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drawings/drawing4.xml" ContentType="application/vnd.openxmlformats-officedocument.drawingml.chartshapes+xml"/>
  <Override PartName="/xl/drawings/drawing3.xml" ContentType="application/vnd.openxmlformats-officedocument.drawingml.chartshapes+xml"/>
  <Override PartName="/xl/drawings/drawing5.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1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worksheets/sheet11.xml" ContentType="application/vnd.openxmlformats-officedocument.spreadsheetml.workshee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alcChain.xml" ContentType="application/vnd.openxmlformats-officedocument.spreadsheetml.calcChain+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updateLinks="never" codeName="ThisWorkbook"/>
  <mc:AlternateContent xmlns:mc="http://schemas.openxmlformats.org/markup-compatibility/2006">
    <mc:Choice Requires="x15">
      <x15ac:absPath xmlns:x15ac="http://schemas.microsoft.com/office/spreadsheetml/2010/11/ac" url="\\sotsiaalministeerium.ee\dfs\kasutajadTA\kristina.aidla\Desktop\"/>
    </mc:Choice>
  </mc:AlternateContent>
  <xr:revisionPtr revIDLastSave="0" documentId="13_ncr:1_{62A54414-618B-44EF-A700-14AABC854674}" xr6:coauthVersionLast="47" xr6:coauthVersionMax="47" xr10:uidLastSave="{00000000-0000-0000-0000-000000000000}"/>
  <bookViews>
    <workbookView xWindow="-80" yWindow="-80" windowWidth="19360" windowHeight="10360" tabRatio="776" firstSheet="1" activeTab="11" xr2:uid="{00000000-000D-0000-FFFF-FFFF00000000}"/>
  </bookViews>
  <sheets>
    <sheet name="Key" sheetId="39" state="hidden" r:id="rId1"/>
    <sheet name="Introduction" sheetId="40" r:id="rId2"/>
    <sheet name="Regressions" sheetId="32" state="hidden" r:id="rId3"/>
    <sheet name="Ladders" sheetId="41" r:id="rId4"/>
    <sheet name="Charts" sheetId="42" r:id="rId5"/>
    <sheet name="Chart Data" sheetId="43" state="hidden" r:id="rId6"/>
    <sheet name="Estimates" sheetId="44" r:id="rId7"/>
    <sheet name="Data Summary" sheetId="45" r:id="rId8"/>
    <sheet name="Water Data" sheetId="27" r:id="rId9"/>
    <sheet name="Sanitation Data" sheetId="28" r:id="rId10"/>
    <sheet name="Hygiene Data" sheetId="29" r:id="rId11"/>
    <sheet name="Population" sheetId="46" r:id="rId12"/>
    <sheet name="Guidance" sheetId="47" r:id="rId13"/>
  </sheets>
  <externalReferences>
    <externalReference r:id="rId14"/>
  </externalReferences>
  <definedNames>
    <definedName name="ISO3language" localSheetId="12">[1]Key!$T:$U</definedName>
    <definedName name="ISO3language" localSheetId="1">[1]Key!$T:$U</definedName>
    <definedName name="ISO3language" localSheetId="11">[1]Key!$T:$U</definedName>
    <definedName name="ISO3language">Key!$T:$U</definedName>
    <definedName name="myrangeH0">'Hygiene Data'!$B$1:$K$2</definedName>
    <definedName name="myrangeH1">'Hygiene Data'!$L$1:$U$2</definedName>
    <definedName name="myrangeH2">'Hygiene Data'!$V$1:$AE$2</definedName>
    <definedName name="myrangeH3">'Hygiene Data'!$AF$1:$AO$2</definedName>
    <definedName name="myrangeH4">'Hygiene Data'!$AP$1:$AY$2</definedName>
    <definedName name="myrangeH5">'Hygiene Data'!$AZ$1:$BI$2</definedName>
    <definedName name="myrangeH6">'Hygiene Data'!$BJ$1:$BS$2</definedName>
    <definedName name="myrangeH7">'Hygiene Data'!$BT$1:$CC$2</definedName>
    <definedName name="myrangeH8">'Hygiene Data'!$CD$1:$CM$2</definedName>
    <definedName name="myrangeS0">'Sanitation Data'!$B$1:$K$2</definedName>
    <definedName name="myrangeS1">'Sanitation Data'!$L$1:$U$2</definedName>
    <definedName name="myrangeS2">'Sanitation Data'!$V$1:$AE$2</definedName>
    <definedName name="myrangeS3">'Sanitation Data'!$AF$1:$AO$2</definedName>
    <definedName name="myrangeS4">'Sanitation Data'!$AP$1:$AY$2</definedName>
    <definedName name="myrangeS5">'Sanitation Data'!$AZ$1:$BI$2</definedName>
    <definedName name="myrangeS6">'Sanitation Data'!$BJ$1:$BS$2</definedName>
    <definedName name="myrangeS7">'Sanitation Data'!$BT$1:$CC$2</definedName>
    <definedName name="myrangeS8">'Sanitation Data'!$CD$1:$CM$2</definedName>
    <definedName name="myrangeW0">'Water Data'!$B$1:$K$2</definedName>
    <definedName name="myrangeW1">'Water Data'!$L$1:$U$2</definedName>
    <definedName name="myrangeW2">'Water Data'!$V$1:$AE$2</definedName>
    <definedName name="myrangeW3">'Water Data'!$AF$1:$AO$2</definedName>
    <definedName name="myrangeW4">'Water Data'!$AP$1:$AY$2</definedName>
    <definedName name="myrangeW5">'Water Data'!$AZ$1:$BI$2</definedName>
    <definedName name="myrangeW6">'Water Data'!$BJ$1:$BS$2</definedName>
    <definedName name="myrangeW7">'Water Data'!$BT$1:$CC$2</definedName>
    <definedName name="myrangeW8">'Water Data'!$CD$1:$CM$2</definedName>
    <definedName name="nametranslations" localSheetId="12">[1]Key!$A:$G</definedName>
    <definedName name="nametranslations" localSheetId="1">[1]Key!$A:$G</definedName>
    <definedName name="nametranslations" localSheetId="11">[1]Key!$A:$G</definedName>
    <definedName name="nametranslations">Key!$A:$G</definedName>
    <definedName name="RURAL_SANITATION" localSheetId="6">#REF!</definedName>
    <definedName name="RURAL_SANITATION" localSheetId="11">#REF!</definedName>
    <definedName name="RURAL_SANITATION" localSheetId="2">#REF!</definedName>
    <definedName name="RURAL_WATER" localSheetId="6">#REF!</definedName>
    <definedName name="RURAL_WATER" localSheetId="2">#REF!</definedName>
    <definedName name="translationcountries" localSheetId="12">[1]Key!$M:$U</definedName>
    <definedName name="translationcountries" localSheetId="1">[1]Key!$M:$U</definedName>
    <definedName name="translationcountries" localSheetId="11">[1]Key!$M:$U</definedName>
    <definedName name="translationcountries">Key!$M:$U</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29" l="1"/>
  <c r="A4" i="28"/>
  <c r="A4" i="27"/>
  <c r="V33" i="41"/>
  <c r="U33" i="41"/>
  <c r="T33" i="41"/>
  <c r="S33" i="41"/>
  <c r="R33" i="41"/>
  <c r="Q33" i="41"/>
  <c r="O33" i="41"/>
  <c r="N33" i="41"/>
  <c r="M33" i="41"/>
  <c r="L33" i="41"/>
  <c r="K33" i="41"/>
  <c r="J33" i="41"/>
  <c r="H33" i="41"/>
  <c r="G33" i="41"/>
  <c r="F33" i="41"/>
  <c r="E33" i="41"/>
  <c r="D33" i="41"/>
  <c r="C33" i="41"/>
  <c r="V32" i="41"/>
  <c r="U32" i="41"/>
  <c r="T32" i="41"/>
  <c r="S32" i="41"/>
  <c r="R32" i="41"/>
  <c r="Q32" i="41"/>
  <c r="O32" i="41"/>
  <c r="N32" i="41"/>
  <c r="M32" i="41"/>
  <c r="L32" i="41"/>
  <c r="K32" i="41"/>
  <c r="J32" i="41"/>
  <c r="H32" i="41"/>
  <c r="G32" i="41"/>
  <c r="F32" i="41"/>
  <c r="E32" i="41"/>
  <c r="D32" i="41"/>
  <c r="C32" i="41"/>
  <c r="V31" i="41"/>
  <c r="U31" i="41"/>
  <c r="T31" i="41"/>
  <c r="S31" i="41"/>
  <c r="R31" i="41"/>
  <c r="Q31" i="41"/>
  <c r="O31" i="41"/>
  <c r="N31" i="41"/>
  <c r="M31" i="41"/>
  <c r="L31" i="41"/>
  <c r="K31" i="41"/>
  <c r="J31" i="41"/>
  <c r="H31" i="41"/>
  <c r="G31" i="41"/>
  <c r="F31" i="41"/>
  <c r="E31" i="41"/>
  <c r="D31" i="41"/>
  <c r="C31" i="41"/>
  <c r="V30" i="41"/>
  <c r="U30" i="41"/>
  <c r="T30" i="41"/>
  <c r="S30" i="41"/>
  <c r="R30" i="41"/>
  <c r="Q30" i="41"/>
  <c r="O30" i="41"/>
  <c r="N30" i="41"/>
  <c r="M30" i="41"/>
  <c r="L30" i="41"/>
  <c r="K30" i="41"/>
  <c r="J30" i="41"/>
  <c r="J28" i="41" s="1"/>
  <c r="H30" i="41"/>
  <c r="G30" i="41"/>
  <c r="F30" i="41"/>
  <c r="E30" i="41"/>
  <c r="D30" i="41"/>
  <c r="C30" i="41"/>
  <c r="Q29" i="41"/>
  <c r="J29" i="41"/>
  <c r="C29" i="41"/>
  <c r="Q28" i="41"/>
  <c r="C28" i="41"/>
  <c r="S189" i="44"/>
  <c r="R189" i="44"/>
  <c r="Q189" i="44"/>
  <c r="P189" i="44"/>
  <c r="O189" i="44"/>
  <c r="N189" i="44"/>
  <c r="M189" i="44"/>
  <c r="L189" i="44"/>
  <c r="K189" i="44"/>
  <c r="J189" i="44"/>
  <c r="I189" i="44"/>
  <c r="H189" i="44"/>
  <c r="G189" i="44"/>
  <c r="F189" i="44"/>
  <c r="E189" i="44"/>
  <c r="D189" i="44"/>
  <c r="B189" i="44"/>
  <c r="S188" i="44"/>
  <c r="R188" i="44"/>
  <c r="Q188" i="44"/>
  <c r="P188" i="44"/>
  <c r="O188" i="44"/>
  <c r="N188" i="44"/>
  <c r="M188" i="44"/>
  <c r="L188" i="44"/>
  <c r="K188" i="44"/>
  <c r="J188" i="44"/>
  <c r="I188" i="44"/>
  <c r="H188" i="44"/>
  <c r="G188" i="44"/>
  <c r="F188" i="44"/>
  <c r="E188" i="44"/>
  <c r="D188" i="44"/>
  <c r="B188" i="44"/>
  <c r="S187" i="44"/>
  <c r="R187" i="44"/>
  <c r="Q187" i="44"/>
  <c r="P187" i="44"/>
  <c r="O187" i="44"/>
  <c r="N187" i="44"/>
  <c r="M187" i="44"/>
  <c r="L187" i="44"/>
  <c r="K187" i="44"/>
  <c r="J187" i="44"/>
  <c r="I187" i="44"/>
  <c r="H187" i="44"/>
  <c r="G187" i="44"/>
  <c r="F187" i="44"/>
  <c r="E187" i="44"/>
  <c r="D187" i="44"/>
  <c r="B187" i="44"/>
  <c r="S186" i="44"/>
  <c r="R186" i="44"/>
  <c r="Q186" i="44"/>
  <c r="P186" i="44"/>
  <c r="O186" i="44"/>
  <c r="N186" i="44"/>
  <c r="M186" i="44"/>
  <c r="L186" i="44"/>
  <c r="K186" i="44"/>
  <c r="J186" i="44"/>
  <c r="I186" i="44"/>
  <c r="H186" i="44"/>
  <c r="G186" i="44"/>
  <c r="F186" i="44"/>
  <c r="E186" i="44"/>
  <c r="D186" i="44"/>
  <c r="B186" i="44"/>
  <c r="S185" i="44"/>
  <c r="R185" i="44"/>
  <c r="Q185" i="44"/>
  <c r="P185" i="44"/>
  <c r="O185" i="44"/>
  <c r="N185" i="44"/>
  <c r="M185" i="44"/>
  <c r="L185" i="44"/>
  <c r="K185" i="44"/>
  <c r="J185" i="44"/>
  <c r="I185" i="44"/>
  <c r="H185" i="44"/>
  <c r="G185" i="44"/>
  <c r="F185" i="44"/>
  <c r="E185" i="44"/>
  <c r="D185" i="44"/>
  <c r="B185" i="44"/>
  <c r="S184" i="44"/>
  <c r="R184" i="44"/>
  <c r="Q184" i="44"/>
  <c r="P184" i="44"/>
  <c r="O184" i="44"/>
  <c r="N184" i="44"/>
  <c r="M184" i="44"/>
  <c r="L184" i="44"/>
  <c r="K184" i="44"/>
  <c r="J184" i="44"/>
  <c r="I184" i="44"/>
  <c r="H184" i="44"/>
  <c r="G184" i="44"/>
  <c r="F184" i="44"/>
  <c r="E184" i="44"/>
  <c r="D184" i="44"/>
  <c r="B184" i="44"/>
  <c r="S183" i="44"/>
  <c r="R183" i="44"/>
  <c r="Q183" i="44"/>
  <c r="P183" i="44"/>
  <c r="O183" i="44"/>
  <c r="N183" i="44"/>
  <c r="M183" i="44"/>
  <c r="L183" i="44"/>
  <c r="K183" i="44"/>
  <c r="J183" i="44"/>
  <c r="I183" i="44"/>
  <c r="H183" i="44"/>
  <c r="G183" i="44"/>
  <c r="F183" i="44"/>
  <c r="E183" i="44"/>
  <c r="D183" i="44"/>
  <c r="B183" i="44"/>
  <c r="S182" i="44"/>
  <c r="R182" i="44"/>
  <c r="Q182" i="44"/>
  <c r="P182" i="44"/>
  <c r="O182" i="44"/>
  <c r="N182" i="44"/>
  <c r="M182" i="44"/>
  <c r="L182" i="44"/>
  <c r="K182" i="44"/>
  <c r="J182" i="44"/>
  <c r="I182" i="44"/>
  <c r="H182" i="44"/>
  <c r="G182" i="44"/>
  <c r="F182" i="44"/>
  <c r="E182" i="44"/>
  <c r="D182" i="44"/>
  <c r="B182" i="44"/>
  <c r="S181" i="44"/>
  <c r="R181" i="44"/>
  <c r="Q181" i="44"/>
  <c r="P181" i="44"/>
  <c r="O181" i="44"/>
  <c r="N181" i="44"/>
  <c r="M181" i="44"/>
  <c r="L181" i="44"/>
  <c r="K181" i="44"/>
  <c r="J181" i="44"/>
  <c r="I181" i="44"/>
  <c r="H181" i="44"/>
  <c r="G181" i="44"/>
  <c r="F181" i="44"/>
  <c r="E181" i="44"/>
  <c r="D181" i="44"/>
  <c r="B181" i="44"/>
  <c r="S180" i="44"/>
  <c r="R180" i="44"/>
  <c r="Q180" i="44"/>
  <c r="P180" i="44"/>
  <c r="O180" i="44"/>
  <c r="N180" i="44"/>
  <c r="M180" i="44"/>
  <c r="L180" i="44"/>
  <c r="K180" i="44"/>
  <c r="J180" i="44"/>
  <c r="I180" i="44"/>
  <c r="H180" i="44"/>
  <c r="G180" i="44"/>
  <c r="F180" i="44"/>
  <c r="E180" i="44"/>
  <c r="D180" i="44"/>
  <c r="B180" i="44"/>
  <c r="S179" i="44"/>
  <c r="R179" i="44"/>
  <c r="Q179" i="44"/>
  <c r="P179" i="44"/>
  <c r="O179" i="44"/>
  <c r="N179" i="44"/>
  <c r="M179" i="44"/>
  <c r="L179" i="44"/>
  <c r="K179" i="44"/>
  <c r="J179" i="44"/>
  <c r="I179" i="44"/>
  <c r="H179" i="44"/>
  <c r="G179" i="44"/>
  <c r="F179" i="44"/>
  <c r="E179" i="44"/>
  <c r="D179" i="44"/>
  <c r="B179" i="44"/>
  <c r="S178" i="44"/>
  <c r="R178" i="44"/>
  <c r="Q178" i="44"/>
  <c r="P178" i="44"/>
  <c r="O178" i="44"/>
  <c r="N178" i="44"/>
  <c r="M178" i="44"/>
  <c r="L178" i="44"/>
  <c r="K178" i="44"/>
  <c r="J178" i="44"/>
  <c r="I178" i="44"/>
  <c r="H178" i="44"/>
  <c r="G178" i="44"/>
  <c r="F178" i="44"/>
  <c r="E178" i="44"/>
  <c r="D178" i="44"/>
  <c r="B178" i="44"/>
  <c r="S177" i="44"/>
  <c r="R177" i="44"/>
  <c r="Q177" i="44"/>
  <c r="P177" i="44"/>
  <c r="O177" i="44"/>
  <c r="N177" i="44"/>
  <c r="M177" i="44"/>
  <c r="L177" i="44"/>
  <c r="K177" i="44"/>
  <c r="J177" i="44"/>
  <c r="I177" i="44"/>
  <c r="H177" i="44"/>
  <c r="G177" i="44"/>
  <c r="F177" i="44"/>
  <c r="E177" i="44"/>
  <c r="D177" i="44"/>
  <c r="B177" i="44"/>
  <c r="S176" i="44"/>
  <c r="R176" i="44"/>
  <c r="Q176" i="44"/>
  <c r="P176" i="44"/>
  <c r="O176" i="44"/>
  <c r="N176" i="44"/>
  <c r="M176" i="44"/>
  <c r="L176" i="44"/>
  <c r="K176" i="44"/>
  <c r="J176" i="44"/>
  <c r="I176" i="44"/>
  <c r="H176" i="44"/>
  <c r="G176" i="44"/>
  <c r="F176" i="44"/>
  <c r="E176" i="44"/>
  <c r="D176" i="44"/>
  <c r="B176" i="44"/>
  <c r="S175" i="44"/>
  <c r="R175" i="44"/>
  <c r="Q175" i="44"/>
  <c r="P175" i="44"/>
  <c r="O175" i="44"/>
  <c r="N175" i="44"/>
  <c r="M175" i="44"/>
  <c r="L175" i="44"/>
  <c r="K175" i="44"/>
  <c r="J175" i="44"/>
  <c r="I175" i="44"/>
  <c r="H175" i="44"/>
  <c r="G175" i="44"/>
  <c r="F175" i="44"/>
  <c r="E175" i="44"/>
  <c r="D175" i="44"/>
  <c r="B175" i="44"/>
  <c r="S174" i="44"/>
  <c r="R174" i="44"/>
  <c r="Q174" i="44"/>
  <c r="P174" i="44"/>
  <c r="O174" i="44"/>
  <c r="N174" i="44"/>
  <c r="M174" i="44"/>
  <c r="L174" i="44"/>
  <c r="K174" i="44"/>
  <c r="J174" i="44"/>
  <c r="I174" i="44"/>
  <c r="H174" i="44"/>
  <c r="G174" i="44"/>
  <c r="F174" i="44"/>
  <c r="E174" i="44"/>
  <c r="D174" i="44"/>
  <c r="B174" i="44"/>
  <c r="S173" i="44"/>
  <c r="R173" i="44"/>
  <c r="Q173" i="44"/>
  <c r="P173" i="44"/>
  <c r="O173" i="44"/>
  <c r="N173" i="44"/>
  <c r="M173" i="44"/>
  <c r="L173" i="44"/>
  <c r="K173" i="44"/>
  <c r="J173" i="44"/>
  <c r="I173" i="44"/>
  <c r="H173" i="44"/>
  <c r="G173" i="44"/>
  <c r="F173" i="44"/>
  <c r="E173" i="44"/>
  <c r="D173" i="44"/>
  <c r="B173" i="44"/>
  <c r="S172" i="44"/>
  <c r="R172" i="44"/>
  <c r="Q172" i="44"/>
  <c r="P172" i="44"/>
  <c r="O172" i="44"/>
  <c r="N172" i="44"/>
  <c r="M172" i="44"/>
  <c r="L172" i="44"/>
  <c r="K172" i="44"/>
  <c r="J172" i="44"/>
  <c r="I172" i="44"/>
  <c r="H172" i="44"/>
  <c r="G172" i="44"/>
  <c r="F172" i="44"/>
  <c r="E172" i="44"/>
  <c r="D172" i="44"/>
  <c r="B172" i="44"/>
  <c r="S171" i="44"/>
  <c r="R171" i="44"/>
  <c r="Q171" i="44"/>
  <c r="P171" i="44"/>
  <c r="O171" i="44"/>
  <c r="N171" i="44"/>
  <c r="M171" i="44"/>
  <c r="L171" i="44"/>
  <c r="K171" i="44"/>
  <c r="J171" i="44"/>
  <c r="I171" i="44"/>
  <c r="H171" i="44"/>
  <c r="G171" i="44"/>
  <c r="F171" i="44"/>
  <c r="E171" i="44"/>
  <c r="D171" i="44"/>
  <c r="B171" i="44"/>
  <c r="S170" i="44"/>
  <c r="R170" i="44"/>
  <c r="Q170" i="44"/>
  <c r="P170" i="44"/>
  <c r="O170" i="44"/>
  <c r="N170" i="44"/>
  <c r="M170" i="44"/>
  <c r="L170" i="44"/>
  <c r="K170" i="44"/>
  <c r="J170" i="44"/>
  <c r="I170" i="44"/>
  <c r="H170" i="44"/>
  <c r="G170" i="44"/>
  <c r="F170" i="44"/>
  <c r="E170" i="44"/>
  <c r="D170" i="44"/>
  <c r="B170" i="44"/>
  <c r="S169" i="44"/>
  <c r="R169" i="44"/>
  <c r="Q169" i="44"/>
  <c r="P169" i="44"/>
  <c r="O169" i="44"/>
  <c r="N169" i="44"/>
  <c r="M169" i="44"/>
  <c r="L169" i="44"/>
  <c r="K169" i="44"/>
  <c r="J169" i="44"/>
  <c r="I169" i="44"/>
  <c r="H169" i="44"/>
  <c r="G169" i="44"/>
  <c r="F169" i="44"/>
  <c r="E169" i="44"/>
  <c r="D169" i="44"/>
  <c r="B169" i="44"/>
  <c r="S168" i="44"/>
  <c r="R168" i="44"/>
  <c r="Q168" i="44"/>
  <c r="P168" i="44"/>
  <c r="O168" i="44"/>
  <c r="N168" i="44"/>
  <c r="M168" i="44"/>
  <c r="L168" i="44"/>
  <c r="K168" i="44"/>
  <c r="J168" i="44"/>
  <c r="I168" i="44"/>
  <c r="H168" i="44"/>
  <c r="G168" i="44"/>
  <c r="F168" i="44"/>
  <c r="E168" i="44"/>
  <c r="D168" i="44"/>
  <c r="B168" i="44"/>
  <c r="S167" i="44"/>
  <c r="R167" i="44"/>
  <c r="Q167" i="44"/>
  <c r="P167" i="44"/>
  <c r="O167" i="44"/>
  <c r="N167" i="44"/>
  <c r="M167" i="44"/>
  <c r="L167" i="44"/>
  <c r="K167" i="44"/>
  <c r="J167" i="44"/>
  <c r="I167" i="44"/>
  <c r="H167" i="44"/>
  <c r="G167" i="44"/>
  <c r="F167" i="44"/>
  <c r="E167" i="44"/>
  <c r="D167" i="44"/>
  <c r="B167" i="44"/>
  <c r="S166" i="44"/>
  <c r="R166" i="44"/>
  <c r="Q166" i="44"/>
  <c r="P166" i="44"/>
  <c r="O166" i="44"/>
  <c r="N166" i="44"/>
  <c r="M166" i="44"/>
  <c r="L166" i="44"/>
  <c r="K166" i="44"/>
  <c r="J166" i="44"/>
  <c r="I166" i="44"/>
  <c r="H166" i="44"/>
  <c r="G166" i="44"/>
  <c r="F166" i="44"/>
  <c r="E166" i="44"/>
  <c r="D166" i="44"/>
  <c r="B166" i="44"/>
  <c r="S165" i="44"/>
  <c r="R165" i="44"/>
  <c r="Q165" i="44"/>
  <c r="P165" i="44"/>
  <c r="O165" i="44"/>
  <c r="N165" i="44"/>
  <c r="M165" i="44"/>
  <c r="L165" i="44"/>
  <c r="K165" i="44"/>
  <c r="J165" i="44"/>
  <c r="I165" i="44"/>
  <c r="H165" i="44"/>
  <c r="G165" i="44"/>
  <c r="F165" i="44"/>
  <c r="E165" i="44"/>
  <c r="D165" i="44"/>
  <c r="B165" i="44"/>
  <c r="S164" i="44"/>
  <c r="R164" i="44"/>
  <c r="Q164" i="44"/>
  <c r="P164" i="44"/>
  <c r="O164" i="44"/>
  <c r="N164" i="44"/>
  <c r="M164" i="44"/>
  <c r="L164" i="44"/>
  <c r="K164" i="44"/>
  <c r="J164" i="44"/>
  <c r="I164" i="44"/>
  <c r="H164" i="44"/>
  <c r="G164" i="44"/>
  <c r="F164" i="44"/>
  <c r="E164" i="44"/>
  <c r="D164" i="44"/>
  <c r="B164" i="44"/>
  <c r="S163" i="44"/>
  <c r="R163" i="44"/>
  <c r="Q163" i="44"/>
  <c r="P163" i="44"/>
  <c r="O163" i="44"/>
  <c r="N163" i="44"/>
  <c r="M163" i="44"/>
  <c r="L163" i="44"/>
  <c r="K163" i="44"/>
  <c r="J163" i="44"/>
  <c r="I163" i="44"/>
  <c r="H163" i="44"/>
  <c r="G163" i="44"/>
  <c r="F163" i="44"/>
  <c r="E163" i="44"/>
  <c r="D163" i="44"/>
  <c r="B163" i="44"/>
  <c r="S162" i="44"/>
  <c r="R162" i="44"/>
  <c r="Q162" i="44"/>
  <c r="P162" i="44"/>
  <c r="O162" i="44"/>
  <c r="N162" i="44"/>
  <c r="M162" i="44"/>
  <c r="L162" i="44"/>
  <c r="K162" i="44"/>
  <c r="J162" i="44"/>
  <c r="I162" i="44"/>
  <c r="H162" i="44"/>
  <c r="G162" i="44"/>
  <c r="F162" i="44"/>
  <c r="E162" i="44"/>
  <c r="D162" i="44"/>
  <c r="B162" i="44"/>
  <c r="S161" i="44"/>
  <c r="R161" i="44"/>
  <c r="Q161" i="44"/>
  <c r="P161" i="44"/>
  <c r="O161" i="44"/>
  <c r="N161" i="44"/>
  <c r="M161" i="44"/>
  <c r="L161" i="44"/>
  <c r="K161" i="44"/>
  <c r="J161" i="44"/>
  <c r="I161" i="44"/>
  <c r="H161" i="44"/>
  <c r="G161" i="44"/>
  <c r="F161" i="44"/>
  <c r="E161" i="44"/>
  <c r="D161" i="44"/>
  <c r="B161" i="44"/>
  <c r="S160" i="44"/>
  <c r="R160" i="44"/>
  <c r="Q160" i="44"/>
  <c r="P160" i="44"/>
  <c r="O160" i="44"/>
  <c r="N160" i="44"/>
  <c r="M160" i="44"/>
  <c r="L160" i="44"/>
  <c r="K160" i="44"/>
  <c r="J160" i="44"/>
  <c r="I160" i="44"/>
  <c r="H160" i="44"/>
  <c r="G160" i="44"/>
  <c r="F160" i="44"/>
  <c r="E160" i="44"/>
  <c r="D160" i="44"/>
  <c r="B160" i="44"/>
  <c r="S159" i="44"/>
  <c r="R159" i="44"/>
  <c r="Q159" i="44"/>
  <c r="P159" i="44"/>
  <c r="O159" i="44"/>
  <c r="N159" i="44"/>
  <c r="M159" i="44"/>
  <c r="L159" i="44"/>
  <c r="K159" i="44"/>
  <c r="J159" i="44"/>
  <c r="I159" i="44"/>
  <c r="H159" i="44"/>
  <c r="G159" i="44"/>
  <c r="F159" i="44"/>
  <c r="E159" i="44"/>
  <c r="D159" i="44"/>
  <c r="B159" i="44"/>
  <c r="S158" i="44"/>
  <c r="R158" i="44"/>
  <c r="Q158" i="44"/>
  <c r="P158" i="44"/>
  <c r="O158" i="44"/>
  <c r="N158" i="44"/>
  <c r="M158" i="44"/>
  <c r="L158" i="44"/>
  <c r="K158" i="44"/>
  <c r="J158" i="44"/>
  <c r="I158" i="44"/>
  <c r="H158" i="44"/>
  <c r="G158" i="44"/>
  <c r="F158" i="44"/>
  <c r="E158" i="44"/>
  <c r="D158" i="44"/>
  <c r="B158" i="44"/>
  <c r="S157" i="44"/>
  <c r="R157" i="44"/>
  <c r="Q157" i="44"/>
  <c r="P157" i="44"/>
  <c r="O157" i="44"/>
  <c r="N157" i="44"/>
  <c r="M157" i="44"/>
  <c r="L157" i="44"/>
  <c r="K157" i="44"/>
  <c r="J157" i="44"/>
  <c r="I157" i="44"/>
  <c r="H157" i="44"/>
  <c r="G157" i="44"/>
  <c r="F157" i="44"/>
  <c r="E157" i="44"/>
  <c r="D157" i="44"/>
  <c r="B157" i="44"/>
  <c r="S156" i="44"/>
  <c r="R156" i="44"/>
  <c r="Q156" i="44"/>
  <c r="P156" i="44"/>
  <c r="O156" i="44"/>
  <c r="N156" i="44"/>
  <c r="M156" i="44"/>
  <c r="L156" i="44"/>
  <c r="K156" i="44"/>
  <c r="J156" i="44"/>
  <c r="I156" i="44"/>
  <c r="H156" i="44"/>
  <c r="G156" i="44"/>
  <c r="F156" i="44"/>
  <c r="E156" i="44"/>
  <c r="D156" i="44"/>
  <c r="B156" i="44"/>
  <c r="S155" i="44"/>
  <c r="R155" i="44"/>
  <c r="Q155" i="44"/>
  <c r="P155" i="44"/>
  <c r="O155" i="44"/>
  <c r="N155" i="44"/>
  <c r="M155" i="44"/>
  <c r="L155" i="44"/>
  <c r="K155" i="44"/>
  <c r="J155" i="44"/>
  <c r="I155" i="44"/>
  <c r="H155" i="44"/>
  <c r="G155" i="44"/>
  <c r="F155" i="44"/>
  <c r="E155" i="44"/>
  <c r="D155" i="44"/>
  <c r="B155" i="44"/>
  <c r="S154" i="44"/>
  <c r="R154" i="44"/>
  <c r="Q154" i="44"/>
  <c r="P154" i="44"/>
  <c r="O154" i="44"/>
  <c r="N154" i="44"/>
  <c r="M154" i="44"/>
  <c r="L154" i="44"/>
  <c r="K154" i="44"/>
  <c r="J154" i="44"/>
  <c r="I154" i="44"/>
  <c r="H154" i="44"/>
  <c r="G154" i="44"/>
  <c r="F154" i="44"/>
  <c r="E154" i="44"/>
  <c r="D154" i="44"/>
  <c r="B154" i="44"/>
  <c r="S153" i="44"/>
  <c r="R153" i="44"/>
  <c r="Q153" i="44"/>
  <c r="P153" i="44"/>
  <c r="O153" i="44"/>
  <c r="N153" i="44"/>
  <c r="M153" i="44"/>
  <c r="L153" i="44"/>
  <c r="K153" i="44"/>
  <c r="J153" i="44"/>
  <c r="I153" i="44"/>
  <c r="H153" i="44"/>
  <c r="G153" i="44"/>
  <c r="F153" i="44"/>
  <c r="E153" i="44"/>
  <c r="D153" i="44"/>
  <c r="B153" i="44"/>
  <c r="S152" i="44"/>
  <c r="R152" i="44"/>
  <c r="Q152" i="44"/>
  <c r="P152" i="44"/>
  <c r="O152" i="44"/>
  <c r="N152" i="44"/>
  <c r="M152" i="44"/>
  <c r="L152" i="44"/>
  <c r="K152" i="44"/>
  <c r="J152" i="44"/>
  <c r="I152" i="44"/>
  <c r="H152" i="44"/>
  <c r="G152" i="44"/>
  <c r="F152" i="44"/>
  <c r="E152" i="44"/>
  <c r="D152" i="44"/>
  <c r="B152" i="44"/>
  <c r="S151" i="44"/>
  <c r="R151" i="44"/>
  <c r="Q151" i="44"/>
  <c r="P151" i="44"/>
  <c r="O151" i="44"/>
  <c r="N151" i="44"/>
  <c r="M151" i="44"/>
  <c r="L151" i="44"/>
  <c r="K151" i="44"/>
  <c r="J151" i="44"/>
  <c r="I151" i="44"/>
  <c r="H151" i="44"/>
  <c r="G151" i="44"/>
  <c r="F151" i="44"/>
  <c r="E151" i="44"/>
  <c r="D151" i="44"/>
  <c r="B151" i="44"/>
  <c r="S150" i="44"/>
  <c r="R150" i="44"/>
  <c r="Q150" i="44"/>
  <c r="P150" i="44"/>
  <c r="O150" i="44"/>
  <c r="N150" i="44"/>
  <c r="M150" i="44"/>
  <c r="L150" i="44"/>
  <c r="K150" i="44"/>
  <c r="J150" i="44"/>
  <c r="I150" i="44"/>
  <c r="H150" i="44"/>
  <c r="G150" i="44"/>
  <c r="F150" i="44"/>
  <c r="E150" i="44"/>
  <c r="D150" i="44"/>
  <c r="B150" i="44"/>
  <c r="S149" i="44"/>
  <c r="R149" i="44"/>
  <c r="Q149" i="44"/>
  <c r="P149" i="44"/>
  <c r="O149" i="44"/>
  <c r="N149" i="44"/>
  <c r="M149" i="44"/>
  <c r="L149" i="44"/>
  <c r="K149" i="44"/>
  <c r="J149" i="44"/>
  <c r="I149" i="44"/>
  <c r="H149" i="44"/>
  <c r="G149" i="44"/>
  <c r="F149" i="44"/>
  <c r="E149" i="44"/>
  <c r="D149" i="44"/>
  <c r="B149" i="44"/>
  <c r="S148" i="44"/>
  <c r="R148" i="44"/>
  <c r="Q148" i="44"/>
  <c r="P148" i="44"/>
  <c r="O148" i="44"/>
  <c r="N148" i="44"/>
  <c r="M148" i="44"/>
  <c r="L148" i="44"/>
  <c r="K148" i="44"/>
  <c r="J148" i="44"/>
  <c r="I148" i="44"/>
  <c r="H148" i="44"/>
  <c r="G148" i="44"/>
  <c r="F148" i="44"/>
  <c r="E148" i="44"/>
  <c r="D148" i="44"/>
  <c r="B148" i="44"/>
  <c r="S147" i="44"/>
  <c r="R147" i="44"/>
  <c r="Q147" i="44"/>
  <c r="P147" i="44"/>
  <c r="O147" i="44"/>
  <c r="N147" i="44"/>
  <c r="M147" i="44"/>
  <c r="L147" i="44"/>
  <c r="K147" i="44"/>
  <c r="J147" i="44"/>
  <c r="I147" i="44"/>
  <c r="H147" i="44"/>
  <c r="G147" i="44"/>
  <c r="F147" i="44"/>
  <c r="E147" i="44"/>
  <c r="D147" i="44"/>
  <c r="B147" i="44"/>
  <c r="S146" i="44"/>
  <c r="R146" i="44"/>
  <c r="Q146" i="44"/>
  <c r="P146" i="44"/>
  <c r="O146" i="44"/>
  <c r="N146" i="44"/>
  <c r="M146" i="44"/>
  <c r="L146" i="44"/>
  <c r="K146" i="44"/>
  <c r="J146" i="44"/>
  <c r="I146" i="44"/>
  <c r="H146" i="44"/>
  <c r="G146" i="44"/>
  <c r="F146" i="44"/>
  <c r="E146" i="44"/>
  <c r="D146" i="44"/>
  <c r="B146" i="44"/>
  <c r="S145" i="44"/>
  <c r="R145" i="44"/>
  <c r="Q145" i="44"/>
  <c r="P145" i="44"/>
  <c r="O145" i="44"/>
  <c r="N145" i="44"/>
  <c r="M145" i="44"/>
  <c r="L145" i="44"/>
  <c r="K145" i="44"/>
  <c r="J145" i="44"/>
  <c r="I145" i="44"/>
  <c r="H145" i="44"/>
  <c r="G145" i="44"/>
  <c r="F145" i="44"/>
  <c r="E145" i="44"/>
  <c r="D145" i="44"/>
  <c r="B145" i="44"/>
  <c r="S144" i="44"/>
  <c r="R144" i="44"/>
  <c r="Q144" i="44"/>
  <c r="P144" i="44"/>
  <c r="O144" i="44"/>
  <c r="N144" i="44"/>
  <c r="M144" i="44"/>
  <c r="L144" i="44"/>
  <c r="K144" i="44"/>
  <c r="J144" i="44"/>
  <c r="I144" i="44"/>
  <c r="H144" i="44"/>
  <c r="G144" i="44"/>
  <c r="F144" i="44"/>
  <c r="E144" i="44"/>
  <c r="D144" i="44"/>
  <c r="B144" i="44"/>
  <c r="S143" i="44"/>
  <c r="R143" i="44"/>
  <c r="Q143" i="44"/>
  <c r="P143" i="44"/>
  <c r="O143" i="44"/>
  <c r="N143" i="44"/>
  <c r="M143" i="44"/>
  <c r="L143" i="44"/>
  <c r="K143" i="44"/>
  <c r="J143" i="44"/>
  <c r="I143" i="44"/>
  <c r="H143" i="44"/>
  <c r="G143" i="44"/>
  <c r="F143" i="44"/>
  <c r="E143" i="44"/>
  <c r="D143" i="44"/>
  <c r="B143" i="44"/>
  <c r="S142" i="44"/>
  <c r="R142" i="44"/>
  <c r="Q142" i="44"/>
  <c r="P142" i="44"/>
  <c r="O142" i="44"/>
  <c r="N142" i="44"/>
  <c r="M142" i="44"/>
  <c r="L142" i="44"/>
  <c r="K142" i="44"/>
  <c r="J142" i="44"/>
  <c r="I142" i="44"/>
  <c r="H142" i="44"/>
  <c r="G142" i="44"/>
  <c r="F142" i="44"/>
  <c r="E142" i="44"/>
  <c r="D142" i="44"/>
  <c r="B142" i="44"/>
  <c r="S141" i="44"/>
  <c r="R141" i="44"/>
  <c r="Q141" i="44"/>
  <c r="P141" i="44"/>
  <c r="O141" i="44"/>
  <c r="N141" i="44"/>
  <c r="M141" i="44"/>
  <c r="L141" i="44"/>
  <c r="K141" i="44"/>
  <c r="J141" i="44"/>
  <c r="I141" i="44"/>
  <c r="H141" i="44"/>
  <c r="G141" i="44"/>
  <c r="F141" i="44"/>
  <c r="E141" i="44"/>
  <c r="D141" i="44"/>
  <c r="B141" i="44"/>
  <c r="S140" i="44"/>
  <c r="R140" i="44"/>
  <c r="Q140" i="44"/>
  <c r="P140" i="44"/>
  <c r="O140" i="44"/>
  <c r="N140" i="44"/>
  <c r="M140" i="44"/>
  <c r="L140" i="44"/>
  <c r="K140" i="44"/>
  <c r="J140" i="44"/>
  <c r="I140" i="44"/>
  <c r="H140" i="44"/>
  <c r="G140" i="44"/>
  <c r="F140" i="44"/>
  <c r="E140" i="44"/>
  <c r="D140" i="44"/>
  <c r="B140" i="44"/>
  <c r="S139" i="44"/>
  <c r="R139" i="44"/>
  <c r="Q139" i="44"/>
  <c r="P139" i="44"/>
  <c r="O139" i="44"/>
  <c r="N139" i="44"/>
  <c r="M139" i="44"/>
  <c r="L139" i="44"/>
  <c r="K139" i="44"/>
  <c r="J139" i="44"/>
  <c r="I139" i="44"/>
  <c r="H139" i="44"/>
  <c r="G139" i="44"/>
  <c r="F139" i="44"/>
  <c r="E139" i="44"/>
  <c r="D139" i="44"/>
  <c r="B139" i="44"/>
  <c r="S138" i="44"/>
  <c r="R138" i="44"/>
  <c r="Q138" i="44"/>
  <c r="P138" i="44"/>
  <c r="O138" i="44"/>
  <c r="N138" i="44"/>
  <c r="M138" i="44"/>
  <c r="L138" i="44"/>
  <c r="K138" i="44"/>
  <c r="J138" i="44"/>
  <c r="I138" i="44"/>
  <c r="H138" i="44"/>
  <c r="G138" i="44"/>
  <c r="F138" i="44"/>
  <c r="E138" i="44"/>
  <c r="D138" i="44"/>
  <c r="B138" i="44"/>
  <c r="S137" i="44"/>
  <c r="R137" i="44"/>
  <c r="Q137" i="44"/>
  <c r="P137" i="44"/>
  <c r="O137" i="44"/>
  <c r="N137" i="44"/>
  <c r="M137" i="44"/>
  <c r="L137" i="44"/>
  <c r="K137" i="44"/>
  <c r="J137" i="44"/>
  <c r="I137" i="44"/>
  <c r="H137" i="44"/>
  <c r="G137" i="44"/>
  <c r="F137" i="44"/>
  <c r="E137" i="44"/>
  <c r="D137" i="44"/>
  <c r="B137" i="44"/>
  <c r="S136" i="44"/>
  <c r="R136" i="44"/>
  <c r="Q136" i="44"/>
  <c r="P136" i="44"/>
  <c r="O136" i="44"/>
  <c r="N136" i="44"/>
  <c r="M136" i="44"/>
  <c r="L136" i="44"/>
  <c r="K136" i="44"/>
  <c r="J136" i="44"/>
  <c r="I136" i="44"/>
  <c r="H136" i="44"/>
  <c r="G136" i="44"/>
  <c r="F136" i="44"/>
  <c r="E136" i="44"/>
  <c r="D136" i="44"/>
  <c r="B136" i="44"/>
  <c r="S135" i="44"/>
  <c r="R135" i="44"/>
  <c r="Q135" i="44"/>
  <c r="P135" i="44"/>
  <c r="O135" i="44"/>
  <c r="N135" i="44"/>
  <c r="M135" i="44"/>
  <c r="L135" i="44"/>
  <c r="K135" i="44"/>
  <c r="J135" i="44"/>
  <c r="I135" i="44"/>
  <c r="H135" i="44"/>
  <c r="G135" i="44"/>
  <c r="F135" i="44"/>
  <c r="E135" i="44"/>
  <c r="D135" i="44"/>
  <c r="B135" i="44"/>
  <c r="S134" i="44"/>
  <c r="R134" i="44"/>
  <c r="Q134" i="44"/>
  <c r="P134" i="44"/>
  <c r="O134" i="44"/>
  <c r="N134" i="44"/>
  <c r="M134" i="44"/>
  <c r="L134" i="44"/>
  <c r="K134" i="44"/>
  <c r="J134" i="44"/>
  <c r="I134" i="44"/>
  <c r="H134" i="44"/>
  <c r="G134" i="44"/>
  <c r="F134" i="44"/>
  <c r="E134" i="44"/>
  <c r="D134" i="44"/>
  <c r="B134" i="44"/>
  <c r="S133" i="44"/>
  <c r="R133" i="44"/>
  <c r="Q133" i="44"/>
  <c r="P133" i="44"/>
  <c r="O133" i="44"/>
  <c r="N133" i="44"/>
  <c r="M133" i="44"/>
  <c r="L133" i="44"/>
  <c r="K133" i="44"/>
  <c r="J133" i="44"/>
  <c r="I133" i="44"/>
  <c r="H133" i="44"/>
  <c r="G133" i="44"/>
  <c r="F133" i="44"/>
  <c r="E133" i="44"/>
  <c r="D133" i="44"/>
  <c r="B133" i="44"/>
  <c r="S132" i="44"/>
  <c r="R132" i="44"/>
  <c r="Q132" i="44"/>
  <c r="P132" i="44"/>
  <c r="O132" i="44"/>
  <c r="N132" i="44"/>
  <c r="M132" i="44"/>
  <c r="L132" i="44"/>
  <c r="K132" i="44"/>
  <c r="J132" i="44"/>
  <c r="I132" i="44"/>
  <c r="H132" i="44"/>
  <c r="G132" i="44"/>
  <c r="F132" i="44"/>
  <c r="E132" i="44"/>
  <c r="D132" i="44"/>
  <c r="B132" i="44"/>
  <c r="S131" i="44"/>
  <c r="R131" i="44"/>
  <c r="Q131" i="44"/>
  <c r="P131" i="44"/>
  <c r="O131" i="44"/>
  <c r="N131" i="44"/>
  <c r="M131" i="44"/>
  <c r="L131" i="44"/>
  <c r="K131" i="44"/>
  <c r="J131" i="44"/>
  <c r="I131" i="44"/>
  <c r="H131" i="44"/>
  <c r="G131" i="44"/>
  <c r="F131" i="44"/>
  <c r="E131" i="44"/>
  <c r="D131" i="44"/>
  <c r="B131" i="44"/>
  <c r="S130" i="44"/>
  <c r="R130" i="44"/>
  <c r="Q130" i="44"/>
  <c r="P130" i="44"/>
  <c r="O130" i="44"/>
  <c r="N130" i="44"/>
  <c r="M130" i="44"/>
  <c r="L130" i="44"/>
  <c r="K130" i="44"/>
  <c r="J130" i="44"/>
  <c r="I130" i="44"/>
  <c r="H130" i="44"/>
  <c r="G130" i="44"/>
  <c r="F130" i="44"/>
  <c r="E130" i="44"/>
  <c r="D130" i="44"/>
  <c r="B130" i="44"/>
  <c r="S129" i="44"/>
  <c r="R129" i="44"/>
  <c r="Q129" i="44"/>
  <c r="P129" i="44"/>
  <c r="O129" i="44"/>
  <c r="N129" i="44"/>
  <c r="M129" i="44"/>
  <c r="L129" i="44"/>
  <c r="K129" i="44"/>
  <c r="J129" i="44"/>
  <c r="I129" i="44"/>
  <c r="H129" i="44"/>
  <c r="G129" i="44"/>
  <c r="F129" i="44"/>
  <c r="E129" i="44"/>
  <c r="D129" i="44"/>
  <c r="B129" i="44"/>
  <c r="S128" i="44"/>
  <c r="R128" i="44"/>
  <c r="Q128" i="44"/>
  <c r="P128" i="44"/>
  <c r="O128" i="44"/>
  <c r="N128" i="44"/>
  <c r="M128" i="44"/>
  <c r="L128" i="44"/>
  <c r="K128" i="44"/>
  <c r="J128" i="44"/>
  <c r="I128" i="44"/>
  <c r="H128" i="44"/>
  <c r="G128" i="44"/>
  <c r="F128" i="44"/>
  <c r="E128" i="44"/>
  <c r="D128" i="44"/>
  <c r="B128" i="44"/>
  <c r="S127" i="44"/>
  <c r="R127" i="44"/>
  <c r="Q127" i="44"/>
  <c r="P127" i="44"/>
  <c r="O127" i="44"/>
  <c r="N127" i="44"/>
  <c r="M127" i="44"/>
  <c r="L127" i="44"/>
  <c r="K127" i="44"/>
  <c r="J127" i="44"/>
  <c r="I127" i="44"/>
  <c r="H127" i="44"/>
  <c r="G127" i="44"/>
  <c r="F127" i="44"/>
  <c r="E127" i="44"/>
  <c r="D127" i="44"/>
  <c r="B127" i="44"/>
  <c r="S126" i="44"/>
  <c r="R126" i="44"/>
  <c r="Q126" i="44"/>
  <c r="P126" i="44"/>
  <c r="O126" i="44"/>
  <c r="N126" i="44"/>
  <c r="M126" i="44"/>
  <c r="L126" i="44"/>
  <c r="K126" i="44"/>
  <c r="J126" i="44"/>
  <c r="I126" i="44"/>
  <c r="H126" i="44"/>
  <c r="G126" i="44"/>
  <c r="F126" i="44"/>
  <c r="E126" i="44"/>
  <c r="D126" i="44"/>
  <c r="B126" i="44"/>
  <c r="S125" i="44"/>
  <c r="R125" i="44"/>
  <c r="Q125" i="44"/>
  <c r="P125" i="44"/>
  <c r="O125" i="44"/>
  <c r="N125" i="44"/>
  <c r="M125" i="44"/>
  <c r="L125" i="44"/>
  <c r="K125" i="44"/>
  <c r="J125" i="44"/>
  <c r="I125" i="44"/>
  <c r="H125" i="44"/>
  <c r="G125" i="44"/>
  <c r="F125" i="44"/>
  <c r="E125" i="44"/>
  <c r="D125" i="44"/>
  <c r="B125" i="44"/>
  <c r="S124" i="44"/>
  <c r="R124" i="44"/>
  <c r="Q124" i="44"/>
  <c r="P124" i="44"/>
  <c r="O124" i="44"/>
  <c r="N124" i="44"/>
  <c r="M124" i="44"/>
  <c r="L124" i="44"/>
  <c r="K124" i="44"/>
  <c r="J124" i="44"/>
  <c r="I124" i="44"/>
  <c r="H124" i="44"/>
  <c r="G124" i="44"/>
  <c r="F124" i="44"/>
  <c r="E124" i="44"/>
  <c r="D124" i="44"/>
  <c r="B124" i="44"/>
  <c r="S123" i="44"/>
  <c r="R123" i="44"/>
  <c r="Q123" i="44"/>
  <c r="P123" i="44"/>
  <c r="O123" i="44"/>
  <c r="N123" i="44"/>
  <c r="M123" i="44"/>
  <c r="L123" i="44"/>
  <c r="K123" i="44"/>
  <c r="J123" i="44"/>
  <c r="I123" i="44"/>
  <c r="H123" i="44"/>
  <c r="G123" i="44"/>
  <c r="F123" i="44"/>
  <c r="E123" i="44"/>
  <c r="D123" i="44"/>
  <c r="B123" i="44"/>
  <c r="S122" i="44"/>
  <c r="R122" i="44"/>
  <c r="Q122" i="44"/>
  <c r="P122" i="44"/>
  <c r="O122" i="44"/>
  <c r="N122" i="44"/>
  <c r="M122" i="44"/>
  <c r="L122" i="44"/>
  <c r="K122" i="44"/>
  <c r="J122" i="44"/>
  <c r="I122" i="44"/>
  <c r="H122" i="44"/>
  <c r="G122" i="44"/>
  <c r="F122" i="44"/>
  <c r="E122" i="44"/>
  <c r="D122" i="44"/>
  <c r="B122" i="44"/>
  <c r="S121" i="44"/>
  <c r="R121" i="44"/>
  <c r="Q121" i="44"/>
  <c r="P121" i="44"/>
  <c r="O121" i="44"/>
  <c r="N121" i="44"/>
  <c r="M121" i="44"/>
  <c r="L121" i="44"/>
  <c r="K121" i="44"/>
  <c r="J121" i="44"/>
  <c r="I121" i="44"/>
  <c r="H121" i="44"/>
  <c r="G121" i="44"/>
  <c r="F121" i="44"/>
  <c r="E121" i="44"/>
  <c r="D121" i="44"/>
  <c r="B121" i="44"/>
  <c r="S120" i="44"/>
  <c r="R120" i="44"/>
  <c r="Q120" i="44"/>
  <c r="P120" i="44"/>
  <c r="O120" i="44"/>
  <c r="N120" i="44"/>
  <c r="M120" i="44"/>
  <c r="L120" i="44"/>
  <c r="K120" i="44"/>
  <c r="J120" i="44"/>
  <c r="I120" i="44"/>
  <c r="H120" i="44"/>
  <c r="G120" i="44"/>
  <c r="F120" i="44"/>
  <c r="E120" i="44"/>
  <c r="D120" i="44"/>
  <c r="B120" i="44"/>
  <c r="S119" i="44"/>
  <c r="R119" i="44"/>
  <c r="Q119" i="44"/>
  <c r="P119" i="44"/>
  <c r="O119" i="44"/>
  <c r="N119" i="44"/>
  <c r="M119" i="44"/>
  <c r="L119" i="44"/>
  <c r="K119" i="44"/>
  <c r="J119" i="44"/>
  <c r="I119" i="44"/>
  <c r="H119" i="44"/>
  <c r="G119" i="44"/>
  <c r="F119" i="44"/>
  <c r="E119" i="44"/>
  <c r="D119" i="44"/>
  <c r="B119" i="44"/>
  <c r="S118" i="44"/>
  <c r="R118" i="44"/>
  <c r="Q118" i="44"/>
  <c r="P118" i="44"/>
  <c r="O118" i="44"/>
  <c r="N118" i="44"/>
  <c r="M118" i="44"/>
  <c r="L118" i="44"/>
  <c r="K118" i="44"/>
  <c r="J118" i="44"/>
  <c r="I118" i="44"/>
  <c r="H118" i="44"/>
  <c r="G118" i="44"/>
  <c r="F118" i="44"/>
  <c r="E118" i="44"/>
  <c r="D118" i="44"/>
  <c r="B118" i="44"/>
  <c r="S117" i="44"/>
  <c r="R117" i="44"/>
  <c r="Q117" i="44"/>
  <c r="P117" i="44"/>
  <c r="O117" i="44"/>
  <c r="N117" i="44"/>
  <c r="M117" i="44"/>
  <c r="L117" i="44"/>
  <c r="K117" i="44"/>
  <c r="J117" i="44"/>
  <c r="I117" i="44"/>
  <c r="H117" i="44"/>
  <c r="G117" i="44"/>
  <c r="F117" i="44"/>
  <c r="E117" i="44"/>
  <c r="D117" i="44"/>
  <c r="B117" i="44"/>
  <c r="S116" i="44"/>
  <c r="R116" i="44"/>
  <c r="Q116" i="44"/>
  <c r="P116" i="44"/>
  <c r="O116" i="44"/>
  <c r="N116" i="44"/>
  <c r="M116" i="44"/>
  <c r="L116" i="44"/>
  <c r="K116" i="44"/>
  <c r="J116" i="44"/>
  <c r="I116" i="44"/>
  <c r="H116" i="44"/>
  <c r="G116" i="44"/>
  <c r="F116" i="44"/>
  <c r="E116" i="44"/>
  <c r="D116" i="44"/>
  <c r="B116" i="44"/>
  <c r="S115" i="44"/>
  <c r="R115" i="44"/>
  <c r="Q115" i="44"/>
  <c r="P115" i="44"/>
  <c r="O115" i="44"/>
  <c r="N115" i="44"/>
  <c r="M115" i="44"/>
  <c r="L115" i="44"/>
  <c r="K115" i="44"/>
  <c r="J115" i="44"/>
  <c r="I115" i="44"/>
  <c r="H115" i="44"/>
  <c r="G115" i="44"/>
  <c r="F115" i="44"/>
  <c r="E115" i="44"/>
  <c r="D115" i="44"/>
  <c r="B115" i="44"/>
  <c r="S114" i="44"/>
  <c r="R114" i="44"/>
  <c r="Q114" i="44"/>
  <c r="P114" i="44"/>
  <c r="O114" i="44"/>
  <c r="N114" i="44"/>
  <c r="M114" i="44"/>
  <c r="L114" i="44"/>
  <c r="K114" i="44"/>
  <c r="J114" i="44"/>
  <c r="I114" i="44"/>
  <c r="H114" i="44"/>
  <c r="G114" i="44"/>
  <c r="F114" i="44"/>
  <c r="E114" i="44"/>
  <c r="D114" i="44"/>
  <c r="B114" i="44"/>
  <c r="S113" i="44"/>
  <c r="R113" i="44"/>
  <c r="Q113" i="44"/>
  <c r="P113" i="44"/>
  <c r="O113" i="44"/>
  <c r="N113" i="44"/>
  <c r="M113" i="44"/>
  <c r="L113" i="44"/>
  <c r="K113" i="44"/>
  <c r="J113" i="44"/>
  <c r="I113" i="44"/>
  <c r="H113" i="44"/>
  <c r="G113" i="44"/>
  <c r="F113" i="44"/>
  <c r="E113" i="44"/>
  <c r="D113" i="44"/>
  <c r="B113" i="44"/>
  <c r="S112" i="44"/>
  <c r="R112" i="44"/>
  <c r="Q112" i="44"/>
  <c r="P112" i="44"/>
  <c r="O112" i="44"/>
  <c r="N112" i="44"/>
  <c r="M112" i="44"/>
  <c r="L112" i="44"/>
  <c r="K112" i="44"/>
  <c r="J112" i="44"/>
  <c r="I112" i="44"/>
  <c r="H112" i="44"/>
  <c r="G112" i="44"/>
  <c r="F112" i="44"/>
  <c r="E112" i="44"/>
  <c r="D112" i="44"/>
  <c r="B112" i="44"/>
  <c r="S111" i="44"/>
  <c r="R111" i="44"/>
  <c r="Q111" i="44"/>
  <c r="P111" i="44"/>
  <c r="O111" i="44"/>
  <c r="N111" i="44"/>
  <c r="M111" i="44"/>
  <c r="L111" i="44"/>
  <c r="K111" i="44"/>
  <c r="J111" i="44"/>
  <c r="I111" i="44"/>
  <c r="H111" i="44"/>
  <c r="G111" i="44"/>
  <c r="F111" i="44"/>
  <c r="E111" i="44"/>
  <c r="D111" i="44"/>
  <c r="B111" i="44"/>
  <c r="S110" i="44"/>
  <c r="R110" i="44"/>
  <c r="Q110" i="44"/>
  <c r="P110" i="44"/>
  <c r="O110" i="44"/>
  <c r="N110" i="44"/>
  <c r="M110" i="44"/>
  <c r="L110" i="44"/>
  <c r="K110" i="44"/>
  <c r="J110" i="44"/>
  <c r="I110" i="44"/>
  <c r="H110" i="44"/>
  <c r="G110" i="44"/>
  <c r="F110" i="44"/>
  <c r="E110" i="44"/>
  <c r="D110" i="44"/>
  <c r="B110" i="44"/>
  <c r="S109" i="44"/>
  <c r="R109" i="44"/>
  <c r="Q109" i="44"/>
  <c r="P109" i="44"/>
  <c r="O109" i="44"/>
  <c r="N109" i="44"/>
  <c r="M109" i="44"/>
  <c r="L109" i="44"/>
  <c r="K109" i="44"/>
  <c r="J109" i="44"/>
  <c r="I109" i="44"/>
  <c r="H109" i="44"/>
  <c r="G109" i="44"/>
  <c r="F109" i="44"/>
  <c r="E109" i="44"/>
  <c r="D109" i="44"/>
  <c r="B109" i="44"/>
  <c r="S108" i="44"/>
  <c r="R108" i="44"/>
  <c r="Q108" i="44"/>
  <c r="P108" i="44"/>
  <c r="O108" i="44"/>
  <c r="N108" i="44"/>
  <c r="M108" i="44"/>
  <c r="L108" i="44"/>
  <c r="K108" i="44"/>
  <c r="J108" i="44"/>
  <c r="I108" i="44"/>
  <c r="H108" i="44"/>
  <c r="G108" i="44"/>
  <c r="F108" i="44"/>
  <c r="E108" i="44"/>
  <c r="D108" i="44"/>
  <c r="B108" i="44"/>
  <c r="S107" i="44"/>
  <c r="R107" i="44"/>
  <c r="Q107" i="44"/>
  <c r="P107" i="44"/>
  <c r="O107" i="44"/>
  <c r="N107" i="44"/>
  <c r="M107" i="44"/>
  <c r="L107" i="44"/>
  <c r="K107" i="44"/>
  <c r="J107" i="44"/>
  <c r="I107" i="44"/>
  <c r="H107" i="44"/>
  <c r="G107" i="44"/>
  <c r="F107" i="44"/>
  <c r="E107" i="44"/>
  <c r="D107" i="44"/>
  <c r="B107" i="44"/>
  <c r="S106" i="44"/>
  <c r="R106" i="44"/>
  <c r="Q106" i="44"/>
  <c r="P106" i="44"/>
  <c r="O106" i="44"/>
  <c r="N106" i="44"/>
  <c r="M106" i="44"/>
  <c r="L106" i="44"/>
  <c r="K106" i="44"/>
  <c r="J106" i="44"/>
  <c r="I106" i="44"/>
  <c r="H106" i="44"/>
  <c r="G106" i="44"/>
  <c r="F106" i="44"/>
  <c r="E106" i="44"/>
  <c r="D106" i="44"/>
  <c r="B106" i="44"/>
  <c r="S105" i="44"/>
  <c r="R105" i="44"/>
  <c r="Q105" i="44"/>
  <c r="P105" i="44"/>
  <c r="O105" i="44"/>
  <c r="N105" i="44"/>
  <c r="M105" i="44"/>
  <c r="L105" i="44"/>
  <c r="K105" i="44"/>
  <c r="J105" i="44"/>
  <c r="I105" i="44"/>
  <c r="H105" i="44"/>
  <c r="G105" i="44"/>
  <c r="F105" i="44"/>
  <c r="E105" i="44"/>
  <c r="D105" i="44"/>
  <c r="B105" i="44"/>
  <c r="S104" i="44"/>
  <c r="R104" i="44"/>
  <c r="Q104" i="44"/>
  <c r="P104" i="44"/>
  <c r="O104" i="44"/>
  <c r="N104" i="44"/>
  <c r="M104" i="44"/>
  <c r="L104" i="44"/>
  <c r="K104" i="44"/>
  <c r="J104" i="44"/>
  <c r="I104" i="44"/>
  <c r="H104" i="44"/>
  <c r="G104" i="44"/>
  <c r="F104" i="44"/>
  <c r="E104" i="44"/>
  <c r="D104" i="44"/>
  <c r="B104" i="44"/>
  <c r="S103" i="44"/>
  <c r="R103" i="44"/>
  <c r="Q103" i="44"/>
  <c r="P103" i="44"/>
  <c r="O103" i="44"/>
  <c r="N103" i="44"/>
  <c r="M103" i="44"/>
  <c r="L103" i="44"/>
  <c r="K103" i="44"/>
  <c r="J103" i="44"/>
  <c r="I103" i="44"/>
  <c r="H103" i="44"/>
  <c r="G103" i="44"/>
  <c r="F103" i="44"/>
  <c r="E103" i="44"/>
  <c r="D103" i="44"/>
  <c r="B103" i="44"/>
  <c r="S102" i="44"/>
  <c r="R102" i="44"/>
  <c r="Q102" i="44"/>
  <c r="P102" i="44"/>
  <c r="O102" i="44"/>
  <c r="N102" i="44"/>
  <c r="M102" i="44"/>
  <c r="L102" i="44"/>
  <c r="K102" i="44"/>
  <c r="J102" i="44"/>
  <c r="I102" i="44"/>
  <c r="H102" i="44"/>
  <c r="G102" i="44"/>
  <c r="F102" i="44"/>
  <c r="E102" i="44"/>
  <c r="D102" i="44"/>
  <c r="B102" i="44"/>
  <c r="S101" i="44"/>
  <c r="R101" i="44"/>
  <c r="Q101" i="44"/>
  <c r="P101" i="44"/>
  <c r="O101" i="44"/>
  <c r="N101" i="44"/>
  <c r="M101" i="44"/>
  <c r="L101" i="44"/>
  <c r="K101" i="44"/>
  <c r="J101" i="44"/>
  <c r="I101" i="44"/>
  <c r="H101" i="44"/>
  <c r="G101" i="44"/>
  <c r="F101" i="44"/>
  <c r="E101" i="44"/>
  <c r="D101" i="44"/>
  <c r="B101" i="44"/>
  <c r="S100" i="44"/>
  <c r="R100" i="44"/>
  <c r="Q100" i="44"/>
  <c r="P100" i="44"/>
  <c r="O100" i="44"/>
  <c r="N100" i="44"/>
  <c r="M100" i="44"/>
  <c r="L100" i="44"/>
  <c r="K100" i="44"/>
  <c r="J100" i="44"/>
  <c r="I100" i="44"/>
  <c r="H100" i="44"/>
  <c r="G100" i="44"/>
  <c r="F100" i="44"/>
  <c r="E100" i="44"/>
  <c r="D100" i="44"/>
  <c r="B100" i="44"/>
  <c r="S99" i="44"/>
  <c r="R99" i="44"/>
  <c r="Q99" i="44"/>
  <c r="P99" i="44"/>
  <c r="O99" i="44"/>
  <c r="N99" i="44"/>
  <c r="M99" i="44"/>
  <c r="L99" i="44"/>
  <c r="K99" i="44"/>
  <c r="J99" i="44"/>
  <c r="I99" i="44"/>
  <c r="H99" i="44"/>
  <c r="G99" i="44"/>
  <c r="F99" i="44"/>
  <c r="E99" i="44"/>
  <c r="D99" i="44"/>
  <c r="B99" i="44"/>
  <c r="S98" i="44"/>
  <c r="R98" i="44"/>
  <c r="Q98" i="44"/>
  <c r="P98" i="44"/>
  <c r="O98" i="44"/>
  <c r="N98" i="44"/>
  <c r="M98" i="44"/>
  <c r="L98" i="44"/>
  <c r="K98" i="44"/>
  <c r="J98" i="44"/>
  <c r="I98" i="44"/>
  <c r="H98" i="44"/>
  <c r="G98" i="44"/>
  <c r="F98" i="44"/>
  <c r="E98" i="44"/>
  <c r="D98" i="44"/>
  <c r="B98" i="44"/>
  <c r="S97" i="44"/>
  <c r="R97" i="44"/>
  <c r="Q97" i="44"/>
  <c r="P97" i="44"/>
  <c r="O97" i="44"/>
  <c r="N97" i="44"/>
  <c r="M97" i="44"/>
  <c r="L97" i="44"/>
  <c r="K97" i="44"/>
  <c r="J97" i="44"/>
  <c r="I97" i="44"/>
  <c r="H97" i="44"/>
  <c r="G97" i="44"/>
  <c r="F97" i="44"/>
  <c r="E97" i="44"/>
  <c r="D97" i="44"/>
  <c r="B97" i="44"/>
  <c r="S96" i="44"/>
  <c r="R96" i="44"/>
  <c r="Q96" i="44"/>
  <c r="P96" i="44"/>
  <c r="O96" i="44"/>
  <c r="N96" i="44"/>
  <c r="M96" i="44"/>
  <c r="L96" i="44"/>
  <c r="K96" i="44"/>
  <c r="J96" i="44"/>
  <c r="I96" i="44"/>
  <c r="H96" i="44"/>
  <c r="G96" i="44"/>
  <c r="F96" i="44"/>
  <c r="E96" i="44"/>
  <c r="D96" i="44"/>
  <c r="B96" i="44"/>
  <c r="S95" i="44"/>
  <c r="R95" i="44"/>
  <c r="Q95" i="44"/>
  <c r="P95" i="44"/>
  <c r="O95" i="44"/>
  <c r="N95" i="44"/>
  <c r="M95" i="44"/>
  <c r="L95" i="44"/>
  <c r="K95" i="44"/>
  <c r="J95" i="44"/>
  <c r="I95" i="44"/>
  <c r="H95" i="44"/>
  <c r="G95" i="44"/>
  <c r="F95" i="44"/>
  <c r="E95" i="44"/>
  <c r="D95" i="44"/>
  <c r="B95" i="44"/>
  <c r="S94" i="44"/>
  <c r="R94" i="44"/>
  <c r="Q94" i="44"/>
  <c r="P94" i="44"/>
  <c r="O94" i="44"/>
  <c r="N94" i="44"/>
  <c r="M94" i="44"/>
  <c r="L94" i="44"/>
  <c r="K94" i="44"/>
  <c r="J94" i="44"/>
  <c r="I94" i="44"/>
  <c r="H94" i="44"/>
  <c r="G94" i="44"/>
  <c r="F94" i="44"/>
  <c r="E94" i="44"/>
  <c r="D94" i="44"/>
  <c r="B94" i="44"/>
  <c r="S93" i="44"/>
  <c r="R93" i="44"/>
  <c r="Q93" i="44"/>
  <c r="P93" i="44"/>
  <c r="O93" i="44"/>
  <c r="N93" i="44"/>
  <c r="M93" i="44"/>
  <c r="L93" i="44"/>
  <c r="K93" i="44"/>
  <c r="J93" i="44"/>
  <c r="I93" i="44"/>
  <c r="H93" i="44"/>
  <c r="G93" i="44"/>
  <c r="F93" i="44"/>
  <c r="E93" i="44"/>
  <c r="D93" i="44"/>
  <c r="B93" i="44"/>
  <c r="S92" i="44"/>
  <c r="R92" i="44"/>
  <c r="Q92" i="44"/>
  <c r="P92" i="44"/>
  <c r="O92" i="44"/>
  <c r="N92" i="44"/>
  <c r="M92" i="44"/>
  <c r="L92" i="44"/>
  <c r="K92" i="44"/>
  <c r="J92" i="44"/>
  <c r="I92" i="44"/>
  <c r="H92" i="44"/>
  <c r="G92" i="44"/>
  <c r="F92" i="44"/>
  <c r="E92" i="44"/>
  <c r="D92" i="44"/>
  <c r="B92" i="44"/>
  <c r="S91" i="44"/>
  <c r="R91" i="44"/>
  <c r="Q91" i="44"/>
  <c r="P91" i="44"/>
  <c r="O91" i="44"/>
  <c r="N91" i="44"/>
  <c r="M91" i="44"/>
  <c r="L91" i="44"/>
  <c r="K91" i="44"/>
  <c r="J91" i="44"/>
  <c r="I91" i="44"/>
  <c r="H91" i="44"/>
  <c r="G91" i="44"/>
  <c r="F91" i="44"/>
  <c r="E91" i="44"/>
  <c r="D91" i="44"/>
  <c r="B91" i="44"/>
  <c r="S90" i="44"/>
  <c r="R90" i="44"/>
  <c r="Q90" i="44"/>
  <c r="P90" i="44"/>
  <c r="O90" i="44"/>
  <c r="N90" i="44"/>
  <c r="M90" i="44"/>
  <c r="L90" i="44"/>
  <c r="K90" i="44"/>
  <c r="J90" i="44"/>
  <c r="I90" i="44"/>
  <c r="H90" i="44"/>
  <c r="G90" i="44"/>
  <c r="F90" i="44"/>
  <c r="E90" i="44"/>
  <c r="D90" i="44"/>
  <c r="B90" i="44"/>
  <c r="S89" i="44"/>
  <c r="R89" i="44"/>
  <c r="Q89" i="44"/>
  <c r="P89" i="44"/>
  <c r="O89" i="44"/>
  <c r="N89" i="44"/>
  <c r="M89" i="44"/>
  <c r="L89" i="44"/>
  <c r="K89" i="44"/>
  <c r="J89" i="44"/>
  <c r="I89" i="44"/>
  <c r="H89" i="44"/>
  <c r="G89" i="44"/>
  <c r="F89" i="44"/>
  <c r="E89" i="44"/>
  <c r="D89" i="44"/>
  <c r="B89" i="44"/>
  <c r="S88" i="44"/>
  <c r="R88" i="44"/>
  <c r="Q88" i="44"/>
  <c r="P88" i="44"/>
  <c r="O88" i="44"/>
  <c r="N88" i="44"/>
  <c r="M88" i="44"/>
  <c r="L88" i="44"/>
  <c r="K88" i="44"/>
  <c r="J88" i="44"/>
  <c r="I88" i="44"/>
  <c r="H88" i="44"/>
  <c r="G88" i="44"/>
  <c r="F88" i="44"/>
  <c r="E88" i="44"/>
  <c r="D88" i="44"/>
  <c r="B88" i="44"/>
  <c r="S87" i="44"/>
  <c r="R87" i="44"/>
  <c r="Q87" i="44"/>
  <c r="P87" i="44"/>
  <c r="O87" i="44"/>
  <c r="N87" i="44"/>
  <c r="M87" i="44"/>
  <c r="L87" i="44"/>
  <c r="K87" i="44"/>
  <c r="J87" i="44"/>
  <c r="I87" i="44"/>
  <c r="H87" i="44"/>
  <c r="G87" i="44"/>
  <c r="F87" i="44"/>
  <c r="E87" i="44"/>
  <c r="D87" i="44"/>
  <c r="B87" i="44"/>
  <c r="S86" i="44"/>
  <c r="R86" i="44"/>
  <c r="Q86" i="44"/>
  <c r="P86" i="44"/>
  <c r="O86" i="44"/>
  <c r="N86" i="44"/>
  <c r="M86" i="44"/>
  <c r="L86" i="44"/>
  <c r="K86" i="44"/>
  <c r="J86" i="44"/>
  <c r="I86" i="44"/>
  <c r="H86" i="44"/>
  <c r="G86" i="44"/>
  <c r="F86" i="44"/>
  <c r="E86" i="44"/>
  <c r="D86" i="44"/>
  <c r="B86" i="44"/>
  <c r="S85" i="44"/>
  <c r="R85" i="44"/>
  <c r="Q85" i="44"/>
  <c r="P85" i="44"/>
  <c r="O85" i="44"/>
  <c r="N85" i="44"/>
  <c r="M85" i="44"/>
  <c r="L85" i="44"/>
  <c r="K85" i="44"/>
  <c r="J85" i="44"/>
  <c r="I85" i="44"/>
  <c r="H85" i="44"/>
  <c r="G85" i="44"/>
  <c r="F85" i="44"/>
  <c r="E85" i="44"/>
  <c r="D85" i="44"/>
  <c r="B85" i="44"/>
  <c r="S84" i="44"/>
  <c r="R84" i="44"/>
  <c r="Q84" i="44"/>
  <c r="P84" i="44"/>
  <c r="O84" i="44"/>
  <c r="N84" i="44"/>
  <c r="M84" i="44"/>
  <c r="L84" i="44"/>
  <c r="K84" i="44"/>
  <c r="J84" i="44"/>
  <c r="I84" i="44"/>
  <c r="H84" i="44"/>
  <c r="G84" i="44"/>
  <c r="F84" i="44"/>
  <c r="E84" i="44"/>
  <c r="D84" i="44"/>
  <c r="B84" i="44"/>
  <c r="S83" i="44"/>
  <c r="R83" i="44"/>
  <c r="Q83" i="44"/>
  <c r="P83" i="44"/>
  <c r="O83" i="44"/>
  <c r="N83" i="44"/>
  <c r="M83" i="44"/>
  <c r="L83" i="44"/>
  <c r="K83" i="44"/>
  <c r="J83" i="44"/>
  <c r="I83" i="44"/>
  <c r="H83" i="44"/>
  <c r="G83" i="44"/>
  <c r="F83" i="44"/>
  <c r="E83" i="44"/>
  <c r="D83" i="44"/>
  <c r="B83" i="44"/>
  <c r="S82" i="44"/>
  <c r="R82" i="44"/>
  <c r="Q82" i="44"/>
  <c r="P82" i="44"/>
  <c r="O82" i="44"/>
  <c r="N82" i="44"/>
  <c r="M82" i="44"/>
  <c r="L82" i="44"/>
  <c r="K82" i="44"/>
  <c r="J82" i="44"/>
  <c r="I82" i="44"/>
  <c r="H82" i="44"/>
  <c r="G82" i="44"/>
  <c r="F82" i="44"/>
  <c r="E82" i="44"/>
  <c r="D82" i="44"/>
  <c r="B82" i="44"/>
  <c r="S81" i="44"/>
  <c r="R81" i="44"/>
  <c r="Q81" i="44"/>
  <c r="P81" i="44"/>
  <c r="O81" i="44"/>
  <c r="N81" i="44"/>
  <c r="M81" i="44"/>
  <c r="L81" i="44"/>
  <c r="K81" i="44"/>
  <c r="J81" i="44"/>
  <c r="I81" i="44"/>
  <c r="H81" i="44"/>
  <c r="G81" i="44"/>
  <c r="F81" i="44"/>
  <c r="E81" i="44"/>
  <c r="D81" i="44"/>
  <c r="B81" i="44"/>
  <c r="S80" i="44"/>
  <c r="R80" i="44"/>
  <c r="Q80" i="44"/>
  <c r="P80" i="44"/>
  <c r="O80" i="44"/>
  <c r="N80" i="44"/>
  <c r="M80" i="44"/>
  <c r="L80" i="44"/>
  <c r="K80" i="44"/>
  <c r="J80" i="44"/>
  <c r="I80" i="44"/>
  <c r="H80" i="44"/>
  <c r="G80" i="44"/>
  <c r="F80" i="44"/>
  <c r="E80" i="44"/>
  <c r="D80" i="44"/>
  <c r="B80" i="44"/>
  <c r="S79" i="44"/>
  <c r="R79" i="44"/>
  <c r="Q79" i="44"/>
  <c r="P79" i="44"/>
  <c r="O79" i="44"/>
  <c r="N79" i="44"/>
  <c r="M79" i="44"/>
  <c r="L79" i="44"/>
  <c r="K79" i="44"/>
  <c r="J79" i="44"/>
  <c r="I79" i="44"/>
  <c r="H79" i="44"/>
  <c r="G79" i="44"/>
  <c r="F79" i="44"/>
  <c r="E79" i="44"/>
  <c r="D79" i="44"/>
  <c r="B79" i="44"/>
  <c r="S78" i="44"/>
  <c r="R78" i="44"/>
  <c r="Q78" i="44"/>
  <c r="P78" i="44"/>
  <c r="O78" i="44"/>
  <c r="N78" i="44"/>
  <c r="M78" i="44"/>
  <c r="L78" i="44"/>
  <c r="K78" i="44"/>
  <c r="J78" i="44"/>
  <c r="I78" i="44"/>
  <c r="H78" i="44"/>
  <c r="G78" i="44"/>
  <c r="F78" i="44"/>
  <c r="E78" i="44"/>
  <c r="D78" i="44"/>
  <c r="B78" i="44"/>
  <c r="S77" i="44"/>
  <c r="R77" i="44"/>
  <c r="Q77" i="44"/>
  <c r="P77" i="44"/>
  <c r="O77" i="44"/>
  <c r="N77" i="44"/>
  <c r="M77" i="44"/>
  <c r="L77" i="44"/>
  <c r="K77" i="44"/>
  <c r="J77" i="44"/>
  <c r="I77" i="44"/>
  <c r="H77" i="44"/>
  <c r="G77" i="44"/>
  <c r="F77" i="44"/>
  <c r="E77" i="44"/>
  <c r="D77" i="44"/>
  <c r="B77" i="44"/>
  <c r="S76" i="44"/>
  <c r="R76" i="44"/>
  <c r="Q76" i="44"/>
  <c r="P76" i="44"/>
  <c r="O76" i="44"/>
  <c r="N76" i="44"/>
  <c r="M76" i="44"/>
  <c r="L76" i="44"/>
  <c r="K76" i="44"/>
  <c r="J76" i="44"/>
  <c r="I76" i="44"/>
  <c r="H76" i="44"/>
  <c r="G76" i="44"/>
  <c r="F76" i="44"/>
  <c r="E76" i="44"/>
  <c r="D76" i="44"/>
  <c r="B76" i="44"/>
  <c r="S75" i="44"/>
  <c r="R75" i="44"/>
  <c r="Q75" i="44"/>
  <c r="P75" i="44"/>
  <c r="O75" i="44"/>
  <c r="N75" i="44"/>
  <c r="M75" i="44"/>
  <c r="L75" i="44"/>
  <c r="K75" i="44"/>
  <c r="J75" i="44"/>
  <c r="I75" i="44"/>
  <c r="H75" i="44"/>
  <c r="G75" i="44"/>
  <c r="F75" i="44"/>
  <c r="E75" i="44"/>
  <c r="D75" i="44"/>
  <c r="B75" i="44"/>
  <c r="S74" i="44"/>
  <c r="R74" i="44"/>
  <c r="Q74" i="44"/>
  <c r="P74" i="44"/>
  <c r="O74" i="44"/>
  <c r="N74" i="44"/>
  <c r="M74" i="44"/>
  <c r="L74" i="44"/>
  <c r="K74" i="44"/>
  <c r="J74" i="44"/>
  <c r="I74" i="44"/>
  <c r="H74" i="44"/>
  <c r="G74" i="44"/>
  <c r="F74" i="44"/>
  <c r="E74" i="44"/>
  <c r="D74" i="44"/>
  <c r="B74" i="44"/>
  <c r="S73" i="44"/>
  <c r="R73" i="44"/>
  <c r="Q73" i="44"/>
  <c r="P73" i="44"/>
  <c r="O73" i="44"/>
  <c r="N73" i="44"/>
  <c r="M73" i="44"/>
  <c r="L73" i="44"/>
  <c r="K73" i="44"/>
  <c r="J73" i="44"/>
  <c r="I73" i="44"/>
  <c r="H73" i="44"/>
  <c r="G73" i="44"/>
  <c r="F73" i="44"/>
  <c r="E73" i="44"/>
  <c r="D73" i="44"/>
  <c r="B73" i="44"/>
  <c r="S72" i="44"/>
  <c r="R72" i="44"/>
  <c r="Q72" i="44"/>
  <c r="P72" i="44"/>
  <c r="O72" i="44"/>
  <c r="N72" i="44"/>
  <c r="M72" i="44"/>
  <c r="L72" i="44"/>
  <c r="K72" i="44"/>
  <c r="J72" i="44"/>
  <c r="I72" i="44"/>
  <c r="H72" i="44"/>
  <c r="G72" i="44"/>
  <c r="F72" i="44"/>
  <c r="E72" i="44"/>
  <c r="D72" i="44"/>
  <c r="B72" i="44"/>
  <c r="S71" i="44"/>
  <c r="R71" i="44"/>
  <c r="Q71" i="44"/>
  <c r="P71" i="44"/>
  <c r="O71" i="44"/>
  <c r="N71" i="44"/>
  <c r="M71" i="44"/>
  <c r="L71" i="44"/>
  <c r="K71" i="44"/>
  <c r="J71" i="44"/>
  <c r="I71" i="44"/>
  <c r="H71" i="44"/>
  <c r="G71" i="44"/>
  <c r="F71" i="44"/>
  <c r="E71" i="44"/>
  <c r="D71" i="44"/>
  <c r="B71" i="44"/>
  <c r="S70" i="44"/>
  <c r="R70" i="44"/>
  <c r="Q70" i="44"/>
  <c r="P70" i="44"/>
  <c r="O70" i="44"/>
  <c r="N70" i="44"/>
  <c r="M70" i="44"/>
  <c r="L70" i="44"/>
  <c r="K70" i="44"/>
  <c r="J70" i="44"/>
  <c r="I70" i="44"/>
  <c r="H70" i="44"/>
  <c r="G70" i="44"/>
  <c r="F70" i="44"/>
  <c r="E70" i="44"/>
  <c r="D70" i="44"/>
  <c r="B70" i="44"/>
  <c r="S69" i="44"/>
  <c r="R69" i="44"/>
  <c r="Q69" i="44"/>
  <c r="P69" i="44"/>
  <c r="O69" i="44"/>
  <c r="N69" i="44"/>
  <c r="M69" i="44"/>
  <c r="L69" i="44"/>
  <c r="K69" i="44"/>
  <c r="J69" i="44"/>
  <c r="I69" i="44"/>
  <c r="H69" i="44"/>
  <c r="G69" i="44"/>
  <c r="F69" i="44"/>
  <c r="E69" i="44"/>
  <c r="D69" i="44"/>
  <c r="B69" i="44"/>
  <c r="S68" i="44"/>
  <c r="R68" i="44"/>
  <c r="Q68" i="44"/>
  <c r="P68" i="44"/>
  <c r="O68" i="44"/>
  <c r="N68" i="44"/>
  <c r="M68" i="44"/>
  <c r="L68" i="44"/>
  <c r="K68" i="44"/>
  <c r="J68" i="44"/>
  <c r="I68" i="44"/>
  <c r="H68" i="44"/>
  <c r="G68" i="44"/>
  <c r="F68" i="44"/>
  <c r="E68" i="44"/>
  <c r="D68" i="44"/>
  <c r="B68" i="44"/>
  <c r="S67" i="44"/>
  <c r="R67" i="44"/>
  <c r="Q67" i="44"/>
  <c r="P67" i="44"/>
  <c r="O67" i="44"/>
  <c r="N67" i="44"/>
  <c r="M67" i="44"/>
  <c r="L67" i="44"/>
  <c r="K67" i="44"/>
  <c r="J67" i="44"/>
  <c r="I67" i="44"/>
  <c r="H67" i="44"/>
  <c r="G67" i="44"/>
  <c r="F67" i="44"/>
  <c r="E67" i="44"/>
  <c r="D67" i="44"/>
  <c r="B67" i="44"/>
  <c r="S66" i="44"/>
  <c r="R66" i="44"/>
  <c r="Q66" i="44"/>
  <c r="P66" i="44"/>
  <c r="O66" i="44"/>
  <c r="N66" i="44"/>
  <c r="M66" i="44"/>
  <c r="L66" i="44"/>
  <c r="K66" i="44"/>
  <c r="J66" i="44"/>
  <c r="I66" i="44"/>
  <c r="H66" i="44"/>
  <c r="G66" i="44"/>
  <c r="F66" i="44"/>
  <c r="E66" i="44"/>
  <c r="D66" i="44"/>
  <c r="B66" i="44"/>
  <c r="S65" i="44"/>
  <c r="R65" i="44"/>
  <c r="Q65" i="44"/>
  <c r="P65" i="44"/>
  <c r="O65" i="44"/>
  <c r="N65" i="44"/>
  <c r="M65" i="44"/>
  <c r="L65" i="44"/>
  <c r="K65" i="44"/>
  <c r="J65" i="44"/>
  <c r="I65" i="44"/>
  <c r="H65" i="44"/>
  <c r="G65" i="44"/>
  <c r="F65" i="44"/>
  <c r="E65" i="44"/>
  <c r="D65" i="44"/>
  <c r="B65" i="44"/>
  <c r="S64" i="44"/>
  <c r="R64" i="44"/>
  <c r="Q64" i="44"/>
  <c r="P64" i="44"/>
  <c r="O64" i="44"/>
  <c r="N64" i="44"/>
  <c r="M64" i="44"/>
  <c r="L64" i="44"/>
  <c r="K64" i="44"/>
  <c r="J64" i="44"/>
  <c r="I64" i="44"/>
  <c r="H64" i="44"/>
  <c r="G64" i="44"/>
  <c r="F64" i="44"/>
  <c r="E64" i="44"/>
  <c r="D64" i="44"/>
  <c r="B64" i="44"/>
  <c r="S63" i="44"/>
  <c r="R63" i="44"/>
  <c r="Q63" i="44"/>
  <c r="P63" i="44"/>
  <c r="O63" i="44"/>
  <c r="N63" i="44"/>
  <c r="M63" i="44"/>
  <c r="L63" i="44"/>
  <c r="K63" i="44"/>
  <c r="J63" i="44"/>
  <c r="I63" i="44"/>
  <c r="H63" i="44"/>
  <c r="G63" i="44"/>
  <c r="F63" i="44"/>
  <c r="E63" i="44"/>
  <c r="D63" i="44"/>
  <c r="B63" i="44"/>
  <c r="S62" i="44"/>
  <c r="R62" i="44"/>
  <c r="Q62" i="44"/>
  <c r="P62" i="44"/>
  <c r="O62" i="44"/>
  <c r="N62" i="44"/>
  <c r="M62" i="44"/>
  <c r="L62" i="44"/>
  <c r="K62" i="44"/>
  <c r="J62" i="44"/>
  <c r="I62" i="44"/>
  <c r="H62" i="44"/>
  <c r="G62" i="44"/>
  <c r="F62" i="44"/>
  <c r="E62" i="44"/>
  <c r="D62" i="44"/>
  <c r="B62" i="44"/>
  <c r="S61" i="44"/>
  <c r="R61" i="44"/>
  <c r="Q61" i="44"/>
  <c r="P61" i="44"/>
  <c r="O61" i="44"/>
  <c r="N61" i="44"/>
  <c r="M61" i="44"/>
  <c r="L61" i="44"/>
  <c r="K61" i="44"/>
  <c r="J61" i="44"/>
  <c r="I61" i="44"/>
  <c r="H61" i="44"/>
  <c r="G61" i="44"/>
  <c r="F61" i="44"/>
  <c r="E61" i="44"/>
  <c r="D61" i="44"/>
  <c r="B61" i="44"/>
  <c r="S60" i="44"/>
  <c r="R60" i="44"/>
  <c r="Q60" i="44"/>
  <c r="P60" i="44"/>
  <c r="O60" i="44"/>
  <c r="N60" i="44"/>
  <c r="M60" i="44"/>
  <c r="L60" i="44"/>
  <c r="K60" i="44"/>
  <c r="J60" i="44"/>
  <c r="I60" i="44"/>
  <c r="H60" i="44"/>
  <c r="G60" i="44"/>
  <c r="F60" i="44"/>
  <c r="E60" i="44"/>
  <c r="D60" i="44"/>
  <c r="B60" i="44"/>
  <c r="S59" i="44"/>
  <c r="R59" i="44"/>
  <c r="Q59" i="44"/>
  <c r="P59" i="44"/>
  <c r="O59" i="44"/>
  <c r="N59" i="44"/>
  <c r="M59" i="44"/>
  <c r="L59" i="44"/>
  <c r="K59" i="44"/>
  <c r="J59" i="44"/>
  <c r="I59" i="44"/>
  <c r="H59" i="44"/>
  <c r="G59" i="44"/>
  <c r="F59" i="44"/>
  <c r="E59" i="44"/>
  <c r="D59" i="44"/>
  <c r="B59" i="44"/>
  <c r="S58" i="44"/>
  <c r="R58" i="44"/>
  <c r="Q58" i="44"/>
  <c r="P58" i="44"/>
  <c r="O58" i="44"/>
  <c r="N58" i="44"/>
  <c r="M58" i="44"/>
  <c r="L58" i="44"/>
  <c r="K58" i="44"/>
  <c r="J58" i="44"/>
  <c r="I58" i="44"/>
  <c r="H58" i="44"/>
  <c r="G58" i="44"/>
  <c r="F58" i="44"/>
  <c r="E58" i="44"/>
  <c r="D58" i="44"/>
  <c r="B58" i="44"/>
  <c r="S57" i="44"/>
  <c r="R57" i="44"/>
  <c r="Q57" i="44"/>
  <c r="P57" i="44"/>
  <c r="O57" i="44"/>
  <c r="N57" i="44"/>
  <c r="M57" i="44"/>
  <c r="L57" i="44"/>
  <c r="K57" i="44"/>
  <c r="J57" i="44"/>
  <c r="I57" i="44"/>
  <c r="H57" i="44"/>
  <c r="G57" i="44"/>
  <c r="F57" i="44"/>
  <c r="E57" i="44"/>
  <c r="D57" i="44"/>
  <c r="B57" i="44"/>
  <c r="S56" i="44"/>
  <c r="R56" i="44"/>
  <c r="Q56" i="44"/>
  <c r="P56" i="44"/>
  <c r="O56" i="44"/>
  <c r="N56" i="44"/>
  <c r="M56" i="44"/>
  <c r="L56" i="44"/>
  <c r="K56" i="44"/>
  <c r="J56" i="44"/>
  <c r="I56" i="44"/>
  <c r="H56" i="44"/>
  <c r="G56" i="44"/>
  <c r="F56" i="44"/>
  <c r="E56" i="44"/>
  <c r="D56" i="44"/>
  <c r="B56" i="44"/>
  <c r="S55" i="44"/>
  <c r="R55" i="44"/>
  <c r="Q55" i="44"/>
  <c r="P55" i="44"/>
  <c r="O55" i="44"/>
  <c r="N55" i="44"/>
  <c r="M55" i="44"/>
  <c r="L55" i="44"/>
  <c r="K55" i="44"/>
  <c r="J55" i="44"/>
  <c r="I55" i="44"/>
  <c r="H55" i="44"/>
  <c r="G55" i="44"/>
  <c r="F55" i="44"/>
  <c r="E55" i="44"/>
  <c r="D55" i="44"/>
  <c r="B55" i="44"/>
  <c r="S54" i="44"/>
  <c r="R54" i="44"/>
  <c r="Q54" i="44"/>
  <c r="P54" i="44"/>
  <c r="O54" i="44"/>
  <c r="N54" i="44"/>
  <c r="M54" i="44"/>
  <c r="L54" i="44"/>
  <c r="K54" i="44"/>
  <c r="J54" i="44"/>
  <c r="I54" i="44"/>
  <c r="H54" i="44"/>
  <c r="G54" i="44"/>
  <c r="F54" i="44"/>
  <c r="E54" i="44"/>
  <c r="D54" i="44"/>
  <c r="B54" i="44"/>
  <c r="S53" i="44"/>
  <c r="R53" i="44"/>
  <c r="Q53" i="44"/>
  <c r="P53" i="44"/>
  <c r="O53" i="44"/>
  <c r="N53" i="44"/>
  <c r="M53" i="44"/>
  <c r="L53" i="44"/>
  <c r="K53" i="44"/>
  <c r="J53" i="44"/>
  <c r="I53" i="44"/>
  <c r="H53" i="44"/>
  <c r="G53" i="44"/>
  <c r="F53" i="44"/>
  <c r="E53" i="44"/>
  <c r="D53" i="44"/>
  <c r="B53" i="44"/>
  <c r="S52" i="44"/>
  <c r="R52" i="44"/>
  <c r="Q52" i="44"/>
  <c r="P52" i="44"/>
  <c r="O52" i="44"/>
  <c r="N52" i="44"/>
  <c r="M52" i="44"/>
  <c r="L52" i="44"/>
  <c r="K52" i="44"/>
  <c r="J52" i="44"/>
  <c r="I52" i="44"/>
  <c r="H52" i="44"/>
  <c r="G52" i="44"/>
  <c r="F52" i="44"/>
  <c r="E52" i="44"/>
  <c r="D52" i="44"/>
  <c r="B52" i="44"/>
  <c r="S51" i="44"/>
  <c r="R51" i="44"/>
  <c r="Q51" i="44"/>
  <c r="P51" i="44"/>
  <c r="O51" i="44"/>
  <c r="N51" i="44"/>
  <c r="M51" i="44"/>
  <c r="L51" i="44"/>
  <c r="K51" i="44"/>
  <c r="J51" i="44"/>
  <c r="I51" i="44"/>
  <c r="H51" i="44"/>
  <c r="G51" i="44"/>
  <c r="F51" i="44"/>
  <c r="E51" i="44"/>
  <c r="D51" i="44"/>
  <c r="B51" i="44"/>
  <c r="S50" i="44"/>
  <c r="R50" i="44"/>
  <c r="Q50" i="44"/>
  <c r="P50" i="44"/>
  <c r="O50" i="44"/>
  <c r="N50" i="44"/>
  <c r="M50" i="44"/>
  <c r="L50" i="44"/>
  <c r="K50" i="44"/>
  <c r="J50" i="44"/>
  <c r="I50" i="44"/>
  <c r="H50" i="44"/>
  <c r="G50" i="44"/>
  <c r="F50" i="44"/>
  <c r="E50" i="44"/>
  <c r="D50" i="44"/>
  <c r="B50" i="44"/>
  <c r="S49" i="44"/>
  <c r="R49" i="44"/>
  <c r="Q49" i="44"/>
  <c r="P49" i="44"/>
  <c r="O49" i="44"/>
  <c r="N49" i="44"/>
  <c r="M49" i="44"/>
  <c r="L49" i="44"/>
  <c r="K49" i="44"/>
  <c r="J49" i="44"/>
  <c r="I49" i="44"/>
  <c r="H49" i="44"/>
  <c r="G49" i="44"/>
  <c r="F49" i="44"/>
  <c r="E49" i="44"/>
  <c r="D49" i="44"/>
  <c r="B49" i="44"/>
  <c r="S48" i="44"/>
  <c r="R48" i="44"/>
  <c r="Q48" i="44"/>
  <c r="P48" i="44"/>
  <c r="O48" i="44"/>
  <c r="N48" i="44"/>
  <c r="M48" i="44"/>
  <c r="L48" i="44"/>
  <c r="K48" i="44"/>
  <c r="J48" i="44"/>
  <c r="I48" i="44"/>
  <c r="H48" i="44"/>
  <c r="G48" i="44"/>
  <c r="F48" i="44"/>
  <c r="E48" i="44"/>
  <c r="D48" i="44"/>
  <c r="B48" i="44"/>
  <c r="S47" i="44"/>
  <c r="R47" i="44"/>
  <c r="Q47" i="44"/>
  <c r="P47" i="44"/>
  <c r="O47" i="44"/>
  <c r="N47" i="44"/>
  <c r="M47" i="44"/>
  <c r="L47" i="44"/>
  <c r="K47" i="44"/>
  <c r="J47" i="44"/>
  <c r="I47" i="44"/>
  <c r="H47" i="44"/>
  <c r="G47" i="44"/>
  <c r="F47" i="44"/>
  <c r="E47" i="44"/>
  <c r="D47" i="44"/>
  <c r="B47" i="44"/>
  <c r="S46" i="44"/>
  <c r="R46" i="44"/>
  <c r="Q46" i="44"/>
  <c r="P46" i="44"/>
  <c r="O46" i="44"/>
  <c r="N46" i="44"/>
  <c r="M46" i="44"/>
  <c r="L46" i="44"/>
  <c r="K46" i="44"/>
  <c r="J46" i="44"/>
  <c r="I46" i="44"/>
  <c r="H46" i="44"/>
  <c r="G46" i="44"/>
  <c r="F46" i="44"/>
  <c r="E46" i="44"/>
  <c r="D46" i="44"/>
  <c r="B46" i="44"/>
  <c r="S45" i="44"/>
  <c r="R45" i="44"/>
  <c r="Q45" i="44"/>
  <c r="P45" i="44"/>
  <c r="O45" i="44"/>
  <c r="N45" i="44"/>
  <c r="M45" i="44"/>
  <c r="L45" i="44"/>
  <c r="K45" i="44"/>
  <c r="J45" i="44"/>
  <c r="I45" i="44"/>
  <c r="H45" i="44"/>
  <c r="G45" i="44"/>
  <c r="F45" i="44"/>
  <c r="E45" i="44"/>
  <c r="D45" i="44"/>
  <c r="B45" i="44"/>
  <c r="S44" i="44"/>
  <c r="R44" i="44"/>
  <c r="Q44" i="44"/>
  <c r="P44" i="44"/>
  <c r="O44" i="44"/>
  <c r="N44" i="44"/>
  <c r="M44" i="44"/>
  <c r="L44" i="44"/>
  <c r="K44" i="44"/>
  <c r="J44" i="44"/>
  <c r="I44" i="44"/>
  <c r="H44" i="44"/>
  <c r="G44" i="44"/>
  <c r="F44" i="44"/>
  <c r="E44" i="44"/>
  <c r="D44" i="44"/>
  <c r="B44" i="44"/>
  <c r="S43" i="44"/>
  <c r="R43" i="44"/>
  <c r="Q43" i="44"/>
  <c r="P43" i="44"/>
  <c r="O43" i="44"/>
  <c r="N43" i="44"/>
  <c r="M43" i="44"/>
  <c r="L43" i="44"/>
  <c r="K43" i="44"/>
  <c r="J43" i="44"/>
  <c r="I43" i="44"/>
  <c r="H43" i="44"/>
  <c r="G43" i="44"/>
  <c r="F43" i="44"/>
  <c r="E43" i="44"/>
  <c r="D43" i="44"/>
  <c r="B43" i="44"/>
  <c r="S42" i="44"/>
  <c r="R42" i="44"/>
  <c r="Q42" i="44"/>
  <c r="P42" i="44"/>
  <c r="O42" i="44"/>
  <c r="N42" i="44"/>
  <c r="M42" i="44"/>
  <c r="L42" i="44"/>
  <c r="K42" i="44"/>
  <c r="J42" i="44"/>
  <c r="I42" i="44"/>
  <c r="H42" i="44"/>
  <c r="G42" i="44"/>
  <c r="F42" i="44"/>
  <c r="E42" i="44"/>
  <c r="D42" i="44"/>
  <c r="B42" i="44"/>
  <c r="S41" i="44"/>
  <c r="R41" i="44"/>
  <c r="Q41" i="44"/>
  <c r="P41" i="44"/>
  <c r="O41" i="44"/>
  <c r="N41" i="44"/>
  <c r="M41" i="44"/>
  <c r="L41" i="44"/>
  <c r="K41" i="44"/>
  <c r="J41" i="44"/>
  <c r="I41" i="44"/>
  <c r="H41" i="44"/>
  <c r="G41" i="44"/>
  <c r="F41" i="44"/>
  <c r="E41" i="44"/>
  <c r="D41" i="44"/>
  <c r="B41" i="44"/>
  <c r="S40" i="44"/>
  <c r="R40" i="44"/>
  <c r="Q40" i="44"/>
  <c r="P40" i="44"/>
  <c r="O40" i="44"/>
  <c r="N40" i="44"/>
  <c r="M40" i="44"/>
  <c r="L40" i="44"/>
  <c r="K40" i="44"/>
  <c r="J40" i="44"/>
  <c r="I40" i="44"/>
  <c r="H40" i="44"/>
  <c r="G40" i="44"/>
  <c r="F40" i="44"/>
  <c r="E40" i="44"/>
  <c r="D40" i="44"/>
  <c r="B40" i="44"/>
  <c r="S39" i="44"/>
  <c r="R39" i="44"/>
  <c r="Q39" i="44"/>
  <c r="P39" i="44"/>
  <c r="O39" i="44"/>
  <c r="N39" i="44"/>
  <c r="M39" i="44"/>
  <c r="L39" i="44"/>
  <c r="K39" i="44"/>
  <c r="J39" i="44"/>
  <c r="I39" i="44"/>
  <c r="H39" i="44"/>
  <c r="G39" i="44"/>
  <c r="F39" i="44"/>
  <c r="E39" i="44"/>
  <c r="D39" i="44"/>
  <c r="B39" i="44"/>
  <c r="S38" i="44"/>
  <c r="R38" i="44"/>
  <c r="Q38" i="44"/>
  <c r="P38" i="44"/>
  <c r="O38" i="44"/>
  <c r="N38" i="44"/>
  <c r="M38" i="44"/>
  <c r="L38" i="44"/>
  <c r="K38" i="44"/>
  <c r="J38" i="44"/>
  <c r="I38" i="44"/>
  <c r="H38" i="44"/>
  <c r="G38" i="44"/>
  <c r="F38" i="44"/>
  <c r="E38" i="44"/>
  <c r="D38" i="44"/>
  <c r="B38" i="44"/>
  <c r="S37" i="44"/>
  <c r="R37" i="44"/>
  <c r="Q37" i="44"/>
  <c r="P37" i="44"/>
  <c r="O37" i="44"/>
  <c r="N37" i="44"/>
  <c r="M37" i="44"/>
  <c r="L37" i="44"/>
  <c r="K37" i="44"/>
  <c r="J37" i="44"/>
  <c r="I37" i="44"/>
  <c r="H37" i="44"/>
  <c r="G37" i="44"/>
  <c r="F37" i="44"/>
  <c r="E37" i="44"/>
  <c r="D37" i="44"/>
  <c r="B37" i="44"/>
  <c r="S36" i="44"/>
  <c r="R36" i="44"/>
  <c r="Q36" i="44"/>
  <c r="P36" i="44"/>
  <c r="O36" i="44"/>
  <c r="N36" i="44"/>
  <c r="M36" i="44"/>
  <c r="L36" i="44"/>
  <c r="K36" i="44"/>
  <c r="J36" i="44"/>
  <c r="I36" i="44"/>
  <c r="H36" i="44"/>
  <c r="G36" i="44"/>
  <c r="F36" i="44"/>
  <c r="E36" i="44"/>
  <c r="D36" i="44"/>
  <c r="B36" i="44"/>
  <c r="S35" i="44"/>
  <c r="R35" i="44"/>
  <c r="Q35" i="44"/>
  <c r="P35" i="44"/>
  <c r="O35" i="44"/>
  <c r="N35" i="44"/>
  <c r="M35" i="44"/>
  <c r="L35" i="44"/>
  <c r="K35" i="44"/>
  <c r="J35" i="44"/>
  <c r="I35" i="44"/>
  <c r="H35" i="44"/>
  <c r="G35" i="44"/>
  <c r="F35" i="44"/>
  <c r="E35" i="44"/>
  <c r="D35" i="44"/>
  <c r="B35" i="44"/>
  <c r="S34" i="44"/>
  <c r="R34" i="44"/>
  <c r="Q34" i="44"/>
  <c r="P34" i="44"/>
  <c r="O34" i="44"/>
  <c r="N34" i="44"/>
  <c r="M34" i="44"/>
  <c r="L34" i="44"/>
  <c r="K34" i="44"/>
  <c r="J34" i="44"/>
  <c r="I34" i="44"/>
  <c r="H34" i="44"/>
  <c r="G34" i="44"/>
  <c r="F34" i="44"/>
  <c r="E34" i="44"/>
  <c r="D34" i="44"/>
  <c r="B34" i="44"/>
  <c r="S33" i="44"/>
  <c r="R33" i="44"/>
  <c r="Q33" i="44"/>
  <c r="P33" i="44"/>
  <c r="O33" i="44"/>
  <c r="N33" i="44"/>
  <c r="M33" i="44"/>
  <c r="L33" i="44"/>
  <c r="K33" i="44"/>
  <c r="J33" i="44"/>
  <c r="I33" i="44"/>
  <c r="H33" i="44"/>
  <c r="G33" i="44"/>
  <c r="F33" i="44"/>
  <c r="E33" i="44"/>
  <c r="D33" i="44"/>
  <c r="B33" i="44"/>
  <c r="S32" i="44"/>
  <c r="R32" i="44"/>
  <c r="Q32" i="44"/>
  <c r="P32" i="44"/>
  <c r="O32" i="44"/>
  <c r="N32" i="44"/>
  <c r="M32" i="44"/>
  <c r="L32" i="44"/>
  <c r="K32" i="44"/>
  <c r="J32" i="44"/>
  <c r="I32" i="44"/>
  <c r="H32" i="44"/>
  <c r="G32" i="44"/>
  <c r="F32" i="44"/>
  <c r="E32" i="44"/>
  <c r="D32" i="44"/>
  <c r="B32" i="44"/>
  <c r="S31" i="44"/>
  <c r="R31" i="44"/>
  <c r="Q31" i="44"/>
  <c r="P31" i="44"/>
  <c r="O31" i="44"/>
  <c r="N31" i="44"/>
  <c r="M31" i="44"/>
  <c r="L31" i="44"/>
  <c r="K31" i="44"/>
  <c r="J31" i="44"/>
  <c r="I31" i="44"/>
  <c r="H31" i="44"/>
  <c r="G31" i="44"/>
  <c r="F31" i="44"/>
  <c r="E31" i="44"/>
  <c r="D31" i="44"/>
  <c r="B31" i="44"/>
  <c r="S30" i="44"/>
  <c r="R30" i="44"/>
  <c r="Q30" i="44"/>
  <c r="P30" i="44"/>
  <c r="O30" i="44"/>
  <c r="N30" i="44"/>
  <c r="M30" i="44"/>
  <c r="L30" i="44"/>
  <c r="K30" i="44"/>
  <c r="J30" i="44"/>
  <c r="I30" i="44"/>
  <c r="H30" i="44"/>
  <c r="G30" i="44"/>
  <c r="F30" i="44"/>
  <c r="E30" i="44"/>
  <c r="D30" i="44"/>
  <c r="B30" i="44"/>
  <c r="S29" i="44"/>
  <c r="R29" i="44"/>
  <c r="Q29" i="44"/>
  <c r="P29" i="44"/>
  <c r="O29" i="44"/>
  <c r="N29" i="44"/>
  <c r="M29" i="44"/>
  <c r="L29" i="44"/>
  <c r="K29" i="44"/>
  <c r="J29" i="44"/>
  <c r="I29" i="44"/>
  <c r="H29" i="44"/>
  <c r="G29" i="44"/>
  <c r="F29" i="44"/>
  <c r="E29" i="44"/>
  <c r="D29" i="44"/>
  <c r="B29" i="44"/>
  <c r="S28" i="44"/>
  <c r="R28" i="44"/>
  <c r="Q28" i="44"/>
  <c r="P28" i="44"/>
  <c r="O28" i="44"/>
  <c r="N28" i="44"/>
  <c r="M28" i="44"/>
  <c r="L28" i="44"/>
  <c r="K28" i="44"/>
  <c r="J28" i="44"/>
  <c r="I28" i="44"/>
  <c r="H28" i="44"/>
  <c r="G28" i="44"/>
  <c r="F28" i="44"/>
  <c r="E28" i="44"/>
  <c r="D28" i="44"/>
  <c r="B28" i="44"/>
  <c r="S27" i="44"/>
  <c r="R27" i="44"/>
  <c r="Q27" i="44"/>
  <c r="P27" i="44"/>
  <c r="O27" i="44"/>
  <c r="N27" i="44"/>
  <c r="M27" i="44"/>
  <c r="L27" i="44"/>
  <c r="K27" i="44"/>
  <c r="J27" i="44"/>
  <c r="I27" i="44"/>
  <c r="H27" i="44"/>
  <c r="G27" i="44"/>
  <c r="F27" i="44"/>
  <c r="E27" i="44"/>
  <c r="D27" i="44"/>
  <c r="B27" i="44"/>
  <c r="S26" i="44"/>
  <c r="R26" i="44"/>
  <c r="Q26" i="44"/>
  <c r="P26" i="44"/>
  <c r="O26" i="44"/>
  <c r="N26" i="44"/>
  <c r="M26" i="44"/>
  <c r="L26" i="44"/>
  <c r="K26" i="44"/>
  <c r="J26" i="44"/>
  <c r="I26" i="44"/>
  <c r="H26" i="44"/>
  <c r="G26" i="44"/>
  <c r="F26" i="44"/>
  <c r="E26" i="44"/>
  <c r="D26" i="44"/>
  <c r="B26" i="44"/>
  <c r="S25" i="44"/>
  <c r="R25" i="44"/>
  <c r="Q25" i="44"/>
  <c r="P25" i="44"/>
  <c r="O25" i="44"/>
  <c r="N25" i="44"/>
  <c r="M25" i="44"/>
  <c r="L25" i="44"/>
  <c r="K25" i="44"/>
  <c r="J25" i="44"/>
  <c r="I25" i="44"/>
  <c r="H25" i="44"/>
  <c r="G25" i="44"/>
  <c r="F25" i="44"/>
  <c r="E25" i="44"/>
  <c r="D25" i="44"/>
  <c r="B25" i="44"/>
  <c r="S24" i="44"/>
  <c r="R24" i="44"/>
  <c r="Q24" i="44"/>
  <c r="P24" i="44"/>
  <c r="O24" i="44"/>
  <c r="N24" i="44"/>
  <c r="M24" i="44"/>
  <c r="L24" i="44"/>
  <c r="K24" i="44"/>
  <c r="J24" i="44"/>
  <c r="I24" i="44"/>
  <c r="H24" i="44"/>
  <c r="G24" i="44"/>
  <c r="F24" i="44"/>
  <c r="E24" i="44"/>
  <c r="D24" i="44"/>
  <c r="B24" i="44"/>
  <c r="S23" i="44"/>
  <c r="R23" i="44"/>
  <c r="Q23" i="44"/>
  <c r="P23" i="44"/>
  <c r="O23" i="44"/>
  <c r="N23" i="44"/>
  <c r="M23" i="44"/>
  <c r="L23" i="44"/>
  <c r="K23" i="44"/>
  <c r="J23" i="44"/>
  <c r="I23" i="44"/>
  <c r="H23" i="44"/>
  <c r="G23" i="44"/>
  <c r="F23" i="44"/>
  <c r="E23" i="44"/>
  <c r="D23" i="44"/>
  <c r="B23" i="44"/>
  <c r="S22" i="44"/>
  <c r="R22" i="44"/>
  <c r="Q22" i="44"/>
  <c r="P22" i="44"/>
  <c r="O22" i="44"/>
  <c r="N22" i="44"/>
  <c r="M22" i="44"/>
  <c r="L22" i="44"/>
  <c r="K22" i="44"/>
  <c r="J22" i="44"/>
  <c r="I22" i="44"/>
  <c r="H22" i="44"/>
  <c r="G22" i="44"/>
  <c r="F22" i="44"/>
  <c r="E22" i="44"/>
  <c r="D22" i="44"/>
  <c r="B22" i="44"/>
  <c r="S21" i="44"/>
  <c r="R21" i="44"/>
  <c r="Q21" i="44"/>
  <c r="P21" i="44"/>
  <c r="O21" i="44"/>
  <c r="N21" i="44"/>
  <c r="M21" i="44"/>
  <c r="L21" i="44"/>
  <c r="K21" i="44"/>
  <c r="J21" i="44"/>
  <c r="I21" i="44"/>
  <c r="H21" i="44"/>
  <c r="G21" i="44"/>
  <c r="F21" i="44"/>
  <c r="E21" i="44"/>
  <c r="D21" i="44"/>
  <c r="B21" i="44"/>
  <c r="S20" i="44"/>
  <c r="R20" i="44"/>
  <c r="Q20" i="44"/>
  <c r="P20" i="44"/>
  <c r="O20" i="44"/>
  <c r="N20" i="44"/>
  <c r="M20" i="44"/>
  <c r="L20" i="44"/>
  <c r="K20" i="44"/>
  <c r="J20" i="44"/>
  <c r="I20" i="44"/>
  <c r="H20" i="44"/>
  <c r="G20" i="44"/>
  <c r="F20" i="44"/>
  <c r="E20" i="44"/>
  <c r="D20" i="44"/>
  <c r="B20" i="44"/>
  <c r="S19" i="44"/>
  <c r="R19" i="44"/>
  <c r="Q19" i="44"/>
  <c r="P19" i="44"/>
  <c r="O19" i="44"/>
  <c r="N19" i="44"/>
  <c r="M19" i="44"/>
  <c r="L19" i="44"/>
  <c r="K19" i="44"/>
  <c r="J19" i="44"/>
  <c r="I19" i="44"/>
  <c r="H19" i="44"/>
  <c r="G19" i="44"/>
  <c r="F19" i="44"/>
  <c r="E19" i="44"/>
  <c r="D19" i="44"/>
  <c r="B19" i="44"/>
  <c r="S18" i="44"/>
  <c r="R18" i="44"/>
  <c r="Q18" i="44"/>
  <c r="P18" i="44"/>
  <c r="O18" i="44"/>
  <c r="N18" i="44"/>
  <c r="M18" i="44"/>
  <c r="L18" i="44"/>
  <c r="K18" i="44"/>
  <c r="J18" i="44"/>
  <c r="I18" i="44"/>
  <c r="H18" i="44"/>
  <c r="G18" i="44"/>
  <c r="F18" i="44"/>
  <c r="E18" i="44"/>
  <c r="D18" i="44"/>
  <c r="B18" i="44"/>
  <c r="S17" i="44"/>
  <c r="R17" i="44"/>
  <c r="Q17" i="44"/>
  <c r="P17" i="44"/>
  <c r="O17" i="44"/>
  <c r="N17" i="44"/>
  <c r="M17" i="44"/>
  <c r="L17" i="44"/>
  <c r="K17" i="44"/>
  <c r="J17" i="44"/>
  <c r="I17" i="44"/>
  <c r="H17" i="44"/>
  <c r="G17" i="44"/>
  <c r="F17" i="44"/>
  <c r="E17" i="44"/>
  <c r="D17" i="44"/>
  <c r="B17" i="44"/>
  <c r="S16" i="44"/>
  <c r="R16" i="44"/>
  <c r="Q16" i="44"/>
  <c r="P16" i="44"/>
  <c r="O16" i="44"/>
  <c r="N16" i="44"/>
  <c r="M16" i="44"/>
  <c r="L16" i="44"/>
  <c r="K16" i="44"/>
  <c r="J16" i="44"/>
  <c r="I16" i="44"/>
  <c r="H16" i="44"/>
  <c r="G16" i="44"/>
  <c r="F16" i="44"/>
  <c r="E16" i="44"/>
  <c r="D16" i="44"/>
  <c r="B16" i="44"/>
  <c r="S15" i="44"/>
  <c r="R15" i="44"/>
  <c r="Q15" i="44"/>
  <c r="P15" i="44"/>
  <c r="O15" i="44"/>
  <c r="N15" i="44"/>
  <c r="M15" i="44"/>
  <c r="L15" i="44"/>
  <c r="K15" i="44"/>
  <c r="J15" i="44"/>
  <c r="I15" i="44"/>
  <c r="H15" i="44"/>
  <c r="G15" i="44"/>
  <c r="F15" i="44"/>
  <c r="E15" i="44"/>
  <c r="D15" i="44"/>
  <c r="B15" i="44"/>
  <c r="S14" i="44"/>
  <c r="R14" i="44"/>
  <c r="Q14" i="44"/>
  <c r="P14" i="44"/>
  <c r="O14" i="44"/>
  <c r="N14" i="44"/>
  <c r="M14" i="44"/>
  <c r="L14" i="44"/>
  <c r="K14" i="44"/>
  <c r="J14" i="44"/>
  <c r="I14" i="44"/>
  <c r="H14" i="44"/>
  <c r="G14" i="44"/>
  <c r="F14" i="44"/>
  <c r="E14" i="44"/>
  <c r="D14" i="44"/>
  <c r="B14" i="44"/>
  <c r="S13" i="44"/>
  <c r="R13" i="44"/>
  <c r="Q13" i="44"/>
  <c r="P13" i="44"/>
  <c r="O13" i="44"/>
  <c r="N13" i="44"/>
  <c r="M13" i="44"/>
  <c r="L13" i="44"/>
  <c r="K13" i="44"/>
  <c r="J13" i="44"/>
  <c r="I13" i="44"/>
  <c r="H13" i="44"/>
  <c r="G13" i="44"/>
  <c r="F13" i="44"/>
  <c r="E13" i="44"/>
  <c r="D13" i="44"/>
  <c r="B13" i="44"/>
  <c r="S12" i="44"/>
  <c r="R12" i="44"/>
  <c r="Q12" i="44"/>
  <c r="P12" i="44"/>
  <c r="O12" i="44"/>
  <c r="N12" i="44"/>
  <c r="M12" i="44"/>
  <c r="L12" i="44"/>
  <c r="K12" i="44"/>
  <c r="J12" i="44"/>
  <c r="I12" i="44"/>
  <c r="H12" i="44"/>
  <c r="G12" i="44"/>
  <c r="F12" i="44"/>
  <c r="E12" i="44"/>
  <c r="D12" i="44"/>
  <c r="B12" i="44"/>
  <c r="S11" i="44"/>
  <c r="R11" i="44"/>
  <c r="Q11" i="44"/>
  <c r="P11" i="44"/>
  <c r="O11" i="44"/>
  <c r="N11" i="44"/>
  <c r="M11" i="44"/>
  <c r="L11" i="44"/>
  <c r="K11" i="44"/>
  <c r="J11" i="44"/>
  <c r="I11" i="44"/>
  <c r="H11" i="44"/>
  <c r="G11" i="44"/>
  <c r="F11" i="44"/>
  <c r="E11" i="44"/>
  <c r="D11" i="44"/>
  <c r="B11" i="44"/>
  <c r="S10" i="44"/>
  <c r="R10" i="44"/>
  <c r="Q10" i="44"/>
  <c r="P10" i="44"/>
  <c r="O10" i="44"/>
  <c r="N10" i="44"/>
  <c r="M10" i="44"/>
  <c r="L10" i="44"/>
  <c r="K10" i="44"/>
  <c r="J10" i="44"/>
  <c r="I10" i="44"/>
  <c r="H10" i="44"/>
  <c r="G10" i="44"/>
  <c r="F10" i="44"/>
  <c r="E10" i="44"/>
  <c r="D10" i="44"/>
  <c r="B10" i="44"/>
  <c r="S9" i="44"/>
  <c r="R9" i="44"/>
  <c r="Q9" i="44"/>
  <c r="P9" i="44"/>
  <c r="O9" i="44"/>
  <c r="N9" i="44"/>
  <c r="M9" i="44"/>
  <c r="L9" i="44"/>
  <c r="K9" i="44"/>
  <c r="J9" i="44"/>
  <c r="I9" i="44"/>
  <c r="H9" i="44"/>
  <c r="G9" i="44"/>
  <c r="F9" i="44"/>
  <c r="E9" i="44"/>
  <c r="D9" i="44"/>
  <c r="B9" i="44"/>
  <c r="S8" i="44"/>
  <c r="R8" i="44"/>
  <c r="Q8" i="44"/>
  <c r="P8" i="44"/>
  <c r="O8" i="44"/>
  <c r="N8" i="44"/>
  <c r="M8" i="44"/>
  <c r="L8" i="44"/>
  <c r="K8" i="44"/>
  <c r="J8" i="44"/>
  <c r="I8" i="44"/>
  <c r="H8" i="44"/>
  <c r="G8" i="44"/>
  <c r="F8" i="44"/>
  <c r="E8" i="44"/>
  <c r="D8" i="44"/>
  <c r="B8" i="44"/>
  <c r="S7" i="44"/>
  <c r="R7" i="44"/>
  <c r="Q7" i="44"/>
  <c r="P7" i="44"/>
  <c r="O7" i="44"/>
  <c r="N7" i="44"/>
  <c r="M7" i="44"/>
  <c r="L7" i="44"/>
  <c r="K7" i="44"/>
  <c r="J7" i="44"/>
  <c r="I7" i="44"/>
  <c r="H7" i="44"/>
  <c r="G7" i="44"/>
  <c r="F7" i="44"/>
  <c r="E7" i="44"/>
  <c r="D7" i="44"/>
  <c r="B7" i="44"/>
  <c r="S6" i="44"/>
  <c r="R6" i="44"/>
  <c r="Q6" i="44"/>
  <c r="P6" i="44"/>
  <c r="O6" i="44"/>
  <c r="N6" i="44"/>
  <c r="M6" i="44"/>
  <c r="L6" i="44"/>
  <c r="K6" i="44"/>
  <c r="J6" i="44"/>
  <c r="I6" i="44"/>
  <c r="H6" i="44"/>
  <c r="G6" i="44"/>
  <c r="F6" i="44"/>
  <c r="E6" i="44"/>
  <c r="D6" i="44"/>
  <c r="B6" i="44"/>
  <c r="S5" i="44"/>
  <c r="R5" i="44"/>
  <c r="Q5" i="44"/>
  <c r="P5" i="44"/>
  <c r="O5" i="44"/>
  <c r="N5" i="44"/>
  <c r="M5" i="44"/>
  <c r="L5" i="44"/>
  <c r="K5" i="44"/>
  <c r="J5" i="44"/>
  <c r="I5" i="44"/>
  <c r="H5" i="44"/>
  <c r="G5" i="44"/>
  <c r="F5" i="44"/>
  <c r="E5" i="44"/>
  <c r="D5" i="44"/>
  <c r="B5" i="44"/>
  <c r="S4" i="44"/>
  <c r="R4" i="44"/>
  <c r="Q4" i="44"/>
  <c r="P4" i="44"/>
  <c r="O4" i="44"/>
  <c r="N4" i="44"/>
  <c r="M4" i="44"/>
  <c r="L4" i="44"/>
  <c r="K4" i="44"/>
  <c r="J4" i="44"/>
  <c r="I4" i="44"/>
  <c r="H4" i="44"/>
  <c r="G4" i="44"/>
  <c r="F4" i="44"/>
  <c r="E4" i="44"/>
  <c r="D4" i="44"/>
  <c r="B4" i="44"/>
  <c r="BQ6" i="43"/>
  <c r="BP6" i="43"/>
  <c r="BO6" i="43"/>
  <c r="BN6" i="43"/>
  <c r="BM6" i="43"/>
  <c r="BL6" i="43"/>
  <c r="BK6" i="43"/>
  <c r="BJ6" i="43"/>
  <c r="BI6" i="43"/>
  <c r="BH6" i="43"/>
  <c r="BG6" i="43"/>
  <c r="BF6" i="43"/>
  <c r="BE6" i="43"/>
  <c r="BD6" i="43"/>
  <c r="BC6" i="43"/>
  <c r="BB6" i="43"/>
  <c r="BA6" i="43"/>
  <c r="AZ6" i="43"/>
  <c r="AY6" i="43"/>
  <c r="AX6" i="43"/>
  <c r="AW6" i="43"/>
  <c r="AV6" i="43"/>
  <c r="AU6" i="43"/>
  <c r="AT6" i="43"/>
  <c r="AS6" i="43"/>
  <c r="AR6" i="43"/>
  <c r="AQ6" i="43"/>
  <c r="AP6" i="43"/>
  <c r="AO6" i="43"/>
  <c r="AN6" i="43"/>
  <c r="AM6" i="43"/>
  <c r="AL6" i="43"/>
  <c r="AK6" i="43"/>
  <c r="AJ6" i="43"/>
  <c r="AI6" i="43"/>
  <c r="AH6" i="43"/>
  <c r="AG6" i="43"/>
  <c r="AF6" i="43"/>
  <c r="AE6" i="43"/>
  <c r="AD6" i="43"/>
  <c r="AC6" i="43"/>
  <c r="AB6" i="43"/>
  <c r="AA6" i="43"/>
  <c r="Z6" i="43"/>
  <c r="Y6" i="43"/>
  <c r="X6" i="43"/>
  <c r="W6" i="43"/>
  <c r="V6" i="43"/>
  <c r="U6" i="43"/>
  <c r="T6" i="43"/>
  <c r="S6" i="43"/>
  <c r="R6" i="43"/>
  <c r="Q6" i="43"/>
  <c r="P6" i="43"/>
  <c r="O6" i="43"/>
  <c r="N6" i="43"/>
  <c r="M6" i="43"/>
  <c r="L6" i="43"/>
  <c r="K6" i="43"/>
  <c r="J6" i="43"/>
  <c r="I6" i="43"/>
  <c r="H6" i="43"/>
  <c r="G6" i="43"/>
  <c r="F6" i="43"/>
  <c r="E6" i="43"/>
  <c r="D6" i="43"/>
  <c r="BO3" i="43"/>
  <c r="BL3" i="43"/>
  <c r="BI3" i="43"/>
  <c r="BF3" i="43"/>
  <c r="BC3" i="43"/>
  <c r="AZ3" i="43"/>
  <c r="AK3" i="43"/>
  <c r="AH3" i="43"/>
  <c r="AE3" i="43"/>
  <c r="AB3" i="43"/>
  <c r="Y3" i="43"/>
  <c r="V3" i="43"/>
  <c r="S3" i="43"/>
  <c r="P3" i="43"/>
  <c r="M3" i="43"/>
  <c r="J3" i="43"/>
  <c r="G3" i="43"/>
  <c r="D3" i="43"/>
  <c r="EF207" i="45"/>
  <c r="BQ207" i="43" s="1"/>
  <c r="EE207" i="45"/>
  <c r="ED207" i="45"/>
  <c r="BO207" i="43" s="1"/>
  <c r="EC207" i="45"/>
  <c r="BN207" i="43" s="1"/>
  <c r="EB207" i="45"/>
  <c r="EA207" i="45"/>
  <c r="BL207" i="43" s="1"/>
  <c r="DZ207" i="45"/>
  <c r="DY207" i="45"/>
  <c r="DX207" i="45"/>
  <c r="BI207" i="43" s="1"/>
  <c r="DW207" i="45"/>
  <c r="BH207" i="43" s="1"/>
  <c r="DV207" i="45"/>
  <c r="BG207" i="43" s="1"/>
  <c r="DU207" i="45"/>
  <c r="BF207" i="43" s="1"/>
  <c r="DT207" i="45"/>
  <c r="BE207" i="43" s="1"/>
  <c r="DS207" i="45"/>
  <c r="BD207" i="43" s="1"/>
  <c r="DR207" i="45"/>
  <c r="DQ207" i="45"/>
  <c r="DP207" i="45"/>
  <c r="BA207" i="43" s="1"/>
  <c r="DO207" i="45"/>
  <c r="DN207" i="45"/>
  <c r="AY207" i="43" s="1"/>
  <c r="DM207" i="45"/>
  <c r="AX207" i="43" s="1"/>
  <c r="DL207" i="45"/>
  <c r="DK207" i="45"/>
  <c r="AV207" i="43" s="1"/>
  <c r="DJ207" i="45"/>
  <c r="DI207" i="45"/>
  <c r="DH207" i="45"/>
  <c r="AS207" i="43" s="1"/>
  <c r="DG207" i="45"/>
  <c r="DF207" i="45"/>
  <c r="AQ207" i="43" s="1"/>
  <c r="DE207" i="45"/>
  <c r="AP207" i="43" s="1"/>
  <c r="DD207" i="45"/>
  <c r="DC207" i="45"/>
  <c r="AN207" i="43" s="1"/>
  <c r="DB207" i="45"/>
  <c r="DA207" i="45"/>
  <c r="CZ207" i="45"/>
  <c r="AK207" i="43" s="1"/>
  <c r="CY207" i="45"/>
  <c r="CX207" i="45"/>
  <c r="AI207" i="43" s="1"/>
  <c r="CW207" i="45"/>
  <c r="AH207" i="43" s="1"/>
  <c r="CV207" i="45"/>
  <c r="CU207" i="45"/>
  <c r="AF207" i="43" s="1"/>
  <c r="CT207" i="45"/>
  <c r="CS207" i="45"/>
  <c r="CR207" i="45"/>
  <c r="AC207" i="43" s="1"/>
  <c r="CQ207" i="45"/>
  <c r="AB207" i="43" s="1"/>
  <c r="CP207" i="45"/>
  <c r="AA207" i="43" s="1"/>
  <c r="CO207" i="45"/>
  <c r="Z207" i="43" s="1"/>
  <c r="CN207" i="45"/>
  <c r="Y207" i="43" s="1"/>
  <c r="CM207" i="45"/>
  <c r="X207" i="43" s="1"/>
  <c r="CL207" i="45"/>
  <c r="CK207" i="45"/>
  <c r="CJ207" i="45"/>
  <c r="U207" i="43" s="1"/>
  <c r="CI207" i="45"/>
  <c r="CH207" i="45"/>
  <c r="S207" i="43" s="1"/>
  <c r="CG207" i="45"/>
  <c r="R207" i="43" s="1"/>
  <c r="CF207" i="45"/>
  <c r="CE207" i="45"/>
  <c r="P207" i="43" s="1"/>
  <c r="CD207" i="45"/>
  <c r="CC207" i="45"/>
  <c r="CB207" i="45"/>
  <c r="M207" i="43" s="1"/>
  <c r="CA207" i="45"/>
  <c r="BZ207" i="45"/>
  <c r="K207" i="43" s="1"/>
  <c r="BY207" i="45"/>
  <c r="J207" i="43" s="1"/>
  <c r="BX207" i="45"/>
  <c r="BW207" i="45"/>
  <c r="H207" i="43" s="1"/>
  <c r="BV207" i="45"/>
  <c r="BU207" i="45"/>
  <c r="BT207" i="45"/>
  <c r="E207" i="43" s="1"/>
  <c r="BS207" i="45"/>
  <c r="B207" i="45"/>
  <c r="B207" i="43" s="1"/>
  <c r="A207" i="45"/>
  <c r="C207" i="45" s="1"/>
  <c r="C207" i="43" s="1"/>
  <c r="EF206" i="45"/>
  <c r="EE206" i="45"/>
  <c r="ED206" i="45"/>
  <c r="BO206" i="43" s="1"/>
  <c r="EC206" i="45"/>
  <c r="BN206" i="43" s="1"/>
  <c r="EB206" i="45"/>
  <c r="BM206" i="43" s="1"/>
  <c r="EA206" i="45"/>
  <c r="BL206" i="43" s="1"/>
  <c r="DZ206" i="45"/>
  <c r="BK206" i="43" s="1"/>
  <c r="DY206" i="45"/>
  <c r="BJ206" i="43" s="1"/>
  <c r="DX206" i="45"/>
  <c r="DW206" i="45"/>
  <c r="DV206" i="45"/>
  <c r="BG206" i="43" s="1"/>
  <c r="DU206" i="45"/>
  <c r="BF206" i="43" s="1"/>
  <c r="DT206" i="45"/>
  <c r="BE206" i="43" s="1"/>
  <c r="DS206" i="45"/>
  <c r="BD206" i="43" s="1"/>
  <c r="DR206" i="45"/>
  <c r="DQ206" i="45"/>
  <c r="BB206" i="43" s="1"/>
  <c r="DP206" i="45"/>
  <c r="DO206" i="45"/>
  <c r="DN206" i="45"/>
  <c r="AY206" i="43" s="1"/>
  <c r="DM206" i="45"/>
  <c r="DL206" i="45"/>
  <c r="AW206" i="43" s="1"/>
  <c r="DK206" i="45"/>
  <c r="AV206" i="43" s="1"/>
  <c r="DJ206" i="45"/>
  <c r="AU206" i="43" s="1"/>
  <c r="DI206" i="45"/>
  <c r="AT206" i="43" s="1"/>
  <c r="DH206" i="45"/>
  <c r="DG206" i="45"/>
  <c r="DF206" i="45"/>
  <c r="AQ206" i="43" s="1"/>
  <c r="DE206" i="45"/>
  <c r="DD206" i="45"/>
  <c r="AO206" i="43" s="1"/>
  <c r="DC206" i="45"/>
  <c r="AN206" i="43" s="1"/>
  <c r="DB206" i="45"/>
  <c r="AM206" i="43" s="1"/>
  <c r="DA206" i="45"/>
  <c r="AL206" i="43" s="1"/>
  <c r="CZ206" i="45"/>
  <c r="CY206" i="45"/>
  <c r="CX206" i="45"/>
  <c r="AI206" i="43" s="1"/>
  <c r="CW206" i="45"/>
  <c r="CV206" i="45"/>
  <c r="AG206" i="43" s="1"/>
  <c r="CU206" i="45"/>
  <c r="AF206" i="43" s="1"/>
  <c r="CT206" i="45"/>
  <c r="CS206" i="45"/>
  <c r="AD206" i="43" s="1"/>
  <c r="CR206" i="45"/>
  <c r="CQ206" i="45"/>
  <c r="CP206" i="45"/>
  <c r="AA206" i="43" s="1"/>
  <c r="CO206" i="45"/>
  <c r="Z206" i="43" s="1"/>
  <c r="CN206" i="45"/>
  <c r="Y206" i="43" s="1"/>
  <c r="CM206" i="45"/>
  <c r="X206" i="43" s="1"/>
  <c r="CL206" i="45"/>
  <c r="CK206" i="45"/>
  <c r="V206" i="43" s="1"/>
  <c r="CJ206" i="45"/>
  <c r="CI206" i="45"/>
  <c r="CH206" i="45"/>
  <c r="S206" i="43" s="1"/>
  <c r="CG206" i="45"/>
  <c r="CF206" i="45"/>
  <c r="Q206" i="43" s="1"/>
  <c r="CE206" i="45"/>
  <c r="P206" i="43" s="1"/>
  <c r="CD206" i="45"/>
  <c r="CC206" i="45"/>
  <c r="N206" i="43" s="1"/>
  <c r="CB206" i="45"/>
  <c r="CA206" i="45"/>
  <c r="BZ206" i="45"/>
  <c r="K206" i="43" s="1"/>
  <c r="BY206" i="45"/>
  <c r="J206" i="43" s="1"/>
  <c r="BX206" i="45"/>
  <c r="I206" i="43" s="1"/>
  <c r="BW206" i="45"/>
  <c r="H206" i="43" s="1"/>
  <c r="BV206" i="45"/>
  <c r="G206" i="43" s="1"/>
  <c r="BU206" i="45"/>
  <c r="F206" i="43" s="1"/>
  <c r="BT206" i="45"/>
  <c r="BS206" i="45"/>
  <c r="BO206" i="45"/>
  <c r="B206" i="45"/>
  <c r="B206" i="43" s="1"/>
  <c r="A206" i="45"/>
  <c r="A206" i="43" s="1"/>
  <c r="EF205" i="45"/>
  <c r="BQ205" i="43" s="1"/>
  <c r="EE205" i="45"/>
  <c r="BP205" i="43" s="1"/>
  <c r="ED205" i="45"/>
  <c r="EC205" i="45"/>
  <c r="EB205" i="45"/>
  <c r="BM205" i="43" s="1"/>
  <c r="EA205" i="45"/>
  <c r="BL205" i="43" s="1"/>
  <c r="DZ205" i="45"/>
  <c r="BK205" i="43" s="1"/>
  <c r="DY205" i="45"/>
  <c r="BJ205" i="43" s="1"/>
  <c r="DX205" i="45"/>
  <c r="BI205" i="43" s="1"/>
  <c r="DW205" i="45"/>
  <c r="BH205" i="43" s="1"/>
  <c r="DV205" i="45"/>
  <c r="DU205" i="45"/>
  <c r="DT205" i="45"/>
  <c r="BE205" i="43" s="1"/>
  <c r="DS205" i="45"/>
  <c r="BD205" i="43" s="1"/>
  <c r="DR205" i="45"/>
  <c r="BC205" i="43" s="1"/>
  <c r="DQ205" i="45"/>
  <c r="BB205" i="43" s="1"/>
  <c r="DP205" i="45"/>
  <c r="BA205" i="43" s="1"/>
  <c r="DO205" i="45"/>
  <c r="AZ205" i="43" s="1"/>
  <c r="DN205" i="45"/>
  <c r="DM205" i="45"/>
  <c r="DL205" i="45"/>
  <c r="AW205" i="43" s="1"/>
  <c r="DK205" i="45"/>
  <c r="AV205" i="43" s="1"/>
  <c r="DJ205" i="45"/>
  <c r="DI205" i="45"/>
  <c r="AT205" i="43" s="1"/>
  <c r="DH205" i="45"/>
  <c r="AS205" i="43" s="1"/>
  <c r="DG205" i="45"/>
  <c r="AR205" i="43" s="1"/>
  <c r="DF205" i="45"/>
  <c r="DE205" i="45"/>
  <c r="DD205" i="45"/>
  <c r="AO205" i="43" s="1"/>
  <c r="DC205" i="45"/>
  <c r="AN205" i="43" s="1"/>
  <c r="DB205" i="45"/>
  <c r="DA205" i="45"/>
  <c r="AL205" i="43" s="1"/>
  <c r="CZ205" i="45"/>
  <c r="AK205" i="43" s="1"/>
  <c r="CY205" i="45"/>
  <c r="AJ205" i="43" s="1"/>
  <c r="CX205" i="45"/>
  <c r="CW205" i="45"/>
  <c r="CV205" i="45"/>
  <c r="AG205" i="43" s="1"/>
  <c r="CU205" i="45"/>
  <c r="AF205" i="43" s="1"/>
  <c r="CT205" i="45"/>
  <c r="CS205" i="45"/>
  <c r="AD205" i="43" s="1"/>
  <c r="CR205" i="45"/>
  <c r="AC205" i="43" s="1"/>
  <c r="CQ205" i="45"/>
  <c r="AB205" i="43" s="1"/>
  <c r="CP205" i="45"/>
  <c r="CO205" i="45"/>
  <c r="CN205" i="45"/>
  <c r="Y205" i="43" s="1"/>
  <c r="CM205" i="45"/>
  <c r="X205" i="43" s="1"/>
  <c r="CL205" i="45"/>
  <c r="W205" i="43" s="1"/>
  <c r="CK205" i="45"/>
  <c r="V205" i="43" s="1"/>
  <c r="CJ205" i="45"/>
  <c r="U205" i="43" s="1"/>
  <c r="CI205" i="45"/>
  <c r="T205" i="43" s="1"/>
  <c r="CH205" i="45"/>
  <c r="CG205" i="45"/>
  <c r="CF205" i="45"/>
  <c r="Q205" i="43" s="1"/>
  <c r="CE205" i="45"/>
  <c r="P205" i="43" s="1"/>
  <c r="CD205" i="45"/>
  <c r="CC205" i="45"/>
  <c r="N205" i="43" s="1"/>
  <c r="CB205" i="45"/>
  <c r="M205" i="43" s="1"/>
  <c r="CA205" i="45"/>
  <c r="L205" i="43" s="1"/>
  <c r="BZ205" i="45"/>
  <c r="BY205" i="45"/>
  <c r="BX205" i="45"/>
  <c r="I205" i="43" s="1"/>
  <c r="BW205" i="45"/>
  <c r="H205" i="43" s="1"/>
  <c r="BV205" i="45"/>
  <c r="BU205" i="45"/>
  <c r="F205" i="43" s="1"/>
  <c r="BT205" i="45"/>
  <c r="E205" i="43" s="1"/>
  <c r="BS205" i="45"/>
  <c r="D205" i="43" s="1"/>
  <c r="B205" i="45"/>
  <c r="B205" i="43" s="1"/>
  <c r="A205" i="45"/>
  <c r="C205" i="45" s="1"/>
  <c r="C205" i="43" s="1"/>
  <c r="EF204" i="45"/>
  <c r="EE204" i="45"/>
  <c r="ED204" i="45"/>
  <c r="BO204" i="43" s="1"/>
  <c r="EC204" i="45"/>
  <c r="BN204" i="43" s="1"/>
  <c r="EB204" i="45"/>
  <c r="EA204" i="45"/>
  <c r="DZ204" i="45"/>
  <c r="BK204" i="43" s="1"/>
  <c r="DY204" i="45"/>
  <c r="BJ204" i="43" s="1"/>
  <c r="DX204" i="45"/>
  <c r="BI204" i="43" s="1"/>
  <c r="DW204" i="45"/>
  <c r="BH204" i="43" s="1"/>
  <c r="DV204" i="45"/>
  <c r="BG204" i="43" s="1"/>
  <c r="DU204" i="45"/>
  <c r="BF204" i="43" s="1"/>
  <c r="DT204" i="45"/>
  <c r="DS204" i="45"/>
  <c r="DR204" i="45"/>
  <c r="BC204" i="43" s="1"/>
  <c r="DQ204" i="45"/>
  <c r="BB204" i="43" s="1"/>
  <c r="DP204" i="45"/>
  <c r="BA204" i="43" s="1"/>
  <c r="DO204" i="45"/>
  <c r="AZ204" i="43" s="1"/>
  <c r="DN204" i="45"/>
  <c r="AY204" i="43" s="1"/>
  <c r="DM204" i="45"/>
  <c r="AX204" i="43" s="1"/>
  <c r="DL204" i="45"/>
  <c r="DK204" i="45"/>
  <c r="DJ204" i="45"/>
  <c r="AU204" i="43" s="1"/>
  <c r="DI204" i="45"/>
  <c r="AT204" i="43" s="1"/>
  <c r="DH204" i="45"/>
  <c r="DG204" i="45"/>
  <c r="AR204" i="43" s="1"/>
  <c r="DF204" i="45"/>
  <c r="AQ204" i="43" s="1"/>
  <c r="DE204" i="45"/>
  <c r="AP204" i="43" s="1"/>
  <c r="DD204" i="45"/>
  <c r="DC204" i="45"/>
  <c r="DB204" i="45"/>
  <c r="AM204" i="43" s="1"/>
  <c r="DA204" i="45"/>
  <c r="AL204" i="43" s="1"/>
  <c r="CZ204" i="45"/>
  <c r="CY204" i="45"/>
  <c r="CX204" i="45"/>
  <c r="AI204" i="43" s="1"/>
  <c r="CW204" i="45"/>
  <c r="AH204" i="43" s="1"/>
  <c r="CV204" i="45"/>
  <c r="CU204" i="45"/>
  <c r="CT204" i="45"/>
  <c r="AE204" i="43" s="1"/>
  <c r="CS204" i="45"/>
  <c r="AD204" i="43" s="1"/>
  <c r="CR204" i="45"/>
  <c r="AC204" i="43" s="1"/>
  <c r="CQ204" i="45"/>
  <c r="AB204" i="43" s="1"/>
  <c r="CP204" i="45"/>
  <c r="AA204" i="43" s="1"/>
  <c r="CO204" i="45"/>
  <c r="Z204" i="43" s="1"/>
  <c r="CN204" i="45"/>
  <c r="CM204" i="45"/>
  <c r="CL204" i="45"/>
  <c r="W204" i="43" s="1"/>
  <c r="CK204" i="45"/>
  <c r="V204" i="43" s="1"/>
  <c r="CJ204" i="45"/>
  <c r="U204" i="43" s="1"/>
  <c r="CI204" i="45"/>
  <c r="T204" i="43" s="1"/>
  <c r="CH204" i="45"/>
  <c r="CG204" i="45"/>
  <c r="R204" i="43" s="1"/>
  <c r="CF204" i="45"/>
  <c r="CE204" i="45"/>
  <c r="CD204" i="45"/>
  <c r="O204" i="43" s="1"/>
  <c r="CC204" i="45"/>
  <c r="N204" i="43" s="1"/>
  <c r="CB204" i="45"/>
  <c r="CA204" i="45"/>
  <c r="L204" i="43" s="1"/>
  <c r="BZ204" i="45"/>
  <c r="K204" i="43" s="1"/>
  <c r="BY204" i="45"/>
  <c r="J204" i="43" s="1"/>
  <c r="BX204" i="45"/>
  <c r="BW204" i="45"/>
  <c r="BV204" i="45"/>
  <c r="G204" i="43" s="1"/>
  <c r="BU204" i="45"/>
  <c r="F204" i="43" s="1"/>
  <c r="BT204" i="45"/>
  <c r="E204" i="43" s="1"/>
  <c r="BS204" i="45"/>
  <c r="B204" i="45"/>
  <c r="B204" i="43" s="1"/>
  <c r="A204" i="45"/>
  <c r="C204" i="45" s="1"/>
  <c r="C204" i="43" s="1"/>
  <c r="EF203" i="45"/>
  <c r="BQ203" i="43" s="1"/>
  <c r="EE203" i="45"/>
  <c r="BP203" i="43" s="1"/>
  <c r="ED203" i="45"/>
  <c r="BO203" i="43" s="1"/>
  <c r="EC203" i="45"/>
  <c r="EB203" i="45"/>
  <c r="BM203" i="43" s="1"/>
  <c r="EA203" i="45"/>
  <c r="BL203" i="43" s="1"/>
  <c r="DZ203" i="45"/>
  <c r="DY203" i="45"/>
  <c r="DX203" i="45"/>
  <c r="BI203" i="43" s="1"/>
  <c r="DW203" i="45"/>
  <c r="BH203" i="43" s="1"/>
  <c r="DV203" i="45"/>
  <c r="DU203" i="45"/>
  <c r="BF203" i="43" s="1"/>
  <c r="DT203" i="45"/>
  <c r="BE203" i="43" s="1"/>
  <c r="DS203" i="45"/>
  <c r="BD203" i="43" s="1"/>
  <c r="DR203" i="45"/>
  <c r="DQ203" i="45"/>
  <c r="DP203" i="45"/>
  <c r="BA203" i="43" s="1"/>
  <c r="DO203" i="45"/>
  <c r="AZ203" i="43" s="1"/>
  <c r="DN203" i="45"/>
  <c r="AY203" i="43" s="1"/>
  <c r="DM203" i="45"/>
  <c r="AX203" i="43" s="1"/>
  <c r="DL203" i="45"/>
  <c r="DK203" i="45"/>
  <c r="AV203" i="43" s="1"/>
  <c r="DJ203" i="45"/>
  <c r="DI203" i="45"/>
  <c r="DH203" i="45"/>
  <c r="AS203" i="43" s="1"/>
  <c r="DG203" i="45"/>
  <c r="AR203" i="43" s="1"/>
  <c r="DF203" i="45"/>
  <c r="AQ203" i="43" s="1"/>
  <c r="DE203" i="45"/>
  <c r="AP203" i="43" s="1"/>
  <c r="DD203" i="45"/>
  <c r="AO203" i="43" s="1"/>
  <c r="DC203" i="45"/>
  <c r="AN203" i="43" s="1"/>
  <c r="DB203" i="45"/>
  <c r="DA203" i="45"/>
  <c r="CZ203" i="45"/>
  <c r="AK203" i="43" s="1"/>
  <c r="CY203" i="45"/>
  <c r="AJ203" i="43" s="1"/>
  <c r="CX203" i="45"/>
  <c r="CW203" i="45"/>
  <c r="CV203" i="45"/>
  <c r="AG203" i="43" s="1"/>
  <c r="CU203" i="45"/>
  <c r="AF203" i="43" s="1"/>
  <c r="CT203" i="45"/>
  <c r="CS203" i="45"/>
  <c r="CR203" i="45"/>
  <c r="AC203" i="43" s="1"/>
  <c r="CQ203" i="45"/>
  <c r="AB203" i="43" s="1"/>
  <c r="CP203" i="45"/>
  <c r="CO203" i="45"/>
  <c r="Z203" i="43" s="1"/>
  <c r="CN203" i="45"/>
  <c r="Y203" i="43" s="1"/>
  <c r="CM203" i="45"/>
  <c r="X203" i="43" s="1"/>
  <c r="CL203" i="45"/>
  <c r="CK203" i="45"/>
  <c r="CJ203" i="45"/>
  <c r="U203" i="43" s="1"/>
  <c r="CI203" i="45"/>
  <c r="T203" i="43" s="1"/>
  <c r="CH203" i="45"/>
  <c r="S203" i="43" s="1"/>
  <c r="CG203" i="45"/>
  <c r="R203" i="43" s="1"/>
  <c r="CF203" i="45"/>
  <c r="CE203" i="45"/>
  <c r="P203" i="43" s="1"/>
  <c r="CD203" i="45"/>
  <c r="CC203" i="45"/>
  <c r="CB203" i="45"/>
  <c r="M203" i="43" s="1"/>
  <c r="CA203" i="45"/>
  <c r="L203" i="43" s="1"/>
  <c r="BZ203" i="45"/>
  <c r="BY203" i="45"/>
  <c r="J203" i="43" s="1"/>
  <c r="BX203" i="45"/>
  <c r="I203" i="43" s="1"/>
  <c r="BW203" i="45"/>
  <c r="H203" i="43" s="1"/>
  <c r="BV203" i="45"/>
  <c r="BU203" i="45"/>
  <c r="BT203" i="45"/>
  <c r="E203" i="43" s="1"/>
  <c r="BS203" i="45"/>
  <c r="D203" i="43" s="1"/>
  <c r="B203" i="45"/>
  <c r="B203" i="43" s="1"/>
  <c r="A203" i="45"/>
  <c r="EF202" i="45"/>
  <c r="EE202" i="45"/>
  <c r="ED202" i="45"/>
  <c r="BO202" i="43" s="1"/>
  <c r="EC202" i="45"/>
  <c r="BN202" i="43" s="1"/>
  <c r="EB202" i="45"/>
  <c r="BM202" i="43" s="1"/>
  <c r="EA202" i="45"/>
  <c r="BL202" i="43" s="1"/>
  <c r="DZ202" i="45"/>
  <c r="BK202" i="43" s="1"/>
  <c r="DY202" i="45"/>
  <c r="BJ202" i="43" s="1"/>
  <c r="DX202" i="45"/>
  <c r="DW202" i="45"/>
  <c r="DV202" i="45"/>
  <c r="BG202" i="43" s="1"/>
  <c r="DU202" i="45"/>
  <c r="DT202" i="45"/>
  <c r="BE202" i="43" s="1"/>
  <c r="DS202" i="45"/>
  <c r="BD202" i="43" s="1"/>
  <c r="DR202" i="45"/>
  <c r="DQ202" i="45"/>
  <c r="BB202" i="43" s="1"/>
  <c r="DP202" i="45"/>
  <c r="DO202" i="45"/>
  <c r="DN202" i="45"/>
  <c r="AY202" i="43" s="1"/>
  <c r="DM202" i="45"/>
  <c r="DL202" i="45"/>
  <c r="AW202" i="43" s="1"/>
  <c r="DK202" i="45"/>
  <c r="AV202" i="43" s="1"/>
  <c r="DJ202" i="45"/>
  <c r="AU202" i="43" s="1"/>
  <c r="DI202" i="45"/>
  <c r="AT202" i="43" s="1"/>
  <c r="DH202" i="45"/>
  <c r="DG202" i="45"/>
  <c r="DF202" i="45"/>
  <c r="AQ202" i="43" s="1"/>
  <c r="DE202" i="45"/>
  <c r="DD202" i="45"/>
  <c r="AO202" i="43" s="1"/>
  <c r="DC202" i="45"/>
  <c r="DB202" i="45"/>
  <c r="DA202" i="45"/>
  <c r="AL202" i="43" s="1"/>
  <c r="CZ202" i="45"/>
  <c r="CY202" i="45"/>
  <c r="CX202" i="45"/>
  <c r="AI202" i="43" s="1"/>
  <c r="CW202" i="45"/>
  <c r="CV202" i="45"/>
  <c r="AG202" i="43" s="1"/>
  <c r="CU202" i="45"/>
  <c r="AF202" i="43" s="1"/>
  <c r="CT202" i="45"/>
  <c r="CS202" i="45"/>
  <c r="AD202" i="43" s="1"/>
  <c r="CR202" i="45"/>
  <c r="CQ202" i="45"/>
  <c r="CP202" i="45"/>
  <c r="AA202" i="43" s="1"/>
  <c r="CO202" i="45"/>
  <c r="CN202" i="45"/>
  <c r="Y202" i="43" s="1"/>
  <c r="CM202" i="45"/>
  <c r="X202" i="43" s="1"/>
  <c r="CL202" i="45"/>
  <c r="CK202" i="45"/>
  <c r="V202" i="43" s="1"/>
  <c r="CJ202" i="45"/>
  <c r="CI202" i="45"/>
  <c r="CH202" i="45"/>
  <c r="S202" i="43" s="1"/>
  <c r="CG202" i="45"/>
  <c r="CF202" i="45"/>
  <c r="Q202" i="43" s="1"/>
  <c r="CE202" i="45"/>
  <c r="P202" i="43" s="1"/>
  <c r="CD202" i="45"/>
  <c r="CC202" i="45"/>
  <c r="N202" i="43" s="1"/>
  <c r="CB202" i="45"/>
  <c r="CA202" i="45"/>
  <c r="BZ202" i="45"/>
  <c r="K202" i="43" s="1"/>
  <c r="BY202" i="45"/>
  <c r="J202" i="43" s="1"/>
  <c r="BX202" i="45"/>
  <c r="I202" i="43" s="1"/>
  <c r="BW202" i="45"/>
  <c r="BV202" i="45"/>
  <c r="BU202" i="45"/>
  <c r="F202" i="43" s="1"/>
  <c r="BT202" i="45"/>
  <c r="BS202" i="45"/>
  <c r="B202" i="45"/>
  <c r="B202" i="43" s="1"/>
  <c r="A202" i="45"/>
  <c r="C202" i="45" s="1"/>
  <c r="C202" i="43" s="1"/>
  <c r="EF201" i="45"/>
  <c r="BQ201" i="43" s="1"/>
  <c r="EE201" i="45"/>
  <c r="ED201" i="45"/>
  <c r="EC201" i="45"/>
  <c r="EB201" i="45"/>
  <c r="BM201" i="43" s="1"/>
  <c r="EA201" i="45"/>
  <c r="BL201" i="43" s="1"/>
  <c r="DZ201" i="45"/>
  <c r="BK201" i="43" s="1"/>
  <c r="DY201" i="45"/>
  <c r="BJ201" i="43" s="1"/>
  <c r="DX201" i="45"/>
  <c r="BI201" i="43" s="1"/>
  <c r="DW201" i="45"/>
  <c r="BH201" i="43" s="1"/>
  <c r="DV201" i="45"/>
  <c r="DU201" i="45"/>
  <c r="DT201" i="45"/>
  <c r="BE201" i="43" s="1"/>
  <c r="DS201" i="45"/>
  <c r="BD201" i="43" s="1"/>
  <c r="DR201" i="45"/>
  <c r="BC201" i="43" s="1"/>
  <c r="DQ201" i="45"/>
  <c r="BB201" i="43" s="1"/>
  <c r="DP201" i="45"/>
  <c r="BA201" i="43" s="1"/>
  <c r="DO201" i="45"/>
  <c r="DN201" i="45"/>
  <c r="DM201" i="45"/>
  <c r="DL201" i="45"/>
  <c r="DK201" i="45"/>
  <c r="AV201" i="43" s="1"/>
  <c r="DJ201" i="45"/>
  <c r="DI201" i="45"/>
  <c r="DH201" i="45"/>
  <c r="AS201" i="43" s="1"/>
  <c r="DG201" i="45"/>
  <c r="AR201" i="43" s="1"/>
  <c r="DF201" i="45"/>
  <c r="DE201" i="45"/>
  <c r="DD201" i="45"/>
  <c r="AO201" i="43" s="1"/>
  <c r="DC201" i="45"/>
  <c r="AN201" i="43" s="1"/>
  <c r="DB201" i="45"/>
  <c r="DA201" i="45"/>
  <c r="CZ201" i="45"/>
  <c r="AK201" i="43" s="1"/>
  <c r="CY201" i="45"/>
  <c r="CX201" i="45"/>
  <c r="CW201" i="45"/>
  <c r="CV201" i="45"/>
  <c r="CU201" i="45"/>
  <c r="AF201" i="43" s="1"/>
  <c r="CT201" i="45"/>
  <c r="AE201" i="43" s="1"/>
  <c r="CS201" i="45"/>
  <c r="AD201" i="43" s="1"/>
  <c r="CR201" i="45"/>
  <c r="AC201" i="43" s="1"/>
  <c r="CQ201" i="45"/>
  <c r="AB201" i="43" s="1"/>
  <c r="CP201" i="45"/>
  <c r="CO201" i="45"/>
  <c r="CN201" i="45"/>
  <c r="CM201" i="45"/>
  <c r="X201" i="43" s="1"/>
  <c r="CL201" i="45"/>
  <c r="W201" i="43" s="1"/>
  <c r="CK201" i="45"/>
  <c r="V201" i="43" s="1"/>
  <c r="CJ201" i="45"/>
  <c r="U201" i="43" s="1"/>
  <c r="CI201" i="45"/>
  <c r="T201" i="43" s="1"/>
  <c r="CH201" i="45"/>
  <c r="CG201" i="45"/>
  <c r="CF201" i="45"/>
  <c r="Q201" i="43" s="1"/>
  <c r="CE201" i="45"/>
  <c r="P201" i="43" s="1"/>
  <c r="CD201" i="45"/>
  <c r="CC201" i="45"/>
  <c r="CB201" i="45"/>
  <c r="M201" i="43" s="1"/>
  <c r="CA201" i="45"/>
  <c r="BZ201" i="45"/>
  <c r="BY201" i="45"/>
  <c r="BX201" i="45"/>
  <c r="BW201" i="45"/>
  <c r="H201" i="43" s="1"/>
  <c r="BV201" i="45"/>
  <c r="BU201" i="45"/>
  <c r="F201" i="43" s="1"/>
  <c r="BT201" i="45"/>
  <c r="E201" i="43" s="1"/>
  <c r="BS201" i="45"/>
  <c r="B201" i="45"/>
  <c r="B201" i="43" s="1"/>
  <c r="A201" i="45"/>
  <c r="C201" i="45" s="1"/>
  <c r="C201" i="43" s="1"/>
  <c r="EF200" i="45"/>
  <c r="EE200" i="45"/>
  <c r="ED200" i="45"/>
  <c r="BO200" i="43" s="1"/>
  <c r="EC200" i="45"/>
  <c r="EB200" i="45"/>
  <c r="EA200" i="45"/>
  <c r="DZ200" i="45"/>
  <c r="BK200" i="43" s="1"/>
  <c r="DY200" i="45"/>
  <c r="BJ200" i="43" s="1"/>
  <c r="DX200" i="45"/>
  <c r="BI200" i="43" s="1"/>
  <c r="DW200" i="45"/>
  <c r="BH200" i="43" s="1"/>
  <c r="DV200" i="45"/>
  <c r="BG200" i="43" s="1"/>
  <c r="DU200" i="45"/>
  <c r="BF200" i="43" s="1"/>
  <c r="DT200" i="45"/>
  <c r="DS200" i="45"/>
  <c r="DR200" i="45"/>
  <c r="BC200" i="43" s="1"/>
  <c r="DQ200" i="45"/>
  <c r="BB200" i="43" s="1"/>
  <c r="DP200" i="45"/>
  <c r="BA200" i="43" s="1"/>
  <c r="DO200" i="45"/>
  <c r="AZ200" i="43" s="1"/>
  <c r="DN200" i="45"/>
  <c r="AY200" i="43" s="1"/>
  <c r="DM200" i="45"/>
  <c r="AX200" i="43" s="1"/>
  <c r="DL200" i="45"/>
  <c r="DK200" i="45"/>
  <c r="DJ200" i="45"/>
  <c r="AU200" i="43" s="1"/>
  <c r="DI200" i="45"/>
  <c r="AT200" i="43" s="1"/>
  <c r="DH200" i="45"/>
  <c r="AS200" i="43" s="1"/>
  <c r="DG200" i="45"/>
  <c r="DF200" i="45"/>
  <c r="AQ200" i="43" s="1"/>
  <c r="DE200" i="45"/>
  <c r="AP200" i="43" s="1"/>
  <c r="DD200" i="45"/>
  <c r="DC200" i="45"/>
  <c r="DB200" i="45"/>
  <c r="AM200" i="43" s="1"/>
  <c r="DA200" i="45"/>
  <c r="AL200" i="43" s="1"/>
  <c r="CZ200" i="45"/>
  <c r="CY200" i="45"/>
  <c r="CX200" i="45"/>
  <c r="AI200" i="43" s="1"/>
  <c r="CW200" i="45"/>
  <c r="CV200" i="45"/>
  <c r="CU200" i="45"/>
  <c r="CT200" i="45"/>
  <c r="AE200" i="43" s="1"/>
  <c r="CS200" i="45"/>
  <c r="AD200" i="43" s="1"/>
  <c r="CR200" i="45"/>
  <c r="AC200" i="43" s="1"/>
  <c r="CQ200" i="45"/>
  <c r="AB200" i="43" s="1"/>
  <c r="CP200" i="45"/>
  <c r="AA200" i="43" s="1"/>
  <c r="CO200" i="45"/>
  <c r="Z200" i="43" s="1"/>
  <c r="CN200" i="45"/>
  <c r="CM200" i="45"/>
  <c r="CL200" i="45"/>
  <c r="CK200" i="45"/>
  <c r="V200" i="43" s="1"/>
  <c r="CJ200" i="45"/>
  <c r="U200" i="43" s="1"/>
  <c r="CI200" i="45"/>
  <c r="T200" i="43" s="1"/>
  <c r="CH200" i="45"/>
  <c r="S200" i="43" s="1"/>
  <c r="CG200" i="45"/>
  <c r="R200" i="43" s="1"/>
  <c r="CF200" i="45"/>
  <c r="CE200" i="45"/>
  <c r="CD200" i="45"/>
  <c r="O200" i="43" s="1"/>
  <c r="CC200" i="45"/>
  <c r="N200" i="43" s="1"/>
  <c r="CB200" i="45"/>
  <c r="M200" i="43" s="1"/>
  <c r="CA200" i="45"/>
  <c r="BZ200" i="45"/>
  <c r="K200" i="43" s="1"/>
  <c r="BY200" i="45"/>
  <c r="J200" i="43" s="1"/>
  <c r="BX200" i="45"/>
  <c r="BW200" i="45"/>
  <c r="BV200" i="45"/>
  <c r="G200" i="43" s="1"/>
  <c r="BU200" i="45"/>
  <c r="BT200" i="45"/>
  <c r="BS200" i="45"/>
  <c r="D200" i="43" s="1"/>
  <c r="B200" i="45"/>
  <c r="B200" i="43" s="1"/>
  <c r="A200" i="45"/>
  <c r="A200" i="43" s="1"/>
  <c r="EF199" i="45"/>
  <c r="BQ199" i="43" s="1"/>
  <c r="EE199" i="45"/>
  <c r="BP199" i="43" s="1"/>
  <c r="ED199" i="45"/>
  <c r="EC199" i="45"/>
  <c r="EB199" i="45"/>
  <c r="BM199" i="43" s="1"/>
  <c r="EA199" i="45"/>
  <c r="BL199" i="43" s="1"/>
  <c r="DZ199" i="45"/>
  <c r="DY199" i="45"/>
  <c r="DX199" i="45"/>
  <c r="DW199" i="45"/>
  <c r="DV199" i="45"/>
  <c r="BG199" i="43" s="1"/>
  <c r="DU199" i="45"/>
  <c r="BF199" i="43" s="1"/>
  <c r="DT199" i="45"/>
  <c r="BE199" i="43" s="1"/>
  <c r="DS199" i="45"/>
  <c r="BD199" i="43" s="1"/>
  <c r="DR199" i="45"/>
  <c r="DQ199" i="45"/>
  <c r="DP199" i="45"/>
  <c r="BA199" i="43" s="1"/>
  <c r="DO199" i="45"/>
  <c r="AZ199" i="43" s="1"/>
  <c r="DN199" i="45"/>
  <c r="AY199" i="43" s="1"/>
  <c r="DM199" i="45"/>
  <c r="AX199" i="43" s="1"/>
  <c r="DL199" i="45"/>
  <c r="AW199" i="43" s="1"/>
  <c r="DK199" i="45"/>
  <c r="AV199" i="43" s="1"/>
  <c r="DJ199" i="45"/>
  <c r="DI199" i="45"/>
  <c r="DH199" i="45"/>
  <c r="AS199" i="43" s="1"/>
  <c r="DG199" i="45"/>
  <c r="DF199" i="45"/>
  <c r="DE199" i="45"/>
  <c r="AP199" i="43" s="1"/>
  <c r="DD199" i="45"/>
  <c r="AO199" i="43" s="1"/>
  <c r="DC199" i="45"/>
  <c r="AN199" i="43" s="1"/>
  <c r="DB199" i="45"/>
  <c r="DA199" i="45"/>
  <c r="CZ199" i="45"/>
  <c r="AK199" i="43" s="1"/>
  <c r="CY199" i="45"/>
  <c r="AJ199" i="43" s="1"/>
  <c r="CX199" i="45"/>
  <c r="CW199" i="45"/>
  <c r="CV199" i="45"/>
  <c r="AG199" i="43" s="1"/>
  <c r="CU199" i="45"/>
  <c r="AF199" i="43" s="1"/>
  <c r="CT199" i="45"/>
  <c r="CS199" i="45"/>
  <c r="CR199" i="45"/>
  <c r="CQ199" i="45"/>
  <c r="CP199" i="45"/>
  <c r="CO199" i="45"/>
  <c r="Z199" i="43" s="1"/>
  <c r="CN199" i="45"/>
  <c r="Y199" i="43" s="1"/>
  <c r="CM199" i="45"/>
  <c r="X199" i="43" s="1"/>
  <c r="CL199" i="45"/>
  <c r="CK199" i="45"/>
  <c r="CJ199" i="45"/>
  <c r="U199" i="43" s="1"/>
  <c r="CI199" i="45"/>
  <c r="T199" i="43" s="1"/>
  <c r="CH199" i="45"/>
  <c r="S199" i="43" s="1"/>
  <c r="CG199" i="45"/>
  <c r="R199" i="43" s="1"/>
  <c r="CF199" i="45"/>
  <c r="Q199" i="43" s="1"/>
  <c r="CE199" i="45"/>
  <c r="P199" i="43" s="1"/>
  <c r="CD199" i="45"/>
  <c r="CC199" i="45"/>
  <c r="CB199" i="45"/>
  <c r="CA199" i="45"/>
  <c r="BZ199" i="45"/>
  <c r="BY199" i="45"/>
  <c r="J199" i="43" s="1"/>
  <c r="BX199" i="45"/>
  <c r="I199" i="43" s="1"/>
  <c r="BW199" i="45"/>
  <c r="H199" i="43" s="1"/>
  <c r="BV199" i="45"/>
  <c r="BU199" i="45"/>
  <c r="BT199" i="45"/>
  <c r="E199" i="43" s="1"/>
  <c r="BS199" i="45"/>
  <c r="D199" i="43" s="1"/>
  <c r="B199" i="45"/>
  <c r="B199" i="43" s="1"/>
  <c r="A199" i="45"/>
  <c r="A199" i="43" s="1"/>
  <c r="EF198" i="45"/>
  <c r="EE198" i="45"/>
  <c r="ED198" i="45"/>
  <c r="BO198" i="43" s="1"/>
  <c r="EC198" i="45"/>
  <c r="BN198" i="43" s="1"/>
  <c r="EB198" i="45"/>
  <c r="BM198" i="43" s="1"/>
  <c r="EA198" i="45"/>
  <c r="BL198" i="43" s="1"/>
  <c r="DZ198" i="45"/>
  <c r="BK198" i="43" s="1"/>
  <c r="DY198" i="45"/>
  <c r="BJ198" i="43" s="1"/>
  <c r="DX198" i="45"/>
  <c r="DW198" i="45"/>
  <c r="DV198" i="45"/>
  <c r="BG198" i="43" s="1"/>
  <c r="DU198" i="45"/>
  <c r="DT198" i="45"/>
  <c r="BE198" i="43" s="1"/>
  <c r="DS198" i="45"/>
  <c r="BD198" i="43" s="1"/>
  <c r="DR198" i="45"/>
  <c r="BC198" i="43" s="1"/>
  <c r="DQ198" i="45"/>
  <c r="BB198" i="43" s="1"/>
  <c r="DP198" i="45"/>
  <c r="DO198" i="45"/>
  <c r="DN198" i="45"/>
  <c r="AY198" i="43" s="1"/>
  <c r="DM198" i="45"/>
  <c r="AX198" i="43" s="1"/>
  <c r="DL198" i="45"/>
  <c r="AW198" i="43" s="1"/>
  <c r="DK198" i="45"/>
  <c r="AV198" i="43" s="1"/>
  <c r="DJ198" i="45"/>
  <c r="AU198" i="43" s="1"/>
  <c r="DI198" i="45"/>
  <c r="AT198" i="43" s="1"/>
  <c r="DH198" i="45"/>
  <c r="DG198" i="45"/>
  <c r="DF198" i="45"/>
  <c r="DE198" i="45"/>
  <c r="AP198" i="43" s="1"/>
  <c r="DD198" i="45"/>
  <c r="DC198" i="45"/>
  <c r="DB198" i="45"/>
  <c r="AM198" i="43" s="1"/>
  <c r="DA198" i="45"/>
  <c r="AL198" i="43" s="1"/>
  <c r="CZ198" i="45"/>
  <c r="CY198" i="45"/>
  <c r="CX198" i="45"/>
  <c r="AI198" i="43" s="1"/>
  <c r="CW198" i="45"/>
  <c r="AH198" i="43" s="1"/>
  <c r="CV198" i="45"/>
  <c r="AG198" i="43" s="1"/>
  <c r="CU198" i="45"/>
  <c r="AF198" i="43" s="1"/>
  <c r="CT198" i="45"/>
  <c r="AE198" i="43" s="1"/>
  <c r="CS198" i="45"/>
  <c r="AD198" i="43" s="1"/>
  <c r="CR198" i="45"/>
  <c r="CQ198" i="45"/>
  <c r="CP198" i="45"/>
  <c r="CO198" i="45"/>
  <c r="Z198" i="43" s="1"/>
  <c r="CN198" i="45"/>
  <c r="Y198" i="43" s="1"/>
  <c r="CM198" i="45"/>
  <c r="CL198" i="45"/>
  <c r="W198" i="43" s="1"/>
  <c r="CK198" i="45"/>
  <c r="V198" i="43" s="1"/>
  <c r="CJ198" i="45"/>
  <c r="CI198" i="45"/>
  <c r="CH198" i="45"/>
  <c r="S198" i="43" s="1"/>
  <c r="CG198" i="45"/>
  <c r="R198" i="43" s="1"/>
  <c r="CF198" i="45"/>
  <c r="Q198" i="43" s="1"/>
  <c r="CE198" i="45"/>
  <c r="P198" i="43" s="1"/>
  <c r="CD198" i="45"/>
  <c r="O198" i="43" s="1"/>
  <c r="CC198" i="45"/>
  <c r="N198" i="43" s="1"/>
  <c r="CB198" i="45"/>
  <c r="CA198" i="45"/>
  <c r="BZ198" i="45"/>
  <c r="K198" i="43" s="1"/>
  <c r="BY198" i="45"/>
  <c r="BX198" i="45"/>
  <c r="BW198" i="45"/>
  <c r="BV198" i="45"/>
  <c r="G198" i="43" s="1"/>
  <c r="BU198" i="45"/>
  <c r="F198" i="43" s="1"/>
  <c r="BT198" i="45"/>
  <c r="BS198" i="45"/>
  <c r="B198" i="45"/>
  <c r="B198" i="43" s="1"/>
  <c r="A198" i="45"/>
  <c r="A198" i="43" s="1"/>
  <c r="EF197" i="45"/>
  <c r="EE197" i="45"/>
  <c r="ED197" i="45"/>
  <c r="EC197" i="45"/>
  <c r="EB197" i="45"/>
  <c r="BM197" i="43" s="1"/>
  <c r="EA197" i="45"/>
  <c r="BL197" i="43" s="1"/>
  <c r="DZ197" i="45"/>
  <c r="DY197" i="45"/>
  <c r="DX197" i="45"/>
  <c r="BI197" i="43" s="1"/>
  <c r="DW197" i="45"/>
  <c r="BH197" i="43" s="1"/>
  <c r="DV197" i="45"/>
  <c r="DU197" i="45"/>
  <c r="DT197" i="45"/>
  <c r="BE197" i="43" s="1"/>
  <c r="DS197" i="45"/>
  <c r="BD197" i="43" s="1"/>
  <c r="DR197" i="45"/>
  <c r="DQ197" i="45"/>
  <c r="DP197" i="45"/>
  <c r="BA197" i="43" s="1"/>
  <c r="DO197" i="45"/>
  <c r="AZ197" i="43" s="1"/>
  <c r="DN197" i="45"/>
  <c r="AY197" i="43" s="1"/>
  <c r="DM197" i="45"/>
  <c r="DL197" i="45"/>
  <c r="AW197" i="43" s="1"/>
  <c r="DK197" i="45"/>
  <c r="AV197" i="43" s="1"/>
  <c r="DJ197" i="45"/>
  <c r="DI197" i="45"/>
  <c r="DH197" i="45"/>
  <c r="DG197" i="45"/>
  <c r="AR197" i="43" s="1"/>
  <c r="DF197" i="45"/>
  <c r="DE197" i="45"/>
  <c r="DD197" i="45"/>
  <c r="AO197" i="43" s="1"/>
  <c r="DC197" i="45"/>
  <c r="AN197" i="43" s="1"/>
  <c r="DB197" i="45"/>
  <c r="DA197" i="45"/>
  <c r="CZ197" i="45"/>
  <c r="AK197" i="43" s="1"/>
  <c r="CY197" i="45"/>
  <c r="AJ197" i="43" s="1"/>
  <c r="CX197" i="45"/>
  <c r="AI197" i="43" s="1"/>
  <c r="CW197" i="45"/>
  <c r="CV197" i="45"/>
  <c r="AG197" i="43" s="1"/>
  <c r="CU197" i="45"/>
  <c r="AF197" i="43" s="1"/>
  <c r="CT197" i="45"/>
  <c r="CS197" i="45"/>
  <c r="CR197" i="45"/>
  <c r="AC197" i="43" s="1"/>
  <c r="CQ197" i="45"/>
  <c r="AB197" i="43" s="1"/>
  <c r="CP197" i="45"/>
  <c r="AA197" i="43" s="1"/>
  <c r="CO197" i="45"/>
  <c r="CN197" i="45"/>
  <c r="Y197" i="43" s="1"/>
  <c r="CM197" i="45"/>
  <c r="X197" i="43" s="1"/>
  <c r="CL197" i="45"/>
  <c r="CK197" i="45"/>
  <c r="CJ197" i="45"/>
  <c r="CI197" i="45"/>
  <c r="T197" i="43" s="1"/>
  <c r="CH197" i="45"/>
  <c r="S197" i="43" s="1"/>
  <c r="CG197" i="45"/>
  <c r="CF197" i="45"/>
  <c r="Q197" i="43" s="1"/>
  <c r="CE197" i="45"/>
  <c r="P197" i="43" s="1"/>
  <c r="CD197" i="45"/>
  <c r="CC197" i="45"/>
  <c r="CB197" i="45"/>
  <c r="M197" i="43" s="1"/>
  <c r="CA197" i="45"/>
  <c r="L197" i="43" s="1"/>
  <c r="BZ197" i="45"/>
  <c r="K197" i="43" s="1"/>
  <c r="BY197" i="45"/>
  <c r="BX197" i="45"/>
  <c r="I197" i="43" s="1"/>
  <c r="BW197" i="45"/>
  <c r="H197" i="43" s="1"/>
  <c r="BV197" i="45"/>
  <c r="BU197" i="45"/>
  <c r="BT197" i="45"/>
  <c r="E197" i="43" s="1"/>
  <c r="BS197" i="45"/>
  <c r="D197" i="43" s="1"/>
  <c r="B197" i="45"/>
  <c r="B197" i="43" s="1"/>
  <c r="A197" i="45"/>
  <c r="C197" i="45" s="1"/>
  <c r="C197" i="43" s="1"/>
  <c r="EF196" i="45"/>
  <c r="BQ196" i="43" s="1"/>
  <c r="EE196" i="45"/>
  <c r="ED196" i="45"/>
  <c r="BO196" i="43" s="1"/>
  <c r="EC196" i="45"/>
  <c r="BN196" i="43" s="1"/>
  <c r="EB196" i="45"/>
  <c r="EA196" i="45"/>
  <c r="DZ196" i="45"/>
  <c r="DY196" i="45"/>
  <c r="BJ196" i="43" s="1"/>
  <c r="DX196" i="45"/>
  <c r="BI196" i="43" s="1"/>
  <c r="DW196" i="45"/>
  <c r="DV196" i="45"/>
  <c r="BG196" i="43" s="1"/>
  <c r="DU196" i="45"/>
  <c r="BF196" i="43" s="1"/>
  <c r="DT196" i="45"/>
  <c r="DS196" i="45"/>
  <c r="DR196" i="45"/>
  <c r="DQ196" i="45"/>
  <c r="BB196" i="43" s="1"/>
  <c r="DP196" i="45"/>
  <c r="BA196" i="43" s="1"/>
  <c r="DO196" i="45"/>
  <c r="DN196" i="45"/>
  <c r="AY196" i="43" s="1"/>
  <c r="DM196" i="45"/>
  <c r="AX196" i="43" s="1"/>
  <c r="DL196" i="45"/>
  <c r="DK196" i="45"/>
  <c r="DJ196" i="45"/>
  <c r="DI196" i="45"/>
  <c r="AT196" i="43" s="1"/>
  <c r="DH196" i="45"/>
  <c r="AS196" i="43" s="1"/>
  <c r="DG196" i="45"/>
  <c r="DF196" i="45"/>
  <c r="AQ196" i="43" s="1"/>
  <c r="DE196" i="45"/>
  <c r="AP196" i="43" s="1"/>
  <c r="DD196" i="45"/>
  <c r="DC196" i="45"/>
  <c r="DB196" i="45"/>
  <c r="DA196" i="45"/>
  <c r="AL196" i="43" s="1"/>
  <c r="CZ196" i="45"/>
  <c r="AK196" i="43" s="1"/>
  <c r="CY196" i="45"/>
  <c r="CX196" i="45"/>
  <c r="AI196" i="43" s="1"/>
  <c r="CW196" i="45"/>
  <c r="AH196" i="43" s="1"/>
  <c r="CV196" i="45"/>
  <c r="CU196" i="45"/>
  <c r="CT196" i="45"/>
  <c r="CS196" i="45"/>
  <c r="AD196" i="43" s="1"/>
  <c r="CR196" i="45"/>
  <c r="AC196" i="43" s="1"/>
  <c r="CQ196" i="45"/>
  <c r="CP196" i="45"/>
  <c r="AA196" i="43" s="1"/>
  <c r="CO196" i="45"/>
  <c r="Z196" i="43" s="1"/>
  <c r="CN196" i="45"/>
  <c r="CM196" i="45"/>
  <c r="CL196" i="45"/>
  <c r="CK196" i="45"/>
  <c r="V196" i="43" s="1"/>
  <c r="CJ196" i="45"/>
  <c r="U196" i="43" s="1"/>
  <c r="CI196" i="45"/>
  <c r="CH196" i="45"/>
  <c r="S196" i="43" s="1"/>
  <c r="CG196" i="45"/>
  <c r="R196" i="43" s="1"/>
  <c r="CF196" i="45"/>
  <c r="CE196" i="45"/>
  <c r="CD196" i="45"/>
  <c r="CC196" i="45"/>
  <c r="N196" i="43" s="1"/>
  <c r="CB196" i="45"/>
  <c r="M196" i="43" s="1"/>
  <c r="CA196" i="45"/>
  <c r="BZ196" i="45"/>
  <c r="K196" i="43" s="1"/>
  <c r="BY196" i="45"/>
  <c r="J196" i="43" s="1"/>
  <c r="BX196" i="45"/>
  <c r="BW196" i="45"/>
  <c r="BV196" i="45"/>
  <c r="BU196" i="45"/>
  <c r="F196" i="43" s="1"/>
  <c r="BT196" i="45"/>
  <c r="E196" i="43" s="1"/>
  <c r="BS196" i="45"/>
  <c r="B196" i="45"/>
  <c r="B196" i="43" s="1"/>
  <c r="A196" i="45"/>
  <c r="A196" i="43" s="1"/>
  <c r="EF195" i="45"/>
  <c r="EE195" i="45"/>
  <c r="BP195" i="43" s="1"/>
  <c r="ED195" i="45"/>
  <c r="BO195" i="43" s="1"/>
  <c r="EC195" i="45"/>
  <c r="EB195" i="45"/>
  <c r="BM195" i="43" s="1"/>
  <c r="EA195" i="45"/>
  <c r="BL195" i="43" s="1"/>
  <c r="DZ195" i="45"/>
  <c r="DY195" i="45"/>
  <c r="DX195" i="45"/>
  <c r="DW195" i="45"/>
  <c r="BH195" i="43" s="1"/>
  <c r="DV195" i="45"/>
  <c r="BG195" i="43" s="1"/>
  <c r="DU195" i="45"/>
  <c r="DT195" i="45"/>
  <c r="BE195" i="43" s="1"/>
  <c r="DS195" i="45"/>
  <c r="BD195" i="43" s="1"/>
  <c r="DR195" i="45"/>
  <c r="DQ195" i="45"/>
  <c r="DP195" i="45"/>
  <c r="DO195" i="45"/>
  <c r="AZ195" i="43" s="1"/>
  <c r="DN195" i="45"/>
  <c r="AY195" i="43" s="1"/>
  <c r="DM195" i="45"/>
  <c r="DL195" i="45"/>
  <c r="AW195" i="43" s="1"/>
  <c r="DK195" i="45"/>
  <c r="AV195" i="43" s="1"/>
  <c r="DJ195" i="45"/>
  <c r="DI195" i="45"/>
  <c r="DH195" i="45"/>
  <c r="DG195" i="45"/>
  <c r="AR195" i="43" s="1"/>
  <c r="DF195" i="45"/>
  <c r="AQ195" i="43" s="1"/>
  <c r="DE195" i="45"/>
  <c r="DD195" i="45"/>
  <c r="AO195" i="43" s="1"/>
  <c r="DC195" i="45"/>
  <c r="AN195" i="43" s="1"/>
  <c r="DB195" i="45"/>
  <c r="DA195" i="45"/>
  <c r="CZ195" i="45"/>
  <c r="CY195" i="45"/>
  <c r="AJ195" i="43" s="1"/>
  <c r="CX195" i="45"/>
  <c r="AI195" i="43" s="1"/>
  <c r="CW195" i="45"/>
  <c r="CV195" i="45"/>
  <c r="AG195" i="43" s="1"/>
  <c r="CU195" i="45"/>
  <c r="AF195" i="43" s="1"/>
  <c r="CT195" i="45"/>
  <c r="CS195" i="45"/>
  <c r="CR195" i="45"/>
  <c r="CQ195" i="45"/>
  <c r="AB195" i="43" s="1"/>
  <c r="CP195" i="45"/>
  <c r="AA195" i="43" s="1"/>
  <c r="CO195" i="45"/>
  <c r="CN195" i="45"/>
  <c r="Y195" i="43" s="1"/>
  <c r="CM195" i="45"/>
  <c r="X195" i="43" s="1"/>
  <c r="CL195" i="45"/>
  <c r="CK195" i="45"/>
  <c r="CJ195" i="45"/>
  <c r="CI195" i="45"/>
  <c r="T195" i="43" s="1"/>
  <c r="CH195" i="45"/>
  <c r="S195" i="43" s="1"/>
  <c r="CG195" i="45"/>
  <c r="CF195" i="45"/>
  <c r="Q195" i="43" s="1"/>
  <c r="CE195" i="45"/>
  <c r="P195" i="43" s="1"/>
  <c r="CD195" i="45"/>
  <c r="CC195" i="45"/>
  <c r="CB195" i="45"/>
  <c r="CA195" i="45"/>
  <c r="L195" i="43" s="1"/>
  <c r="BZ195" i="45"/>
  <c r="K195" i="43" s="1"/>
  <c r="BY195" i="45"/>
  <c r="BX195" i="45"/>
  <c r="I195" i="43" s="1"/>
  <c r="BW195" i="45"/>
  <c r="H195" i="43" s="1"/>
  <c r="BV195" i="45"/>
  <c r="BU195" i="45"/>
  <c r="BT195" i="45"/>
  <c r="BS195" i="45"/>
  <c r="D195" i="43" s="1"/>
  <c r="B195" i="45"/>
  <c r="B195" i="43" s="1"/>
  <c r="A195" i="45"/>
  <c r="C195" i="45" s="1"/>
  <c r="C195" i="43" s="1"/>
  <c r="EF194" i="45"/>
  <c r="EE194" i="45"/>
  <c r="ED194" i="45"/>
  <c r="EC194" i="45"/>
  <c r="BN194" i="43" s="1"/>
  <c r="EB194" i="45"/>
  <c r="BM194" i="43" s="1"/>
  <c r="EA194" i="45"/>
  <c r="DZ194" i="45"/>
  <c r="BK194" i="43" s="1"/>
  <c r="DY194" i="45"/>
  <c r="BJ194" i="43" s="1"/>
  <c r="DX194" i="45"/>
  <c r="DW194" i="45"/>
  <c r="DV194" i="45"/>
  <c r="DU194" i="45"/>
  <c r="BF194" i="43" s="1"/>
  <c r="DT194" i="45"/>
  <c r="BE194" i="43" s="1"/>
  <c r="DS194" i="45"/>
  <c r="DR194" i="45"/>
  <c r="BC194" i="43" s="1"/>
  <c r="DQ194" i="45"/>
  <c r="BB194" i="43" s="1"/>
  <c r="DP194" i="45"/>
  <c r="DO194" i="45"/>
  <c r="DN194" i="45"/>
  <c r="DM194" i="45"/>
  <c r="AX194" i="43" s="1"/>
  <c r="DL194" i="45"/>
  <c r="AW194" i="43" s="1"/>
  <c r="DK194" i="45"/>
  <c r="DJ194" i="45"/>
  <c r="AU194" i="43" s="1"/>
  <c r="DI194" i="45"/>
  <c r="AT194" i="43" s="1"/>
  <c r="DH194" i="45"/>
  <c r="DG194" i="45"/>
  <c r="DF194" i="45"/>
  <c r="DE194" i="45"/>
  <c r="AP194" i="43" s="1"/>
  <c r="DD194" i="45"/>
  <c r="AO194" i="43" s="1"/>
  <c r="DC194" i="45"/>
  <c r="DB194" i="45"/>
  <c r="AM194" i="43" s="1"/>
  <c r="DA194" i="45"/>
  <c r="AL194" i="43" s="1"/>
  <c r="CZ194" i="45"/>
  <c r="CY194" i="45"/>
  <c r="CX194" i="45"/>
  <c r="CW194" i="45"/>
  <c r="AH194" i="43" s="1"/>
  <c r="CV194" i="45"/>
  <c r="AG194" i="43" s="1"/>
  <c r="CU194" i="45"/>
  <c r="CT194" i="45"/>
  <c r="AE194" i="43" s="1"/>
  <c r="CS194" i="45"/>
  <c r="AD194" i="43" s="1"/>
  <c r="CR194" i="45"/>
  <c r="CQ194" i="45"/>
  <c r="CP194" i="45"/>
  <c r="CO194" i="45"/>
  <c r="Z194" i="43" s="1"/>
  <c r="CN194" i="45"/>
  <c r="Y194" i="43" s="1"/>
  <c r="CM194" i="45"/>
  <c r="CL194" i="45"/>
  <c r="W194" i="43" s="1"/>
  <c r="CK194" i="45"/>
  <c r="V194" i="43" s="1"/>
  <c r="CJ194" i="45"/>
  <c r="CI194" i="45"/>
  <c r="CH194" i="45"/>
  <c r="CG194" i="45"/>
  <c r="R194" i="43" s="1"/>
  <c r="CF194" i="45"/>
  <c r="Q194" i="43" s="1"/>
  <c r="CE194" i="45"/>
  <c r="CD194" i="45"/>
  <c r="O194" i="43" s="1"/>
  <c r="CC194" i="45"/>
  <c r="N194" i="43" s="1"/>
  <c r="CB194" i="45"/>
  <c r="CA194" i="45"/>
  <c r="BZ194" i="45"/>
  <c r="BY194" i="45"/>
  <c r="J194" i="43" s="1"/>
  <c r="BX194" i="45"/>
  <c r="I194" i="43" s="1"/>
  <c r="BW194" i="45"/>
  <c r="BV194" i="45"/>
  <c r="G194" i="43" s="1"/>
  <c r="BU194" i="45"/>
  <c r="F194" i="43" s="1"/>
  <c r="BT194" i="45"/>
  <c r="BS194" i="45"/>
  <c r="B194" i="45"/>
  <c r="B194" i="43" s="1"/>
  <c r="A194" i="45"/>
  <c r="A194" i="43" s="1"/>
  <c r="EF193" i="45"/>
  <c r="BQ193" i="43" s="1"/>
  <c r="EE193" i="45"/>
  <c r="BP193" i="43" s="1"/>
  <c r="ED193" i="45"/>
  <c r="EC193" i="45"/>
  <c r="EB193" i="45"/>
  <c r="EA193" i="45"/>
  <c r="BL193" i="43" s="1"/>
  <c r="DZ193" i="45"/>
  <c r="BK193" i="43" s="1"/>
  <c r="DY193" i="45"/>
  <c r="DX193" i="45"/>
  <c r="BI193" i="43" s="1"/>
  <c r="DW193" i="45"/>
  <c r="BH193" i="43" s="1"/>
  <c r="DV193" i="45"/>
  <c r="DU193" i="45"/>
  <c r="DT193" i="45"/>
  <c r="DS193" i="45"/>
  <c r="BD193" i="43" s="1"/>
  <c r="DR193" i="45"/>
  <c r="BC193" i="43" s="1"/>
  <c r="DQ193" i="45"/>
  <c r="DP193" i="45"/>
  <c r="BA193" i="43" s="1"/>
  <c r="DO193" i="45"/>
  <c r="AZ193" i="43" s="1"/>
  <c r="DN193" i="45"/>
  <c r="DM193" i="45"/>
  <c r="DL193" i="45"/>
  <c r="DK193" i="45"/>
  <c r="AV193" i="43" s="1"/>
  <c r="DJ193" i="45"/>
  <c r="AU193" i="43" s="1"/>
  <c r="DI193" i="45"/>
  <c r="DH193" i="45"/>
  <c r="AS193" i="43" s="1"/>
  <c r="DG193" i="45"/>
  <c r="AR193" i="43" s="1"/>
  <c r="DF193" i="45"/>
  <c r="DE193" i="45"/>
  <c r="DD193" i="45"/>
  <c r="DC193" i="45"/>
  <c r="AN193" i="43" s="1"/>
  <c r="DB193" i="45"/>
  <c r="AM193" i="43" s="1"/>
  <c r="DA193" i="45"/>
  <c r="CZ193" i="45"/>
  <c r="AK193" i="43" s="1"/>
  <c r="CY193" i="45"/>
  <c r="AJ193" i="43" s="1"/>
  <c r="CX193" i="45"/>
  <c r="CW193" i="45"/>
  <c r="CV193" i="45"/>
  <c r="CU193" i="45"/>
  <c r="AF193" i="43" s="1"/>
  <c r="CT193" i="45"/>
  <c r="AE193" i="43" s="1"/>
  <c r="CS193" i="45"/>
  <c r="CR193" i="45"/>
  <c r="AC193" i="43" s="1"/>
  <c r="CQ193" i="45"/>
  <c r="AB193" i="43" s="1"/>
  <c r="CP193" i="45"/>
  <c r="CO193" i="45"/>
  <c r="CN193" i="45"/>
  <c r="CM193" i="45"/>
  <c r="X193" i="43" s="1"/>
  <c r="CL193" i="45"/>
  <c r="W193" i="43" s="1"/>
  <c r="CK193" i="45"/>
  <c r="CJ193" i="45"/>
  <c r="U193" i="43" s="1"/>
  <c r="CI193" i="45"/>
  <c r="T193" i="43" s="1"/>
  <c r="CH193" i="45"/>
  <c r="CG193" i="45"/>
  <c r="CF193" i="45"/>
  <c r="CE193" i="45"/>
  <c r="P193" i="43" s="1"/>
  <c r="CD193" i="45"/>
  <c r="O193" i="43" s="1"/>
  <c r="CC193" i="45"/>
  <c r="CB193" i="45"/>
  <c r="M193" i="43" s="1"/>
  <c r="CA193" i="45"/>
  <c r="L193" i="43" s="1"/>
  <c r="BZ193" i="45"/>
  <c r="BY193" i="45"/>
  <c r="BX193" i="45"/>
  <c r="BW193" i="45"/>
  <c r="H193" i="43" s="1"/>
  <c r="BV193" i="45"/>
  <c r="G193" i="43" s="1"/>
  <c r="BU193" i="45"/>
  <c r="BT193" i="45"/>
  <c r="E193" i="43" s="1"/>
  <c r="BS193" i="45"/>
  <c r="D193" i="43" s="1"/>
  <c r="B193" i="45"/>
  <c r="B193" i="43" s="1"/>
  <c r="A193" i="45"/>
  <c r="C193" i="45" s="1"/>
  <c r="C193" i="43" s="1"/>
  <c r="EF192" i="45"/>
  <c r="BQ192" i="43" s="1"/>
  <c r="EE192" i="45"/>
  <c r="ED192" i="45"/>
  <c r="BO192" i="43" s="1"/>
  <c r="EC192" i="45"/>
  <c r="BN192" i="43" s="1"/>
  <c r="EB192" i="45"/>
  <c r="EA192" i="45"/>
  <c r="DZ192" i="45"/>
  <c r="DY192" i="45"/>
  <c r="BJ192" i="43" s="1"/>
  <c r="DX192" i="45"/>
  <c r="BI192" i="43" s="1"/>
  <c r="DW192" i="45"/>
  <c r="DV192" i="45"/>
  <c r="BG192" i="43" s="1"/>
  <c r="DU192" i="45"/>
  <c r="BF192" i="43" s="1"/>
  <c r="DT192" i="45"/>
  <c r="DS192" i="45"/>
  <c r="DR192" i="45"/>
  <c r="DQ192" i="45"/>
  <c r="BB192" i="43" s="1"/>
  <c r="DP192" i="45"/>
  <c r="BA192" i="43" s="1"/>
  <c r="DO192" i="45"/>
  <c r="DN192" i="45"/>
  <c r="AY192" i="43" s="1"/>
  <c r="DM192" i="45"/>
  <c r="AX192" i="43" s="1"/>
  <c r="DL192" i="45"/>
  <c r="DK192" i="45"/>
  <c r="DJ192" i="45"/>
  <c r="DI192" i="45"/>
  <c r="AT192" i="43" s="1"/>
  <c r="DH192" i="45"/>
  <c r="AS192" i="43" s="1"/>
  <c r="DG192" i="45"/>
  <c r="DF192" i="45"/>
  <c r="AQ192" i="43" s="1"/>
  <c r="DE192" i="45"/>
  <c r="AP192" i="43" s="1"/>
  <c r="DD192" i="45"/>
  <c r="DC192" i="45"/>
  <c r="DB192" i="45"/>
  <c r="DA192" i="45"/>
  <c r="AL192" i="43" s="1"/>
  <c r="CZ192" i="45"/>
  <c r="AK192" i="43" s="1"/>
  <c r="CY192" i="45"/>
  <c r="CX192" i="45"/>
  <c r="AI192" i="43" s="1"/>
  <c r="CW192" i="45"/>
  <c r="AH192" i="43" s="1"/>
  <c r="CV192" i="45"/>
  <c r="CU192" i="45"/>
  <c r="CT192" i="45"/>
  <c r="CS192" i="45"/>
  <c r="AD192" i="43" s="1"/>
  <c r="CR192" i="45"/>
  <c r="AC192" i="43" s="1"/>
  <c r="CQ192" i="45"/>
  <c r="CP192" i="45"/>
  <c r="AA192" i="43" s="1"/>
  <c r="CO192" i="45"/>
  <c r="Z192" i="43" s="1"/>
  <c r="CN192" i="45"/>
  <c r="CM192" i="45"/>
  <c r="CL192" i="45"/>
  <c r="CK192" i="45"/>
  <c r="V192" i="43" s="1"/>
  <c r="CJ192" i="45"/>
  <c r="U192" i="43" s="1"/>
  <c r="CI192" i="45"/>
  <c r="CH192" i="45"/>
  <c r="S192" i="43" s="1"/>
  <c r="CG192" i="45"/>
  <c r="R192" i="43" s="1"/>
  <c r="CF192" i="45"/>
  <c r="CE192" i="45"/>
  <c r="CD192" i="45"/>
  <c r="CC192" i="45"/>
  <c r="N192" i="43" s="1"/>
  <c r="CB192" i="45"/>
  <c r="M192" i="43" s="1"/>
  <c r="CA192" i="45"/>
  <c r="BZ192" i="45"/>
  <c r="K192" i="43" s="1"/>
  <c r="BY192" i="45"/>
  <c r="J192" i="43" s="1"/>
  <c r="BX192" i="45"/>
  <c r="BW192" i="45"/>
  <c r="BV192" i="45"/>
  <c r="BU192" i="45"/>
  <c r="F192" i="43" s="1"/>
  <c r="BT192" i="45"/>
  <c r="E192" i="43" s="1"/>
  <c r="BS192" i="45"/>
  <c r="B192" i="45"/>
  <c r="B192" i="43" s="1"/>
  <c r="A192" i="45"/>
  <c r="C192" i="45" s="1"/>
  <c r="C192" i="43" s="1"/>
  <c r="EF191" i="45"/>
  <c r="EE191" i="45"/>
  <c r="BP191" i="43" s="1"/>
  <c r="ED191" i="45"/>
  <c r="BO191" i="43" s="1"/>
  <c r="EC191" i="45"/>
  <c r="EB191" i="45"/>
  <c r="BM191" i="43" s="1"/>
  <c r="EA191" i="45"/>
  <c r="BL191" i="43" s="1"/>
  <c r="DZ191" i="45"/>
  <c r="DY191" i="45"/>
  <c r="DX191" i="45"/>
  <c r="DW191" i="45"/>
  <c r="BH191" i="43" s="1"/>
  <c r="DV191" i="45"/>
  <c r="BG191" i="43" s="1"/>
  <c r="DU191" i="45"/>
  <c r="DT191" i="45"/>
  <c r="DS191" i="45"/>
  <c r="BD191" i="43" s="1"/>
  <c r="DR191" i="45"/>
  <c r="DQ191" i="45"/>
  <c r="DP191" i="45"/>
  <c r="DO191" i="45"/>
  <c r="AZ191" i="43" s="1"/>
  <c r="DN191" i="45"/>
  <c r="AY191" i="43" s="1"/>
  <c r="DM191" i="45"/>
  <c r="DL191" i="45"/>
  <c r="AW191" i="43" s="1"/>
  <c r="DK191" i="45"/>
  <c r="AV191" i="43" s="1"/>
  <c r="DJ191" i="45"/>
  <c r="DI191" i="45"/>
  <c r="DH191" i="45"/>
  <c r="DG191" i="45"/>
  <c r="AR191" i="43" s="1"/>
  <c r="DF191" i="45"/>
  <c r="AQ191" i="43" s="1"/>
  <c r="DE191" i="45"/>
  <c r="DD191" i="45"/>
  <c r="DC191" i="45"/>
  <c r="AN191" i="43" s="1"/>
  <c r="DB191" i="45"/>
  <c r="DA191" i="45"/>
  <c r="CZ191" i="45"/>
  <c r="CY191" i="45"/>
  <c r="AJ191" i="43" s="1"/>
  <c r="CX191" i="45"/>
  <c r="AI191" i="43" s="1"/>
  <c r="CW191" i="45"/>
  <c r="CV191" i="45"/>
  <c r="AG191" i="43" s="1"/>
  <c r="CU191" i="45"/>
  <c r="AF191" i="43" s="1"/>
  <c r="CT191" i="45"/>
  <c r="CS191" i="45"/>
  <c r="CR191" i="45"/>
  <c r="CQ191" i="45"/>
  <c r="AB191" i="43" s="1"/>
  <c r="CP191" i="45"/>
  <c r="AA191" i="43" s="1"/>
  <c r="CO191" i="45"/>
  <c r="CN191" i="45"/>
  <c r="CM191" i="45"/>
  <c r="X191" i="43" s="1"/>
  <c r="CL191" i="45"/>
  <c r="CK191" i="45"/>
  <c r="CJ191" i="45"/>
  <c r="CI191" i="45"/>
  <c r="T191" i="43" s="1"/>
  <c r="CH191" i="45"/>
  <c r="S191" i="43" s="1"/>
  <c r="CG191" i="45"/>
  <c r="CF191" i="45"/>
  <c r="Q191" i="43" s="1"/>
  <c r="CE191" i="45"/>
  <c r="P191" i="43" s="1"/>
  <c r="CD191" i="45"/>
  <c r="CC191" i="45"/>
  <c r="CB191" i="45"/>
  <c r="CA191" i="45"/>
  <c r="L191" i="43" s="1"/>
  <c r="BZ191" i="45"/>
  <c r="K191" i="43" s="1"/>
  <c r="BY191" i="45"/>
  <c r="BX191" i="45"/>
  <c r="BW191" i="45"/>
  <c r="H191" i="43" s="1"/>
  <c r="BV191" i="45"/>
  <c r="BU191" i="45"/>
  <c r="BT191" i="45"/>
  <c r="BS191" i="45"/>
  <c r="D191" i="43" s="1"/>
  <c r="B191" i="45"/>
  <c r="B191" i="43" s="1"/>
  <c r="A191" i="45"/>
  <c r="C191" i="45" s="1"/>
  <c r="C191" i="43" s="1"/>
  <c r="EF190" i="45"/>
  <c r="EE190" i="45"/>
  <c r="ED190" i="45"/>
  <c r="EC190" i="45"/>
  <c r="BN190" i="43" s="1"/>
  <c r="EB190" i="45"/>
  <c r="BM190" i="43" s="1"/>
  <c r="EA190" i="45"/>
  <c r="BL190" i="43" s="1"/>
  <c r="DZ190" i="45"/>
  <c r="BK190" i="43" s="1"/>
  <c r="DY190" i="45"/>
  <c r="DX190" i="45"/>
  <c r="DW190" i="45"/>
  <c r="DV190" i="45"/>
  <c r="DU190" i="45"/>
  <c r="BF190" i="43" s="1"/>
  <c r="DT190" i="45"/>
  <c r="BE190" i="43" s="1"/>
  <c r="DS190" i="45"/>
  <c r="BD190" i="43" s="1"/>
  <c r="DR190" i="45"/>
  <c r="BC190" i="43" s="1"/>
  <c r="DQ190" i="45"/>
  <c r="DP190" i="45"/>
  <c r="DO190" i="45"/>
  <c r="DN190" i="45"/>
  <c r="DM190" i="45"/>
  <c r="AX190" i="43" s="1"/>
  <c r="DL190" i="45"/>
  <c r="AW190" i="43" s="1"/>
  <c r="DK190" i="45"/>
  <c r="AV190" i="43" s="1"/>
  <c r="DJ190" i="45"/>
  <c r="AU190" i="43" s="1"/>
  <c r="DI190" i="45"/>
  <c r="DH190" i="45"/>
  <c r="DG190" i="45"/>
  <c r="DF190" i="45"/>
  <c r="DE190" i="45"/>
  <c r="AP190" i="43" s="1"/>
  <c r="DD190" i="45"/>
  <c r="AO190" i="43" s="1"/>
  <c r="DC190" i="45"/>
  <c r="AN190" i="43" s="1"/>
  <c r="DB190" i="45"/>
  <c r="AM190" i="43" s="1"/>
  <c r="DA190" i="45"/>
  <c r="CZ190" i="45"/>
  <c r="CY190" i="45"/>
  <c r="CX190" i="45"/>
  <c r="CW190" i="45"/>
  <c r="AH190" i="43" s="1"/>
  <c r="CV190" i="45"/>
  <c r="AG190" i="43" s="1"/>
  <c r="CU190" i="45"/>
  <c r="AF190" i="43" s="1"/>
  <c r="CT190" i="45"/>
  <c r="AE190" i="43" s="1"/>
  <c r="CS190" i="45"/>
  <c r="AD190" i="43" s="1"/>
  <c r="CR190" i="45"/>
  <c r="CQ190" i="45"/>
  <c r="CP190" i="45"/>
  <c r="CO190" i="45"/>
  <c r="Z190" i="43" s="1"/>
  <c r="CN190" i="45"/>
  <c r="Y190" i="43" s="1"/>
  <c r="CM190" i="45"/>
  <c r="X190" i="43" s="1"/>
  <c r="CL190" i="45"/>
  <c r="W190" i="43" s="1"/>
  <c r="CK190" i="45"/>
  <c r="V190" i="43" s="1"/>
  <c r="CJ190" i="45"/>
  <c r="CI190" i="45"/>
  <c r="CH190" i="45"/>
  <c r="CG190" i="45"/>
  <c r="R190" i="43" s="1"/>
  <c r="CF190" i="45"/>
  <c r="Q190" i="43" s="1"/>
  <c r="CE190" i="45"/>
  <c r="P190" i="43" s="1"/>
  <c r="CD190" i="45"/>
  <c r="O190" i="43" s="1"/>
  <c r="CC190" i="45"/>
  <c r="CB190" i="45"/>
  <c r="CA190" i="45"/>
  <c r="BZ190" i="45"/>
  <c r="BY190" i="45"/>
  <c r="J190" i="43" s="1"/>
  <c r="BX190" i="45"/>
  <c r="I190" i="43" s="1"/>
  <c r="BW190" i="45"/>
  <c r="H190" i="43" s="1"/>
  <c r="BV190" i="45"/>
  <c r="G190" i="43" s="1"/>
  <c r="BU190" i="45"/>
  <c r="F190" i="43" s="1"/>
  <c r="BT190" i="45"/>
  <c r="BS190" i="45"/>
  <c r="B190" i="45"/>
  <c r="B190" i="43" s="1"/>
  <c r="A190" i="45"/>
  <c r="A190" i="43" s="1"/>
  <c r="EF189" i="45"/>
  <c r="BQ189" i="43" s="1"/>
  <c r="EE189" i="45"/>
  <c r="BP189" i="43" s="1"/>
  <c r="ED189" i="45"/>
  <c r="EC189" i="45"/>
  <c r="EB189" i="45"/>
  <c r="EA189" i="45"/>
  <c r="BL189" i="43" s="1"/>
  <c r="DZ189" i="45"/>
  <c r="BK189" i="43" s="1"/>
  <c r="DY189" i="45"/>
  <c r="BJ189" i="43" s="1"/>
  <c r="DX189" i="45"/>
  <c r="BI189" i="43" s="1"/>
  <c r="DW189" i="45"/>
  <c r="BH189" i="43" s="1"/>
  <c r="DV189" i="45"/>
  <c r="DU189" i="45"/>
  <c r="DT189" i="45"/>
  <c r="DS189" i="45"/>
  <c r="DR189" i="45"/>
  <c r="DQ189" i="45"/>
  <c r="BB189" i="43" s="1"/>
  <c r="DP189" i="45"/>
  <c r="BA189" i="43" s="1"/>
  <c r="DO189" i="45"/>
  <c r="AZ189" i="43" s="1"/>
  <c r="DN189" i="45"/>
  <c r="DM189" i="45"/>
  <c r="DL189" i="45"/>
  <c r="DK189" i="45"/>
  <c r="AV189" i="43" s="1"/>
  <c r="DJ189" i="45"/>
  <c r="DI189" i="45"/>
  <c r="DH189" i="45"/>
  <c r="AS189" i="43" s="1"/>
  <c r="DG189" i="45"/>
  <c r="AR189" i="43" s="1"/>
  <c r="DF189" i="45"/>
  <c r="DE189" i="45"/>
  <c r="DD189" i="45"/>
  <c r="DC189" i="45"/>
  <c r="DB189" i="45"/>
  <c r="AM189" i="43" s="1"/>
  <c r="DA189" i="45"/>
  <c r="AL189" i="43" s="1"/>
  <c r="CZ189" i="45"/>
  <c r="AK189" i="43" s="1"/>
  <c r="CY189" i="45"/>
  <c r="AJ189" i="43" s="1"/>
  <c r="CX189" i="45"/>
  <c r="CW189" i="45"/>
  <c r="CV189" i="45"/>
  <c r="CU189" i="45"/>
  <c r="CT189" i="45"/>
  <c r="CS189" i="45"/>
  <c r="AD189" i="43" s="1"/>
  <c r="CR189" i="45"/>
  <c r="AC189" i="43" s="1"/>
  <c r="CQ189" i="45"/>
  <c r="AB189" i="43" s="1"/>
  <c r="CP189" i="45"/>
  <c r="CO189" i="45"/>
  <c r="CN189" i="45"/>
  <c r="CM189" i="45"/>
  <c r="X189" i="43" s="1"/>
  <c r="CL189" i="45"/>
  <c r="W189" i="43" s="1"/>
  <c r="CK189" i="45"/>
  <c r="V189" i="43" s="1"/>
  <c r="CJ189" i="45"/>
  <c r="U189" i="43" s="1"/>
  <c r="CI189" i="45"/>
  <c r="T189" i="43" s="1"/>
  <c r="CH189" i="45"/>
  <c r="CG189" i="45"/>
  <c r="CF189" i="45"/>
  <c r="CE189" i="45"/>
  <c r="CD189" i="45"/>
  <c r="CC189" i="45"/>
  <c r="CB189" i="45"/>
  <c r="M189" i="43" s="1"/>
  <c r="CA189" i="45"/>
  <c r="L189" i="43" s="1"/>
  <c r="BZ189" i="45"/>
  <c r="BY189" i="45"/>
  <c r="BX189" i="45"/>
  <c r="BW189" i="45"/>
  <c r="H189" i="43" s="1"/>
  <c r="BV189" i="45"/>
  <c r="G189" i="43" s="1"/>
  <c r="BU189" i="45"/>
  <c r="BT189" i="45"/>
  <c r="E189" i="43" s="1"/>
  <c r="BS189" i="45"/>
  <c r="D189" i="43" s="1"/>
  <c r="B189" i="45"/>
  <c r="A189" i="45"/>
  <c r="C189" i="45" s="1"/>
  <c r="C189" i="43" s="1"/>
  <c r="EF188" i="45"/>
  <c r="BQ188" i="43" s="1"/>
  <c r="EE188" i="45"/>
  <c r="ED188" i="45"/>
  <c r="BO188" i="43" s="1"/>
  <c r="EC188" i="45"/>
  <c r="EB188" i="45"/>
  <c r="BM188" i="43" s="1"/>
  <c r="EA188" i="45"/>
  <c r="DZ188" i="45"/>
  <c r="DY188" i="45"/>
  <c r="BJ188" i="43" s="1"/>
  <c r="DX188" i="45"/>
  <c r="DW188" i="45"/>
  <c r="BH188" i="43" s="1"/>
  <c r="DV188" i="45"/>
  <c r="BG188" i="43" s="1"/>
  <c r="DU188" i="45"/>
  <c r="BF188" i="43" s="1"/>
  <c r="DT188" i="45"/>
  <c r="BE188" i="43" s="1"/>
  <c r="DS188" i="45"/>
  <c r="DR188" i="45"/>
  <c r="DQ188" i="45"/>
  <c r="BB188" i="43" s="1"/>
  <c r="DP188" i="45"/>
  <c r="BA188" i="43" s="1"/>
  <c r="DO188" i="45"/>
  <c r="DN188" i="45"/>
  <c r="DM188" i="45"/>
  <c r="DL188" i="45"/>
  <c r="DK188" i="45"/>
  <c r="DJ188" i="45"/>
  <c r="DI188" i="45"/>
  <c r="AT188" i="43" s="1"/>
  <c r="DH188" i="45"/>
  <c r="AS188" i="43" s="1"/>
  <c r="DG188" i="45"/>
  <c r="AR188" i="43" s="1"/>
  <c r="DF188" i="45"/>
  <c r="AQ188" i="43" s="1"/>
  <c r="DE188" i="45"/>
  <c r="DD188" i="45"/>
  <c r="AO188" i="43" s="1"/>
  <c r="DC188" i="45"/>
  <c r="DB188" i="45"/>
  <c r="DA188" i="45"/>
  <c r="AL188" i="43" s="1"/>
  <c r="CZ188" i="45"/>
  <c r="CY188" i="45"/>
  <c r="CX188" i="45"/>
  <c r="AI188" i="43" s="1"/>
  <c r="CW188" i="45"/>
  <c r="AH188" i="43" s="1"/>
  <c r="CV188" i="45"/>
  <c r="AG188" i="43" s="1"/>
  <c r="CU188" i="45"/>
  <c r="CT188" i="45"/>
  <c r="CS188" i="45"/>
  <c r="AD188" i="43" s="1"/>
  <c r="CR188" i="45"/>
  <c r="CQ188" i="45"/>
  <c r="AB188" i="43" s="1"/>
  <c r="CP188" i="45"/>
  <c r="CO188" i="45"/>
  <c r="CN188" i="45"/>
  <c r="Y188" i="43" s="1"/>
  <c r="CM188" i="45"/>
  <c r="CL188" i="45"/>
  <c r="CK188" i="45"/>
  <c r="V188" i="43" s="1"/>
  <c r="CJ188" i="45"/>
  <c r="U188" i="43" s="1"/>
  <c r="CI188" i="45"/>
  <c r="CH188" i="45"/>
  <c r="S188" i="43" s="1"/>
  <c r="CG188" i="45"/>
  <c r="CF188" i="45"/>
  <c r="CE188" i="45"/>
  <c r="CD188" i="45"/>
  <c r="CC188" i="45"/>
  <c r="N188" i="43" s="1"/>
  <c r="CB188" i="45"/>
  <c r="CA188" i="45"/>
  <c r="BZ188" i="45"/>
  <c r="K188" i="43" s="1"/>
  <c r="BY188" i="45"/>
  <c r="J188" i="43" s="1"/>
  <c r="BX188" i="45"/>
  <c r="I188" i="43" s="1"/>
  <c r="BW188" i="45"/>
  <c r="BV188" i="45"/>
  <c r="BU188" i="45"/>
  <c r="F188" i="43" s="1"/>
  <c r="BT188" i="45"/>
  <c r="BS188" i="45"/>
  <c r="B188" i="45"/>
  <c r="B188" i="43" s="1"/>
  <c r="A188" i="45"/>
  <c r="A188" i="43" s="1"/>
  <c r="EF187" i="45"/>
  <c r="EE187" i="45"/>
  <c r="BP187" i="43" s="1"/>
  <c r="ED187" i="45"/>
  <c r="BO187" i="43" s="1"/>
  <c r="EC187" i="45"/>
  <c r="EB187" i="45"/>
  <c r="BM187" i="43" s="1"/>
  <c r="EA187" i="45"/>
  <c r="BL187" i="43" s="1"/>
  <c r="DZ187" i="45"/>
  <c r="BK187" i="43" s="1"/>
  <c r="DY187" i="45"/>
  <c r="DX187" i="45"/>
  <c r="DW187" i="45"/>
  <c r="DV187" i="45"/>
  <c r="DU187" i="45"/>
  <c r="BF187" i="43" s="1"/>
  <c r="DT187" i="45"/>
  <c r="BE187" i="43" s="1"/>
  <c r="DS187" i="45"/>
  <c r="BD187" i="43" s="1"/>
  <c r="DR187" i="45"/>
  <c r="DQ187" i="45"/>
  <c r="DP187" i="45"/>
  <c r="DO187" i="45"/>
  <c r="AZ187" i="43" s="1"/>
  <c r="DN187" i="45"/>
  <c r="DM187" i="45"/>
  <c r="AX187" i="43" s="1"/>
  <c r="DL187" i="45"/>
  <c r="DK187" i="45"/>
  <c r="AV187" i="43" s="1"/>
  <c r="DJ187" i="45"/>
  <c r="AU187" i="43" s="1"/>
  <c r="DI187" i="45"/>
  <c r="DH187" i="45"/>
  <c r="DG187" i="45"/>
  <c r="AR187" i="43" s="1"/>
  <c r="DF187" i="45"/>
  <c r="AQ187" i="43" s="1"/>
  <c r="DE187" i="45"/>
  <c r="AP187" i="43" s="1"/>
  <c r="DD187" i="45"/>
  <c r="DC187" i="45"/>
  <c r="AN187" i="43" s="1"/>
  <c r="DB187" i="45"/>
  <c r="DA187" i="45"/>
  <c r="CZ187" i="45"/>
  <c r="CY187" i="45"/>
  <c r="CX187" i="45"/>
  <c r="AI187" i="43" s="1"/>
  <c r="CW187" i="45"/>
  <c r="AH187" i="43" s="1"/>
  <c r="CV187" i="45"/>
  <c r="AG187" i="43" s="1"/>
  <c r="CU187" i="45"/>
  <c r="AF187" i="43" s="1"/>
  <c r="CT187" i="45"/>
  <c r="CS187" i="45"/>
  <c r="CR187" i="45"/>
  <c r="AC187" i="43" s="1"/>
  <c r="CQ187" i="45"/>
  <c r="AB187" i="43" s="1"/>
  <c r="CP187" i="45"/>
  <c r="CO187" i="45"/>
  <c r="CN187" i="45"/>
  <c r="CM187" i="45"/>
  <c r="X187" i="43" s="1"/>
  <c r="CL187" i="45"/>
  <c r="W187" i="43" s="1"/>
  <c r="CK187" i="45"/>
  <c r="CJ187" i="45"/>
  <c r="CI187" i="45"/>
  <c r="T187" i="43" s="1"/>
  <c r="CH187" i="45"/>
  <c r="S187" i="43" s="1"/>
  <c r="CG187" i="45"/>
  <c r="CF187" i="45"/>
  <c r="CE187" i="45"/>
  <c r="P187" i="43" s="1"/>
  <c r="CD187" i="45"/>
  <c r="CC187" i="45"/>
  <c r="CB187" i="45"/>
  <c r="M187" i="43" s="1"/>
  <c r="CA187" i="45"/>
  <c r="L187" i="43" s="1"/>
  <c r="BZ187" i="45"/>
  <c r="K187" i="43" s="1"/>
  <c r="BY187" i="45"/>
  <c r="J187" i="43" s="1"/>
  <c r="BX187" i="45"/>
  <c r="I187" i="43" s="1"/>
  <c r="BW187" i="45"/>
  <c r="H187" i="43" s="1"/>
  <c r="BV187" i="45"/>
  <c r="G187" i="43" s="1"/>
  <c r="BU187" i="45"/>
  <c r="BT187" i="45"/>
  <c r="E187" i="43" s="1"/>
  <c r="BS187" i="45"/>
  <c r="B187" i="45"/>
  <c r="B187" i="43" s="1"/>
  <c r="A187" i="45"/>
  <c r="A187" i="43" s="1"/>
  <c r="EF186" i="45"/>
  <c r="EE186" i="45"/>
  <c r="ED186" i="45"/>
  <c r="BO186" i="43" s="1"/>
  <c r="EC186" i="45"/>
  <c r="BN186" i="43" s="1"/>
  <c r="EB186" i="45"/>
  <c r="EA186" i="45"/>
  <c r="DZ186" i="45"/>
  <c r="DY186" i="45"/>
  <c r="DX186" i="45"/>
  <c r="DW186" i="45"/>
  <c r="DV186" i="45"/>
  <c r="BG186" i="43" s="1"/>
  <c r="DU186" i="45"/>
  <c r="BF186" i="43" s="1"/>
  <c r="DT186" i="45"/>
  <c r="BE186" i="43" s="1"/>
  <c r="DS186" i="45"/>
  <c r="BD186" i="43" s="1"/>
  <c r="DR186" i="45"/>
  <c r="BC186" i="43" s="1"/>
  <c r="DQ186" i="45"/>
  <c r="BB186" i="43" s="1"/>
  <c r="DP186" i="45"/>
  <c r="DO186" i="45"/>
  <c r="DN186" i="45"/>
  <c r="DM186" i="45"/>
  <c r="AX186" i="43" s="1"/>
  <c r="DL186" i="45"/>
  <c r="DK186" i="45"/>
  <c r="AV186" i="43" s="1"/>
  <c r="DJ186" i="45"/>
  <c r="AU186" i="43" s="1"/>
  <c r="DI186" i="45"/>
  <c r="DH186" i="45"/>
  <c r="AS186" i="43" s="1"/>
  <c r="DG186" i="45"/>
  <c r="DF186" i="45"/>
  <c r="AQ186" i="43" s="1"/>
  <c r="DE186" i="45"/>
  <c r="AP186" i="43" s="1"/>
  <c r="DD186" i="45"/>
  <c r="DC186" i="45"/>
  <c r="DB186" i="45"/>
  <c r="DA186" i="45"/>
  <c r="CZ186" i="45"/>
  <c r="CY186" i="45"/>
  <c r="CX186" i="45"/>
  <c r="AI186" i="43" s="1"/>
  <c r="CW186" i="45"/>
  <c r="AH186" i="43" s="1"/>
  <c r="CV186" i="45"/>
  <c r="CU186" i="45"/>
  <c r="CT186" i="45"/>
  <c r="AE186" i="43" s="1"/>
  <c r="CS186" i="45"/>
  <c r="AD186" i="43" s="1"/>
  <c r="CR186" i="45"/>
  <c r="AC186" i="43" s="1"/>
  <c r="CQ186" i="45"/>
  <c r="CP186" i="45"/>
  <c r="AA186" i="43" s="1"/>
  <c r="CO186" i="45"/>
  <c r="CN186" i="45"/>
  <c r="CM186" i="45"/>
  <c r="CL186" i="45"/>
  <c r="CK186" i="45"/>
  <c r="CJ186" i="45"/>
  <c r="CI186" i="45"/>
  <c r="CH186" i="45"/>
  <c r="S186" i="43" s="1"/>
  <c r="CG186" i="45"/>
  <c r="R186" i="43" s="1"/>
  <c r="CF186" i="45"/>
  <c r="CE186" i="45"/>
  <c r="CD186" i="45"/>
  <c r="O186" i="43" s="1"/>
  <c r="CC186" i="45"/>
  <c r="CB186" i="45"/>
  <c r="CA186" i="45"/>
  <c r="BZ186" i="45"/>
  <c r="K186" i="43" s="1"/>
  <c r="BY186" i="45"/>
  <c r="J186" i="43" s="1"/>
  <c r="BX186" i="45"/>
  <c r="BW186" i="45"/>
  <c r="H186" i="43" s="1"/>
  <c r="BV186" i="45"/>
  <c r="BU186" i="45"/>
  <c r="BT186" i="45"/>
  <c r="BS186" i="45"/>
  <c r="B186" i="45"/>
  <c r="B186" i="43" s="1"/>
  <c r="A186" i="45"/>
  <c r="C186" i="45" s="1"/>
  <c r="C186" i="43" s="1"/>
  <c r="EF185" i="45"/>
  <c r="EE185" i="45"/>
  <c r="BP185" i="43" s="1"/>
  <c r="ED185" i="45"/>
  <c r="EC185" i="45"/>
  <c r="EB185" i="45"/>
  <c r="EA185" i="45"/>
  <c r="BL185" i="43" s="1"/>
  <c r="DZ185" i="45"/>
  <c r="BK185" i="43" s="1"/>
  <c r="DY185" i="45"/>
  <c r="DX185" i="45"/>
  <c r="DW185" i="45"/>
  <c r="DV185" i="45"/>
  <c r="BG185" i="43" s="1"/>
  <c r="DU185" i="45"/>
  <c r="DT185" i="45"/>
  <c r="BE185" i="43" s="1"/>
  <c r="DS185" i="45"/>
  <c r="BD185" i="43" s="1"/>
  <c r="DR185" i="45"/>
  <c r="BC185" i="43" s="1"/>
  <c r="DQ185" i="45"/>
  <c r="BB185" i="43" s="1"/>
  <c r="DP185" i="45"/>
  <c r="BA185" i="43" s="1"/>
  <c r="DO185" i="45"/>
  <c r="DN185" i="45"/>
  <c r="DM185" i="45"/>
  <c r="DL185" i="45"/>
  <c r="AW185" i="43" s="1"/>
  <c r="DK185" i="45"/>
  <c r="AV185" i="43" s="1"/>
  <c r="DJ185" i="45"/>
  <c r="DI185" i="45"/>
  <c r="DH185" i="45"/>
  <c r="AS185" i="43" s="1"/>
  <c r="DG185" i="45"/>
  <c r="AR185" i="43" s="1"/>
  <c r="DF185" i="45"/>
  <c r="DE185" i="45"/>
  <c r="DD185" i="45"/>
  <c r="AO185" i="43" s="1"/>
  <c r="DC185" i="45"/>
  <c r="AN185" i="43" s="1"/>
  <c r="DB185" i="45"/>
  <c r="AM185" i="43" s="1"/>
  <c r="DA185" i="45"/>
  <c r="CZ185" i="45"/>
  <c r="CY185" i="45"/>
  <c r="CX185" i="45"/>
  <c r="AI185" i="43" s="1"/>
  <c r="CW185" i="45"/>
  <c r="CV185" i="45"/>
  <c r="CU185" i="45"/>
  <c r="AF185" i="43" s="1"/>
  <c r="CT185" i="45"/>
  <c r="AE185" i="43" s="1"/>
  <c r="CS185" i="45"/>
  <c r="CR185" i="45"/>
  <c r="CQ185" i="45"/>
  <c r="AB185" i="43" s="1"/>
  <c r="CP185" i="45"/>
  <c r="AA185" i="43" s="1"/>
  <c r="CO185" i="45"/>
  <c r="CN185" i="45"/>
  <c r="Y185" i="43" s="1"/>
  <c r="CM185" i="45"/>
  <c r="X185" i="43" s="1"/>
  <c r="CL185" i="45"/>
  <c r="W185" i="43" s="1"/>
  <c r="CK185" i="45"/>
  <c r="V185" i="43" s="1"/>
  <c r="CJ185" i="45"/>
  <c r="CI185" i="45"/>
  <c r="CH185" i="45"/>
  <c r="CG185" i="45"/>
  <c r="CF185" i="45"/>
  <c r="Q185" i="43" s="1"/>
  <c r="CE185" i="45"/>
  <c r="P185" i="43" s="1"/>
  <c r="CD185" i="45"/>
  <c r="CC185" i="45"/>
  <c r="N185" i="43" s="1"/>
  <c r="CB185" i="45"/>
  <c r="CA185" i="45"/>
  <c r="L185" i="43" s="1"/>
  <c r="BZ185" i="45"/>
  <c r="BY185" i="45"/>
  <c r="BX185" i="45"/>
  <c r="I185" i="43" s="1"/>
  <c r="BW185" i="45"/>
  <c r="H185" i="43" s="1"/>
  <c r="BV185" i="45"/>
  <c r="G185" i="43" s="1"/>
  <c r="BU185" i="45"/>
  <c r="BT185" i="45"/>
  <c r="E185" i="43" s="1"/>
  <c r="BS185" i="45"/>
  <c r="D185" i="43" s="1"/>
  <c r="B185" i="45"/>
  <c r="B185" i="43" s="1"/>
  <c r="A185" i="45"/>
  <c r="EF184" i="45"/>
  <c r="EE184" i="45"/>
  <c r="ED184" i="45"/>
  <c r="EC184" i="45"/>
  <c r="BN184" i="43" s="1"/>
  <c r="EB184" i="45"/>
  <c r="EA184" i="45"/>
  <c r="DZ184" i="45"/>
  <c r="DY184" i="45"/>
  <c r="BJ184" i="43" s="1"/>
  <c r="DX184" i="45"/>
  <c r="BI184" i="43" s="1"/>
  <c r="DW184" i="45"/>
  <c r="DV184" i="45"/>
  <c r="DU184" i="45"/>
  <c r="BF184" i="43" s="1"/>
  <c r="DT184" i="45"/>
  <c r="BE184" i="43" s="1"/>
  <c r="DS184" i="45"/>
  <c r="DR184" i="45"/>
  <c r="BC184" i="43" s="1"/>
  <c r="DQ184" i="45"/>
  <c r="BB184" i="43" s="1"/>
  <c r="DP184" i="45"/>
  <c r="DO184" i="45"/>
  <c r="DN184" i="45"/>
  <c r="DM184" i="45"/>
  <c r="AX184" i="43" s="1"/>
  <c r="DL184" i="45"/>
  <c r="DK184" i="45"/>
  <c r="DJ184" i="45"/>
  <c r="AU184" i="43" s="1"/>
  <c r="DI184" i="45"/>
  <c r="AT184" i="43" s="1"/>
  <c r="DH184" i="45"/>
  <c r="DG184" i="45"/>
  <c r="DF184" i="45"/>
  <c r="DE184" i="45"/>
  <c r="AP184" i="43" s="1"/>
  <c r="DD184" i="45"/>
  <c r="DC184" i="45"/>
  <c r="DB184" i="45"/>
  <c r="AM184" i="43" s="1"/>
  <c r="DA184" i="45"/>
  <c r="AL184" i="43" s="1"/>
  <c r="CZ184" i="45"/>
  <c r="CY184" i="45"/>
  <c r="CX184" i="45"/>
  <c r="CW184" i="45"/>
  <c r="AH184" i="43" s="1"/>
  <c r="CV184" i="45"/>
  <c r="AG184" i="43" s="1"/>
  <c r="CU184" i="45"/>
  <c r="CT184" i="45"/>
  <c r="CS184" i="45"/>
  <c r="AD184" i="43" s="1"/>
  <c r="CR184" i="45"/>
  <c r="AC184" i="43" s="1"/>
  <c r="CQ184" i="45"/>
  <c r="CP184" i="45"/>
  <c r="CO184" i="45"/>
  <c r="Z184" i="43" s="1"/>
  <c r="CN184" i="45"/>
  <c r="Y184" i="43" s="1"/>
  <c r="CM184" i="45"/>
  <c r="CL184" i="45"/>
  <c r="W184" i="43" s="1"/>
  <c r="CK184" i="45"/>
  <c r="V184" i="43" s="1"/>
  <c r="CJ184" i="45"/>
  <c r="CI184" i="45"/>
  <c r="T184" i="43" s="1"/>
  <c r="CH184" i="45"/>
  <c r="CG184" i="45"/>
  <c r="CF184" i="45"/>
  <c r="CE184" i="45"/>
  <c r="CD184" i="45"/>
  <c r="O184" i="43" s="1"/>
  <c r="CC184" i="45"/>
  <c r="N184" i="43" s="1"/>
  <c r="CB184" i="45"/>
  <c r="CA184" i="45"/>
  <c r="L184" i="43" s="1"/>
  <c r="BZ184" i="45"/>
  <c r="K184" i="43" s="1"/>
  <c r="BY184" i="45"/>
  <c r="J184" i="43" s="1"/>
  <c r="BX184" i="45"/>
  <c r="BW184" i="45"/>
  <c r="BV184" i="45"/>
  <c r="G184" i="43" s="1"/>
  <c r="BU184" i="45"/>
  <c r="BT184" i="45"/>
  <c r="E184" i="43" s="1"/>
  <c r="BS184" i="45"/>
  <c r="B184" i="45"/>
  <c r="B184" i="43" s="1"/>
  <c r="A184" i="45"/>
  <c r="C184" i="45" s="1"/>
  <c r="C184" i="43" s="1"/>
  <c r="EF183" i="45"/>
  <c r="BQ183" i="43" s="1"/>
  <c r="EE183" i="45"/>
  <c r="BP183" i="43" s="1"/>
  <c r="ED183" i="45"/>
  <c r="EC183" i="45"/>
  <c r="EB183" i="45"/>
  <c r="BM183" i="43" s="1"/>
  <c r="EA183" i="45"/>
  <c r="BL183" i="43" s="1"/>
  <c r="DZ183" i="45"/>
  <c r="DY183" i="45"/>
  <c r="DX183" i="45"/>
  <c r="DW183" i="45"/>
  <c r="BH183" i="43" s="1"/>
  <c r="DV183" i="45"/>
  <c r="BG183" i="43" s="1"/>
  <c r="DU183" i="45"/>
  <c r="BF183" i="43" s="1"/>
  <c r="DT183" i="45"/>
  <c r="DS183" i="45"/>
  <c r="BD183" i="43" s="1"/>
  <c r="DR183" i="45"/>
  <c r="DQ183" i="45"/>
  <c r="DP183" i="45"/>
  <c r="BA183" i="43" s="1"/>
  <c r="DO183" i="45"/>
  <c r="DN183" i="45"/>
  <c r="AY183" i="43" s="1"/>
  <c r="DM183" i="45"/>
  <c r="AX183" i="43" s="1"/>
  <c r="DL183" i="45"/>
  <c r="AW183" i="43" s="1"/>
  <c r="DK183" i="45"/>
  <c r="AV183" i="43" s="1"/>
  <c r="DJ183" i="45"/>
  <c r="DI183" i="45"/>
  <c r="DH183" i="45"/>
  <c r="AS183" i="43" s="1"/>
  <c r="DG183" i="45"/>
  <c r="AR183" i="43" s="1"/>
  <c r="DF183" i="45"/>
  <c r="DE183" i="45"/>
  <c r="AP183" i="43" s="1"/>
  <c r="DD183" i="45"/>
  <c r="AO183" i="43" s="1"/>
  <c r="DC183" i="45"/>
  <c r="AN183" i="43" s="1"/>
  <c r="DB183" i="45"/>
  <c r="DA183" i="45"/>
  <c r="CZ183" i="45"/>
  <c r="AK183" i="43" s="1"/>
  <c r="CY183" i="45"/>
  <c r="AJ183" i="43" s="1"/>
  <c r="CX183" i="45"/>
  <c r="AI183" i="43" s="1"/>
  <c r="CW183" i="45"/>
  <c r="CV183" i="45"/>
  <c r="CU183" i="45"/>
  <c r="AF183" i="43" s="1"/>
  <c r="CT183" i="45"/>
  <c r="AE183" i="43" s="1"/>
  <c r="CS183" i="45"/>
  <c r="CR183" i="45"/>
  <c r="CQ183" i="45"/>
  <c r="AB183" i="43" s="1"/>
  <c r="CP183" i="45"/>
  <c r="CO183" i="45"/>
  <c r="Z183" i="43" s="1"/>
  <c r="CN183" i="45"/>
  <c r="CM183" i="45"/>
  <c r="X183" i="43" s="1"/>
  <c r="CL183" i="45"/>
  <c r="CK183" i="45"/>
  <c r="CJ183" i="45"/>
  <c r="U183" i="43" s="1"/>
  <c r="CI183" i="45"/>
  <c r="T183" i="43" s="1"/>
  <c r="CH183" i="45"/>
  <c r="S183" i="43" s="1"/>
  <c r="CG183" i="45"/>
  <c r="R183" i="43" s="1"/>
  <c r="CF183" i="45"/>
  <c r="Q183" i="43" s="1"/>
  <c r="CE183" i="45"/>
  <c r="CD183" i="45"/>
  <c r="CC183" i="45"/>
  <c r="CB183" i="45"/>
  <c r="M183" i="43" s="1"/>
  <c r="CA183" i="45"/>
  <c r="L183" i="43" s="1"/>
  <c r="BZ183" i="45"/>
  <c r="BY183" i="45"/>
  <c r="J183" i="43" s="1"/>
  <c r="BX183" i="45"/>
  <c r="I183" i="43" s="1"/>
  <c r="BW183" i="45"/>
  <c r="H183" i="43" s="1"/>
  <c r="BV183" i="45"/>
  <c r="BU183" i="45"/>
  <c r="BT183" i="45"/>
  <c r="E183" i="43" s="1"/>
  <c r="BS183" i="45"/>
  <c r="D183" i="43" s="1"/>
  <c r="B183" i="45"/>
  <c r="B183" i="43" s="1"/>
  <c r="A183" i="45"/>
  <c r="EF182" i="45"/>
  <c r="BQ182" i="43" s="1"/>
  <c r="EE182" i="45"/>
  <c r="ED182" i="45"/>
  <c r="EC182" i="45"/>
  <c r="BN182" i="43" s="1"/>
  <c r="EB182" i="45"/>
  <c r="BM182" i="43" s="1"/>
  <c r="EA182" i="45"/>
  <c r="BL182" i="43" s="1"/>
  <c r="DZ182" i="45"/>
  <c r="DY182" i="45"/>
  <c r="DX182" i="45"/>
  <c r="BI182" i="43" s="1"/>
  <c r="DW182" i="45"/>
  <c r="DV182" i="45"/>
  <c r="BG182" i="43" s="1"/>
  <c r="DU182" i="45"/>
  <c r="BF182" i="43" s="1"/>
  <c r="DT182" i="45"/>
  <c r="DS182" i="45"/>
  <c r="BD182" i="43" s="1"/>
  <c r="DR182" i="45"/>
  <c r="BC182" i="43" s="1"/>
  <c r="DQ182" i="45"/>
  <c r="BB182" i="43" s="1"/>
  <c r="DP182" i="45"/>
  <c r="BA182" i="43" s="1"/>
  <c r="DO182" i="45"/>
  <c r="DN182" i="45"/>
  <c r="DM182" i="45"/>
  <c r="AX182" i="43" s="1"/>
  <c r="DL182" i="45"/>
  <c r="DK182" i="45"/>
  <c r="DJ182" i="45"/>
  <c r="DI182" i="45"/>
  <c r="AT182" i="43" s="1"/>
  <c r="DH182" i="45"/>
  <c r="DG182" i="45"/>
  <c r="DF182" i="45"/>
  <c r="AQ182" i="43" s="1"/>
  <c r="DE182" i="45"/>
  <c r="AP182" i="43" s="1"/>
  <c r="DD182" i="45"/>
  <c r="AO182" i="43" s="1"/>
  <c r="DC182" i="45"/>
  <c r="DB182" i="45"/>
  <c r="DA182" i="45"/>
  <c r="AL182" i="43" s="1"/>
  <c r="CZ182" i="45"/>
  <c r="AK182" i="43" s="1"/>
  <c r="CY182" i="45"/>
  <c r="CX182" i="45"/>
  <c r="CW182" i="45"/>
  <c r="CV182" i="45"/>
  <c r="AG182" i="43" s="1"/>
  <c r="CU182" i="45"/>
  <c r="AF182" i="43" s="1"/>
  <c r="CT182" i="45"/>
  <c r="CS182" i="45"/>
  <c r="AD182" i="43" s="1"/>
  <c r="CR182" i="45"/>
  <c r="AC182" i="43" s="1"/>
  <c r="CQ182" i="45"/>
  <c r="CP182" i="45"/>
  <c r="AA182" i="43" s="1"/>
  <c r="CO182" i="45"/>
  <c r="Z182" i="43" s="1"/>
  <c r="CN182" i="45"/>
  <c r="CM182" i="45"/>
  <c r="CL182" i="45"/>
  <c r="CK182" i="45"/>
  <c r="CJ182" i="45"/>
  <c r="U182" i="43" s="1"/>
  <c r="CI182" i="45"/>
  <c r="CH182" i="45"/>
  <c r="CG182" i="45"/>
  <c r="R182" i="43" s="1"/>
  <c r="CF182" i="45"/>
  <c r="CE182" i="45"/>
  <c r="P182" i="43" s="1"/>
  <c r="CD182" i="45"/>
  <c r="CC182" i="45"/>
  <c r="N182" i="43" s="1"/>
  <c r="CB182" i="45"/>
  <c r="CA182" i="45"/>
  <c r="BZ182" i="45"/>
  <c r="K182" i="43" s="1"/>
  <c r="BY182" i="45"/>
  <c r="J182" i="43" s="1"/>
  <c r="BX182" i="45"/>
  <c r="I182" i="43" s="1"/>
  <c r="BW182" i="45"/>
  <c r="BV182" i="45"/>
  <c r="G182" i="43" s="1"/>
  <c r="BU182" i="45"/>
  <c r="BT182" i="45"/>
  <c r="E182" i="43" s="1"/>
  <c r="BS182" i="45"/>
  <c r="B182" i="45"/>
  <c r="B182" i="43" s="1"/>
  <c r="A182" i="45"/>
  <c r="A182" i="43" s="1"/>
  <c r="EF181" i="45"/>
  <c r="EE181" i="45"/>
  <c r="BP181" i="43" s="1"/>
  <c r="ED181" i="45"/>
  <c r="BO181" i="43" s="1"/>
  <c r="EC181" i="45"/>
  <c r="EB181" i="45"/>
  <c r="EA181" i="45"/>
  <c r="BL181" i="43" s="1"/>
  <c r="DZ181" i="45"/>
  <c r="BK181" i="43" s="1"/>
  <c r="DY181" i="45"/>
  <c r="BJ181" i="43" s="1"/>
  <c r="DX181" i="45"/>
  <c r="DW181" i="45"/>
  <c r="BH181" i="43" s="1"/>
  <c r="DV181" i="45"/>
  <c r="BG181" i="43" s="1"/>
  <c r="DU181" i="45"/>
  <c r="BF181" i="43" s="1"/>
  <c r="DT181" i="45"/>
  <c r="DS181" i="45"/>
  <c r="BD181" i="43" s="1"/>
  <c r="DR181" i="45"/>
  <c r="DQ181" i="45"/>
  <c r="BB181" i="43" s="1"/>
  <c r="DP181" i="45"/>
  <c r="DO181" i="45"/>
  <c r="DN181" i="45"/>
  <c r="AY181" i="43" s="1"/>
  <c r="DM181" i="45"/>
  <c r="AX181" i="43" s="1"/>
  <c r="DL181" i="45"/>
  <c r="DK181" i="45"/>
  <c r="AV181" i="43" s="1"/>
  <c r="DJ181" i="45"/>
  <c r="AU181" i="43" s="1"/>
  <c r="DI181" i="45"/>
  <c r="AT181" i="43" s="1"/>
  <c r="DH181" i="45"/>
  <c r="DG181" i="45"/>
  <c r="AR181" i="43" s="1"/>
  <c r="DF181" i="45"/>
  <c r="AQ181" i="43" s="1"/>
  <c r="DE181" i="45"/>
  <c r="DD181" i="45"/>
  <c r="DC181" i="45"/>
  <c r="AN181" i="43" s="1"/>
  <c r="DB181" i="45"/>
  <c r="AM181" i="43" s="1"/>
  <c r="DA181" i="45"/>
  <c r="AL181" i="43" s="1"/>
  <c r="CZ181" i="45"/>
  <c r="CY181" i="45"/>
  <c r="AJ181" i="43" s="1"/>
  <c r="CX181" i="45"/>
  <c r="AI181" i="43" s="1"/>
  <c r="CW181" i="45"/>
  <c r="AH181" i="43" s="1"/>
  <c r="CV181" i="45"/>
  <c r="CU181" i="45"/>
  <c r="AF181" i="43" s="1"/>
  <c r="CT181" i="45"/>
  <c r="AE181" i="43" s="1"/>
  <c r="CS181" i="45"/>
  <c r="AD181" i="43" s="1"/>
  <c r="CR181" i="45"/>
  <c r="CQ181" i="45"/>
  <c r="AB181" i="43" s="1"/>
  <c r="CP181" i="45"/>
  <c r="AA181" i="43" s="1"/>
  <c r="CO181" i="45"/>
  <c r="Z181" i="43" s="1"/>
  <c r="CN181" i="45"/>
  <c r="CM181" i="45"/>
  <c r="X181" i="43" s="1"/>
  <c r="CL181" i="45"/>
  <c r="W181" i="43" s="1"/>
  <c r="CK181" i="45"/>
  <c r="V181" i="43" s="1"/>
  <c r="CJ181" i="45"/>
  <c r="CI181" i="45"/>
  <c r="CH181" i="45"/>
  <c r="S181" i="43" s="1"/>
  <c r="CG181" i="45"/>
  <c r="R181" i="43" s="1"/>
  <c r="CF181" i="45"/>
  <c r="CE181" i="45"/>
  <c r="P181" i="43" s="1"/>
  <c r="CD181" i="45"/>
  <c r="O181" i="43" s="1"/>
  <c r="CC181" i="45"/>
  <c r="N181" i="43" s="1"/>
  <c r="CB181" i="45"/>
  <c r="CA181" i="45"/>
  <c r="L181" i="43" s="1"/>
  <c r="BZ181" i="45"/>
  <c r="K181" i="43" s="1"/>
  <c r="BY181" i="45"/>
  <c r="BX181" i="45"/>
  <c r="BW181" i="45"/>
  <c r="BV181" i="45"/>
  <c r="G181" i="43" s="1"/>
  <c r="BU181" i="45"/>
  <c r="F181" i="43" s="1"/>
  <c r="BT181" i="45"/>
  <c r="BS181" i="45"/>
  <c r="D181" i="43" s="1"/>
  <c r="B181" i="45"/>
  <c r="A181" i="45"/>
  <c r="C181" i="45" s="1"/>
  <c r="C181" i="43" s="1"/>
  <c r="EF180" i="45"/>
  <c r="BQ180" i="43" s="1"/>
  <c r="EE180" i="45"/>
  <c r="BP180" i="43" s="1"/>
  <c r="ED180" i="45"/>
  <c r="EC180" i="45"/>
  <c r="EB180" i="45"/>
  <c r="BM180" i="43" s="1"/>
  <c r="EA180" i="45"/>
  <c r="BL180" i="43" s="1"/>
  <c r="DZ180" i="45"/>
  <c r="DY180" i="45"/>
  <c r="BJ180" i="43" s="1"/>
  <c r="DX180" i="45"/>
  <c r="BI180" i="43" s="1"/>
  <c r="DW180" i="45"/>
  <c r="BH180" i="43" s="1"/>
  <c r="DV180" i="45"/>
  <c r="DU180" i="45"/>
  <c r="BF180" i="43" s="1"/>
  <c r="DT180" i="45"/>
  <c r="BE180" i="43" s="1"/>
  <c r="DS180" i="45"/>
  <c r="DR180" i="45"/>
  <c r="DQ180" i="45"/>
  <c r="DP180" i="45"/>
  <c r="BA180" i="43" s="1"/>
  <c r="DO180" i="45"/>
  <c r="AZ180" i="43" s="1"/>
  <c r="DN180" i="45"/>
  <c r="DM180" i="45"/>
  <c r="DL180" i="45"/>
  <c r="AW180" i="43" s="1"/>
  <c r="DK180" i="45"/>
  <c r="AV180" i="43" s="1"/>
  <c r="DJ180" i="45"/>
  <c r="DI180" i="45"/>
  <c r="DH180" i="45"/>
  <c r="AS180" i="43" s="1"/>
  <c r="DG180" i="45"/>
  <c r="AR180" i="43" s="1"/>
  <c r="DF180" i="45"/>
  <c r="DE180" i="45"/>
  <c r="AP180" i="43" s="1"/>
  <c r="DD180" i="45"/>
  <c r="AO180" i="43" s="1"/>
  <c r="DC180" i="45"/>
  <c r="DB180" i="45"/>
  <c r="DA180" i="45"/>
  <c r="CZ180" i="45"/>
  <c r="AK180" i="43" s="1"/>
  <c r="CY180" i="45"/>
  <c r="AJ180" i="43" s="1"/>
  <c r="CX180" i="45"/>
  <c r="CW180" i="45"/>
  <c r="CV180" i="45"/>
  <c r="AG180" i="43" s="1"/>
  <c r="CU180" i="45"/>
  <c r="AF180" i="43" s="1"/>
  <c r="CT180" i="45"/>
  <c r="CS180" i="45"/>
  <c r="AD180" i="43" s="1"/>
  <c r="CR180" i="45"/>
  <c r="AC180" i="43" s="1"/>
  <c r="CQ180" i="45"/>
  <c r="AB180" i="43" s="1"/>
  <c r="CP180" i="45"/>
  <c r="CO180" i="45"/>
  <c r="Z180" i="43" s="1"/>
  <c r="CN180" i="45"/>
  <c r="Y180" i="43" s="1"/>
  <c r="CM180" i="45"/>
  <c r="CL180" i="45"/>
  <c r="CK180" i="45"/>
  <c r="CJ180" i="45"/>
  <c r="U180" i="43" s="1"/>
  <c r="CI180" i="45"/>
  <c r="T180" i="43" s="1"/>
  <c r="CH180" i="45"/>
  <c r="CG180" i="45"/>
  <c r="CF180" i="45"/>
  <c r="Q180" i="43" s="1"/>
  <c r="CE180" i="45"/>
  <c r="P180" i="43" s="1"/>
  <c r="CD180" i="45"/>
  <c r="CC180" i="45"/>
  <c r="CB180" i="45"/>
  <c r="M180" i="43" s="1"/>
  <c r="CA180" i="45"/>
  <c r="L180" i="43" s="1"/>
  <c r="BZ180" i="45"/>
  <c r="BY180" i="45"/>
  <c r="J180" i="43" s="1"/>
  <c r="BX180" i="45"/>
  <c r="I180" i="43" s="1"/>
  <c r="BW180" i="45"/>
  <c r="BV180" i="45"/>
  <c r="BU180" i="45"/>
  <c r="BT180" i="45"/>
  <c r="E180" i="43" s="1"/>
  <c r="BS180" i="45"/>
  <c r="D180" i="43" s="1"/>
  <c r="B180" i="45"/>
  <c r="B180" i="43" s="1"/>
  <c r="A180" i="45"/>
  <c r="A180" i="43" s="1"/>
  <c r="EF179" i="45"/>
  <c r="EE179" i="45"/>
  <c r="ED179" i="45"/>
  <c r="BO179" i="43" s="1"/>
  <c r="EC179" i="45"/>
  <c r="BN179" i="43" s="1"/>
  <c r="EB179" i="45"/>
  <c r="EA179" i="45"/>
  <c r="DZ179" i="45"/>
  <c r="BK179" i="43" s="1"/>
  <c r="DY179" i="45"/>
  <c r="BJ179" i="43" s="1"/>
  <c r="DX179" i="45"/>
  <c r="DW179" i="45"/>
  <c r="BH179" i="43" s="1"/>
  <c r="DV179" i="45"/>
  <c r="BG179" i="43" s="1"/>
  <c r="DU179" i="45"/>
  <c r="BF179" i="43" s="1"/>
  <c r="DT179" i="45"/>
  <c r="BE179" i="43" s="1"/>
  <c r="DS179" i="45"/>
  <c r="BD179" i="43" s="1"/>
  <c r="DR179" i="45"/>
  <c r="BC179" i="43" s="1"/>
  <c r="DQ179" i="45"/>
  <c r="BB179" i="43" s="1"/>
  <c r="DP179" i="45"/>
  <c r="DO179" i="45"/>
  <c r="AZ179" i="43" s="1"/>
  <c r="DN179" i="45"/>
  <c r="AY179" i="43" s="1"/>
  <c r="DM179" i="45"/>
  <c r="AX179" i="43" s="1"/>
  <c r="DL179" i="45"/>
  <c r="DK179" i="45"/>
  <c r="AV179" i="43" s="1"/>
  <c r="DJ179" i="45"/>
  <c r="AU179" i="43" s="1"/>
  <c r="DI179" i="45"/>
  <c r="DH179" i="45"/>
  <c r="DG179" i="45"/>
  <c r="DF179" i="45"/>
  <c r="AQ179" i="43" s="1"/>
  <c r="DE179" i="45"/>
  <c r="AP179" i="43" s="1"/>
  <c r="DD179" i="45"/>
  <c r="DC179" i="45"/>
  <c r="DB179" i="45"/>
  <c r="AM179" i="43" s="1"/>
  <c r="DA179" i="45"/>
  <c r="AL179" i="43" s="1"/>
  <c r="CZ179" i="45"/>
  <c r="CY179" i="45"/>
  <c r="CX179" i="45"/>
  <c r="AI179" i="43" s="1"/>
  <c r="CW179" i="45"/>
  <c r="AH179" i="43" s="1"/>
  <c r="CV179" i="45"/>
  <c r="AG179" i="43" s="1"/>
  <c r="CU179" i="45"/>
  <c r="CT179" i="45"/>
  <c r="CS179" i="45"/>
  <c r="AD179" i="43" s="1"/>
  <c r="CR179" i="45"/>
  <c r="CQ179" i="45"/>
  <c r="CP179" i="45"/>
  <c r="AA179" i="43" s="1"/>
  <c r="CO179" i="45"/>
  <c r="Z179" i="43" s="1"/>
  <c r="CN179" i="45"/>
  <c r="Y179" i="43" s="1"/>
  <c r="CM179" i="45"/>
  <c r="X179" i="43" s="1"/>
  <c r="CL179" i="45"/>
  <c r="CK179" i="45"/>
  <c r="CJ179" i="45"/>
  <c r="CI179" i="45"/>
  <c r="CH179" i="45"/>
  <c r="S179" i="43" s="1"/>
  <c r="CG179" i="45"/>
  <c r="R179" i="43" s="1"/>
  <c r="CF179" i="45"/>
  <c r="Q179" i="43" s="1"/>
  <c r="CE179" i="45"/>
  <c r="P179" i="43" s="1"/>
  <c r="CD179" i="45"/>
  <c r="O179" i="43" s="1"/>
  <c r="CC179" i="45"/>
  <c r="CB179" i="45"/>
  <c r="CA179" i="45"/>
  <c r="BZ179" i="45"/>
  <c r="K179" i="43" s="1"/>
  <c r="BY179" i="45"/>
  <c r="J179" i="43" s="1"/>
  <c r="BX179" i="45"/>
  <c r="BW179" i="45"/>
  <c r="H179" i="43" s="1"/>
  <c r="BV179" i="45"/>
  <c r="G179" i="43" s="1"/>
  <c r="BU179" i="45"/>
  <c r="F179" i="43" s="1"/>
  <c r="BT179" i="45"/>
  <c r="BS179" i="45"/>
  <c r="B179" i="45"/>
  <c r="B179" i="43" s="1"/>
  <c r="A179" i="45"/>
  <c r="A179" i="43" s="1"/>
  <c r="EF178" i="45"/>
  <c r="BQ178" i="43" s="1"/>
  <c r="EE178" i="45"/>
  <c r="BP178" i="43" s="1"/>
  <c r="ED178" i="45"/>
  <c r="EC178" i="45"/>
  <c r="EB178" i="45"/>
  <c r="BM178" i="43" s="1"/>
  <c r="EA178" i="45"/>
  <c r="DZ178" i="45"/>
  <c r="BK178" i="43" s="1"/>
  <c r="DY178" i="45"/>
  <c r="DX178" i="45"/>
  <c r="DW178" i="45"/>
  <c r="BH178" i="43" s="1"/>
  <c r="DV178" i="45"/>
  <c r="DU178" i="45"/>
  <c r="DT178" i="45"/>
  <c r="BE178" i="43" s="1"/>
  <c r="DS178" i="45"/>
  <c r="BD178" i="43" s="1"/>
  <c r="DR178" i="45"/>
  <c r="BC178" i="43" s="1"/>
  <c r="DQ178" i="45"/>
  <c r="BB178" i="43" s="1"/>
  <c r="DP178" i="45"/>
  <c r="BA178" i="43" s="1"/>
  <c r="DO178" i="45"/>
  <c r="AZ178" i="43" s="1"/>
  <c r="DN178" i="45"/>
  <c r="DM178" i="45"/>
  <c r="DL178" i="45"/>
  <c r="AW178" i="43" s="1"/>
  <c r="DK178" i="45"/>
  <c r="AV178" i="43" s="1"/>
  <c r="DJ178" i="45"/>
  <c r="AU178" i="43" s="1"/>
  <c r="DI178" i="45"/>
  <c r="DH178" i="45"/>
  <c r="AS178" i="43" s="1"/>
  <c r="DG178" i="45"/>
  <c r="AR178" i="43" s="1"/>
  <c r="DF178" i="45"/>
  <c r="DE178" i="45"/>
  <c r="DD178" i="45"/>
  <c r="AO178" i="43" s="1"/>
  <c r="DC178" i="45"/>
  <c r="AN178" i="43" s="1"/>
  <c r="DB178" i="45"/>
  <c r="AM178" i="43" s="1"/>
  <c r="DA178" i="45"/>
  <c r="CZ178" i="45"/>
  <c r="CY178" i="45"/>
  <c r="AJ178" i="43" s="1"/>
  <c r="CX178" i="45"/>
  <c r="CW178" i="45"/>
  <c r="CV178" i="45"/>
  <c r="AG178" i="43" s="1"/>
  <c r="CU178" i="45"/>
  <c r="AF178" i="43" s="1"/>
  <c r="CT178" i="45"/>
  <c r="AE178" i="43" s="1"/>
  <c r="CS178" i="45"/>
  <c r="AD178" i="43" s="1"/>
  <c r="CR178" i="45"/>
  <c r="CQ178" i="45"/>
  <c r="CP178" i="45"/>
  <c r="CO178" i="45"/>
  <c r="CN178" i="45"/>
  <c r="Y178" i="43" s="1"/>
  <c r="CM178" i="45"/>
  <c r="X178" i="43" s="1"/>
  <c r="CL178" i="45"/>
  <c r="W178" i="43" s="1"/>
  <c r="CK178" i="45"/>
  <c r="V178" i="43" s="1"/>
  <c r="CJ178" i="45"/>
  <c r="U178" i="43" s="1"/>
  <c r="CI178" i="45"/>
  <c r="CH178" i="45"/>
  <c r="CG178" i="45"/>
  <c r="CF178" i="45"/>
  <c r="Q178" i="43" s="1"/>
  <c r="CE178" i="45"/>
  <c r="P178" i="43" s="1"/>
  <c r="CD178" i="45"/>
  <c r="O178" i="43" s="1"/>
  <c r="CC178" i="45"/>
  <c r="N178" i="43" s="1"/>
  <c r="CB178" i="45"/>
  <c r="M178" i="43" s="1"/>
  <c r="CA178" i="45"/>
  <c r="L178" i="43" s="1"/>
  <c r="BZ178" i="45"/>
  <c r="BY178" i="45"/>
  <c r="BX178" i="45"/>
  <c r="I178" i="43" s="1"/>
  <c r="BW178" i="45"/>
  <c r="H178" i="43" s="1"/>
  <c r="BV178" i="45"/>
  <c r="G178" i="43" s="1"/>
  <c r="BU178" i="45"/>
  <c r="BT178" i="45"/>
  <c r="E178" i="43" s="1"/>
  <c r="BS178" i="45"/>
  <c r="D178" i="43" s="1"/>
  <c r="B178" i="45"/>
  <c r="B178" i="43" s="1"/>
  <c r="A178" i="45"/>
  <c r="A178" i="43" s="1"/>
  <c r="EF177" i="45"/>
  <c r="BQ177" i="43" s="1"/>
  <c r="EE177" i="45"/>
  <c r="ED177" i="45"/>
  <c r="BO177" i="43" s="1"/>
  <c r="EC177" i="45"/>
  <c r="BN177" i="43" s="1"/>
  <c r="EB177" i="45"/>
  <c r="EA177" i="45"/>
  <c r="BL177" i="43" s="1"/>
  <c r="DZ177" i="45"/>
  <c r="BK177" i="43" s="1"/>
  <c r="DY177" i="45"/>
  <c r="DX177" i="45"/>
  <c r="BI177" i="43" s="1"/>
  <c r="DW177" i="45"/>
  <c r="DV177" i="45"/>
  <c r="DU177" i="45"/>
  <c r="BF177" i="43" s="1"/>
  <c r="DT177" i="45"/>
  <c r="DS177" i="45"/>
  <c r="BD177" i="43" s="1"/>
  <c r="DR177" i="45"/>
  <c r="BC177" i="43" s="1"/>
  <c r="DQ177" i="45"/>
  <c r="BB177" i="43" s="1"/>
  <c r="DP177" i="45"/>
  <c r="BA177" i="43" s="1"/>
  <c r="DO177" i="45"/>
  <c r="AZ177" i="43" s="1"/>
  <c r="DN177" i="45"/>
  <c r="AY177" i="43" s="1"/>
  <c r="DM177" i="45"/>
  <c r="AX177" i="43" s="1"/>
  <c r="DL177" i="45"/>
  <c r="DK177" i="45"/>
  <c r="DJ177" i="45"/>
  <c r="AU177" i="43" s="1"/>
  <c r="DI177" i="45"/>
  <c r="AT177" i="43" s="1"/>
  <c r="DH177" i="45"/>
  <c r="AS177" i="43" s="1"/>
  <c r="DG177" i="45"/>
  <c r="DF177" i="45"/>
  <c r="AQ177" i="43" s="1"/>
  <c r="DE177" i="45"/>
  <c r="AP177" i="43" s="1"/>
  <c r="DD177" i="45"/>
  <c r="DC177" i="45"/>
  <c r="DB177" i="45"/>
  <c r="AM177" i="43" s="1"/>
  <c r="DA177" i="45"/>
  <c r="AL177" i="43" s="1"/>
  <c r="CZ177" i="45"/>
  <c r="AK177" i="43" s="1"/>
  <c r="CY177" i="45"/>
  <c r="CX177" i="45"/>
  <c r="CW177" i="45"/>
  <c r="AH177" i="43" s="1"/>
  <c r="CV177" i="45"/>
  <c r="CU177" i="45"/>
  <c r="CT177" i="45"/>
  <c r="AE177" i="43" s="1"/>
  <c r="CS177" i="45"/>
  <c r="AD177" i="43" s="1"/>
  <c r="CR177" i="45"/>
  <c r="AC177" i="43" s="1"/>
  <c r="CQ177" i="45"/>
  <c r="AB177" i="43" s="1"/>
  <c r="CP177" i="45"/>
  <c r="CO177" i="45"/>
  <c r="CN177" i="45"/>
  <c r="CM177" i="45"/>
  <c r="CL177" i="45"/>
  <c r="W177" i="43" s="1"/>
  <c r="CK177" i="45"/>
  <c r="V177" i="43" s="1"/>
  <c r="CJ177" i="45"/>
  <c r="U177" i="43" s="1"/>
  <c r="CI177" i="45"/>
  <c r="T177" i="43" s="1"/>
  <c r="CH177" i="45"/>
  <c r="S177" i="43" s="1"/>
  <c r="CG177" i="45"/>
  <c r="CF177" i="45"/>
  <c r="CE177" i="45"/>
  <c r="CD177" i="45"/>
  <c r="O177" i="43" s="1"/>
  <c r="CC177" i="45"/>
  <c r="N177" i="43" s="1"/>
  <c r="CB177" i="45"/>
  <c r="M177" i="43" s="1"/>
  <c r="CA177" i="45"/>
  <c r="L177" i="43" s="1"/>
  <c r="BZ177" i="45"/>
  <c r="K177" i="43" s="1"/>
  <c r="BY177" i="45"/>
  <c r="J177" i="43" s="1"/>
  <c r="BX177" i="45"/>
  <c r="BW177" i="45"/>
  <c r="BV177" i="45"/>
  <c r="G177" i="43" s="1"/>
  <c r="BU177" i="45"/>
  <c r="F177" i="43" s="1"/>
  <c r="BT177" i="45"/>
  <c r="E177" i="43" s="1"/>
  <c r="BS177" i="45"/>
  <c r="B177" i="45"/>
  <c r="B177" i="43" s="1"/>
  <c r="A177" i="45"/>
  <c r="EF176" i="45"/>
  <c r="BQ176" i="43" s="1"/>
  <c r="EE176" i="45"/>
  <c r="BP176" i="43" s="1"/>
  <c r="ED176" i="45"/>
  <c r="BO176" i="43" s="1"/>
  <c r="EC176" i="45"/>
  <c r="EB176" i="45"/>
  <c r="BM176" i="43" s="1"/>
  <c r="EA176" i="45"/>
  <c r="BL176" i="43" s="1"/>
  <c r="DZ176" i="45"/>
  <c r="DY176" i="45"/>
  <c r="BJ176" i="43" s="1"/>
  <c r="DX176" i="45"/>
  <c r="BI176" i="43" s="1"/>
  <c r="DW176" i="45"/>
  <c r="DV176" i="45"/>
  <c r="BG176" i="43" s="1"/>
  <c r="DU176" i="45"/>
  <c r="DT176" i="45"/>
  <c r="DS176" i="45"/>
  <c r="BD176" i="43" s="1"/>
  <c r="DR176" i="45"/>
  <c r="DQ176" i="45"/>
  <c r="DP176" i="45"/>
  <c r="BA176" i="43" s="1"/>
  <c r="DO176" i="45"/>
  <c r="AZ176" i="43" s="1"/>
  <c r="DN176" i="45"/>
  <c r="AY176" i="43" s="1"/>
  <c r="DM176" i="45"/>
  <c r="DL176" i="45"/>
  <c r="AW176" i="43" s="1"/>
  <c r="DK176" i="45"/>
  <c r="AV176" i="43" s="1"/>
  <c r="DJ176" i="45"/>
  <c r="DI176" i="45"/>
  <c r="AT176" i="43" s="1"/>
  <c r="DH176" i="45"/>
  <c r="AS176" i="43" s="1"/>
  <c r="DG176" i="45"/>
  <c r="AR176" i="43" s="1"/>
  <c r="DF176" i="45"/>
  <c r="AQ176" i="43" s="1"/>
  <c r="DE176" i="45"/>
  <c r="DD176" i="45"/>
  <c r="AO176" i="43" s="1"/>
  <c r="DC176" i="45"/>
  <c r="AN176" i="43" s="1"/>
  <c r="DB176" i="45"/>
  <c r="DA176" i="45"/>
  <c r="CZ176" i="45"/>
  <c r="AK176" i="43" s="1"/>
  <c r="CY176" i="45"/>
  <c r="AJ176" i="43" s="1"/>
  <c r="CX176" i="45"/>
  <c r="AI176" i="43" s="1"/>
  <c r="CW176" i="45"/>
  <c r="CV176" i="45"/>
  <c r="CU176" i="45"/>
  <c r="AF176" i="43" s="1"/>
  <c r="CT176" i="45"/>
  <c r="CS176" i="45"/>
  <c r="CR176" i="45"/>
  <c r="AC176" i="43" s="1"/>
  <c r="CQ176" i="45"/>
  <c r="AB176" i="43" s="1"/>
  <c r="CP176" i="45"/>
  <c r="AA176" i="43" s="1"/>
  <c r="CO176" i="45"/>
  <c r="CN176" i="45"/>
  <c r="CM176" i="45"/>
  <c r="CL176" i="45"/>
  <c r="CK176" i="45"/>
  <c r="CJ176" i="45"/>
  <c r="U176" i="43" s="1"/>
  <c r="CI176" i="45"/>
  <c r="T176" i="43" s="1"/>
  <c r="CH176" i="45"/>
  <c r="S176" i="43" s="1"/>
  <c r="CG176" i="45"/>
  <c r="R176" i="43" s="1"/>
  <c r="CF176" i="45"/>
  <c r="Q176" i="43" s="1"/>
  <c r="CE176" i="45"/>
  <c r="CD176" i="45"/>
  <c r="CC176" i="45"/>
  <c r="CB176" i="45"/>
  <c r="M176" i="43" s="1"/>
  <c r="CA176" i="45"/>
  <c r="L176" i="43" s="1"/>
  <c r="BZ176" i="45"/>
  <c r="K176" i="43" s="1"/>
  <c r="BY176" i="45"/>
  <c r="J176" i="43" s="1"/>
  <c r="BX176" i="45"/>
  <c r="I176" i="43" s="1"/>
  <c r="BW176" i="45"/>
  <c r="H176" i="43" s="1"/>
  <c r="BV176" i="45"/>
  <c r="BU176" i="45"/>
  <c r="BT176" i="45"/>
  <c r="E176" i="43" s="1"/>
  <c r="BS176" i="45"/>
  <c r="D176" i="43" s="1"/>
  <c r="B176" i="45"/>
  <c r="B176" i="43" s="1"/>
  <c r="A176" i="45"/>
  <c r="C176" i="45" s="1"/>
  <c r="C176" i="43" s="1"/>
  <c r="EF175" i="45"/>
  <c r="BQ175" i="43" s="1"/>
  <c r="EE175" i="45"/>
  <c r="ED175" i="45"/>
  <c r="EC175" i="45"/>
  <c r="BN175" i="43" s="1"/>
  <c r="EB175" i="45"/>
  <c r="BM175" i="43" s="1"/>
  <c r="EA175" i="45"/>
  <c r="DZ175" i="45"/>
  <c r="BK175" i="43" s="1"/>
  <c r="DY175" i="45"/>
  <c r="BJ175" i="43" s="1"/>
  <c r="DX175" i="45"/>
  <c r="BI175" i="43" s="1"/>
  <c r="DW175" i="45"/>
  <c r="DV175" i="45"/>
  <c r="DU175" i="45"/>
  <c r="BF175" i="43" s="1"/>
  <c r="DT175" i="45"/>
  <c r="BE175" i="43" s="1"/>
  <c r="DS175" i="45"/>
  <c r="DR175" i="45"/>
  <c r="BC175" i="43" s="1"/>
  <c r="DQ175" i="45"/>
  <c r="BB175" i="43" s="1"/>
  <c r="DP175" i="45"/>
  <c r="BA175" i="43" s="1"/>
  <c r="DO175" i="45"/>
  <c r="DN175" i="45"/>
  <c r="DM175" i="45"/>
  <c r="AX175" i="43" s="1"/>
  <c r="DL175" i="45"/>
  <c r="AW175" i="43" s="1"/>
  <c r="DK175" i="45"/>
  <c r="DJ175" i="45"/>
  <c r="AU175" i="43" s="1"/>
  <c r="DI175" i="45"/>
  <c r="AT175" i="43" s="1"/>
  <c r="DH175" i="45"/>
  <c r="AS175" i="43" s="1"/>
  <c r="DG175" i="45"/>
  <c r="DF175" i="45"/>
  <c r="DE175" i="45"/>
  <c r="AP175" i="43" s="1"/>
  <c r="DD175" i="45"/>
  <c r="AO175" i="43" s="1"/>
  <c r="DC175" i="45"/>
  <c r="DB175" i="45"/>
  <c r="AM175" i="43" s="1"/>
  <c r="DA175" i="45"/>
  <c r="AL175" i="43" s="1"/>
  <c r="CZ175" i="45"/>
  <c r="AK175" i="43" s="1"/>
  <c r="CY175" i="45"/>
  <c r="CX175" i="45"/>
  <c r="CW175" i="45"/>
  <c r="AH175" i="43" s="1"/>
  <c r="CV175" i="45"/>
  <c r="AG175" i="43" s="1"/>
  <c r="CU175" i="45"/>
  <c r="CT175" i="45"/>
  <c r="AE175" i="43" s="1"/>
  <c r="CS175" i="45"/>
  <c r="AD175" i="43" s="1"/>
  <c r="CR175" i="45"/>
  <c r="AC175" i="43" s="1"/>
  <c r="CQ175" i="45"/>
  <c r="CP175" i="45"/>
  <c r="CO175" i="45"/>
  <c r="Z175" i="43" s="1"/>
  <c r="CN175" i="45"/>
  <c r="Y175" i="43" s="1"/>
  <c r="CM175" i="45"/>
  <c r="CL175" i="45"/>
  <c r="W175" i="43" s="1"/>
  <c r="CK175" i="45"/>
  <c r="V175" i="43" s="1"/>
  <c r="CJ175" i="45"/>
  <c r="U175" i="43" s="1"/>
  <c r="CI175" i="45"/>
  <c r="CH175" i="45"/>
  <c r="CG175" i="45"/>
  <c r="R175" i="43" s="1"/>
  <c r="CF175" i="45"/>
  <c r="Q175" i="43" s="1"/>
  <c r="CE175" i="45"/>
  <c r="CD175" i="45"/>
  <c r="O175" i="43" s="1"/>
  <c r="CC175" i="45"/>
  <c r="N175" i="43" s="1"/>
  <c r="CB175" i="45"/>
  <c r="M175" i="43" s="1"/>
  <c r="CA175" i="45"/>
  <c r="BZ175" i="45"/>
  <c r="BY175" i="45"/>
  <c r="J175" i="43" s="1"/>
  <c r="BX175" i="45"/>
  <c r="I175" i="43" s="1"/>
  <c r="BW175" i="45"/>
  <c r="BV175" i="45"/>
  <c r="BU175" i="45"/>
  <c r="F175" i="43" s="1"/>
  <c r="BT175" i="45"/>
  <c r="E175" i="43" s="1"/>
  <c r="BS175" i="45"/>
  <c r="B175" i="45"/>
  <c r="B175" i="43" s="1"/>
  <c r="A175" i="45"/>
  <c r="C175" i="45" s="1"/>
  <c r="C175" i="43" s="1"/>
  <c r="EF174" i="45"/>
  <c r="EE174" i="45"/>
  <c r="BP174" i="43" s="1"/>
  <c r="ED174" i="45"/>
  <c r="BO174" i="43" s="1"/>
  <c r="EC174" i="45"/>
  <c r="EB174" i="45"/>
  <c r="EA174" i="45"/>
  <c r="BL174" i="43" s="1"/>
  <c r="DZ174" i="45"/>
  <c r="BK174" i="43" s="1"/>
  <c r="DY174" i="45"/>
  <c r="DX174" i="45"/>
  <c r="DW174" i="45"/>
  <c r="BH174" i="43" s="1"/>
  <c r="DV174" i="45"/>
  <c r="DU174" i="45"/>
  <c r="DT174" i="45"/>
  <c r="DS174" i="45"/>
  <c r="BD174" i="43" s="1"/>
  <c r="DR174" i="45"/>
  <c r="BC174" i="43" s="1"/>
  <c r="DQ174" i="45"/>
  <c r="DP174" i="45"/>
  <c r="BA174" i="43" s="1"/>
  <c r="DO174" i="45"/>
  <c r="AZ174" i="43" s="1"/>
  <c r="DN174" i="45"/>
  <c r="AY174" i="43" s="1"/>
  <c r="DM174" i="45"/>
  <c r="DL174" i="45"/>
  <c r="DK174" i="45"/>
  <c r="AV174" i="43" s="1"/>
  <c r="DJ174" i="45"/>
  <c r="AU174" i="43" s="1"/>
  <c r="DI174" i="45"/>
  <c r="DH174" i="45"/>
  <c r="DG174" i="45"/>
  <c r="AR174" i="43" s="1"/>
  <c r="DF174" i="45"/>
  <c r="DE174" i="45"/>
  <c r="DD174" i="45"/>
  <c r="DC174" i="45"/>
  <c r="AN174" i="43" s="1"/>
  <c r="DB174" i="45"/>
  <c r="AM174" i="43" s="1"/>
  <c r="DA174" i="45"/>
  <c r="CZ174" i="45"/>
  <c r="CY174" i="45"/>
  <c r="AJ174" i="43" s="1"/>
  <c r="CX174" i="45"/>
  <c r="AI174" i="43" s="1"/>
  <c r="CW174" i="45"/>
  <c r="CV174" i="45"/>
  <c r="CU174" i="45"/>
  <c r="AF174" i="43" s="1"/>
  <c r="CT174" i="45"/>
  <c r="AE174" i="43" s="1"/>
  <c r="CS174" i="45"/>
  <c r="CR174" i="45"/>
  <c r="CQ174" i="45"/>
  <c r="AB174" i="43" s="1"/>
  <c r="CP174" i="45"/>
  <c r="AA174" i="43" s="1"/>
  <c r="CO174" i="45"/>
  <c r="CN174" i="45"/>
  <c r="CM174" i="45"/>
  <c r="X174" i="43" s="1"/>
  <c r="CL174" i="45"/>
  <c r="W174" i="43" s="1"/>
  <c r="CK174" i="45"/>
  <c r="CJ174" i="45"/>
  <c r="U174" i="43" s="1"/>
  <c r="CI174" i="45"/>
  <c r="T174" i="43" s="1"/>
  <c r="CH174" i="45"/>
  <c r="S174" i="43" s="1"/>
  <c r="CG174" i="45"/>
  <c r="CF174" i="45"/>
  <c r="CE174" i="45"/>
  <c r="P174" i="43" s="1"/>
  <c r="CD174" i="45"/>
  <c r="O174" i="43" s="1"/>
  <c r="CC174" i="45"/>
  <c r="CB174" i="45"/>
  <c r="CA174" i="45"/>
  <c r="L174" i="43" s="1"/>
  <c r="BZ174" i="45"/>
  <c r="K174" i="43" s="1"/>
  <c r="BY174" i="45"/>
  <c r="BX174" i="45"/>
  <c r="BW174" i="45"/>
  <c r="H174" i="43" s="1"/>
  <c r="BV174" i="45"/>
  <c r="G174" i="43" s="1"/>
  <c r="BU174" i="45"/>
  <c r="BT174" i="45"/>
  <c r="BS174" i="45"/>
  <c r="D174" i="43" s="1"/>
  <c r="B174" i="45"/>
  <c r="B174" i="43" s="1"/>
  <c r="A174" i="45"/>
  <c r="A174" i="43" s="1"/>
  <c r="EF173" i="45"/>
  <c r="BQ173" i="43" s="1"/>
  <c r="EE173" i="45"/>
  <c r="ED173" i="45"/>
  <c r="EC173" i="45"/>
  <c r="BN173" i="43" s="1"/>
  <c r="EB173" i="45"/>
  <c r="BM173" i="43" s="1"/>
  <c r="EA173" i="45"/>
  <c r="DZ173" i="45"/>
  <c r="DY173" i="45"/>
  <c r="BJ173" i="43" s="1"/>
  <c r="DX173" i="45"/>
  <c r="BI173" i="43" s="1"/>
  <c r="DW173" i="45"/>
  <c r="DV173" i="45"/>
  <c r="DU173" i="45"/>
  <c r="BF173" i="43" s="1"/>
  <c r="DT173" i="45"/>
  <c r="BE173" i="43" s="1"/>
  <c r="DS173" i="45"/>
  <c r="DR173" i="45"/>
  <c r="DQ173" i="45"/>
  <c r="BB173" i="43" s="1"/>
  <c r="DP173" i="45"/>
  <c r="BA173" i="43" s="1"/>
  <c r="DO173" i="45"/>
  <c r="DN173" i="45"/>
  <c r="DM173" i="45"/>
  <c r="AX173" i="43" s="1"/>
  <c r="DL173" i="45"/>
  <c r="AW173" i="43" s="1"/>
  <c r="DK173" i="45"/>
  <c r="DJ173" i="45"/>
  <c r="DI173" i="45"/>
  <c r="AT173" i="43" s="1"/>
  <c r="DH173" i="45"/>
  <c r="AS173" i="43" s="1"/>
  <c r="DG173" i="45"/>
  <c r="DF173" i="45"/>
  <c r="AQ173" i="43" s="1"/>
  <c r="DE173" i="45"/>
  <c r="AP173" i="43" s="1"/>
  <c r="DD173" i="45"/>
  <c r="AO173" i="43" s="1"/>
  <c r="DC173" i="45"/>
  <c r="DB173" i="45"/>
  <c r="DA173" i="45"/>
  <c r="AL173" i="43" s="1"/>
  <c r="CZ173" i="45"/>
  <c r="AK173" i="43" s="1"/>
  <c r="CY173" i="45"/>
  <c r="CX173" i="45"/>
  <c r="CW173" i="45"/>
  <c r="AH173" i="43" s="1"/>
  <c r="CV173" i="45"/>
  <c r="AG173" i="43" s="1"/>
  <c r="CU173" i="45"/>
  <c r="CT173" i="45"/>
  <c r="CS173" i="45"/>
  <c r="AD173" i="43" s="1"/>
  <c r="CR173" i="45"/>
  <c r="AC173" i="43" s="1"/>
  <c r="CQ173" i="45"/>
  <c r="CP173" i="45"/>
  <c r="CO173" i="45"/>
  <c r="Z173" i="43" s="1"/>
  <c r="CN173" i="45"/>
  <c r="Y173" i="43" s="1"/>
  <c r="CM173" i="45"/>
  <c r="CL173" i="45"/>
  <c r="CK173" i="45"/>
  <c r="V173" i="43" s="1"/>
  <c r="CJ173" i="45"/>
  <c r="U173" i="43" s="1"/>
  <c r="CI173" i="45"/>
  <c r="CH173" i="45"/>
  <c r="S173" i="43" s="1"/>
  <c r="CG173" i="45"/>
  <c r="R173" i="43" s="1"/>
  <c r="CF173" i="45"/>
  <c r="CE173" i="45"/>
  <c r="CD173" i="45"/>
  <c r="CC173" i="45"/>
  <c r="N173" i="43" s="1"/>
  <c r="CB173" i="45"/>
  <c r="M173" i="43" s="1"/>
  <c r="CA173" i="45"/>
  <c r="BZ173" i="45"/>
  <c r="K173" i="43" s="1"/>
  <c r="BY173" i="45"/>
  <c r="J173" i="43" s="1"/>
  <c r="BX173" i="45"/>
  <c r="I173" i="43" s="1"/>
  <c r="BW173" i="45"/>
  <c r="BV173" i="45"/>
  <c r="BU173" i="45"/>
  <c r="F173" i="43" s="1"/>
  <c r="BT173" i="45"/>
  <c r="E173" i="43" s="1"/>
  <c r="BS173" i="45"/>
  <c r="B173" i="45"/>
  <c r="B173" i="43" s="1"/>
  <c r="A173" i="45"/>
  <c r="C173" i="45" s="1"/>
  <c r="C173" i="43" s="1"/>
  <c r="EF172" i="45"/>
  <c r="EE172" i="45"/>
  <c r="ED172" i="45"/>
  <c r="BO172" i="43" s="1"/>
  <c r="EC172" i="45"/>
  <c r="BN172" i="43" s="1"/>
  <c r="EB172" i="45"/>
  <c r="BM172" i="43" s="1"/>
  <c r="EA172" i="45"/>
  <c r="BL172" i="43" s="1"/>
  <c r="DZ172" i="45"/>
  <c r="BK172" i="43" s="1"/>
  <c r="DY172" i="45"/>
  <c r="DX172" i="45"/>
  <c r="DW172" i="45"/>
  <c r="BH172" i="43" s="1"/>
  <c r="DV172" i="45"/>
  <c r="BG172" i="43" s="1"/>
  <c r="DU172" i="45"/>
  <c r="BF172" i="43" s="1"/>
  <c r="DT172" i="45"/>
  <c r="DS172" i="45"/>
  <c r="BD172" i="43" s="1"/>
  <c r="DR172" i="45"/>
  <c r="BC172" i="43" s="1"/>
  <c r="DQ172" i="45"/>
  <c r="DP172" i="45"/>
  <c r="DO172" i="45"/>
  <c r="DN172" i="45"/>
  <c r="AY172" i="43" s="1"/>
  <c r="DM172" i="45"/>
  <c r="AX172" i="43" s="1"/>
  <c r="DL172" i="45"/>
  <c r="AW172" i="43" s="1"/>
  <c r="DK172" i="45"/>
  <c r="AV172" i="43" s="1"/>
  <c r="DJ172" i="45"/>
  <c r="AU172" i="43" s="1"/>
  <c r="DI172" i="45"/>
  <c r="DH172" i="45"/>
  <c r="DG172" i="45"/>
  <c r="AR172" i="43" s="1"/>
  <c r="DF172" i="45"/>
  <c r="AQ172" i="43" s="1"/>
  <c r="DE172" i="45"/>
  <c r="DD172" i="45"/>
  <c r="DC172" i="45"/>
  <c r="DB172" i="45"/>
  <c r="AM172" i="43" s="1"/>
  <c r="DA172" i="45"/>
  <c r="CZ172" i="45"/>
  <c r="CY172" i="45"/>
  <c r="AJ172" i="43" s="1"/>
  <c r="CX172" i="45"/>
  <c r="AI172" i="43" s="1"/>
  <c r="CW172" i="45"/>
  <c r="AH172" i="43" s="1"/>
  <c r="CV172" i="45"/>
  <c r="AG172" i="43" s="1"/>
  <c r="CU172" i="45"/>
  <c r="CT172" i="45"/>
  <c r="AE172" i="43" s="1"/>
  <c r="CS172" i="45"/>
  <c r="CR172" i="45"/>
  <c r="CQ172" i="45"/>
  <c r="AB172" i="43" s="1"/>
  <c r="CP172" i="45"/>
  <c r="AA172" i="43" s="1"/>
  <c r="CO172" i="45"/>
  <c r="Z172" i="43" s="1"/>
  <c r="CN172" i="45"/>
  <c r="CM172" i="45"/>
  <c r="X172" i="43" s="1"/>
  <c r="CL172" i="45"/>
  <c r="W172" i="43" s="1"/>
  <c r="CK172" i="45"/>
  <c r="CJ172" i="45"/>
  <c r="CI172" i="45"/>
  <c r="T172" i="43" s="1"/>
  <c r="CH172" i="45"/>
  <c r="S172" i="43" s="1"/>
  <c r="CG172" i="45"/>
  <c r="R172" i="43" s="1"/>
  <c r="CF172" i="45"/>
  <c r="Q172" i="43" s="1"/>
  <c r="CE172" i="45"/>
  <c r="CD172" i="45"/>
  <c r="O172" i="43" s="1"/>
  <c r="CC172" i="45"/>
  <c r="CB172" i="45"/>
  <c r="CA172" i="45"/>
  <c r="BZ172" i="45"/>
  <c r="K172" i="43" s="1"/>
  <c r="BY172" i="45"/>
  <c r="BX172" i="45"/>
  <c r="BW172" i="45"/>
  <c r="BV172" i="45"/>
  <c r="G172" i="43" s="1"/>
  <c r="BU172" i="45"/>
  <c r="BT172" i="45"/>
  <c r="BS172" i="45"/>
  <c r="D172" i="43" s="1"/>
  <c r="B172" i="45"/>
  <c r="B172" i="43" s="1"/>
  <c r="A172" i="45"/>
  <c r="C172" i="45" s="1"/>
  <c r="C172" i="43" s="1"/>
  <c r="EF171" i="45"/>
  <c r="EE171" i="45"/>
  <c r="BP171" i="43" s="1"/>
  <c r="ED171" i="45"/>
  <c r="EC171" i="45"/>
  <c r="BN171" i="43" s="1"/>
  <c r="EB171" i="45"/>
  <c r="BM171" i="43" s="1"/>
  <c r="EA171" i="45"/>
  <c r="DZ171" i="45"/>
  <c r="BK171" i="43" s="1"/>
  <c r="DY171" i="45"/>
  <c r="BJ171" i="43" s="1"/>
  <c r="DX171" i="45"/>
  <c r="DW171" i="45"/>
  <c r="BH171" i="43" s="1"/>
  <c r="DV171" i="45"/>
  <c r="DU171" i="45"/>
  <c r="BF171" i="43" s="1"/>
  <c r="DT171" i="45"/>
  <c r="BE171" i="43" s="1"/>
  <c r="DS171" i="45"/>
  <c r="BD171" i="43" s="1"/>
  <c r="DR171" i="45"/>
  <c r="BC171" i="43" s="1"/>
  <c r="DQ171" i="45"/>
  <c r="BB171" i="43" s="1"/>
  <c r="DP171" i="45"/>
  <c r="BA171" i="43" s="1"/>
  <c r="DO171" i="45"/>
  <c r="AZ171" i="43" s="1"/>
  <c r="DN171" i="45"/>
  <c r="DM171" i="45"/>
  <c r="DL171" i="45"/>
  <c r="AW171" i="43" s="1"/>
  <c r="DK171" i="45"/>
  <c r="AV171" i="43" s="1"/>
  <c r="DJ171" i="45"/>
  <c r="AU171" i="43" s="1"/>
  <c r="DI171" i="45"/>
  <c r="DH171" i="45"/>
  <c r="AS171" i="43" s="1"/>
  <c r="DG171" i="45"/>
  <c r="AR171" i="43" s="1"/>
  <c r="DF171" i="45"/>
  <c r="DE171" i="45"/>
  <c r="AP171" i="43" s="1"/>
  <c r="DD171" i="45"/>
  <c r="AO171" i="43" s="1"/>
  <c r="DC171" i="45"/>
  <c r="AN171" i="43" s="1"/>
  <c r="DB171" i="45"/>
  <c r="AM171" i="43" s="1"/>
  <c r="DA171" i="45"/>
  <c r="CZ171" i="45"/>
  <c r="CY171" i="45"/>
  <c r="AJ171" i="43" s="1"/>
  <c r="CX171" i="45"/>
  <c r="CW171" i="45"/>
  <c r="CV171" i="45"/>
  <c r="AG171" i="43" s="1"/>
  <c r="CU171" i="45"/>
  <c r="AF171" i="43" s="1"/>
  <c r="CT171" i="45"/>
  <c r="AE171" i="43" s="1"/>
  <c r="CS171" i="45"/>
  <c r="AD171" i="43" s="1"/>
  <c r="CR171" i="45"/>
  <c r="CQ171" i="45"/>
  <c r="AB171" i="43" s="1"/>
  <c r="CP171" i="45"/>
  <c r="CO171" i="45"/>
  <c r="Z171" i="43" s="1"/>
  <c r="CN171" i="45"/>
  <c r="Y171" i="43" s="1"/>
  <c r="CM171" i="45"/>
  <c r="CL171" i="45"/>
  <c r="W171" i="43" s="1"/>
  <c r="CK171" i="45"/>
  <c r="CJ171" i="45"/>
  <c r="U171" i="43" s="1"/>
  <c r="CI171" i="45"/>
  <c r="T171" i="43" s="1"/>
  <c r="CH171" i="45"/>
  <c r="CG171" i="45"/>
  <c r="R171" i="43" s="1"/>
  <c r="CF171" i="45"/>
  <c r="Q171" i="43" s="1"/>
  <c r="CE171" i="45"/>
  <c r="P171" i="43" s="1"/>
  <c r="CD171" i="45"/>
  <c r="CC171" i="45"/>
  <c r="CB171" i="45"/>
  <c r="CA171" i="45"/>
  <c r="L171" i="43" s="1"/>
  <c r="BZ171" i="45"/>
  <c r="BY171" i="45"/>
  <c r="J171" i="43" s="1"/>
  <c r="BX171" i="45"/>
  <c r="I171" i="43" s="1"/>
  <c r="BW171" i="45"/>
  <c r="H171" i="43" s="1"/>
  <c r="BV171" i="45"/>
  <c r="G171" i="43" s="1"/>
  <c r="BU171" i="45"/>
  <c r="BT171" i="45"/>
  <c r="BS171" i="45"/>
  <c r="D171" i="43" s="1"/>
  <c r="B171" i="45"/>
  <c r="B171" i="43" s="1"/>
  <c r="A171" i="45"/>
  <c r="C171" i="45" s="1"/>
  <c r="C171" i="43" s="1"/>
  <c r="EF170" i="45"/>
  <c r="BQ170" i="43" s="1"/>
  <c r="EE170" i="45"/>
  <c r="ED170" i="45"/>
  <c r="EC170" i="45"/>
  <c r="BN170" i="43" s="1"/>
  <c r="EB170" i="45"/>
  <c r="EA170" i="45"/>
  <c r="BL170" i="43" s="1"/>
  <c r="DZ170" i="45"/>
  <c r="BK170" i="43" s="1"/>
  <c r="DY170" i="45"/>
  <c r="DX170" i="45"/>
  <c r="BI170" i="43" s="1"/>
  <c r="DW170" i="45"/>
  <c r="BH170" i="43" s="1"/>
  <c r="DV170" i="45"/>
  <c r="DU170" i="45"/>
  <c r="BF170" i="43" s="1"/>
  <c r="DT170" i="45"/>
  <c r="DS170" i="45"/>
  <c r="BD170" i="43" s="1"/>
  <c r="DR170" i="45"/>
  <c r="BC170" i="43" s="1"/>
  <c r="DQ170" i="45"/>
  <c r="BB170" i="43" s="1"/>
  <c r="DP170" i="45"/>
  <c r="BA170" i="43" s="1"/>
  <c r="DO170" i="45"/>
  <c r="AZ170" i="43" s="1"/>
  <c r="DN170" i="45"/>
  <c r="AY170" i="43" s="1"/>
  <c r="DM170" i="45"/>
  <c r="AX170" i="43" s="1"/>
  <c r="DL170" i="45"/>
  <c r="DK170" i="45"/>
  <c r="AV170" i="43" s="1"/>
  <c r="DJ170" i="45"/>
  <c r="AU170" i="43" s="1"/>
  <c r="DI170" i="45"/>
  <c r="AT170" i="43" s="1"/>
  <c r="DH170" i="45"/>
  <c r="AS170" i="43" s="1"/>
  <c r="DG170" i="45"/>
  <c r="DF170" i="45"/>
  <c r="AQ170" i="43" s="1"/>
  <c r="DE170" i="45"/>
  <c r="AP170" i="43" s="1"/>
  <c r="DD170" i="45"/>
  <c r="DC170" i="45"/>
  <c r="DB170" i="45"/>
  <c r="AM170" i="43" s="1"/>
  <c r="DA170" i="45"/>
  <c r="AL170" i="43" s="1"/>
  <c r="CZ170" i="45"/>
  <c r="AK170" i="43" s="1"/>
  <c r="CY170" i="45"/>
  <c r="CX170" i="45"/>
  <c r="CW170" i="45"/>
  <c r="AH170" i="43" s="1"/>
  <c r="CV170" i="45"/>
  <c r="CU170" i="45"/>
  <c r="AF170" i="43" s="1"/>
  <c r="CT170" i="45"/>
  <c r="AE170" i="43" s="1"/>
  <c r="CS170" i="45"/>
  <c r="AD170" i="43" s="1"/>
  <c r="CR170" i="45"/>
  <c r="AC170" i="43" s="1"/>
  <c r="CQ170" i="45"/>
  <c r="CP170" i="45"/>
  <c r="CO170" i="45"/>
  <c r="Z170" i="43" s="1"/>
  <c r="CN170" i="45"/>
  <c r="CM170" i="45"/>
  <c r="X170" i="43" s="1"/>
  <c r="CL170" i="45"/>
  <c r="W170" i="43" s="1"/>
  <c r="CK170" i="45"/>
  <c r="CJ170" i="45"/>
  <c r="U170" i="43" s="1"/>
  <c r="CI170" i="45"/>
  <c r="CH170" i="45"/>
  <c r="S170" i="43" s="1"/>
  <c r="CG170" i="45"/>
  <c r="R170" i="43" s="1"/>
  <c r="CF170" i="45"/>
  <c r="CE170" i="45"/>
  <c r="CD170" i="45"/>
  <c r="O170" i="43" s="1"/>
  <c r="CC170" i="45"/>
  <c r="N170" i="43" s="1"/>
  <c r="CB170" i="45"/>
  <c r="CA170" i="45"/>
  <c r="BZ170" i="45"/>
  <c r="BY170" i="45"/>
  <c r="J170" i="43" s="1"/>
  <c r="BX170" i="45"/>
  <c r="BW170" i="45"/>
  <c r="BV170" i="45"/>
  <c r="G170" i="43" s="1"/>
  <c r="BU170" i="45"/>
  <c r="F170" i="43" s="1"/>
  <c r="BT170" i="45"/>
  <c r="E170" i="43" s="1"/>
  <c r="BS170" i="45"/>
  <c r="B170" i="45"/>
  <c r="B170" i="43" s="1"/>
  <c r="A170" i="45"/>
  <c r="C170" i="45" s="1"/>
  <c r="C170" i="43" s="1"/>
  <c r="EF169" i="45"/>
  <c r="BQ169" i="43" s="1"/>
  <c r="EE169" i="45"/>
  <c r="BP169" i="43" s="1"/>
  <c r="ED169" i="45"/>
  <c r="BO169" i="43" s="1"/>
  <c r="EC169" i="45"/>
  <c r="EB169" i="45"/>
  <c r="EA169" i="45"/>
  <c r="BL169" i="43" s="1"/>
  <c r="DZ169" i="45"/>
  <c r="DY169" i="45"/>
  <c r="BJ169" i="43" s="1"/>
  <c r="DX169" i="45"/>
  <c r="BI169" i="43" s="1"/>
  <c r="DW169" i="45"/>
  <c r="DV169" i="45"/>
  <c r="BG169" i="43" s="1"/>
  <c r="DU169" i="45"/>
  <c r="DT169" i="45"/>
  <c r="DS169" i="45"/>
  <c r="BD169" i="43" s="1"/>
  <c r="DR169" i="45"/>
  <c r="DQ169" i="45"/>
  <c r="BB169" i="43" s="1"/>
  <c r="DP169" i="45"/>
  <c r="BA169" i="43" s="1"/>
  <c r="DO169" i="45"/>
  <c r="AZ169" i="43" s="1"/>
  <c r="DN169" i="45"/>
  <c r="AY169" i="43" s="1"/>
  <c r="DM169" i="45"/>
  <c r="DL169" i="45"/>
  <c r="DK169" i="45"/>
  <c r="AV169" i="43" s="1"/>
  <c r="DJ169" i="45"/>
  <c r="DI169" i="45"/>
  <c r="DH169" i="45"/>
  <c r="AS169" i="43" s="1"/>
  <c r="DG169" i="45"/>
  <c r="DF169" i="45"/>
  <c r="AQ169" i="43" s="1"/>
  <c r="DE169" i="45"/>
  <c r="DD169" i="45"/>
  <c r="DC169" i="45"/>
  <c r="AN169" i="43" s="1"/>
  <c r="DB169" i="45"/>
  <c r="DA169" i="45"/>
  <c r="CZ169" i="45"/>
  <c r="AK169" i="43" s="1"/>
  <c r="CY169" i="45"/>
  <c r="AJ169" i="43" s="1"/>
  <c r="CX169" i="45"/>
  <c r="AI169" i="43" s="1"/>
  <c r="CW169" i="45"/>
  <c r="CV169" i="45"/>
  <c r="CU169" i="45"/>
  <c r="AF169" i="43" s="1"/>
  <c r="CT169" i="45"/>
  <c r="CS169" i="45"/>
  <c r="AD169" i="43" s="1"/>
  <c r="CR169" i="45"/>
  <c r="AC169" i="43" s="1"/>
  <c r="CQ169" i="45"/>
  <c r="AB169" i="43" s="1"/>
  <c r="CP169" i="45"/>
  <c r="AA169" i="43" s="1"/>
  <c r="CO169" i="45"/>
  <c r="CN169" i="45"/>
  <c r="CM169" i="45"/>
  <c r="X169" i="43" s="1"/>
  <c r="CL169" i="45"/>
  <c r="CK169" i="45"/>
  <c r="CJ169" i="45"/>
  <c r="U169" i="43" s="1"/>
  <c r="CI169" i="45"/>
  <c r="CH169" i="45"/>
  <c r="S169" i="43" s="1"/>
  <c r="CG169" i="45"/>
  <c r="CF169" i="45"/>
  <c r="CE169" i="45"/>
  <c r="P169" i="43" s="1"/>
  <c r="CD169" i="45"/>
  <c r="CC169" i="45"/>
  <c r="N169" i="43" s="1"/>
  <c r="CB169" i="45"/>
  <c r="M169" i="43" s="1"/>
  <c r="CA169" i="45"/>
  <c r="BZ169" i="45"/>
  <c r="K169" i="43" s="1"/>
  <c r="BY169" i="45"/>
  <c r="BX169" i="45"/>
  <c r="BW169" i="45"/>
  <c r="H169" i="43" s="1"/>
  <c r="BV169" i="45"/>
  <c r="BU169" i="45"/>
  <c r="F169" i="43" s="1"/>
  <c r="BT169" i="45"/>
  <c r="E169" i="43" s="1"/>
  <c r="BS169" i="45"/>
  <c r="B169" i="45"/>
  <c r="B169" i="43" s="1"/>
  <c r="A169" i="45"/>
  <c r="C169" i="45" s="1"/>
  <c r="C169" i="43" s="1"/>
  <c r="EF168" i="45"/>
  <c r="EE168" i="45"/>
  <c r="BP168" i="43" s="1"/>
  <c r="ED168" i="45"/>
  <c r="BO168" i="43" s="1"/>
  <c r="EC168" i="45"/>
  <c r="EB168" i="45"/>
  <c r="EA168" i="45"/>
  <c r="BL168" i="43" s="1"/>
  <c r="DZ168" i="45"/>
  <c r="BK168" i="43" s="1"/>
  <c r="DY168" i="45"/>
  <c r="DX168" i="45"/>
  <c r="DW168" i="45"/>
  <c r="BH168" i="43" s="1"/>
  <c r="DV168" i="45"/>
  <c r="BG168" i="43" s="1"/>
  <c r="DU168" i="45"/>
  <c r="DT168" i="45"/>
  <c r="DS168" i="45"/>
  <c r="DR168" i="45"/>
  <c r="BC168" i="43" s="1"/>
  <c r="DQ168" i="45"/>
  <c r="DP168" i="45"/>
  <c r="DO168" i="45"/>
  <c r="AZ168" i="43" s="1"/>
  <c r="DN168" i="45"/>
  <c r="AY168" i="43" s="1"/>
  <c r="DM168" i="45"/>
  <c r="DL168" i="45"/>
  <c r="DK168" i="45"/>
  <c r="DJ168" i="45"/>
  <c r="AU168" i="43" s="1"/>
  <c r="DI168" i="45"/>
  <c r="DH168" i="45"/>
  <c r="DG168" i="45"/>
  <c r="AR168" i="43" s="1"/>
  <c r="DF168" i="45"/>
  <c r="DE168" i="45"/>
  <c r="DD168" i="45"/>
  <c r="AO168" i="43" s="1"/>
  <c r="DC168" i="45"/>
  <c r="AN168" i="43" s="1"/>
  <c r="DB168" i="45"/>
  <c r="AM168" i="43" s="1"/>
  <c r="DA168" i="45"/>
  <c r="CZ168" i="45"/>
  <c r="CY168" i="45"/>
  <c r="AJ168" i="43" s="1"/>
  <c r="CX168" i="45"/>
  <c r="AI168" i="43" s="1"/>
  <c r="CW168" i="45"/>
  <c r="CV168" i="45"/>
  <c r="CU168" i="45"/>
  <c r="CT168" i="45"/>
  <c r="AE168" i="43" s="1"/>
  <c r="CS168" i="45"/>
  <c r="CR168" i="45"/>
  <c r="CQ168" i="45"/>
  <c r="AB168" i="43" s="1"/>
  <c r="CP168" i="45"/>
  <c r="AA168" i="43" s="1"/>
  <c r="CO168" i="45"/>
  <c r="CN168" i="45"/>
  <c r="CM168" i="45"/>
  <c r="X168" i="43" s="1"/>
  <c r="CL168" i="45"/>
  <c r="W168" i="43" s="1"/>
  <c r="CK168" i="45"/>
  <c r="CJ168" i="45"/>
  <c r="CI168" i="45"/>
  <c r="T168" i="43" s="1"/>
  <c r="CH168" i="45"/>
  <c r="S168" i="43" s="1"/>
  <c r="CG168" i="45"/>
  <c r="CF168" i="45"/>
  <c r="CE168" i="45"/>
  <c r="CD168" i="45"/>
  <c r="O168" i="43" s="1"/>
  <c r="CC168" i="45"/>
  <c r="CB168" i="45"/>
  <c r="CA168" i="45"/>
  <c r="L168" i="43" s="1"/>
  <c r="BZ168" i="45"/>
  <c r="K168" i="43" s="1"/>
  <c r="BY168" i="45"/>
  <c r="BX168" i="45"/>
  <c r="BW168" i="45"/>
  <c r="H168" i="43" s="1"/>
  <c r="BV168" i="45"/>
  <c r="BU168" i="45"/>
  <c r="BT168" i="45"/>
  <c r="BS168" i="45"/>
  <c r="D168" i="43" s="1"/>
  <c r="B168" i="45"/>
  <c r="B168" i="43" s="1"/>
  <c r="A168" i="45"/>
  <c r="A168" i="43" s="1"/>
  <c r="EF167" i="45"/>
  <c r="BQ167" i="43" s="1"/>
  <c r="EE167" i="45"/>
  <c r="ED167" i="45"/>
  <c r="EC167" i="45"/>
  <c r="EB167" i="45"/>
  <c r="BM167" i="43" s="1"/>
  <c r="EA167" i="45"/>
  <c r="DZ167" i="45"/>
  <c r="DY167" i="45"/>
  <c r="BJ167" i="43" s="1"/>
  <c r="DX167" i="45"/>
  <c r="BI167" i="43" s="1"/>
  <c r="DW167" i="45"/>
  <c r="DV167" i="45"/>
  <c r="DU167" i="45"/>
  <c r="BF167" i="43" s="1"/>
  <c r="DT167" i="45"/>
  <c r="BE167" i="43" s="1"/>
  <c r="DS167" i="45"/>
  <c r="DR167" i="45"/>
  <c r="DQ167" i="45"/>
  <c r="BB167" i="43" s="1"/>
  <c r="DP167" i="45"/>
  <c r="DO167" i="45"/>
  <c r="DN167" i="45"/>
  <c r="DM167" i="45"/>
  <c r="AX167" i="43" s="1"/>
  <c r="DL167" i="45"/>
  <c r="AW167" i="43" s="1"/>
  <c r="DK167" i="45"/>
  <c r="DJ167" i="45"/>
  <c r="DI167" i="45"/>
  <c r="AT167" i="43" s="1"/>
  <c r="DH167" i="45"/>
  <c r="AS167" i="43" s="1"/>
  <c r="DG167" i="45"/>
  <c r="DF167" i="45"/>
  <c r="DE167" i="45"/>
  <c r="AP167" i="43" s="1"/>
  <c r="DD167" i="45"/>
  <c r="AO167" i="43" s="1"/>
  <c r="DC167" i="45"/>
  <c r="DB167" i="45"/>
  <c r="DA167" i="45"/>
  <c r="AL167" i="43" s="1"/>
  <c r="CZ167" i="45"/>
  <c r="AK167" i="43" s="1"/>
  <c r="CY167" i="45"/>
  <c r="CX167" i="45"/>
  <c r="CW167" i="45"/>
  <c r="AH167" i="43" s="1"/>
  <c r="CV167" i="45"/>
  <c r="AG167" i="43" s="1"/>
  <c r="CU167" i="45"/>
  <c r="CT167" i="45"/>
  <c r="CS167" i="45"/>
  <c r="AD167" i="43" s="1"/>
  <c r="CR167" i="45"/>
  <c r="AC167" i="43" s="1"/>
  <c r="CQ167" i="45"/>
  <c r="CP167" i="45"/>
  <c r="CO167" i="45"/>
  <c r="Z167" i="43" s="1"/>
  <c r="CN167" i="45"/>
  <c r="Y167" i="43" s="1"/>
  <c r="CM167" i="45"/>
  <c r="CL167" i="45"/>
  <c r="W167" i="43" s="1"/>
  <c r="CK167" i="45"/>
  <c r="V167" i="43" s="1"/>
  <c r="CJ167" i="45"/>
  <c r="U167" i="43" s="1"/>
  <c r="CI167" i="45"/>
  <c r="CH167" i="45"/>
  <c r="CG167" i="45"/>
  <c r="R167" i="43" s="1"/>
  <c r="CF167" i="45"/>
  <c r="Q167" i="43" s="1"/>
  <c r="CE167" i="45"/>
  <c r="CD167" i="45"/>
  <c r="CC167" i="45"/>
  <c r="N167" i="43" s="1"/>
  <c r="CB167" i="45"/>
  <c r="M167" i="43" s="1"/>
  <c r="CA167" i="45"/>
  <c r="BZ167" i="45"/>
  <c r="BY167" i="45"/>
  <c r="J167" i="43" s="1"/>
  <c r="BX167" i="45"/>
  <c r="I167" i="43" s="1"/>
  <c r="BW167" i="45"/>
  <c r="BV167" i="45"/>
  <c r="BU167" i="45"/>
  <c r="F167" i="43" s="1"/>
  <c r="BT167" i="45"/>
  <c r="E167" i="43" s="1"/>
  <c r="BS167" i="45"/>
  <c r="B167" i="45"/>
  <c r="B167" i="43" s="1"/>
  <c r="A167" i="45"/>
  <c r="A167" i="43" s="1"/>
  <c r="EF166" i="45"/>
  <c r="BQ166" i="43" s="1"/>
  <c r="EE166" i="45"/>
  <c r="BP166" i="43" s="1"/>
  <c r="ED166" i="45"/>
  <c r="EC166" i="45"/>
  <c r="EB166" i="45"/>
  <c r="EA166" i="45"/>
  <c r="BL166" i="43" s="1"/>
  <c r="DZ166" i="45"/>
  <c r="BK166" i="43" s="1"/>
  <c r="DY166" i="45"/>
  <c r="DX166" i="45"/>
  <c r="DW166" i="45"/>
  <c r="BH166" i="43" s="1"/>
  <c r="DV166" i="45"/>
  <c r="BG166" i="43" s="1"/>
  <c r="DU166" i="45"/>
  <c r="DT166" i="45"/>
  <c r="DS166" i="45"/>
  <c r="BD166" i="43" s="1"/>
  <c r="DR166" i="45"/>
  <c r="BC166" i="43" s="1"/>
  <c r="DQ166" i="45"/>
  <c r="DP166" i="45"/>
  <c r="DO166" i="45"/>
  <c r="AZ166" i="43" s="1"/>
  <c r="DN166" i="45"/>
  <c r="DM166" i="45"/>
  <c r="DL166" i="45"/>
  <c r="DK166" i="45"/>
  <c r="AV166" i="43" s="1"/>
  <c r="DJ166" i="45"/>
  <c r="AU166" i="43" s="1"/>
  <c r="DI166" i="45"/>
  <c r="DH166" i="45"/>
  <c r="AS166" i="43" s="1"/>
  <c r="DG166" i="45"/>
  <c r="AR166" i="43" s="1"/>
  <c r="DF166" i="45"/>
  <c r="DE166" i="45"/>
  <c r="DD166" i="45"/>
  <c r="DC166" i="45"/>
  <c r="AN166" i="43" s="1"/>
  <c r="DB166" i="45"/>
  <c r="DA166" i="45"/>
  <c r="CZ166" i="45"/>
  <c r="AK166" i="43" s="1"/>
  <c r="CY166" i="45"/>
  <c r="AJ166" i="43" s="1"/>
  <c r="CX166" i="45"/>
  <c r="CW166" i="45"/>
  <c r="CV166" i="45"/>
  <c r="CU166" i="45"/>
  <c r="AF166" i="43" s="1"/>
  <c r="CT166" i="45"/>
  <c r="AE166" i="43" s="1"/>
  <c r="CS166" i="45"/>
  <c r="CR166" i="45"/>
  <c r="CQ166" i="45"/>
  <c r="AB166" i="43" s="1"/>
  <c r="CP166" i="45"/>
  <c r="CO166" i="45"/>
  <c r="CN166" i="45"/>
  <c r="CM166" i="45"/>
  <c r="X166" i="43" s="1"/>
  <c r="CL166" i="45"/>
  <c r="W166" i="43" s="1"/>
  <c r="CK166" i="45"/>
  <c r="CJ166" i="45"/>
  <c r="U166" i="43" s="1"/>
  <c r="CI166" i="45"/>
  <c r="T166" i="43" s="1"/>
  <c r="CH166" i="45"/>
  <c r="S166" i="43" s="1"/>
  <c r="CG166" i="45"/>
  <c r="CF166" i="45"/>
  <c r="CE166" i="45"/>
  <c r="P166" i="43" s="1"/>
  <c r="CD166" i="45"/>
  <c r="CC166" i="45"/>
  <c r="CB166" i="45"/>
  <c r="M166" i="43" s="1"/>
  <c r="CA166" i="45"/>
  <c r="L166" i="43" s="1"/>
  <c r="BZ166" i="45"/>
  <c r="BY166" i="45"/>
  <c r="BX166" i="45"/>
  <c r="BW166" i="45"/>
  <c r="H166" i="43" s="1"/>
  <c r="BV166" i="45"/>
  <c r="G166" i="43" s="1"/>
  <c r="BU166" i="45"/>
  <c r="BT166" i="45"/>
  <c r="BS166" i="45"/>
  <c r="D166" i="43" s="1"/>
  <c r="B166" i="45"/>
  <c r="B166" i="43" s="1"/>
  <c r="A166" i="45"/>
  <c r="A166" i="43" s="1"/>
  <c r="EF165" i="45"/>
  <c r="BQ165" i="43" s="1"/>
  <c r="EE165" i="45"/>
  <c r="ED165" i="45"/>
  <c r="BO165" i="43" s="1"/>
  <c r="EC165" i="45"/>
  <c r="BN165" i="43" s="1"/>
  <c r="EB165" i="45"/>
  <c r="EA165" i="45"/>
  <c r="DZ165" i="45"/>
  <c r="DY165" i="45"/>
  <c r="BJ165" i="43" s="1"/>
  <c r="DX165" i="45"/>
  <c r="BI165" i="43" s="1"/>
  <c r="DW165" i="45"/>
  <c r="DV165" i="45"/>
  <c r="DU165" i="45"/>
  <c r="BF165" i="43" s="1"/>
  <c r="DT165" i="45"/>
  <c r="DS165" i="45"/>
  <c r="DR165" i="45"/>
  <c r="DQ165" i="45"/>
  <c r="BB165" i="43" s="1"/>
  <c r="DP165" i="45"/>
  <c r="BA165" i="43" s="1"/>
  <c r="DO165" i="45"/>
  <c r="DN165" i="45"/>
  <c r="DM165" i="45"/>
  <c r="AX165" i="43" s="1"/>
  <c r="DL165" i="45"/>
  <c r="DK165" i="45"/>
  <c r="DJ165" i="45"/>
  <c r="DI165" i="45"/>
  <c r="AT165" i="43" s="1"/>
  <c r="DH165" i="45"/>
  <c r="AS165" i="43" s="1"/>
  <c r="DG165" i="45"/>
  <c r="DF165" i="45"/>
  <c r="AQ165" i="43" s="1"/>
  <c r="DE165" i="45"/>
  <c r="AP165" i="43" s="1"/>
  <c r="DD165" i="45"/>
  <c r="AO165" i="43" s="1"/>
  <c r="DC165" i="45"/>
  <c r="DB165" i="45"/>
  <c r="DA165" i="45"/>
  <c r="AL165" i="43" s="1"/>
  <c r="CZ165" i="45"/>
  <c r="AK165" i="43" s="1"/>
  <c r="CY165" i="45"/>
  <c r="CX165" i="45"/>
  <c r="AI165" i="43" s="1"/>
  <c r="CW165" i="45"/>
  <c r="AH165" i="43" s="1"/>
  <c r="CV165" i="45"/>
  <c r="CU165" i="45"/>
  <c r="CT165" i="45"/>
  <c r="CS165" i="45"/>
  <c r="AD165" i="43" s="1"/>
  <c r="CR165" i="45"/>
  <c r="AC165" i="43" s="1"/>
  <c r="CQ165" i="45"/>
  <c r="CP165" i="45"/>
  <c r="CO165" i="45"/>
  <c r="Z165" i="43" s="1"/>
  <c r="CN165" i="45"/>
  <c r="Y165" i="43" s="1"/>
  <c r="CM165" i="45"/>
  <c r="CL165" i="45"/>
  <c r="CK165" i="45"/>
  <c r="V165" i="43" s="1"/>
  <c r="CJ165" i="45"/>
  <c r="CI165" i="45"/>
  <c r="CH165" i="45"/>
  <c r="S165" i="43" s="1"/>
  <c r="CG165" i="45"/>
  <c r="R165" i="43" s="1"/>
  <c r="CF165" i="45"/>
  <c r="Q165" i="43" s="1"/>
  <c r="CE165" i="45"/>
  <c r="CD165" i="45"/>
  <c r="CC165" i="45"/>
  <c r="N165" i="43" s="1"/>
  <c r="CB165" i="45"/>
  <c r="M165" i="43" s="1"/>
  <c r="CA165" i="45"/>
  <c r="BZ165" i="45"/>
  <c r="K165" i="43" s="1"/>
  <c r="BY165" i="45"/>
  <c r="J165" i="43" s="1"/>
  <c r="BX165" i="45"/>
  <c r="BW165" i="45"/>
  <c r="BV165" i="45"/>
  <c r="BU165" i="45"/>
  <c r="F165" i="43" s="1"/>
  <c r="BT165" i="45"/>
  <c r="BS165" i="45"/>
  <c r="B165" i="45"/>
  <c r="A165" i="45"/>
  <c r="A165" i="43" s="1"/>
  <c r="EF164" i="45"/>
  <c r="EE164" i="45"/>
  <c r="BP164" i="43" s="1"/>
  <c r="ED164" i="45"/>
  <c r="BO164" i="43" s="1"/>
  <c r="EC164" i="45"/>
  <c r="EB164" i="45"/>
  <c r="BM164" i="43" s="1"/>
  <c r="EA164" i="45"/>
  <c r="BL164" i="43" s="1"/>
  <c r="DZ164" i="45"/>
  <c r="BK164" i="43" s="1"/>
  <c r="DY164" i="45"/>
  <c r="DX164" i="45"/>
  <c r="DW164" i="45"/>
  <c r="BH164" i="43" s="1"/>
  <c r="DV164" i="45"/>
  <c r="BG164" i="43" s="1"/>
  <c r="DU164" i="45"/>
  <c r="DT164" i="45"/>
  <c r="BE164" i="43" s="1"/>
  <c r="DS164" i="45"/>
  <c r="BD164" i="43" s="1"/>
  <c r="DR164" i="45"/>
  <c r="DQ164" i="45"/>
  <c r="DP164" i="45"/>
  <c r="DO164" i="45"/>
  <c r="AZ164" i="43" s="1"/>
  <c r="DN164" i="45"/>
  <c r="AY164" i="43" s="1"/>
  <c r="DM164" i="45"/>
  <c r="DL164" i="45"/>
  <c r="AW164" i="43" s="1"/>
  <c r="DK164" i="45"/>
  <c r="AV164" i="43" s="1"/>
  <c r="DJ164" i="45"/>
  <c r="AU164" i="43" s="1"/>
  <c r="DI164" i="45"/>
  <c r="DH164" i="45"/>
  <c r="DG164" i="45"/>
  <c r="AR164" i="43" s="1"/>
  <c r="DF164" i="45"/>
  <c r="AQ164" i="43" s="1"/>
  <c r="DE164" i="45"/>
  <c r="DD164" i="45"/>
  <c r="AO164" i="43" s="1"/>
  <c r="DC164" i="45"/>
  <c r="AN164" i="43" s="1"/>
  <c r="DB164" i="45"/>
  <c r="DA164" i="45"/>
  <c r="CZ164" i="45"/>
  <c r="CY164" i="45"/>
  <c r="AJ164" i="43" s="1"/>
  <c r="CX164" i="45"/>
  <c r="AI164" i="43" s="1"/>
  <c r="CW164" i="45"/>
  <c r="CV164" i="45"/>
  <c r="AG164" i="43" s="1"/>
  <c r="CU164" i="45"/>
  <c r="AF164" i="43" s="1"/>
  <c r="CT164" i="45"/>
  <c r="CS164" i="45"/>
  <c r="CR164" i="45"/>
  <c r="CQ164" i="45"/>
  <c r="AB164" i="43" s="1"/>
  <c r="CP164" i="45"/>
  <c r="AA164" i="43" s="1"/>
  <c r="CO164" i="45"/>
  <c r="CN164" i="45"/>
  <c r="Y164" i="43" s="1"/>
  <c r="CM164" i="45"/>
  <c r="X164" i="43" s="1"/>
  <c r="CL164" i="45"/>
  <c r="W164" i="43" s="1"/>
  <c r="CK164" i="45"/>
  <c r="CJ164" i="45"/>
  <c r="CI164" i="45"/>
  <c r="T164" i="43" s="1"/>
  <c r="CH164" i="45"/>
  <c r="S164" i="43" s="1"/>
  <c r="CG164" i="45"/>
  <c r="CF164" i="45"/>
  <c r="CE164" i="45"/>
  <c r="P164" i="43" s="1"/>
  <c r="CD164" i="45"/>
  <c r="CC164" i="45"/>
  <c r="CB164" i="45"/>
  <c r="CA164" i="45"/>
  <c r="L164" i="43" s="1"/>
  <c r="BZ164" i="45"/>
  <c r="K164" i="43" s="1"/>
  <c r="BY164" i="45"/>
  <c r="BX164" i="45"/>
  <c r="BW164" i="45"/>
  <c r="H164" i="43" s="1"/>
  <c r="BV164" i="45"/>
  <c r="G164" i="43" s="1"/>
  <c r="BU164" i="45"/>
  <c r="BT164" i="45"/>
  <c r="BS164" i="45"/>
  <c r="D164" i="43" s="1"/>
  <c r="B164" i="45"/>
  <c r="B164" i="43" s="1"/>
  <c r="A164" i="45"/>
  <c r="A164" i="43" s="1"/>
  <c r="EF163" i="45"/>
  <c r="BQ163" i="43" s="1"/>
  <c r="EE163" i="45"/>
  <c r="ED163" i="45"/>
  <c r="EC163" i="45"/>
  <c r="BN163" i="43" s="1"/>
  <c r="EB163" i="45"/>
  <c r="BM163" i="43" s="1"/>
  <c r="EA163" i="45"/>
  <c r="DZ163" i="45"/>
  <c r="BK163" i="43" s="1"/>
  <c r="DY163" i="45"/>
  <c r="BJ163" i="43" s="1"/>
  <c r="DX163" i="45"/>
  <c r="BI163" i="43" s="1"/>
  <c r="DW163" i="45"/>
  <c r="DV163" i="45"/>
  <c r="DU163" i="45"/>
  <c r="BF163" i="43" s="1"/>
  <c r="DT163" i="45"/>
  <c r="BE163" i="43" s="1"/>
  <c r="DS163" i="45"/>
  <c r="DR163" i="45"/>
  <c r="BC163" i="43" s="1"/>
  <c r="DQ163" i="45"/>
  <c r="BB163" i="43" s="1"/>
  <c r="DP163" i="45"/>
  <c r="BA163" i="43" s="1"/>
  <c r="DO163" i="45"/>
  <c r="DN163" i="45"/>
  <c r="DM163" i="45"/>
  <c r="AX163" i="43" s="1"/>
  <c r="DL163" i="45"/>
  <c r="AW163" i="43" s="1"/>
  <c r="DK163" i="45"/>
  <c r="DJ163" i="45"/>
  <c r="DI163" i="45"/>
  <c r="DH163" i="45"/>
  <c r="AS163" i="43" s="1"/>
  <c r="DG163" i="45"/>
  <c r="DF163" i="45"/>
  <c r="DE163" i="45"/>
  <c r="AP163" i="43" s="1"/>
  <c r="DD163" i="45"/>
  <c r="AO163" i="43" s="1"/>
  <c r="DC163" i="45"/>
  <c r="DB163" i="45"/>
  <c r="AM163" i="43" s="1"/>
  <c r="DA163" i="45"/>
  <c r="AL163" i="43" s="1"/>
  <c r="CZ163" i="45"/>
  <c r="AK163" i="43" s="1"/>
  <c r="CY163" i="45"/>
  <c r="CX163" i="45"/>
  <c r="CW163" i="45"/>
  <c r="AH163" i="43" s="1"/>
  <c r="CV163" i="45"/>
  <c r="AG163" i="43" s="1"/>
  <c r="CU163" i="45"/>
  <c r="CT163" i="45"/>
  <c r="AE163" i="43" s="1"/>
  <c r="CS163" i="45"/>
  <c r="AD163" i="43" s="1"/>
  <c r="CR163" i="45"/>
  <c r="AC163" i="43" s="1"/>
  <c r="CQ163" i="45"/>
  <c r="CP163" i="45"/>
  <c r="CO163" i="45"/>
  <c r="Z163" i="43" s="1"/>
  <c r="CN163" i="45"/>
  <c r="Y163" i="43" s="1"/>
  <c r="CM163" i="45"/>
  <c r="CL163" i="45"/>
  <c r="W163" i="43" s="1"/>
  <c r="CK163" i="45"/>
  <c r="V163" i="43" s="1"/>
  <c r="CJ163" i="45"/>
  <c r="U163" i="43" s="1"/>
  <c r="CI163" i="45"/>
  <c r="CH163" i="45"/>
  <c r="CG163" i="45"/>
  <c r="R163" i="43" s="1"/>
  <c r="CF163" i="45"/>
  <c r="Q163" i="43" s="1"/>
  <c r="CE163" i="45"/>
  <c r="CD163" i="45"/>
  <c r="O163" i="43" s="1"/>
  <c r="CC163" i="45"/>
  <c r="N163" i="43" s="1"/>
  <c r="CB163" i="45"/>
  <c r="M163" i="43" s="1"/>
  <c r="CA163" i="45"/>
  <c r="BZ163" i="45"/>
  <c r="BY163" i="45"/>
  <c r="J163" i="43" s="1"/>
  <c r="BX163" i="45"/>
  <c r="I163" i="43" s="1"/>
  <c r="BW163" i="45"/>
  <c r="BV163" i="45"/>
  <c r="G163" i="43" s="1"/>
  <c r="BU163" i="45"/>
  <c r="F163" i="43" s="1"/>
  <c r="BT163" i="45"/>
  <c r="E163" i="43" s="1"/>
  <c r="BS163" i="45"/>
  <c r="B163" i="45"/>
  <c r="B163" i="43" s="1"/>
  <c r="A163" i="45"/>
  <c r="C163" i="45" s="1"/>
  <c r="C163" i="43" s="1"/>
  <c r="EF162" i="45"/>
  <c r="EE162" i="45"/>
  <c r="BP162" i="43" s="1"/>
  <c r="ED162" i="45"/>
  <c r="BO162" i="43" s="1"/>
  <c r="EC162" i="45"/>
  <c r="EB162" i="45"/>
  <c r="EA162" i="45"/>
  <c r="BL162" i="43" s="1"/>
  <c r="DZ162" i="45"/>
  <c r="BK162" i="43" s="1"/>
  <c r="DY162" i="45"/>
  <c r="DX162" i="45"/>
  <c r="BI162" i="43" s="1"/>
  <c r="DW162" i="45"/>
  <c r="BH162" i="43" s="1"/>
  <c r="DV162" i="45"/>
  <c r="BG162" i="43" s="1"/>
  <c r="DU162" i="45"/>
  <c r="DT162" i="45"/>
  <c r="DS162" i="45"/>
  <c r="BD162" i="43" s="1"/>
  <c r="DR162" i="45"/>
  <c r="BC162" i="43" s="1"/>
  <c r="DQ162" i="45"/>
  <c r="DP162" i="45"/>
  <c r="BA162" i="43" s="1"/>
  <c r="DO162" i="45"/>
  <c r="AZ162" i="43" s="1"/>
  <c r="DN162" i="45"/>
  <c r="AY162" i="43" s="1"/>
  <c r="DM162" i="45"/>
  <c r="DL162" i="45"/>
  <c r="DK162" i="45"/>
  <c r="AV162" i="43" s="1"/>
  <c r="DJ162" i="45"/>
  <c r="AU162" i="43" s="1"/>
  <c r="DI162" i="45"/>
  <c r="DH162" i="45"/>
  <c r="DG162" i="45"/>
  <c r="AR162" i="43" s="1"/>
  <c r="DF162" i="45"/>
  <c r="AQ162" i="43" s="1"/>
  <c r="DE162" i="45"/>
  <c r="DD162" i="45"/>
  <c r="DC162" i="45"/>
  <c r="AN162" i="43" s="1"/>
  <c r="DB162" i="45"/>
  <c r="DA162" i="45"/>
  <c r="CZ162" i="45"/>
  <c r="AK162" i="43" s="1"/>
  <c r="CY162" i="45"/>
  <c r="AJ162" i="43" s="1"/>
  <c r="CX162" i="45"/>
  <c r="AI162" i="43" s="1"/>
  <c r="CW162" i="45"/>
  <c r="CV162" i="45"/>
  <c r="CU162" i="45"/>
  <c r="AF162" i="43" s="1"/>
  <c r="CT162" i="45"/>
  <c r="AE162" i="43" s="1"/>
  <c r="CS162" i="45"/>
  <c r="CR162" i="45"/>
  <c r="AC162" i="43" s="1"/>
  <c r="CQ162" i="45"/>
  <c r="AB162" i="43" s="1"/>
  <c r="CP162" i="45"/>
  <c r="CO162" i="45"/>
  <c r="CN162" i="45"/>
  <c r="CM162" i="45"/>
  <c r="X162" i="43" s="1"/>
  <c r="CL162" i="45"/>
  <c r="W162" i="43" s="1"/>
  <c r="CK162" i="45"/>
  <c r="CJ162" i="45"/>
  <c r="U162" i="43" s="1"/>
  <c r="CI162" i="45"/>
  <c r="T162" i="43" s="1"/>
  <c r="CH162" i="45"/>
  <c r="S162" i="43" s="1"/>
  <c r="CG162" i="45"/>
  <c r="CF162" i="45"/>
  <c r="CE162" i="45"/>
  <c r="P162" i="43" s="1"/>
  <c r="CD162" i="45"/>
  <c r="O162" i="43" s="1"/>
  <c r="CC162" i="45"/>
  <c r="CB162" i="45"/>
  <c r="M162" i="43" s="1"/>
  <c r="CA162" i="45"/>
  <c r="L162" i="43" s="1"/>
  <c r="BZ162" i="45"/>
  <c r="K162" i="43" s="1"/>
  <c r="BY162" i="45"/>
  <c r="BX162" i="45"/>
  <c r="BW162" i="45"/>
  <c r="H162" i="43" s="1"/>
  <c r="BV162" i="45"/>
  <c r="G162" i="43" s="1"/>
  <c r="BU162" i="45"/>
  <c r="BT162" i="45"/>
  <c r="BS162" i="45"/>
  <c r="D162" i="43" s="1"/>
  <c r="B162" i="45"/>
  <c r="B162" i="43" s="1"/>
  <c r="A162" i="45"/>
  <c r="C162" i="45" s="1"/>
  <c r="C162" i="43" s="1"/>
  <c r="EF161" i="45"/>
  <c r="BQ161" i="43" s="1"/>
  <c r="EE161" i="45"/>
  <c r="ED161" i="45"/>
  <c r="EC161" i="45"/>
  <c r="BN161" i="43" s="1"/>
  <c r="EB161" i="45"/>
  <c r="BM161" i="43" s="1"/>
  <c r="EA161" i="45"/>
  <c r="DZ161" i="45"/>
  <c r="DY161" i="45"/>
  <c r="BJ161" i="43" s="1"/>
  <c r="DX161" i="45"/>
  <c r="BI161" i="43" s="1"/>
  <c r="DW161" i="45"/>
  <c r="DV161" i="45"/>
  <c r="BG161" i="43" s="1"/>
  <c r="DU161" i="45"/>
  <c r="BF161" i="43" s="1"/>
  <c r="DT161" i="45"/>
  <c r="BE161" i="43" s="1"/>
  <c r="DS161" i="45"/>
  <c r="DR161" i="45"/>
  <c r="DQ161" i="45"/>
  <c r="BB161" i="43" s="1"/>
  <c r="DP161" i="45"/>
  <c r="DO161" i="45"/>
  <c r="DN161" i="45"/>
  <c r="AY161" i="43" s="1"/>
  <c r="DM161" i="45"/>
  <c r="AX161" i="43" s="1"/>
  <c r="DL161" i="45"/>
  <c r="AW161" i="43" s="1"/>
  <c r="DK161" i="45"/>
  <c r="DJ161" i="45"/>
  <c r="DI161" i="45"/>
  <c r="AT161" i="43" s="1"/>
  <c r="DH161" i="45"/>
  <c r="AS161" i="43" s="1"/>
  <c r="DG161" i="45"/>
  <c r="DF161" i="45"/>
  <c r="AQ161" i="43" s="1"/>
  <c r="DE161" i="45"/>
  <c r="AP161" i="43" s="1"/>
  <c r="DD161" i="45"/>
  <c r="AO161" i="43" s="1"/>
  <c r="DC161" i="45"/>
  <c r="DB161" i="45"/>
  <c r="DA161" i="45"/>
  <c r="AL161" i="43" s="1"/>
  <c r="CZ161" i="45"/>
  <c r="AK161" i="43" s="1"/>
  <c r="CY161" i="45"/>
  <c r="CX161" i="45"/>
  <c r="AI161" i="43" s="1"/>
  <c r="CW161" i="45"/>
  <c r="AH161" i="43" s="1"/>
  <c r="CV161" i="45"/>
  <c r="AG161" i="43" s="1"/>
  <c r="CU161" i="45"/>
  <c r="CT161" i="45"/>
  <c r="CS161" i="45"/>
  <c r="AD161" i="43" s="1"/>
  <c r="CR161" i="45"/>
  <c r="AC161" i="43" s="1"/>
  <c r="CQ161" i="45"/>
  <c r="CP161" i="45"/>
  <c r="CO161" i="45"/>
  <c r="Z161" i="43" s="1"/>
  <c r="CN161" i="45"/>
  <c r="Y161" i="43" s="1"/>
  <c r="CM161" i="45"/>
  <c r="CL161" i="45"/>
  <c r="CK161" i="45"/>
  <c r="V161" i="43" s="1"/>
  <c r="CJ161" i="45"/>
  <c r="U161" i="43" s="1"/>
  <c r="CI161" i="45"/>
  <c r="CH161" i="45"/>
  <c r="S161" i="43" s="1"/>
  <c r="CG161" i="45"/>
  <c r="R161" i="43" s="1"/>
  <c r="CF161" i="45"/>
  <c r="Q161" i="43" s="1"/>
  <c r="CE161" i="45"/>
  <c r="CD161" i="45"/>
  <c r="CC161" i="45"/>
  <c r="N161" i="43" s="1"/>
  <c r="CB161" i="45"/>
  <c r="CA161" i="45"/>
  <c r="BZ161" i="45"/>
  <c r="K161" i="43" s="1"/>
  <c r="BY161" i="45"/>
  <c r="J161" i="43" s="1"/>
  <c r="BX161" i="45"/>
  <c r="I161" i="43" s="1"/>
  <c r="BW161" i="45"/>
  <c r="BV161" i="45"/>
  <c r="BU161" i="45"/>
  <c r="F161" i="43" s="1"/>
  <c r="BT161" i="45"/>
  <c r="E161" i="43" s="1"/>
  <c r="BS161" i="45"/>
  <c r="B161" i="45"/>
  <c r="B161" i="43" s="1"/>
  <c r="A161" i="45"/>
  <c r="C161" i="45" s="1"/>
  <c r="C161" i="43" s="1"/>
  <c r="EF160" i="45"/>
  <c r="EE160" i="45"/>
  <c r="BP160" i="43" s="1"/>
  <c r="ED160" i="45"/>
  <c r="BO160" i="43" s="1"/>
  <c r="EC160" i="45"/>
  <c r="EB160" i="45"/>
  <c r="BM160" i="43" s="1"/>
  <c r="EA160" i="45"/>
  <c r="BL160" i="43" s="1"/>
  <c r="DZ160" i="45"/>
  <c r="BK160" i="43" s="1"/>
  <c r="DY160" i="45"/>
  <c r="DX160" i="45"/>
  <c r="DW160" i="45"/>
  <c r="BH160" i="43" s="1"/>
  <c r="DV160" i="45"/>
  <c r="BG160" i="43" s="1"/>
  <c r="DU160" i="45"/>
  <c r="DT160" i="45"/>
  <c r="BE160" i="43" s="1"/>
  <c r="DS160" i="45"/>
  <c r="BD160" i="43" s="1"/>
  <c r="DR160" i="45"/>
  <c r="BC160" i="43" s="1"/>
  <c r="DQ160" i="45"/>
  <c r="DP160" i="45"/>
  <c r="DO160" i="45"/>
  <c r="AZ160" i="43" s="1"/>
  <c r="DN160" i="45"/>
  <c r="AY160" i="43" s="1"/>
  <c r="DM160" i="45"/>
  <c r="DL160" i="45"/>
  <c r="DK160" i="45"/>
  <c r="AV160" i="43" s="1"/>
  <c r="DJ160" i="45"/>
  <c r="AU160" i="43" s="1"/>
  <c r="DI160" i="45"/>
  <c r="DH160" i="45"/>
  <c r="DG160" i="45"/>
  <c r="AR160" i="43" s="1"/>
  <c r="DF160" i="45"/>
  <c r="AQ160" i="43" s="1"/>
  <c r="DE160" i="45"/>
  <c r="DD160" i="45"/>
  <c r="DC160" i="45"/>
  <c r="AN160" i="43" s="1"/>
  <c r="DB160" i="45"/>
  <c r="AM160" i="43" s="1"/>
  <c r="DA160" i="45"/>
  <c r="CZ160" i="45"/>
  <c r="CY160" i="45"/>
  <c r="AJ160" i="43" s="1"/>
  <c r="CX160" i="45"/>
  <c r="AI160" i="43" s="1"/>
  <c r="CW160" i="45"/>
  <c r="CV160" i="45"/>
  <c r="CU160" i="45"/>
  <c r="AF160" i="43" s="1"/>
  <c r="CT160" i="45"/>
  <c r="AE160" i="43" s="1"/>
  <c r="CS160" i="45"/>
  <c r="CR160" i="45"/>
  <c r="CQ160" i="45"/>
  <c r="AB160" i="43" s="1"/>
  <c r="CP160" i="45"/>
  <c r="AA160" i="43" s="1"/>
  <c r="CO160" i="45"/>
  <c r="CN160" i="45"/>
  <c r="CM160" i="45"/>
  <c r="X160" i="43" s="1"/>
  <c r="CL160" i="45"/>
  <c r="W160" i="43" s="1"/>
  <c r="CK160" i="45"/>
  <c r="CJ160" i="45"/>
  <c r="CI160" i="45"/>
  <c r="T160" i="43" s="1"/>
  <c r="CH160" i="45"/>
  <c r="S160" i="43" s="1"/>
  <c r="CG160" i="45"/>
  <c r="CF160" i="45"/>
  <c r="CE160" i="45"/>
  <c r="P160" i="43" s="1"/>
  <c r="CD160" i="45"/>
  <c r="O160" i="43" s="1"/>
  <c r="CC160" i="45"/>
  <c r="CB160" i="45"/>
  <c r="CA160" i="45"/>
  <c r="L160" i="43" s="1"/>
  <c r="BZ160" i="45"/>
  <c r="K160" i="43" s="1"/>
  <c r="BY160" i="45"/>
  <c r="BX160" i="45"/>
  <c r="BW160" i="45"/>
  <c r="H160" i="43" s="1"/>
  <c r="BV160" i="45"/>
  <c r="G160" i="43" s="1"/>
  <c r="BU160" i="45"/>
  <c r="F160" i="43" s="1"/>
  <c r="BT160" i="45"/>
  <c r="BS160" i="45"/>
  <c r="D160" i="43" s="1"/>
  <c r="B160" i="45"/>
  <c r="B160" i="43" s="1"/>
  <c r="A160" i="45"/>
  <c r="A160" i="43" s="1"/>
  <c r="EF159" i="45"/>
  <c r="BQ159" i="43" s="1"/>
  <c r="EE159" i="45"/>
  <c r="BP159" i="43" s="1"/>
  <c r="ED159" i="45"/>
  <c r="BO159" i="43" s="1"/>
  <c r="EC159" i="45"/>
  <c r="EB159" i="45"/>
  <c r="BM159" i="43" s="1"/>
  <c r="EA159" i="45"/>
  <c r="DZ159" i="45"/>
  <c r="DY159" i="45"/>
  <c r="BJ159" i="43" s="1"/>
  <c r="DX159" i="45"/>
  <c r="BI159" i="43" s="1"/>
  <c r="DW159" i="45"/>
  <c r="BH159" i="43" s="1"/>
  <c r="DV159" i="45"/>
  <c r="BG159" i="43" s="1"/>
  <c r="DU159" i="45"/>
  <c r="DT159" i="45"/>
  <c r="BE159" i="43" s="1"/>
  <c r="DS159" i="45"/>
  <c r="DR159" i="45"/>
  <c r="BC159" i="43" s="1"/>
  <c r="DQ159" i="45"/>
  <c r="DP159" i="45"/>
  <c r="BA159" i="43" s="1"/>
  <c r="DO159" i="45"/>
  <c r="AZ159" i="43" s="1"/>
  <c r="DN159" i="45"/>
  <c r="AY159" i="43" s="1"/>
  <c r="DM159" i="45"/>
  <c r="AX159" i="43" s="1"/>
  <c r="DL159" i="45"/>
  <c r="AW159" i="43" s="1"/>
  <c r="DK159" i="45"/>
  <c r="DJ159" i="45"/>
  <c r="AU159" i="43" s="1"/>
  <c r="DI159" i="45"/>
  <c r="AT159" i="43" s="1"/>
  <c r="DH159" i="45"/>
  <c r="AS159" i="43" s="1"/>
  <c r="DG159" i="45"/>
  <c r="DF159" i="45"/>
  <c r="DE159" i="45"/>
  <c r="DD159" i="45"/>
  <c r="AO159" i="43" s="1"/>
  <c r="DC159" i="45"/>
  <c r="DB159" i="45"/>
  <c r="DA159" i="45"/>
  <c r="AL159" i="43" s="1"/>
  <c r="CZ159" i="45"/>
  <c r="AK159" i="43" s="1"/>
  <c r="CY159" i="45"/>
  <c r="AJ159" i="43" s="1"/>
  <c r="CX159" i="45"/>
  <c r="CW159" i="45"/>
  <c r="CV159" i="45"/>
  <c r="AG159" i="43" s="1"/>
  <c r="CU159" i="45"/>
  <c r="CT159" i="45"/>
  <c r="AE159" i="43" s="1"/>
  <c r="CS159" i="45"/>
  <c r="AD159" i="43" s="1"/>
  <c r="CR159" i="45"/>
  <c r="AC159" i="43" s="1"/>
  <c r="CQ159" i="45"/>
  <c r="AB159" i="43" s="1"/>
  <c r="CP159" i="45"/>
  <c r="CO159" i="45"/>
  <c r="CN159" i="45"/>
  <c r="CM159" i="45"/>
  <c r="CL159" i="45"/>
  <c r="CK159" i="45"/>
  <c r="V159" i="43" s="1"/>
  <c r="CJ159" i="45"/>
  <c r="U159" i="43" s="1"/>
  <c r="CI159" i="45"/>
  <c r="T159" i="43" s="1"/>
  <c r="CH159" i="45"/>
  <c r="S159" i="43" s="1"/>
  <c r="CG159" i="45"/>
  <c r="CF159" i="45"/>
  <c r="CE159" i="45"/>
  <c r="CD159" i="45"/>
  <c r="CC159" i="45"/>
  <c r="CB159" i="45"/>
  <c r="M159" i="43" s="1"/>
  <c r="CA159" i="45"/>
  <c r="L159" i="43" s="1"/>
  <c r="BZ159" i="45"/>
  <c r="BY159" i="45"/>
  <c r="BX159" i="45"/>
  <c r="BW159" i="45"/>
  <c r="BV159" i="45"/>
  <c r="BU159" i="45"/>
  <c r="F159" i="43" s="1"/>
  <c r="BT159" i="45"/>
  <c r="E159" i="43" s="1"/>
  <c r="BS159" i="45"/>
  <c r="D159" i="43" s="1"/>
  <c r="B159" i="45"/>
  <c r="B159" i="43" s="1"/>
  <c r="A159" i="45"/>
  <c r="A159" i="43" s="1"/>
  <c r="EF158" i="45"/>
  <c r="EE158" i="45"/>
  <c r="BP158" i="43" s="1"/>
  <c r="ED158" i="45"/>
  <c r="BO158" i="43" s="1"/>
  <c r="EC158" i="45"/>
  <c r="BN158" i="43" s="1"/>
  <c r="EB158" i="45"/>
  <c r="BM158" i="43" s="1"/>
  <c r="EA158" i="45"/>
  <c r="BL158" i="43" s="1"/>
  <c r="DZ158" i="45"/>
  <c r="BK158" i="43" s="1"/>
  <c r="DY158" i="45"/>
  <c r="DX158" i="45"/>
  <c r="DW158" i="45"/>
  <c r="BH158" i="43" s="1"/>
  <c r="DV158" i="45"/>
  <c r="BG158" i="43" s="1"/>
  <c r="DU158" i="45"/>
  <c r="BF158" i="43" s="1"/>
  <c r="DT158" i="45"/>
  <c r="BE158" i="43" s="1"/>
  <c r="DS158" i="45"/>
  <c r="DR158" i="45"/>
  <c r="BC158" i="43" s="1"/>
  <c r="DQ158" i="45"/>
  <c r="DP158" i="45"/>
  <c r="BA158" i="43" s="1"/>
  <c r="DO158" i="45"/>
  <c r="AZ158" i="43" s="1"/>
  <c r="DN158" i="45"/>
  <c r="AY158" i="43" s="1"/>
  <c r="DM158" i="45"/>
  <c r="AX158" i="43" s="1"/>
  <c r="DL158" i="45"/>
  <c r="AW158" i="43" s="1"/>
  <c r="DK158" i="45"/>
  <c r="DJ158" i="45"/>
  <c r="AU158" i="43" s="1"/>
  <c r="DI158" i="45"/>
  <c r="DH158" i="45"/>
  <c r="AS158" i="43" s="1"/>
  <c r="DG158" i="45"/>
  <c r="AR158" i="43" s="1"/>
  <c r="DF158" i="45"/>
  <c r="AQ158" i="43" s="1"/>
  <c r="DE158" i="45"/>
  <c r="DD158" i="45"/>
  <c r="DC158" i="45"/>
  <c r="AN158" i="43" s="1"/>
  <c r="DB158" i="45"/>
  <c r="AM158" i="43" s="1"/>
  <c r="DA158" i="45"/>
  <c r="CZ158" i="45"/>
  <c r="CY158" i="45"/>
  <c r="AJ158" i="43" s="1"/>
  <c r="CX158" i="45"/>
  <c r="AI158" i="43" s="1"/>
  <c r="CW158" i="45"/>
  <c r="AH158" i="43" s="1"/>
  <c r="CV158" i="45"/>
  <c r="CU158" i="45"/>
  <c r="CT158" i="45"/>
  <c r="AE158" i="43" s="1"/>
  <c r="CS158" i="45"/>
  <c r="CR158" i="45"/>
  <c r="AC158" i="43" s="1"/>
  <c r="CQ158" i="45"/>
  <c r="AB158" i="43" s="1"/>
  <c r="CP158" i="45"/>
  <c r="AA158" i="43" s="1"/>
  <c r="CO158" i="45"/>
  <c r="Z158" i="43" s="1"/>
  <c r="CN158" i="45"/>
  <c r="CM158" i="45"/>
  <c r="CL158" i="45"/>
  <c r="CK158" i="45"/>
  <c r="CJ158" i="45"/>
  <c r="CI158" i="45"/>
  <c r="T158" i="43" s="1"/>
  <c r="CH158" i="45"/>
  <c r="S158" i="43" s="1"/>
  <c r="CG158" i="45"/>
  <c r="R158" i="43" s="1"/>
  <c r="CF158" i="45"/>
  <c r="Q158" i="43" s="1"/>
  <c r="CE158" i="45"/>
  <c r="CD158" i="45"/>
  <c r="CC158" i="45"/>
  <c r="CB158" i="45"/>
  <c r="CA158" i="45"/>
  <c r="L158" i="43" s="1"/>
  <c r="BZ158" i="45"/>
  <c r="K158" i="43" s="1"/>
  <c r="BY158" i="45"/>
  <c r="BX158" i="45"/>
  <c r="I158" i="43" s="1"/>
  <c r="BW158" i="45"/>
  <c r="BV158" i="45"/>
  <c r="BU158" i="45"/>
  <c r="BT158" i="45"/>
  <c r="BS158" i="45"/>
  <c r="D158" i="43" s="1"/>
  <c r="B158" i="45"/>
  <c r="B158" i="43" s="1"/>
  <c r="A158" i="45"/>
  <c r="A158" i="43" s="1"/>
  <c r="EF157" i="45"/>
  <c r="EE157" i="45"/>
  <c r="ED157" i="45"/>
  <c r="EC157" i="45"/>
  <c r="EB157" i="45"/>
  <c r="BM157" i="43" s="1"/>
  <c r="EA157" i="45"/>
  <c r="BL157" i="43" s="1"/>
  <c r="DZ157" i="45"/>
  <c r="BK157" i="43" s="1"/>
  <c r="DY157" i="45"/>
  <c r="BJ157" i="43" s="1"/>
  <c r="DX157" i="45"/>
  <c r="BI157" i="43" s="1"/>
  <c r="DW157" i="45"/>
  <c r="DV157" i="45"/>
  <c r="BG157" i="43" s="1"/>
  <c r="DU157" i="45"/>
  <c r="BF157" i="43" s="1"/>
  <c r="DT157" i="45"/>
  <c r="BE157" i="43" s="1"/>
  <c r="DS157" i="45"/>
  <c r="BD157" i="43" s="1"/>
  <c r="DR157" i="45"/>
  <c r="BC157" i="43" s="1"/>
  <c r="DQ157" i="45"/>
  <c r="BB157" i="43" s="1"/>
  <c r="DP157" i="45"/>
  <c r="DO157" i="45"/>
  <c r="DN157" i="45"/>
  <c r="AY157" i="43" s="1"/>
  <c r="DM157" i="45"/>
  <c r="DL157" i="45"/>
  <c r="AW157" i="43" s="1"/>
  <c r="DK157" i="45"/>
  <c r="DJ157" i="45"/>
  <c r="DI157" i="45"/>
  <c r="DH157" i="45"/>
  <c r="DG157" i="45"/>
  <c r="DF157" i="45"/>
  <c r="AQ157" i="43" s="1"/>
  <c r="DE157" i="45"/>
  <c r="AP157" i="43" s="1"/>
  <c r="DD157" i="45"/>
  <c r="AO157" i="43" s="1"/>
  <c r="DC157" i="45"/>
  <c r="AN157" i="43" s="1"/>
  <c r="DB157" i="45"/>
  <c r="DA157" i="45"/>
  <c r="CZ157" i="45"/>
  <c r="AK157" i="43" s="1"/>
  <c r="CY157" i="45"/>
  <c r="CX157" i="45"/>
  <c r="AI157" i="43" s="1"/>
  <c r="CW157" i="45"/>
  <c r="CV157" i="45"/>
  <c r="AG157" i="43" s="1"/>
  <c r="CU157" i="45"/>
  <c r="AF157" i="43" s="1"/>
  <c r="CT157" i="45"/>
  <c r="CS157" i="45"/>
  <c r="CR157" i="45"/>
  <c r="CQ157" i="45"/>
  <c r="CP157" i="45"/>
  <c r="AA157" i="43" s="1"/>
  <c r="CO157" i="45"/>
  <c r="Z157" i="43" s="1"/>
  <c r="CN157" i="45"/>
  <c r="Y157" i="43" s="1"/>
  <c r="CM157" i="45"/>
  <c r="X157" i="43" s="1"/>
  <c r="CL157" i="45"/>
  <c r="CK157" i="45"/>
  <c r="CJ157" i="45"/>
  <c r="CI157" i="45"/>
  <c r="CH157" i="45"/>
  <c r="CG157" i="45"/>
  <c r="R157" i="43" s="1"/>
  <c r="CF157" i="45"/>
  <c r="Q157" i="43" s="1"/>
  <c r="CE157" i="45"/>
  <c r="P157" i="43" s="1"/>
  <c r="CD157" i="45"/>
  <c r="O157" i="43" s="1"/>
  <c r="CC157" i="45"/>
  <c r="N157" i="43" s="1"/>
  <c r="CB157" i="45"/>
  <c r="CA157" i="45"/>
  <c r="BZ157" i="45"/>
  <c r="BY157" i="45"/>
  <c r="J157" i="43" s="1"/>
  <c r="BX157" i="45"/>
  <c r="I157" i="43" s="1"/>
  <c r="BW157" i="45"/>
  <c r="H157" i="43" s="1"/>
  <c r="BV157" i="45"/>
  <c r="BU157" i="45"/>
  <c r="BT157" i="45"/>
  <c r="BS157" i="45"/>
  <c r="B157" i="45"/>
  <c r="B157" i="43" s="1"/>
  <c r="A157" i="45"/>
  <c r="C157" i="45" s="1"/>
  <c r="C157" i="43" s="1"/>
  <c r="EF156" i="45"/>
  <c r="BQ156" i="43" s="1"/>
  <c r="EE156" i="45"/>
  <c r="ED156" i="45"/>
  <c r="BO156" i="43" s="1"/>
  <c r="EC156" i="45"/>
  <c r="BN156" i="43" s="1"/>
  <c r="EB156" i="45"/>
  <c r="EA156" i="45"/>
  <c r="DZ156" i="45"/>
  <c r="BK156" i="43" s="1"/>
  <c r="DY156" i="45"/>
  <c r="BJ156" i="43" s="1"/>
  <c r="DX156" i="45"/>
  <c r="BI156" i="43" s="1"/>
  <c r="DW156" i="45"/>
  <c r="DV156" i="45"/>
  <c r="BG156" i="43" s="1"/>
  <c r="DU156" i="45"/>
  <c r="BF156" i="43" s="1"/>
  <c r="DT156" i="45"/>
  <c r="DS156" i="45"/>
  <c r="BD156" i="43" s="1"/>
  <c r="DR156" i="45"/>
  <c r="DQ156" i="45"/>
  <c r="BB156" i="43" s="1"/>
  <c r="DP156" i="45"/>
  <c r="BA156" i="43" s="1"/>
  <c r="DO156" i="45"/>
  <c r="AZ156" i="43" s="1"/>
  <c r="DN156" i="45"/>
  <c r="AY156" i="43" s="1"/>
  <c r="DM156" i="45"/>
  <c r="AX156" i="43" s="1"/>
  <c r="DL156" i="45"/>
  <c r="DK156" i="45"/>
  <c r="DJ156" i="45"/>
  <c r="AU156" i="43" s="1"/>
  <c r="DI156" i="45"/>
  <c r="AT156" i="43" s="1"/>
  <c r="DH156" i="45"/>
  <c r="AS156" i="43" s="1"/>
  <c r="DG156" i="45"/>
  <c r="DF156" i="45"/>
  <c r="AQ156" i="43" s="1"/>
  <c r="DE156" i="45"/>
  <c r="AP156" i="43" s="1"/>
  <c r="DD156" i="45"/>
  <c r="DC156" i="45"/>
  <c r="DB156" i="45"/>
  <c r="AM156" i="43" s="1"/>
  <c r="DA156" i="45"/>
  <c r="AL156" i="43" s="1"/>
  <c r="CZ156" i="45"/>
  <c r="AK156" i="43" s="1"/>
  <c r="CY156" i="45"/>
  <c r="AJ156" i="43" s="1"/>
  <c r="CX156" i="45"/>
  <c r="AI156" i="43" s="1"/>
  <c r="CW156" i="45"/>
  <c r="AH156" i="43" s="1"/>
  <c r="CV156" i="45"/>
  <c r="CU156" i="45"/>
  <c r="CT156" i="45"/>
  <c r="AE156" i="43" s="1"/>
  <c r="CS156" i="45"/>
  <c r="AD156" i="43" s="1"/>
  <c r="CR156" i="45"/>
  <c r="AC156" i="43" s="1"/>
  <c r="CQ156" i="45"/>
  <c r="CP156" i="45"/>
  <c r="AA156" i="43" s="1"/>
  <c r="CO156" i="45"/>
  <c r="Z156" i="43" s="1"/>
  <c r="CN156" i="45"/>
  <c r="CM156" i="45"/>
  <c r="CL156" i="45"/>
  <c r="CK156" i="45"/>
  <c r="V156" i="43" s="1"/>
  <c r="CJ156" i="45"/>
  <c r="U156" i="43" s="1"/>
  <c r="CI156" i="45"/>
  <c r="T156" i="43" s="1"/>
  <c r="CH156" i="45"/>
  <c r="S156" i="43" s="1"/>
  <c r="CG156" i="45"/>
  <c r="R156" i="43" s="1"/>
  <c r="CF156" i="45"/>
  <c r="CE156" i="45"/>
  <c r="CD156" i="45"/>
  <c r="O156" i="43" s="1"/>
  <c r="CC156" i="45"/>
  <c r="N156" i="43" s="1"/>
  <c r="CB156" i="45"/>
  <c r="M156" i="43" s="1"/>
  <c r="CA156" i="45"/>
  <c r="BZ156" i="45"/>
  <c r="K156" i="43" s="1"/>
  <c r="BY156" i="45"/>
  <c r="J156" i="43" s="1"/>
  <c r="BX156" i="45"/>
  <c r="BW156" i="45"/>
  <c r="BV156" i="45"/>
  <c r="G156" i="43" s="1"/>
  <c r="BU156" i="45"/>
  <c r="F156" i="43" s="1"/>
  <c r="BT156" i="45"/>
  <c r="E156" i="43" s="1"/>
  <c r="BS156" i="45"/>
  <c r="D156" i="43" s="1"/>
  <c r="B156" i="45"/>
  <c r="B156" i="43" s="1"/>
  <c r="A156" i="45"/>
  <c r="C156" i="45" s="1"/>
  <c r="C156" i="43" s="1"/>
  <c r="EF155" i="45"/>
  <c r="BQ155" i="43" s="1"/>
  <c r="EE155" i="45"/>
  <c r="BP155" i="43" s="1"/>
  <c r="ED155" i="45"/>
  <c r="BO155" i="43" s="1"/>
  <c r="EC155" i="45"/>
  <c r="BN155" i="43" s="1"/>
  <c r="EB155" i="45"/>
  <c r="BM155" i="43" s="1"/>
  <c r="EA155" i="45"/>
  <c r="BL155" i="43" s="1"/>
  <c r="DZ155" i="45"/>
  <c r="DY155" i="45"/>
  <c r="DX155" i="45"/>
  <c r="BI155" i="43" s="1"/>
  <c r="DW155" i="45"/>
  <c r="DV155" i="45"/>
  <c r="DU155" i="45"/>
  <c r="BF155" i="43" s="1"/>
  <c r="DT155" i="45"/>
  <c r="BE155" i="43" s="1"/>
  <c r="DS155" i="45"/>
  <c r="BD155" i="43" s="1"/>
  <c r="DR155" i="45"/>
  <c r="DQ155" i="45"/>
  <c r="DP155" i="45"/>
  <c r="BA155" i="43" s="1"/>
  <c r="DO155" i="45"/>
  <c r="DN155" i="45"/>
  <c r="AY155" i="43" s="1"/>
  <c r="DM155" i="45"/>
  <c r="AX155" i="43" s="1"/>
  <c r="DL155" i="45"/>
  <c r="DK155" i="45"/>
  <c r="DJ155" i="45"/>
  <c r="DI155" i="45"/>
  <c r="DH155" i="45"/>
  <c r="AS155" i="43" s="1"/>
  <c r="DG155" i="45"/>
  <c r="AR155" i="43" s="1"/>
  <c r="DF155" i="45"/>
  <c r="AQ155" i="43" s="1"/>
  <c r="DE155" i="45"/>
  <c r="AP155" i="43" s="1"/>
  <c r="DD155" i="45"/>
  <c r="AO155" i="43" s="1"/>
  <c r="DC155" i="45"/>
  <c r="AN155" i="43" s="1"/>
  <c r="DB155" i="45"/>
  <c r="DA155" i="45"/>
  <c r="CZ155" i="45"/>
  <c r="AK155" i="43" s="1"/>
  <c r="CY155" i="45"/>
  <c r="CX155" i="45"/>
  <c r="AI155" i="43" s="1"/>
  <c r="CW155" i="45"/>
  <c r="AH155" i="43" s="1"/>
  <c r="CV155" i="45"/>
  <c r="AG155" i="43" s="1"/>
  <c r="CU155" i="45"/>
  <c r="AF155" i="43" s="1"/>
  <c r="CT155" i="45"/>
  <c r="CS155" i="45"/>
  <c r="CR155" i="45"/>
  <c r="AC155" i="43" s="1"/>
  <c r="CQ155" i="45"/>
  <c r="AB155" i="43" s="1"/>
  <c r="CP155" i="45"/>
  <c r="CO155" i="45"/>
  <c r="Z155" i="43" s="1"/>
  <c r="CN155" i="45"/>
  <c r="Y155" i="43" s="1"/>
  <c r="CM155" i="45"/>
  <c r="X155" i="43" s="1"/>
  <c r="CL155" i="45"/>
  <c r="CK155" i="45"/>
  <c r="CJ155" i="45"/>
  <c r="U155" i="43" s="1"/>
  <c r="CI155" i="45"/>
  <c r="T155" i="43" s="1"/>
  <c r="CH155" i="45"/>
  <c r="S155" i="43" s="1"/>
  <c r="CG155" i="45"/>
  <c r="CF155" i="45"/>
  <c r="CE155" i="45"/>
  <c r="CD155" i="45"/>
  <c r="CC155" i="45"/>
  <c r="CB155" i="45"/>
  <c r="M155" i="43" s="1"/>
  <c r="CA155" i="45"/>
  <c r="BZ155" i="45"/>
  <c r="K155" i="43" s="1"/>
  <c r="BY155" i="45"/>
  <c r="J155" i="43" s="1"/>
  <c r="BX155" i="45"/>
  <c r="I155" i="43" s="1"/>
  <c r="BW155" i="45"/>
  <c r="H155" i="43" s="1"/>
  <c r="BV155" i="45"/>
  <c r="BU155" i="45"/>
  <c r="BT155" i="45"/>
  <c r="E155" i="43" s="1"/>
  <c r="BS155" i="45"/>
  <c r="D155" i="43" s="1"/>
  <c r="B155" i="45"/>
  <c r="B155" i="43" s="1"/>
  <c r="A155" i="45"/>
  <c r="A155" i="43" s="1"/>
  <c r="EF154" i="45"/>
  <c r="EE154" i="45"/>
  <c r="ED154" i="45"/>
  <c r="BO154" i="43" s="1"/>
  <c r="EC154" i="45"/>
  <c r="BN154" i="43" s="1"/>
  <c r="EB154" i="45"/>
  <c r="BM154" i="43" s="1"/>
  <c r="EA154" i="45"/>
  <c r="BL154" i="43" s="1"/>
  <c r="DZ154" i="45"/>
  <c r="BK154" i="43" s="1"/>
  <c r="DY154" i="45"/>
  <c r="BJ154" i="43" s="1"/>
  <c r="DX154" i="45"/>
  <c r="DW154" i="45"/>
  <c r="DV154" i="45"/>
  <c r="BG154" i="43" s="1"/>
  <c r="DU154" i="45"/>
  <c r="BF154" i="43" s="1"/>
  <c r="DT154" i="45"/>
  <c r="BE154" i="43" s="1"/>
  <c r="DS154" i="45"/>
  <c r="BD154" i="43" s="1"/>
  <c r="DR154" i="45"/>
  <c r="DQ154" i="45"/>
  <c r="DP154" i="45"/>
  <c r="DO154" i="45"/>
  <c r="DN154" i="45"/>
  <c r="AY154" i="43" s="1"/>
  <c r="DM154" i="45"/>
  <c r="AX154" i="43" s="1"/>
  <c r="DL154" i="45"/>
  <c r="AW154" i="43" s="1"/>
  <c r="DK154" i="45"/>
  <c r="AV154" i="43" s="1"/>
  <c r="DJ154" i="45"/>
  <c r="AU154" i="43" s="1"/>
  <c r="DI154" i="45"/>
  <c r="AT154" i="43" s="1"/>
  <c r="DH154" i="45"/>
  <c r="DG154" i="45"/>
  <c r="DF154" i="45"/>
  <c r="AQ154" i="43" s="1"/>
  <c r="DE154" i="45"/>
  <c r="AP154" i="43" s="1"/>
  <c r="DD154" i="45"/>
  <c r="AO154" i="43" s="1"/>
  <c r="DC154" i="45"/>
  <c r="AN154" i="43" s="1"/>
  <c r="DB154" i="45"/>
  <c r="AM154" i="43" s="1"/>
  <c r="DA154" i="45"/>
  <c r="CZ154" i="45"/>
  <c r="CY154" i="45"/>
  <c r="CX154" i="45"/>
  <c r="AI154" i="43" s="1"/>
  <c r="CW154" i="45"/>
  <c r="AH154" i="43" s="1"/>
  <c r="CV154" i="45"/>
  <c r="AG154" i="43" s="1"/>
  <c r="CU154" i="45"/>
  <c r="AF154" i="43" s="1"/>
  <c r="CT154" i="45"/>
  <c r="AE154" i="43" s="1"/>
  <c r="CS154" i="45"/>
  <c r="AD154" i="43" s="1"/>
  <c r="CR154" i="45"/>
  <c r="CQ154" i="45"/>
  <c r="CP154" i="45"/>
  <c r="AA154" i="43" s="1"/>
  <c r="CO154" i="45"/>
  <c r="Z154" i="43" s="1"/>
  <c r="CN154" i="45"/>
  <c r="Y154" i="43" s="1"/>
  <c r="CM154" i="45"/>
  <c r="X154" i="43" s="1"/>
  <c r="CL154" i="45"/>
  <c r="CK154" i="45"/>
  <c r="CJ154" i="45"/>
  <c r="CI154" i="45"/>
  <c r="CH154" i="45"/>
  <c r="S154" i="43" s="1"/>
  <c r="CG154" i="45"/>
  <c r="R154" i="43" s="1"/>
  <c r="CF154" i="45"/>
  <c r="Q154" i="43" s="1"/>
  <c r="CE154" i="45"/>
  <c r="P154" i="43" s="1"/>
  <c r="CD154" i="45"/>
  <c r="O154" i="43" s="1"/>
  <c r="CC154" i="45"/>
  <c r="N154" i="43" s="1"/>
  <c r="CB154" i="45"/>
  <c r="CA154" i="45"/>
  <c r="BZ154" i="45"/>
  <c r="K154" i="43" s="1"/>
  <c r="BY154" i="45"/>
  <c r="J154" i="43" s="1"/>
  <c r="BX154" i="45"/>
  <c r="I154" i="43" s="1"/>
  <c r="BW154" i="45"/>
  <c r="H154" i="43" s="1"/>
  <c r="BV154" i="45"/>
  <c r="G154" i="43" s="1"/>
  <c r="BU154" i="45"/>
  <c r="F154" i="43" s="1"/>
  <c r="BT154" i="45"/>
  <c r="BS154" i="45"/>
  <c r="B154" i="45"/>
  <c r="B154" i="43" s="1"/>
  <c r="A154" i="45"/>
  <c r="A154" i="43" s="1"/>
  <c r="EF153" i="45"/>
  <c r="BQ153" i="43" s="1"/>
  <c r="EE153" i="45"/>
  <c r="BP153" i="43" s="1"/>
  <c r="ED153" i="45"/>
  <c r="EC153" i="45"/>
  <c r="EB153" i="45"/>
  <c r="BM153" i="43" s="1"/>
  <c r="EA153" i="45"/>
  <c r="BL153" i="43" s="1"/>
  <c r="DZ153" i="45"/>
  <c r="BK153" i="43" s="1"/>
  <c r="DY153" i="45"/>
  <c r="BJ153" i="43" s="1"/>
  <c r="DX153" i="45"/>
  <c r="BI153" i="43" s="1"/>
  <c r="DW153" i="45"/>
  <c r="BH153" i="43" s="1"/>
  <c r="DV153" i="45"/>
  <c r="DU153" i="45"/>
  <c r="DT153" i="45"/>
  <c r="BE153" i="43" s="1"/>
  <c r="DS153" i="45"/>
  <c r="BD153" i="43" s="1"/>
  <c r="DR153" i="45"/>
  <c r="BC153" i="43" s="1"/>
  <c r="DQ153" i="45"/>
  <c r="BB153" i="43" s="1"/>
  <c r="DP153" i="45"/>
  <c r="BA153" i="43" s="1"/>
  <c r="DO153" i="45"/>
  <c r="AZ153" i="43" s="1"/>
  <c r="DN153" i="45"/>
  <c r="DM153" i="45"/>
  <c r="DL153" i="45"/>
  <c r="AW153" i="43" s="1"/>
  <c r="DK153" i="45"/>
  <c r="AV153" i="43" s="1"/>
  <c r="DJ153" i="45"/>
  <c r="AU153" i="43" s="1"/>
  <c r="DI153" i="45"/>
  <c r="AT153" i="43" s="1"/>
  <c r="DH153" i="45"/>
  <c r="AS153" i="43" s="1"/>
  <c r="DG153" i="45"/>
  <c r="AR153" i="43" s="1"/>
  <c r="DF153" i="45"/>
  <c r="DE153" i="45"/>
  <c r="DD153" i="45"/>
  <c r="AO153" i="43" s="1"/>
  <c r="DC153" i="45"/>
  <c r="AN153" i="43" s="1"/>
  <c r="DB153" i="45"/>
  <c r="DA153" i="45"/>
  <c r="CZ153" i="45"/>
  <c r="AK153" i="43" s="1"/>
  <c r="CY153" i="45"/>
  <c r="AJ153" i="43" s="1"/>
  <c r="CX153" i="45"/>
  <c r="CW153" i="45"/>
  <c r="CV153" i="45"/>
  <c r="AG153" i="43" s="1"/>
  <c r="CU153" i="45"/>
  <c r="AF153" i="43" s="1"/>
  <c r="CT153" i="45"/>
  <c r="AE153" i="43" s="1"/>
  <c r="CS153" i="45"/>
  <c r="AD153" i="43" s="1"/>
  <c r="CR153" i="45"/>
  <c r="AC153" i="43" s="1"/>
  <c r="CQ153" i="45"/>
  <c r="AB153" i="43" s="1"/>
  <c r="CP153" i="45"/>
  <c r="CO153" i="45"/>
  <c r="CN153" i="45"/>
  <c r="Y153" i="43" s="1"/>
  <c r="CM153" i="45"/>
  <c r="X153" i="43" s="1"/>
  <c r="CL153" i="45"/>
  <c r="W153" i="43" s="1"/>
  <c r="CK153" i="45"/>
  <c r="V153" i="43" s="1"/>
  <c r="CJ153" i="45"/>
  <c r="U153" i="43" s="1"/>
  <c r="CI153" i="45"/>
  <c r="T153" i="43" s="1"/>
  <c r="CH153" i="45"/>
  <c r="CG153" i="45"/>
  <c r="CF153" i="45"/>
  <c r="Q153" i="43" s="1"/>
  <c r="CE153" i="45"/>
  <c r="P153" i="43" s="1"/>
  <c r="CD153" i="45"/>
  <c r="O153" i="43" s="1"/>
  <c r="CC153" i="45"/>
  <c r="N153" i="43" s="1"/>
  <c r="CB153" i="45"/>
  <c r="M153" i="43" s="1"/>
  <c r="CA153" i="45"/>
  <c r="L153" i="43" s="1"/>
  <c r="BZ153" i="45"/>
  <c r="BY153" i="45"/>
  <c r="BX153" i="45"/>
  <c r="I153" i="43" s="1"/>
  <c r="BW153" i="45"/>
  <c r="BV153" i="45"/>
  <c r="BU153" i="45"/>
  <c r="BT153" i="45"/>
  <c r="E153" i="43" s="1"/>
  <c r="BS153" i="45"/>
  <c r="D153" i="43" s="1"/>
  <c r="B153" i="45"/>
  <c r="B153" i="43" s="1"/>
  <c r="A153" i="45"/>
  <c r="C153" i="45" s="1"/>
  <c r="C153" i="43" s="1"/>
  <c r="EF152" i="45"/>
  <c r="EE152" i="45"/>
  <c r="ED152" i="45"/>
  <c r="BO152" i="43" s="1"/>
  <c r="EC152" i="45"/>
  <c r="BN152" i="43" s="1"/>
  <c r="EB152" i="45"/>
  <c r="EA152" i="45"/>
  <c r="DZ152" i="45"/>
  <c r="BK152" i="43" s="1"/>
  <c r="DY152" i="45"/>
  <c r="BJ152" i="43" s="1"/>
  <c r="DX152" i="45"/>
  <c r="BI152" i="43" s="1"/>
  <c r="DW152" i="45"/>
  <c r="BH152" i="43" s="1"/>
  <c r="DV152" i="45"/>
  <c r="DU152" i="45"/>
  <c r="BF152" i="43" s="1"/>
  <c r="DT152" i="45"/>
  <c r="DS152" i="45"/>
  <c r="DR152" i="45"/>
  <c r="BC152" i="43" s="1"/>
  <c r="DQ152" i="45"/>
  <c r="BB152" i="43" s="1"/>
  <c r="DP152" i="45"/>
  <c r="BA152" i="43" s="1"/>
  <c r="DO152" i="45"/>
  <c r="AZ152" i="43" s="1"/>
  <c r="DN152" i="45"/>
  <c r="AY152" i="43" s="1"/>
  <c r="DM152" i="45"/>
  <c r="AX152" i="43" s="1"/>
  <c r="DL152" i="45"/>
  <c r="DK152" i="45"/>
  <c r="DJ152" i="45"/>
  <c r="AU152" i="43" s="1"/>
  <c r="DI152" i="45"/>
  <c r="AT152" i="43" s="1"/>
  <c r="DH152" i="45"/>
  <c r="AS152" i="43" s="1"/>
  <c r="DG152" i="45"/>
  <c r="AR152" i="43" s="1"/>
  <c r="DF152" i="45"/>
  <c r="AQ152" i="43" s="1"/>
  <c r="DE152" i="45"/>
  <c r="AP152" i="43" s="1"/>
  <c r="DD152" i="45"/>
  <c r="DC152" i="45"/>
  <c r="DB152" i="45"/>
  <c r="AM152" i="43" s="1"/>
  <c r="DA152" i="45"/>
  <c r="AL152" i="43" s="1"/>
  <c r="CZ152" i="45"/>
  <c r="CY152" i="45"/>
  <c r="CX152" i="45"/>
  <c r="AI152" i="43" s="1"/>
  <c r="CW152" i="45"/>
  <c r="AH152" i="43" s="1"/>
  <c r="CV152" i="45"/>
  <c r="CU152" i="45"/>
  <c r="CT152" i="45"/>
  <c r="AE152" i="43" s="1"/>
  <c r="CS152" i="45"/>
  <c r="AD152" i="43" s="1"/>
  <c r="CR152" i="45"/>
  <c r="AC152" i="43" s="1"/>
  <c r="CQ152" i="45"/>
  <c r="AB152" i="43" s="1"/>
  <c r="CP152" i="45"/>
  <c r="AA152" i="43" s="1"/>
  <c r="CO152" i="45"/>
  <c r="Z152" i="43" s="1"/>
  <c r="CN152" i="45"/>
  <c r="CM152" i="45"/>
  <c r="CL152" i="45"/>
  <c r="W152" i="43" s="1"/>
  <c r="CK152" i="45"/>
  <c r="V152" i="43" s="1"/>
  <c r="CJ152" i="45"/>
  <c r="U152" i="43" s="1"/>
  <c r="CI152" i="45"/>
  <c r="T152" i="43" s="1"/>
  <c r="CH152" i="45"/>
  <c r="S152" i="43" s="1"/>
  <c r="CG152" i="45"/>
  <c r="R152" i="43" s="1"/>
  <c r="CF152" i="45"/>
  <c r="CE152" i="45"/>
  <c r="CD152" i="45"/>
  <c r="O152" i="43" s="1"/>
  <c r="CC152" i="45"/>
  <c r="N152" i="43" s="1"/>
  <c r="CB152" i="45"/>
  <c r="M152" i="43" s="1"/>
  <c r="CA152" i="45"/>
  <c r="L152" i="43" s="1"/>
  <c r="BZ152" i="45"/>
  <c r="K152" i="43" s="1"/>
  <c r="BY152" i="45"/>
  <c r="J152" i="43" s="1"/>
  <c r="BX152" i="45"/>
  <c r="BW152" i="45"/>
  <c r="BV152" i="45"/>
  <c r="G152" i="43" s="1"/>
  <c r="BU152" i="45"/>
  <c r="F152" i="43" s="1"/>
  <c r="BT152" i="45"/>
  <c r="BS152" i="45"/>
  <c r="B152" i="45"/>
  <c r="B152" i="43" s="1"/>
  <c r="A152" i="45"/>
  <c r="A152" i="43" s="1"/>
  <c r="EF151" i="45"/>
  <c r="BQ151" i="43" s="1"/>
  <c r="EE151" i="45"/>
  <c r="BP151" i="43" s="1"/>
  <c r="ED151" i="45"/>
  <c r="EC151" i="45"/>
  <c r="EB151" i="45"/>
  <c r="BM151" i="43" s="1"/>
  <c r="EA151" i="45"/>
  <c r="BL151" i="43" s="1"/>
  <c r="DZ151" i="45"/>
  <c r="BK151" i="43" s="1"/>
  <c r="DY151" i="45"/>
  <c r="DX151" i="45"/>
  <c r="BI151" i="43" s="1"/>
  <c r="DW151" i="45"/>
  <c r="BH151" i="43" s="1"/>
  <c r="DV151" i="45"/>
  <c r="BG151" i="43" s="1"/>
  <c r="DU151" i="45"/>
  <c r="DT151" i="45"/>
  <c r="BE151" i="43" s="1"/>
  <c r="DS151" i="45"/>
  <c r="DR151" i="45"/>
  <c r="BC151" i="43" s="1"/>
  <c r="DQ151" i="45"/>
  <c r="DP151" i="45"/>
  <c r="DO151" i="45"/>
  <c r="AZ151" i="43" s="1"/>
  <c r="DN151" i="45"/>
  <c r="AY151" i="43" s="1"/>
  <c r="DM151" i="45"/>
  <c r="AX151" i="43" s="1"/>
  <c r="DL151" i="45"/>
  <c r="AW151" i="43" s="1"/>
  <c r="DK151" i="45"/>
  <c r="AV151" i="43" s="1"/>
  <c r="DJ151" i="45"/>
  <c r="AU151" i="43" s="1"/>
  <c r="DI151" i="45"/>
  <c r="DH151" i="45"/>
  <c r="DG151" i="45"/>
  <c r="AR151" i="43" s="1"/>
  <c r="DF151" i="45"/>
  <c r="AQ151" i="43" s="1"/>
  <c r="DE151" i="45"/>
  <c r="DD151" i="45"/>
  <c r="AO151" i="43" s="1"/>
  <c r="DC151" i="45"/>
  <c r="AN151" i="43" s="1"/>
  <c r="DB151" i="45"/>
  <c r="DA151" i="45"/>
  <c r="CZ151" i="45"/>
  <c r="CY151" i="45"/>
  <c r="AJ151" i="43" s="1"/>
  <c r="CX151" i="45"/>
  <c r="AI151" i="43" s="1"/>
  <c r="CW151" i="45"/>
  <c r="CV151" i="45"/>
  <c r="AG151" i="43" s="1"/>
  <c r="CU151" i="45"/>
  <c r="AF151" i="43" s="1"/>
  <c r="CT151" i="45"/>
  <c r="CS151" i="45"/>
  <c r="CR151" i="45"/>
  <c r="CQ151" i="45"/>
  <c r="CP151" i="45"/>
  <c r="AA151" i="43" s="1"/>
  <c r="CO151" i="45"/>
  <c r="CN151" i="45"/>
  <c r="Y151" i="43" s="1"/>
  <c r="CM151" i="45"/>
  <c r="X151" i="43" s="1"/>
  <c r="CL151" i="45"/>
  <c r="W151" i="43" s="1"/>
  <c r="CK151" i="45"/>
  <c r="CJ151" i="45"/>
  <c r="CI151" i="45"/>
  <c r="T151" i="43" s="1"/>
  <c r="CH151" i="45"/>
  <c r="S151" i="43" s="1"/>
  <c r="CG151" i="45"/>
  <c r="CF151" i="45"/>
  <c r="Q151" i="43" s="1"/>
  <c r="CE151" i="45"/>
  <c r="P151" i="43" s="1"/>
  <c r="CD151" i="45"/>
  <c r="CC151" i="45"/>
  <c r="CB151" i="45"/>
  <c r="CA151" i="45"/>
  <c r="BZ151" i="45"/>
  <c r="BY151" i="45"/>
  <c r="BX151" i="45"/>
  <c r="I151" i="43" s="1"/>
  <c r="BW151" i="45"/>
  <c r="H151" i="43" s="1"/>
  <c r="BV151" i="45"/>
  <c r="G151" i="43" s="1"/>
  <c r="BU151" i="45"/>
  <c r="BT151" i="45"/>
  <c r="BS151" i="45"/>
  <c r="D151" i="43" s="1"/>
  <c r="B151" i="45"/>
  <c r="B151" i="43" s="1"/>
  <c r="A151" i="45"/>
  <c r="A151" i="43" s="1"/>
  <c r="EF150" i="45"/>
  <c r="EE150" i="45"/>
  <c r="ED150" i="45"/>
  <c r="BO150" i="43" s="1"/>
  <c r="EC150" i="45"/>
  <c r="BN150" i="43" s="1"/>
  <c r="EB150" i="45"/>
  <c r="BM150" i="43" s="1"/>
  <c r="EA150" i="45"/>
  <c r="DZ150" i="45"/>
  <c r="BK150" i="43" s="1"/>
  <c r="DY150" i="45"/>
  <c r="BJ150" i="43" s="1"/>
  <c r="DX150" i="45"/>
  <c r="DW150" i="45"/>
  <c r="DV150" i="45"/>
  <c r="BG150" i="43" s="1"/>
  <c r="DU150" i="45"/>
  <c r="BF150" i="43" s="1"/>
  <c r="DT150" i="45"/>
  <c r="BE150" i="43" s="1"/>
  <c r="DS150" i="45"/>
  <c r="DR150" i="45"/>
  <c r="DQ150" i="45"/>
  <c r="BB150" i="43" s="1"/>
  <c r="DP150" i="45"/>
  <c r="DO150" i="45"/>
  <c r="DN150" i="45"/>
  <c r="AY150" i="43" s="1"/>
  <c r="DM150" i="45"/>
  <c r="AX150" i="43" s="1"/>
  <c r="DL150" i="45"/>
  <c r="AW150" i="43" s="1"/>
  <c r="DK150" i="45"/>
  <c r="DJ150" i="45"/>
  <c r="DI150" i="45"/>
  <c r="AT150" i="43" s="1"/>
  <c r="DH150" i="45"/>
  <c r="DG150" i="45"/>
  <c r="DF150" i="45"/>
  <c r="AQ150" i="43" s="1"/>
  <c r="DE150" i="45"/>
  <c r="AP150" i="43" s="1"/>
  <c r="DD150" i="45"/>
  <c r="AO150" i="43" s="1"/>
  <c r="DC150" i="45"/>
  <c r="DB150" i="45"/>
  <c r="AM150" i="43" s="1"/>
  <c r="DA150" i="45"/>
  <c r="AL150" i="43" s="1"/>
  <c r="CZ150" i="45"/>
  <c r="CY150" i="45"/>
  <c r="CX150" i="45"/>
  <c r="CW150" i="45"/>
  <c r="CV150" i="45"/>
  <c r="AG150" i="43" s="1"/>
  <c r="CU150" i="45"/>
  <c r="CT150" i="45"/>
  <c r="AE150" i="43" s="1"/>
  <c r="CS150" i="45"/>
  <c r="AD150" i="43" s="1"/>
  <c r="CR150" i="45"/>
  <c r="CQ150" i="45"/>
  <c r="CP150" i="45"/>
  <c r="CO150" i="45"/>
  <c r="Z150" i="43" s="1"/>
  <c r="CN150" i="45"/>
  <c r="Y150" i="43" s="1"/>
  <c r="CM150" i="45"/>
  <c r="CL150" i="45"/>
  <c r="W150" i="43" s="1"/>
  <c r="CK150" i="45"/>
  <c r="CJ150" i="45"/>
  <c r="CI150" i="45"/>
  <c r="CH150" i="45"/>
  <c r="S150" i="43" s="1"/>
  <c r="CG150" i="45"/>
  <c r="R150" i="43" s="1"/>
  <c r="CF150" i="45"/>
  <c r="CE150" i="45"/>
  <c r="CD150" i="45"/>
  <c r="O150" i="43" s="1"/>
  <c r="CC150" i="45"/>
  <c r="N150" i="43" s="1"/>
  <c r="CB150" i="45"/>
  <c r="CA150" i="45"/>
  <c r="BZ150" i="45"/>
  <c r="BY150" i="45"/>
  <c r="BX150" i="45"/>
  <c r="BW150" i="45"/>
  <c r="BV150" i="45"/>
  <c r="G150" i="43" s="1"/>
  <c r="BU150" i="45"/>
  <c r="F150" i="43" s="1"/>
  <c r="BT150" i="45"/>
  <c r="BS150" i="45"/>
  <c r="B150" i="45"/>
  <c r="B150" i="43" s="1"/>
  <c r="A150" i="45"/>
  <c r="A150" i="43" s="1"/>
  <c r="EF149" i="45"/>
  <c r="EE149" i="45"/>
  <c r="BP149" i="43" s="1"/>
  <c r="ED149" i="45"/>
  <c r="BO149" i="43" s="1"/>
  <c r="EC149" i="45"/>
  <c r="EB149" i="45"/>
  <c r="EA149" i="45"/>
  <c r="DZ149" i="45"/>
  <c r="DY149" i="45"/>
  <c r="DX149" i="45"/>
  <c r="DW149" i="45"/>
  <c r="BH149" i="43" s="1"/>
  <c r="DV149" i="45"/>
  <c r="BG149" i="43" s="1"/>
  <c r="DU149" i="45"/>
  <c r="DT149" i="45"/>
  <c r="DS149" i="45"/>
  <c r="BD149" i="43" s="1"/>
  <c r="DR149" i="45"/>
  <c r="BC149" i="43" s="1"/>
  <c r="DQ149" i="45"/>
  <c r="DP149" i="45"/>
  <c r="BA149" i="43" s="1"/>
  <c r="DO149" i="45"/>
  <c r="AZ149" i="43" s="1"/>
  <c r="DN149" i="45"/>
  <c r="AY149" i="43" s="1"/>
  <c r="DM149" i="45"/>
  <c r="DL149" i="45"/>
  <c r="AW149" i="43" s="1"/>
  <c r="DK149" i="45"/>
  <c r="AV149" i="43" s="1"/>
  <c r="DJ149" i="45"/>
  <c r="AU149" i="43" s="1"/>
  <c r="DI149" i="45"/>
  <c r="DH149" i="45"/>
  <c r="AS149" i="43" s="1"/>
  <c r="DG149" i="45"/>
  <c r="AR149" i="43" s="1"/>
  <c r="DF149" i="45"/>
  <c r="AQ149" i="43" s="1"/>
  <c r="DE149" i="45"/>
  <c r="DD149" i="45"/>
  <c r="DC149" i="45"/>
  <c r="AN149" i="43" s="1"/>
  <c r="DB149" i="45"/>
  <c r="AM149" i="43" s="1"/>
  <c r="DA149" i="45"/>
  <c r="CZ149" i="45"/>
  <c r="AK149" i="43" s="1"/>
  <c r="CY149" i="45"/>
  <c r="AJ149" i="43" s="1"/>
  <c r="CX149" i="45"/>
  <c r="AI149" i="43" s="1"/>
  <c r="CW149" i="45"/>
  <c r="CV149" i="45"/>
  <c r="CU149" i="45"/>
  <c r="AF149" i="43" s="1"/>
  <c r="CT149" i="45"/>
  <c r="AE149" i="43" s="1"/>
  <c r="CS149" i="45"/>
  <c r="CR149" i="45"/>
  <c r="CQ149" i="45"/>
  <c r="AB149" i="43" s="1"/>
  <c r="CP149" i="45"/>
  <c r="AA149" i="43" s="1"/>
  <c r="CO149" i="45"/>
  <c r="CN149" i="45"/>
  <c r="Y149" i="43" s="1"/>
  <c r="CM149" i="45"/>
  <c r="X149" i="43" s="1"/>
  <c r="CL149" i="45"/>
  <c r="W149" i="43" s="1"/>
  <c r="CK149" i="45"/>
  <c r="V149" i="43" s="1"/>
  <c r="CJ149" i="45"/>
  <c r="U149" i="43" s="1"/>
  <c r="CI149" i="45"/>
  <c r="T149" i="43" s="1"/>
  <c r="CH149" i="45"/>
  <c r="S149" i="43" s="1"/>
  <c r="CG149" i="45"/>
  <c r="CF149" i="45"/>
  <c r="CE149" i="45"/>
  <c r="CD149" i="45"/>
  <c r="O149" i="43" s="1"/>
  <c r="CC149" i="45"/>
  <c r="CB149" i="45"/>
  <c r="M149" i="43" s="1"/>
  <c r="CA149" i="45"/>
  <c r="L149" i="43" s="1"/>
  <c r="BZ149" i="45"/>
  <c r="K149" i="43" s="1"/>
  <c r="BY149" i="45"/>
  <c r="BX149" i="45"/>
  <c r="BW149" i="45"/>
  <c r="H149" i="43" s="1"/>
  <c r="BV149" i="45"/>
  <c r="G149" i="43" s="1"/>
  <c r="BU149" i="45"/>
  <c r="BT149" i="45"/>
  <c r="E149" i="43" s="1"/>
  <c r="BS149" i="45"/>
  <c r="D149" i="43" s="1"/>
  <c r="B149" i="45"/>
  <c r="B149" i="43" s="1"/>
  <c r="A149" i="45"/>
  <c r="A147" i="27" s="1"/>
  <c r="EF148" i="45"/>
  <c r="EE148" i="45"/>
  <c r="ED148" i="45"/>
  <c r="BO148" i="43" s="1"/>
  <c r="EC148" i="45"/>
  <c r="EB148" i="45"/>
  <c r="EA148" i="45"/>
  <c r="DZ148" i="45"/>
  <c r="BK148" i="43" s="1"/>
  <c r="DY148" i="45"/>
  <c r="DX148" i="45"/>
  <c r="DW148" i="45"/>
  <c r="DV148" i="45"/>
  <c r="BG148" i="43" s="1"/>
  <c r="DU148" i="45"/>
  <c r="DT148" i="45"/>
  <c r="DS148" i="45"/>
  <c r="DR148" i="45"/>
  <c r="BC148" i="43" s="1"/>
  <c r="DQ148" i="45"/>
  <c r="DP148" i="45"/>
  <c r="BA148" i="43" s="1"/>
  <c r="DO148" i="45"/>
  <c r="DN148" i="45"/>
  <c r="DM148" i="45"/>
  <c r="DL148" i="45"/>
  <c r="DK148" i="45"/>
  <c r="AV148" i="43" s="1"/>
  <c r="DJ148" i="45"/>
  <c r="AU148" i="43" s="1"/>
  <c r="DI148" i="45"/>
  <c r="DH148" i="45"/>
  <c r="AS148" i="43" s="1"/>
  <c r="DG148" i="45"/>
  <c r="DF148" i="45"/>
  <c r="DE148" i="45"/>
  <c r="DD148" i="45"/>
  <c r="DC148" i="45"/>
  <c r="AN148" i="43" s="1"/>
  <c r="DB148" i="45"/>
  <c r="AM148" i="43" s="1"/>
  <c r="DA148" i="45"/>
  <c r="CZ148" i="45"/>
  <c r="CY148" i="45"/>
  <c r="CX148" i="45"/>
  <c r="CW148" i="45"/>
  <c r="CV148" i="45"/>
  <c r="CU148" i="45"/>
  <c r="CT148" i="45"/>
  <c r="AE148" i="43" s="1"/>
  <c r="CS148" i="45"/>
  <c r="CR148" i="45"/>
  <c r="CQ148" i="45"/>
  <c r="CP148" i="45"/>
  <c r="CO148" i="45"/>
  <c r="CN148" i="45"/>
  <c r="CM148" i="45"/>
  <c r="X148" i="43" s="1"/>
  <c r="CL148" i="45"/>
  <c r="W148" i="43" s="1"/>
  <c r="CK148" i="45"/>
  <c r="V148" i="43" s="1"/>
  <c r="CJ148" i="45"/>
  <c r="U148" i="43" s="1"/>
  <c r="CI148" i="45"/>
  <c r="CH148" i="45"/>
  <c r="CG148" i="45"/>
  <c r="CF148" i="45"/>
  <c r="CE148" i="45"/>
  <c r="P148" i="43" s="1"/>
  <c r="CD148" i="45"/>
  <c r="O148" i="43" s="1"/>
  <c r="CC148" i="45"/>
  <c r="CB148" i="45"/>
  <c r="CA148" i="45"/>
  <c r="BZ148" i="45"/>
  <c r="BY148" i="45"/>
  <c r="BX148" i="45"/>
  <c r="BW148" i="45"/>
  <c r="H148" i="43" s="1"/>
  <c r="BV148" i="45"/>
  <c r="G148" i="43" s="1"/>
  <c r="BU148" i="45"/>
  <c r="F148" i="43" s="1"/>
  <c r="BT148" i="45"/>
  <c r="BS148" i="45"/>
  <c r="B148" i="45"/>
  <c r="B148" i="43" s="1"/>
  <c r="A148" i="45"/>
  <c r="A146" i="27" s="1"/>
  <c r="EF147" i="45"/>
  <c r="EE147" i="45"/>
  <c r="BP147" i="43" s="1"/>
  <c r="ED147" i="45"/>
  <c r="BO147" i="43" s="1"/>
  <c r="EC147" i="45"/>
  <c r="EB147" i="45"/>
  <c r="BM147" i="43" s="1"/>
  <c r="EA147" i="45"/>
  <c r="DZ147" i="45"/>
  <c r="DY147" i="45"/>
  <c r="BJ147" i="43" s="1"/>
  <c r="DX147" i="45"/>
  <c r="DW147" i="45"/>
  <c r="DV147" i="45"/>
  <c r="BG147" i="43" s="1"/>
  <c r="DU147" i="45"/>
  <c r="DT147" i="45"/>
  <c r="BE147" i="43" s="1"/>
  <c r="DS147" i="45"/>
  <c r="DR147" i="45"/>
  <c r="DQ147" i="45"/>
  <c r="BB147" i="43" s="1"/>
  <c r="DP147" i="45"/>
  <c r="BA147" i="43" s="1"/>
  <c r="DO147" i="45"/>
  <c r="AZ147" i="43" s="1"/>
  <c r="DN147" i="45"/>
  <c r="DM147" i="45"/>
  <c r="DL147" i="45"/>
  <c r="DK147" i="45"/>
  <c r="DJ147" i="45"/>
  <c r="DI147" i="45"/>
  <c r="AT147" i="43" s="1"/>
  <c r="DH147" i="45"/>
  <c r="AS147" i="43" s="1"/>
  <c r="DG147" i="45"/>
  <c r="AR147" i="43" s="1"/>
  <c r="DF147" i="45"/>
  <c r="AQ147" i="43" s="1"/>
  <c r="DE147" i="45"/>
  <c r="AP147" i="43" s="1"/>
  <c r="DD147" i="45"/>
  <c r="DC147" i="45"/>
  <c r="DB147" i="45"/>
  <c r="DA147" i="45"/>
  <c r="AL147" i="43" s="1"/>
  <c r="CZ147" i="45"/>
  <c r="AK147" i="43" s="1"/>
  <c r="CY147" i="45"/>
  <c r="AJ147" i="43" s="1"/>
  <c r="CX147" i="45"/>
  <c r="AI147" i="43" s="1"/>
  <c r="CW147" i="45"/>
  <c r="CV147" i="45"/>
  <c r="AG147" i="43" s="1"/>
  <c r="CU147" i="45"/>
  <c r="CT147" i="45"/>
  <c r="CS147" i="45"/>
  <c r="AD147" i="43" s="1"/>
  <c r="CR147" i="45"/>
  <c r="CQ147" i="45"/>
  <c r="AB147" i="43" s="1"/>
  <c r="CP147" i="45"/>
  <c r="AA147" i="43" s="1"/>
  <c r="CO147" i="45"/>
  <c r="Z147" i="43" s="1"/>
  <c r="CN147" i="45"/>
  <c r="Y147" i="43" s="1"/>
  <c r="CM147" i="45"/>
  <c r="CL147" i="45"/>
  <c r="CK147" i="45"/>
  <c r="V147" i="43" s="1"/>
  <c r="CJ147" i="45"/>
  <c r="U147" i="43" s="1"/>
  <c r="CI147" i="45"/>
  <c r="T147" i="43" s="1"/>
  <c r="CH147" i="45"/>
  <c r="CG147" i="45"/>
  <c r="CF147" i="45"/>
  <c r="CE147" i="45"/>
  <c r="CD147" i="45"/>
  <c r="CC147" i="45"/>
  <c r="N147" i="43" s="1"/>
  <c r="CB147" i="45"/>
  <c r="M147" i="43" s="1"/>
  <c r="CA147" i="45"/>
  <c r="L147" i="43" s="1"/>
  <c r="BZ147" i="45"/>
  <c r="K147" i="43" s="1"/>
  <c r="BY147" i="45"/>
  <c r="BX147" i="45"/>
  <c r="BW147" i="45"/>
  <c r="BV147" i="45"/>
  <c r="BU147" i="45"/>
  <c r="F147" i="43" s="1"/>
  <c r="BT147" i="45"/>
  <c r="E147" i="43" s="1"/>
  <c r="BS147" i="45"/>
  <c r="D147" i="43" s="1"/>
  <c r="B147" i="45"/>
  <c r="B147" i="43" s="1"/>
  <c r="A147" i="45"/>
  <c r="A145" i="27" s="1"/>
  <c r="EF146" i="45"/>
  <c r="EE146" i="45"/>
  <c r="ED146" i="45"/>
  <c r="BO146" i="43" s="1"/>
  <c r="EC146" i="45"/>
  <c r="BN146" i="43" s="1"/>
  <c r="EB146" i="45"/>
  <c r="EA146" i="45"/>
  <c r="DZ146" i="45"/>
  <c r="BK146" i="43" s="1"/>
  <c r="DY146" i="45"/>
  <c r="DX146" i="45"/>
  <c r="DW146" i="45"/>
  <c r="BH146" i="43" s="1"/>
  <c r="DV146" i="45"/>
  <c r="BG146" i="43" s="1"/>
  <c r="DU146" i="45"/>
  <c r="DT146" i="45"/>
  <c r="DS146" i="45"/>
  <c r="DR146" i="45"/>
  <c r="BC146" i="43" s="1"/>
  <c r="DQ146" i="45"/>
  <c r="DP146" i="45"/>
  <c r="DO146" i="45"/>
  <c r="DN146" i="45"/>
  <c r="AY146" i="43" s="1"/>
  <c r="DM146" i="45"/>
  <c r="DL146" i="45"/>
  <c r="DK146" i="45"/>
  <c r="DJ146" i="45"/>
  <c r="DI146" i="45"/>
  <c r="DH146" i="45"/>
  <c r="DG146" i="45"/>
  <c r="DF146" i="45"/>
  <c r="AQ146" i="43" s="1"/>
  <c r="DE146" i="45"/>
  <c r="AP146" i="43" s="1"/>
  <c r="DD146" i="45"/>
  <c r="AO146" i="43" s="1"/>
  <c r="DC146" i="45"/>
  <c r="AN146" i="43" s="1"/>
  <c r="DB146" i="45"/>
  <c r="AM146" i="43" s="1"/>
  <c r="DA146" i="45"/>
  <c r="CZ146" i="45"/>
  <c r="CY146" i="45"/>
  <c r="AJ146" i="43" s="1"/>
  <c r="CX146" i="45"/>
  <c r="AI146" i="43" s="1"/>
  <c r="CW146" i="45"/>
  <c r="AH146" i="43" s="1"/>
  <c r="CV146" i="45"/>
  <c r="AG146" i="43" s="1"/>
  <c r="CU146" i="45"/>
  <c r="AF146" i="43" s="1"/>
  <c r="CT146" i="45"/>
  <c r="AE146" i="43" s="1"/>
  <c r="CS146" i="45"/>
  <c r="CR146" i="45"/>
  <c r="CQ146" i="45"/>
  <c r="CP146" i="45"/>
  <c r="AA146" i="43" s="1"/>
  <c r="CO146" i="45"/>
  <c r="CN146" i="45"/>
  <c r="CM146" i="45"/>
  <c r="CL146" i="45"/>
  <c r="CK146" i="45"/>
  <c r="CJ146" i="45"/>
  <c r="CI146" i="45"/>
  <c r="CH146" i="45"/>
  <c r="S146" i="43" s="1"/>
  <c r="CG146" i="45"/>
  <c r="R146" i="43" s="1"/>
  <c r="CF146" i="45"/>
  <c r="CE146" i="45"/>
  <c r="CD146" i="45"/>
  <c r="CC146" i="45"/>
  <c r="CB146" i="45"/>
  <c r="CA146" i="45"/>
  <c r="L146" i="43" s="1"/>
  <c r="BZ146" i="45"/>
  <c r="K146" i="43" s="1"/>
  <c r="BY146" i="45"/>
  <c r="J146" i="43" s="1"/>
  <c r="BX146" i="45"/>
  <c r="I146" i="43" s="1"/>
  <c r="BW146" i="45"/>
  <c r="H146" i="43" s="1"/>
  <c r="BV146" i="45"/>
  <c r="G146" i="43" s="1"/>
  <c r="BU146" i="45"/>
  <c r="BT146" i="45"/>
  <c r="BS146" i="45"/>
  <c r="D146" i="43" s="1"/>
  <c r="B146" i="45"/>
  <c r="B146" i="43" s="1"/>
  <c r="A146" i="45"/>
  <c r="A144" i="27" s="1"/>
  <c r="EF145" i="45"/>
  <c r="BQ145" i="43" s="1"/>
  <c r="EE145" i="45"/>
  <c r="ED145" i="45"/>
  <c r="EC145" i="45"/>
  <c r="BN145" i="43" s="1"/>
  <c r="EB145" i="45"/>
  <c r="BM145" i="43" s="1"/>
  <c r="EA145" i="45"/>
  <c r="BL145" i="43" s="1"/>
  <c r="DZ145" i="45"/>
  <c r="BK145" i="43" s="1"/>
  <c r="DY145" i="45"/>
  <c r="BJ145" i="43" s="1"/>
  <c r="DX145" i="45"/>
  <c r="BI145" i="43" s="1"/>
  <c r="DW145" i="45"/>
  <c r="DV145" i="45"/>
  <c r="DU145" i="45"/>
  <c r="BF145" i="43" s="1"/>
  <c r="DT145" i="45"/>
  <c r="BE145" i="43" s="1"/>
  <c r="DS145" i="45"/>
  <c r="DR145" i="45"/>
  <c r="BC145" i="43" s="1"/>
  <c r="DQ145" i="45"/>
  <c r="DP145" i="45"/>
  <c r="DO145" i="45"/>
  <c r="DN145" i="45"/>
  <c r="DM145" i="45"/>
  <c r="DL145" i="45"/>
  <c r="AW145" i="43" s="1"/>
  <c r="DK145" i="45"/>
  <c r="AV145" i="43" s="1"/>
  <c r="DJ145" i="45"/>
  <c r="AU145" i="43" s="1"/>
  <c r="DI145" i="45"/>
  <c r="DH145" i="45"/>
  <c r="AS145" i="43" s="1"/>
  <c r="DG145" i="45"/>
  <c r="DF145" i="45"/>
  <c r="DE145" i="45"/>
  <c r="AP145" i="43" s="1"/>
  <c r="DD145" i="45"/>
  <c r="AO145" i="43" s="1"/>
  <c r="DC145" i="45"/>
  <c r="AN145" i="43" s="1"/>
  <c r="DB145" i="45"/>
  <c r="AM145" i="43" s="1"/>
  <c r="DA145" i="45"/>
  <c r="AL145" i="43" s="1"/>
  <c r="CZ145" i="45"/>
  <c r="AK145" i="43" s="1"/>
  <c r="CY145" i="45"/>
  <c r="CX145" i="45"/>
  <c r="CW145" i="45"/>
  <c r="AH145" i="43" s="1"/>
  <c r="CV145" i="45"/>
  <c r="AG145" i="43" s="1"/>
  <c r="CU145" i="45"/>
  <c r="CT145" i="45"/>
  <c r="AE145" i="43" s="1"/>
  <c r="CS145" i="45"/>
  <c r="AD145" i="43" s="1"/>
  <c r="CR145" i="45"/>
  <c r="AC145" i="43" s="1"/>
  <c r="CQ145" i="45"/>
  <c r="CP145" i="45"/>
  <c r="CO145" i="45"/>
  <c r="Z145" i="43" s="1"/>
  <c r="CN145" i="45"/>
  <c r="Y145" i="43" s="1"/>
  <c r="CM145" i="45"/>
  <c r="CL145" i="45"/>
  <c r="W145" i="43" s="1"/>
  <c r="CK145" i="45"/>
  <c r="CJ145" i="45"/>
  <c r="CI145" i="45"/>
  <c r="CH145" i="45"/>
  <c r="CG145" i="45"/>
  <c r="R145" i="43" s="1"/>
  <c r="CF145" i="45"/>
  <c r="Q145" i="43" s="1"/>
  <c r="CE145" i="45"/>
  <c r="P145" i="43" s="1"/>
  <c r="CD145" i="45"/>
  <c r="O145" i="43" s="1"/>
  <c r="CC145" i="45"/>
  <c r="N145" i="43" s="1"/>
  <c r="CB145" i="45"/>
  <c r="M145" i="43" s="1"/>
  <c r="CA145" i="45"/>
  <c r="BZ145" i="45"/>
  <c r="BY145" i="45"/>
  <c r="J145" i="43" s="1"/>
  <c r="BX145" i="45"/>
  <c r="I145" i="43" s="1"/>
  <c r="BW145" i="45"/>
  <c r="BV145" i="45"/>
  <c r="G145" i="43" s="1"/>
  <c r="BU145" i="45"/>
  <c r="F145" i="43" s="1"/>
  <c r="BT145" i="45"/>
  <c r="E145" i="43" s="1"/>
  <c r="BS145" i="45"/>
  <c r="B145" i="45"/>
  <c r="B145" i="43" s="1"/>
  <c r="A145" i="45"/>
  <c r="A143" i="27" s="1"/>
  <c r="EF144" i="45"/>
  <c r="BQ144" i="43" s="1"/>
  <c r="EE144" i="45"/>
  <c r="ED144" i="45"/>
  <c r="BO144" i="43" s="1"/>
  <c r="EC144" i="45"/>
  <c r="EB144" i="45"/>
  <c r="EA144" i="45"/>
  <c r="BL144" i="43" s="1"/>
  <c r="DZ144" i="45"/>
  <c r="BK144" i="43" s="1"/>
  <c r="DY144" i="45"/>
  <c r="BJ144" i="43" s="1"/>
  <c r="DX144" i="45"/>
  <c r="BI144" i="43" s="1"/>
  <c r="DW144" i="45"/>
  <c r="BH144" i="43" s="1"/>
  <c r="DV144" i="45"/>
  <c r="BG144" i="43" s="1"/>
  <c r="DU144" i="45"/>
  <c r="DT144" i="45"/>
  <c r="DS144" i="45"/>
  <c r="BD144" i="43" s="1"/>
  <c r="DR144" i="45"/>
  <c r="BC144" i="43" s="1"/>
  <c r="DQ144" i="45"/>
  <c r="BB144" i="43" s="1"/>
  <c r="DP144" i="45"/>
  <c r="BA144" i="43" s="1"/>
  <c r="DO144" i="45"/>
  <c r="DN144" i="45"/>
  <c r="DM144" i="45"/>
  <c r="DL144" i="45"/>
  <c r="DK144" i="45"/>
  <c r="AV144" i="43" s="1"/>
  <c r="DJ144" i="45"/>
  <c r="AU144" i="43" s="1"/>
  <c r="DI144" i="45"/>
  <c r="AT144" i="43" s="1"/>
  <c r="DH144" i="45"/>
  <c r="AS144" i="43" s="1"/>
  <c r="DG144" i="45"/>
  <c r="AR144" i="43" s="1"/>
  <c r="DF144" i="45"/>
  <c r="AQ144" i="43" s="1"/>
  <c r="DE144" i="45"/>
  <c r="DD144" i="45"/>
  <c r="DC144" i="45"/>
  <c r="AN144" i="43" s="1"/>
  <c r="DB144" i="45"/>
  <c r="DA144" i="45"/>
  <c r="CZ144" i="45"/>
  <c r="AK144" i="43" s="1"/>
  <c r="CY144" i="45"/>
  <c r="AJ144" i="43" s="1"/>
  <c r="CX144" i="45"/>
  <c r="AI144" i="43" s="1"/>
  <c r="CW144" i="45"/>
  <c r="CV144" i="45"/>
  <c r="CU144" i="45"/>
  <c r="CT144" i="45"/>
  <c r="AE144" i="43" s="1"/>
  <c r="CS144" i="45"/>
  <c r="AD144" i="43" s="1"/>
  <c r="CR144" i="45"/>
  <c r="AC144" i="43" s="1"/>
  <c r="CQ144" i="45"/>
  <c r="CP144" i="45"/>
  <c r="AA144" i="43" s="1"/>
  <c r="CO144" i="45"/>
  <c r="CN144" i="45"/>
  <c r="CM144" i="45"/>
  <c r="X144" i="43" s="1"/>
  <c r="CL144" i="45"/>
  <c r="CK144" i="45"/>
  <c r="V144" i="43" s="1"/>
  <c r="CJ144" i="45"/>
  <c r="U144" i="43" s="1"/>
  <c r="CI144" i="45"/>
  <c r="T144" i="43" s="1"/>
  <c r="CH144" i="45"/>
  <c r="CG144" i="45"/>
  <c r="CF144" i="45"/>
  <c r="CE144" i="45"/>
  <c r="P144" i="43" s="1"/>
  <c r="CD144" i="45"/>
  <c r="CC144" i="45"/>
  <c r="N144" i="43" s="1"/>
  <c r="CB144" i="45"/>
  <c r="M144" i="43" s="1"/>
  <c r="CA144" i="45"/>
  <c r="BZ144" i="45"/>
  <c r="K144" i="43" s="1"/>
  <c r="BY144" i="45"/>
  <c r="BX144" i="45"/>
  <c r="BW144" i="45"/>
  <c r="H144" i="43" s="1"/>
  <c r="BV144" i="45"/>
  <c r="G144" i="43" s="1"/>
  <c r="BU144" i="45"/>
  <c r="BT144" i="45"/>
  <c r="E144" i="43" s="1"/>
  <c r="BS144" i="45"/>
  <c r="B144" i="45"/>
  <c r="B144" i="43" s="1"/>
  <c r="A144" i="45"/>
  <c r="A142" i="27" s="1"/>
  <c r="EF143" i="45"/>
  <c r="BQ143" i="43" s="1"/>
  <c r="EE143" i="45"/>
  <c r="ED143" i="45"/>
  <c r="BO143" i="43" s="1"/>
  <c r="EC143" i="45"/>
  <c r="BN143" i="43" s="1"/>
  <c r="EB143" i="45"/>
  <c r="EA143" i="45"/>
  <c r="DZ143" i="45"/>
  <c r="DY143" i="45"/>
  <c r="DX143" i="45"/>
  <c r="BI143" i="43" s="1"/>
  <c r="DW143" i="45"/>
  <c r="BH143" i="43" s="1"/>
  <c r="DV143" i="45"/>
  <c r="DU143" i="45"/>
  <c r="BF143" i="43" s="1"/>
  <c r="DT143" i="45"/>
  <c r="BE143" i="43" s="1"/>
  <c r="DS143" i="45"/>
  <c r="DR143" i="45"/>
  <c r="DQ143" i="45"/>
  <c r="BB143" i="43" s="1"/>
  <c r="DP143" i="45"/>
  <c r="BA143" i="43" s="1"/>
  <c r="DO143" i="45"/>
  <c r="AZ143" i="43" s="1"/>
  <c r="DN143" i="45"/>
  <c r="AY143" i="43" s="1"/>
  <c r="DM143" i="45"/>
  <c r="DL143" i="45"/>
  <c r="DK143" i="45"/>
  <c r="DJ143" i="45"/>
  <c r="DI143" i="45"/>
  <c r="DH143" i="45"/>
  <c r="AS143" i="43" s="1"/>
  <c r="DG143" i="45"/>
  <c r="AR143" i="43" s="1"/>
  <c r="DF143" i="45"/>
  <c r="AQ143" i="43" s="1"/>
  <c r="DE143" i="45"/>
  <c r="DD143" i="45"/>
  <c r="DC143" i="45"/>
  <c r="DB143" i="45"/>
  <c r="DA143" i="45"/>
  <c r="AL143" i="43" s="1"/>
  <c r="CZ143" i="45"/>
  <c r="AK143" i="43" s="1"/>
  <c r="CY143" i="45"/>
  <c r="CX143" i="45"/>
  <c r="CW143" i="45"/>
  <c r="AH143" i="43" s="1"/>
  <c r="CV143" i="45"/>
  <c r="AG143" i="43" s="1"/>
  <c r="CU143" i="45"/>
  <c r="CT143" i="45"/>
  <c r="CS143" i="45"/>
  <c r="AD143" i="43" s="1"/>
  <c r="CR143" i="45"/>
  <c r="AC143" i="43" s="1"/>
  <c r="CQ143" i="45"/>
  <c r="AB143" i="43" s="1"/>
  <c r="CP143" i="45"/>
  <c r="AA143" i="43" s="1"/>
  <c r="CO143" i="45"/>
  <c r="CN143" i="45"/>
  <c r="CM143" i="45"/>
  <c r="CL143" i="45"/>
  <c r="CK143" i="45"/>
  <c r="V143" i="43" s="1"/>
  <c r="CJ143" i="45"/>
  <c r="U143" i="43" s="1"/>
  <c r="CI143" i="45"/>
  <c r="T143" i="43" s="1"/>
  <c r="CH143" i="45"/>
  <c r="CG143" i="45"/>
  <c r="CF143" i="45"/>
  <c r="CE143" i="45"/>
  <c r="CD143" i="45"/>
  <c r="CC143" i="45"/>
  <c r="N143" i="43" s="1"/>
  <c r="CB143" i="45"/>
  <c r="M143" i="43" s="1"/>
  <c r="CA143" i="45"/>
  <c r="L143" i="43" s="1"/>
  <c r="BZ143" i="45"/>
  <c r="K143" i="43" s="1"/>
  <c r="BY143" i="45"/>
  <c r="J143" i="43" s="1"/>
  <c r="BX143" i="45"/>
  <c r="I143" i="43" s="1"/>
  <c r="BW143" i="45"/>
  <c r="BV143" i="45"/>
  <c r="BU143" i="45"/>
  <c r="BT143" i="45"/>
  <c r="E143" i="43" s="1"/>
  <c r="BS143" i="45"/>
  <c r="B143" i="45"/>
  <c r="B143" i="43" s="1"/>
  <c r="A143" i="45"/>
  <c r="A141" i="27" s="1"/>
  <c r="EF142" i="45"/>
  <c r="EE142" i="45"/>
  <c r="BP142" i="43" s="1"/>
  <c r="ED142" i="45"/>
  <c r="BO142" i="43" s="1"/>
  <c r="EC142" i="45"/>
  <c r="EB142" i="45"/>
  <c r="BM142" i="43" s="1"/>
  <c r="EA142" i="45"/>
  <c r="BL142" i="43" s="1"/>
  <c r="DZ142" i="45"/>
  <c r="BK142" i="43" s="1"/>
  <c r="DY142" i="45"/>
  <c r="DX142" i="45"/>
  <c r="DW142" i="45"/>
  <c r="DV142" i="45"/>
  <c r="DU142" i="45"/>
  <c r="BF142" i="43" s="1"/>
  <c r="DT142" i="45"/>
  <c r="BE142" i="43" s="1"/>
  <c r="DS142" i="45"/>
  <c r="DR142" i="45"/>
  <c r="DQ142" i="45"/>
  <c r="DP142" i="45"/>
  <c r="DO142" i="45"/>
  <c r="AZ142" i="43" s="1"/>
  <c r="DN142" i="45"/>
  <c r="DM142" i="45"/>
  <c r="DL142" i="45"/>
  <c r="AW142" i="43" s="1"/>
  <c r="DK142" i="45"/>
  <c r="AV142" i="43" s="1"/>
  <c r="DJ142" i="45"/>
  <c r="DI142" i="45"/>
  <c r="DH142" i="45"/>
  <c r="DG142" i="45"/>
  <c r="AR142" i="43" s="1"/>
  <c r="DF142" i="45"/>
  <c r="AQ142" i="43" s="1"/>
  <c r="DE142" i="45"/>
  <c r="DD142" i="45"/>
  <c r="AO142" i="43" s="1"/>
  <c r="DC142" i="45"/>
  <c r="AN142" i="43" s="1"/>
  <c r="DB142" i="45"/>
  <c r="DA142" i="45"/>
  <c r="CZ142" i="45"/>
  <c r="CY142" i="45"/>
  <c r="AJ142" i="43" s="1"/>
  <c r="CX142" i="45"/>
  <c r="CW142" i="45"/>
  <c r="CV142" i="45"/>
  <c r="AG142" i="43" s="1"/>
  <c r="CU142" i="45"/>
  <c r="AF142" i="43" s="1"/>
  <c r="CT142" i="45"/>
  <c r="AE142" i="43" s="1"/>
  <c r="CS142" i="45"/>
  <c r="CR142" i="45"/>
  <c r="CQ142" i="45"/>
  <c r="AB142" i="43" s="1"/>
  <c r="CP142" i="45"/>
  <c r="CO142" i="45"/>
  <c r="CN142" i="45"/>
  <c r="Y142" i="43" s="1"/>
  <c r="CM142" i="45"/>
  <c r="CL142" i="45"/>
  <c r="CK142" i="45"/>
  <c r="CJ142" i="45"/>
  <c r="CI142" i="45"/>
  <c r="CH142" i="45"/>
  <c r="CG142" i="45"/>
  <c r="R142" i="43" s="1"/>
  <c r="CF142" i="45"/>
  <c r="Q142" i="43" s="1"/>
  <c r="CE142" i="45"/>
  <c r="P142" i="43" s="1"/>
  <c r="CD142" i="45"/>
  <c r="CC142" i="45"/>
  <c r="CB142" i="45"/>
  <c r="CA142" i="45"/>
  <c r="BZ142" i="45"/>
  <c r="K142" i="43" s="1"/>
  <c r="BY142" i="45"/>
  <c r="BX142" i="45"/>
  <c r="I142" i="43" s="1"/>
  <c r="BW142" i="45"/>
  <c r="H142" i="43" s="1"/>
  <c r="BV142" i="45"/>
  <c r="G142" i="43" s="1"/>
  <c r="BU142" i="45"/>
  <c r="BT142" i="45"/>
  <c r="BS142" i="45"/>
  <c r="D142" i="43" s="1"/>
  <c r="B142" i="45"/>
  <c r="B142" i="43" s="1"/>
  <c r="A142" i="45"/>
  <c r="A140" i="27" s="1"/>
  <c r="EF141" i="45"/>
  <c r="BQ141" i="43" s="1"/>
  <c r="EE141" i="45"/>
  <c r="ED141" i="45"/>
  <c r="EC141" i="45"/>
  <c r="BN141" i="43" s="1"/>
  <c r="EB141" i="45"/>
  <c r="BM141" i="43" s="1"/>
  <c r="EA141" i="45"/>
  <c r="BL141" i="43" s="1"/>
  <c r="DZ141" i="45"/>
  <c r="BK141" i="43" s="1"/>
  <c r="DY141" i="45"/>
  <c r="BJ141" i="43" s="1"/>
  <c r="DX141" i="45"/>
  <c r="BI141" i="43" s="1"/>
  <c r="DW141" i="45"/>
  <c r="DV141" i="45"/>
  <c r="DU141" i="45"/>
  <c r="BF141" i="43" s="1"/>
  <c r="DT141" i="45"/>
  <c r="DS141" i="45"/>
  <c r="DR141" i="45"/>
  <c r="BC141" i="43" s="1"/>
  <c r="DQ141" i="45"/>
  <c r="BB141" i="43" s="1"/>
  <c r="DP141" i="45"/>
  <c r="BA141" i="43" s="1"/>
  <c r="DO141" i="45"/>
  <c r="DN141" i="45"/>
  <c r="DM141" i="45"/>
  <c r="AX141" i="43" s="1"/>
  <c r="DL141" i="45"/>
  <c r="DK141" i="45"/>
  <c r="DJ141" i="45"/>
  <c r="AU141" i="43" s="1"/>
  <c r="DI141" i="45"/>
  <c r="AT141" i="43" s="1"/>
  <c r="DH141" i="45"/>
  <c r="AS141" i="43" s="1"/>
  <c r="DG141" i="45"/>
  <c r="DF141" i="45"/>
  <c r="DE141" i="45"/>
  <c r="AP141" i="43" s="1"/>
  <c r="DD141" i="45"/>
  <c r="AO141" i="43" s="1"/>
  <c r="DC141" i="45"/>
  <c r="DB141" i="45"/>
  <c r="DA141" i="45"/>
  <c r="AL141" i="43" s="1"/>
  <c r="CZ141" i="45"/>
  <c r="AK141" i="43" s="1"/>
  <c r="CY141" i="45"/>
  <c r="CX141" i="45"/>
  <c r="CW141" i="45"/>
  <c r="AH141" i="43" s="1"/>
  <c r="CV141" i="45"/>
  <c r="AG141" i="43" s="1"/>
  <c r="CU141" i="45"/>
  <c r="CT141" i="45"/>
  <c r="CS141" i="45"/>
  <c r="AD141" i="43" s="1"/>
  <c r="CR141" i="45"/>
  <c r="AC141" i="43" s="1"/>
  <c r="CQ141" i="45"/>
  <c r="CP141" i="45"/>
  <c r="CO141" i="45"/>
  <c r="Z141" i="43" s="1"/>
  <c r="CN141" i="45"/>
  <c r="CM141" i="45"/>
  <c r="CL141" i="45"/>
  <c r="W141" i="43" s="1"/>
  <c r="CK141" i="45"/>
  <c r="V141" i="43" s="1"/>
  <c r="CJ141" i="45"/>
  <c r="U141" i="43" s="1"/>
  <c r="CI141" i="45"/>
  <c r="CH141" i="45"/>
  <c r="CG141" i="45"/>
  <c r="R141" i="43" s="1"/>
  <c r="CF141" i="45"/>
  <c r="Q141" i="43" s="1"/>
  <c r="CE141" i="45"/>
  <c r="P141" i="43" s="1"/>
  <c r="CD141" i="45"/>
  <c r="CC141" i="45"/>
  <c r="N141" i="43" s="1"/>
  <c r="CB141" i="45"/>
  <c r="M141" i="43" s="1"/>
  <c r="CA141" i="45"/>
  <c r="BZ141" i="45"/>
  <c r="BY141" i="45"/>
  <c r="J141" i="43" s="1"/>
  <c r="BX141" i="45"/>
  <c r="I141" i="43" s="1"/>
  <c r="BW141" i="45"/>
  <c r="BV141" i="45"/>
  <c r="G141" i="43" s="1"/>
  <c r="BU141" i="45"/>
  <c r="F141" i="43" s="1"/>
  <c r="BT141" i="45"/>
  <c r="E141" i="43" s="1"/>
  <c r="BS141" i="45"/>
  <c r="D141" i="43" s="1"/>
  <c r="B141" i="45"/>
  <c r="B141" i="43" s="1"/>
  <c r="A141" i="45"/>
  <c r="A139" i="27" s="1"/>
  <c r="EF140" i="45"/>
  <c r="EE140" i="45"/>
  <c r="BP140" i="43" s="1"/>
  <c r="ED140" i="45"/>
  <c r="EC140" i="45"/>
  <c r="EB140" i="45"/>
  <c r="EA140" i="45"/>
  <c r="DZ140" i="45"/>
  <c r="DY140" i="45"/>
  <c r="BJ140" i="43" s="1"/>
  <c r="DX140" i="45"/>
  <c r="DW140" i="45"/>
  <c r="DV140" i="45"/>
  <c r="DU140" i="45"/>
  <c r="DT140" i="45"/>
  <c r="DS140" i="45"/>
  <c r="DR140" i="45"/>
  <c r="DQ140" i="45"/>
  <c r="BB140" i="43" s="1"/>
  <c r="DP140" i="45"/>
  <c r="DO140" i="45"/>
  <c r="AZ140" i="43" s="1"/>
  <c r="DN140" i="45"/>
  <c r="DM140" i="45"/>
  <c r="DL140" i="45"/>
  <c r="DK140" i="45"/>
  <c r="DJ140" i="45"/>
  <c r="DI140" i="45"/>
  <c r="AT140" i="43" s="1"/>
  <c r="DH140" i="45"/>
  <c r="DG140" i="45"/>
  <c r="DF140" i="45"/>
  <c r="DE140" i="45"/>
  <c r="DD140" i="45"/>
  <c r="AO140" i="43" s="1"/>
  <c r="DC140" i="45"/>
  <c r="DB140" i="45"/>
  <c r="DA140" i="45"/>
  <c r="AL140" i="43" s="1"/>
  <c r="CZ140" i="45"/>
  <c r="CY140" i="45"/>
  <c r="AJ140" i="43" s="1"/>
  <c r="CX140" i="45"/>
  <c r="CW140" i="45"/>
  <c r="CV140" i="45"/>
  <c r="AG140" i="43" s="1"/>
  <c r="CU140" i="45"/>
  <c r="CT140" i="45"/>
  <c r="CS140" i="45"/>
  <c r="AD140" i="43" s="1"/>
  <c r="CR140" i="45"/>
  <c r="CQ140" i="45"/>
  <c r="CP140" i="45"/>
  <c r="CO140" i="45"/>
  <c r="CN140" i="45"/>
  <c r="CM140" i="45"/>
  <c r="CL140" i="45"/>
  <c r="CK140" i="45"/>
  <c r="V140" i="43" s="1"/>
  <c r="CJ140" i="45"/>
  <c r="CI140" i="45"/>
  <c r="T140" i="43" s="1"/>
  <c r="CH140" i="45"/>
  <c r="CG140" i="45"/>
  <c r="CF140" i="45"/>
  <c r="CE140" i="45"/>
  <c r="CD140" i="45"/>
  <c r="CC140" i="45"/>
  <c r="N140" i="43" s="1"/>
  <c r="CB140" i="45"/>
  <c r="M140" i="43" s="1"/>
  <c r="CA140" i="45"/>
  <c r="BZ140" i="45"/>
  <c r="BY140" i="45"/>
  <c r="BX140" i="45"/>
  <c r="BW140" i="45"/>
  <c r="BV140" i="45"/>
  <c r="BU140" i="45"/>
  <c r="F140" i="43" s="1"/>
  <c r="BT140" i="45"/>
  <c r="BS140" i="45"/>
  <c r="D140" i="43" s="1"/>
  <c r="B140" i="45"/>
  <c r="B140" i="43" s="1"/>
  <c r="A140" i="45"/>
  <c r="A138" i="27" s="1"/>
  <c r="EF139" i="45"/>
  <c r="EE139" i="45"/>
  <c r="BP139" i="43" s="1"/>
  <c r="ED139" i="45"/>
  <c r="EC139" i="45"/>
  <c r="BN139" i="43" s="1"/>
  <c r="EB139" i="45"/>
  <c r="EA139" i="45"/>
  <c r="DZ139" i="45"/>
  <c r="DY139" i="45"/>
  <c r="DX139" i="45"/>
  <c r="DW139" i="45"/>
  <c r="BH139" i="43" s="1"/>
  <c r="DV139" i="45"/>
  <c r="DU139" i="45"/>
  <c r="BF139" i="43" s="1"/>
  <c r="DT139" i="45"/>
  <c r="DS139" i="45"/>
  <c r="DR139" i="45"/>
  <c r="DQ139" i="45"/>
  <c r="DP139" i="45"/>
  <c r="DO139" i="45"/>
  <c r="AZ139" i="43" s="1"/>
  <c r="DN139" i="45"/>
  <c r="DM139" i="45"/>
  <c r="AX139" i="43" s="1"/>
  <c r="DL139" i="45"/>
  <c r="DK139" i="45"/>
  <c r="DJ139" i="45"/>
  <c r="DI139" i="45"/>
  <c r="DH139" i="45"/>
  <c r="DG139" i="45"/>
  <c r="AR139" i="43" s="1"/>
  <c r="DF139" i="45"/>
  <c r="DE139" i="45"/>
  <c r="AP139" i="43" s="1"/>
  <c r="DD139" i="45"/>
  <c r="DC139" i="45"/>
  <c r="DB139" i="45"/>
  <c r="AM139" i="43" s="1"/>
  <c r="DA139" i="45"/>
  <c r="CZ139" i="45"/>
  <c r="CY139" i="45"/>
  <c r="AJ139" i="43" s="1"/>
  <c r="CX139" i="45"/>
  <c r="CW139" i="45"/>
  <c r="AH139" i="43" s="1"/>
  <c r="CV139" i="45"/>
  <c r="CU139" i="45"/>
  <c r="CT139" i="45"/>
  <c r="CS139" i="45"/>
  <c r="CR139" i="45"/>
  <c r="CQ139" i="45"/>
  <c r="AB139" i="43" s="1"/>
  <c r="CP139" i="45"/>
  <c r="AA139" i="43" s="1"/>
  <c r="CO139" i="45"/>
  <c r="Z139" i="43" s="1"/>
  <c r="CN139" i="45"/>
  <c r="CM139" i="45"/>
  <c r="CL139" i="45"/>
  <c r="CK139" i="45"/>
  <c r="CJ139" i="45"/>
  <c r="CI139" i="45"/>
  <c r="T139" i="43" s="1"/>
  <c r="CH139" i="45"/>
  <c r="CG139" i="45"/>
  <c r="R139" i="43" s="1"/>
  <c r="CF139" i="45"/>
  <c r="CE139" i="45"/>
  <c r="CD139" i="45"/>
  <c r="O139" i="43" s="1"/>
  <c r="CC139" i="45"/>
  <c r="CB139" i="45"/>
  <c r="CA139" i="45"/>
  <c r="L139" i="43" s="1"/>
  <c r="BZ139" i="45"/>
  <c r="BY139" i="45"/>
  <c r="J139" i="43" s="1"/>
  <c r="BX139" i="45"/>
  <c r="BW139" i="45"/>
  <c r="BV139" i="45"/>
  <c r="BU139" i="45"/>
  <c r="BT139" i="45"/>
  <c r="BS139" i="45"/>
  <c r="D139" i="43" s="1"/>
  <c r="B139" i="45"/>
  <c r="B139" i="43" s="1"/>
  <c r="A139" i="45"/>
  <c r="A137" i="27" s="1"/>
  <c r="EF138" i="45"/>
  <c r="BQ138" i="43" s="1"/>
  <c r="EE138" i="45"/>
  <c r="ED138" i="45"/>
  <c r="EC138" i="45"/>
  <c r="EB138" i="45"/>
  <c r="BM138" i="43" s="1"/>
  <c r="EA138" i="45"/>
  <c r="BL138" i="43" s="1"/>
  <c r="DZ138" i="45"/>
  <c r="DY138" i="45"/>
  <c r="DX138" i="45"/>
  <c r="BI138" i="43" s="1"/>
  <c r="DW138" i="45"/>
  <c r="DV138" i="45"/>
  <c r="DU138" i="45"/>
  <c r="BF138" i="43" s="1"/>
  <c r="DT138" i="45"/>
  <c r="BE138" i="43" s="1"/>
  <c r="DS138" i="45"/>
  <c r="BD138" i="43" s="1"/>
  <c r="DR138" i="45"/>
  <c r="DQ138" i="45"/>
  <c r="DP138" i="45"/>
  <c r="BA138" i="43" s="1"/>
  <c r="DO138" i="45"/>
  <c r="DN138" i="45"/>
  <c r="DM138" i="45"/>
  <c r="DL138" i="45"/>
  <c r="AW138" i="43" s="1"/>
  <c r="DK138" i="45"/>
  <c r="AV138" i="43" s="1"/>
  <c r="DJ138" i="45"/>
  <c r="DI138" i="45"/>
  <c r="DH138" i="45"/>
  <c r="AS138" i="43" s="1"/>
  <c r="DG138" i="45"/>
  <c r="DF138" i="45"/>
  <c r="DE138" i="45"/>
  <c r="DD138" i="45"/>
  <c r="AO138" i="43" s="1"/>
  <c r="DC138" i="45"/>
  <c r="AN138" i="43" s="1"/>
  <c r="DB138" i="45"/>
  <c r="DA138" i="45"/>
  <c r="CZ138" i="45"/>
  <c r="AK138" i="43" s="1"/>
  <c r="CY138" i="45"/>
  <c r="CX138" i="45"/>
  <c r="CW138" i="45"/>
  <c r="AH138" i="43" s="1"/>
  <c r="CV138" i="45"/>
  <c r="AG138" i="43" s="1"/>
  <c r="CU138" i="45"/>
  <c r="AF138" i="43" s="1"/>
  <c r="CT138" i="45"/>
  <c r="CS138" i="45"/>
  <c r="CR138" i="45"/>
  <c r="AC138" i="43" s="1"/>
  <c r="CQ138" i="45"/>
  <c r="CP138" i="45"/>
  <c r="CO138" i="45"/>
  <c r="CN138" i="45"/>
  <c r="Y138" i="43" s="1"/>
  <c r="CM138" i="45"/>
  <c r="X138" i="43" s="1"/>
  <c r="CL138" i="45"/>
  <c r="CK138" i="45"/>
  <c r="CJ138" i="45"/>
  <c r="U138" i="43" s="1"/>
  <c r="CI138" i="45"/>
  <c r="CH138" i="45"/>
  <c r="CG138" i="45"/>
  <c r="R138" i="43" s="1"/>
  <c r="CF138" i="45"/>
  <c r="Q138" i="43" s="1"/>
  <c r="CE138" i="45"/>
  <c r="P138" i="43" s="1"/>
  <c r="CD138" i="45"/>
  <c r="CC138" i="45"/>
  <c r="CB138" i="45"/>
  <c r="M138" i="43" s="1"/>
  <c r="CA138" i="45"/>
  <c r="BZ138" i="45"/>
  <c r="BY138" i="45"/>
  <c r="J138" i="43" s="1"/>
  <c r="BX138" i="45"/>
  <c r="I138" i="43" s="1"/>
  <c r="BW138" i="45"/>
  <c r="H138" i="43" s="1"/>
  <c r="BV138" i="45"/>
  <c r="BU138" i="45"/>
  <c r="BT138" i="45"/>
  <c r="E138" i="43" s="1"/>
  <c r="BS138" i="45"/>
  <c r="B138" i="45"/>
  <c r="B138" i="43" s="1"/>
  <c r="A138" i="45"/>
  <c r="A136" i="27" s="1"/>
  <c r="EF137" i="45"/>
  <c r="EE137" i="45"/>
  <c r="ED137" i="45"/>
  <c r="BO137" i="43" s="1"/>
  <c r="EC137" i="45"/>
  <c r="EB137" i="45"/>
  <c r="EA137" i="45"/>
  <c r="BL137" i="43" s="1"/>
  <c r="DZ137" i="45"/>
  <c r="DY137" i="45"/>
  <c r="BJ137" i="43" s="1"/>
  <c r="DX137" i="45"/>
  <c r="DW137" i="45"/>
  <c r="DV137" i="45"/>
  <c r="DU137" i="45"/>
  <c r="DT137" i="45"/>
  <c r="DS137" i="45"/>
  <c r="DR137" i="45"/>
  <c r="DQ137" i="45"/>
  <c r="BB137" i="43" s="1"/>
  <c r="DP137" i="45"/>
  <c r="DO137" i="45"/>
  <c r="DN137" i="45"/>
  <c r="AY137" i="43" s="1"/>
  <c r="DM137" i="45"/>
  <c r="DL137" i="45"/>
  <c r="DK137" i="45"/>
  <c r="AV137" i="43" s="1"/>
  <c r="DJ137" i="45"/>
  <c r="DI137" i="45"/>
  <c r="AT137" i="43" s="1"/>
  <c r="DH137" i="45"/>
  <c r="DG137" i="45"/>
  <c r="DF137" i="45"/>
  <c r="DE137" i="45"/>
  <c r="DD137" i="45"/>
  <c r="DC137" i="45"/>
  <c r="DB137" i="45"/>
  <c r="DA137" i="45"/>
  <c r="AL137" i="43" s="1"/>
  <c r="CZ137" i="45"/>
  <c r="CY137" i="45"/>
  <c r="CX137" i="45"/>
  <c r="AI137" i="43" s="1"/>
  <c r="CW137" i="45"/>
  <c r="CV137" i="45"/>
  <c r="CU137" i="45"/>
  <c r="AF137" i="43" s="1"/>
  <c r="CT137" i="45"/>
  <c r="CS137" i="45"/>
  <c r="AD137" i="43" s="1"/>
  <c r="CR137" i="45"/>
  <c r="CQ137" i="45"/>
  <c r="CP137" i="45"/>
  <c r="AA137" i="43" s="1"/>
  <c r="CO137" i="45"/>
  <c r="CN137" i="45"/>
  <c r="CM137" i="45"/>
  <c r="CL137" i="45"/>
  <c r="CK137" i="45"/>
  <c r="V137" i="43" s="1"/>
  <c r="CJ137" i="45"/>
  <c r="CI137" i="45"/>
  <c r="CH137" i="45"/>
  <c r="CG137" i="45"/>
  <c r="CF137" i="45"/>
  <c r="CE137" i="45"/>
  <c r="P137" i="43" s="1"/>
  <c r="CD137" i="45"/>
  <c r="CC137" i="45"/>
  <c r="N137" i="43" s="1"/>
  <c r="CB137" i="45"/>
  <c r="CA137" i="45"/>
  <c r="BZ137" i="45"/>
  <c r="BY137" i="45"/>
  <c r="BX137" i="45"/>
  <c r="BW137" i="45"/>
  <c r="BV137" i="45"/>
  <c r="BU137" i="45"/>
  <c r="F137" i="43" s="1"/>
  <c r="BT137" i="45"/>
  <c r="BS137" i="45"/>
  <c r="B137" i="45"/>
  <c r="B137" i="43" s="1"/>
  <c r="A137" i="45"/>
  <c r="A135" i="27" s="1"/>
  <c r="EF136" i="45"/>
  <c r="EE136" i="45"/>
  <c r="ED136" i="45"/>
  <c r="EC136" i="45"/>
  <c r="EB136" i="45"/>
  <c r="BM136" i="43" s="1"/>
  <c r="EA136" i="45"/>
  <c r="DZ136" i="45"/>
  <c r="DY136" i="45"/>
  <c r="BJ136" i="43" s="1"/>
  <c r="DX136" i="45"/>
  <c r="DW136" i="45"/>
  <c r="BH136" i="43" s="1"/>
  <c r="DV136" i="45"/>
  <c r="DU136" i="45"/>
  <c r="DT136" i="45"/>
  <c r="BE136" i="43" s="1"/>
  <c r="DS136" i="45"/>
  <c r="DR136" i="45"/>
  <c r="DQ136" i="45"/>
  <c r="DP136" i="45"/>
  <c r="DO136" i="45"/>
  <c r="DN136" i="45"/>
  <c r="DM136" i="45"/>
  <c r="DL136" i="45"/>
  <c r="DK136" i="45"/>
  <c r="DJ136" i="45"/>
  <c r="DI136" i="45"/>
  <c r="DH136" i="45"/>
  <c r="AS136" i="43" s="1"/>
  <c r="DG136" i="45"/>
  <c r="AR136" i="43" s="1"/>
  <c r="DF136" i="45"/>
  <c r="DE136" i="45"/>
  <c r="DD136" i="45"/>
  <c r="AO136" i="43" s="1"/>
  <c r="DC136" i="45"/>
  <c r="DB136" i="45"/>
  <c r="DA136" i="45"/>
  <c r="AL136" i="43" s="1"/>
  <c r="CZ136" i="45"/>
  <c r="CY136" i="45"/>
  <c r="CX136" i="45"/>
  <c r="CW136" i="45"/>
  <c r="CV136" i="45"/>
  <c r="AG136" i="43" s="1"/>
  <c r="CU136" i="45"/>
  <c r="CT136" i="45"/>
  <c r="CS136" i="45"/>
  <c r="AD136" i="43" s="1"/>
  <c r="CR136" i="45"/>
  <c r="CQ136" i="45"/>
  <c r="AB136" i="43" s="1"/>
  <c r="CP136" i="45"/>
  <c r="CO136" i="45"/>
  <c r="CN136" i="45"/>
  <c r="Y136" i="43" s="1"/>
  <c r="CM136" i="45"/>
  <c r="CL136" i="45"/>
  <c r="CK136" i="45"/>
  <c r="V136" i="43" s="1"/>
  <c r="CJ136" i="45"/>
  <c r="CI136" i="45"/>
  <c r="CH136" i="45"/>
  <c r="CG136" i="45"/>
  <c r="CF136" i="45"/>
  <c r="Q136" i="43" s="1"/>
  <c r="CE136" i="45"/>
  <c r="CD136" i="45"/>
  <c r="CC136" i="45"/>
  <c r="N136" i="43" s="1"/>
  <c r="CB136" i="45"/>
  <c r="M136" i="43" s="1"/>
  <c r="CA136" i="45"/>
  <c r="BZ136" i="45"/>
  <c r="BY136" i="45"/>
  <c r="BX136" i="45"/>
  <c r="I136" i="43" s="1"/>
  <c r="BW136" i="45"/>
  <c r="BV136" i="45"/>
  <c r="BU136" i="45"/>
  <c r="F136" i="43" s="1"/>
  <c r="BT136" i="45"/>
  <c r="E136" i="43" s="1"/>
  <c r="BS136" i="45"/>
  <c r="B136" i="45"/>
  <c r="B136" i="43" s="1"/>
  <c r="A136" i="45"/>
  <c r="A134" i="27" s="1"/>
  <c r="EF135" i="45"/>
  <c r="EE135" i="45"/>
  <c r="ED135" i="45"/>
  <c r="BO135" i="43" s="1"/>
  <c r="EC135" i="45"/>
  <c r="BN135" i="43" s="1"/>
  <c r="EB135" i="45"/>
  <c r="EA135" i="45"/>
  <c r="DZ135" i="45"/>
  <c r="BK135" i="43" s="1"/>
  <c r="DY135" i="45"/>
  <c r="DX135" i="45"/>
  <c r="DW135" i="45"/>
  <c r="BH135" i="43" s="1"/>
  <c r="DV135" i="45"/>
  <c r="BG135" i="43" s="1"/>
  <c r="DU135" i="45"/>
  <c r="BF135" i="43" s="1"/>
  <c r="DT135" i="45"/>
  <c r="DS135" i="45"/>
  <c r="DR135" i="45"/>
  <c r="BC135" i="43" s="1"/>
  <c r="DQ135" i="45"/>
  <c r="DP135" i="45"/>
  <c r="DO135" i="45"/>
  <c r="DN135" i="45"/>
  <c r="AY135" i="43" s="1"/>
  <c r="DM135" i="45"/>
  <c r="AX135" i="43" s="1"/>
  <c r="DL135" i="45"/>
  <c r="DK135" i="45"/>
  <c r="DJ135" i="45"/>
  <c r="AU135" i="43" s="1"/>
  <c r="DI135" i="45"/>
  <c r="DH135" i="45"/>
  <c r="DG135" i="45"/>
  <c r="AR135" i="43" s="1"/>
  <c r="DF135" i="45"/>
  <c r="AQ135" i="43" s="1"/>
  <c r="DE135" i="45"/>
  <c r="AP135" i="43" s="1"/>
  <c r="DD135" i="45"/>
  <c r="DC135" i="45"/>
  <c r="DB135" i="45"/>
  <c r="AM135" i="43" s="1"/>
  <c r="DA135" i="45"/>
  <c r="CZ135" i="45"/>
  <c r="CY135" i="45"/>
  <c r="CX135" i="45"/>
  <c r="AI135" i="43" s="1"/>
  <c r="CW135" i="45"/>
  <c r="AH135" i="43" s="1"/>
  <c r="CV135" i="45"/>
  <c r="CU135" i="45"/>
  <c r="CT135" i="45"/>
  <c r="AE135" i="43" s="1"/>
  <c r="CS135" i="45"/>
  <c r="CR135" i="45"/>
  <c r="CQ135" i="45"/>
  <c r="AB135" i="43" s="1"/>
  <c r="CP135" i="45"/>
  <c r="AA135" i="43" s="1"/>
  <c r="CO135" i="45"/>
  <c r="Z135" i="43" s="1"/>
  <c r="CN135" i="45"/>
  <c r="CM135" i="45"/>
  <c r="CL135" i="45"/>
  <c r="W135" i="43" s="1"/>
  <c r="CK135" i="45"/>
  <c r="CJ135" i="45"/>
  <c r="CI135" i="45"/>
  <c r="CH135" i="45"/>
  <c r="S135" i="43" s="1"/>
  <c r="CG135" i="45"/>
  <c r="R135" i="43" s="1"/>
  <c r="CF135" i="45"/>
  <c r="CE135" i="45"/>
  <c r="CD135" i="45"/>
  <c r="O135" i="43" s="1"/>
  <c r="CC135" i="45"/>
  <c r="CB135" i="45"/>
  <c r="CA135" i="45"/>
  <c r="L135" i="43" s="1"/>
  <c r="BZ135" i="45"/>
  <c r="K135" i="43" s="1"/>
  <c r="BY135" i="45"/>
  <c r="BX135" i="45"/>
  <c r="BW135" i="45"/>
  <c r="BV135" i="45"/>
  <c r="G135" i="43" s="1"/>
  <c r="BU135" i="45"/>
  <c r="BT135" i="45"/>
  <c r="BS135" i="45"/>
  <c r="B135" i="45"/>
  <c r="B135" i="43" s="1"/>
  <c r="A135" i="45"/>
  <c r="A133" i="27" s="1"/>
  <c r="EF134" i="45"/>
  <c r="EE134" i="45"/>
  <c r="ED134" i="45"/>
  <c r="EC134" i="45"/>
  <c r="BN134" i="43" s="1"/>
  <c r="EB134" i="45"/>
  <c r="BM134" i="43" s="1"/>
  <c r="EA134" i="45"/>
  <c r="BL134" i="43" s="1"/>
  <c r="DZ134" i="45"/>
  <c r="DY134" i="45"/>
  <c r="DX134" i="45"/>
  <c r="BI134" i="43" s="1"/>
  <c r="DW134" i="45"/>
  <c r="DV134" i="45"/>
  <c r="DU134" i="45"/>
  <c r="BF134" i="43" s="1"/>
  <c r="DT134" i="45"/>
  <c r="BE134" i="43" s="1"/>
  <c r="DS134" i="45"/>
  <c r="DR134" i="45"/>
  <c r="DQ134" i="45"/>
  <c r="DP134" i="45"/>
  <c r="BA134" i="43" s="1"/>
  <c r="DO134" i="45"/>
  <c r="DN134" i="45"/>
  <c r="DM134" i="45"/>
  <c r="DL134" i="45"/>
  <c r="DK134" i="45"/>
  <c r="AV134" i="43" s="1"/>
  <c r="DJ134" i="45"/>
  <c r="DI134" i="45"/>
  <c r="DH134" i="45"/>
  <c r="DG134" i="45"/>
  <c r="DF134" i="45"/>
  <c r="DE134" i="45"/>
  <c r="AP134" i="43" s="1"/>
  <c r="DD134" i="45"/>
  <c r="AO134" i="43" s="1"/>
  <c r="DC134" i="45"/>
  <c r="DB134" i="45"/>
  <c r="DA134" i="45"/>
  <c r="CZ134" i="45"/>
  <c r="AK134" i="43" s="1"/>
  <c r="CY134" i="45"/>
  <c r="CX134" i="45"/>
  <c r="CW134" i="45"/>
  <c r="AH134" i="43" s="1"/>
  <c r="CV134" i="45"/>
  <c r="CU134" i="45"/>
  <c r="CT134" i="45"/>
  <c r="CS134" i="45"/>
  <c r="CR134" i="45"/>
  <c r="AC134" i="43" s="1"/>
  <c r="CQ134" i="45"/>
  <c r="CP134" i="45"/>
  <c r="CO134" i="45"/>
  <c r="CN134" i="45"/>
  <c r="Y134" i="43" s="1"/>
  <c r="CM134" i="45"/>
  <c r="CL134" i="45"/>
  <c r="CK134" i="45"/>
  <c r="CJ134" i="45"/>
  <c r="U134" i="43" s="1"/>
  <c r="CI134" i="45"/>
  <c r="CH134" i="45"/>
  <c r="CG134" i="45"/>
  <c r="R134" i="43" s="1"/>
  <c r="CF134" i="45"/>
  <c r="Q134" i="43" s="1"/>
  <c r="CE134" i="45"/>
  <c r="P134" i="43" s="1"/>
  <c r="CD134" i="45"/>
  <c r="CC134" i="45"/>
  <c r="CB134" i="45"/>
  <c r="M134" i="43" s="1"/>
  <c r="CA134" i="45"/>
  <c r="BZ134" i="45"/>
  <c r="BY134" i="45"/>
  <c r="BX134" i="45"/>
  <c r="I134" i="43" s="1"/>
  <c r="BW134" i="45"/>
  <c r="H134" i="43" s="1"/>
  <c r="BV134" i="45"/>
  <c r="BU134" i="45"/>
  <c r="BT134" i="45"/>
  <c r="E134" i="43" s="1"/>
  <c r="BS134" i="45"/>
  <c r="B134" i="45"/>
  <c r="B134" i="43" s="1"/>
  <c r="A134" i="45"/>
  <c r="A132" i="27" s="1"/>
  <c r="EF133" i="45"/>
  <c r="EE133" i="45"/>
  <c r="ED133" i="45"/>
  <c r="BO133" i="43" s="1"/>
  <c r="EC133" i="45"/>
  <c r="EB133" i="45"/>
  <c r="EA133" i="45"/>
  <c r="BL133" i="43" s="1"/>
  <c r="DZ133" i="45"/>
  <c r="BK133" i="43" s="1"/>
  <c r="DY133" i="45"/>
  <c r="DX133" i="45"/>
  <c r="BI133" i="43" s="1"/>
  <c r="DW133" i="45"/>
  <c r="DV133" i="45"/>
  <c r="DU133" i="45"/>
  <c r="DT133" i="45"/>
  <c r="DS133" i="45"/>
  <c r="BD133" i="43" s="1"/>
  <c r="DR133" i="45"/>
  <c r="BC133" i="43" s="1"/>
  <c r="DQ133" i="45"/>
  <c r="DP133" i="45"/>
  <c r="DO133" i="45"/>
  <c r="AZ133" i="43" s="1"/>
  <c r="DN133" i="45"/>
  <c r="AY133" i="43" s="1"/>
  <c r="DM133" i="45"/>
  <c r="DL133" i="45"/>
  <c r="DK133" i="45"/>
  <c r="DJ133" i="45"/>
  <c r="AU133" i="43" s="1"/>
  <c r="DI133" i="45"/>
  <c r="AT133" i="43" s="1"/>
  <c r="DH133" i="45"/>
  <c r="DG133" i="45"/>
  <c r="DF133" i="45"/>
  <c r="AQ133" i="43" s="1"/>
  <c r="DE133" i="45"/>
  <c r="DD133" i="45"/>
  <c r="DC133" i="45"/>
  <c r="AN133" i="43" s="1"/>
  <c r="DB133" i="45"/>
  <c r="DA133" i="45"/>
  <c r="CZ133" i="45"/>
  <c r="CY133" i="45"/>
  <c r="AJ133" i="43" s="1"/>
  <c r="CX133" i="45"/>
  <c r="CW133" i="45"/>
  <c r="CV133" i="45"/>
  <c r="CU133" i="45"/>
  <c r="AF133" i="43" s="1"/>
  <c r="CT133" i="45"/>
  <c r="AE133" i="43" s="1"/>
  <c r="CS133" i="45"/>
  <c r="AD133" i="43" s="1"/>
  <c r="CR133" i="45"/>
  <c r="AC133" i="43" s="1"/>
  <c r="CQ133" i="45"/>
  <c r="AB133" i="43" s="1"/>
  <c r="CP133" i="45"/>
  <c r="AA133" i="43" s="1"/>
  <c r="CO133" i="45"/>
  <c r="CN133" i="45"/>
  <c r="CM133" i="45"/>
  <c r="CL133" i="45"/>
  <c r="W133" i="43" s="1"/>
  <c r="CK133" i="45"/>
  <c r="CJ133" i="45"/>
  <c r="CI133" i="45"/>
  <c r="T133" i="43" s="1"/>
  <c r="CH133" i="45"/>
  <c r="CG133" i="45"/>
  <c r="CF133" i="45"/>
  <c r="CE133" i="45"/>
  <c r="P133" i="43" s="1"/>
  <c r="CD133" i="45"/>
  <c r="O133" i="43" s="1"/>
  <c r="CC133" i="45"/>
  <c r="N133" i="43" s="1"/>
  <c r="CB133" i="45"/>
  <c r="M133" i="43" s="1"/>
  <c r="CA133" i="45"/>
  <c r="L133" i="43" s="1"/>
  <c r="BZ133" i="45"/>
  <c r="K133" i="43" s="1"/>
  <c r="BY133" i="45"/>
  <c r="BX133" i="45"/>
  <c r="BW133" i="45"/>
  <c r="H133" i="43" s="1"/>
  <c r="BV133" i="45"/>
  <c r="G133" i="43" s="1"/>
  <c r="BU133" i="45"/>
  <c r="BT133" i="45"/>
  <c r="BS133" i="45"/>
  <c r="B133" i="45"/>
  <c r="B133" i="43" s="1"/>
  <c r="A133" i="45"/>
  <c r="A131" i="27" s="1"/>
  <c r="EF132" i="45"/>
  <c r="BQ132" i="43" s="1"/>
  <c r="EE132" i="45"/>
  <c r="ED132" i="45"/>
  <c r="EC132" i="45"/>
  <c r="BN132" i="43" s="1"/>
  <c r="EB132" i="45"/>
  <c r="BM132" i="43" s="1"/>
  <c r="EA132" i="45"/>
  <c r="DZ132" i="45"/>
  <c r="DY132" i="45"/>
  <c r="BJ132" i="43" s="1"/>
  <c r="DX132" i="45"/>
  <c r="BI132" i="43" s="1"/>
  <c r="DW132" i="45"/>
  <c r="BH132" i="43" s="1"/>
  <c r="DV132" i="45"/>
  <c r="BG132" i="43" s="1"/>
  <c r="DU132" i="45"/>
  <c r="DT132" i="45"/>
  <c r="BE132" i="43" s="1"/>
  <c r="DS132" i="45"/>
  <c r="DR132" i="45"/>
  <c r="DQ132" i="45"/>
  <c r="BB132" i="43" s="1"/>
  <c r="DP132" i="45"/>
  <c r="DO132" i="45"/>
  <c r="DN132" i="45"/>
  <c r="DM132" i="45"/>
  <c r="DL132" i="45"/>
  <c r="DK132" i="45"/>
  <c r="DJ132" i="45"/>
  <c r="DI132" i="45"/>
  <c r="AT132" i="43" s="1"/>
  <c r="DH132" i="45"/>
  <c r="AS132" i="43" s="1"/>
  <c r="DG132" i="45"/>
  <c r="AR132" i="43" s="1"/>
  <c r="DF132" i="45"/>
  <c r="AQ132" i="43" s="1"/>
  <c r="DE132" i="45"/>
  <c r="AP132" i="43" s="1"/>
  <c r="DD132" i="45"/>
  <c r="AO132" i="43" s="1"/>
  <c r="DC132" i="45"/>
  <c r="DB132" i="45"/>
  <c r="DA132" i="45"/>
  <c r="CZ132" i="45"/>
  <c r="AK132" i="43" s="1"/>
  <c r="CY132" i="45"/>
  <c r="CX132" i="45"/>
  <c r="CW132" i="45"/>
  <c r="AH132" i="43" s="1"/>
  <c r="CV132" i="45"/>
  <c r="AG132" i="43" s="1"/>
  <c r="CU132" i="45"/>
  <c r="CT132" i="45"/>
  <c r="CS132" i="45"/>
  <c r="CR132" i="45"/>
  <c r="AC132" i="43" s="1"/>
  <c r="CQ132" i="45"/>
  <c r="AB132" i="43" s="1"/>
  <c r="CP132" i="45"/>
  <c r="CO132" i="45"/>
  <c r="Z132" i="43" s="1"/>
  <c r="CN132" i="45"/>
  <c r="Y132" i="43" s="1"/>
  <c r="CM132" i="45"/>
  <c r="CL132" i="45"/>
  <c r="CK132" i="45"/>
  <c r="V132" i="43" s="1"/>
  <c r="CJ132" i="45"/>
  <c r="U132" i="43" s="1"/>
  <c r="CI132" i="45"/>
  <c r="CH132" i="45"/>
  <c r="CG132" i="45"/>
  <c r="CF132" i="45"/>
  <c r="CE132" i="45"/>
  <c r="CD132" i="45"/>
  <c r="CC132" i="45"/>
  <c r="N132" i="43" s="1"/>
  <c r="CB132" i="45"/>
  <c r="CA132" i="45"/>
  <c r="L132" i="43" s="1"/>
  <c r="BZ132" i="45"/>
  <c r="K132" i="43" s="1"/>
  <c r="BY132" i="45"/>
  <c r="J132" i="43" s="1"/>
  <c r="BX132" i="45"/>
  <c r="I132" i="43" s="1"/>
  <c r="BW132" i="45"/>
  <c r="BV132" i="45"/>
  <c r="BU132" i="45"/>
  <c r="BT132" i="45"/>
  <c r="E132" i="43" s="1"/>
  <c r="BS132" i="45"/>
  <c r="B132" i="45"/>
  <c r="B132" i="43" s="1"/>
  <c r="A132" i="45"/>
  <c r="A130" i="27" s="1"/>
  <c r="EF131" i="45"/>
  <c r="EE131" i="45"/>
  <c r="BP131" i="43" s="1"/>
  <c r="ED131" i="45"/>
  <c r="BO131" i="43" s="1"/>
  <c r="EC131" i="45"/>
  <c r="EB131" i="45"/>
  <c r="EA131" i="45"/>
  <c r="BL131" i="43" s="1"/>
  <c r="DZ131" i="45"/>
  <c r="BK131" i="43" s="1"/>
  <c r="DY131" i="45"/>
  <c r="DX131" i="45"/>
  <c r="DW131" i="45"/>
  <c r="DV131" i="45"/>
  <c r="BG131" i="43" s="1"/>
  <c r="DU131" i="45"/>
  <c r="DT131" i="45"/>
  <c r="DS131" i="45"/>
  <c r="BD131" i="43" s="1"/>
  <c r="DR131" i="45"/>
  <c r="DQ131" i="45"/>
  <c r="DP131" i="45"/>
  <c r="DO131" i="45"/>
  <c r="AZ131" i="43" s="1"/>
  <c r="DN131" i="45"/>
  <c r="DM131" i="45"/>
  <c r="AX131" i="43" s="1"/>
  <c r="DL131" i="45"/>
  <c r="DK131" i="45"/>
  <c r="AV131" i="43" s="1"/>
  <c r="DJ131" i="45"/>
  <c r="DI131" i="45"/>
  <c r="DH131" i="45"/>
  <c r="DG131" i="45"/>
  <c r="AR131" i="43" s="1"/>
  <c r="DF131" i="45"/>
  <c r="AQ131" i="43" s="1"/>
  <c r="DE131" i="45"/>
  <c r="DD131" i="45"/>
  <c r="AO131" i="43" s="1"/>
  <c r="DC131" i="45"/>
  <c r="AN131" i="43" s="1"/>
  <c r="DB131" i="45"/>
  <c r="DA131" i="45"/>
  <c r="CZ131" i="45"/>
  <c r="CY131" i="45"/>
  <c r="AJ131" i="43" s="1"/>
  <c r="CX131" i="45"/>
  <c r="AI131" i="43" s="1"/>
  <c r="CW131" i="45"/>
  <c r="CV131" i="45"/>
  <c r="CU131" i="45"/>
  <c r="AF131" i="43" s="1"/>
  <c r="CT131" i="45"/>
  <c r="CS131" i="45"/>
  <c r="CR131" i="45"/>
  <c r="CQ131" i="45"/>
  <c r="AB131" i="43" s="1"/>
  <c r="CP131" i="45"/>
  <c r="CO131" i="45"/>
  <c r="CN131" i="45"/>
  <c r="CM131" i="45"/>
  <c r="CL131" i="45"/>
  <c r="W131" i="43" s="1"/>
  <c r="CK131" i="45"/>
  <c r="CJ131" i="45"/>
  <c r="CI131" i="45"/>
  <c r="T131" i="43" s="1"/>
  <c r="CH131" i="45"/>
  <c r="CG131" i="45"/>
  <c r="CF131" i="45"/>
  <c r="CE131" i="45"/>
  <c r="P131" i="43" s="1"/>
  <c r="CD131" i="45"/>
  <c r="O131" i="43" s="1"/>
  <c r="CC131" i="45"/>
  <c r="CB131" i="45"/>
  <c r="CA131" i="45"/>
  <c r="L131" i="43" s="1"/>
  <c r="BZ131" i="45"/>
  <c r="BY131" i="45"/>
  <c r="BX131" i="45"/>
  <c r="I131" i="43" s="1"/>
  <c r="BW131" i="45"/>
  <c r="H131" i="43" s="1"/>
  <c r="BV131" i="45"/>
  <c r="BU131" i="45"/>
  <c r="BT131" i="45"/>
  <c r="BS131" i="45"/>
  <c r="D131" i="43" s="1"/>
  <c r="B131" i="45"/>
  <c r="B131" i="43" s="1"/>
  <c r="A131" i="45"/>
  <c r="A129" i="27" s="1"/>
  <c r="EF130" i="45"/>
  <c r="BQ130" i="43" s="1"/>
  <c r="EE130" i="45"/>
  <c r="ED130" i="45"/>
  <c r="EC130" i="45"/>
  <c r="BN130" i="43" s="1"/>
  <c r="EB130" i="45"/>
  <c r="EA130" i="45"/>
  <c r="BL130" i="43" s="1"/>
  <c r="DZ130" i="45"/>
  <c r="BK130" i="43" s="1"/>
  <c r="DY130" i="45"/>
  <c r="BJ130" i="43" s="1"/>
  <c r="DX130" i="45"/>
  <c r="BI130" i="43" s="1"/>
  <c r="DW130" i="45"/>
  <c r="DV130" i="45"/>
  <c r="DU130" i="45"/>
  <c r="DT130" i="45"/>
  <c r="DS130" i="45"/>
  <c r="BD130" i="43" s="1"/>
  <c r="DR130" i="45"/>
  <c r="DQ130" i="45"/>
  <c r="DP130" i="45"/>
  <c r="DO130" i="45"/>
  <c r="DN130" i="45"/>
  <c r="DM130" i="45"/>
  <c r="AX130" i="43" s="1"/>
  <c r="DL130" i="45"/>
  <c r="DK130" i="45"/>
  <c r="AV130" i="43" s="1"/>
  <c r="DJ130" i="45"/>
  <c r="DI130" i="45"/>
  <c r="DH130" i="45"/>
  <c r="AS130" i="43" s="1"/>
  <c r="DG130" i="45"/>
  <c r="DF130" i="45"/>
  <c r="DE130" i="45"/>
  <c r="AP130" i="43" s="1"/>
  <c r="DD130" i="45"/>
  <c r="AO130" i="43" s="1"/>
  <c r="DC130" i="45"/>
  <c r="DB130" i="45"/>
  <c r="DA130" i="45"/>
  <c r="CZ130" i="45"/>
  <c r="AK130" i="43" s="1"/>
  <c r="CY130" i="45"/>
  <c r="CX130" i="45"/>
  <c r="CW130" i="45"/>
  <c r="AH130" i="43" s="1"/>
  <c r="CV130" i="45"/>
  <c r="AG130" i="43" s="1"/>
  <c r="CU130" i="45"/>
  <c r="CT130" i="45"/>
  <c r="CS130" i="45"/>
  <c r="AD130" i="43" s="1"/>
  <c r="CR130" i="45"/>
  <c r="CQ130" i="45"/>
  <c r="CP130" i="45"/>
  <c r="CO130" i="45"/>
  <c r="Z130" i="43" s="1"/>
  <c r="CN130" i="45"/>
  <c r="Y130" i="43" s="1"/>
  <c r="CM130" i="45"/>
  <c r="CL130" i="45"/>
  <c r="CK130" i="45"/>
  <c r="CJ130" i="45"/>
  <c r="U130" i="43" s="1"/>
  <c r="CI130" i="45"/>
  <c r="CH130" i="45"/>
  <c r="CG130" i="45"/>
  <c r="CF130" i="45"/>
  <c r="CE130" i="45"/>
  <c r="P130" i="43" s="1"/>
  <c r="CD130" i="45"/>
  <c r="CC130" i="45"/>
  <c r="N130" i="43" s="1"/>
  <c r="CB130" i="45"/>
  <c r="M130" i="43" s="1"/>
  <c r="CA130" i="45"/>
  <c r="BZ130" i="45"/>
  <c r="BY130" i="45"/>
  <c r="J130" i="43" s="1"/>
  <c r="BX130" i="45"/>
  <c r="I130" i="43" s="1"/>
  <c r="BW130" i="45"/>
  <c r="BV130" i="45"/>
  <c r="BU130" i="45"/>
  <c r="BT130" i="45"/>
  <c r="E130" i="43" s="1"/>
  <c r="BS130" i="45"/>
  <c r="B130" i="45"/>
  <c r="B130" i="43" s="1"/>
  <c r="A130" i="45"/>
  <c r="A128" i="27" s="1"/>
  <c r="EF129" i="45"/>
  <c r="BQ129" i="43" s="1"/>
  <c r="EE129" i="45"/>
  <c r="ED129" i="45"/>
  <c r="EC129" i="45"/>
  <c r="EB129" i="45"/>
  <c r="EA129" i="45"/>
  <c r="BL129" i="43" s="1"/>
  <c r="DZ129" i="45"/>
  <c r="DY129" i="45"/>
  <c r="DX129" i="45"/>
  <c r="BI129" i="43" s="1"/>
  <c r="DW129" i="45"/>
  <c r="BH129" i="43" s="1"/>
  <c r="DV129" i="45"/>
  <c r="BG129" i="43" s="1"/>
  <c r="DU129" i="45"/>
  <c r="DT129" i="45"/>
  <c r="DS129" i="45"/>
  <c r="BD129" i="43" s="1"/>
  <c r="DR129" i="45"/>
  <c r="BC129" i="43" s="1"/>
  <c r="DQ129" i="45"/>
  <c r="BB129" i="43" s="1"/>
  <c r="DP129" i="45"/>
  <c r="DO129" i="45"/>
  <c r="DN129" i="45"/>
  <c r="DM129" i="45"/>
  <c r="DL129" i="45"/>
  <c r="DK129" i="45"/>
  <c r="DJ129" i="45"/>
  <c r="AU129" i="43" s="1"/>
  <c r="DI129" i="45"/>
  <c r="DH129" i="45"/>
  <c r="AS129" i="43" s="1"/>
  <c r="DG129" i="45"/>
  <c r="DF129" i="45"/>
  <c r="DE129" i="45"/>
  <c r="DD129" i="45"/>
  <c r="DC129" i="45"/>
  <c r="AN129" i="43" s="1"/>
  <c r="DB129" i="45"/>
  <c r="AM129" i="43" s="1"/>
  <c r="DA129" i="45"/>
  <c r="CZ129" i="45"/>
  <c r="AK129" i="43" s="1"/>
  <c r="CY129" i="45"/>
  <c r="CX129" i="45"/>
  <c r="CW129" i="45"/>
  <c r="CV129" i="45"/>
  <c r="CU129" i="45"/>
  <c r="AF129" i="43" s="1"/>
  <c r="CT129" i="45"/>
  <c r="AE129" i="43" s="1"/>
  <c r="CS129" i="45"/>
  <c r="AD129" i="43" s="1"/>
  <c r="CR129" i="45"/>
  <c r="AC129" i="43" s="1"/>
  <c r="CQ129" i="45"/>
  <c r="AB129" i="43" s="1"/>
  <c r="CP129" i="45"/>
  <c r="CO129" i="45"/>
  <c r="CN129" i="45"/>
  <c r="CM129" i="45"/>
  <c r="CL129" i="45"/>
  <c r="W129" i="43" s="1"/>
  <c r="CK129" i="45"/>
  <c r="V129" i="43" s="1"/>
  <c r="CJ129" i="45"/>
  <c r="U129" i="43" s="1"/>
  <c r="CI129" i="45"/>
  <c r="CH129" i="45"/>
  <c r="CG129" i="45"/>
  <c r="CF129" i="45"/>
  <c r="CE129" i="45"/>
  <c r="P129" i="43" s="1"/>
  <c r="CD129" i="45"/>
  <c r="O129" i="43" s="1"/>
  <c r="CC129" i="45"/>
  <c r="CB129" i="45"/>
  <c r="CA129" i="45"/>
  <c r="L129" i="43" s="1"/>
  <c r="BZ129" i="45"/>
  <c r="BY129" i="45"/>
  <c r="BX129" i="45"/>
  <c r="BW129" i="45"/>
  <c r="H129" i="43" s="1"/>
  <c r="BV129" i="45"/>
  <c r="G129" i="43" s="1"/>
  <c r="BU129" i="45"/>
  <c r="F129" i="43" s="1"/>
  <c r="BT129" i="45"/>
  <c r="E129" i="43" s="1"/>
  <c r="BS129" i="45"/>
  <c r="B129" i="45"/>
  <c r="A129" i="45"/>
  <c r="A127" i="27" s="1"/>
  <c r="EF128" i="45"/>
  <c r="BQ128" i="43" s="1"/>
  <c r="EE128" i="45"/>
  <c r="ED128" i="45"/>
  <c r="BO128" i="43" s="1"/>
  <c r="EC128" i="45"/>
  <c r="EB128" i="45"/>
  <c r="EA128" i="45"/>
  <c r="DZ128" i="45"/>
  <c r="DY128" i="45"/>
  <c r="BJ128" i="43" s="1"/>
  <c r="DX128" i="45"/>
  <c r="BI128" i="43" s="1"/>
  <c r="DW128" i="45"/>
  <c r="BH128" i="43" s="1"/>
  <c r="DV128" i="45"/>
  <c r="BG128" i="43" s="1"/>
  <c r="DU128" i="45"/>
  <c r="DT128" i="45"/>
  <c r="DS128" i="45"/>
  <c r="DR128" i="45"/>
  <c r="DQ128" i="45"/>
  <c r="DP128" i="45"/>
  <c r="BA128" i="43" s="1"/>
  <c r="DO128" i="45"/>
  <c r="AZ128" i="43" s="1"/>
  <c r="DN128" i="45"/>
  <c r="AY128" i="43" s="1"/>
  <c r="DM128" i="45"/>
  <c r="DL128" i="45"/>
  <c r="DK128" i="45"/>
  <c r="DJ128" i="45"/>
  <c r="DI128" i="45"/>
  <c r="AT128" i="43" s="1"/>
  <c r="DH128" i="45"/>
  <c r="AS128" i="43" s="1"/>
  <c r="DG128" i="45"/>
  <c r="AR128" i="43" s="1"/>
  <c r="DF128" i="45"/>
  <c r="AQ128" i="43" s="1"/>
  <c r="DE128" i="45"/>
  <c r="AP128" i="43" s="1"/>
  <c r="DD128" i="45"/>
  <c r="AO128" i="43" s="1"/>
  <c r="DC128" i="45"/>
  <c r="DB128" i="45"/>
  <c r="DA128" i="45"/>
  <c r="AL128" i="43" s="1"/>
  <c r="CZ128" i="45"/>
  <c r="AK128" i="43" s="1"/>
  <c r="CY128" i="45"/>
  <c r="AJ128" i="43" s="1"/>
  <c r="CX128" i="45"/>
  <c r="AI128" i="43" s="1"/>
  <c r="CW128" i="45"/>
  <c r="CV128" i="45"/>
  <c r="CU128" i="45"/>
  <c r="CT128" i="45"/>
  <c r="CS128" i="45"/>
  <c r="CR128" i="45"/>
  <c r="AC128" i="43" s="1"/>
  <c r="CQ128" i="45"/>
  <c r="AB128" i="43" s="1"/>
  <c r="CP128" i="45"/>
  <c r="AA128" i="43" s="1"/>
  <c r="CO128" i="45"/>
  <c r="Z128" i="43" s="1"/>
  <c r="CN128" i="45"/>
  <c r="CM128" i="45"/>
  <c r="CL128" i="45"/>
  <c r="CK128" i="45"/>
  <c r="V128" i="43" s="1"/>
  <c r="CJ128" i="45"/>
  <c r="U128" i="43" s="1"/>
  <c r="CI128" i="45"/>
  <c r="T128" i="43" s="1"/>
  <c r="CH128" i="45"/>
  <c r="S128" i="43" s="1"/>
  <c r="CG128" i="45"/>
  <c r="CF128" i="45"/>
  <c r="CE128" i="45"/>
  <c r="CD128" i="45"/>
  <c r="CC128" i="45"/>
  <c r="N128" i="43" s="1"/>
  <c r="CB128" i="45"/>
  <c r="M128" i="43" s="1"/>
  <c r="CA128" i="45"/>
  <c r="L128" i="43" s="1"/>
  <c r="BZ128" i="45"/>
  <c r="K128" i="43" s="1"/>
  <c r="BY128" i="45"/>
  <c r="J128" i="43" s="1"/>
  <c r="BX128" i="45"/>
  <c r="I128" i="43" s="1"/>
  <c r="BW128" i="45"/>
  <c r="BV128" i="45"/>
  <c r="BU128" i="45"/>
  <c r="BT128" i="45"/>
  <c r="E128" i="43" s="1"/>
  <c r="BS128" i="45"/>
  <c r="B128" i="45"/>
  <c r="B128" i="43" s="1"/>
  <c r="A128" i="45"/>
  <c r="A126" i="27" s="1"/>
  <c r="EF127" i="45"/>
  <c r="EE127" i="45"/>
  <c r="BP127" i="43" s="1"/>
  <c r="ED127" i="45"/>
  <c r="EC127" i="45"/>
  <c r="EB127" i="45"/>
  <c r="BM127" i="43" s="1"/>
  <c r="EA127" i="45"/>
  <c r="BL127" i="43" s="1"/>
  <c r="DZ127" i="45"/>
  <c r="DY127" i="45"/>
  <c r="DX127" i="45"/>
  <c r="DW127" i="45"/>
  <c r="BH127" i="43" s="1"/>
  <c r="DV127" i="45"/>
  <c r="BG127" i="43" s="1"/>
  <c r="DU127" i="45"/>
  <c r="BF127" i="43" s="1"/>
  <c r="DT127" i="45"/>
  <c r="BE127" i="43" s="1"/>
  <c r="DS127" i="45"/>
  <c r="DR127" i="45"/>
  <c r="DQ127" i="45"/>
  <c r="DP127" i="45"/>
  <c r="DO127" i="45"/>
  <c r="AZ127" i="43" s="1"/>
  <c r="DN127" i="45"/>
  <c r="DM127" i="45"/>
  <c r="AX127" i="43" s="1"/>
  <c r="DL127" i="45"/>
  <c r="AW127" i="43" s="1"/>
  <c r="DK127" i="45"/>
  <c r="AV127" i="43" s="1"/>
  <c r="DJ127" i="45"/>
  <c r="DI127" i="45"/>
  <c r="DH127" i="45"/>
  <c r="DG127" i="45"/>
  <c r="AR127" i="43" s="1"/>
  <c r="DF127" i="45"/>
  <c r="AQ127" i="43" s="1"/>
  <c r="DE127" i="45"/>
  <c r="AP127" i="43" s="1"/>
  <c r="DD127" i="45"/>
  <c r="AO127" i="43" s="1"/>
  <c r="DC127" i="45"/>
  <c r="DB127" i="45"/>
  <c r="DA127" i="45"/>
  <c r="CZ127" i="45"/>
  <c r="CY127" i="45"/>
  <c r="AJ127" i="43" s="1"/>
  <c r="CX127" i="45"/>
  <c r="AI127" i="43" s="1"/>
  <c r="CW127" i="45"/>
  <c r="CV127" i="45"/>
  <c r="AG127" i="43" s="1"/>
  <c r="CU127" i="45"/>
  <c r="AF127" i="43" s="1"/>
  <c r="CT127" i="45"/>
  <c r="CS127" i="45"/>
  <c r="CR127" i="45"/>
  <c r="CQ127" i="45"/>
  <c r="AB127" i="43" s="1"/>
  <c r="CP127" i="45"/>
  <c r="AA127" i="43" s="1"/>
  <c r="CO127" i="45"/>
  <c r="Z127" i="43" s="1"/>
  <c r="CN127" i="45"/>
  <c r="CM127" i="45"/>
  <c r="CL127" i="45"/>
  <c r="CK127" i="45"/>
  <c r="CJ127" i="45"/>
  <c r="CI127" i="45"/>
  <c r="T127" i="43" s="1"/>
  <c r="CH127" i="45"/>
  <c r="S127" i="43" s="1"/>
  <c r="CG127" i="45"/>
  <c r="R127" i="43" s="1"/>
  <c r="CF127" i="45"/>
  <c r="Q127" i="43" s="1"/>
  <c r="CE127" i="45"/>
  <c r="P127" i="43" s="1"/>
  <c r="CD127" i="45"/>
  <c r="CC127" i="45"/>
  <c r="CB127" i="45"/>
  <c r="CA127" i="45"/>
  <c r="L127" i="43" s="1"/>
  <c r="BZ127" i="45"/>
  <c r="K127" i="43" s="1"/>
  <c r="BY127" i="45"/>
  <c r="J127" i="43" s="1"/>
  <c r="BX127" i="45"/>
  <c r="I127" i="43" s="1"/>
  <c r="BW127" i="45"/>
  <c r="BV127" i="45"/>
  <c r="G127" i="43" s="1"/>
  <c r="BU127" i="45"/>
  <c r="BT127" i="45"/>
  <c r="BS127" i="45"/>
  <c r="D127" i="43" s="1"/>
  <c r="B127" i="45"/>
  <c r="B127" i="43" s="1"/>
  <c r="A127" i="45"/>
  <c r="A125" i="27" s="1"/>
  <c r="EF126" i="45"/>
  <c r="EE126" i="45"/>
  <c r="ED126" i="45"/>
  <c r="EC126" i="45"/>
  <c r="EB126" i="45"/>
  <c r="BM126" i="43" s="1"/>
  <c r="EA126" i="45"/>
  <c r="BL126" i="43" s="1"/>
  <c r="DZ126" i="45"/>
  <c r="BK126" i="43" s="1"/>
  <c r="DY126" i="45"/>
  <c r="BJ126" i="43" s="1"/>
  <c r="DX126" i="45"/>
  <c r="BI126" i="43" s="1"/>
  <c r="DW126" i="45"/>
  <c r="DV126" i="45"/>
  <c r="DU126" i="45"/>
  <c r="BF126" i="43" s="1"/>
  <c r="DT126" i="45"/>
  <c r="BE126" i="43" s="1"/>
  <c r="DS126" i="45"/>
  <c r="DR126" i="45"/>
  <c r="DQ126" i="45"/>
  <c r="BB126" i="43" s="1"/>
  <c r="DP126" i="45"/>
  <c r="DO126" i="45"/>
  <c r="DN126" i="45"/>
  <c r="DM126" i="45"/>
  <c r="AX126" i="43" s="1"/>
  <c r="DL126" i="45"/>
  <c r="AW126" i="43" s="1"/>
  <c r="DK126" i="45"/>
  <c r="DJ126" i="45"/>
  <c r="AU126" i="43" s="1"/>
  <c r="DI126" i="45"/>
  <c r="AT126" i="43" s="1"/>
  <c r="DH126" i="45"/>
  <c r="AS126" i="43" s="1"/>
  <c r="DG126" i="45"/>
  <c r="DF126" i="45"/>
  <c r="DE126" i="45"/>
  <c r="AP126" i="43" s="1"/>
  <c r="DD126" i="45"/>
  <c r="DC126" i="45"/>
  <c r="DB126" i="45"/>
  <c r="AM126" i="43" s="1"/>
  <c r="DA126" i="45"/>
  <c r="AL126" i="43" s="1"/>
  <c r="CZ126" i="45"/>
  <c r="CY126" i="45"/>
  <c r="CX126" i="45"/>
  <c r="CW126" i="45"/>
  <c r="AH126" i="43" s="1"/>
  <c r="CV126" i="45"/>
  <c r="AG126" i="43" s="1"/>
  <c r="CU126" i="45"/>
  <c r="AF126" i="43" s="1"/>
  <c r="CT126" i="45"/>
  <c r="AE126" i="43" s="1"/>
  <c r="CS126" i="45"/>
  <c r="AD126" i="43" s="1"/>
  <c r="CR126" i="45"/>
  <c r="CQ126" i="45"/>
  <c r="CP126" i="45"/>
  <c r="CO126" i="45"/>
  <c r="Z126" i="43" s="1"/>
  <c r="CN126" i="45"/>
  <c r="Y126" i="43" s="1"/>
  <c r="CM126" i="45"/>
  <c r="CL126" i="45"/>
  <c r="W126" i="43" s="1"/>
  <c r="CK126" i="45"/>
  <c r="V126" i="43" s="1"/>
  <c r="CJ126" i="45"/>
  <c r="CI126" i="45"/>
  <c r="CH126" i="45"/>
  <c r="CG126" i="45"/>
  <c r="R126" i="43" s="1"/>
  <c r="CF126" i="45"/>
  <c r="Q126" i="43" s="1"/>
  <c r="CE126" i="45"/>
  <c r="CD126" i="45"/>
  <c r="O126" i="43" s="1"/>
  <c r="CC126" i="45"/>
  <c r="CB126" i="45"/>
  <c r="M126" i="43" s="1"/>
  <c r="CA126" i="45"/>
  <c r="BZ126" i="45"/>
  <c r="BY126" i="45"/>
  <c r="J126" i="43" s="1"/>
  <c r="BX126" i="45"/>
  <c r="I126" i="43" s="1"/>
  <c r="BW126" i="45"/>
  <c r="BV126" i="45"/>
  <c r="G126" i="43" s="1"/>
  <c r="BU126" i="45"/>
  <c r="F126" i="43" s="1"/>
  <c r="BT126" i="45"/>
  <c r="BS126" i="45"/>
  <c r="B126" i="45"/>
  <c r="B126" i="43" s="1"/>
  <c r="A126" i="45"/>
  <c r="A124" i="27" s="1"/>
  <c r="EF125" i="45"/>
  <c r="EE125" i="45"/>
  <c r="BP125" i="43" s="1"/>
  <c r="ED125" i="45"/>
  <c r="BO125" i="43" s="1"/>
  <c r="EC125" i="45"/>
  <c r="EB125" i="45"/>
  <c r="EA125" i="45"/>
  <c r="BL125" i="43" s="1"/>
  <c r="DZ125" i="45"/>
  <c r="BK125" i="43" s="1"/>
  <c r="DY125" i="45"/>
  <c r="BJ125" i="43" s="1"/>
  <c r="DX125" i="45"/>
  <c r="BI125" i="43" s="1"/>
  <c r="DW125" i="45"/>
  <c r="BH125" i="43" s="1"/>
  <c r="DV125" i="45"/>
  <c r="BG125" i="43" s="1"/>
  <c r="DU125" i="45"/>
  <c r="DT125" i="45"/>
  <c r="DS125" i="45"/>
  <c r="BD125" i="43" s="1"/>
  <c r="DR125" i="45"/>
  <c r="BC125" i="43" s="1"/>
  <c r="DQ125" i="45"/>
  <c r="DP125" i="45"/>
  <c r="DO125" i="45"/>
  <c r="AZ125" i="43" s="1"/>
  <c r="DN125" i="45"/>
  <c r="AY125" i="43" s="1"/>
  <c r="DM125" i="45"/>
  <c r="DL125" i="45"/>
  <c r="DK125" i="45"/>
  <c r="AV125" i="43" s="1"/>
  <c r="DJ125" i="45"/>
  <c r="AU125" i="43" s="1"/>
  <c r="DI125" i="45"/>
  <c r="DH125" i="45"/>
  <c r="DG125" i="45"/>
  <c r="AR125" i="43" s="1"/>
  <c r="DF125" i="45"/>
  <c r="AQ125" i="43" s="1"/>
  <c r="DE125" i="45"/>
  <c r="DD125" i="45"/>
  <c r="DC125" i="45"/>
  <c r="AN125" i="43" s="1"/>
  <c r="DB125" i="45"/>
  <c r="AM125" i="43" s="1"/>
  <c r="DA125" i="45"/>
  <c r="CZ125" i="45"/>
  <c r="CY125" i="45"/>
  <c r="AJ125" i="43" s="1"/>
  <c r="CX125" i="45"/>
  <c r="AI125" i="43" s="1"/>
  <c r="CW125" i="45"/>
  <c r="CV125" i="45"/>
  <c r="CU125" i="45"/>
  <c r="AF125" i="43" s="1"/>
  <c r="CT125" i="45"/>
  <c r="AE125" i="43" s="1"/>
  <c r="CS125" i="45"/>
  <c r="AD125" i="43" s="1"/>
  <c r="CR125" i="45"/>
  <c r="AC125" i="43" s="1"/>
  <c r="CQ125" i="45"/>
  <c r="AB125" i="43" s="1"/>
  <c r="CP125" i="45"/>
  <c r="AA125" i="43" s="1"/>
  <c r="CO125" i="45"/>
  <c r="CN125" i="45"/>
  <c r="CM125" i="45"/>
  <c r="X125" i="43" s="1"/>
  <c r="CL125" i="45"/>
  <c r="W125" i="43" s="1"/>
  <c r="CK125" i="45"/>
  <c r="CJ125" i="45"/>
  <c r="CI125" i="45"/>
  <c r="T125" i="43" s="1"/>
  <c r="CH125" i="45"/>
  <c r="S125" i="43" s="1"/>
  <c r="CG125" i="45"/>
  <c r="CF125" i="45"/>
  <c r="CE125" i="45"/>
  <c r="P125" i="43" s="1"/>
  <c r="CD125" i="45"/>
  <c r="O125" i="43" s="1"/>
  <c r="CC125" i="45"/>
  <c r="CB125" i="45"/>
  <c r="CA125" i="45"/>
  <c r="L125" i="43" s="1"/>
  <c r="BZ125" i="45"/>
  <c r="K125" i="43" s="1"/>
  <c r="BY125" i="45"/>
  <c r="BX125" i="45"/>
  <c r="BW125" i="45"/>
  <c r="H125" i="43" s="1"/>
  <c r="BV125" i="45"/>
  <c r="G125" i="43" s="1"/>
  <c r="BU125" i="45"/>
  <c r="BT125" i="45"/>
  <c r="BS125" i="45"/>
  <c r="D125" i="43" s="1"/>
  <c r="B125" i="45"/>
  <c r="B125" i="43" s="1"/>
  <c r="A125" i="45"/>
  <c r="A123" i="27" s="1"/>
  <c r="EF124" i="45"/>
  <c r="BQ124" i="43" s="1"/>
  <c r="EE124" i="45"/>
  <c r="ED124" i="45"/>
  <c r="EC124" i="45"/>
  <c r="BN124" i="43" s="1"/>
  <c r="EB124" i="45"/>
  <c r="BM124" i="43" s="1"/>
  <c r="EA124" i="45"/>
  <c r="DZ124" i="45"/>
  <c r="DY124" i="45"/>
  <c r="BJ124" i="43" s="1"/>
  <c r="DX124" i="45"/>
  <c r="BI124" i="43" s="1"/>
  <c r="DW124" i="45"/>
  <c r="BH124" i="43" s="1"/>
  <c r="DV124" i="45"/>
  <c r="BG124" i="43" s="1"/>
  <c r="DU124" i="45"/>
  <c r="BF124" i="43" s="1"/>
  <c r="DT124" i="45"/>
  <c r="BE124" i="43" s="1"/>
  <c r="DS124" i="45"/>
  <c r="DR124" i="45"/>
  <c r="DQ124" i="45"/>
  <c r="BB124" i="43" s="1"/>
  <c r="DP124" i="45"/>
  <c r="BA124" i="43" s="1"/>
  <c r="DO124" i="45"/>
  <c r="DN124" i="45"/>
  <c r="DM124" i="45"/>
  <c r="AX124" i="43" s="1"/>
  <c r="DL124" i="45"/>
  <c r="AW124" i="43" s="1"/>
  <c r="DK124" i="45"/>
  <c r="DJ124" i="45"/>
  <c r="DI124" i="45"/>
  <c r="AT124" i="43" s="1"/>
  <c r="DH124" i="45"/>
  <c r="AS124" i="43" s="1"/>
  <c r="DG124" i="45"/>
  <c r="DF124" i="45"/>
  <c r="AQ124" i="43" s="1"/>
  <c r="DE124" i="45"/>
  <c r="AP124" i="43" s="1"/>
  <c r="DD124" i="45"/>
  <c r="AO124" i="43" s="1"/>
  <c r="DC124" i="45"/>
  <c r="DB124" i="45"/>
  <c r="DA124" i="45"/>
  <c r="AL124" i="43" s="1"/>
  <c r="CZ124" i="45"/>
  <c r="AK124" i="43" s="1"/>
  <c r="CY124" i="45"/>
  <c r="CX124" i="45"/>
  <c r="CW124" i="45"/>
  <c r="AH124" i="43" s="1"/>
  <c r="CV124" i="45"/>
  <c r="AG124" i="43" s="1"/>
  <c r="CU124" i="45"/>
  <c r="CT124" i="45"/>
  <c r="CS124" i="45"/>
  <c r="AD124" i="43" s="1"/>
  <c r="CR124" i="45"/>
  <c r="AC124" i="43" s="1"/>
  <c r="CQ124" i="45"/>
  <c r="AB124" i="43" s="1"/>
  <c r="CP124" i="45"/>
  <c r="AA124" i="43" s="1"/>
  <c r="CO124" i="45"/>
  <c r="Z124" i="43" s="1"/>
  <c r="CN124" i="45"/>
  <c r="Y124" i="43" s="1"/>
  <c r="CM124" i="45"/>
  <c r="CL124" i="45"/>
  <c r="CK124" i="45"/>
  <c r="V124" i="43" s="1"/>
  <c r="CJ124" i="45"/>
  <c r="U124" i="43" s="1"/>
  <c r="CI124" i="45"/>
  <c r="CH124" i="45"/>
  <c r="CG124" i="45"/>
  <c r="R124" i="43" s="1"/>
  <c r="CF124" i="45"/>
  <c r="Q124" i="43" s="1"/>
  <c r="CE124" i="45"/>
  <c r="CD124" i="45"/>
  <c r="CC124" i="45"/>
  <c r="N124" i="43" s="1"/>
  <c r="CB124" i="45"/>
  <c r="M124" i="43" s="1"/>
  <c r="CA124" i="45"/>
  <c r="BZ124" i="45"/>
  <c r="K124" i="43" s="1"/>
  <c r="BY124" i="45"/>
  <c r="J124" i="43" s="1"/>
  <c r="BX124" i="45"/>
  <c r="I124" i="43" s="1"/>
  <c r="BW124" i="45"/>
  <c r="BV124" i="45"/>
  <c r="BU124" i="45"/>
  <c r="F124" i="43" s="1"/>
  <c r="BT124" i="45"/>
  <c r="E124" i="43" s="1"/>
  <c r="BS124" i="45"/>
  <c r="B124" i="45"/>
  <c r="B124" i="43" s="1"/>
  <c r="A124" i="45"/>
  <c r="A122" i="27" s="1"/>
  <c r="EF123" i="45"/>
  <c r="EE123" i="45"/>
  <c r="BP123" i="43" s="1"/>
  <c r="ED123" i="45"/>
  <c r="BO123" i="43" s="1"/>
  <c r="EC123" i="45"/>
  <c r="BN123" i="43" s="1"/>
  <c r="EB123" i="45"/>
  <c r="EA123" i="45"/>
  <c r="DZ123" i="45"/>
  <c r="BK123" i="43" s="1"/>
  <c r="DY123" i="45"/>
  <c r="DX123" i="45"/>
  <c r="DW123" i="45"/>
  <c r="BH123" i="43" s="1"/>
  <c r="DV123" i="45"/>
  <c r="BG123" i="43" s="1"/>
  <c r="DU123" i="45"/>
  <c r="DT123" i="45"/>
  <c r="DS123" i="45"/>
  <c r="BD123" i="43" s="1"/>
  <c r="DR123" i="45"/>
  <c r="BC123" i="43" s="1"/>
  <c r="DQ123" i="45"/>
  <c r="DP123" i="45"/>
  <c r="DO123" i="45"/>
  <c r="AZ123" i="43" s="1"/>
  <c r="DN123" i="45"/>
  <c r="AY123" i="43" s="1"/>
  <c r="DM123" i="45"/>
  <c r="AX123" i="43" s="1"/>
  <c r="DL123" i="45"/>
  <c r="DK123" i="45"/>
  <c r="AV123" i="43" s="1"/>
  <c r="DJ123" i="45"/>
  <c r="AU123" i="43" s="1"/>
  <c r="DI123" i="45"/>
  <c r="DH123" i="45"/>
  <c r="DG123" i="45"/>
  <c r="AR123" i="43" s="1"/>
  <c r="DF123" i="45"/>
  <c r="AQ123" i="43" s="1"/>
  <c r="DE123" i="45"/>
  <c r="DD123" i="45"/>
  <c r="DC123" i="45"/>
  <c r="AN123" i="43" s="1"/>
  <c r="DB123" i="45"/>
  <c r="AM123" i="43" s="1"/>
  <c r="DA123" i="45"/>
  <c r="CZ123" i="45"/>
  <c r="CY123" i="45"/>
  <c r="AJ123" i="43" s="1"/>
  <c r="CX123" i="45"/>
  <c r="AI123" i="43" s="1"/>
  <c r="CW123" i="45"/>
  <c r="AH123" i="43" s="1"/>
  <c r="CV123" i="45"/>
  <c r="CU123" i="45"/>
  <c r="CT123" i="45"/>
  <c r="AE123" i="43" s="1"/>
  <c r="CS123" i="45"/>
  <c r="CR123" i="45"/>
  <c r="CQ123" i="45"/>
  <c r="AB123" i="43" s="1"/>
  <c r="CP123" i="45"/>
  <c r="AA123" i="43" s="1"/>
  <c r="CO123" i="45"/>
  <c r="CN123" i="45"/>
  <c r="CM123" i="45"/>
  <c r="X123" i="43" s="1"/>
  <c r="CL123" i="45"/>
  <c r="W123" i="43" s="1"/>
  <c r="CK123" i="45"/>
  <c r="CJ123" i="45"/>
  <c r="CI123" i="45"/>
  <c r="T123" i="43" s="1"/>
  <c r="CH123" i="45"/>
  <c r="S123" i="43" s="1"/>
  <c r="CG123" i="45"/>
  <c r="R123" i="43" s="1"/>
  <c r="CF123" i="45"/>
  <c r="CE123" i="45"/>
  <c r="P123" i="43" s="1"/>
  <c r="CD123" i="45"/>
  <c r="O123" i="43" s="1"/>
  <c r="CC123" i="45"/>
  <c r="CB123" i="45"/>
  <c r="CA123" i="45"/>
  <c r="L123" i="43" s="1"/>
  <c r="BZ123" i="45"/>
  <c r="K123" i="43" s="1"/>
  <c r="BY123" i="45"/>
  <c r="BX123" i="45"/>
  <c r="BW123" i="45"/>
  <c r="H123" i="43" s="1"/>
  <c r="BV123" i="45"/>
  <c r="G123" i="43" s="1"/>
  <c r="BU123" i="45"/>
  <c r="BT123" i="45"/>
  <c r="BS123" i="45"/>
  <c r="D123" i="43" s="1"/>
  <c r="B123" i="45"/>
  <c r="B123" i="43" s="1"/>
  <c r="A123" i="45"/>
  <c r="A121" i="27" s="1"/>
  <c r="EF122" i="45"/>
  <c r="BQ122" i="43" s="1"/>
  <c r="EE122" i="45"/>
  <c r="ED122" i="45"/>
  <c r="EC122" i="45"/>
  <c r="BN122" i="43" s="1"/>
  <c r="EB122" i="45"/>
  <c r="BM122" i="43" s="1"/>
  <c r="EA122" i="45"/>
  <c r="DZ122" i="45"/>
  <c r="DY122" i="45"/>
  <c r="BJ122" i="43" s="1"/>
  <c r="DX122" i="45"/>
  <c r="BI122" i="43" s="1"/>
  <c r="DW122" i="45"/>
  <c r="DV122" i="45"/>
  <c r="DU122" i="45"/>
  <c r="BF122" i="43" s="1"/>
  <c r="DT122" i="45"/>
  <c r="BE122" i="43" s="1"/>
  <c r="DS122" i="45"/>
  <c r="DR122" i="45"/>
  <c r="DQ122" i="45"/>
  <c r="BB122" i="43" s="1"/>
  <c r="DP122" i="45"/>
  <c r="BA122" i="43" s="1"/>
  <c r="DO122" i="45"/>
  <c r="DN122" i="45"/>
  <c r="DM122" i="45"/>
  <c r="AX122" i="43" s="1"/>
  <c r="DL122" i="45"/>
  <c r="AW122" i="43" s="1"/>
  <c r="DK122" i="45"/>
  <c r="DJ122" i="45"/>
  <c r="DI122" i="45"/>
  <c r="AT122" i="43" s="1"/>
  <c r="DH122" i="45"/>
  <c r="AS122" i="43" s="1"/>
  <c r="DG122" i="45"/>
  <c r="DF122" i="45"/>
  <c r="DE122" i="45"/>
  <c r="AP122" i="43" s="1"/>
  <c r="DD122" i="45"/>
  <c r="AO122" i="43" s="1"/>
  <c r="DC122" i="45"/>
  <c r="DB122" i="45"/>
  <c r="DA122" i="45"/>
  <c r="AL122" i="43" s="1"/>
  <c r="CZ122" i="45"/>
  <c r="AK122" i="43" s="1"/>
  <c r="CY122" i="45"/>
  <c r="CX122" i="45"/>
  <c r="CW122" i="45"/>
  <c r="AH122" i="43" s="1"/>
  <c r="CV122" i="45"/>
  <c r="AG122" i="43" s="1"/>
  <c r="CU122" i="45"/>
  <c r="CT122" i="45"/>
  <c r="CS122" i="45"/>
  <c r="AD122" i="43" s="1"/>
  <c r="CR122" i="45"/>
  <c r="AC122" i="43" s="1"/>
  <c r="CQ122" i="45"/>
  <c r="CP122" i="45"/>
  <c r="CO122" i="45"/>
  <c r="Z122" i="43" s="1"/>
  <c r="CN122" i="45"/>
  <c r="Y122" i="43" s="1"/>
  <c r="CM122" i="45"/>
  <c r="CL122" i="45"/>
  <c r="CK122" i="45"/>
  <c r="V122" i="43" s="1"/>
  <c r="CJ122" i="45"/>
  <c r="U122" i="43" s="1"/>
  <c r="CI122" i="45"/>
  <c r="CH122" i="45"/>
  <c r="CG122" i="45"/>
  <c r="R122" i="43" s="1"/>
  <c r="CF122" i="45"/>
  <c r="Q122" i="43" s="1"/>
  <c r="CE122" i="45"/>
  <c r="CD122" i="45"/>
  <c r="CC122" i="45"/>
  <c r="N122" i="43" s="1"/>
  <c r="CB122" i="45"/>
  <c r="M122" i="43" s="1"/>
  <c r="CA122" i="45"/>
  <c r="BZ122" i="45"/>
  <c r="BY122" i="45"/>
  <c r="J122" i="43" s="1"/>
  <c r="BX122" i="45"/>
  <c r="I122" i="43" s="1"/>
  <c r="BW122" i="45"/>
  <c r="BV122" i="45"/>
  <c r="BU122" i="45"/>
  <c r="F122" i="43" s="1"/>
  <c r="BT122" i="45"/>
  <c r="E122" i="43" s="1"/>
  <c r="BS122" i="45"/>
  <c r="B122" i="45"/>
  <c r="B122" i="43" s="1"/>
  <c r="A122" i="45"/>
  <c r="A120" i="27" s="1"/>
  <c r="EF121" i="45"/>
  <c r="EE121" i="45"/>
  <c r="BP121" i="43" s="1"/>
  <c r="ED121" i="45"/>
  <c r="BO121" i="43" s="1"/>
  <c r="EC121" i="45"/>
  <c r="EB121" i="45"/>
  <c r="EA121" i="45"/>
  <c r="BL121" i="43" s="1"/>
  <c r="DZ121" i="45"/>
  <c r="BK121" i="43" s="1"/>
  <c r="DY121" i="45"/>
  <c r="DX121" i="45"/>
  <c r="DW121" i="45"/>
  <c r="BH121" i="43" s="1"/>
  <c r="DV121" i="45"/>
  <c r="BG121" i="43" s="1"/>
  <c r="DU121" i="45"/>
  <c r="DT121" i="45"/>
  <c r="DS121" i="45"/>
  <c r="BD121" i="43" s="1"/>
  <c r="DR121" i="45"/>
  <c r="BC121" i="43" s="1"/>
  <c r="DQ121" i="45"/>
  <c r="DP121" i="45"/>
  <c r="DO121" i="45"/>
  <c r="AZ121" i="43" s="1"/>
  <c r="DN121" i="45"/>
  <c r="AY121" i="43" s="1"/>
  <c r="DM121" i="45"/>
  <c r="DL121" i="45"/>
  <c r="DK121" i="45"/>
  <c r="AV121" i="43" s="1"/>
  <c r="DJ121" i="45"/>
  <c r="AU121" i="43" s="1"/>
  <c r="DI121" i="45"/>
  <c r="DH121" i="45"/>
  <c r="DG121" i="45"/>
  <c r="AR121" i="43" s="1"/>
  <c r="DF121" i="45"/>
  <c r="AQ121" i="43" s="1"/>
  <c r="DE121" i="45"/>
  <c r="DD121" i="45"/>
  <c r="DC121" i="45"/>
  <c r="AN121" i="43" s="1"/>
  <c r="DB121" i="45"/>
  <c r="AM121" i="43" s="1"/>
  <c r="DA121" i="45"/>
  <c r="CZ121" i="45"/>
  <c r="CY121" i="45"/>
  <c r="AJ121" i="43" s="1"/>
  <c r="CX121" i="45"/>
  <c r="AI121" i="43" s="1"/>
  <c r="CW121" i="45"/>
  <c r="CV121" i="45"/>
  <c r="CU121" i="45"/>
  <c r="AF121" i="43" s="1"/>
  <c r="CT121" i="45"/>
  <c r="AE121" i="43" s="1"/>
  <c r="CS121" i="45"/>
  <c r="CR121" i="45"/>
  <c r="CQ121" i="45"/>
  <c r="AB121" i="43" s="1"/>
  <c r="CP121" i="45"/>
  <c r="AA121" i="43" s="1"/>
  <c r="CO121" i="45"/>
  <c r="CN121" i="45"/>
  <c r="CM121" i="45"/>
  <c r="X121" i="43" s="1"/>
  <c r="CL121" i="45"/>
  <c r="W121" i="43" s="1"/>
  <c r="CK121" i="45"/>
  <c r="CJ121" i="45"/>
  <c r="CI121" i="45"/>
  <c r="T121" i="43" s="1"/>
  <c r="CH121" i="45"/>
  <c r="S121" i="43" s="1"/>
  <c r="CG121" i="45"/>
  <c r="CF121" i="45"/>
  <c r="CE121" i="45"/>
  <c r="P121" i="43" s="1"/>
  <c r="CD121" i="45"/>
  <c r="O121" i="43" s="1"/>
  <c r="CC121" i="45"/>
  <c r="CB121" i="45"/>
  <c r="CA121" i="45"/>
  <c r="L121" i="43" s="1"/>
  <c r="BZ121" i="45"/>
  <c r="K121" i="43" s="1"/>
  <c r="BY121" i="45"/>
  <c r="BX121" i="45"/>
  <c r="BW121" i="45"/>
  <c r="H121" i="43" s="1"/>
  <c r="BV121" i="45"/>
  <c r="G121" i="43" s="1"/>
  <c r="BU121" i="45"/>
  <c r="BT121" i="45"/>
  <c r="BS121" i="45"/>
  <c r="D121" i="43" s="1"/>
  <c r="B121" i="45"/>
  <c r="B121" i="43" s="1"/>
  <c r="A121" i="45"/>
  <c r="A119" i="27" s="1"/>
  <c r="EF120" i="45"/>
  <c r="BQ120" i="43" s="1"/>
  <c r="EE120" i="45"/>
  <c r="ED120" i="45"/>
  <c r="EC120" i="45"/>
  <c r="BN120" i="43" s="1"/>
  <c r="EB120" i="45"/>
  <c r="BM120" i="43" s="1"/>
  <c r="EA120" i="45"/>
  <c r="DZ120" i="45"/>
  <c r="DY120" i="45"/>
  <c r="BJ120" i="43" s="1"/>
  <c r="DX120" i="45"/>
  <c r="BI120" i="43" s="1"/>
  <c r="DW120" i="45"/>
  <c r="DV120" i="45"/>
  <c r="DU120" i="45"/>
  <c r="BF120" i="43" s="1"/>
  <c r="DT120" i="45"/>
  <c r="BE120" i="43" s="1"/>
  <c r="DS120" i="45"/>
  <c r="DR120" i="45"/>
  <c r="DQ120" i="45"/>
  <c r="BB120" i="43" s="1"/>
  <c r="DP120" i="45"/>
  <c r="BA120" i="43" s="1"/>
  <c r="DO120" i="45"/>
  <c r="DN120" i="45"/>
  <c r="DM120" i="45"/>
  <c r="AX120" i="43" s="1"/>
  <c r="DL120" i="45"/>
  <c r="AW120" i="43" s="1"/>
  <c r="DK120" i="45"/>
  <c r="DJ120" i="45"/>
  <c r="DI120" i="45"/>
  <c r="AT120" i="43" s="1"/>
  <c r="DH120" i="45"/>
  <c r="AS120" i="43" s="1"/>
  <c r="DG120" i="45"/>
  <c r="DF120" i="45"/>
  <c r="DE120" i="45"/>
  <c r="AP120" i="43" s="1"/>
  <c r="DD120" i="45"/>
  <c r="AO120" i="43" s="1"/>
  <c r="DC120" i="45"/>
  <c r="DB120" i="45"/>
  <c r="DA120" i="45"/>
  <c r="AL120" i="43" s="1"/>
  <c r="CZ120" i="45"/>
  <c r="AK120" i="43" s="1"/>
  <c r="CY120" i="45"/>
  <c r="CX120" i="45"/>
  <c r="CW120" i="45"/>
  <c r="AH120" i="43" s="1"/>
  <c r="CV120" i="45"/>
  <c r="AG120" i="43" s="1"/>
  <c r="CU120" i="45"/>
  <c r="CT120" i="45"/>
  <c r="CS120" i="45"/>
  <c r="AD120" i="43" s="1"/>
  <c r="CR120" i="45"/>
  <c r="AC120" i="43" s="1"/>
  <c r="CQ120" i="45"/>
  <c r="CP120" i="45"/>
  <c r="CO120" i="45"/>
  <c r="Z120" i="43" s="1"/>
  <c r="CN120" i="45"/>
  <c r="Y120" i="43" s="1"/>
  <c r="CM120" i="45"/>
  <c r="CL120" i="45"/>
  <c r="CK120" i="45"/>
  <c r="V120" i="43" s="1"/>
  <c r="CJ120" i="45"/>
  <c r="U120" i="43" s="1"/>
  <c r="CI120" i="45"/>
  <c r="CH120" i="45"/>
  <c r="CG120" i="45"/>
  <c r="R120" i="43" s="1"/>
  <c r="CF120" i="45"/>
  <c r="Q120" i="43" s="1"/>
  <c r="CE120" i="45"/>
  <c r="CD120" i="45"/>
  <c r="CC120" i="45"/>
  <c r="N120" i="43" s="1"/>
  <c r="CB120" i="45"/>
  <c r="M120" i="43" s="1"/>
  <c r="CA120" i="45"/>
  <c r="BZ120" i="45"/>
  <c r="BY120" i="45"/>
  <c r="J120" i="43" s="1"/>
  <c r="BX120" i="45"/>
  <c r="I120" i="43" s="1"/>
  <c r="BW120" i="45"/>
  <c r="BV120" i="45"/>
  <c r="BU120" i="45"/>
  <c r="F120" i="43" s="1"/>
  <c r="BT120" i="45"/>
  <c r="E120" i="43" s="1"/>
  <c r="BS120" i="45"/>
  <c r="B120" i="45"/>
  <c r="B120" i="43" s="1"/>
  <c r="A120" i="45"/>
  <c r="A118" i="27" s="1"/>
  <c r="EF119" i="45"/>
  <c r="EE119" i="45"/>
  <c r="BP119" i="43" s="1"/>
  <c r="ED119" i="45"/>
  <c r="BO119" i="43" s="1"/>
  <c r="EC119" i="45"/>
  <c r="EB119" i="45"/>
  <c r="EA119" i="45"/>
  <c r="BL119" i="43" s="1"/>
  <c r="DZ119" i="45"/>
  <c r="BK119" i="43" s="1"/>
  <c r="DY119" i="45"/>
  <c r="DX119" i="45"/>
  <c r="DW119" i="45"/>
  <c r="BH119" i="43" s="1"/>
  <c r="DV119" i="45"/>
  <c r="BG119" i="43" s="1"/>
  <c r="DU119" i="45"/>
  <c r="DT119" i="45"/>
  <c r="DS119" i="45"/>
  <c r="BD119" i="43" s="1"/>
  <c r="DR119" i="45"/>
  <c r="BC119" i="43" s="1"/>
  <c r="DQ119" i="45"/>
  <c r="DP119" i="45"/>
  <c r="DO119" i="45"/>
  <c r="AZ119" i="43" s="1"/>
  <c r="DN119" i="45"/>
  <c r="AY119" i="43" s="1"/>
  <c r="DM119" i="45"/>
  <c r="DL119" i="45"/>
  <c r="DK119" i="45"/>
  <c r="AV119" i="43" s="1"/>
  <c r="DJ119" i="45"/>
  <c r="AU119" i="43" s="1"/>
  <c r="DI119" i="45"/>
  <c r="DH119" i="45"/>
  <c r="DG119" i="45"/>
  <c r="AR119" i="43" s="1"/>
  <c r="DF119" i="45"/>
  <c r="AQ119" i="43" s="1"/>
  <c r="DE119" i="45"/>
  <c r="DD119" i="45"/>
  <c r="DC119" i="45"/>
  <c r="AN119" i="43" s="1"/>
  <c r="DB119" i="45"/>
  <c r="AM119" i="43" s="1"/>
  <c r="DA119" i="45"/>
  <c r="CZ119" i="45"/>
  <c r="CY119" i="45"/>
  <c r="AJ119" i="43" s="1"/>
  <c r="CX119" i="45"/>
  <c r="AI119" i="43" s="1"/>
  <c r="CW119" i="45"/>
  <c r="CV119" i="45"/>
  <c r="CU119" i="45"/>
  <c r="AF119" i="43" s="1"/>
  <c r="CT119" i="45"/>
  <c r="AE119" i="43" s="1"/>
  <c r="CS119" i="45"/>
  <c r="CR119" i="45"/>
  <c r="CQ119" i="45"/>
  <c r="AB119" i="43" s="1"/>
  <c r="CP119" i="45"/>
  <c r="AA119" i="43" s="1"/>
  <c r="CO119" i="45"/>
  <c r="CN119" i="45"/>
  <c r="CM119" i="45"/>
  <c r="X119" i="43" s="1"/>
  <c r="CL119" i="45"/>
  <c r="W119" i="43" s="1"/>
  <c r="CK119" i="45"/>
  <c r="CJ119" i="45"/>
  <c r="CI119" i="45"/>
  <c r="T119" i="43" s="1"/>
  <c r="CH119" i="45"/>
  <c r="S119" i="43" s="1"/>
  <c r="CG119" i="45"/>
  <c r="CF119" i="45"/>
  <c r="CE119" i="45"/>
  <c r="P119" i="43" s="1"/>
  <c r="CD119" i="45"/>
  <c r="O119" i="43" s="1"/>
  <c r="CC119" i="45"/>
  <c r="CB119" i="45"/>
  <c r="CA119" i="45"/>
  <c r="L119" i="43" s="1"/>
  <c r="BZ119" i="45"/>
  <c r="K119" i="43" s="1"/>
  <c r="BY119" i="45"/>
  <c r="BX119" i="45"/>
  <c r="BW119" i="45"/>
  <c r="H119" i="43" s="1"/>
  <c r="BV119" i="45"/>
  <c r="G119" i="43" s="1"/>
  <c r="BU119" i="45"/>
  <c r="BT119" i="45"/>
  <c r="BS119" i="45"/>
  <c r="D119" i="43" s="1"/>
  <c r="B119" i="45"/>
  <c r="B119" i="43" s="1"/>
  <c r="A119" i="45"/>
  <c r="A117" i="27" s="1"/>
  <c r="EF118" i="45"/>
  <c r="BQ118" i="43" s="1"/>
  <c r="EE118" i="45"/>
  <c r="ED118" i="45"/>
  <c r="EC118" i="45"/>
  <c r="BN118" i="43" s="1"/>
  <c r="EB118" i="45"/>
  <c r="BM118" i="43" s="1"/>
  <c r="EA118" i="45"/>
  <c r="DZ118" i="45"/>
  <c r="DY118" i="45"/>
  <c r="BJ118" i="43" s="1"/>
  <c r="DX118" i="45"/>
  <c r="BI118" i="43" s="1"/>
  <c r="DW118" i="45"/>
  <c r="DV118" i="45"/>
  <c r="DU118" i="45"/>
  <c r="BF118" i="43" s="1"/>
  <c r="DT118" i="45"/>
  <c r="BE118" i="43" s="1"/>
  <c r="DS118" i="45"/>
  <c r="DR118" i="45"/>
  <c r="DQ118" i="45"/>
  <c r="BB118" i="43" s="1"/>
  <c r="DP118" i="45"/>
  <c r="BA118" i="43" s="1"/>
  <c r="DO118" i="45"/>
  <c r="DN118" i="45"/>
  <c r="DM118" i="45"/>
  <c r="AX118" i="43" s="1"/>
  <c r="DL118" i="45"/>
  <c r="AW118" i="43" s="1"/>
  <c r="DK118" i="45"/>
  <c r="DJ118" i="45"/>
  <c r="DI118" i="45"/>
  <c r="AT118" i="43" s="1"/>
  <c r="DH118" i="45"/>
  <c r="AS118" i="43" s="1"/>
  <c r="DG118" i="45"/>
  <c r="DF118" i="45"/>
  <c r="DE118" i="45"/>
  <c r="AP118" i="43" s="1"/>
  <c r="DD118" i="45"/>
  <c r="AO118" i="43" s="1"/>
  <c r="DC118" i="45"/>
  <c r="DB118" i="45"/>
  <c r="DA118" i="45"/>
  <c r="AL118" i="43" s="1"/>
  <c r="CZ118" i="45"/>
  <c r="AK118" i="43" s="1"/>
  <c r="CY118" i="45"/>
  <c r="CX118" i="45"/>
  <c r="CW118" i="45"/>
  <c r="AH118" i="43" s="1"/>
  <c r="CV118" i="45"/>
  <c r="AG118" i="43" s="1"/>
  <c r="CU118" i="45"/>
  <c r="CT118" i="45"/>
  <c r="CS118" i="45"/>
  <c r="AD118" i="43" s="1"/>
  <c r="CR118" i="45"/>
  <c r="AC118" i="43" s="1"/>
  <c r="CQ118" i="45"/>
  <c r="CP118" i="45"/>
  <c r="CO118" i="45"/>
  <c r="Z118" i="43" s="1"/>
  <c r="CN118" i="45"/>
  <c r="Y118" i="43" s="1"/>
  <c r="CM118" i="45"/>
  <c r="CL118" i="45"/>
  <c r="CK118" i="45"/>
  <c r="V118" i="43" s="1"/>
  <c r="CJ118" i="45"/>
  <c r="U118" i="43" s="1"/>
  <c r="CI118" i="45"/>
  <c r="CH118" i="45"/>
  <c r="CG118" i="45"/>
  <c r="R118" i="43" s="1"/>
  <c r="CF118" i="45"/>
  <c r="Q118" i="43" s="1"/>
  <c r="CE118" i="45"/>
  <c r="CD118" i="45"/>
  <c r="CC118" i="45"/>
  <c r="N118" i="43" s="1"/>
  <c r="CB118" i="45"/>
  <c r="M118" i="43" s="1"/>
  <c r="CA118" i="45"/>
  <c r="BZ118" i="45"/>
  <c r="BY118" i="45"/>
  <c r="J118" i="43" s="1"/>
  <c r="BX118" i="45"/>
  <c r="I118" i="43" s="1"/>
  <c r="BW118" i="45"/>
  <c r="BV118" i="45"/>
  <c r="BU118" i="45"/>
  <c r="F118" i="43" s="1"/>
  <c r="BT118" i="45"/>
  <c r="E118" i="43" s="1"/>
  <c r="BS118" i="45"/>
  <c r="B118" i="45"/>
  <c r="B118" i="43" s="1"/>
  <c r="A118" i="45"/>
  <c r="A116" i="27" s="1"/>
  <c r="EF117" i="45"/>
  <c r="EE117" i="45"/>
  <c r="BP117" i="43" s="1"/>
  <c r="ED117" i="45"/>
  <c r="BO117" i="43" s="1"/>
  <c r="EC117" i="45"/>
  <c r="EB117" i="45"/>
  <c r="EA117" i="45"/>
  <c r="BL117" i="43" s="1"/>
  <c r="DZ117" i="45"/>
  <c r="BK117" i="43" s="1"/>
  <c r="DY117" i="45"/>
  <c r="DX117" i="45"/>
  <c r="DW117" i="45"/>
  <c r="BH117" i="43" s="1"/>
  <c r="DV117" i="45"/>
  <c r="BG117" i="43" s="1"/>
  <c r="DU117" i="45"/>
  <c r="DT117" i="45"/>
  <c r="DS117" i="45"/>
  <c r="BD117" i="43" s="1"/>
  <c r="DR117" i="45"/>
  <c r="BC117" i="43" s="1"/>
  <c r="DQ117" i="45"/>
  <c r="DP117" i="45"/>
  <c r="DO117" i="45"/>
  <c r="AZ117" i="43" s="1"/>
  <c r="DN117" i="45"/>
  <c r="AY117" i="43" s="1"/>
  <c r="DM117" i="45"/>
  <c r="DL117" i="45"/>
  <c r="DK117" i="45"/>
  <c r="AV117" i="43" s="1"/>
  <c r="DJ117" i="45"/>
  <c r="AU117" i="43" s="1"/>
  <c r="DI117" i="45"/>
  <c r="DH117" i="45"/>
  <c r="DG117" i="45"/>
  <c r="AR117" i="43" s="1"/>
  <c r="DF117" i="45"/>
  <c r="AQ117" i="43" s="1"/>
  <c r="DE117" i="45"/>
  <c r="DD117" i="45"/>
  <c r="DC117" i="45"/>
  <c r="AN117" i="43" s="1"/>
  <c r="DB117" i="45"/>
  <c r="AM117" i="43" s="1"/>
  <c r="DA117" i="45"/>
  <c r="CZ117" i="45"/>
  <c r="CY117" i="45"/>
  <c r="AJ117" i="43" s="1"/>
  <c r="CX117" i="45"/>
  <c r="AI117" i="43" s="1"/>
  <c r="CW117" i="45"/>
  <c r="CV117" i="45"/>
  <c r="CU117" i="45"/>
  <c r="AF117" i="43" s="1"/>
  <c r="CT117" i="45"/>
  <c r="AE117" i="43" s="1"/>
  <c r="CS117" i="45"/>
  <c r="CR117" i="45"/>
  <c r="CQ117" i="45"/>
  <c r="AB117" i="43" s="1"/>
  <c r="CP117" i="45"/>
  <c r="AA117" i="43" s="1"/>
  <c r="CO117" i="45"/>
  <c r="CN117" i="45"/>
  <c r="CM117" i="45"/>
  <c r="X117" i="43" s="1"/>
  <c r="CL117" i="45"/>
  <c r="W117" i="43" s="1"/>
  <c r="CK117" i="45"/>
  <c r="CJ117" i="45"/>
  <c r="CI117" i="45"/>
  <c r="T117" i="43" s="1"/>
  <c r="CH117" i="45"/>
  <c r="S117" i="43" s="1"/>
  <c r="CG117" i="45"/>
  <c r="CF117" i="45"/>
  <c r="CE117" i="45"/>
  <c r="P117" i="43" s="1"/>
  <c r="CD117" i="45"/>
  <c r="O117" i="43" s="1"/>
  <c r="CC117" i="45"/>
  <c r="CB117" i="45"/>
  <c r="CA117" i="45"/>
  <c r="L117" i="43" s="1"/>
  <c r="BZ117" i="45"/>
  <c r="K117" i="43" s="1"/>
  <c r="BY117" i="45"/>
  <c r="BX117" i="45"/>
  <c r="BW117" i="45"/>
  <c r="H117" i="43" s="1"/>
  <c r="BV117" i="45"/>
  <c r="G117" i="43" s="1"/>
  <c r="BU117" i="45"/>
  <c r="BT117" i="45"/>
  <c r="BS117" i="45"/>
  <c r="D117" i="43" s="1"/>
  <c r="B117" i="45"/>
  <c r="B117" i="43" s="1"/>
  <c r="A117" i="45"/>
  <c r="A115" i="27" s="1"/>
  <c r="EF116" i="45"/>
  <c r="BQ116" i="43" s="1"/>
  <c r="EE116" i="45"/>
  <c r="ED116" i="45"/>
  <c r="EC116" i="45"/>
  <c r="BN116" i="43" s="1"/>
  <c r="EB116" i="45"/>
  <c r="BM116" i="43" s="1"/>
  <c r="EA116" i="45"/>
  <c r="DZ116" i="45"/>
  <c r="DY116" i="45"/>
  <c r="BJ116" i="43" s="1"/>
  <c r="DX116" i="45"/>
  <c r="BI116" i="43" s="1"/>
  <c r="DW116" i="45"/>
  <c r="DV116" i="45"/>
  <c r="DU116" i="45"/>
  <c r="BF116" i="43" s="1"/>
  <c r="DT116" i="45"/>
  <c r="BE116" i="43" s="1"/>
  <c r="DS116" i="45"/>
  <c r="DR116" i="45"/>
  <c r="DQ116" i="45"/>
  <c r="BB116" i="43" s="1"/>
  <c r="DP116" i="45"/>
  <c r="BA116" i="43" s="1"/>
  <c r="DO116" i="45"/>
  <c r="DN116" i="45"/>
  <c r="DM116" i="45"/>
  <c r="AX116" i="43" s="1"/>
  <c r="DL116" i="45"/>
  <c r="AW116" i="43" s="1"/>
  <c r="DK116" i="45"/>
  <c r="DJ116" i="45"/>
  <c r="DI116" i="45"/>
  <c r="AT116" i="43" s="1"/>
  <c r="DH116" i="45"/>
  <c r="AS116" i="43" s="1"/>
  <c r="DG116" i="45"/>
  <c r="DF116" i="45"/>
  <c r="DE116" i="45"/>
  <c r="AP116" i="43" s="1"/>
  <c r="DD116" i="45"/>
  <c r="AO116" i="43" s="1"/>
  <c r="DC116" i="45"/>
  <c r="DB116" i="45"/>
  <c r="DA116" i="45"/>
  <c r="AL116" i="43" s="1"/>
  <c r="CZ116" i="45"/>
  <c r="AK116" i="43" s="1"/>
  <c r="CY116" i="45"/>
  <c r="CX116" i="45"/>
  <c r="CW116" i="45"/>
  <c r="AH116" i="43" s="1"/>
  <c r="CV116" i="45"/>
  <c r="AG116" i="43" s="1"/>
  <c r="CU116" i="45"/>
  <c r="CT116" i="45"/>
  <c r="CS116" i="45"/>
  <c r="AD116" i="43" s="1"/>
  <c r="CR116" i="45"/>
  <c r="AC116" i="43" s="1"/>
  <c r="CQ116" i="45"/>
  <c r="CP116" i="45"/>
  <c r="CO116" i="45"/>
  <c r="Z116" i="43" s="1"/>
  <c r="CN116" i="45"/>
  <c r="Y116" i="43" s="1"/>
  <c r="CM116" i="45"/>
  <c r="CL116" i="45"/>
  <c r="CK116" i="45"/>
  <c r="V116" i="43" s="1"/>
  <c r="CJ116" i="45"/>
  <c r="U116" i="43" s="1"/>
  <c r="CI116" i="45"/>
  <c r="CH116" i="45"/>
  <c r="CG116" i="45"/>
  <c r="R116" i="43" s="1"/>
  <c r="CF116" i="45"/>
  <c r="Q116" i="43" s="1"/>
  <c r="CE116" i="45"/>
  <c r="CD116" i="45"/>
  <c r="CC116" i="45"/>
  <c r="N116" i="43" s="1"/>
  <c r="CB116" i="45"/>
  <c r="M116" i="43" s="1"/>
  <c r="CA116" i="45"/>
  <c r="BZ116" i="45"/>
  <c r="BY116" i="45"/>
  <c r="J116" i="43" s="1"/>
  <c r="BX116" i="45"/>
  <c r="I116" i="43" s="1"/>
  <c r="BW116" i="45"/>
  <c r="BV116" i="45"/>
  <c r="BU116" i="45"/>
  <c r="F116" i="43" s="1"/>
  <c r="BT116" i="45"/>
  <c r="E116" i="43" s="1"/>
  <c r="BS116" i="45"/>
  <c r="B116" i="45"/>
  <c r="B116" i="43" s="1"/>
  <c r="A116" i="45"/>
  <c r="A114" i="27" s="1"/>
  <c r="EF115" i="45"/>
  <c r="EE115" i="45"/>
  <c r="BP115" i="43" s="1"/>
  <c r="ED115" i="45"/>
  <c r="BO115" i="43" s="1"/>
  <c r="EC115" i="45"/>
  <c r="EB115" i="45"/>
  <c r="EA115" i="45"/>
  <c r="BL115" i="43" s="1"/>
  <c r="DZ115" i="45"/>
  <c r="BK115" i="43" s="1"/>
  <c r="DY115" i="45"/>
  <c r="DX115" i="45"/>
  <c r="DW115" i="45"/>
  <c r="BH115" i="43" s="1"/>
  <c r="DV115" i="45"/>
  <c r="BG115" i="43" s="1"/>
  <c r="DU115" i="45"/>
  <c r="DT115" i="45"/>
  <c r="DS115" i="45"/>
  <c r="BD115" i="43" s="1"/>
  <c r="DR115" i="45"/>
  <c r="BC115" i="43" s="1"/>
  <c r="DQ115" i="45"/>
  <c r="DP115" i="45"/>
  <c r="DO115" i="45"/>
  <c r="AZ115" i="43" s="1"/>
  <c r="DN115" i="45"/>
  <c r="AY115" i="43" s="1"/>
  <c r="DM115" i="45"/>
  <c r="DL115" i="45"/>
  <c r="DK115" i="45"/>
  <c r="AV115" i="43" s="1"/>
  <c r="DJ115" i="45"/>
  <c r="AU115" i="43" s="1"/>
  <c r="DI115" i="45"/>
  <c r="DH115" i="45"/>
  <c r="DG115" i="45"/>
  <c r="AR115" i="43" s="1"/>
  <c r="DF115" i="45"/>
  <c r="AQ115" i="43" s="1"/>
  <c r="DE115" i="45"/>
  <c r="DD115" i="45"/>
  <c r="DC115" i="45"/>
  <c r="AN115" i="43" s="1"/>
  <c r="DB115" i="45"/>
  <c r="AM115" i="43" s="1"/>
  <c r="DA115" i="45"/>
  <c r="CZ115" i="45"/>
  <c r="CY115" i="45"/>
  <c r="AJ115" i="43" s="1"/>
  <c r="CX115" i="45"/>
  <c r="AI115" i="43" s="1"/>
  <c r="CW115" i="45"/>
  <c r="CV115" i="45"/>
  <c r="CU115" i="45"/>
  <c r="AF115" i="43" s="1"/>
  <c r="CT115" i="45"/>
  <c r="AE115" i="43" s="1"/>
  <c r="CS115" i="45"/>
  <c r="CR115" i="45"/>
  <c r="CQ115" i="45"/>
  <c r="AB115" i="43" s="1"/>
  <c r="CP115" i="45"/>
  <c r="AA115" i="43" s="1"/>
  <c r="CO115" i="45"/>
  <c r="CN115" i="45"/>
  <c r="CM115" i="45"/>
  <c r="X115" i="43" s="1"/>
  <c r="CL115" i="45"/>
  <c r="W115" i="43" s="1"/>
  <c r="CK115" i="45"/>
  <c r="CJ115" i="45"/>
  <c r="CI115" i="45"/>
  <c r="T115" i="43" s="1"/>
  <c r="CH115" i="45"/>
  <c r="S115" i="43" s="1"/>
  <c r="CG115" i="45"/>
  <c r="CF115" i="45"/>
  <c r="CE115" i="45"/>
  <c r="P115" i="43" s="1"/>
  <c r="CD115" i="45"/>
  <c r="O115" i="43" s="1"/>
  <c r="CC115" i="45"/>
  <c r="CB115" i="45"/>
  <c r="CA115" i="45"/>
  <c r="L115" i="43" s="1"/>
  <c r="BZ115" i="45"/>
  <c r="K115" i="43" s="1"/>
  <c r="BY115" i="45"/>
  <c r="BX115" i="45"/>
  <c r="BW115" i="45"/>
  <c r="H115" i="43" s="1"/>
  <c r="BV115" i="45"/>
  <c r="G115" i="43" s="1"/>
  <c r="BU115" i="45"/>
  <c r="BT115" i="45"/>
  <c r="BS115" i="45"/>
  <c r="D115" i="43" s="1"/>
  <c r="B115" i="45"/>
  <c r="B115" i="43" s="1"/>
  <c r="A115" i="45"/>
  <c r="A113" i="27" s="1"/>
  <c r="EF114" i="45"/>
  <c r="BQ114" i="43" s="1"/>
  <c r="EE114" i="45"/>
  <c r="ED114" i="45"/>
  <c r="EC114" i="45"/>
  <c r="BN114" i="43" s="1"/>
  <c r="EB114" i="45"/>
  <c r="BM114" i="43" s="1"/>
  <c r="EA114" i="45"/>
  <c r="DZ114" i="45"/>
  <c r="DY114" i="45"/>
  <c r="BJ114" i="43" s="1"/>
  <c r="DX114" i="45"/>
  <c r="BI114" i="43" s="1"/>
  <c r="DW114" i="45"/>
  <c r="DV114" i="45"/>
  <c r="DU114" i="45"/>
  <c r="BF114" i="43" s="1"/>
  <c r="DT114" i="45"/>
  <c r="BE114" i="43" s="1"/>
  <c r="DS114" i="45"/>
  <c r="DR114" i="45"/>
  <c r="DQ114" i="45"/>
  <c r="BB114" i="43" s="1"/>
  <c r="DP114" i="45"/>
  <c r="BA114" i="43" s="1"/>
  <c r="DO114" i="45"/>
  <c r="DN114" i="45"/>
  <c r="DM114" i="45"/>
  <c r="AX114" i="43" s="1"/>
  <c r="DL114" i="45"/>
  <c r="AW114" i="43" s="1"/>
  <c r="DK114" i="45"/>
  <c r="DJ114" i="45"/>
  <c r="DI114" i="45"/>
  <c r="AT114" i="43" s="1"/>
  <c r="DH114" i="45"/>
  <c r="AS114" i="43" s="1"/>
  <c r="DG114" i="45"/>
  <c r="DF114" i="45"/>
  <c r="DE114" i="45"/>
  <c r="AP114" i="43" s="1"/>
  <c r="DD114" i="45"/>
  <c r="AO114" i="43" s="1"/>
  <c r="DC114" i="45"/>
  <c r="DB114" i="45"/>
  <c r="DA114" i="45"/>
  <c r="AL114" i="43" s="1"/>
  <c r="CZ114" i="45"/>
  <c r="AK114" i="43" s="1"/>
  <c r="CY114" i="45"/>
  <c r="CX114" i="45"/>
  <c r="CW114" i="45"/>
  <c r="AH114" i="43" s="1"/>
  <c r="CV114" i="45"/>
  <c r="AG114" i="43" s="1"/>
  <c r="CU114" i="45"/>
  <c r="CT114" i="45"/>
  <c r="CS114" i="45"/>
  <c r="AD114" i="43" s="1"/>
  <c r="CR114" i="45"/>
  <c r="AC114" i="43" s="1"/>
  <c r="CQ114" i="45"/>
  <c r="CP114" i="45"/>
  <c r="CO114" i="45"/>
  <c r="Z114" i="43" s="1"/>
  <c r="CN114" i="45"/>
  <c r="Y114" i="43" s="1"/>
  <c r="CM114" i="45"/>
  <c r="CL114" i="45"/>
  <c r="CK114" i="45"/>
  <c r="V114" i="43" s="1"/>
  <c r="CJ114" i="45"/>
  <c r="U114" i="43" s="1"/>
  <c r="CI114" i="45"/>
  <c r="CH114" i="45"/>
  <c r="CG114" i="45"/>
  <c r="R114" i="43" s="1"/>
  <c r="CF114" i="45"/>
  <c r="Q114" i="43" s="1"/>
  <c r="CE114" i="45"/>
  <c r="CD114" i="45"/>
  <c r="CC114" i="45"/>
  <c r="N114" i="43" s="1"/>
  <c r="CB114" i="45"/>
  <c r="M114" i="43" s="1"/>
  <c r="CA114" i="45"/>
  <c r="BZ114" i="45"/>
  <c r="BY114" i="45"/>
  <c r="J114" i="43" s="1"/>
  <c r="BX114" i="45"/>
  <c r="I114" i="43" s="1"/>
  <c r="BW114" i="45"/>
  <c r="BV114" i="45"/>
  <c r="BU114" i="45"/>
  <c r="F114" i="43" s="1"/>
  <c r="BT114" i="45"/>
  <c r="E114" i="43" s="1"/>
  <c r="BS114" i="45"/>
  <c r="B114" i="45"/>
  <c r="B114" i="43" s="1"/>
  <c r="A114" i="45"/>
  <c r="A112" i="27" s="1"/>
  <c r="EF113" i="45"/>
  <c r="EE113" i="45"/>
  <c r="BP113" i="43" s="1"/>
  <c r="ED113" i="45"/>
  <c r="BO113" i="43" s="1"/>
  <c r="EC113" i="45"/>
  <c r="EB113" i="45"/>
  <c r="EA113" i="45"/>
  <c r="BL113" i="43" s="1"/>
  <c r="DZ113" i="45"/>
  <c r="BK113" i="43" s="1"/>
  <c r="DY113" i="45"/>
  <c r="DX113" i="45"/>
  <c r="DW113" i="45"/>
  <c r="BH113" i="43" s="1"/>
  <c r="DV113" i="45"/>
  <c r="BG113" i="43" s="1"/>
  <c r="DU113" i="45"/>
  <c r="DT113" i="45"/>
  <c r="DS113" i="45"/>
  <c r="BD113" i="43" s="1"/>
  <c r="DR113" i="45"/>
  <c r="BC113" i="43" s="1"/>
  <c r="DQ113" i="45"/>
  <c r="DP113" i="45"/>
  <c r="DO113" i="45"/>
  <c r="AZ113" i="43" s="1"/>
  <c r="DN113" i="45"/>
  <c r="AY113" i="43" s="1"/>
  <c r="DM113" i="45"/>
  <c r="DL113" i="45"/>
  <c r="DK113" i="45"/>
  <c r="AV113" i="43" s="1"/>
  <c r="DJ113" i="45"/>
  <c r="AU113" i="43" s="1"/>
  <c r="DI113" i="45"/>
  <c r="DH113" i="45"/>
  <c r="DG113" i="45"/>
  <c r="AR113" i="43" s="1"/>
  <c r="DF113" i="45"/>
  <c r="AQ113" i="43" s="1"/>
  <c r="DE113" i="45"/>
  <c r="DD113" i="45"/>
  <c r="DC113" i="45"/>
  <c r="AN113" i="43" s="1"/>
  <c r="DB113" i="45"/>
  <c r="AM113" i="43" s="1"/>
  <c r="DA113" i="45"/>
  <c r="CZ113" i="45"/>
  <c r="CY113" i="45"/>
  <c r="AJ113" i="43" s="1"/>
  <c r="CX113" i="45"/>
  <c r="AI113" i="43" s="1"/>
  <c r="CW113" i="45"/>
  <c r="CV113" i="45"/>
  <c r="CU113" i="45"/>
  <c r="AF113" i="43" s="1"/>
  <c r="CT113" i="45"/>
  <c r="AE113" i="43" s="1"/>
  <c r="CS113" i="45"/>
  <c r="CR113" i="45"/>
  <c r="CQ113" i="45"/>
  <c r="AB113" i="43" s="1"/>
  <c r="CP113" i="45"/>
  <c r="AA113" i="43" s="1"/>
  <c r="CO113" i="45"/>
  <c r="CN113" i="45"/>
  <c r="CM113" i="45"/>
  <c r="X113" i="43" s="1"/>
  <c r="CL113" i="45"/>
  <c r="W113" i="43" s="1"/>
  <c r="CK113" i="45"/>
  <c r="CJ113" i="45"/>
  <c r="CI113" i="45"/>
  <c r="T113" i="43" s="1"/>
  <c r="CH113" i="45"/>
  <c r="S113" i="43" s="1"/>
  <c r="CG113" i="45"/>
  <c r="CF113" i="45"/>
  <c r="CE113" i="45"/>
  <c r="P113" i="43" s="1"/>
  <c r="CD113" i="45"/>
  <c r="O113" i="43" s="1"/>
  <c r="CC113" i="45"/>
  <c r="CB113" i="45"/>
  <c r="CA113" i="45"/>
  <c r="L113" i="43" s="1"/>
  <c r="BZ113" i="45"/>
  <c r="K113" i="43" s="1"/>
  <c r="BY113" i="45"/>
  <c r="BX113" i="45"/>
  <c r="BW113" i="45"/>
  <c r="H113" i="43" s="1"/>
  <c r="BV113" i="45"/>
  <c r="G113" i="43" s="1"/>
  <c r="BU113" i="45"/>
  <c r="BT113" i="45"/>
  <c r="BS113" i="45"/>
  <c r="D113" i="43" s="1"/>
  <c r="B113" i="45"/>
  <c r="B113" i="43" s="1"/>
  <c r="A113" i="45"/>
  <c r="A111" i="27" s="1"/>
  <c r="EF112" i="45"/>
  <c r="BQ112" i="43" s="1"/>
  <c r="EE112" i="45"/>
  <c r="ED112" i="45"/>
  <c r="EC112" i="45"/>
  <c r="BN112" i="43" s="1"/>
  <c r="EB112" i="45"/>
  <c r="BM112" i="43" s="1"/>
  <c r="EA112" i="45"/>
  <c r="DZ112" i="45"/>
  <c r="DY112" i="45"/>
  <c r="BJ112" i="43" s="1"/>
  <c r="DX112" i="45"/>
  <c r="BI112" i="43" s="1"/>
  <c r="DW112" i="45"/>
  <c r="DV112" i="45"/>
  <c r="DU112" i="45"/>
  <c r="BF112" i="43" s="1"/>
  <c r="DT112" i="45"/>
  <c r="BE112" i="43" s="1"/>
  <c r="DS112" i="45"/>
  <c r="DR112" i="45"/>
  <c r="DQ112" i="45"/>
  <c r="BB112" i="43" s="1"/>
  <c r="DP112" i="45"/>
  <c r="BA112" i="43" s="1"/>
  <c r="DO112" i="45"/>
  <c r="DN112" i="45"/>
  <c r="DM112" i="45"/>
  <c r="AX112" i="43" s="1"/>
  <c r="DL112" i="45"/>
  <c r="AW112" i="43" s="1"/>
  <c r="DK112" i="45"/>
  <c r="DJ112" i="45"/>
  <c r="DI112" i="45"/>
  <c r="AT112" i="43" s="1"/>
  <c r="DH112" i="45"/>
  <c r="AS112" i="43" s="1"/>
  <c r="DG112" i="45"/>
  <c r="DF112" i="45"/>
  <c r="DE112" i="45"/>
  <c r="AP112" i="43" s="1"/>
  <c r="DD112" i="45"/>
  <c r="AO112" i="43" s="1"/>
  <c r="DC112" i="45"/>
  <c r="DB112" i="45"/>
  <c r="DA112" i="45"/>
  <c r="AL112" i="43" s="1"/>
  <c r="CZ112" i="45"/>
  <c r="AK112" i="43" s="1"/>
  <c r="CY112" i="45"/>
  <c r="CX112" i="45"/>
  <c r="CW112" i="45"/>
  <c r="AH112" i="43" s="1"/>
  <c r="CV112" i="45"/>
  <c r="AG112" i="43" s="1"/>
  <c r="CU112" i="45"/>
  <c r="CT112" i="45"/>
  <c r="CS112" i="45"/>
  <c r="AD112" i="43" s="1"/>
  <c r="CR112" i="45"/>
  <c r="AC112" i="43" s="1"/>
  <c r="CQ112" i="45"/>
  <c r="CP112" i="45"/>
  <c r="CO112" i="45"/>
  <c r="Z112" i="43" s="1"/>
  <c r="CN112" i="45"/>
  <c r="Y112" i="43" s="1"/>
  <c r="CM112" i="45"/>
  <c r="CL112" i="45"/>
  <c r="CK112" i="45"/>
  <c r="V112" i="43" s="1"/>
  <c r="CJ112" i="45"/>
  <c r="U112" i="43" s="1"/>
  <c r="CI112" i="45"/>
  <c r="CH112" i="45"/>
  <c r="CG112" i="45"/>
  <c r="R112" i="43" s="1"/>
  <c r="CF112" i="45"/>
  <c r="Q112" i="43" s="1"/>
  <c r="CE112" i="45"/>
  <c r="CD112" i="45"/>
  <c r="CC112" i="45"/>
  <c r="N112" i="43" s="1"/>
  <c r="CB112" i="45"/>
  <c r="M112" i="43" s="1"/>
  <c r="CA112" i="45"/>
  <c r="BZ112" i="45"/>
  <c r="BY112" i="45"/>
  <c r="J112" i="43" s="1"/>
  <c r="BX112" i="45"/>
  <c r="I112" i="43" s="1"/>
  <c r="BW112" i="45"/>
  <c r="BV112" i="45"/>
  <c r="BU112" i="45"/>
  <c r="F112" i="43" s="1"/>
  <c r="BT112" i="45"/>
  <c r="E112" i="43" s="1"/>
  <c r="BS112" i="45"/>
  <c r="B112" i="45"/>
  <c r="B112" i="43" s="1"/>
  <c r="A112" i="45"/>
  <c r="A110" i="27" s="1"/>
  <c r="EF111" i="45"/>
  <c r="EE111" i="45"/>
  <c r="BP111" i="43" s="1"/>
  <c r="ED111" i="45"/>
  <c r="BO111" i="43" s="1"/>
  <c r="EC111" i="45"/>
  <c r="EB111" i="45"/>
  <c r="EA111" i="45"/>
  <c r="BL111" i="43" s="1"/>
  <c r="DZ111" i="45"/>
  <c r="BK111" i="43" s="1"/>
  <c r="DY111" i="45"/>
  <c r="DX111" i="45"/>
  <c r="DW111" i="45"/>
  <c r="BH111" i="43" s="1"/>
  <c r="DV111" i="45"/>
  <c r="BG111" i="43" s="1"/>
  <c r="DU111" i="45"/>
  <c r="DT111" i="45"/>
  <c r="DS111" i="45"/>
  <c r="BD111" i="43" s="1"/>
  <c r="DR111" i="45"/>
  <c r="BC111" i="43" s="1"/>
  <c r="DQ111" i="45"/>
  <c r="DP111" i="45"/>
  <c r="DO111" i="45"/>
  <c r="AZ111" i="43" s="1"/>
  <c r="DN111" i="45"/>
  <c r="AY111" i="43" s="1"/>
  <c r="DM111" i="45"/>
  <c r="DL111" i="45"/>
  <c r="DK111" i="45"/>
  <c r="AV111" i="43" s="1"/>
  <c r="DJ111" i="45"/>
  <c r="AU111" i="43" s="1"/>
  <c r="DI111" i="45"/>
  <c r="DH111" i="45"/>
  <c r="DG111" i="45"/>
  <c r="AR111" i="43" s="1"/>
  <c r="DF111" i="45"/>
  <c r="AQ111" i="43" s="1"/>
  <c r="DE111" i="45"/>
  <c r="DD111" i="45"/>
  <c r="DC111" i="45"/>
  <c r="AN111" i="43" s="1"/>
  <c r="DB111" i="45"/>
  <c r="AM111" i="43" s="1"/>
  <c r="DA111" i="45"/>
  <c r="CZ111" i="45"/>
  <c r="CY111" i="45"/>
  <c r="AJ111" i="43" s="1"/>
  <c r="CX111" i="45"/>
  <c r="AI111" i="43" s="1"/>
  <c r="CW111" i="45"/>
  <c r="CV111" i="45"/>
  <c r="CU111" i="45"/>
  <c r="AF111" i="43" s="1"/>
  <c r="CT111" i="45"/>
  <c r="AE111" i="43" s="1"/>
  <c r="CS111" i="45"/>
  <c r="CR111" i="45"/>
  <c r="CQ111" i="45"/>
  <c r="AB111" i="43" s="1"/>
  <c r="CP111" i="45"/>
  <c r="AA111" i="43" s="1"/>
  <c r="CO111" i="45"/>
  <c r="CN111" i="45"/>
  <c r="CM111" i="45"/>
  <c r="X111" i="43" s="1"/>
  <c r="CL111" i="45"/>
  <c r="W111" i="43" s="1"/>
  <c r="CK111" i="45"/>
  <c r="CJ111" i="45"/>
  <c r="CI111" i="45"/>
  <c r="T111" i="43" s="1"/>
  <c r="CH111" i="45"/>
  <c r="S111" i="43" s="1"/>
  <c r="CG111" i="45"/>
  <c r="CF111" i="45"/>
  <c r="CE111" i="45"/>
  <c r="P111" i="43" s="1"/>
  <c r="CD111" i="45"/>
  <c r="O111" i="43" s="1"/>
  <c r="CC111" i="45"/>
  <c r="CB111" i="45"/>
  <c r="CA111" i="45"/>
  <c r="L111" i="43" s="1"/>
  <c r="BZ111" i="45"/>
  <c r="K111" i="43" s="1"/>
  <c r="BY111" i="45"/>
  <c r="BX111" i="45"/>
  <c r="BW111" i="45"/>
  <c r="H111" i="43" s="1"/>
  <c r="BV111" i="45"/>
  <c r="G111" i="43" s="1"/>
  <c r="BU111" i="45"/>
  <c r="BT111" i="45"/>
  <c r="BS111" i="45"/>
  <c r="D111" i="43" s="1"/>
  <c r="B111" i="45"/>
  <c r="B111" i="43" s="1"/>
  <c r="A111" i="45"/>
  <c r="A109" i="27" s="1"/>
  <c r="EF110" i="45"/>
  <c r="BQ110" i="43" s="1"/>
  <c r="EE110" i="45"/>
  <c r="ED110" i="45"/>
  <c r="EC110" i="45"/>
  <c r="BN110" i="43" s="1"/>
  <c r="EB110" i="45"/>
  <c r="BM110" i="43" s="1"/>
  <c r="EA110" i="45"/>
  <c r="DZ110" i="45"/>
  <c r="DY110" i="45"/>
  <c r="BJ110" i="43" s="1"/>
  <c r="DX110" i="45"/>
  <c r="BI110" i="43" s="1"/>
  <c r="DW110" i="45"/>
  <c r="DV110" i="45"/>
  <c r="DU110" i="45"/>
  <c r="BF110" i="43" s="1"/>
  <c r="DT110" i="45"/>
  <c r="BE110" i="43" s="1"/>
  <c r="DS110" i="45"/>
  <c r="DR110" i="45"/>
  <c r="DQ110" i="45"/>
  <c r="BB110" i="43" s="1"/>
  <c r="DP110" i="45"/>
  <c r="BA110" i="43" s="1"/>
  <c r="DO110" i="45"/>
  <c r="DN110" i="45"/>
  <c r="DM110" i="45"/>
  <c r="AX110" i="43" s="1"/>
  <c r="DL110" i="45"/>
  <c r="AW110" i="43" s="1"/>
  <c r="DK110" i="45"/>
  <c r="DJ110" i="45"/>
  <c r="DI110" i="45"/>
  <c r="AT110" i="43" s="1"/>
  <c r="DH110" i="45"/>
  <c r="AS110" i="43" s="1"/>
  <c r="DG110" i="45"/>
  <c r="DF110" i="45"/>
  <c r="DE110" i="45"/>
  <c r="AP110" i="43" s="1"/>
  <c r="DD110" i="45"/>
  <c r="AO110" i="43" s="1"/>
  <c r="DC110" i="45"/>
  <c r="DB110" i="45"/>
  <c r="DA110" i="45"/>
  <c r="AL110" i="43" s="1"/>
  <c r="CZ110" i="45"/>
  <c r="AK110" i="43" s="1"/>
  <c r="CY110" i="45"/>
  <c r="CX110" i="45"/>
  <c r="CW110" i="45"/>
  <c r="AH110" i="43" s="1"/>
  <c r="CV110" i="45"/>
  <c r="AG110" i="43" s="1"/>
  <c r="CU110" i="45"/>
  <c r="CT110" i="45"/>
  <c r="CS110" i="45"/>
  <c r="AD110" i="43" s="1"/>
  <c r="CR110" i="45"/>
  <c r="AC110" i="43" s="1"/>
  <c r="CQ110" i="45"/>
  <c r="CP110" i="45"/>
  <c r="CO110" i="45"/>
  <c r="Z110" i="43" s="1"/>
  <c r="CN110" i="45"/>
  <c r="Y110" i="43" s="1"/>
  <c r="CM110" i="45"/>
  <c r="CL110" i="45"/>
  <c r="CK110" i="45"/>
  <c r="V110" i="43" s="1"/>
  <c r="CJ110" i="45"/>
  <c r="U110" i="43" s="1"/>
  <c r="CI110" i="45"/>
  <c r="CH110" i="45"/>
  <c r="CG110" i="45"/>
  <c r="R110" i="43" s="1"/>
  <c r="CF110" i="45"/>
  <c r="Q110" i="43" s="1"/>
  <c r="CE110" i="45"/>
  <c r="CD110" i="45"/>
  <c r="CC110" i="45"/>
  <c r="N110" i="43" s="1"/>
  <c r="CB110" i="45"/>
  <c r="M110" i="43" s="1"/>
  <c r="CA110" i="45"/>
  <c r="BZ110" i="45"/>
  <c r="BY110" i="45"/>
  <c r="J110" i="43" s="1"/>
  <c r="BX110" i="45"/>
  <c r="I110" i="43" s="1"/>
  <c r="BW110" i="45"/>
  <c r="BV110" i="45"/>
  <c r="BU110" i="45"/>
  <c r="F110" i="43" s="1"/>
  <c r="BT110" i="45"/>
  <c r="E110" i="43" s="1"/>
  <c r="BS110" i="45"/>
  <c r="B110" i="45"/>
  <c r="B110" i="43" s="1"/>
  <c r="A110" i="45"/>
  <c r="A108" i="27" s="1"/>
  <c r="EF109" i="45"/>
  <c r="EE109" i="45"/>
  <c r="BP109" i="43" s="1"/>
  <c r="ED109" i="45"/>
  <c r="BO109" i="43" s="1"/>
  <c r="EC109" i="45"/>
  <c r="EB109" i="45"/>
  <c r="EA109" i="45"/>
  <c r="BL109" i="43" s="1"/>
  <c r="DZ109" i="45"/>
  <c r="BK109" i="43" s="1"/>
  <c r="DY109" i="45"/>
  <c r="DX109" i="45"/>
  <c r="DW109" i="45"/>
  <c r="BH109" i="43" s="1"/>
  <c r="DV109" i="45"/>
  <c r="BG109" i="43" s="1"/>
  <c r="DU109" i="45"/>
  <c r="DT109" i="45"/>
  <c r="DS109" i="45"/>
  <c r="BD109" i="43" s="1"/>
  <c r="DR109" i="45"/>
  <c r="BC109" i="43" s="1"/>
  <c r="DQ109" i="45"/>
  <c r="DP109" i="45"/>
  <c r="DO109" i="45"/>
  <c r="AZ109" i="43" s="1"/>
  <c r="DN109" i="45"/>
  <c r="AY109" i="43" s="1"/>
  <c r="DM109" i="45"/>
  <c r="DL109" i="45"/>
  <c r="DK109" i="45"/>
  <c r="AV109" i="43" s="1"/>
  <c r="DJ109" i="45"/>
  <c r="AU109" i="43" s="1"/>
  <c r="DI109" i="45"/>
  <c r="DH109" i="45"/>
  <c r="DG109" i="45"/>
  <c r="AR109" i="43" s="1"/>
  <c r="DF109" i="45"/>
  <c r="AQ109" i="43" s="1"/>
  <c r="DE109" i="45"/>
  <c r="DD109" i="45"/>
  <c r="DC109" i="45"/>
  <c r="AN109" i="43" s="1"/>
  <c r="DB109" i="45"/>
  <c r="AM109" i="43" s="1"/>
  <c r="DA109" i="45"/>
  <c r="CZ109" i="45"/>
  <c r="CY109" i="45"/>
  <c r="AJ109" i="43" s="1"/>
  <c r="CX109" i="45"/>
  <c r="AI109" i="43" s="1"/>
  <c r="CW109" i="45"/>
  <c r="CV109" i="45"/>
  <c r="CU109" i="45"/>
  <c r="AF109" i="43" s="1"/>
  <c r="CT109" i="45"/>
  <c r="AE109" i="43" s="1"/>
  <c r="CS109" i="45"/>
  <c r="CR109" i="45"/>
  <c r="CQ109" i="45"/>
  <c r="AB109" i="43" s="1"/>
  <c r="CP109" i="45"/>
  <c r="AA109" i="43" s="1"/>
  <c r="CO109" i="45"/>
  <c r="CN109" i="45"/>
  <c r="CM109" i="45"/>
  <c r="X109" i="43" s="1"/>
  <c r="CL109" i="45"/>
  <c r="W109" i="43" s="1"/>
  <c r="CK109" i="45"/>
  <c r="CJ109" i="45"/>
  <c r="CI109" i="45"/>
  <c r="T109" i="43" s="1"/>
  <c r="CH109" i="45"/>
  <c r="S109" i="43" s="1"/>
  <c r="CG109" i="45"/>
  <c r="CF109" i="45"/>
  <c r="CE109" i="45"/>
  <c r="P109" i="43" s="1"/>
  <c r="CD109" i="45"/>
  <c r="O109" i="43" s="1"/>
  <c r="CC109" i="45"/>
  <c r="CB109" i="45"/>
  <c r="CA109" i="45"/>
  <c r="L109" i="43" s="1"/>
  <c r="BZ109" i="45"/>
  <c r="K109" i="43" s="1"/>
  <c r="BY109" i="45"/>
  <c r="BX109" i="45"/>
  <c r="BW109" i="45"/>
  <c r="H109" i="43" s="1"/>
  <c r="BV109" i="45"/>
  <c r="G109" i="43" s="1"/>
  <c r="BU109" i="45"/>
  <c r="BT109" i="45"/>
  <c r="BS109" i="45"/>
  <c r="D109" i="43" s="1"/>
  <c r="B109" i="45"/>
  <c r="B109" i="43" s="1"/>
  <c r="A109" i="45"/>
  <c r="A107" i="27" s="1"/>
  <c r="EF108" i="45"/>
  <c r="BQ108" i="43" s="1"/>
  <c r="EE108" i="45"/>
  <c r="ED108" i="45"/>
  <c r="EC108" i="45"/>
  <c r="BN108" i="43" s="1"/>
  <c r="EB108" i="45"/>
  <c r="BM108" i="43" s="1"/>
  <c r="EA108" i="45"/>
  <c r="DZ108" i="45"/>
  <c r="DY108" i="45"/>
  <c r="BJ108" i="43" s="1"/>
  <c r="DX108" i="45"/>
  <c r="BI108" i="43" s="1"/>
  <c r="DW108" i="45"/>
  <c r="DV108" i="45"/>
  <c r="DU108" i="45"/>
  <c r="BF108" i="43" s="1"/>
  <c r="DT108" i="45"/>
  <c r="BE108" i="43" s="1"/>
  <c r="DS108" i="45"/>
  <c r="DR108" i="45"/>
  <c r="DQ108" i="45"/>
  <c r="BB108" i="43" s="1"/>
  <c r="DP108" i="45"/>
  <c r="BA108" i="43" s="1"/>
  <c r="DO108" i="45"/>
  <c r="DN108" i="45"/>
  <c r="DM108" i="45"/>
  <c r="AX108" i="43" s="1"/>
  <c r="DL108" i="45"/>
  <c r="AW108" i="43" s="1"/>
  <c r="DK108" i="45"/>
  <c r="DJ108" i="45"/>
  <c r="DI108" i="45"/>
  <c r="AT108" i="43" s="1"/>
  <c r="DH108" i="45"/>
  <c r="AS108" i="43" s="1"/>
  <c r="DG108" i="45"/>
  <c r="DF108" i="45"/>
  <c r="DE108" i="45"/>
  <c r="AP108" i="43" s="1"/>
  <c r="DD108" i="45"/>
  <c r="AO108" i="43" s="1"/>
  <c r="DC108" i="45"/>
  <c r="DB108" i="45"/>
  <c r="DA108" i="45"/>
  <c r="AL108" i="43" s="1"/>
  <c r="CZ108" i="45"/>
  <c r="AK108" i="43" s="1"/>
  <c r="CY108" i="45"/>
  <c r="CX108" i="45"/>
  <c r="CW108" i="45"/>
  <c r="AH108" i="43" s="1"/>
  <c r="CV108" i="45"/>
  <c r="AG108" i="43" s="1"/>
  <c r="CU108" i="45"/>
  <c r="CT108" i="45"/>
  <c r="CS108" i="45"/>
  <c r="AD108" i="43" s="1"/>
  <c r="CR108" i="45"/>
  <c r="AC108" i="43" s="1"/>
  <c r="CQ108" i="45"/>
  <c r="CP108" i="45"/>
  <c r="CO108" i="45"/>
  <c r="Z108" i="43" s="1"/>
  <c r="CN108" i="45"/>
  <c r="Y108" i="43" s="1"/>
  <c r="CM108" i="45"/>
  <c r="CL108" i="45"/>
  <c r="CK108" i="45"/>
  <c r="V108" i="43" s="1"/>
  <c r="CJ108" i="45"/>
  <c r="U108" i="43" s="1"/>
  <c r="CI108" i="45"/>
  <c r="CH108" i="45"/>
  <c r="CG108" i="45"/>
  <c r="R108" i="43" s="1"/>
  <c r="CF108" i="45"/>
  <c r="Q108" i="43" s="1"/>
  <c r="CE108" i="45"/>
  <c r="CD108" i="45"/>
  <c r="CC108" i="45"/>
  <c r="N108" i="43" s="1"/>
  <c r="CB108" i="45"/>
  <c r="M108" i="43" s="1"/>
  <c r="CA108" i="45"/>
  <c r="BZ108" i="45"/>
  <c r="BY108" i="45"/>
  <c r="J108" i="43" s="1"/>
  <c r="BX108" i="45"/>
  <c r="I108" i="43" s="1"/>
  <c r="BW108" i="45"/>
  <c r="BV108" i="45"/>
  <c r="BU108" i="45"/>
  <c r="F108" i="43" s="1"/>
  <c r="BT108" i="45"/>
  <c r="E108" i="43" s="1"/>
  <c r="BS108" i="45"/>
  <c r="B108" i="45"/>
  <c r="B108" i="43" s="1"/>
  <c r="A108" i="45"/>
  <c r="A106" i="27" s="1"/>
  <c r="EF107" i="45"/>
  <c r="EE107" i="45"/>
  <c r="BP107" i="43" s="1"/>
  <c r="ED107" i="45"/>
  <c r="BO107" i="43" s="1"/>
  <c r="EC107" i="45"/>
  <c r="EB107" i="45"/>
  <c r="EA107" i="45"/>
  <c r="BL107" i="43" s="1"/>
  <c r="DZ107" i="45"/>
  <c r="BK107" i="43" s="1"/>
  <c r="DY107" i="45"/>
  <c r="DX107" i="45"/>
  <c r="DW107" i="45"/>
  <c r="BH107" i="43" s="1"/>
  <c r="DV107" i="45"/>
  <c r="BG107" i="43" s="1"/>
  <c r="DU107" i="45"/>
  <c r="DT107" i="45"/>
  <c r="DS107" i="45"/>
  <c r="BD107" i="43" s="1"/>
  <c r="DR107" i="45"/>
  <c r="BC107" i="43" s="1"/>
  <c r="DQ107" i="45"/>
  <c r="DP107" i="45"/>
  <c r="DO107" i="45"/>
  <c r="AZ107" i="43" s="1"/>
  <c r="DN107" i="45"/>
  <c r="AY107" i="43" s="1"/>
  <c r="DM107" i="45"/>
  <c r="DL107" i="45"/>
  <c r="DK107" i="45"/>
  <c r="AV107" i="43" s="1"/>
  <c r="DJ107" i="45"/>
  <c r="AU107" i="43" s="1"/>
  <c r="DI107" i="45"/>
  <c r="DH107" i="45"/>
  <c r="DG107" i="45"/>
  <c r="AR107" i="43" s="1"/>
  <c r="DF107" i="45"/>
  <c r="AQ107" i="43" s="1"/>
  <c r="DE107" i="45"/>
  <c r="DD107" i="45"/>
  <c r="DC107" i="45"/>
  <c r="AN107" i="43" s="1"/>
  <c r="DB107" i="45"/>
  <c r="AM107" i="43" s="1"/>
  <c r="DA107" i="45"/>
  <c r="CZ107" i="45"/>
  <c r="CY107" i="45"/>
  <c r="AJ107" i="43" s="1"/>
  <c r="CX107" i="45"/>
  <c r="AI107" i="43" s="1"/>
  <c r="CW107" i="45"/>
  <c r="CV107" i="45"/>
  <c r="CU107" i="45"/>
  <c r="AF107" i="43" s="1"/>
  <c r="CT107" i="45"/>
  <c r="AE107" i="43" s="1"/>
  <c r="CS107" i="45"/>
  <c r="CR107" i="45"/>
  <c r="CQ107" i="45"/>
  <c r="AB107" i="43" s="1"/>
  <c r="CP107" i="45"/>
  <c r="AA107" i="43" s="1"/>
  <c r="CO107" i="45"/>
  <c r="CN107" i="45"/>
  <c r="CM107" i="45"/>
  <c r="X107" i="43" s="1"/>
  <c r="CL107" i="45"/>
  <c r="W107" i="43" s="1"/>
  <c r="CK107" i="45"/>
  <c r="CJ107" i="45"/>
  <c r="CI107" i="45"/>
  <c r="T107" i="43" s="1"/>
  <c r="CH107" i="45"/>
  <c r="S107" i="43" s="1"/>
  <c r="CG107" i="45"/>
  <c r="CF107" i="45"/>
  <c r="CE107" i="45"/>
  <c r="P107" i="43" s="1"/>
  <c r="CD107" i="45"/>
  <c r="O107" i="43" s="1"/>
  <c r="CC107" i="45"/>
  <c r="CB107" i="45"/>
  <c r="CA107" i="45"/>
  <c r="L107" i="43" s="1"/>
  <c r="BZ107" i="45"/>
  <c r="K107" i="43" s="1"/>
  <c r="BY107" i="45"/>
  <c r="BX107" i="45"/>
  <c r="BW107" i="45"/>
  <c r="H107" i="43" s="1"/>
  <c r="BV107" i="45"/>
  <c r="G107" i="43" s="1"/>
  <c r="BU107" i="45"/>
  <c r="BT107" i="45"/>
  <c r="BS107" i="45"/>
  <c r="D107" i="43" s="1"/>
  <c r="B107" i="45"/>
  <c r="B107" i="43" s="1"/>
  <c r="A107" i="45"/>
  <c r="A105" i="27" s="1"/>
  <c r="EF106" i="45"/>
  <c r="BQ106" i="43" s="1"/>
  <c r="EE106" i="45"/>
  <c r="ED106" i="45"/>
  <c r="EC106" i="45"/>
  <c r="BN106" i="43" s="1"/>
  <c r="EB106" i="45"/>
  <c r="BM106" i="43" s="1"/>
  <c r="EA106" i="45"/>
  <c r="DZ106" i="45"/>
  <c r="DY106" i="45"/>
  <c r="BJ106" i="43" s="1"/>
  <c r="DX106" i="45"/>
  <c r="BI106" i="43" s="1"/>
  <c r="DW106" i="45"/>
  <c r="DV106" i="45"/>
  <c r="DU106" i="45"/>
  <c r="BF106" i="43" s="1"/>
  <c r="DT106" i="45"/>
  <c r="BE106" i="43" s="1"/>
  <c r="DS106" i="45"/>
  <c r="DR106" i="45"/>
  <c r="DQ106" i="45"/>
  <c r="BB106" i="43" s="1"/>
  <c r="DP106" i="45"/>
  <c r="BA106" i="43" s="1"/>
  <c r="DO106" i="45"/>
  <c r="DN106" i="45"/>
  <c r="AY106" i="43" s="1"/>
  <c r="DM106" i="45"/>
  <c r="AX106" i="43" s="1"/>
  <c r="DL106" i="45"/>
  <c r="AW106" i="43" s="1"/>
  <c r="DK106" i="45"/>
  <c r="DJ106" i="45"/>
  <c r="DI106" i="45"/>
  <c r="AT106" i="43" s="1"/>
  <c r="DH106" i="45"/>
  <c r="AS106" i="43" s="1"/>
  <c r="DG106" i="45"/>
  <c r="DF106" i="45"/>
  <c r="AQ106" i="43" s="1"/>
  <c r="DE106" i="45"/>
  <c r="AP106" i="43" s="1"/>
  <c r="DD106" i="45"/>
  <c r="AO106" i="43" s="1"/>
  <c r="DC106" i="45"/>
  <c r="DB106" i="45"/>
  <c r="DA106" i="45"/>
  <c r="AL106" i="43" s="1"/>
  <c r="CZ106" i="45"/>
  <c r="AK106" i="43" s="1"/>
  <c r="CY106" i="45"/>
  <c r="CX106" i="45"/>
  <c r="AI106" i="43" s="1"/>
  <c r="CW106" i="45"/>
  <c r="AH106" i="43" s="1"/>
  <c r="CV106" i="45"/>
  <c r="AG106" i="43" s="1"/>
  <c r="CU106" i="45"/>
  <c r="CT106" i="45"/>
  <c r="CS106" i="45"/>
  <c r="AD106" i="43" s="1"/>
  <c r="CR106" i="45"/>
  <c r="AC106" i="43" s="1"/>
  <c r="CQ106" i="45"/>
  <c r="CP106" i="45"/>
  <c r="AA106" i="43" s="1"/>
  <c r="CO106" i="45"/>
  <c r="Z106" i="43" s="1"/>
  <c r="CN106" i="45"/>
  <c r="Y106" i="43" s="1"/>
  <c r="CM106" i="45"/>
  <c r="CL106" i="45"/>
  <c r="CK106" i="45"/>
  <c r="V106" i="43" s="1"/>
  <c r="CJ106" i="45"/>
  <c r="U106" i="43" s="1"/>
  <c r="CI106" i="45"/>
  <c r="CH106" i="45"/>
  <c r="S106" i="43" s="1"/>
  <c r="CG106" i="45"/>
  <c r="R106" i="43" s="1"/>
  <c r="CF106" i="45"/>
  <c r="Q106" i="43" s="1"/>
  <c r="CE106" i="45"/>
  <c r="CD106" i="45"/>
  <c r="CC106" i="45"/>
  <c r="N106" i="43" s="1"/>
  <c r="CB106" i="45"/>
  <c r="M106" i="43" s="1"/>
  <c r="CA106" i="45"/>
  <c r="BZ106" i="45"/>
  <c r="K106" i="43" s="1"/>
  <c r="BY106" i="45"/>
  <c r="J106" i="43" s="1"/>
  <c r="BX106" i="45"/>
  <c r="I106" i="43" s="1"/>
  <c r="BW106" i="45"/>
  <c r="BV106" i="45"/>
  <c r="BU106" i="45"/>
  <c r="F106" i="43" s="1"/>
  <c r="BT106" i="45"/>
  <c r="E106" i="43" s="1"/>
  <c r="BS106" i="45"/>
  <c r="B106" i="45"/>
  <c r="B106" i="43" s="1"/>
  <c r="A106" i="45"/>
  <c r="A104" i="27" s="1"/>
  <c r="EF105" i="45"/>
  <c r="EE105" i="45"/>
  <c r="ED105" i="45"/>
  <c r="BO105" i="43" s="1"/>
  <c r="EC105" i="45"/>
  <c r="BN105" i="43" s="1"/>
  <c r="EB105" i="45"/>
  <c r="EA105" i="45"/>
  <c r="BL105" i="43" s="1"/>
  <c r="DZ105" i="45"/>
  <c r="BK105" i="43" s="1"/>
  <c r="DY105" i="45"/>
  <c r="BJ105" i="43" s="1"/>
  <c r="DX105" i="45"/>
  <c r="DW105" i="45"/>
  <c r="BH105" i="43" s="1"/>
  <c r="DV105" i="45"/>
  <c r="BG105" i="43" s="1"/>
  <c r="DU105" i="45"/>
  <c r="BF105" i="43" s="1"/>
  <c r="DT105" i="45"/>
  <c r="BE105" i="43" s="1"/>
  <c r="DS105" i="45"/>
  <c r="BD105" i="43" s="1"/>
  <c r="DR105" i="45"/>
  <c r="BC105" i="43" s="1"/>
  <c r="DQ105" i="45"/>
  <c r="BB105" i="43" s="1"/>
  <c r="DP105" i="45"/>
  <c r="DO105" i="45"/>
  <c r="DN105" i="45"/>
  <c r="AY105" i="43" s="1"/>
  <c r="DM105" i="45"/>
  <c r="AX105" i="43" s="1"/>
  <c r="DL105" i="45"/>
  <c r="DK105" i="45"/>
  <c r="AV105" i="43" s="1"/>
  <c r="DJ105" i="45"/>
  <c r="DI105" i="45"/>
  <c r="AT105" i="43" s="1"/>
  <c r="DH105" i="45"/>
  <c r="AS105" i="43" s="1"/>
  <c r="DG105" i="45"/>
  <c r="DF105" i="45"/>
  <c r="AQ105" i="43" s="1"/>
  <c r="DE105" i="45"/>
  <c r="AP105" i="43" s="1"/>
  <c r="DD105" i="45"/>
  <c r="DC105" i="45"/>
  <c r="AN105" i="43" s="1"/>
  <c r="DB105" i="45"/>
  <c r="DA105" i="45"/>
  <c r="AL105" i="43" s="1"/>
  <c r="CZ105" i="45"/>
  <c r="AK105" i="43" s="1"/>
  <c r="CY105" i="45"/>
  <c r="CX105" i="45"/>
  <c r="AI105" i="43" s="1"/>
  <c r="CW105" i="45"/>
  <c r="AH105" i="43" s="1"/>
  <c r="CV105" i="45"/>
  <c r="CU105" i="45"/>
  <c r="AF105" i="43" s="1"/>
  <c r="CT105" i="45"/>
  <c r="CS105" i="45"/>
  <c r="AD105" i="43" s="1"/>
  <c r="CR105" i="45"/>
  <c r="AC105" i="43" s="1"/>
  <c r="CQ105" i="45"/>
  <c r="CP105" i="45"/>
  <c r="AA105" i="43" s="1"/>
  <c r="CO105" i="45"/>
  <c r="Z105" i="43" s="1"/>
  <c r="CN105" i="45"/>
  <c r="CM105" i="45"/>
  <c r="X105" i="43" s="1"/>
  <c r="CL105" i="45"/>
  <c r="CK105" i="45"/>
  <c r="V105" i="43" s="1"/>
  <c r="CJ105" i="45"/>
  <c r="U105" i="43" s="1"/>
  <c r="CI105" i="45"/>
  <c r="CH105" i="45"/>
  <c r="S105" i="43" s="1"/>
  <c r="CG105" i="45"/>
  <c r="R105" i="43" s="1"/>
  <c r="CF105" i="45"/>
  <c r="CE105" i="45"/>
  <c r="P105" i="43" s="1"/>
  <c r="CD105" i="45"/>
  <c r="CC105" i="45"/>
  <c r="N105" i="43" s="1"/>
  <c r="CB105" i="45"/>
  <c r="M105" i="43" s="1"/>
  <c r="CA105" i="45"/>
  <c r="BZ105" i="45"/>
  <c r="K105" i="43" s="1"/>
  <c r="BY105" i="45"/>
  <c r="J105" i="43" s="1"/>
  <c r="BX105" i="45"/>
  <c r="BW105" i="45"/>
  <c r="H105" i="43" s="1"/>
  <c r="BV105" i="45"/>
  <c r="BU105" i="45"/>
  <c r="F105" i="43" s="1"/>
  <c r="BT105" i="45"/>
  <c r="E105" i="43" s="1"/>
  <c r="BS105" i="45"/>
  <c r="B105" i="45"/>
  <c r="B105" i="43" s="1"/>
  <c r="A105" i="45"/>
  <c r="A103" i="27" s="1"/>
  <c r="EF104" i="45"/>
  <c r="BQ104" i="43" s="1"/>
  <c r="EE104" i="45"/>
  <c r="ED104" i="45"/>
  <c r="BO104" i="43" s="1"/>
  <c r="EC104" i="45"/>
  <c r="EB104" i="45"/>
  <c r="BM104" i="43" s="1"/>
  <c r="EA104" i="45"/>
  <c r="DZ104" i="45"/>
  <c r="DY104" i="45"/>
  <c r="BJ104" i="43" s="1"/>
  <c r="DX104" i="45"/>
  <c r="BI104" i="43" s="1"/>
  <c r="DW104" i="45"/>
  <c r="DV104" i="45"/>
  <c r="BG104" i="43" s="1"/>
  <c r="DU104" i="45"/>
  <c r="DT104" i="45"/>
  <c r="BE104" i="43" s="1"/>
  <c r="DS104" i="45"/>
  <c r="DR104" i="45"/>
  <c r="DQ104" i="45"/>
  <c r="BB104" i="43" s="1"/>
  <c r="DP104" i="45"/>
  <c r="BA104" i="43" s="1"/>
  <c r="DO104" i="45"/>
  <c r="DN104" i="45"/>
  <c r="AY104" i="43" s="1"/>
  <c r="DM104" i="45"/>
  <c r="DL104" i="45"/>
  <c r="AW104" i="43" s="1"/>
  <c r="DK104" i="45"/>
  <c r="DJ104" i="45"/>
  <c r="DI104" i="45"/>
  <c r="AT104" i="43" s="1"/>
  <c r="DH104" i="45"/>
  <c r="AS104" i="43" s="1"/>
  <c r="DG104" i="45"/>
  <c r="DF104" i="45"/>
  <c r="AQ104" i="43" s="1"/>
  <c r="DE104" i="45"/>
  <c r="DD104" i="45"/>
  <c r="AO104" i="43" s="1"/>
  <c r="DC104" i="45"/>
  <c r="DB104" i="45"/>
  <c r="DA104" i="45"/>
  <c r="AL104" i="43" s="1"/>
  <c r="CZ104" i="45"/>
  <c r="AK104" i="43" s="1"/>
  <c r="CY104" i="45"/>
  <c r="CX104" i="45"/>
  <c r="AI104" i="43" s="1"/>
  <c r="CW104" i="45"/>
  <c r="CV104" i="45"/>
  <c r="AG104" i="43" s="1"/>
  <c r="CU104" i="45"/>
  <c r="CT104" i="45"/>
  <c r="CS104" i="45"/>
  <c r="AD104" i="43" s="1"/>
  <c r="CR104" i="45"/>
  <c r="AC104" i="43" s="1"/>
  <c r="CQ104" i="45"/>
  <c r="CP104" i="45"/>
  <c r="AA104" i="43" s="1"/>
  <c r="CO104" i="45"/>
  <c r="CN104" i="45"/>
  <c r="Y104" i="43" s="1"/>
  <c r="CM104" i="45"/>
  <c r="CL104" i="45"/>
  <c r="CK104" i="45"/>
  <c r="V104" i="43" s="1"/>
  <c r="CJ104" i="45"/>
  <c r="U104" i="43" s="1"/>
  <c r="CI104" i="45"/>
  <c r="CH104" i="45"/>
  <c r="S104" i="43" s="1"/>
  <c r="CG104" i="45"/>
  <c r="CF104" i="45"/>
  <c r="Q104" i="43" s="1"/>
  <c r="CE104" i="45"/>
  <c r="CD104" i="45"/>
  <c r="CC104" i="45"/>
  <c r="N104" i="43" s="1"/>
  <c r="CB104" i="45"/>
  <c r="M104" i="43" s="1"/>
  <c r="CA104" i="45"/>
  <c r="BZ104" i="45"/>
  <c r="K104" i="43" s="1"/>
  <c r="BY104" i="45"/>
  <c r="BX104" i="45"/>
  <c r="I104" i="43" s="1"/>
  <c r="BW104" i="45"/>
  <c r="BV104" i="45"/>
  <c r="BU104" i="45"/>
  <c r="F104" i="43" s="1"/>
  <c r="BT104" i="45"/>
  <c r="E104" i="43" s="1"/>
  <c r="BS104" i="45"/>
  <c r="B104" i="45"/>
  <c r="B104" i="43" s="1"/>
  <c r="A104" i="45"/>
  <c r="A102" i="27" s="1"/>
  <c r="EF103" i="45"/>
  <c r="EE103" i="45"/>
  <c r="BP103" i="43" s="1"/>
  <c r="ED103" i="45"/>
  <c r="BO103" i="43" s="1"/>
  <c r="EC103" i="45"/>
  <c r="EB103" i="45"/>
  <c r="BM103" i="43" s="1"/>
  <c r="EA103" i="45"/>
  <c r="DZ103" i="45"/>
  <c r="BK103" i="43" s="1"/>
  <c r="DY103" i="45"/>
  <c r="DX103" i="45"/>
  <c r="DW103" i="45"/>
  <c r="BH103" i="43" s="1"/>
  <c r="DV103" i="45"/>
  <c r="BG103" i="43" s="1"/>
  <c r="DU103" i="45"/>
  <c r="DT103" i="45"/>
  <c r="BE103" i="43" s="1"/>
  <c r="DS103" i="45"/>
  <c r="DR103" i="45"/>
  <c r="BC103" i="43" s="1"/>
  <c r="DQ103" i="45"/>
  <c r="DP103" i="45"/>
  <c r="DO103" i="45"/>
  <c r="AZ103" i="43" s="1"/>
  <c r="DN103" i="45"/>
  <c r="AY103" i="43" s="1"/>
  <c r="DM103" i="45"/>
  <c r="DL103" i="45"/>
  <c r="AW103" i="43" s="1"/>
  <c r="DK103" i="45"/>
  <c r="DJ103" i="45"/>
  <c r="AU103" i="43" s="1"/>
  <c r="DI103" i="45"/>
  <c r="DH103" i="45"/>
  <c r="DG103" i="45"/>
  <c r="AR103" i="43" s="1"/>
  <c r="DF103" i="45"/>
  <c r="AQ103" i="43" s="1"/>
  <c r="DE103" i="45"/>
  <c r="DD103" i="45"/>
  <c r="AO103" i="43" s="1"/>
  <c r="DC103" i="45"/>
  <c r="DB103" i="45"/>
  <c r="AM103" i="43" s="1"/>
  <c r="DA103" i="45"/>
  <c r="CZ103" i="45"/>
  <c r="CY103" i="45"/>
  <c r="AJ103" i="43" s="1"/>
  <c r="CX103" i="45"/>
  <c r="AI103" i="43" s="1"/>
  <c r="CW103" i="45"/>
  <c r="CV103" i="45"/>
  <c r="AG103" i="43" s="1"/>
  <c r="CU103" i="45"/>
  <c r="CT103" i="45"/>
  <c r="AE103" i="43" s="1"/>
  <c r="CS103" i="45"/>
  <c r="CR103" i="45"/>
  <c r="CQ103" i="45"/>
  <c r="AB103" i="43" s="1"/>
  <c r="CP103" i="45"/>
  <c r="AA103" i="43" s="1"/>
  <c r="CO103" i="45"/>
  <c r="CN103" i="45"/>
  <c r="Y103" i="43" s="1"/>
  <c r="CM103" i="45"/>
  <c r="CL103" i="45"/>
  <c r="W103" i="43" s="1"/>
  <c r="CK103" i="45"/>
  <c r="CJ103" i="45"/>
  <c r="CI103" i="45"/>
  <c r="T103" i="43" s="1"/>
  <c r="CH103" i="45"/>
  <c r="S103" i="43" s="1"/>
  <c r="CG103" i="45"/>
  <c r="CF103" i="45"/>
  <c r="Q103" i="43" s="1"/>
  <c r="CE103" i="45"/>
  <c r="CD103" i="45"/>
  <c r="O103" i="43" s="1"/>
  <c r="CC103" i="45"/>
  <c r="CB103" i="45"/>
  <c r="CA103" i="45"/>
  <c r="L103" i="43" s="1"/>
  <c r="BZ103" i="45"/>
  <c r="K103" i="43" s="1"/>
  <c r="BY103" i="45"/>
  <c r="BX103" i="45"/>
  <c r="I103" i="43" s="1"/>
  <c r="BW103" i="45"/>
  <c r="BV103" i="45"/>
  <c r="G103" i="43" s="1"/>
  <c r="BU103" i="45"/>
  <c r="BT103" i="45"/>
  <c r="BS103" i="45"/>
  <c r="D103" i="43" s="1"/>
  <c r="B103" i="45"/>
  <c r="B103" i="43" s="1"/>
  <c r="A103" i="45"/>
  <c r="A101" i="27" s="1"/>
  <c r="EF102" i="45"/>
  <c r="BQ102" i="43" s="1"/>
  <c r="EE102" i="45"/>
  <c r="ED102" i="45"/>
  <c r="EC102" i="45"/>
  <c r="BN102" i="43" s="1"/>
  <c r="EB102" i="45"/>
  <c r="BM102" i="43" s="1"/>
  <c r="EA102" i="45"/>
  <c r="DZ102" i="45"/>
  <c r="BK102" i="43" s="1"/>
  <c r="DY102" i="45"/>
  <c r="DX102" i="45"/>
  <c r="BI102" i="43" s="1"/>
  <c r="DW102" i="45"/>
  <c r="DV102" i="45"/>
  <c r="DU102" i="45"/>
  <c r="BF102" i="43" s="1"/>
  <c r="DT102" i="45"/>
  <c r="BE102" i="43" s="1"/>
  <c r="DS102" i="45"/>
  <c r="DR102" i="45"/>
  <c r="BC102" i="43" s="1"/>
  <c r="DQ102" i="45"/>
  <c r="DP102" i="45"/>
  <c r="BA102" i="43" s="1"/>
  <c r="DO102" i="45"/>
  <c r="DN102" i="45"/>
  <c r="DM102" i="45"/>
  <c r="AX102" i="43" s="1"/>
  <c r="DL102" i="45"/>
  <c r="AW102" i="43" s="1"/>
  <c r="DK102" i="45"/>
  <c r="DJ102" i="45"/>
  <c r="AU102" i="43" s="1"/>
  <c r="DI102" i="45"/>
  <c r="DH102" i="45"/>
  <c r="AS102" i="43" s="1"/>
  <c r="DG102" i="45"/>
  <c r="DF102" i="45"/>
  <c r="DE102" i="45"/>
  <c r="AP102" i="43" s="1"/>
  <c r="DD102" i="45"/>
  <c r="AO102" i="43" s="1"/>
  <c r="DC102" i="45"/>
  <c r="DB102" i="45"/>
  <c r="AM102" i="43" s="1"/>
  <c r="DA102" i="45"/>
  <c r="CZ102" i="45"/>
  <c r="AK102" i="43" s="1"/>
  <c r="CY102" i="45"/>
  <c r="CX102" i="45"/>
  <c r="CW102" i="45"/>
  <c r="AH102" i="43" s="1"/>
  <c r="CV102" i="45"/>
  <c r="AG102" i="43" s="1"/>
  <c r="CU102" i="45"/>
  <c r="CT102" i="45"/>
  <c r="AE102" i="43" s="1"/>
  <c r="CS102" i="45"/>
  <c r="CR102" i="45"/>
  <c r="AC102" i="43" s="1"/>
  <c r="CQ102" i="45"/>
  <c r="CP102" i="45"/>
  <c r="CO102" i="45"/>
  <c r="Z102" i="43" s="1"/>
  <c r="CN102" i="45"/>
  <c r="Y102" i="43" s="1"/>
  <c r="CM102" i="45"/>
  <c r="CL102" i="45"/>
  <c r="W102" i="43" s="1"/>
  <c r="CK102" i="45"/>
  <c r="CJ102" i="45"/>
  <c r="U102" i="43" s="1"/>
  <c r="CI102" i="45"/>
  <c r="CH102" i="45"/>
  <c r="CG102" i="45"/>
  <c r="R102" i="43" s="1"/>
  <c r="CF102" i="45"/>
  <c r="Q102" i="43" s="1"/>
  <c r="CE102" i="45"/>
  <c r="CD102" i="45"/>
  <c r="O102" i="43" s="1"/>
  <c r="CC102" i="45"/>
  <c r="CB102" i="45"/>
  <c r="M102" i="43" s="1"/>
  <c r="CA102" i="45"/>
  <c r="BZ102" i="45"/>
  <c r="BY102" i="45"/>
  <c r="J102" i="43" s="1"/>
  <c r="BX102" i="45"/>
  <c r="I102" i="43" s="1"/>
  <c r="BW102" i="45"/>
  <c r="BV102" i="45"/>
  <c r="G102" i="43" s="1"/>
  <c r="BU102" i="45"/>
  <c r="BT102" i="45"/>
  <c r="E102" i="43" s="1"/>
  <c r="BS102" i="45"/>
  <c r="B102" i="45"/>
  <c r="B102" i="43" s="1"/>
  <c r="A102" i="45"/>
  <c r="A100" i="27" s="1"/>
  <c r="EF101" i="45"/>
  <c r="BQ101" i="43" s="1"/>
  <c r="EE101" i="45"/>
  <c r="ED101" i="45"/>
  <c r="BO101" i="43" s="1"/>
  <c r="EC101" i="45"/>
  <c r="EB101" i="45"/>
  <c r="EA101" i="45"/>
  <c r="BL101" i="43" s="1"/>
  <c r="DZ101" i="45"/>
  <c r="BK101" i="43" s="1"/>
  <c r="DY101" i="45"/>
  <c r="DX101" i="45"/>
  <c r="BI101" i="43" s="1"/>
  <c r="DW101" i="45"/>
  <c r="DV101" i="45"/>
  <c r="BG101" i="43" s="1"/>
  <c r="DU101" i="45"/>
  <c r="DT101" i="45"/>
  <c r="DS101" i="45"/>
  <c r="BD101" i="43" s="1"/>
  <c r="DR101" i="45"/>
  <c r="BC101" i="43" s="1"/>
  <c r="DQ101" i="45"/>
  <c r="DP101" i="45"/>
  <c r="BA101" i="43" s="1"/>
  <c r="DO101" i="45"/>
  <c r="DN101" i="45"/>
  <c r="AY101" i="43" s="1"/>
  <c r="DM101" i="45"/>
  <c r="DL101" i="45"/>
  <c r="DK101" i="45"/>
  <c r="AV101" i="43" s="1"/>
  <c r="DJ101" i="45"/>
  <c r="AU101" i="43" s="1"/>
  <c r="DI101" i="45"/>
  <c r="DH101" i="45"/>
  <c r="AS101" i="43" s="1"/>
  <c r="DG101" i="45"/>
  <c r="DF101" i="45"/>
  <c r="AQ101" i="43" s="1"/>
  <c r="DE101" i="45"/>
  <c r="DD101" i="45"/>
  <c r="DC101" i="45"/>
  <c r="AN101" i="43" s="1"/>
  <c r="DB101" i="45"/>
  <c r="AM101" i="43" s="1"/>
  <c r="DA101" i="45"/>
  <c r="CZ101" i="45"/>
  <c r="AK101" i="43" s="1"/>
  <c r="CY101" i="45"/>
  <c r="CX101" i="45"/>
  <c r="AI101" i="43" s="1"/>
  <c r="CW101" i="45"/>
  <c r="CV101" i="45"/>
  <c r="CU101" i="45"/>
  <c r="AF101" i="43" s="1"/>
  <c r="CT101" i="45"/>
  <c r="AE101" i="43" s="1"/>
  <c r="CS101" i="45"/>
  <c r="CR101" i="45"/>
  <c r="AC101" i="43" s="1"/>
  <c r="CQ101" i="45"/>
  <c r="CP101" i="45"/>
  <c r="AA101" i="43" s="1"/>
  <c r="CO101" i="45"/>
  <c r="CN101" i="45"/>
  <c r="CM101" i="45"/>
  <c r="X101" i="43" s="1"/>
  <c r="CL101" i="45"/>
  <c r="W101" i="43" s="1"/>
  <c r="CK101" i="45"/>
  <c r="CJ101" i="45"/>
  <c r="U101" i="43" s="1"/>
  <c r="CI101" i="45"/>
  <c r="CH101" i="45"/>
  <c r="S101" i="43" s="1"/>
  <c r="CG101" i="45"/>
  <c r="CF101" i="45"/>
  <c r="CE101" i="45"/>
  <c r="P101" i="43" s="1"/>
  <c r="CD101" i="45"/>
  <c r="O101" i="43" s="1"/>
  <c r="CC101" i="45"/>
  <c r="CB101" i="45"/>
  <c r="M101" i="43" s="1"/>
  <c r="CA101" i="45"/>
  <c r="BZ101" i="45"/>
  <c r="K101" i="43" s="1"/>
  <c r="BY101" i="45"/>
  <c r="BX101" i="45"/>
  <c r="BW101" i="45"/>
  <c r="H101" i="43" s="1"/>
  <c r="BV101" i="45"/>
  <c r="G101" i="43" s="1"/>
  <c r="BU101" i="45"/>
  <c r="BT101" i="45"/>
  <c r="E101" i="43" s="1"/>
  <c r="BS101" i="45"/>
  <c r="B101" i="45"/>
  <c r="B101" i="43" s="1"/>
  <c r="A101" i="45"/>
  <c r="C101" i="45" s="1"/>
  <c r="C101" i="43" s="1"/>
  <c r="EF100" i="45"/>
  <c r="BQ100" i="43" s="1"/>
  <c r="EE100" i="45"/>
  <c r="ED100" i="45"/>
  <c r="BO100" i="43" s="1"/>
  <c r="EC100" i="45"/>
  <c r="EB100" i="45"/>
  <c r="BM100" i="43" s="1"/>
  <c r="EA100" i="45"/>
  <c r="DZ100" i="45"/>
  <c r="DY100" i="45"/>
  <c r="BJ100" i="43" s="1"/>
  <c r="DX100" i="45"/>
  <c r="BI100" i="43" s="1"/>
  <c r="DW100" i="45"/>
  <c r="DV100" i="45"/>
  <c r="BG100" i="43" s="1"/>
  <c r="DU100" i="45"/>
  <c r="DT100" i="45"/>
  <c r="BE100" i="43" s="1"/>
  <c r="DS100" i="45"/>
  <c r="DR100" i="45"/>
  <c r="DQ100" i="45"/>
  <c r="BB100" i="43" s="1"/>
  <c r="DP100" i="45"/>
  <c r="BA100" i="43" s="1"/>
  <c r="DO100" i="45"/>
  <c r="DN100" i="45"/>
  <c r="AY100" i="43" s="1"/>
  <c r="DM100" i="45"/>
  <c r="DL100" i="45"/>
  <c r="AW100" i="43" s="1"/>
  <c r="DK100" i="45"/>
  <c r="DJ100" i="45"/>
  <c r="DI100" i="45"/>
  <c r="AT100" i="43" s="1"/>
  <c r="DH100" i="45"/>
  <c r="AS100" i="43" s="1"/>
  <c r="DG100" i="45"/>
  <c r="DF100" i="45"/>
  <c r="AQ100" i="43" s="1"/>
  <c r="DE100" i="45"/>
  <c r="DD100" i="45"/>
  <c r="AO100" i="43" s="1"/>
  <c r="DC100" i="45"/>
  <c r="DB100" i="45"/>
  <c r="DA100" i="45"/>
  <c r="AL100" i="43" s="1"/>
  <c r="CZ100" i="45"/>
  <c r="AK100" i="43" s="1"/>
  <c r="CY100" i="45"/>
  <c r="CX100" i="45"/>
  <c r="AI100" i="43" s="1"/>
  <c r="CW100" i="45"/>
  <c r="CV100" i="45"/>
  <c r="AG100" i="43" s="1"/>
  <c r="CU100" i="45"/>
  <c r="CT100" i="45"/>
  <c r="CS100" i="45"/>
  <c r="AD100" i="43" s="1"/>
  <c r="CR100" i="45"/>
  <c r="AC100" i="43" s="1"/>
  <c r="CQ100" i="45"/>
  <c r="CP100" i="45"/>
  <c r="AA100" i="43" s="1"/>
  <c r="CO100" i="45"/>
  <c r="CN100" i="45"/>
  <c r="Y100" i="43" s="1"/>
  <c r="CM100" i="45"/>
  <c r="CL100" i="45"/>
  <c r="CK100" i="45"/>
  <c r="V100" i="43" s="1"/>
  <c r="CJ100" i="45"/>
  <c r="U100" i="43" s="1"/>
  <c r="CI100" i="45"/>
  <c r="CH100" i="45"/>
  <c r="S100" i="43" s="1"/>
  <c r="CG100" i="45"/>
  <c r="CF100" i="45"/>
  <c r="Q100" i="43" s="1"/>
  <c r="CE100" i="45"/>
  <c r="CD100" i="45"/>
  <c r="CC100" i="45"/>
  <c r="N100" i="43" s="1"/>
  <c r="CB100" i="45"/>
  <c r="M100" i="43" s="1"/>
  <c r="CA100" i="45"/>
  <c r="BZ100" i="45"/>
  <c r="K100" i="43" s="1"/>
  <c r="BY100" i="45"/>
  <c r="BX100" i="45"/>
  <c r="I100" i="43" s="1"/>
  <c r="BW100" i="45"/>
  <c r="BV100" i="45"/>
  <c r="BU100" i="45"/>
  <c r="F100" i="43" s="1"/>
  <c r="BT100" i="45"/>
  <c r="E100" i="43" s="1"/>
  <c r="BS100" i="45"/>
  <c r="B100" i="45"/>
  <c r="B100" i="43" s="1"/>
  <c r="A100" i="45"/>
  <c r="A98" i="27" s="1"/>
  <c r="EF99" i="45"/>
  <c r="EE99" i="45"/>
  <c r="BP99" i="43" s="1"/>
  <c r="ED99" i="45"/>
  <c r="BO99" i="43" s="1"/>
  <c r="EC99" i="45"/>
  <c r="EB99" i="45"/>
  <c r="BM99" i="43" s="1"/>
  <c r="EA99" i="45"/>
  <c r="DZ99" i="45"/>
  <c r="BK99" i="43" s="1"/>
  <c r="DY99" i="45"/>
  <c r="DX99" i="45"/>
  <c r="DW99" i="45"/>
  <c r="BH99" i="43" s="1"/>
  <c r="DV99" i="45"/>
  <c r="BG99" i="43" s="1"/>
  <c r="DU99" i="45"/>
  <c r="DT99" i="45"/>
  <c r="BE99" i="43" s="1"/>
  <c r="DS99" i="45"/>
  <c r="DR99" i="45"/>
  <c r="BC99" i="43" s="1"/>
  <c r="DQ99" i="45"/>
  <c r="DP99" i="45"/>
  <c r="DO99" i="45"/>
  <c r="AZ99" i="43" s="1"/>
  <c r="DN99" i="45"/>
  <c r="AY99" i="43" s="1"/>
  <c r="DM99" i="45"/>
  <c r="DL99" i="45"/>
  <c r="AW99" i="43" s="1"/>
  <c r="DK99" i="45"/>
  <c r="DJ99" i="45"/>
  <c r="AU99" i="43" s="1"/>
  <c r="DI99" i="45"/>
  <c r="DH99" i="45"/>
  <c r="DG99" i="45"/>
  <c r="AR99" i="43" s="1"/>
  <c r="DF99" i="45"/>
  <c r="AQ99" i="43" s="1"/>
  <c r="DE99" i="45"/>
  <c r="DD99" i="45"/>
  <c r="AO99" i="43" s="1"/>
  <c r="DC99" i="45"/>
  <c r="DB99" i="45"/>
  <c r="AM99" i="43" s="1"/>
  <c r="DA99" i="45"/>
  <c r="CZ99" i="45"/>
  <c r="CY99" i="45"/>
  <c r="AJ99" i="43" s="1"/>
  <c r="CX99" i="45"/>
  <c r="AI99" i="43" s="1"/>
  <c r="CW99" i="45"/>
  <c r="CV99" i="45"/>
  <c r="AG99" i="43" s="1"/>
  <c r="CU99" i="45"/>
  <c r="CT99" i="45"/>
  <c r="AE99" i="43" s="1"/>
  <c r="CS99" i="45"/>
  <c r="CR99" i="45"/>
  <c r="CQ99" i="45"/>
  <c r="AB99" i="43" s="1"/>
  <c r="CP99" i="45"/>
  <c r="AA99" i="43" s="1"/>
  <c r="CO99" i="45"/>
  <c r="CN99" i="45"/>
  <c r="Y99" i="43" s="1"/>
  <c r="CM99" i="45"/>
  <c r="CL99" i="45"/>
  <c r="W99" i="43" s="1"/>
  <c r="CK99" i="45"/>
  <c r="CJ99" i="45"/>
  <c r="CI99" i="45"/>
  <c r="T99" i="43" s="1"/>
  <c r="CH99" i="45"/>
  <c r="S99" i="43" s="1"/>
  <c r="CG99" i="45"/>
  <c r="CF99" i="45"/>
  <c r="Q99" i="43" s="1"/>
  <c r="CE99" i="45"/>
  <c r="CD99" i="45"/>
  <c r="O99" i="43" s="1"/>
  <c r="CC99" i="45"/>
  <c r="CB99" i="45"/>
  <c r="CA99" i="45"/>
  <c r="L99" i="43" s="1"/>
  <c r="BZ99" i="45"/>
  <c r="K99" i="43" s="1"/>
  <c r="BY99" i="45"/>
  <c r="BX99" i="45"/>
  <c r="I99" i="43" s="1"/>
  <c r="BW99" i="45"/>
  <c r="BV99" i="45"/>
  <c r="G99" i="43" s="1"/>
  <c r="BU99" i="45"/>
  <c r="BT99" i="45"/>
  <c r="BS99" i="45"/>
  <c r="D99" i="43" s="1"/>
  <c r="B99" i="45"/>
  <c r="B99" i="43" s="1"/>
  <c r="A99" i="45"/>
  <c r="A97" i="27" s="1"/>
  <c r="EF98" i="45"/>
  <c r="BQ98" i="43" s="1"/>
  <c r="EE98" i="45"/>
  <c r="ED98" i="45"/>
  <c r="EC98" i="45"/>
  <c r="BN98" i="43" s="1"/>
  <c r="EB98" i="45"/>
  <c r="BM98" i="43" s="1"/>
  <c r="EA98" i="45"/>
  <c r="DZ98" i="45"/>
  <c r="BK98" i="43" s="1"/>
  <c r="DY98" i="45"/>
  <c r="DX98" i="45"/>
  <c r="DW98" i="45"/>
  <c r="DV98" i="45"/>
  <c r="DU98" i="45"/>
  <c r="BF98" i="43" s="1"/>
  <c r="DT98" i="45"/>
  <c r="BE98" i="43" s="1"/>
  <c r="DS98" i="45"/>
  <c r="DR98" i="45"/>
  <c r="BC98" i="43" s="1"/>
  <c r="DQ98" i="45"/>
  <c r="DP98" i="45"/>
  <c r="BA98" i="43" s="1"/>
  <c r="DO98" i="45"/>
  <c r="DN98" i="45"/>
  <c r="DM98" i="45"/>
  <c r="AX98" i="43" s="1"/>
  <c r="DL98" i="45"/>
  <c r="AW98" i="43" s="1"/>
  <c r="DK98" i="45"/>
  <c r="DJ98" i="45"/>
  <c r="AU98" i="43" s="1"/>
  <c r="DI98" i="45"/>
  <c r="DH98" i="45"/>
  <c r="DG98" i="45"/>
  <c r="DF98" i="45"/>
  <c r="DE98" i="45"/>
  <c r="AP98" i="43" s="1"/>
  <c r="DD98" i="45"/>
  <c r="AO98" i="43" s="1"/>
  <c r="DC98" i="45"/>
  <c r="DB98" i="45"/>
  <c r="AM98" i="43" s="1"/>
  <c r="DA98" i="45"/>
  <c r="CZ98" i="45"/>
  <c r="AK98" i="43" s="1"/>
  <c r="CY98" i="45"/>
  <c r="CX98" i="45"/>
  <c r="CW98" i="45"/>
  <c r="AH98" i="43" s="1"/>
  <c r="CV98" i="45"/>
  <c r="AG98" i="43" s="1"/>
  <c r="CU98" i="45"/>
  <c r="CT98" i="45"/>
  <c r="AE98" i="43" s="1"/>
  <c r="CS98" i="45"/>
  <c r="CR98" i="45"/>
  <c r="CQ98" i="45"/>
  <c r="CP98" i="45"/>
  <c r="CO98" i="45"/>
  <c r="Z98" i="43" s="1"/>
  <c r="CN98" i="45"/>
  <c r="Y98" i="43" s="1"/>
  <c r="CM98" i="45"/>
  <c r="CL98" i="45"/>
  <c r="W98" i="43" s="1"/>
  <c r="CK98" i="45"/>
  <c r="CJ98" i="45"/>
  <c r="U98" i="43" s="1"/>
  <c r="CI98" i="45"/>
  <c r="CH98" i="45"/>
  <c r="CG98" i="45"/>
  <c r="R98" i="43" s="1"/>
  <c r="CF98" i="45"/>
  <c r="Q98" i="43" s="1"/>
  <c r="CE98" i="45"/>
  <c r="CD98" i="45"/>
  <c r="O98" i="43" s="1"/>
  <c r="CC98" i="45"/>
  <c r="CB98" i="45"/>
  <c r="CA98" i="45"/>
  <c r="BZ98" i="45"/>
  <c r="BY98" i="45"/>
  <c r="J98" i="43" s="1"/>
  <c r="BX98" i="45"/>
  <c r="I98" i="43" s="1"/>
  <c r="BW98" i="45"/>
  <c r="BV98" i="45"/>
  <c r="G98" i="43" s="1"/>
  <c r="BU98" i="45"/>
  <c r="BT98" i="45"/>
  <c r="E98" i="43" s="1"/>
  <c r="BS98" i="45"/>
  <c r="B98" i="45"/>
  <c r="B98" i="43" s="1"/>
  <c r="A98" i="45"/>
  <c r="A96" i="27" s="1"/>
  <c r="EF97" i="45"/>
  <c r="EE97" i="45"/>
  <c r="ED97" i="45"/>
  <c r="EC97" i="45"/>
  <c r="EB97" i="45"/>
  <c r="EA97" i="45"/>
  <c r="BL97" i="43" s="1"/>
  <c r="DZ97" i="45"/>
  <c r="BK97" i="43" s="1"/>
  <c r="DY97" i="45"/>
  <c r="DX97" i="45"/>
  <c r="DW97" i="45"/>
  <c r="DV97" i="45"/>
  <c r="DU97" i="45"/>
  <c r="DT97" i="45"/>
  <c r="DS97" i="45"/>
  <c r="BD97" i="43" s="1"/>
  <c r="DR97" i="45"/>
  <c r="BC97" i="43" s="1"/>
  <c r="DQ97" i="45"/>
  <c r="DP97" i="45"/>
  <c r="DO97" i="45"/>
  <c r="DN97" i="45"/>
  <c r="DM97" i="45"/>
  <c r="DL97" i="45"/>
  <c r="DK97" i="45"/>
  <c r="AV97" i="43" s="1"/>
  <c r="DJ97" i="45"/>
  <c r="AU97" i="43" s="1"/>
  <c r="DI97" i="45"/>
  <c r="DH97" i="45"/>
  <c r="DG97" i="45"/>
  <c r="DF97" i="45"/>
  <c r="DE97" i="45"/>
  <c r="DD97" i="45"/>
  <c r="DC97" i="45"/>
  <c r="AN97" i="43" s="1"/>
  <c r="DB97" i="45"/>
  <c r="AM97" i="43" s="1"/>
  <c r="DA97" i="45"/>
  <c r="CZ97" i="45"/>
  <c r="CY97" i="45"/>
  <c r="CX97" i="45"/>
  <c r="CW97" i="45"/>
  <c r="CV97" i="45"/>
  <c r="CU97" i="45"/>
  <c r="AF97" i="43" s="1"/>
  <c r="CT97" i="45"/>
  <c r="CS97" i="45"/>
  <c r="CR97" i="45"/>
  <c r="CQ97" i="45"/>
  <c r="CP97" i="45"/>
  <c r="CO97" i="45"/>
  <c r="CN97" i="45"/>
  <c r="CM97" i="45"/>
  <c r="X97" i="43" s="1"/>
  <c r="CL97" i="45"/>
  <c r="W97" i="43" s="1"/>
  <c r="CK97" i="45"/>
  <c r="CJ97" i="45"/>
  <c r="CI97" i="45"/>
  <c r="CH97" i="45"/>
  <c r="CG97" i="45"/>
  <c r="CF97" i="45"/>
  <c r="CE97" i="45"/>
  <c r="P97" i="43" s="1"/>
  <c r="CD97" i="45"/>
  <c r="O97" i="43" s="1"/>
  <c r="CC97" i="45"/>
  <c r="CB97" i="45"/>
  <c r="CA97" i="45"/>
  <c r="BZ97" i="45"/>
  <c r="BY97" i="45"/>
  <c r="BX97" i="45"/>
  <c r="BW97" i="45"/>
  <c r="H97" i="43" s="1"/>
  <c r="BV97" i="45"/>
  <c r="G97" i="43" s="1"/>
  <c r="BU97" i="45"/>
  <c r="BT97" i="45"/>
  <c r="BS97" i="45"/>
  <c r="B97" i="45"/>
  <c r="B97" i="43" s="1"/>
  <c r="A97" i="45"/>
  <c r="A95" i="27" s="1"/>
  <c r="EF96" i="45"/>
  <c r="BQ96" i="43" s="1"/>
  <c r="EE96" i="45"/>
  <c r="ED96" i="45"/>
  <c r="BO96" i="43" s="1"/>
  <c r="EC96" i="45"/>
  <c r="EB96" i="45"/>
  <c r="BM96" i="43" s="1"/>
  <c r="EA96" i="45"/>
  <c r="DZ96" i="45"/>
  <c r="DY96" i="45"/>
  <c r="BJ96" i="43" s="1"/>
  <c r="DX96" i="45"/>
  <c r="BI96" i="43" s="1"/>
  <c r="DW96" i="45"/>
  <c r="DV96" i="45"/>
  <c r="BG96" i="43" s="1"/>
  <c r="DU96" i="45"/>
  <c r="DT96" i="45"/>
  <c r="BE96" i="43" s="1"/>
  <c r="DS96" i="45"/>
  <c r="DR96" i="45"/>
  <c r="DQ96" i="45"/>
  <c r="BB96" i="43" s="1"/>
  <c r="DP96" i="45"/>
  <c r="BA96" i="43" s="1"/>
  <c r="DO96" i="45"/>
  <c r="DN96" i="45"/>
  <c r="AY96" i="43" s="1"/>
  <c r="DM96" i="45"/>
  <c r="DL96" i="45"/>
  <c r="DK96" i="45"/>
  <c r="DJ96" i="45"/>
  <c r="DI96" i="45"/>
  <c r="AT96" i="43" s="1"/>
  <c r="DH96" i="45"/>
  <c r="AS96" i="43" s="1"/>
  <c r="DG96" i="45"/>
  <c r="DF96" i="45"/>
  <c r="AQ96" i="43" s="1"/>
  <c r="DE96" i="45"/>
  <c r="DD96" i="45"/>
  <c r="AO96" i="43" s="1"/>
  <c r="DC96" i="45"/>
  <c r="DB96" i="45"/>
  <c r="DA96" i="45"/>
  <c r="AL96" i="43" s="1"/>
  <c r="CZ96" i="45"/>
  <c r="AK96" i="43" s="1"/>
  <c r="CY96" i="45"/>
  <c r="CX96" i="45"/>
  <c r="AI96" i="43" s="1"/>
  <c r="CW96" i="45"/>
  <c r="CV96" i="45"/>
  <c r="CU96" i="45"/>
  <c r="CT96" i="45"/>
  <c r="CS96" i="45"/>
  <c r="AD96" i="43" s="1"/>
  <c r="CR96" i="45"/>
  <c r="AC96" i="43" s="1"/>
  <c r="CQ96" i="45"/>
  <c r="CP96" i="45"/>
  <c r="AA96" i="43" s="1"/>
  <c r="CO96" i="45"/>
  <c r="CN96" i="45"/>
  <c r="Y96" i="43" s="1"/>
  <c r="CM96" i="45"/>
  <c r="CL96" i="45"/>
  <c r="CK96" i="45"/>
  <c r="V96" i="43" s="1"/>
  <c r="CJ96" i="45"/>
  <c r="U96" i="43" s="1"/>
  <c r="CI96" i="45"/>
  <c r="CH96" i="45"/>
  <c r="S96" i="43" s="1"/>
  <c r="CG96" i="45"/>
  <c r="CF96" i="45"/>
  <c r="CE96" i="45"/>
  <c r="CD96" i="45"/>
  <c r="CC96" i="45"/>
  <c r="N96" i="43" s="1"/>
  <c r="CB96" i="45"/>
  <c r="M96" i="43" s="1"/>
  <c r="CA96" i="45"/>
  <c r="BZ96" i="45"/>
  <c r="K96" i="43" s="1"/>
  <c r="BY96" i="45"/>
  <c r="BX96" i="45"/>
  <c r="I96" i="43" s="1"/>
  <c r="BW96" i="45"/>
  <c r="BV96" i="45"/>
  <c r="BU96" i="45"/>
  <c r="F96" i="43" s="1"/>
  <c r="BT96" i="45"/>
  <c r="E96" i="43" s="1"/>
  <c r="BS96" i="45"/>
  <c r="B96" i="45"/>
  <c r="B96" i="43" s="1"/>
  <c r="A96" i="45"/>
  <c r="A94" i="27" s="1"/>
  <c r="EF95" i="45"/>
  <c r="EE95" i="45"/>
  <c r="BP95" i="43" s="1"/>
  <c r="ED95" i="45"/>
  <c r="BO95" i="43" s="1"/>
  <c r="EC95" i="45"/>
  <c r="EB95" i="45"/>
  <c r="EA95" i="45"/>
  <c r="DZ95" i="45"/>
  <c r="DY95" i="45"/>
  <c r="DX95" i="45"/>
  <c r="DW95" i="45"/>
  <c r="BH95" i="43" s="1"/>
  <c r="DV95" i="45"/>
  <c r="BG95" i="43" s="1"/>
  <c r="DU95" i="45"/>
  <c r="DT95" i="45"/>
  <c r="BE95" i="43" s="1"/>
  <c r="DS95" i="45"/>
  <c r="DR95" i="45"/>
  <c r="DQ95" i="45"/>
  <c r="DP95" i="45"/>
  <c r="DO95" i="45"/>
  <c r="AZ95" i="43" s="1"/>
  <c r="DN95" i="45"/>
  <c r="AY95" i="43" s="1"/>
  <c r="DM95" i="45"/>
  <c r="DL95" i="45"/>
  <c r="AW95" i="43" s="1"/>
  <c r="DK95" i="45"/>
  <c r="DJ95" i="45"/>
  <c r="DI95" i="45"/>
  <c r="DH95" i="45"/>
  <c r="DG95" i="45"/>
  <c r="AR95" i="43" s="1"/>
  <c r="DF95" i="45"/>
  <c r="AQ95" i="43" s="1"/>
  <c r="DE95" i="45"/>
  <c r="DD95" i="45"/>
  <c r="AO95" i="43" s="1"/>
  <c r="DC95" i="45"/>
  <c r="DB95" i="45"/>
  <c r="DA95" i="45"/>
  <c r="CZ95" i="45"/>
  <c r="CY95" i="45"/>
  <c r="AJ95" i="43" s="1"/>
  <c r="CX95" i="45"/>
  <c r="AI95" i="43" s="1"/>
  <c r="CW95" i="45"/>
  <c r="CV95" i="45"/>
  <c r="AG95" i="43" s="1"/>
  <c r="CU95" i="45"/>
  <c r="CT95" i="45"/>
  <c r="CS95" i="45"/>
  <c r="CR95" i="45"/>
  <c r="CQ95" i="45"/>
  <c r="AB95" i="43" s="1"/>
  <c r="CP95" i="45"/>
  <c r="AA95" i="43" s="1"/>
  <c r="CO95" i="45"/>
  <c r="CN95" i="45"/>
  <c r="Y95" i="43" s="1"/>
  <c r="CM95" i="45"/>
  <c r="CL95" i="45"/>
  <c r="CK95" i="45"/>
  <c r="CJ95" i="45"/>
  <c r="CI95" i="45"/>
  <c r="T95" i="43" s="1"/>
  <c r="CH95" i="45"/>
  <c r="S95" i="43" s="1"/>
  <c r="CG95" i="45"/>
  <c r="CF95" i="45"/>
  <c r="Q95" i="43" s="1"/>
  <c r="CE95" i="45"/>
  <c r="CD95" i="45"/>
  <c r="CC95" i="45"/>
  <c r="CB95" i="45"/>
  <c r="CA95" i="45"/>
  <c r="L95" i="43" s="1"/>
  <c r="BZ95" i="45"/>
  <c r="K95" i="43" s="1"/>
  <c r="BY95" i="45"/>
  <c r="BX95" i="45"/>
  <c r="I95" i="43" s="1"/>
  <c r="BW95" i="45"/>
  <c r="BV95" i="45"/>
  <c r="BU95" i="45"/>
  <c r="BT95" i="45"/>
  <c r="BS95" i="45"/>
  <c r="D95" i="43" s="1"/>
  <c r="B95" i="45"/>
  <c r="B95" i="43" s="1"/>
  <c r="A95" i="45"/>
  <c r="A93" i="27" s="1"/>
  <c r="EF94" i="45"/>
  <c r="BQ94" i="43" s="1"/>
  <c r="EE94" i="45"/>
  <c r="BP94" i="43" s="1"/>
  <c r="ED94" i="45"/>
  <c r="EC94" i="45"/>
  <c r="BN94" i="43" s="1"/>
  <c r="EB94" i="45"/>
  <c r="BM94" i="43" s="1"/>
  <c r="EA94" i="45"/>
  <c r="DZ94" i="45"/>
  <c r="DY94" i="45"/>
  <c r="DX94" i="45"/>
  <c r="BI94" i="43" s="1"/>
  <c r="DW94" i="45"/>
  <c r="BH94" i="43" s="1"/>
  <c r="DV94" i="45"/>
  <c r="DU94" i="45"/>
  <c r="BF94" i="43" s="1"/>
  <c r="DT94" i="45"/>
  <c r="BE94" i="43" s="1"/>
  <c r="DS94" i="45"/>
  <c r="DR94" i="45"/>
  <c r="DQ94" i="45"/>
  <c r="DP94" i="45"/>
  <c r="BA94" i="43" s="1"/>
  <c r="DO94" i="45"/>
  <c r="AZ94" i="43" s="1"/>
  <c r="DN94" i="45"/>
  <c r="DM94" i="45"/>
  <c r="AX94" i="43" s="1"/>
  <c r="DL94" i="45"/>
  <c r="AW94" i="43" s="1"/>
  <c r="DK94" i="45"/>
  <c r="DJ94" i="45"/>
  <c r="DI94" i="45"/>
  <c r="DH94" i="45"/>
  <c r="AS94" i="43" s="1"/>
  <c r="DG94" i="45"/>
  <c r="DF94" i="45"/>
  <c r="DE94" i="45"/>
  <c r="AP94" i="43" s="1"/>
  <c r="DD94" i="45"/>
  <c r="AO94" i="43" s="1"/>
  <c r="DC94" i="45"/>
  <c r="DB94" i="45"/>
  <c r="DA94" i="45"/>
  <c r="CZ94" i="45"/>
  <c r="AK94" i="43" s="1"/>
  <c r="CY94" i="45"/>
  <c r="CX94" i="45"/>
  <c r="CW94" i="45"/>
  <c r="AH94" i="43" s="1"/>
  <c r="CV94" i="45"/>
  <c r="AG94" i="43" s="1"/>
  <c r="CU94" i="45"/>
  <c r="CT94" i="45"/>
  <c r="AE94" i="43" s="1"/>
  <c r="CS94" i="45"/>
  <c r="CR94" i="45"/>
  <c r="AC94" i="43" s="1"/>
  <c r="CQ94" i="45"/>
  <c r="AB94" i="43" s="1"/>
  <c r="CP94" i="45"/>
  <c r="CO94" i="45"/>
  <c r="Z94" i="43" s="1"/>
  <c r="CN94" i="45"/>
  <c r="Y94" i="43" s="1"/>
  <c r="CM94" i="45"/>
  <c r="CL94" i="45"/>
  <c r="W94" i="43" s="1"/>
  <c r="CK94" i="45"/>
  <c r="CJ94" i="45"/>
  <c r="U94" i="43" s="1"/>
  <c r="CI94" i="45"/>
  <c r="T94" i="43" s="1"/>
  <c r="CH94" i="45"/>
  <c r="CG94" i="45"/>
  <c r="R94" i="43" s="1"/>
  <c r="CF94" i="45"/>
  <c r="Q94" i="43" s="1"/>
  <c r="CE94" i="45"/>
  <c r="CD94" i="45"/>
  <c r="CC94" i="45"/>
  <c r="CB94" i="45"/>
  <c r="M94" i="43" s="1"/>
  <c r="CA94" i="45"/>
  <c r="L94" i="43" s="1"/>
  <c r="BZ94" i="45"/>
  <c r="BY94" i="45"/>
  <c r="J94" i="43" s="1"/>
  <c r="BX94" i="45"/>
  <c r="I94" i="43" s="1"/>
  <c r="BW94" i="45"/>
  <c r="BV94" i="45"/>
  <c r="BU94" i="45"/>
  <c r="BT94" i="45"/>
  <c r="E94" i="43" s="1"/>
  <c r="BS94" i="45"/>
  <c r="D94" i="43" s="1"/>
  <c r="B94" i="45"/>
  <c r="B94" i="43" s="1"/>
  <c r="A94" i="45"/>
  <c r="A92" i="27" s="1"/>
  <c r="EF93" i="45"/>
  <c r="EE93" i="45"/>
  <c r="ED93" i="45"/>
  <c r="BO93" i="43" s="1"/>
  <c r="EC93" i="45"/>
  <c r="BN93" i="43" s="1"/>
  <c r="EB93" i="45"/>
  <c r="EA93" i="45"/>
  <c r="BL93" i="43" s="1"/>
  <c r="DZ93" i="45"/>
  <c r="BK93" i="43" s="1"/>
  <c r="DY93" i="45"/>
  <c r="DX93" i="45"/>
  <c r="BI93" i="43" s="1"/>
  <c r="DW93" i="45"/>
  <c r="DV93" i="45"/>
  <c r="DU93" i="45"/>
  <c r="BF93" i="43" s="1"/>
  <c r="DT93" i="45"/>
  <c r="DS93" i="45"/>
  <c r="BD93" i="43" s="1"/>
  <c r="DR93" i="45"/>
  <c r="BC93" i="43" s="1"/>
  <c r="DQ93" i="45"/>
  <c r="DP93" i="45"/>
  <c r="BA93" i="43" s="1"/>
  <c r="DO93" i="45"/>
  <c r="DN93" i="45"/>
  <c r="AY93" i="43" s="1"/>
  <c r="DM93" i="45"/>
  <c r="AX93" i="43" s="1"/>
  <c r="DL93" i="45"/>
  <c r="DK93" i="45"/>
  <c r="AV93" i="43" s="1"/>
  <c r="DJ93" i="45"/>
  <c r="DI93" i="45"/>
  <c r="DH93" i="45"/>
  <c r="AS93" i="43" s="1"/>
  <c r="DG93" i="45"/>
  <c r="DF93" i="45"/>
  <c r="AQ93" i="43" s="1"/>
  <c r="DE93" i="45"/>
  <c r="AP93" i="43" s="1"/>
  <c r="DD93" i="45"/>
  <c r="DC93" i="45"/>
  <c r="AN93" i="43" s="1"/>
  <c r="DB93" i="45"/>
  <c r="AM93" i="43" s="1"/>
  <c r="DA93" i="45"/>
  <c r="CZ93" i="45"/>
  <c r="CY93" i="45"/>
  <c r="CX93" i="45"/>
  <c r="AI93" i="43" s="1"/>
  <c r="CW93" i="45"/>
  <c r="AH93" i="43" s="1"/>
  <c r="CV93" i="45"/>
  <c r="CU93" i="45"/>
  <c r="AF93" i="43" s="1"/>
  <c r="CT93" i="45"/>
  <c r="AE93" i="43" s="1"/>
  <c r="CS93" i="45"/>
  <c r="CR93" i="45"/>
  <c r="AC93" i="43" s="1"/>
  <c r="CQ93" i="45"/>
  <c r="CP93" i="45"/>
  <c r="CO93" i="45"/>
  <c r="Z93" i="43" s="1"/>
  <c r="CN93" i="45"/>
  <c r="CM93" i="45"/>
  <c r="X93" i="43" s="1"/>
  <c r="CL93" i="45"/>
  <c r="W93" i="43" s="1"/>
  <c r="CK93" i="45"/>
  <c r="CJ93" i="45"/>
  <c r="U93" i="43" s="1"/>
  <c r="CI93" i="45"/>
  <c r="CH93" i="45"/>
  <c r="CG93" i="45"/>
  <c r="R93" i="43" s="1"/>
  <c r="CF93" i="45"/>
  <c r="CE93" i="45"/>
  <c r="P93" i="43" s="1"/>
  <c r="CD93" i="45"/>
  <c r="O93" i="43" s="1"/>
  <c r="CC93" i="45"/>
  <c r="CB93" i="45"/>
  <c r="M93" i="43" s="1"/>
  <c r="CA93" i="45"/>
  <c r="BZ93" i="45"/>
  <c r="K93" i="43" s="1"/>
  <c r="BY93" i="45"/>
  <c r="J93" i="43" s="1"/>
  <c r="BX93" i="45"/>
  <c r="BW93" i="45"/>
  <c r="H93" i="43" s="1"/>
  <c r="BV93" i="45"/>
  <c r="G93" i="43" s="1"/>
  <c r="BU93" i="45"/>
  <c r="BT93" i="45"/>
  <c r="BS93" i="45"/>
  <c r="B93" i="45"/>
  <c r="B93" i="43" s="1"/>
  <c r="A93" i="45"/>
  <c r="A91" i="27" s="1"/>
  <c r="EF92" i="45"/>
  <c r="BQ92" i="43" s="1"/>
  <c r="EE92" i="45"/>
  <c r="ED92" i="45"/>
  <c r="EC92" i="45"/>
  <c r="EB92" i="45"/>
  <c r="EA92" i="45"/>
  <c r="DZ92" i="45"/>
  <c r="DY92" i="45"/>
  <c r="BJ92" i="43" s="1"/>
  <c r="DX92" i="45"/>
  <c r="BI92" i="43" s="1"/>
  <c r="DW92" i="45"/>
  <c r="DV92" i="45"/>
  <c r="DU92" i="45"/>
  <c r="DT92" i="45"/>
  <c r="DS92" i="45"/>
  <c r="BD92" i="43" s="1"/>
  <c r="DR92" i="45"/>
  <c r="DQ92" i="45"/>
  <c r="BB92" i="43" s="1"/>
  <c r="DP92" i="45"/>
  <c r="BA92" i="43" s="1"/>
  <c r="DO92" i="45"/>
  <c r="DN92" i="45"/>
  <c r="DM92" i="45"/>
  <c r="DL92" i="45"/>
  <c r="DK92" i="45"/>
  <c r="AV92" i="43" s="1"/>
  <c r="DJ92" i="45"/>
  <c r="DI92" i="45"/>
  <c r="AT92" i="43" s="1"/>
  <c r="DH92" i="45"/>
  <c r="AS92" i="43" s="1"/>
  <c r="DG92" i="45"/>
  <c r="DF92" i="45"/>
  <c r="AQ92" i="43" s="1"/>
  <c r="DE92" i="45"/>
  <c r="DD92" i="45"/>
  <c r="DC92" i="45"/>
  <c r="AN92" i="43" s="1"/>
  <c r="DB92" i="45"/>
  <c r="DA92" i="45"/>
  <c r="AL92" i="43" s="1"/>
  <c r="CZ92" i="45"/>
  <c r="AK92" i="43" s="1"/>
  <c r="CY92" i="45"/>
  <c r="CX92" i="45"/>
  <c r="AI92" i="43" s="1"/>
  <c r="CW92" i="45"/>
  <c r="CV92" i="45"/>
  <c r="CU92" i="45"/>
  <c r="AF92" i="43" s="1"/>
  <c r="CT92" i="45"/>
  <c r="CS92" i="45"/>
  <c r="AD92" i="43" s="1"/>
  <c r="CR92" i="45"/>
  <c r="AC92" i="43" s="1"/>
  <c r="CQ92" i="45"/>
  <c r="CP92" i="45"/>
  <c r="AA92" i="43" s="1"/>
  <c r="CO92" i="45"/>
  <c r="CN92" i="45"/>
  <c r="CM92" i="45"/>
  <c r="X92" i="43" s="1"/>
  <c r="CL92" i="45"/>
  <c r="CK92" i="45"/>
  <c r="V92" i="43" s="1"/>
  <c r="CJ92" i="45"/>
  <c r="U92" i="43" s="1"/>
  <c r="CI92" i="45"/>
  <c r="CH92" i="45"/>
  <c r="CG92" i="45"/>
  <c r="CF92" i="45"/>
  <c r="CE92" i="45"/>
  <c r="CD92" i="45"/>
  <c r="CC92" i="45"/>
  <c r="N92" i="43" s="1"/>
  <c r="CB92" i="45"/>
  <c r="M92" i="43" s="1"/>
  <c r="CA92" i="45"/>
  <c r="BZ92" i="45"/>
  <c r="BY92" i="45"/>
  <c r="BX92" i="45"/>
  <c r="I92" i="43" s="1"/>
  <c r="BW92" i="45"/>
  <c r="H92" i="43" s="1"/>
  <c r="BV92" i="45"/>
  <c r="BU92" i="45"/>
  <c r="BT92" i="45"/>
  <c r="E92" i="43" s="1"/>
  <c r="BS92" i="45"/>
  <c r="B92" i="45"/>
  <c r="B92" i="43" s="1"/>
  <c r="A92" i="45"/>
  <c r="A90" i="27" s="1"/>
  <c r="EF91" i="45"/>
  <c r="EE91" i="45"/>
  <c r="BP91" i="43" s="1"/>
  <c r="ED91" i="45"/>
  <c r="EC91" i="45"/>
  <c r="EB91" i="45"/>
  <c r="BM91" i="43" s="1"/>
  <c r="EA91" i="45"/>
  <c r="DZ91" i="45"/>
  <c r="DY91" i="45"/>
  <c r="BJ91" i="43" s="1"/>
  <c r="DX91" i="45"/>
  <c r="DW91" i="45"/>
  <c r="BH91" i="43" s="1"/>
  <c r="DV91" i="45"/>
  <c r="DU91" i="45"/>
  <c r="DT91" i="45"/>
  <c r="BE91" i="43" s="1"/>
  <c r="DS91" i="45"/>
  <c r="DR91" i="45"/>
  <c r="BC91" i="43" s="1"/>
  <c r="DQ91" i="45"/>
  <c r="DP91" i="45"/>
  <c r="DO91" i="45"/>
  <c r="DN91" i="45"/>
  <c r="DM91" i="45"/>
  <c r="DL91" i="45"/>
  <c r="AW91" i="43" s="1"/>
  <c r="DK91" i="45"/>
  <c r="DJ91" i="45"/>
  <c r="DI91" i="45"/>
  <c r="AT91" i="43" s="1"/>
  <c r="DH91" i="45"/>
  <c r="DG91" i="45"/>
  <c r="AR91" i="43" s="1"/>
  <c r="DF91" i="45"/>
  <c r="DE91" i="45"/>
  <c r="DD91" i="45"/>
  <c r="AO91" i="43" s="1"/>
  <c r="DC91" i="45"/>
  <c r="DB91" i="45"/>
  <c r="DA91" i="45"/>
  <c r="AL91" i="43" s="1"/>
  <c r="CZ91" i="45"/>
  <c r="CY91" i="45"/>
  <c r="CX91" i="45"/>
  <c r="CW91" i="45"/>
  <c r="CV91" i="45"/>
  <c r="AG91" i="43" s="1"/>
  <c r="CU91" i="45"/>
  <c r="CT91" i="45"/>
  <c r="AE91" i="43" s="1"/>
  <c r="CS91" i="45"/>
  <c r="CR91" i="45"/>
  <c r="CQ91" i="45"/>
  <c r="AB91" i="43" s="1"/>
  <c r="CP91" i="45"/>
  <c r="CO91" i="45"/>
  <c r="CN91" i="45"/>
  <c r="Y91" i="43" s="1"/>
  <c r="CM91" i="45"/>
  <c r="CL91" i="45"/>
  <c r="CK91" i="45"/>
  <c r="V91" i="43" s="1"/>
  <c r="CJ91" i="45"/>
  <c r="CI91" i="45"/>
  <c r="CH91" i="45"/>
  <c r="CG91" i="45"/>
  <c r="CF91" i="45"/>
  <c r="Q91" i="43" s="1"/>
  <c r="CE91" i="45"/>
  <c r="CD91" i="45"/>
  <c r="CC91" i="45"/>
  <c r="N91" i="43" s="1"/>
  <c r="CB91" i="45"/>
  <c r="CA91" i="45"/>
  <c r="L91" i="43" s="1"/>
  <c r="BZ91" i="45"/>
  <c r="K91" i="43" s="1"/>
  <c r="BY91" i="45"/>
  <c r="BX91" i="45"/>
  <c r="I91" i="43" s="1"/>
  <c r="BW91" i="45"/>
  <c r="BV91" i="45"/>
  <c r="BU91" i="45"/>
  <c r="F91" i="43" s="1"/>
  <c r="BT91" i="45"/>
  <c r="BS91" i="45"/>
  <c r="D91" i="43" s="1"/>
  <c r="B91" i="45"/>
  <c r="B91" i="43" s="1"/>
  <c r="A91" i="45"/>
  <c r="A89" i="27" s="1"/>
  <c r="EF90" i="45"/>
  <c r="BQ90" i="43" s="1"/>
  <c r="EE90" i="45"/>
  <c r="BP90" i="43" s="1"/>
  <c r="ED90" i="45"/>
  <c r="EC90" i="45"/>
  <c r="BN90" i="43" s="1"/>
  <c r="EB90" i="45"/>
  <c r="EA90" i="45"/>
  <c r="DZ90" i="45"/>
  <c r="BK90" i="43" s="1"/>
  <c r="DY90" i="45"/>
  <c r="DX90" i="45"/>
  <c r="DW90" i="45"/>
  <c r="BH90" i="43" s="1"/>
  <c r="DV90" i="45"/>
  <c r="DU90" i="45"/>
  <c r="BF90" i="43" s="1"/>
  <c r="DT90" i="45"/>
  <c r="BE90" i="43" s="1"/>
  <c r="DS90" i="45"/>
  <c r="DR90" i="45"/>
  <c r="DQ90" i="45"/>
  <c r="DP90" i="45"/>
  <c r="BA90" i="43" s="1"/>
  <c r="DO90" i="45"/>
  <c r="AZ90" i="43" s="1"/>
  <c r="DN90" i="45"/>
  <c r="DM90" i="45"/>
  <c r="AX90" i="43" s="1"/>
  <c r="DL90" i="45"/>
  <c r="AW90" i="43" s="1"/>
  <c r="DK90" i="45"/>
  <c r="DJ90" i="45"/>
  <c r="DI90" i="45"/>
  <c r="DH90" i="45"/>
  <c r="DG90" i="45"/>
  <c r="AR90" i="43" s="1"/>
  <c r="DF90" i="45"/>
  <c r="DE90" i="45"/>
  <c r="AP90" i="43" s="1"/>
  <c r="DD90" i="45"/>
  <c r="AO90" i="43" s="1"/>
  <c r="DC90" i="45"/>
  <c r="DB90" i="45"/>
  <c r="DA90" i="45"/>
  <c r="CZ90" i="45"/>
  <c r="AK90" i="43" s="1"/>
  <c r="CY90" i="45"/>
  <c r="AJ90" i="43" s="1"/>
  <c r="CX90" i="45"/>
  <c r="CW90" i="45"/>
  <c r="AH90" i="43" s="1"/>
  <c r="CV90" i="45"/>
  <c r="AG90" i="43" s="1"/>
  <c r="CU90" i="45"/>
  <c r="CT90" i="45"/>
  <c r="CS90" i="45"/>
  <c r="CR90" i="45"/>
  <c r="CQ90" i="45"/>
  <c r="CP90" i="45"/>
  <c r="CO90" i="45"/>
  <c r="Z90" i="43" s="1"/>
  <c r="CN90" i="45"/>
  <c r="Y90" i="43" s="1"/>
  <c r="CM90" i="45"/>
  <c r="CL90" i="45"/>
  <c r="CK90" i="45"/>
  <c r="CJ90" i="45"/>
  <c r="U90" i="43" s="1"/>
  <c r="CI90" i="45"/>
  <c r="CH90" i="45"/>
  <c r="CG90" i="45"/>
  <c r="R90" i="43" s="1"/>
  <c r="CF90" i="45"/>
  <c r="Q90" i="43" s="1"/>
  <c r="CE90" i="45"/>
  <c r="CD90" i="45"/>
  <c r="CC90" i="45"/>
  <c r="CB90" i="45"/>
  <c r="M90" i="43" s="1"/>
  <c r="CA90" i="45"/>
  <c r="L90" i="43" s="1"/>
  <c r="BZ90" i="45"/>
  <c r="BY90" i="45"/>
  <c r="J90" i="43" s="1"/>
  <c r="BX90" i="45"/>
  <c r="I90" i="43" s="1"/>
  <c r="BW90" i="45"/>
  <c r="BV90" i="45"/>
  <c r="BU90" i="45"/>
  <c r="BT90" i="45"/>
  <c r="E90" i="43" s="1"/>
  <c r="BS90" i="45"/>
  <c r="D90" i="43" s="1"/>
  <c r="B90" i="45"/>
  <c r="B90" i="43" s="1"/>
  <c r="A90" i="45"/>
  <c r="A88" i="27" s="1"/>
  <c r="EF89" i="45"/>
  <c r="EE89" i="45"/>
  <c r="ED89" i="45"/>
  <c r="BO89" i="43" s="1"/>
  <c r="EC89" i="45"/>
  <c r="BN89" i="43" s="1"/>
  <c r="EB89" i="45"/>
  <c r="EA89" i="45"/>
  <c r="BL89" i="43" s="1"/>
  <c r="DZ89" i="45"/>
  <c r="BK89" i="43" s="1"/>
  <c r="DY89" i="45"/>
  <c r="DX89" i="45"/>
  <c r="BI89" i="43" s="1"/>
  <c r="DW89" i="45"/>
  <c r="DV89" i="45"/>
  <c r="BG89" i="43" s="1"/>
  <c r="DU89" i="45"/>
  <c r="BF89" i="43" s="1"/>
  <c r="DT89" i="45"/>
  <c r="DS89" i="45"/>
  <c r="DR89" i="45"/>
  <c r="BC89" i="43" s="1"/>
  <c r="DQ89" i="45"/>
  <c r="DP89" i="45"/>
  <c r="DO89" i="45"/>
  <c r="DN89" i="45"/>
  <c r="AY89" i="43" s="1"/>
  <c r="DM89" i="45"/>
  <c r="AX89" i="43" s="1"/>
  <c r="DL89" i="45"/>
  <c r="DK89" i="45"/>
  <c r="DJ89" i="45"/>
  <c r="AU89" i="43" s="1"/>
  <c r="DI89" i="45"/>
  <c r="DH89" i="45"/>
  <c r="DG89" i="45"/>
  <c r="DF89" i="45"/>
  <c r="DE89" i="45"/>
  <c r="AP89" i="43" s="1"/>
  <c r="DD89" i="45"/>
  <c r="DC89" i="45"/>
  <c r="DB89" i="45"/>
  <c r="AM89" i="43" s="1"/>
  <c r="DA89" i="45"/>
  <c r="CZ89" i="45"/>
  <c r="CY89" i="45"/>
  <c r="CX89" i="45"/>
  <c r="AI89" i="43" s="1"/>
  <c r="CW89" i="45"/>
  <c r="AH89" i="43" s="1"/>
  <c r="CV89" i="45"/>
  <c r="CU89" i="45"/>
  <c r="AF89" i="43" s="1"/>
  <c r="CT89" i="45"/>
  <c r="AE89" i="43" s="1"/>
  <c r="CS89" i="45"/>
  <c r="CR89" i="45"/>
  <c r="AC89" i="43" s="1"/>
  <c r="CQ89" i="45"/>
  <c r="CP89" i="45"/>
  <c r="AA89" i="43" s="1"/>
  <c r="CO89" i="45"/>
  <c r="Z89" i="43" s="1"/>
  <c r="CN89" i="45"/>
  <c r="CM89" i="45"/>
  <c r="CL89" i="45"/>
  <c r="W89" i="43" s="1"/>
  <c r="CK89" i="45"/>
  <c r="CJ89" i="45"/>
  <c r="CI89" i="45"/>
  <c r="T89" i="43" s="1"/>
  <c r="CH89" i="45"/>
  <c r="S89" i="43" s="1"/>
  <c r="CG89" i="45"/>
  <c r="R89" i="43" s="1"/>
  <c r="CF89" i="45"/>
  <c r="CE89" i="45"/>
  <c r="CD89" i="45"/>
  <c r="O89" i="43" s="1"/>
  <c r="CC89" i="45"/>
  <c r="CB89" i="45"/>
  <c r="CA89" i="45"/>
  <c r="BZ89" i="45"/>
  <c r="BY89" i="45"/>
  <c r="J89" i="43" s="1"/>
  <c r="BX89" i="45"/>
  <c r="BW89" i="45"/>
  <c r="BV89" i="45"/>
  <c r="G89" i="43" s="1"/>
  <c r="BU89" i="45"/>
  <c r="BT89" i="45"/>
  <c r="BS89" i="45"/>
  <c r="B89" i="45"/>
  <c r="B89" i="43" s="1"/>
  <c r="A89" i="45"/>
  <c r="A87" i="27" s="1"/>
  <c r="EF88" i="45"/>
  <c r="EE88" i="45"/>
  <c r="ED88" i="45"/>
  <c r="EC88" i="45"/>
  <c r="BN88" i="43" s="1"/>
  <c r="EB88" i="45"/>
  <c r="EA88" i="45"/>
  <c r="BL88" i="43" s="1"/>
  <c r="DZ88" i="45"/>
  <c r="DY88" i="45"/>
  <c r="BJ88" i="43" s="1"/>
  <c r="DX88" i="45"/>
  <c r="DW88" i="45"/>
  <c r="DV88" i="45"/>
  <c r="BG88" i="43" s="1"/>
  <c r="DU88" i="45"/>
  <c r="BF88" i="43" s="1"/>
  <c r="DT88" i="45"/>
  <c r="DS88" i="45"/>
  <c r="BD88" i="43" s="1"/>
  <c r="DR88" i="45"/>
  <c r="DQ88" i="45"/>
  <c r="DP88" i="45"/>
  <c r="DO88" i="45"/>
  <c r="DN88" i="45"/>
  <c r="DM88" i="45"/>
  <c r="AX88" i="43" s="1"/>
  <c r="DL88" i="45"/>
  <c r="DK88" i="45"/>
  <c r="AV88" i="43" s="1"/>
  <c r="DJ88" i="45"/>
  <c r="DI88" i="45"/>
  <c r="AT88" i="43" s="1"/>
  <c r="DH88" i="45"/>
  <c r="AS88" i="43" s="1"/>
  <c r="DG88" i="45"/>
  <c r="DF88" i="45"/>
  <c r="DE88" i="45"/>
  <c r="AP88" i="43" s="1"/>
  <c r="DD88" i="45"/>
  <c r="DC88" i="45"/>
  <c r="AN88" i="43" s="1"/>
  <c r="DB88" i="45"/>
  <c r="DA88" i="45"/>
  <c r="CZ88" i="45"/>
  <c r="AK88" i="43" s="1"/>
  <c r="CY88" i="45"/>
  <c r="CX88" i="45"/>
  <c r="CW88" i="45"/>
  <c r="AH88" i="43" s="1"/>
  <c r="CV88" i="45"/>
  <c r="CU88" i="45"/>
  <c r="AF88" i="43" s="1"/>
  <c r="CT88" i="45"/>
  <c r="CS88" i="45"/>
  <c r="AD88" i="43" s="1"/>
  <c r="CR88" i="45"/>
  <c r="AC88" i="43" s="1"/>
  <c r="CQ88" i="45"/>
  <c r="CP88" i="45"/>
  <c r="AA88" i="43" s="1"/>
  <c r="CO88" i="45"/>
  <c r="Z88" i="43" s="1"/>
  <c r="CN88" i="45"/>
  <c r="CM88" i="45"/>
  <c r="X88" i="43" s="1"/>
  <c r="CL88" i="45"/>
  <c r="CK88" i="45"/>
  <c r="V88" i="43" s="1"/>
  <c r="CJ88" i="45"/>
  <c r="CI88" i="45"/>
  <c r="CH88" i="45"/>
  <c r="CG88" i="45"/>
  <c r="R88" i="43" s="1"/>
  <c r="CF88" i="45"/>
  <c r="Q88" i="43" s="1"/>
  <c r="CE88" i="45"/>
  <c r="CD88" i="45"/>
  <c r="CC88" i="45"/>
  <c r="CB88" i="45"/>
  <c r="CA88" i="45"/>
  <c r="BZ88" i="45"/>
  <c r="BY88" i="45"/>
  <c r="J88" i="43" s="1"/>
  <c r="BX88" i="45"/>
  <c r="BW88" i="45"/>
  <c r="H88" i="43" s="1"/>
  <c r="BV88" i="45"/>
  <c r="BU88" i="45"/>
  <c r="BT88" i="45"/>
  <c r="BS88" i="45"/>
  <c r="B88" i="45"/>
  <c r="B88" i="43" s="1"/>
  <c r="A88" i="45"/>
  <c r="A86" i="27" s="1"/>
  <c r="EF87" i="45"/>
  <c r="EE87" i="45"/>
  <c r="ED87" i="45"/>
  <c r="BO87" i="43" s="1"/>
  <c r="EC87" i="45"/>
  <c r="EB87" i="45"/>
  <c r="BM87" i="43" s="1"/>
  <c r="EA87" i="45"/>
  <c r="BL87" i="43" s="1"/>
  <c r="DZ87" i="45"/>
  <c r="DY87" i="45"/>
  <c r="BJ87" i="43" s="1"/>
  <c r="DX87" i="45"/>
  <c r="DW87" i="45"/>
  <c r="DV87" i="45"/>
  <c r="BG87" i="43" s="1"/>
  <c r="DU87" i="45"/>
  <c r="DT87" i="45"/>
  <c r="DS87" i="45"/>
  <c r="BD87" i="43" s="1"/>
  <c r="DR87" i="45"/>
  <c r="DQ87" i="45"/>
  <c r="DP87" i="45"/>
  <c r="DO87" i="45"/>
  <c r="DN87" i="45"/>
  <c r="DM87" i="45"/>
  <c r="DL87" i="45"/>
  <c r="DK87" i="45"/>
  <c r="AV87" i="43" s="1"/>
  <c r="DJ87" i="45"/>
  <c r="DI87" i="45"/>
  <c r="DH87" i="45"/>
  <c r="DG87" i="45"/>
  <c r="AR87" i="43" s="1"/>
  <c r="DF87" i="45"/>
  <c r="AQ87" i="43" s="1"/>
  <c r="DE87" i="45"/>
  <c r="DD87" i="45"/>
  <c r="DC87" i="45"/>
  <c r="AN87" i="43" s="1"/>
  <c r="DB87" i="45"/>
  <c r="DA87" i="45"/>
  <c r="CZ87" i="45"/>
  <c r="CY87" i="45"/>
  <c r="CX87" i="45"/>
  <c r="AI87" i="43" s="1"/>
  <c r="CW87" i="45"/>
  <c r="CV87" i="45"/>
  <c r="AG87" i="43" s="1"/>
  <c r="CU87" i="45"/>
  <c r="AF87" i="43" s="1"/>
  <c r="CT87" i="45"/>
  <c r="AE87" i="43" s="1"/>
  <c r="CS87" i="45"/>
  <c r="AD87" i="43" s="1"/>
  <c r="CR87" i="45"/>
  <c r="CQ87" i="45"/>
  <c r="CP87" i="45"/>
  <c r="AA87" i="43" s="1"/>
  <c r="CO87" i="45"/>
  <c r="CN87" i="45"/>
  <c r="CM87" i="45"/>
  <c r="X87" i="43" s="1"/>
  <c r="CL87" i="45"/>
  <c r="CK87" i="45"/>
  <c r="V87" i="43" s="1"/>
  <c r="CJ87" i="45"/>
  <c r="CI87" i="45"/>
  <c r="CH87" i="45"/>
  <c r="S87" i="43" s="1"/>
  <c r="CG87" i="45"/>
  <c r="CF87" i="45"/>
  <c r="CE87" i="45"/>
  <c r="P87" i="43" s="1"/>
  <c r="CD87" i="45"/>
  <c r="CC87" i="45"/>
  <c r="N87" i="43" s="1"/>
  <c r="CB87" i="45"/>
  <c r="CA87" i="45"/>
  <c r="L87" i="43" s="1"/>
  <c r="BZ87" i="45"/>
  <c r="K87" i="43" s="1"/>
  <c r="BY87" i="45"/>
  <c r="BX87" i="45"/>
  <c r="BW87" i="45"/>
  <c r="H87" i="43" s="1"/>
  <c r="BV87" i="45"/>
  <c r="BU87" i="45"/>
  <c r="F87" i="43" s="1"/>
  <c r="BT87" i="45"/>
  <c r="BS87" i="45"/>
  <c r="B87" i="45"/>
  <c r="B87" i="43" s="1"/>
  <c r="A87" i="45"/>
  <c r="A85" i="27" s="1"/>
  <c r="EF86" i="45"/>
  <c r="EE86" i="45"/>
  <c r="ED86" i="45"/>
  <c r="EC86" i="45"/>
  <c r="BN86" i="43" s="1"/>
  <c r="EB86" i="45"/>
  <c r="BM86" i="43" s="1"/>
  <c r="EA86" i="45"/>
  <c r="DZ86" i="45"/>
  <c r="DY86" i="45"/>
  <c r="BJ86" i="43" s="1"/>
  <c r="DX86" i="45"/>
  <c r="DW86" i="45"/>
  <c r="BH86" i="43" s="1"/>
  <c r="DV86" i="45"/>
  <c r="DU86" i="45"/>
  <c r="BF86" i="43" s="1"/>
  <c r="DT86" i="45"/>
  <c r="DS86" i="45"/>
  <c r="DR86" i="45"/>
  <c r="BC86" i="43" s="1"/>
  <c r="DQ86" i="45"/>
  <c r="BB86" i="43" s="1"/>
  <c r="DP86" i="45"/>
  <c r="DO86" i="45"/>
  <c r="AZ86" i="43" s="1"/>
  <c r="DN86" i="45"/>
  <c r="DM86" i="45"/>
  <c r="AX86" i="43" s="1"/>
  <c r="DL86" i="45"/>
  <c r="DK86" i="45"/>
  <c r="DJ86" i="45"/>
  <c r="AU86" i="43" s="1"/>
  <c r="DI86" i="45"/>
  <c r="AT86" i="43" s="1"/>
  <c r="DH86" i="45"/>
  <c r="DG86" i="45"/>
  <c r="DF86" i="45"/>
  <c r="DE86" i="45"/>
  <c r="AP86" i="43" s="1"/>
  <c r="DD86" i="45"/>
  <c r="AO86" i="43" s="1"/>
  <c r="DC86" i="45"/>
  <c r="DB86" i="45"/>
  <c r="DA86" i="45"/>
  <c r="AL86" i="43" s="1"/>
  <c r="CZ86" i="45"/>
  <c r="CY86" i="45"/>
  <c r="CX86" i="45"/>
  <c r="CW86" i="45"/>
  <c r="AH86" i="43" s="1"/>
  <c r="CV86" i="45"/>
  <c r="AG86" i="43" s="1"/>
  <c r="CU86" i="45"/>
  <c r="CT86" i="45"/>
  <c r="AE86" i="43" s="1"/>
  <c r="CS86" i="45"/>
  <c r="AD86" i="43" s="1"/>
  <c r="CR86" i="45"/>
  <c r="AC86" i="43" s="1"/>
  <c r="CQ86" i="45"/>
  <c r="AB86" i="43" s="1"/>
  <c r="CP86" i="45"/>
  <c r="CO86" i="45"/>
  <c r="Z86" i="43" s="1"/>
  <c r="CN86" i="45"/>
  <c r="CM86" i="45"/>
  <c r="CL86" i="45"/>
  <c r="W86" i="43" s="1"/>
  <c r="CK86" i="45"/>
  <c r="V86" i="43" s="1"/>
  <c r="CJ86" i="45"/>
  <c r="CI86" i="45"/>
  <c r="CH86" i="45"/>
  <c r="CG86" i="45"/>
  <c r="R86" i="43" s="1"/>
  <c r="CF86" i="45"/>
  <c r="Q86" i="43" s="1"/>
  <c r="CE86" i="45"/>
  <c r="CD86" i="45"/>
  <c r="O86" i="43" s="1"/>
  <c r="CC86" i="45"/>
  <c r="N86" i="43" s="1"/>
  <c r="CB86" i="45"/>
  <c r="CA86" i="45"/>
  <c r="BZ86" i="45"/>
  <c r="BY86" i="45"/>
  <c r="J86" i="43" s="1"/>
  <c r="BX86" i="45"/>
  <c r="I86" i="43" s="1"/>
  <c r="BW86" i="45"/>
  <c r="BV86" i="45"/>
  <c r="G86" i="43" s="1"/>
  <c r="BU86" i="45"/>
  <c r="BT86" i="45"/>
  <c r="BS86" i="45"/>
  <c r="D86" i="43" s="1"/>
  <c r="B86" i="45"/>
  <c r="B86" i="43" s="1"/>
  <c r="A86" i="45"/>
  <c r="A84" i="27" s="1"/>
  <c r="EF85" i="45"/>
  <c r="BQ85" i="43" s="1"/>
  <c r="EE85" i="45"/>
  <c r="ED85" i="45"/>
  <c r="EC85" i="45"/>
  <c r="BN85" i="43" s="1"/>
  <c r="EB85" i="45"/>
  <c r="EA85" i="45"/>
  <c r="BL85" i="43" s="1"/>
  <c r="DZ85" i="45"/>
  <c r="BK85" i="43" s="1"/>
  <c r="DY85" i="45"/>
  <c r="DX85" i="45"/>
  <c r="BI85" i="43" s="1"/>
  <c r="DW85" i="45"/>
  <c r="DV85" i="45"/>
  <c r="BG85" i="43" s="1"/>
  <c r="DU85" i="45"/>
  <c r="BF85" i="43" s="1"/>
  <c r="DT85" i="45"/>
  <c r="DS85" i="45"/>
  <c r="DR85" i="45"/>
  <c r="BC85" i="43" s="1"/>
  <c r="DQ85" i="45"/>
  <c r="DP85" i="45"/>
  <c r="BA85" i="43" s="1"/>
  <c r="DO85" i="45"/>
  <c r="AZ85" i="43" s="1"/>
  <c r="DN85" i="45"/>
  <c r="DM85" i="45"/>
  <c r="AX85" i="43" s="1"/>
  <c r="DL85" i="45"/>
  <c r="DK85" i="45"/>
  <c r="DJ85" i="45"/>
  <c r="AU85" i="43" s="1"/>
  <c r="DI85" i="45"/>
  <c r="DH85" i="45"/>
  <c r="AS85" i="43" s="1"/>
  <c r="DG85" i="45"/>
  <c r="DF85" i="45"/>
  <c r="DE85" i="45"/>
  <c r="AP85" i="43" s="1"/>
  <c r="DD85" i="45"/>
  <c r="DC85" i="45"/>
  <c r="AN85" i="43" s="1"/>
  <c r="DB85" i="45"/>
  <c r="AM85" i="43" s="1"/>
  <c r="DA85" i="45"/>
  <c r="CZ85" i="45"/>
  <c r="AK85" i="43" s="1"/>
  <c r="CY85" i="45"/>
  <c r="CX85" i="45"/>
  <c r="CW85" i="45"/>
  <c r="AH85" i="43" s="1"/>
  <c r="CV85" i="45"/>
  <c r="CU85" i="45"/>
  <c r="AF85" i="43" s="1"/>
  <c r="CT85" i="45"/>
  <c r="CS85" i="45"/>
  <c r="CR85" i="45"/>
  <c r="AC85" i="43" s="1"/>
  <c r="CQ85" i="45"/>
  <c r="AB85" i="43" s="1"/>
  <c r="CP85" i="45"/>
  <c r="AA85" i="43" s="1"/>
  <c r="CO85" i="45"/>
  <c r="Z85" i="43" s="1"/>
  <c r="CN85" i="45"/>
  <c r="CM85" i="45"/>
  <c r="CL85" i="45"/>
  <c r="W85" i="43" s="1"/>
  <c r="CK85" i="45"/>
  <c r="CJ85" i="45"/>
  <c r="U85" i="43" s="1"/>
  <c r="CI85" i="45"/>
  <c r="CH85" i="45"/>
  <c r="CG85" i="45"/>
  <c r="R85" i="43" s="1"/>
  <c r="CF85" i="45"/>
  <c r="Q85" i="43" s="1"/>
  <c r="CE85" i="45"/>
  <c r="CD85" i="45"/>
  <c r="O85" i="43" s="1"/>
  <c r="CC85" i="45"/>
  <c r="CB85" i="45"/>
  <c r="CA85" i="45"/>
  <c r="BZ85" i="45"/>
  <c r="BY85" i="45"/>
  <c r="J85" i="43" s="1"/>
  <c r="BX85" i="45"/>
  <c r="I85" i="43" s="1"/>
  <c r="BW85" i="45"/>
  <c r="H85" i="43" s="1"/>
  <c r="BV85" i="45"/>
  <c r="BU85" i="45"/>
  <c r="F85" i="43" s="1"/>
  <c r="BT85" i="45"/>
  <c r="BS85" i="45"/>
  <c r="D85" i="43" s="1"/>
  <c r="B85" i="45"/>
  <c r="B85" i="43" s="1"/>
  <c r="A85" i="45"/>
  <c r="C85" i="45" s="1"/>
  <c r="C85" i="43" s="1"/>
  <c r="EF84" i="45"/>
  <c r="EE84" i="45"/>
  <c r="ED84" i="45"/>
  <c r="BO84" i="43" s="1"/>
  <c r="EC84" i="45"/>
  <c r="BN84" i="43" s="1"/>
  <c r="EB84" i="45"/>
  <c r="EA84" i="45"/>
  <c r="DZ84" i="45"/>
  <c r="BK84" i="43" s="1"/>
  <c r="DY84" i="45"/>
  <c r="BJ84" i="43" s="1"/>
  <c r="DX84" i="45"/>
  <c r="DW84" i="45"/>
  <c r="DV84" i="45"/>
  <c r="BG84" i="43" s="1"/>
  <c r="DU84" i="45"/>
  <c r="BF84" i="43" s="1"/>
  <c r="DT84" i="45"/>
  <c r="DS84" i="45"/>
  <c r="DR84" i="45"/>
  <c r="DQ84" i="45"/>
  <c r="BB84" i="43" s="1"/>
  <c r="DP84" i="45"/>
  <c r="DO84" i="45"/>
  <c r="DN84" i="45"/>
  <c r="AY84" i="43" s="1"/>
  <c r="DM84" i="45"/>
  <c r="AX84" i="43" s="1"/>
  <c r="DL84" i="45"/>
  <c r="DK84" i="45"/>
  <c r="DJ84" i="45"/>
  <c r="AU84" i="43" s="1"/>
  <c r="DI84" i="45"/>
  <c r="AT84" i="43" s="1"/>
  <c r="DH84" i="45"/>
  <c r="DG84" i="45"/>
  <c r="DF84" i="45"/>
  <c r="AQ84" i="43" s="1"/>
  <c r="DE84" i="45"/>
  <c r="AP84" i="43" s="1"/>
  <c r="DD84" i="45"/>
  <c r="DC84" i="45"/>
  <c r="DB84" i="45"/>
  <c r="DA84" i="45"/>
  <c r="AL84" i="43" s="1"/>
  <c r="CZ84" i="45"/>
  <c r="CY84" i="45"/>
  <c r="CX84" i="45"/>
  <c r="AI84" i="43" s="1"/>
  <c r="CW84" i="45"/>
  <c r="AH84" i="43" s="1"/>
  <c r="CV84" i="45"/>
  <c r="CU84" i="45"/>
  <c r="CT84" i="45"/>
  <c r="AE84" i="43" s="1"/>
  <c r="CS84" i="45"/>
  <c r="AD84" i="43" s="1"/>
  <c r="CR84" i="45"/>
  <c r="CQ84" i="45"/>
  <c r="CP84" i="45"/>
  <c r="AA84" i="43" s="1"/>
  <c r="CO84" i="45"/>
  <c r="Z84" i="43" s="1"/>
  <c r="CN84" i="45"/>
  <c r="CM84" i="45"/>
  <c r="CL84" i="45"/>
  <c r="CK84" i="45"/>
  <c r="V84" i="43" s="1"/>
  <c r="CJ84" i="45"/>
  <c r="CI84" i="45"/>
  <c r="CH84" i="45"/>
  <c r="S84" i="43" s="1"/>
  <c r="CG84" i="45"/>
  <c r="R84" i="43" s="1"/>
  <c r="CF84" i="45"/>
  <c r="CE84" i="45"/>
  <c r="CD84" i="45"/>
  <c r="O84" i="43" s="1"/>
  <c r="CC84" i="45"/>
  <c r="N84" i="43" s="1"/>
  <c r="CB84" i="45"/>
  <c r="CA84" i="45"/>
  <c r="BZ84" i="45"/>
  <c r="K84" i="43" s="1"/>
  <c r="BY84" i="45"/>
  <c r="J84" i="43" s="1"/>
  <c r="BX84" i="45"/>
  <c r="BW84" i="45"/>
  <c r="BV84" i="45"/>
  <c r="BU84" i="45"/>
  <c r="F84" i="43" s="1"/>
  <c r="BT84" i="45"/>
  <c r="BS84" i="45"/>
  <c r="B84" i="45"/>
  <c r="B84" i="43" s="1"/>
  <c r="A84" i="45"/>
  <c r="A82" i="27" s="1"/>
  <c r="EF83" i="45"/>
  <c r="BQ83" i="43" s="1"/>
  <c r="EE83" i="45"/>
  <c r="ED83" i="45"/>
  <c r="EC83" i="45"/>
  <c r="EB83" i="45"/>
  <c r="BM83" i="43" s="1"/>
  <c r="EA83" i="45"/>
  <c r="BL83" i="43" s="1"/>
  <c r="DZ83" i="45"/>
  <c r="DY83" i="45"/>
  <c r="DX83" i="45"/>
  <c r="BI83" i="43" s="1"/>
  <c r="DW83" i="45"/>
  <c r="DV83" i="45"/>
  <c r="DU83" i="45"/>
  <c r="DT83" i="45"/>
  <c r="BE83" i="43" s="1"/>
  <c r="DS83" i="45"/>
  <c r="BD83" i="43" s="1"/>
  <c r="DR83" i="45"/>
  <c r="DQ83" i="45"/>
  <c r="DP83" i="45"/>
  <c r="BA83" i="43" s="1"/>
  <c r="DO83" i="45"/>
  <c r="DN83" i="45"/>
  <c r="DM83" i="45"/>
  <c r="DL83" i="45"/>
  <c r="AW83" i="43" s="1"/>
  <c r="DK83" i="45"/>
  <c r="AV83" i="43" s="1"/>
  <c r="DJ83" i="45"/>
  <c r="DI83" i="45"/>
  <c r="DH83" i="45"/>
  <c r="AS83" i="43" s="1"/>
  <c r="DG83" i="45"/>
  <c r="DF83" i="45"/>
  <c r="DE83" i="45"/>
  <c r="DD83" i="45"/>
  <c r="AO83" i="43" s="1"/>
  <c r="DC83" i="45"/>
  <c r="AN83" i="43" s="1"/>
  <c r="DB83" i="45"/>
  <c r="DA83" i="45"/>
  <c r="CZ83" i="45"/>
  <c r="AK83" i="43" s="1"/>
  <c r="CY83" i="45"/>
  <c r="CX83" i="45"/>
  <c r="CW83" i="45"/>
  <c r="CV83" i="45"/>
  <c r="AG83" i="43" s="1"/>
  <c r="CU83" i="45"/>
  <c r="AF83" i="43" s="1"/>
  <c r="CT83" i="45"/>
  <c r="CS83" i="45"/>
  <c r="CR83" i="45"/>
  <c r="AC83" i="43" s="1"/>
  <c r="CQ83" i="45"/>
  <c r="CP83" i="45"/>
  <c r="CO83" i="45"/>
  <c r="CN83" i="45"/>
  <c r="Y83" i="43" s="1"/>
  <c r="CM83" i="45"/>
  <c r="X83" i="43" s="1"/>
  <c r="CL83" i="45"/>
  <c r="CK83" i="45"/>
  <c r="CJ83" i="45"/>
  <c r="U83" i="43" s="1"/>
  <c r="CI83" i="45"/>
  <c r="CH83" i="45"/>
  <c r="CG83" i="45"/>
  <c r="CF83" i="45"/>
  <c r="Q83" i="43" s="1"/>
  <c r="CE83" i="45"/>
  <c r="P83" i="43" s="1"/>
  <c r="CD83" i="45"/>
  <c r="CC83" i="45"/>
  <c r="CB83" i="45"/>
  <c r="M83" i="43" s="1"/>
  <c r="CA83" i="45"/>
  <c r="BZ83" i="45"/>
  <c r="BY83" i="45"/>
  <c r="BX83" i="45"/>
  <c r="I83" i="43" s="1"/>
  <c r="BW83" i="45"/>
  <c r="H83" i="43" s="1"/>
  <c r="BV83" i="45"/>
  <c r="BU83" i="45"/>
  <c r="BT83" i="45"/>
  <c r="E83" i="43" s="1"/>
  <c r="BS83" i="45"/>
  <c r="B83" i="45"/>
  <c r="B83" i="43" s="1"/>
  <c r="A83" i="45"/>
  <c r="A81" i="27" s="1"/>
  <c r="EF82" i="45"/>
  <c r="EE82" i="45"/>
  <c r="ED82" i="45"/>
  <c r="BO82" i="43" s="1"/>
  <c r="EC82" i="45"/>
  <c r="BN82" i="43" s="1"/>
  <c r="EB82" i="45"/>
  <c r="EA82" i="45"/>
  <c r="DZ82" i="45"/>
  <c r="BK82" i="43" s="1"/>
  <c r="DY82" i="45"/>
  <c r="DX82" i="45"/>
  <c r="DW82" i="45"/>
  <c r="DV82" i="45"/>
  <c r="DU82" i="45"/>
  <c r="BF82" i="43" s="1"/>
  <c r="DT82" i="45"/>
  <c r="DS82" i="45"/>
  <c r="DR82" i="45"/>
  <c r="BC82" i="43" s="1"/>
  <c r="DQ82" i="45"/>
  <c r="DP82" i="45"/>
  <c r="DO82" i="45"/>
  <c r="DN82" i="45"/>
  <c r="AY82" i="43" s="1"/>
  <c r="DM82" i="45"/>
  <c r="AX82" i="43" s="1"/>
  <c r="DL82" i="45"/>
  <c r="DK82" i="45"/>
  <c r="DJ82" i="45"/>
  <c r="AU82" i="43" s="1"/>
  <c r="DI82" i="45"/>
  <c r="DH82" i="45"/>
  <c r="DG82" i="45"/>
  <c r="DF82" i="45"/>
  <c r="DE82" i="45"/>
  <c r="AP82" i="43" s="1"/>
  <c r="DD82" i="45"/>
  <c r="DC82" i="45"/>
  <c r="DB82" i="45"/>
  <c r="AM82" i="43" s="1"/>
  <c r="DA82" i="45"/>
  <c r="CZ82" i="45"/>
  <c r="CY82" i="45"/>
  <c r="CX82" i="45"/>
  <c r="AI82" i="43" s="1"/>
  <c r="CW82" i="45"/>
  <c r="AH82" i="43" s="1"/>
  <c r="CV82" i="45"/>
  <c r="CU82" i="45"/>
  <c r="CT82" i="45"/>
  <c r="AE82" i="43" s="1"/>
  <c r="CS82" i="45"/>
  <c r="CR82" i="45"/>
  <c r="CQ82" i="45"/>
  <c r="CP82" i="45"/>
  <c r="CO82" i="45"/>
  <c r="Z82" i="43" s="1"/>
  <c r="CN82" i="45"/>
  <c r="CM82" i="45"/>
  <c r="CL82" i="45"/>
  <c r="W82" i="43" s="1"/>
  <c r="CK82" i="45"/>
  <c r="CJ82" i="45"/>
  <c r="CI82" i="45"/>
  <c r="CH82" i="45"/>
  <c r="S82" i="43" s="1"/>
  <c r="CG82" i="45"/>
  <c r="R82" i="43" s="1"/>
  <c r="CF82" i="45"/>
  <c r="CE82" i="45"/>
  <c r="CD82" i="45"/>
  <c r="O82" i="43" s="1"/>
  <c r="CC82" i="45"/>
  <c r="CB82" i="45"/>
  <c r="CA82" i="45"/>
  <c r="BZ82" i="45"/>
  <c r="BY82" i="45"/>
  <c r="J82" i="43" s="1"/>
  <c r="BX82" i="45"/>
  <c r="BW82" i="45"/>
  <c r="BV82" i="45"/>
  <c r="G82" i="43" s="1"/>
  <c r="BU82" i="45"/>
  <c r="BT82" i="45"/>
  <c r="BS82" i="45"/>
  <c r="B82" i="45"/>
  <c r="B82" i="43" s="1"/>
  <c r="A82" i="45"/>
  <c r="A80" i="27" s="1"/>
  <c r="EF81" i="45"/>
  <c r="BQ81" i="43" s="1"/>
  <c r="EE81" i="45"/>
  <c r="BP81" i="43" s="1"/>
  <c r="ED81" i="45"/>
  <c r="EC81" i="45"/>
  <c r="EB81" i="45"/>
  <c r="BM81" i="43" s="1"/>
  <c r="EA81" i="45"/>
  <c r="BL81" i="43" s="1"/>
  <c r="DZ81" i="45"/>
  <c r="DY81" i="45"/>
  <c r="DX81" i="45"/>
  <c r="BI81" i="43" s="1"/>
  <c r="DW81" i="45"/>
  <c r="BH81" i="43" s="1"/>
  <c r="DV81" i="45"/>
  <c r="DU81" i="45"/>
  <c r="DT81" i="45"/>
  <c r="BE81" i="43" s="1"/>
  <c r="DS81" i="45"/>
  <c r="BD81" i="43" s="1"/>
  <c r="DR81" i="45"/>
  <c r="DQ81" i="45"/>
  <c r="DP81" i="45"/>
  <c r="BA81" i="43" s="1"/>
  <c r="DO81" i="45"/>
  <c r="AZ81" i="43" s="1"/>
  <c r="DN81" i="45"/>
  <c r="DM81" i="45"/>
  <c r="DL81" i="45"/>
  <c r="AW81" i="43" s="1"/>
  <c r="DK81" i="45"/>
  <c r="AV81" i="43" s="1"/>
  <c r="DJ81" i="45"/>
  <c r="DI81" i="45"/>
  <c r="DH81" i="45"/>
  <c r="AS81" i="43" s="1"/>
  <c r="DG81" i="45"/>
  <c r="AR81" i="43" s="1"/>
  <c r="DF81" i="45"/>
  <c r="DE81" i="45"/>
  <c r="DD81" i="45"/>
  <c r="AO81" i="43" s="1"/>
  <c r="DC81" i="45"/>
  <c r="AN81" i="43" s="1"/>
  <c r="DB81" i="45"/>
  <c r="DA81" i="45"/>
  <c r="CZ81" i="45"/>
  <c r="AK81" i="43" s="1"/>
  <c r="CY81" i="45"/>
  <c r="AJ81" i="43" s="1"/>
  <c r="CX81" i="45"/>
  <c r="CW81" i="45"/>
  <c r="CV81" i="45"/>
  <c r="AG81" i="43" s="1"/>
  <c r="CU81" i="45"/>
  <c r="AF81" i="43" s="1"/>
  <c r="CT81" i="45"/>
  <c r="CS81" i="45"/>
  <c r="CR81" i="45"/>
  <c r="AC81" i="43" s="1"/>
  <c r="CQ81" i="45"/>
  <c r="AB81" i="43" s="1"/>
  <c r="CP81" i="45"/>
  <c r="CO81" i="45"/>
  <c r="CN81" i="45"/>
  <c r="Y81" i="43" s="1"/>
  <c r="CM81" i="45"/>
  <c r="X81" i="43" s="1"/>
  <c r="CL81" i="45"/>
  <c r="CK81" i="45"/>
  <c r="CJ81" i="45"/>
  <c r="U81" i="43" s="1"/>
  <c r="CI81" i="45"/>
  <c r="T81" i="43" s="1"/>
  <c r="CH81" i="45"/>
  <c r="CG81" i="45"/>
  <c r="CF81" i="45"/>
  <c r="Q81" i="43" s="1"/>
  <c r="CE81" i="45"/>
  <c r="P81" i="43" s="1"/>
  <c r="CD81" i="45"/>
  <c r="CC81" i="45"/>
  <c r="CB81" i="45"/>
  <c r="M81" i="43" s="1"/>
  <c r="CA81" i="45"/>
  <c r="L81" i="43" s="1"/>
  <c r="BZ81" i="45"/>
  <c r="BY81" i="45"/>
  <c r="BX81" i="45"/>
  <c r="I81" i="43" s="1"/>
  <c r="BW81" i="45"/>
  <c r="H81" i="43" s="1"/>
  <c r="BV81" i="45"/>
  <c r="BU81" i="45"/>
  <c r="BT81" i="45"/>
  <c r="E81" i="43" s="1"/>
  <c r="BS81" i="45"/>
  <c r="D81" i="43" s="1"/>
  <c r="B81" i="45"/>
  <c r="B81" i="43" s="1"/>
  <c r="A81" i="45"/>
  <c r="A79" i="27" s="1"/>
  <c r="EF80" i="45"/>
  <c r="EE80" i="45"/>
  <c r="ED80" i="45"/>
  <c r="BO80" i="43" s="1"/>
  <c r="EC80" i="45"/>
  <c r="BN80" i="43" s="1"/>
  <c r="EB80" i="45"/>
  <c r="EA80" i="45"/>
  <c r="DZ80" i="45"/>
  <c r="BK80" i="43" s="1"/>
  <c r="DY80" i="45"/>
  <c r="BJ80" i="43" s="1"/>
  <c r="DX80" i="45"/>
  <c r="DW80" i="45"/>
  <c r="DV80" i="45"/>
  <c r="BG80" i="43" s="1"/>
  <c r="DU80" i="45"/>
  <c r="BF80" i="43" s="1"/>
  <c r="DT80" i="45"/>
  <c r="DS80" i="45"/>
  <c r="DR80" i="45"/>
  <c r="BC80" i="43" s="1"/>
  <c r="DQ80" i="45"/>
  <c r="BB80" i="43" s="1"/>
  <c r="DP80" i="45"/>
  <c r="DO80" i="45"/>
  <c r="DN80" i="45"/>
  <c r="AY80" i="43" s="1"/>
  <c r="DM80" i="45"/>
  <c r="AX80" i="43" s="1"/>
  <c r="DL80" i="45"/>
  <c r="DK80" i="45"/>
  <c r="DJ80" i="45"/>
  <c r="AU80" i="43" s="1"/>
  <c r="DI80" i="45"/>
  <c r="AT80" i="43" s="1"/>
  <c r="DH80" i="45"/>
  <c r="DG80" i="45"/>
  <c r="DF80" i="45"/>
  <c r="AQ80" i="43" s="1"/>
  <c r="DE80" i="45"/>
  <c r="AP80" i="43" s="1"/>
  <c r="DD80" i="45"/>
  <c r="DC80" i="45"/>
  <c r="DB80" i="45"/>
  <c r="AM80" i="43" s="1"/>
  <c r="DA80" i="45"/>
  <c r="AL80" i="43" s="1"/>
  <c r="CZ80" i="45"/>
  <c r="CY80" i="45"/>
  <c r="CX80" i="45"/>
  <c r="AI80" i="43" s="1"/>
  <c r="CW80" i="45"/>
  <c r="AH80" i="43" s="1"/>
  <c r="CV80" i="45"/>
  <c r="CU80" i="45"/>
  <c r="CT80" i="45"/>
  <c r="AE80" i="43" s="1"/>
  <c r="CS80" i="45"/>
  <c r="AD80" i="43" s="1"/>
  <c r="CR80" i="45"/>
  <c r="CQ80" i="45"/>
  <c r="CP80" i="45"/>
  <c r="AA80" i="43" s="1"/>
  <c r="CO80" i="45"/>
  <c r="Z80" i="43" s="1"/>
  <c r="CN80" i="45"/>
  <c r="CM80" i="45"/>
  <c r="CL80" i="45"/>
  <c r="W80" i="43" s="1"/>
  <c r="CK80" i="45"/>
  <c r="V80" i="43" s="1"/>
  <c r="CJ80" i="45"/>
  <c r="CI80" i="45"/>
  <c r="CH80" i="45"/>
  <c r="S80" i="43" s="1"/>
  <c r="CG80" i="45"/>
  <c r="R80" i="43" s="1"/>
  <c r="CF80" i="45"/>
  <c r="CE80" i="45"/>
  <c r="CD80" i="45"/>
  <c r="O80" i="43" s="1"/>
  <c r="CC80" i="45"/>
  <c r="N80" i="43" s="1"/>
  <c r="CB80" i="45"/>
  <c r="CA80" i="45"/>
  <c r="BZ80" i="45"/>
  <c r="K80" i="43" s="1"/>
  <c r="BY80" i="45"/>
  <c r="J80" i="43" s="1"/>
  <c r="BX80" i="45"/>
  <c r="BW80" i="45"/>
  <c r="BV80" i="45"/>
  <c r="G80" i="43" s="1"/>
  <c r="BU80" i="45"/>
  <c r="F80" i="43" s="1"/>
  <c r="BT80" i="45"/>
  <c r="BS80" i="45"/>
  <c r="B80" i="45"/>
  <c r="B80" i="43" s="1"/>
  <c r="A80" i="45"/>
  <c r="A78" i="27" s="1"/>
  <c r="EF79" i="45"/>
  <c r="BQ79" i="43" s="1"/>
  <c r="EE79" i="45"/>
  <c r="ED79" i="45"/>
  <c r="EC79" i="45"/>
  <c r="EB79" i="45"/>
  <c r="BM79" i="43" s="1"/>
  <c r="EA79" i="45"/>
  <c r="BL79" i="43" s="1"/>
  <c r="DZ79" i="45"/>
  <c r="DY79" i="45"/>
  <c r="DX79" i="45"/>
  <c r="BI79" i="43" s="1"/>
  <c r="DW79" i="45"/>
  <c r="DV79" i="45"/>
  <c r="DU79" i="45"/>
  <c r="DT79" i="45"/>
  <c r="BE79" i="43" s="1"/>
  <c r="DS79" i="45"/>
  <c r="BD79" i="43" s="1"/>
  <c r="DR79" i="45"/>
  <c r="DQ79" i="45"/>
  <c r="DP79" i="45"/>
  <c r="BA79" i="43" s="1"/>
  <c r="DO79" i="45"/>
  <c r="DN79" i="45"/>
  <c r="DM79" i="45"/>
  <c r="AX79" i="43" s="1"/>
  <c r="DL79" i="45"/>
  <c r="AW79" i="43" s="1"/>
  <c r="DK79" i="45"/>
  <c r="AV79" i="43" s="1"/>
  <c r="DJ79" i="45"/>
  <c r="DI79" i="45"/>
  <c r="DH79" i="45"/>
  <c r="DG79" i="45"/>
  <c r="AR79" i="43" s="1"/>
  <c r="DF79" i="45"/>
  <c r="DE79" i="45"/>
  <c r="DD79" i="45"/>
  <c r="AO79" i="43" s="1"/>
  <c r="DC79" i="45"/>
  <c r="AN79" i="43" s="1"/>
  <c r="DB79" i="45"/>
  <c r="DA79" i="45"/>
  <c r="CZ79" i="45"/>
  <c r="CY79" i="45"/>
  <c r="AJ79" i="43" s="1"/>
  <c r="CX79" i="45"/>
  <c r="CW79" i="45"/>
  <c r="AH79" i="43" s="1"/>
  <c r="CV79" i="45"/>
  <c r="AG79" i="43" s="1"/>
  <c r="CU79" i="45"/>
  <c r="CT79" i="45"/>
  <c r="CS79" i="45"/>
  <c r="CR79" i="45"/>
  <c r="AC79" i="43" s="1"/>
  <c r="CQ79" i="45"/>
  <c r="AB79" i="43" s="1"/>
  <c r="CP79" i="45"/>
  <c r="CO79" i="45"/>
  <c r="Z79" i="43" s="1"/>
  <c r="CN79" i="45"/>
  <c r="CM79" i="45"/>
  <c r="X79" i="43" s="1"/>
  <c r="CL79" i="45"/>
  <c r="CK79" i="45"/>
  <c r="CJ79" i="45"/>
  <c r="U79" i="43" s="1"/>
  <c r="CI79" i="45"/>
  <c r="T79" i="43" s="1"/>
  <c r="CH79" i="45"/>
  <c r="CG79" i="45"/>
  <c r="R79" i="43" s="1"/>
  <c r="CF79" i="45"/>
  <c r="Q79" i="43" s="1"/>
  <c r="CE79" i="45"/>
  <c r="P79" i="43" s="1"/>
  <c r="CD79" i="45"/>
  <c r="CC79" i="45"/>
  <c r="CB79" i="45"/>
  <c r="M79" i="43" s="1"/>
  <c r="CA79" i="45"/>
  <c r="BZ79" i="45"/>
  <c r="BY79" i="45"/>
  <c r="BX79" i="45"/>
  <c r="I79" i="43" s="1"/>
  <c r="BW79" i="45"/>
  <c r="H79" i="43" s="1"/>
  <c r="BV79" i="45"/>
  <c r="BU79" i="45"/>
  <c r="BT79" i="45"/>
  <c r="E79" i="43" s="1"/>
  <c r="BS79" i="45"/>
  <c r="B79" i="45"/>
  <c r="B79" i="43" s="1"/>
  <c r="A79" i="45"/>
  <c r="A79" i="43" s="1"/>
  <c r="EF78" i="45"/>
  <c r="EE78" i="45"/>
  <c r="ED78" i="45"/>
  <c r="BO78" i="43" s="1"/>
  <c r="EC78" i="45"/>
  <c r="BN78" i="43" s="1"/>
  <c r="EB78" i="45"/>
  <c r="EA78" i="45"/>
  <c r="BL78" i="43" s="1"/>
  <c r="DZ78" i="45"/>
  <c r="DY78" i="45"/>
  <c r="BJ78" i="43" s="1"/>
  <c r="DX78" i="45"/>
  <c r="DW78" i="45"/>
  <c r="DV78" i="45"/>
  <c r="BG78" i="43" s="1"/>
  <c r="DU78" i="45"/>
  <c r="BF78" i="43" s="1"/>
  <c r="DT78" i="45"/>
  <c r="DS78" i="45"/>
  <c r="BD78" i="43" s="1"/>
  <c r="DR78" i="45"/>
  <c r="BC78" i="43" s="1"/>
  <c r="DQ78" i="45"/>
  <c r="DP78" i="45"/>
  <c r="DO78" i="45"/>
  <c r="DN78" i="45"/>
  <c r="AY78" i="43" s="1"/>
  <c r="DM78" i="45"/>
  <c r="AX78" i="43" s="1"/>
  <c r="DL78" i="45"/>
  <c r="DK78" i="45"/>
  <c r="AV78" i="43" s="1"/>
  <c r="DJ78" i="45"/>
  <c r="AU78" i="43" s="1"/>
  <c r="DI78" i="45"/>
  <c r="AT78" i="43" s="1"/>
  <c r="DH78" i="45"/>
  <c r="DG78" i="45"/>
  <c r="DF78" i="45"/>
  <c r="AQ78" i="43" s="1"/>
  <c r="DE78" i="45"/>
  <c r="DD78" i="45"/>
  <c r="DC78" i="45"/>
  <c r="AN78" i="43" s="1"/>
  <c r="DB78" i="45"/>
  <c r="AM78" i="43" s="1"/>
  <c r="DA78" i="45"/>
  <c r="CZ78" i="45"/>
  <c r="CY78" i="45"/>
  <c r="CX78" i="45"/>
  <c r="AI78" i="43" s="1"/>
  <c r="CW78" i="45"/>
  <c r="CV78" i="45"/>
  <c r="CU78" i="45"/>
  <c r="AF78" i="43" s="1"/>
  <c r="CT78" i="45"/>
  <c r="AE78" i="43" s="1"/>
  <c r="CS78" i="45"/>
  <c r="AD78" i="43" s="1"/>
  <c r="CR78" i="45"/>
  <c r="CQ78" i="45"/>
  <c r="CP78" i="45"/>
  <c r="CO78" i="45"/>
  <c r="Z78" i="43" s="1"/>
  <c r="CN78" i="45"/>
  <c r="CM78" i="45"/>
  <c r="X78" i="43" s="1"/>
  <c r="CL78" i="45"/>
  <c r="W78" i="43" s="1"/>
  <c r="CK78" i="45"/>
  <c r="CJ78" i="45"/>
  <c r="CI78" i="45"/>
  <c r="CH78" i="45"/>
  <c r="S78" i="43" s="1"/>
  <c r="CG78" i="45"/>
  <c r="R78" i="43" s="1"/>
  <c r="CF78" i="45"/>
  <c r="CE78" i="45"/>
  <c r="P78" i="43" s="1"/>
  <c r="CD78" i="45"/>
  <c r="CC78" i="45"/>
  <c r="N78" i="43" s="1"/>
  <c r="CB78" i="45"/>
  <c r="CA78" i="45"/>
  <c r="BZ78" i="45"/>
  <c r="K78" i="43" s="1"/>
  <c r="BY78" i="45"/>
  <c r="J78" i="43" s="1"/>
  <c r="BX78" i="45"/>
  <c r="BW78" i="45"/>
  <c r="H78" i="43" s="1"/>
  <c r="BV78" i="45"/>
  <c r="G78" i="43" s="1"/>
  <c r="BU78" i="45"/>
  <c r="F78" i="43" s="1"/>
  <c r="BT78" i="45"/>
  <c r="BS78" i="45"/>
  <c r="B78" i="45"/>
  <c r="B78" i="43" s="1"/>
  <c r="A78" i="45"/>
  <c r="A76" i="27" s="1"/>
  <c r="EF77" i="45"/>
  <c r="BQ77" i="43" s="1"/>
  <c r="EE77" i="45"/>
  <c r="ED77" i="45"/>
  <c r="EC77" i="45"/>
  <c r="EB77" i="45"/>
  <c r="BM77" i="43" s="1"/>
  <c r="EA77" i="45"/>
  <c r="BL77" i="43" s="1"/>
  <c r="DZ77" i="45"/>
  <c r="DY77" i="45"/>
  <c r="BJ77" i="43" s="1"/>
  <c r="DX77" i="45"/>
  <c r="DW77" i="45"/>
  <c r="BH77" i="43" s="1"/>
  <c r="DV77" i="45"/>
  <c r="DU77" i="45"/>
  <c r="DT77" i="45"/>
  <c r="BE77" i="43" s="1"/>
  <c r="DS77" i="45"/>
  <c r="BD77" i="43" s="1"/>
  <c r="DR77" i="45"/>
  <c r="DQ77" i="45"/>
  <c r="BB77" i="43" s="1"/>
  <c r="DP77" i="45"/>
  <c r="BA77" i="43" s="1"/>
  <c r="DO77" i="45"/>
  <c r="AZ77" i="43" s="1"/>
  <c r="DN77" i="45"/>
  <c r="DM77" i="45"/>
  <c r="DL77" i="45"/>
  <c r="AW77" i="43" s="1"/>
  <c r="DK77" i="45"/>
  <c r="DJ77" i="45"/>
  <c r="DI77" i="45"/>
  <c r="AT77" i="43" s="1"/>
  <c r="DH77" i="45"/>
  <c r="AS77" i="43" s="1"/>
  <c r="DG77" i="45"/>
  <c r="AR77" i="43" s="1"/>
  <c r="DF77" i="45"/>
  <c r="DE77" i="45"/>
  <c r="DD77" i="45"/>
  <c r="DC77" i="45"/>
  <c r="AN77" i="43" s="1"/>
  <c r="DB77" i="45"/>
  <c r="DA77" i="45"/>
  <c r="AL77" i="43" s="1"/>
  <c r="CZ77" i="45"/>
  <c r="AK77" i="43" s="1"/>
  <c r="CY77" i="45"/>
  <c r="CX77" i="45"/>
  <c r="CW77" i="45"/>
  <c r="CV77" i="45"/>
  <c r="AG77" i="43" s="1"/>
  <c r="CU77" i="45"/>
  <c r="AF77" i="43" s="1"/>
  <c r="CT77" i="45"/>
  <c r="CS77" i="45"/>
  <c r="AD77" i="43" s="1"/>
  <c r="CR77" i="45"/>
  <c r="CQ77" i="45"/>
  <c r="AB77" i="43" s="1"/>
  <c r="CP77" i="45"/>
  <c r="CO77" i="45"/>
  <c r="CN77" i="45"/>
  <c r="Y77" i="43" s="1"/>
  <c r="CM77" i="45"/>
  <c r="X77" i="43" s="1"/>
  <c r="CL77" i="45"/>
  <c r="CK77" i="45"/>
  <c r="V77" i="43" s="1"/>
  <c r="CJ77" i="45"/>
  <c r="U77" i="43" s="1"/>
  <c r="CI77" i="45"/>
  <c r="T77" i="43" s="1"/>
  <c r="CH77" i="45"/>
  <c r="CG77" i="45"/>
  <c r="CF77" i="45"/>
  <c r="Q77" i="43" s="1"/>
  <c r="CE77" i="45"/>
  <c r="CD77" i="45"/>
  <c r="CC77" i="45"/>
  <c r="N77" i="43" s="1"/>
  <c r="CB77" i="45"/>
  <c r="M77" i="43" s="1"/>
  <c r="CA77" i="45"/>
  <c r="L77" i="43" s="1"/>
  <c r="BZ77" i="45"/>
  <c r="BY77" i="45"/>
  <c r="BX77" i="45"/>
  <c r="BW77" i="45"/>
  <c r="H77" i="43" s="1"/>
  <c r="BV77" i="45"/>
  <c r="BU77" i="45"/>
  <c r="BT77" i="45"/>
  <c r="E77" i="43" s="1"/>
  <c r="BS77" i="45"/>
  <c r="D77" i="43" s="1"/>
  <c r="B77" i="45"/>
  <c r="B77" i="43" s="1"/>
  <c r="A77" i="45"/>
  <c r="A75" i="27" s="1"/>
  <c r="EF76" i="45"/>
  <c r="EE76" i="45"/>
  <c r="ED76" i="45"/>
  <c r="BO76" i="43" s="1"/>
  <c r="EC76" i="45"/>
  <c r="BN76" i="43" s="1"/>
  <c r="EB76" i="45"/>
  <c r="EA76" i="45"/>
  <c r="DZ76" i="45"/>
  <c r="BK76" i="43" s="1"/>
  <c r="DY76" i="45"/>
  <c r="DX76" i="45"/>
  <c r="DW76" i="45"/>
  <c r="BH76" i="43" s="1"/>
  <c r="DV76" i="45"/>
  <c r="BG76" i="43" s="1"/>
  <c r="DU76" i="45"/>
  <c r="BF76" i="43" s="1"/>
  <c r="DT76" i="45"/>
  <c r="DS76" i="45"/>
  <c r="DR76" i="45"/>
  <c r="BC76" i="43" s="1"/>
  <c r="DQ76" i="45"/>
  <c r="BB76" i="43" s="1"/>
  <c r="DP76" i="45"/>
  <c r="DO76" i="45"/>
  <c r="AZ76" i="43" s="1"/>
  <c r="DN76" i="45"/>
  <c r="AY76" i="43" s="1"/>
  <c r="DM76" i="45"/>
  <c r="DL76" i="45"/>
  <c r="DK76" i="45"/>
  <c r="DJ76" i="45"/>
  <c r="AU76" i="43" s="1"/>
  <c r="DI76" i="45"/>
  <c r="AT76" i="43" s="1"/>
  <c r="DH76" i="45"/>
  <c r="DG76" i="45"/>
  <c r="AR76" i="43" s="1"/>
  <c r="DF76" i="45"/>
  <c r="AQ76" i="43" s="1"/>
  <c r="DE76" i="45"/>
  <c r="AP76" i="43" s="1"/>
  <c r="DD76" i="45"/>
  <c r="DC76" i="45"/>
  <c r="DB76" i="45"/>
  <c r="AM76" i="43" s="1"/>
  <c r="DA76" i="45"/>
  <c r="AL76" i="43" s="1"/>
  <c r="CZ76" i="45"/>
  <c r="CY76" i="45"/>
  <c r="CX76" i="45"/>
  <c r="AI76" i="43" s="1"/>
  <c r="CW76" i="45"/>
  <c r="AH76" i="43" s="1"/>
  <c r="CV76" i="45"/>
  <c r="CU76" i="45"/>
  <c r="CT76" i="45"/>
  <c r="AE76" i="43" s="1"/>
  <c r="CS76" i="45"/>
  <c r="CR76" i="45"/>
  <c r="CQ76" i="45"/>
  <c r="CP76" i="45"/>
  <c r="AA76" i="43" s="1"/>
  <c r="CO76" i="45"/>
  <c r="Z76" i="43" s="1"/>
  <c r="CN76" i="45"/>
  <c r="CM76" i="45"/>
  <c r="CL76" i="45"/>
  <c r="W76" i="43" s="1"/>
  <c r="CK76" i="45"/>
  <c r="CJ76" i="45"/>
  <c r="CI76" i="45"/>
  <c r="T76" i="43" s="1"/>
  <c r="CH76" i="45"/>
  <c r="S76" i="43" s="1"/>
  <c r="CG76" i="45"/>
  <c r="R76" i="43" s="1"/>
  <c r="CF76" i="45"/>
  <c r="CE76" i="45"/>
  <c r="CD76" i="45"/>
  <c r="O76" i="43" s="1"/>
  <c r="CC76" i="45"/>
  <c r="N76" i="43" s="1"/>
  <c r="CB76" i="45"/>
  <c r="CA76" i="45"/>
  <c r="L76" i="43" s="1"/>
  <c r="BZ76" i="45"/>
  <c r="K76" i="43" s="1"/>
  <c r="BY76" i="45"/>
  <c r="BX76" i="45"/>
  <c r="BW76" i="45"/>
  <c r="BV76" i="45"/>
  <c r="G76" i="43" s="1"/>
  <c r="BU76" i="45"/>
  <c r="F76" i="43" s="1"/>
  <c r="BT76" i="45"/>
  <c r="BS76" i="45"/>
  <c r="D76" i="43" s="1"/>
  <c r="B76" i="45"/>
  <c r="B76" i="43" s="1"/>
  <c r="A76" i="45"/>
  <c r="A74" i="27" s="1"/>
  <c r="EF75" i="45"/>
  <c r="EE75" i="45"/>
  <c r="BP75" i="43" s="1"/>
  <c r="ED75" i="45"/>
  <c r="EC75" i="45"/>
  <c r="EB75" i="45"/>
  <c r="BM75" i="43" s="1"/>
  <c r="EA75" i="45"/>
  <c r="DZ75" i="45"/>
  <c r="DY75" i="45"/>
  <c r="BJ75" i="43" s="1"/>
  <c r="DX75" i="45"/>
  <c r="DW75" i="45"/>
  <c r="BH75" i="43" s="1"/>
  <c r="DV75" i="45"/>
  <c r="DU75" i="45"/>
  <c r="DT75" i="45"/>
  <c r="BE75" i="43" s="1"/>
  <c r="DS75" i="45"/>
  <c r="DR75" i="45"/>
  <c r="DQ75" i="45"/>
  <c r="BB75" i="43" s="1"/>
  <c r="DP75" i="45"/>
  <c r="DO75" i="45"/>
  <c r="AZ75" i="43" s="1"/>
  <c r="DN75" i="45"/>
  <c r="DM75" i="45"/>
  <c r="DL75" i="45"/>
  <c r="AW75" i="43" s="1"/>
  <c r="DK75" i="45"/>
  <c r="DJ75" i="45"/>
  <c r="DI75" i="45"/>
  <c r="AT75" i="43" s="1"/>
  <c r="DH75" i="45"/>
  <c r="DG75" i="45"/>
  <c r="AR75" i="43" s="1"/>
  <c r="DF75" i="45"/>
  <c r="DE75" i="45"/>
  <c r="DD75" i="45"/>
  <c r="AO75" i="43" s="1"/>
  <c r="DC75" i="45"/>
  <c r="DB75" i="45"/>
  <c r="DA75" i="45"/>
  <c r="AL75" i="43" s="1"/>
  <c r="CZ75" i="45"/>
  <c r="CY75" i="45"/>
  <c r="AJ75" i="43" s="1"/>
  <c r="CX75" i="45"/>
  <c r="CW75" i="45"/>
  <c r="CV75" i="45"/>
  <c r="AG75" i="43" s="1"/>
  <c r="CU75" i="45"/>
  <c r="CT75" i="45"/>
  <c r="CS75" i="45"/>
  <c r="AD75" i="43" s="1"/>
  <c r="CR75" i="45"/>
  <c r="CQ75" i="45"/>
  <c r="AB75" i="43" s="1"/>
  <c r="CP75" i="45"/>
  <c r="CO75" i="45"/>
  <c r="CN75" i="45"/>
  <c r="Y75" i="43" s="1"/>
  <c r="CM75" i="45"/>
  <c r="CL75" i="45"/>
  <c r="CK75" i="45"/>
  <c r="V75" i="43" s="1"/>
  <c r="CJ75" i="45"/>
  <c r="CI75" i="45"/>
  <c r="T75" i="43" s="1"/>
  <c r="CH75" i="45"/>
  <c r="CG75" i="45"/>
  <c r="CF75" i="45"/>
  <c r="Q75" i="43" s="1"/>
  <c r="CE75" i="45"/>
  <c r="CD75" i="45"/>
  <c r="CC75" i="45"/>
  <c r="N75" i="43" s="1"/>
  <c r="CB75" i="45"/>
  <c r="M75" i="43" s="1"/>
  <c r="CA75" i="45"/>
  <c r="L75" i="43" s="1"/>
  <c r="BZ75" i="45"/>
  <c r="BY75" i="45"/>
  <c r="BX75" i="45"/>
  <c r="I75" i="43" s="1"/>
  <c r="BW75" i="45"/>
  <c r="BV75" i="45"/>
  <c r="BU75" i="45"/>
  <c r="F75" i="43" s="1"/>
  <c r="BT75" i="45"/>
  <c r="BS75" i="45"/>
  <c r="D75" i="43" s="1"/>
  <c r="B75" i="45"/>
  <c r="B75" i="43" s="1"/>
  <c r="A75" i="45"/>
  <c r="A73" i="27" s="1"/>
  <c r="EF74" i="45"/>
  <c r="EE74" i="45"/>
  <c r="ED74" i="45"/>
  <c r="BO74" i="43" s="1"/>
  <c r="EC74" i="45"/>
  <c r="EB74" i="45"/>
  <c r="EA74" i="45"/>
  <c r="BL74" i="43" s="1"/>
  <c r="DZ74" i="45"/>
  <c r="DY74" i="45"/>
  <c r="BJ74" i="43" s="1"/>
  <c r="DX74" i="45"/>
  <c r="DW74" i="45"/>
  <c r="DV74" i="45"/>
  <c r="BG74" i="43" s="1"/>
  <c r="DU74" i="45"/>
  <c r="DT74" i="45"/>
  <c r="DS74" i="45"/>
  <c r="DR74" i="45"/>
  <c r="BC74" i="43" s="1"/>
  <c r="DQ74" i="45"/>
  <c r="DP74" i="45"/>
  <c r="DO74" i="45"/>
  <c r="DN74" i="45"/>
  <c r="AY74" i="43" s="1"/>
  <c r="DM74" i="45"/>
  <c r="DL74" i="45"/>
  <c r="DK74" i="45"/>
  <c r="DJ74" i="45"/>
  <c r="AU74" i="43" s="1"/>
  <c r="DI74" i="45"/>
  <c r="DH74" i="45"/>
  <c r="DG74" i="45"/>
  <c r="DF74" i="45"/>
  <c r="AQ74" i="43" s="1"/>
  <c r="DE74" i="45"/>
  <c r="DD74" i="45"/>
  <c r="DC74" i="45"/>
  <c r="AN74" i="43" s="1"/>
  <c r="DB74" i="45"/>
  <c r="DA74" i="45"/>
  <c r="CZ74" i="45"/>
  <c r="CY74" i="45"/>
  <c r="CX74" i="45"/>
  <c r="AI74" i="43" s="1"/>
  <c r="CW74" i="45"/>
  <c r="CV74" i="45"/>
  <c r="CU74" i="45"/>
  <c r="AF74" i="43" s="1"/>
  <c r="CT74" i="45"/>
  <c r="AE74" i="43" s="1"/>
  <c r="CS74" i="45"/>
  <c r="AD74" i="43" s="1"/>
  <c r="CR74" i="45"/>
  <c r="CQ74" i="45"/>
  <c r="CP74" i="45"/>
  <c r="AA74" i="43" s="1"/>
  <c r="CO74" i="45"/>
  <c r="CN74" i="45"/>
  <c r="CM74" i="45"/>
  <c r="CL74" i="45"/>
  <c r="W74" i="43" s="1"/>
  <c r="CK74" i="45"/>
  <c r="CJ74" i="45"/>
  <c r="CI74" i="45"/>
  <c r="CH74" i="45"/>
  <c r="S74" i="43" s="1"/>
  <c r="CG74" i="45"/>
  <c r="CF74" i="45"/>
  <c r="CE74" i="45"/>
  <c r="CD74" i="45"/>
  <c r="CC74" i="45"/>
  <c r="CB74" i="45"/>
  <c r="CA74" i="45"/>
  <c r="BZ74" i="45"/>
  <c r="K74" i="43" s="1"/>
  <c r="BY74" i="45"/>
  <c r="BX74" i="45"/>
  <c r="BW74" i="45"/>
  <c r="H74" i="43" s="1"/>
  <c r="BV74" i="45"/>
  <c r="G74" i="43" s="1"/>
  <c r="BU74" i="45"/>
  <c r="BT74" i="45"/>
  <c r="BS74" i="45"/>
  <c r="B74" i="45"/>
  <c r="B74" i="43" s="1"/>
  <c r="A74" i="45"/>
  <c r="A72" i="27" s="1"/>
  <c r="EF73" i="45"/>
  <c r="EE73" i="45"/>
  <c r="BP73" i="43" s="1"/>
  <c r="ED73" i="45"/>
  <c r="EC73" i="45"/>
  <c r="BN73" i="43" s="1"/>
  <c r="EB73" i="45"/>
  <c r="BM73" i="43" s="1"/>
  <c r="EA73" i="45"/>
  <c r="BL73" i="43" s="1"/>
  <c r="DZ73" i="45"/>
  <c r="DY73" i="45"/>
  <c r="BJ73" i="43" s="1"/>
  <c r="DX73" i="45"/>
  <c r="BI73" i="43" s="1"/>
  <c r="DW73" i="45"/>
  <c r="BH73" i="43" s="1"/>
  <c r="DV73" i="45"/>
  <c r="DU73" i="45"/>
  <c r="DT73" i="45"/>
  <c r="BE73" i="43" s="1"/>
  <c r="DS73" i="45"/>
  <c r="BD73" i="43" s="1"/>
  <c r="DR73" i="45"/>
  <c r="DQ73" i="45"/>
  <c r="DP73" i="45"/>
  <c r="BA73" i="43" s="1"/>
  <c r="DO73" i="45"/>
  <c r="AZ73" i="43" s="1"/>
  <c r="DN73" i="45"/>
  <c r="DM73" i="45"/>
  <c r="AX73" i="43" s="1"/>
  <c r="DL73" i="45"/>
  <c r="AW73" i="43" s="1"/>
  <c r="DK73" i="45"/>
  <c r="AV73" i="43" s="1"/>
  <c r="DJ73" i="45"/>
  <c r="DI73" i="45"/>
  <c r="DH73" i="45"/>
  <c r="DG73" i="45"/>
  <c r="AR73" i="43" s="1"/>
  <c r="DF73" i="45"/>
  <c r="DE73" i="45"/>
  <c r="AP73" i="43" s="1"/>
  <c r="DD73" i="45"/>
  <c r="AO73" i="43" s="1"/>
  <c r="DC73" i="45"/>
  <c r="AN73" i="43" s="1"/>
  <c r="DB73" i="45"/>
  <c r="DA73" i="45"/>
  <c r="CZ73" i="45"/>
  <c r="AK73" i="43" s="1"/>
  <c r="CY73" i="45"/>
  <c r="AJ73" i="43" s="1"/>
  <c r="CX73" i="45"/>
  <c r="CW73" i="45"/>
  <c r="AH73" i="43" s="1"/>
  <c r="CV73" i="45"/>
  <c r="CU73" i="45"/>
  <c r="AF73" i="43" s="1"/>
  <c r="CT73" i="45"/>
  <c r="CS73" i="45"/>
  <c r="AD73" i="43" s="1"/>
  <c r="CR73" i="45"/>
  <c r="AC73" i="43" s="1"/>
  <c r="CQ73" i="45"/>
  <c r="AB73" i="43" s="1"/>
  <c r="CP73" i="45"/>
  <c r="CO73" i="45"/>
  <c r="Z73" i="43" s="1"/>
  <c r="CN73" i="45"/>
  <c r="Y73" i="43" s="1"/>
  <c r="CM73" i="45"/>
  <c r="X73" i="43" s="1"/>
  <c r="CL73" i="45"/>
  <c r="CK73" i="45"/>
  <c r="CJ73" i="45"/>
  <c r="CI73" i="45"/>
  <c r="T73" i="43" s="1"/>
  <c r="CH73" i="45"/>
  <c r="CG73" i="45"/>
  <c r="R73" i="43" s="1"/>
  <c r="CF73" i="45"/>
  <c r="Q73" i="43" s="1"/>
  <c r="CE73" i="45"/>
  <c r="P73" i="43" s="1"/>
  <c r="CD73" i="45"/>
  <c r="CC73" i="45"/>
  <c r="CB73" i="45"/>
  <c r="M73" i="43" s="1"/>
  <c r="CA73" i="45"/>
  <c r="L73" i="43" s="1"/>
  <c r="BZ73" i="45"/>
  <c r="BY73" i="45"/>
  <c r="J73" i="43" s="1"/>
  <c r="BX73" i="45"/>
  <c r="BW73" i="45"/>
  <c r="H73" i="43" s="1"/>
  <c r="BV73" i="45"/>
  <c r="BU73" i="45"/>
  <c r="BT73" i="45"/>
  <c r="E73" i="43" s="1"/>
  <c r="BS73" i="45"/>
  <c r="D73" i="43" s="1"/>
  <c r="B73" i="45"/>
  <c r="B73" i="43" s="1"/>
  <c r="A73" i="45"/>
  <c r="A71" i="27" s="1"/>
  <c r="EF72" i="45"/>
  <c r="EE72" i="45"/>
  <c r="ED72" i="45"/>
  <c r="BO72" i="43" s="1"/>
  <c r="EC72" i="45"/>
  <c r="BN72" i="43" s="1"/>
  <c r="EB72" i="45"/>
  <c r="EA72" i="45"/>
  <c r="BL72" i="43" s="1"/>
  <c r="DZ72" i="45"/>
  <c r="BK72" i="43" s="1"/>
  <c r="DY72" i="45"/>
  <c r="BJ72" i="43" s="1"/>
  <c r="DX72" i="45"/>
  <c r="DW72" i="45"/>
  <c r="BH72" i="43" s="1"/>
  <c r="DV72" i="45"/>
  <c r="BG72" i="43" s="1"/>
  <c r="DU72" i="45"/>
  <c r="DT72" i="45"/>
  <c r="DS72" i="45"/>
  <c r="DR72" i="45"/>
  <c r="BC72" i="43" s="1"/>
  <c r="DQ72" i="45"/>
  <c r="DP72" i="45"/>
  <c r="DO72" i="45"/>
  <c r="AZ72" i="43" s="1"/>
  <c r="DN72" i="45"/>
  <c r="AY72" i="43" s="1"/>
  <c r="DM72" i="45"/>
  <c r="AX72" i="43" s="1"/>
  <c r="DL72" i="45"/>
  <c r="DK72" i="45"/>
  <c r="AV72" i="43" s="1"/>
  <c r="DJ72" i="45"/>
  <c r="AU72" i="43" s="1"/>
  <c r="DI72" i="45"/>
  <c r="DH72" i="45"/>
  <c r="DG72" i="45"/>
  <c r="AR72" i="43" s="1"/>
  <c r="DF72" i="45"/>
  <c r="AQ72" i="43" s="1"/>
  <c r="DE72" i="45"/>
  <c r="AP72" i="43" s="1"/>
  <c r="DD72" i="45"/>
  <c r="DC72" i="45"/>
  <c r="AN72" i="43" s="1"/>
  <c r="DB72" i="45"/>
  <c r="AM72" i="43" s="1"/>
  <c r="DA72" i="45"/>
  <c r="AL72" i="43" s="1"/>
  <c r="CZ72" i="45"/>
  <c r="CY72" i="45"/>
  <c r="AJ72" i="43" s="1"/>
  <c r="CX72" i="45"/>
  <c r="AI72" i="43" s="1"/>
  <c r="CW72" i="45"/>
  <c r="AH72" i="43" s="1"/>
  <c r="CV72" i="45"/>
  <c r="CU72" i="45"/>
  <c r="CT72" i="45"/>
  <c r="AE72" i="43" s="1"/>
  <c r="CS72" i="45"/>
  <c r="AD72" i="43" s="1"/>
  <c r="CR72" i="45"/>
  <c r="CQ72" i="45"/>
  <c r="AB72" i="43" s="1"/>
  <c r="CP72" i="45"/>
  <c r="AA72" i="43" s="1"/>
  <c r="CO72" i="45"/>
  <c r="Z72" i="43" s="1"/>
  <c r="CN72" i="45"/>
  <c r="CM72" i="45"/>
  <c r="CL72" i="45"/>
  <c r="W72" i="43" s="1"/>
  <c r="CK72" i="45"/>
  <c r="CJ72" i="45"/>
  <c r="CI72" i="45"/>
  <c r="T72" i="43" s="1"/>
  <c r="CH72" i="45"/>
  <c r="S72" i="43" s="1"/>
  <c r="CG72" i="45"/>
  <c r="R72" i="43" s="1"/>
  <c r="CF72" i="45"/>
  <c r="CE72" i="45"/>
  <c r="P72" i="43" s="1"/>
  <c r="CD72" i="45"/>
  <c r="O72" i="43" s="1"/>
  <c r="CC72" i="45"/>
  <c r="CB72" i="45"/>
  <c r="CA72" i="45"/>
  <c r="L72" i="43" s="1"/>
  <c r="BZ72" i="45"/>
  <c r="K72" i="43" s="1"/>
  <c r="BY72" i="45"/>
  <c r="J72" i="43" s="1"/>
  <c r="BX72" i="45"/>
  <c r="BW72" i="45"/>
  <c r="H72" i="43" s="1"/>
  <c r="BV72" i="45"/>
  <c r="BU72" i="45"/>
  <c r="F72" i="43" s="1"/>
  <c r="BT72" i="45"/>
  <c r="BS72" i="45"/>
  <c r="D72" i="43" s="1"/>
  <c r="B72" i="45"/>
  <c r="B72" i="43" s="1"/>
  <c r="A72" i="45"/>
  <c r="A70" i="27" s="1"/>
  <c r="EF71" i="45"/>
  <c r="BQ71" i="43" s="1"/>
  <c r="EE71" i="45"/>
  <c r="ED71" i="45"/>
  <c r="EC71" i="45"/>
  <c r="EB71" i="45"/>
  <c r="BM71" i="43" s="1"/>
  <c r="EA71" i="45"/>
  <c r="DZ71" i="45"/>
  <c r="DY71" i="45"/>
  <c r="BJ71" i="43" s="1"/>
  <c r="DX71" i="45"/>
  <c r="BI71" i="43" s="1"/>
  <c r="DW71" i="45"/>
  <c r="BH71" i="43" s="1"/>
  <c r="DV71" i="45"/>
  <c r="DU71" i="45"/>
  <c r="DT71" i="45"/>
  <c r="BE71" i="43" s="1"/>
  <c r="DS71" i="45"/>
  <c r="DR71" i="45"/>
  <c r="DQ71" i="45"/>
  <c r="DP71" i="45"/>
  <c r="BA71" i="43" s="1"/>
  <c r="DO71" i="45"/>
  <c r="AZ71" i="43" s="1"/>
  <c r="DN71" i="45"/>
  <c r="DM71" i="45"/>
  <c r="DL71" i="45"/>
  <c r="DK71" i="45"/>
  <c r="DJ71" i="45"/>
  <c r="DI71" i="45"/>
  <c r="DH71" i="45"/>
  <c r="AS71" i="43" s="1"/>
  <c r="DG71" i="45"/>
  <c r="AR71" i="43" s="1"/>
  <c r="DF71" i="45"/>
  <c r="DE71" i="45"/>
  <c r="DD71" i="45"/>
  <c r="AO71" i="43" s="1"/>
  <c r="DC71" i="45"/>
  <c r="DB71" i="45"/>
  <c r="DA71" i="45"/>
  <c r="CZ71" i="45"/>
  <c r="AK71" i="43" s="1"/>
  <c r="CY71" i="45"/>
  <c r="AJ71" i="43" s="1"/>
  <c r="CX71" i="45"/>
  <c r="CW71" i="45"/>
  <c r="CV71" i="45"/>
  <c r="AG71" i="43" s="1"/>
  <c r="CU71" i="45"/>
  <c r="CT71" i="45"/>
  <c r="CS71" i="45"/>
  <c r="AD71" i="43" s="1"/>
  <c r="CR71" i="45"/>
  <c r="CQ71" i="45"/>
  <c r="AB71" i="43" s="1"/>
  <c r="CP71" i="45"/>
  <c r="CO71" i="45"/>
  <c r="CN71" i="45"/>
  <c r="Y71" i="43" s="1"/>
  <c r="CM71" i="45"/>
  <c r="CL71" i="45"/>
  <c r="CK71" i="45"/>
  <c r="CJ71" i="45"/>
  <c r="CI71" i="45"/>
  <c r="T71" i="43" s="1"/>
  <c r="CH71" i="45"/>
  <c r="CG71" i="45"/>
  <c r="CF71" i="45"/>
  <c r="Q71" i="43" s="1"/>
  <c r="CE71" i="45"/>
  <c r="CD71" i="45"/>
  <c r="CC71" i="45"/>
  <c r="CB71" i="45"/>
  <c r="CA71" i="45"/>
  <c r="L71" i="43" s="1"/>
  <c r="BZ71" i="45"/>
  <c r="BY71" i="45"/>
  <c r="BX71" i="45"/>
  <c r="BW71" i="45"/>
  <c r="BV71" i="45"/>
  <c r="BU71" i="45"/>
  <c r="BT71" i="45"/>
  <c r="E71" i="43" s="1"/>
  <c r="BS71" i="45"/>
  <c r="D71" i="43" s="1"/>
  <c r="B71" i="45"/>
  <c r="B71" i="43" s="1"/>
  <c r="A71" i="45"/>
  <c r="A71" i="43" s="1"/>
  <c r="EF70" i="45"/>
  <c r="EE70" i="45"/>
  <c r="ED70" i="45"/>
  <c r="BO70" i="43" s="1"/>
  <c r="EC70" i="45"/>
  <c r="BN70" i="43" s="1"/>
  <c r="EB70" i="45"/>
  <c r="EA70" i="45"/>
  <c r="BL70" i="43" s="1"/>
  <c r="DZ70" i="45"/>
  <c r="BK70" i="43" s="1"/>
  <c r="DY70" i="45"/>
  <c r="BJ70" i="43" s="1"/>
  <c r="DX70" i="45"/>
  <c r="DW70" i="45"/>
  <c r="DV70" i="45"/>
  <c r="BG70" i="43" s="1"/>
  <c r="DU70" i="45"/>
  <c r="DT70" i="45"/>
  <c r="DS70" i="45"/>
  <c r="DR70" i="45"/>
  <c r="BC70" i="43" s="1"/>
  <c r="DQ70" i="45"/>
  <c r="BB70" i="43" s="1"/>
  <c r="DP70" i="45"/>
  <c r="DO70" i="45"/>
  <c r="DN70" i="45"/>
  <c r="AY70" i="43" s="1"/>
  <c r="DM70" i="45"/>
  <c r="DL70" i="45"/>
  <c r="DK70" i="45"/>
  <c r="DJ70" i="45"/>
  <c r="AU70" i="43" s="1"/>
  <c r="DI70" i="45"/>
  <c r="DH70" i="45"/>
  <c r="DG70" i="45"/>
  <c r="DF70" i="45"/>
  <c r="AQ70" i="43" s="1"/>
  <c r="DE70" i="45"/>
  <c r="DD70" i="45"/>
  <c r="DC70" i="45"/>
  <c r="DB70" i="45"/>
  <c r="AM70" i="43" s="1"/>
  <c r="DA70" i="45"/>
  <c r="AL70" i="43" s="1"/>
  <c r="CZ70" i="45"/>
  <c r="CY70" i="45"/>
  <c r="CX70" i="45"/>
  <c r="AI70" i="43" s="1"/>
  <c r="CW70" i="45"/>
  <c r="AH70" i="43" s="1"/>
  <c r="CV70" i="45"/>
  <c r="CU70" i="45"/>
  <c r="AF70" i="43" s="1"/>
  <c r="CT70" i="45"/>
  <c r="CS70" i="45"/>
  <c r="AD70" i="43" s="1"/>
  <c r="CR70" i="45"/>
  <c r="CQ70" i="45"/>
  <c r="CP70" i="45"/>
  <c r="AA70" i="43" s="1"/>
  <c r="CO70" i="45"/>
  <c r="CN70" i="45"/>
  <c r="CM70" i="45"/>
  <c r="CL70" i="45"/>
  <c r="W70" i="43" s="1"/>
  <c r="CK70" i="45"/>
  <c r="V70" i="43" s="1"/>
  <c r="CJ70" i="45"/>
  <c r="CI70" i="45"/>
  <c r="CH70" i="45"/>
  <c r="S70" i="43" s="1"/>
  <c r="CG70" i="45"/>
  <c r="CF70" i="45"/>
  <c r="CE70" i="45"/>
  <c r="P70" i="43" s="1"/>
  <c r="CD70" i="45"/>
  <c r="O70" i="43" s="1"/>
  <c r="CC70" i="45"/>
  <c r="CB70" i="45"/>
  <c r="CA70" i="45"/>
  <c r="BZ70" i="45"/>
  <c r="BY70" i="45"/>
  <c r="BX70" i="45"/>
  <c r="BW70" i="45"/>
  <c r="BV70" i="45"/>
  <c r="G70" i="43" s="1"/>
  <c r="BU70" i="45"/>
  <c r="F70" i="43" s="1"/>
  <c r="BT70" i="45"/>
  <c r="BS70" i="45"/>
  <c r="B70" i="45"/>
  <c r="B70" i="43" s="1"/>
  <c r="A70" i="45"/>
  <c r="A68" i="27" s="1"/>
  <c r="EF69" i="45"/>
  <c r="BQ69" i="43" s="1"/>
  <c r="EE69" i="45"/>
  <c r="ED69" i="45"/>
  <c r="EC69" i="45"/>
  <c r="BN69" i="43" s="1"/>
  <c r="EB69" i="45"/>
  <c r="BM69" i="43" s="1"/>
  <c r="EA69" i="45"/>
  <c r="BL69" i="43" s="1"/>
  <c r="DZ69" i="45"/>
  <c r="DY69" i="45"/>
  <c r="BJ69" i="43" s="1"/>
  <c r="DX69" i="45"/>
  <c r="BI69" i="43" s="1"/>
  <c r="DW69" i="45"/>
  <c r="BH69" i="43" s="1"/>
  <c r="DV69" i="45"/>
  <c r="DU69" i="45"/>
  <c r="BF69" i="43" s="1"/>
  <c r="DT69" i="45"/>
  <c r="BE69" i="43" s="1"/>
  <c r="DS69" i="45"/>
  <c r="DR69" i="45"/>
  <c r="DQ69" i="45"/>
  <c r="DP69" i="45"/>
  <c r="BA69" i="43" s="1"/>
  <c r="DO69" i="45"/>
  <c r="AZ69" i="43" s="1"/>
  <c r="DN69" i="45"/>
  <c r="DM69" i="45"/>
  <c r="AX69" i="43" s="1"/>
  <c r="DL69" i="45"/>
  <c r="AW69" i="43" s="1"/>
  <c r="DK69" i="45"/>
  <c r="AV69" i="43" s="1"/>
  <c r="DJ69" i="45"/>
  <c r="DI69" i="45"/>
  <c r="DH69" i="45"/>
  <c r="AS69" i="43" s="1"/>
  <c r="DG69" i="45"/>
  <c r="DF69" i="45"/>
  <c r="DE69" i="45"/>
  <c r="AP69" i="43" s="1"/>
  <c r="DD69" i="45"/>
  <c r="AO69" i="43" s="1"/>
  <c r="DC69" i="45"/>
  <c r="AN69" i="43" s="1"/>
  <c r="DB69" i="45"/>
  <c r="DA69" i="45"/>
  <c r="CZ69" i="45"/>
  <c r="AK69" i="43" s="1"/>
  <c r="CY69" i="45"/>
  <c r="CX69" i="45"/>
  <c r="CW69" i="45"/>
  <c r="AH69" i="43" s="1"/>
  <c r="CV69" i="45"/>
  <c r="AG69" i="43" s="1"/>
  <c r="CU69" i="45"/>
  <c r="AF69" i="43" s="1"/>
  <c r="CT69" i="45"/>
  <c r="CS69" i="45"/>
  <c r="AD69" i="43" s="1"/>
  <c r="CR69" i="45"/>
  <c r="AC69" i="43" s="1"/>
  <c r="CQ69" i="45"/>
  <c r="CP69" i="45"/>
  <c r="CO69" i="45"/>
  <c r="Z69" i="43" s="1"/>
  <c r="CN69" i="45"/>
  <c r="CM69" i="45"/>
  <c r="X69" i="43" s="1"/>
  <c r="CL69" i="45"/>
  <c r="CK69" i="45"/>
  <c r="CJ69" i="45"/>
  <c r="U69" i="43" s="1"/>
  <c r="CI69" i="45"/>
  <c r="CH69" i="45"/>
  <c r="CG69" i="45"/>
  <c r="R69" i="43" s="1"/>
  <c r="CF69" i="45"/>
  <c r="CE69" i="45"/>
  <c r="P69" i="43" s="1"/>
  <c r="CD69" i="45"/>
  <c r="CC69" i="45"/>
  <c r="CB69" i="45"/>
  <c r="M69" i="43" s="1"/>
  <c r="CA69" i="45"/>
  <c r="BZ69" i="45"/>
  <c r="BY69" i="45"/>
  <c r="J69" i="43" s="1"/>
  <c r="BX69" i="45"/>
  <c r="BW69" i="45"/>
  <c r="H69" i="43" s="1"/>
  <c r="BV69" i="45"/>
  <c r="BU69" i="45"/>
  <c r="BT69" i="45"/>
  <c r="E69" i="43" s="1"/>
  <c r="BS69" i="45"/>
  <c r="B69" i="45"/>
  <c r="B69" i="43" s="1"/>
  <c r="A69" i="45"/>
  <c r="A67" i="27" s="1"/>
  <c r="EF68" i="45"/>
  <c r="EE68" i="45"/>
  <c r="BP68" i="43" s="1"/>
  <c r="ED68" i="45"/>
  <c r="BO68" i="43" s="1"/>
  <c r="EC68" i="45"/>
  <c r="BN68" i="43" s="1"/>
  <c r="EB68" i="45"/>
  <c r="EA68" i="45"/>
  <c r="BL68" i="43" s="1"/>
  <c r="DZ68" i="45"/>
  <c r="DY68" i="45"/>
  <c r="BJ68" i="43" s="1"/>
  <c r="DX68" i="45"/>
  <c r="DW68" i="45"/>
  <c r="BH68" i="43" s="1"/>
  <c r="DV68" i="45"/>
  <c r="BG68" i="43" s="1"/>
  <c r="DU68" i="45"/>
  <c r="BF68" i="43" s="1"/>
  <c r="DT68" i="45"/>
  <c r="DS68" i="45"/>
  <c r="BD68" i="43" s="1"/>
  <c r="DR68" i="45"/>
  <c r="DQ68" i="45"/>
  <c r="BB68" i="43" s="1"/>
  <c r="DP68" i="45"/>
  <c r="DO68" i="45"/>
  <c r="AZ68" i="43" s="1"/>
  <c r="DN68" i="45"/>
  <c r="AY68" i="43" s="1"/>
  <c r="DM68" i="45"/>
  <c r="AX68" i="43" s="1"/>
  <c r="DL68" i="45"/>
  <c r="DK68" i="45"/>
  <c r="AV68" i="43" s="1"/>
  <c r="DJ68" i="45"/>
  <c r="AU68" i="43" s="1"/>
  <c r="DI68" i="45"/>
  <c r="AT68" i="43" s="1"/>
  <c r="DH68" i="45"/>
  <c r="DG68" i="45"/>
  <c r="AR68" i="43" s="1"/>
  <c r="DF68" i="45"/>
  <c r="AQ68" i="43" s="1"/>
  <c r="DE68" i="45"/>
  <c r="AP68" i="43" s="1"/>
  <c r="DD68" i="45"/>
  <c r="DC68" i="45"/>
  <c r="DB68" i="45"/>
  <c r="AM68" i="43" s="1"/>
  <c r="DA68" i="45"/>
  <c r="AL68" i="43" s="1"/>
  <c r="CZ68" i="45"/>
  <c r="CY68" i="45"/>
  <c r="AJ68" i="43" s="1"/>
  <c r="CX68" i="45"/>
  <c r="AI68" i="43" s="1"/>
  <c r="CW68" i="45"/>
  <c r="CV68" i="45"/>
  <c r="CU68" i="45"/>
  <c r="AF68" i="43" s="1"/>
  <c r="CT68" i="45"/>
  <c r="AE68" i="43" s="1"/>
  <c r="CS68" i="45"/>
  <c r="AD68" i="43" s="1"/>
  <c r="CR68" i="45"/>
  <c r="CQ68" i="45"/>
  <c r="AB68" i="43" s="1"/>
  <c r="CP68" i="45"/>
  <c r="AA68" i="43" s="1"/>
  <c r="CO68" i="45"/>
  <c r="Z68" i="43" s="1"/>
  <c r="CN68" i="45"/>
  <c r="CM68" i="45"/>
  <c r="X68" i="43" s="1"/>
  <c r="CL68" i="45"/>
  <c r="W68" i="43" s="1"/>
  <c r="CK68" i="45"/>
  <c r="V68" i="43" s="1"/>
  <c r="CJ68" i="45"/>
  <c r="CI68" i="45"/>
  <c r="T68" i="43" s="1"/>
  <c r="CH68" i="45"/>
  <c r="S68" i="43" s="1"/>
  <c r="CG68" i="45"/>
  <c r="R68" i="43" s="1"/>
  <c r="CF68" i="45"/>
  <c r="CE68" i="45"/>
  <c r="P68" i="43" s="1"/>
  <c r="CD68" i="45"/>
  <c r="CC68" i="45"/>
  <c r="N68" i="43" s="1"/>
  <c r="CB68" i="45"/>
  <c r="CA68" i="45"/>
  <c r="L68" i="43" s="1"/>
  <c r="BZ68" i="45"/>
  <c r="K68" i="43" s="1"/>
  <c r="BY68" i="45"/>
  <c r="J68" i="43" s="1"/>
  <c r="BX68" i="45"/>
  <c r="BW68" i="45"/>
  <c r="BV68" i="45"/>
  <c r="G68" i="43" s="1"/>
  <c r="BU68" i="45"/>
  <c r="F68" i="43" s="1"/>
  <c r="BT68" i="45"/>
  <c r="BS68" i="45"/>
  <c r="D68" i="43" s="1"/>
  <c r="B68" i="45"/>
  <c r="B68" i="43" s="1"/>
  <c r="A68" i="45"/>
  <c r="A66" i="27" s="1"/>
  <c r="EF67" i="45"/>
  <c r="BQ67" i="43" s="1"/>
  <c r="EE67" i="45"/>
  <c r="ED67" i="45"/>
  <c r="EC67" i="45"/>
  <c r="EB67" i="45"/>
  <c r="BM67" i="43" s="1"/>
  <c r="EA67" i="45"/>
  <c r="DZ67" i="45"/>
  <c r="DY67" i="45"/>
  <c r="BJ67" i="43" s="1"/>
  <c r="DX67" i="45"/>
  <c r="BI67" i="43" s="1"/>
  <c r="DW67" i="45"/>
  <c r="BH67" i="43" s="1"/>
  <c r="DV67" i="45"/>
  <c r="DU67" i="45"/>
  <c r="DT67" i="45"/>
  <c r="BE67" i="43" s="1"/>
  <c r="DS67" i="45"/>
  <c r="DR67" i="45"/>
  <c r="BC67" i="43" s="1"/>
  <c r="DQ67" i="45"/>
  <c r="DP67" i="45"/>
  <c r="BA67" i="43" s="1"/>
  <c r="DO67" i="45"/>
  <c r="DN67" i="45"/>
  <c r="DM67" i="45"/>
  <c r="DL67" i="45"/>
  <c r="AW67" i="43" s="1"/>
  <c r="DK67" i="45"/>
  <c r="DJ67" i="45"/>
  <c r="AU67" i="43" s="1"/>
  <c r="DI67" i="45"/>
  <c r="AT67" i="43" s="1"/>
  <c r="DH67" i="45"/>
  <c r="AS67" i="43" s="1"/>
  <c r="DG67" i="45"/>
  <c r="DF67" i="45"/>
  <c r="DE67" i="45"/>
  <c r="DD67" i="45"/>
  <c r="AO67" i="43" s="1"/>
  <c r="DC67" i="45"/>
  <c r="DB67" i="45"/>
  <c r="AM67" i="43" s="1"/>
  <c r="DA67" i="45"/>
  <c r="CZ67" i="45"/>
  <c r="AK67" i="43" s="1"/>
  <c r="CY67" i="45"/>
  <c r="CX67" i="45"/>
  <c r="AI67" i="43" s="1"/>
  <c r="CW67" i="45"/>
  <c r="CV67" i="45"/>
  <c r="AG67" i="43" s="1"/>
  <c r="CU67" i="45"/>
  <c r="CT67" i="45"/>
  <c r="AE67" i="43" s="1"/>
  <c r="CS67" i="45"/>
  <c r="CR67" i="45"/>
  <c r="AC67" i="43" s="1"/>
  <c r="CQ67" i="45"/>
  <c r="CP67" i="45"/>
  <c r="AA67" i="43" s="1"/>
  <c r="CO67" i="45"/>
  <c r="CN67" i="45"/>
  <c r="Y67" i="43" s="1"/>
  <c r="CM67" i="45"/>
  <c r="CL67" i="45"/>
  <c r="W67" i="43" s="1"/>
  <c r="CK67" i="45"/>
  <c r="CJ67" i="45"/>
  <c r="U67" i="43" s="1"/>
  <c r="CI67" i="45"/>
  <c r="CH67" i="45"/>
  <c r="S67" i="43" s="1"/>
  <c r="CG67" i="45"/>
  <c r="CF67" i="45"/>
  <c r="Q67" i="43" s="1"/>
  <c r="CE67" i="45"/>
  <c r="CD67" i="45"/>
  <c r="O67" i="43" s="1"/>
  <c r="CC67" i="45"/>
  <c r="CB67" i="45"/>
  <c r="M67" i="43" s="1"/>
  <c r="CA67" i="45"/>
  <c r="BZ67" i="45"/>
  <c r="K67" i="43" s="1"/>
  <c r="BY67" i="45"/>
  <c r="BX67" i="45"/>
  <c r="I67" i="43" s="1"/>
  <c r="BW67" i="45"/>
  <c r="BV67" i="45"/>
  <c r="BU67" i="45"/>
  <c r="BT67" i="45"/>
  <c r="E67" i="43" s="1"/>
  <c r="BS67" i="45"/>
  <c r="B67" i="45"/>
  <c r="B67" i="43" s="1"/>
  <c r="A67" i="45"/>
  <c r="A65" i="27" s="1"/>
  <c r="EF66" i="45"/>
  <c r="EE66" i="45"/>
  <c r="BP66" i="43" s="1"/>
  <c r="ED66" i="45"/>
  <c r="BO66" i="43" s="1"/>
  <c r="EC66" i="45"/>
  <c r="EB66" i="45"/>
  <c r="BM66" i="43" s="1"/>
  <c r="EA66" i="45"/>
  <c r="DZ66" i="45"/>
  <c r="BK66" i="43" s="1"/>
  <c r="DY66" i="45"/>
  <c r="BJ66" i="43" s="1"/>
  <c r="DX66" i="45"/>
  <c r="DW66" i="45"/>
  <c r="BH66" i="43" s="1"/>
  <c r="DV66" i="45"/>
  <c r="BG66" i="43" s="1"/>
  <c r="DU66" i="45"/>
  <c r="DT66" i="45"/>
  <c r="BE66" i="43" s="1"/>
  <c r="DS66" i="45"/>
  <c r="DR66" i="45"/>
  <c r="BC66" i="43" s="1"/>
  <c r="DQ66" i="45"/>
  <c r="BB66" i="43" s="1"/>
  <c r="DP66" i="45"/>
  <c r="DO66" i="45"/>
  <c r="AZ66" i="43" s="1"/>
  <c r="DN66" i="45"/>
  <c r="AY66" i="43" s="1"/>
  <c r="DM66" i="45"/>
  <c r="DL66" i="45"/>
  <c r="AW66" i="43" s="1"/>
  <c r="DK66" i="45"/>
  <c r="DJ66" i="45"/>
  <c r="AU66" i="43" s="1"/>
  <c r="DI66" i="45"/>
  <c r="DH66" i="45"/>
  <c r="DG66" i="45"/>
  <c r="AR66" i="43" s="1"/>
  <c r="DF66" i="45"/>
  <c r="AQ66" i="43" s="1"/>
  <c r="DE66" i="45"/>
  <c r="DD66" i="45"/>
  <c r="AO66" i="43" s="1"/>
  <c r="DC66" i="45"/>
  <c r="DB66" i="45"/>
  <c r="AM66" i="43" s="1"/>
  <c r="DA66" i="45"/>
  <c r="AL66" i="43" s="1"/>
  <c r="CZ66" i="45"/>
  <c r="CY66" i="45"/>
  <c r="AJ66" i="43" s="1"/>
  <c r="CX66" i="45"/>
  <c r="AI66" i="43" s="1"/>
  <c r="CW66" i="45"/>
  <c r="CV66" i="45"/>
  <c r="AG66" i="43" s="1"/>
  <c r="CU66" i="45"/>
  <c r="CT66" i="45"/>
  <c r="AE66" i="43" s="1"/>
  <c r="CS66" i="45"/>
  <c r="CR66" i="45"/>
  <c r="CQ66" i="45"/>
  <c r="AB66" i="43" s="1"/>
  <c r="CP66" i="45"/>
  <c r="AA66" i="43" s="1"/>
  <c r="CO66" i="45"/>
  <c r="CN66" i="45"/>
  <c r="Y66" i="43" s="1"/>
  <c r="CM66" i="45"/>
  <c r="CL66" i="45"/>
  <c r="W66" i="43" s="1"/>
  <c r="CK66" i="45"/>
  <c r="CJ66" i="45"/>
  <c r="CI66" i="45"/>
  <c r="T66" i="43" s="1"/>
  <c r="CH66" i="45"/>
  <c r="S66" i="43" s="1"/>
  <c r="CG66" i="45"/>
  <c r="CF66" i="45"/>
  <c r="Q66" i="43" s="1"/>
  <c r="CE66" i="45"/>
  <c r="CD66" i="45"/>
  <c r="O66" i="43" s="1"/>
  <c r="CC66" i="45"/>
  <c r="N66" i="43" s="1"/>
  <c r="CB66" i="45"/>
  <c r="CA66" i="45"/>
  <c r="L66" i="43" s="1"/>
  <c r="BZ66" i="45"/>
  <c r="BY66" i="45"/>
  <c r="BX66" i="45"/>
  <c r="I66" i="43" s="1"/>
  <c r="BW66" i="45"/>
  <c r="BV66" i="45"/>
  <c r="G66" i="43" s="1"/>
  <c r="BU66" i="45"/>
  <c r="BT66" i="45"/>
  <c r="BS66" i="45"/>
  <c r="D66" i="43" s="1"/>
  <c r="B66" i="45"/>
  <c r="B66" i="43" s="1"/>
  <c r="A66" i="45"/>
  <c r="A64" i="27" s="1"/>
  <c r="EF65" i="45"/>
  <c r="BQ65" i="43" s="1"/>
  <c r="EE65" i="45"/>
  <c r="BP65" i="43" s="1"/>
  <c r="ED65" i="45"/>
  <c r="EC65" i="45"/>
  <c r="BN65" i="43" s="1"/>
  <c r="EB65" i="45"/>
  <c r="BM65" i="43" s="1"/>
  <c r="EA65" i="45"/>
  <c r="DZ65" i="45"/>
  <c r="DY65" i="45"/>
  <c r="DX65" i="45"/>
  <c r="BI65" i="43" s="1"/>
  <c r="DW65" i="45"/>
  <c r="BH65" i="43" s="1"/>
  <c r="DV65" i="45"/>
  <c r="DU65" i="45"/>
  <c r="DT65" i="45"/>
  <c r="BE65" i="43" s="1"/>
  <c r="DS65" i="45"/>
  <c r="DR65" i="45"/>
  <c r="DQ65" i="45"/>
  <c r="DP65" i="45"/>
  <c r="BA65" i="43" s="1"/>
  <c r="DO65" i="45"/>
  <c r="AZ65" i="43" s="1"/>
  <c r="DN65" i="45"/>
  <c r="DM65" i="45"/>
  <c r="DL65" i="45"/>
  <c r="AW65" i="43" s="1"/>
  <c r="DK65" i="45"/>
  <c r="DJ65" i="45"/>
  <c r="DI65" i="45"/>
  <c r="DH65" i="45"/>
  <c r="AS65" i="43" s="1"/>
  <c r="DG65" i="45"/>
  <c r="AR65" i="43" s="1"/>
  <c r="DF65" i="45"/>
  <c r="DE65" i="45"/>
  <c r="DD65" i="45"/>
  <c r="AO65" i="43" s="1"/>
  <c r="DC65" i="45"/>
  <c r="DB65" i="45"/>
  <c r="DA65" i="45"/>
  <c r="CZ65" i="45"/>
  <c r="AK65" i="43" s="1"/>
  <c r="CY65" i="45"/>
  <c r="AJ65" i="43" s="1"/>
  <c r="CX65" i="45"/>
  <c r="CW65" i="45"/>
  <c r="CV65" i="45"/>
  <c r="AG65" i="43" s="1"/>
  <c r="CU65" i="45"/>
  <c r="CT65" i="45"/>
  <c r="CS65" i="45"/>
  <c r="CR65" i="45"/>
  <c r="AC65" i="43" s="1"/>
  <c r="CQ65" i="45"/>
  <c r="AB65" i="43" s="1"/>
  <c r="CP65" i="45"/>
  <c r="CO65" i="45"/>
  <c r="Z65" i="43" s="1"/>
  <c r="CN65" i="45"/>
  <c r="Y65" i="43" s="1"/>
  <c r="CM65" i="45"/>
  <c r="CL65" i="45"/>
  <c r="CK65" i="45"/>
  <c r="CJ65" i="45"/>
  <c r="U65" i="43" s="1"/>
  <c r="CI65" i="45"/>
  <c r="T65" i="43" s="1"/>
  <c r="CH65" i="45"/>
  <c r="CG65" i="45"/>
  <c r="R65" i="43" s="1"/>
  <c r="CF65" i="45"/>
  <c r="Q65" i="43" s="1"/>
  <c r="CE65" i="45"/>
  <c r="CD65" i="45"/>
  <c r="CC65" i="45"/>
  <c r="CB65" i="45"/>
  <c r="M65" i="43" s="1"/>
  <c r="CA65" i="45"/>
  <c r="BZ65" i="45"/>
  <c r="BY65" i="45"/>
  <c r="BX65" i="45"/>
  <c r="I65" i="43" s="1"/>
  <c r="BW65" i="45"/>
  <c r="BV65" i="45"/>
  <c r="BU65" i="45"/>
  <c r="BT65" i="45"/>
  <c r="E65" i="43" s="1"/>
  <c r="BS65" i="45"/>
  <c r="D65" i="43" s="1"/>
  <c r="B65" i="45"/>
  <c r="B65" i="43" s="1"/>
  <c r="A65" i="45"/>
  <c r="A63" i="27" s="1"/>
  <c r="EF64" i="45"/>
  <c r="EE64" i="45"/>
  <c r="ED64" i="45"/>
  <c r="BO64" i="43" s="1"/>
  <c r="EC64" i="45"/>
  <c r="BN64" i="43" s="1"/>
  <c r="EB64" i="45"/>
  <c r="EA64" i="45"/>
  <c r="BL64" i="43" s="1"/>
  <c r="DZ64" i="45"/>
  <c r="BK64" i="43" s="1"/>
  <c r="DY64" i="45"/>
  <c r="DX64" i="45"/>
  <c r="DW64" i="45"/>
  <c r="DV64" i="45"/>
  <c r="DU64" i="45"/>
  <c r="BF64" i="43" s="1"/>
  <c r="DT64" i="45"/>
  <c r="DS64" i="45"/>
  <c r="BD64" i="43" s="1"/>
  <c r="DR64" i="45"/>
  <c r="DQ64" i="45"/>
  <c r="DP64" i="45"/>
  <c r="DO64" i="45"/>
  <c r="DN64" i="45"/>
  <c r="AY64" i="43" s="1"/>
  <c r="DM64" i="45"/>
  <c r="DL64" i="45"/>
  <c r="DK64" i="45"/>
  <c r="AV64" i="43" s="1"/>
  <c r="DJ64" i="45"/>
  <c r="AU64" i="43" s="1"/>
  <c r="DI64" i="45"/>
  <c r="DH64" i="45"/>
  <c r="DG64" i="45"/>
  <c r="DF64" i="45"/>
  <c r="DE64" i="45"/>
  <c r="AP64" i="43" s="1"/>
  <c r="DD64" i="45"/>
  <c r="DC64" i="45"/>
  <c r="AN64" i="43" s="1"/>
  <c r="DB64" i="45"/>
  <c r="AM64" i="43" s="1"/>
  <c r="DA64" i="45"/>
  <c r="CZ64" i="45"/>
  <c r="CY64" i="45"/>
  <c r="CX64" i="45"/>
  <c r="AI64" i="43" s="1"/>
  <c r="CW64" i="45"/>
  <c r="AH64" i="43" s="1"/>
  <c r="CV64" i="45"/>
  <c r="CU64" i="45"/>
  <c r="AF64" i="43" s="1"/>
  <c r="CT64" i="45"/>
  <c r="AE64" i="43" s="1"/>
  <c r="CS64" i="45"/>
  <c r="CR64" i="45"/>
  <c r="CQ64" i="45"/>
  <c r="CP64" i="45"/>
  <c r="CO64" i="45"/>
  <c r="Z64" i="43" s="1"/>
  <c r="CN64" i="45"/>
  <c r="CM64" i="45"/>
  <c r="X64" i="43" s="1"/>
  <c r="CL64" i="45"/>
  <c r="CK64" i="45"/>
  <c r="CJ64" i="45"/>
  <c r="CI64" i="45"/>
  <c r="CH64" i="45"/>
  <c r="S64" i="43" s="1"/>
  <c r="CG64" i="45"/>
  <c r="CF64" i="45"/>
  <c r="CE64" i="45"/>
  <c r="P64" i="43" s="1"/>
  <c r="CD64" i="45"/>
  <c r="O64" i="43" s="1"/>
  <c r="CC64" i="45"/>
  <c r="CB64" i="45"/>
  <c r="CA64" i="45"/>
  <c r="BZ64" i="45"/>
  <c r="BY64" i="45"/>
  <c r="J64" i="43" s="1"/>
  <c r="BX64" i="45"/>
  <c r="BW64" i="45"/>
  <c r="H64" i="43" s="1"/>
  <c r="BV64" i="45"/>
  <c r="G64" i="43" s="1"/>
  <c r="BU64" i="45"/>
  <c r="BT64" i="45"/>
  <c r="BS64" i="45"/>
  <c r="B64" i="45"/>
  <c r="B64" i="43" s="1"/>
  <c r="A64" i="45"/>
  <c r="A62" i="27" s="1"/>
  <c r="EF63" i="45"/>
  <c r="BQ63" i="43" s="1"/>
  <c r="EE63" i="45"/>
  <c r="ED63" i="45"/>
  <c r="BO63" i="43" s="1"/>
  <c r="EC63" i="45"/>
  <c r="EB63" i="45"/>
  <c r="BM63" i="43" s="1"/>
  <c r="EA63" i="45"/>
  <c r="DZ63" i="45"/>
  <c r="DY63" i="45"/>
  <c r="BJ63" i="43" s="1"/>
  <c r="DX63" i="45"/>
  <c r="BI63" i="43" s="1"/>
  <c r="DW63" i="45"/>
  <c r="DV63" i="45"/>
  <c r="BG63" i="43" s="1"/>
  <c r="DU63" i="45"/>
  <c r="DT63" i="45"/>
  <c r="BE63" i="43" s="1"/>
  <c r="DS63" i="45"/>
  <c r="BD63" i="43" s="1"/>
  <c r="DR63" i="45"/>
  <c r="DQ63" i="45"/>
  <c r="BB63" i="43" s="1"/>
  <c r="DP63" i="45"/>
  <c r="BA63" i="43" s="1"/>
  <c r="DO63" i="45"/>
  <c r="DN63" i="45"/>
  <c r="DM63" i="45"/>
  <c r="DL63" i="45"/>
  <c r="AW63" i="43" s="1"/>
  <c r="DK63" i="45"/>
  <c r="AV63" i="43" s="1"/>
  <c r="DJ63" i="45"/>
  <c r="DI63" i="45"/>
  <c r="AT63" i="43" s="1"/>
  <c r="DH63" i="45"/>
  <c r="AS63" i="43" s="1"/>
  <c r="DG63" i="45"/>
  <c r="DF63" i="45"/>
  <c r="DE63" i="45"/>
  <c r="DD63" i="45"/>
  <c r="AO63" i="43" s="1"/>
  <c r="DC63" i="45"/>
  <c r="AN63" i="43" s="1"/>
  <c r="DB63" i="45"/>
  <c r="DA63" i="45"/>
  <c r="AL63" i="43" s="1"/>
  <c r="CZ63" i="45"/>
  <c r="AK63" i="43" s="1"/>
  <c r="CY63" i="45"/>
  <c r="CX63" i="45"/>
  <c r="CW63" i="45"/>
  <c r="CV63" i="45"/>
  <c r="AG63" i="43" s="1"/>
  <c r="CU63" i="45"/>
  <c r="AF63" i="43" s="1"/>
  <c r="CT63" i="45"/>
  <c r="CS63" i="45"/>
  <c r="AD63" i="43" s="1"/>
  <c r="CR63" i="45"/>
  <c r="AC63" i="43" s="1"/>
  <c r="CQ63" i="45"/>
  <c r="CP63" i="45"/>
  <c r="AA63" i="43" s="1"/>
  <c r="CO63" i="45"/>
  <c r="CN63" i="45"/>
  <c r="Y63" i="43" s="1"/>
  <c r="CM63" i="45"/>
  <c r="X63" i="43" s="1"/>
  <c r="CL63" i="45"/>
  <c r="CK63" i="45"/>
  <c r="CJ63" i="45"/>
  <c r="U63" i="43" s="1"/>
  <c r="CI63" i="45"/>
  <c r="CH63" i="45"/>
  <c r="S63" i="43" s="1"/>
  <c r="CG63" i="45"/>
  <c r="CF63" i="45"/>
  <c r="CE63" i="45"/>
  <c r="P63" i="43" s="1"/>
  <c r="CD63" i="45"/>
  <c r="CC63" i="45"/>
  <c r="N63" i="43" s="1"/>
  <c r="CB63" i="45"/>
  <c r="M63" i="43" s="1"/>
  <c r="CA63" i="45"/>
  <c r="BZ63" i="45"/>
  <c r="K63" i="43" s="1"/>
  <c r="BY63" i="45"/>
  <c r="BX63" i="45"/>
  <c r="BW63" i="45"/>
  <c r="H63" i="43" s="1"/>
  <c r="BV63" i="45"/>
  <c r="BU63" i="45"/>
  <c r="BT63" i="45"/>
  <c r="E63" i="43" s="1"/>
  <c r="BS63" i="45"/>
  <c r="B63" i="45"/>
  <c r="B63" i="43" s="1"/>
  <c r="A63" i="45"/>
  <c r="A61" i="27" s="1"/>
  <c r="EF62" i="45"/>
  <c r="EE62" i="45"/>
  <c r="BP62" i="43" s="1"/>
  <c r="ED62" i="45"/>
  <c r="BO62" i="43" s="1"/>
  <c r="EC62" i="45"/>
  <c r="EB62" i="45"/>
  <c r="BM62" i="43" s="1"/>
  <c r="EA62" i="45"/>
  <c r="DZ62" i="45"/>
  <c r="BK62" i="43" s="1"/>
  <c r="DY62" i="45"/>
  <c r="BJ62" i="43" s="1"/>
  <c r="DX62" i="45"/>
  <c r="DW62" i="45"/>
  <c r="BH62" i="43" s="1"/>
  <c r="DV62" i="45"/>
  <c r="DU62" i="45"/>
  <c r="DT62" i="45"/>
  <c r="BE62" i="43" s="1"/>
  <c r="DS62" i="45"/>
  <c r="DR62" i="45"/>
  <c r="DQ62" i="45"/>
  <c r="BB62" i="43" s="1"/>
  <c r="DP62" i="45"/>
  <c r="DO62" i="45"/>
  <c r="AZ62" i="43" s="1"/>
  <c r="DN62" i="45"/>
  <c r="AY62" i="43" s="1"/>
  <c r="DM62" i="45"/>
  <c r="DL62" i="45"/>
  <c r="AW62" i="43" s="1"/>
  <c r="DK62" i="45"/>
  <c r="DJ62" i="45"/>
  <c r="DI62" i="45"/>
  <c r="AT62" i="43" s="1"/>
  <c r="DH62" i="45"/>
  <c r="DG62" i="45"/>
  <c r="AR62" i="43" s="1"/>
  <c r="DF62" i="45"/>
  <c r="AQ62" i="43" s="1"/>
  <c r="DE62" i="45"/>
  <c r="DD62" i="45"/>
  <c r="AO62" i="43" s="1"/>
  <c r="DC62" i="45"/>
  <c r="DB62" i="45"/>
  <c r="AM62" i="43" s="1"/>
  <c r="DA62" i="45"/>
  <c r="CZ62" i="45"/>
  <c r="CY62" i="45"/>
  <c r="AJ62" i="43" s="1"/>
  <c r="CX62" i="45"/>
  <c r="AI62" i="43" s="1"/>
  <c r="CW62" i="45"/>
  <c r="CV62" i="45"/>
  <c r="AG62" i="43" s="1"/>
  <c r="CU62" i="45"/>
  <c r="CT62" i="45"/>
  <c r="CS62" i="45"/>
  <c r="AD62" i="43" s="1"/>
  <c r="CR62" i="45"/>
  <c r="CQ62" i="45"/>
  <c r="AB62" i="43" s="1"/>
  <c r="CP62" i="45"/>
  <c r="AA62" i="43" s="1"/>
  <c r="CO62" i="45"/>
  <c r="CN62" i="45"/>
  <c r="Y62" i="43" s="1"/>
  <c r="CM62" i="45"/>
  <c r="CL62" i="45"/>
  <c r="W62" i="43" s="1"/>
  <c r="CK62" i="45"/>
  <c r="V62" i="43" s="1"/>
  <c r="CJ62" i="45"/>
  <c r="CI62" i="45"/>
  <c r="T62" i="43" s="1"/>
  <c r="CH62" i="45"/>
  <c r="CG62" i="45"/>
  <c r="CF62" i="45"/>
  <c r="CE62" i="45"/>
  <c r="CD62" i="45"/>
  <c r="O62" i="43" s="1"/>
  <c r="CC62" i="45"/>
  <c r="N62" i="43" s="1"/>
  <c r="CB62" i="45"/>
  <c r="CA62" i="45"/>
  <c r="L62" i="43" s="1"/>
  <c r="BZ62" i="45"/>
  <c r="BY62" i="45"/>
  <c r="BX62" i="45"/>
  <c r="I62" i="43" s="1"/>
  <c r="BW62" i="45"/>
  <c r="BV62" i="45"/>
  <c r="G62" i="43" s="1"/>
  <c r="BU62" i="45"/>
  <c r="F62" i="43" s="1"/>
  <c r="BT62" i="45"/>
  <c r="BS62" i="45"/>
  <c r="D62" i="43" s="1"/>
  <c r="B62" i="45"/>
  <c r="B62" i="43" s="1"/>
  <c r="A62" i="45"/>
  <c r="A60" i="27" s="1"/>
  <c r="EF61" i="45"/>
  <c r="BQ61" i="43" s="1"/>
  <c r="EE61" i="45"/>
  <c r="BP61" i="43" s="1"/>
  <c r="ED61" i="45"/>
  <c r="EC61" i="45"/>
  <c r="EB61" i="45"/>
  <c r="BM61" i="43" s="1"/>
  <c r="EA61" i="45"/>
  <c r="DZ61" i="45"/>
  <c r="BK61" i="43" s="1"/>
  <c r="DY61" i="45"/>
  <c r="DX61" i="45"/>
  <c r="BI61" i="43" s="1"/>
  <c r="DW61" i="45"/>
  <c r="BH61" i="43" s="1"/>
  <c r="DV61" i="45"/>
  <c r="DU61" i="45"/>
  <c r="BF61" i="43" s="1"/>
  <c r="DT61" i="45"/>
  <c r="DS61" i="45"/>
  <c r="DR61" i="45"/>
  <c r="DQ61" i="45"/>
  <c r="DP61" i="45"/>
  <c r="BA61" i="43" s="1"/>
  <c r="DO61" i="45"/>
  <c r="AZ61" i="43" s="1"/>
  <c r="DN61" i="45"/>
  <c r="DM61" i="45"/>
  <c r="AX61" i="43" s="1"/>
  <c r="DL61" i="45"/>
  <c r="AW61" i="43" s="1"/>
  <c r="DK61" i="45"/>
  <c r="DJ61" i="45"/>
  <c r="DI61" i="45"/>
  <c r="DH61" i="45"/>
  <c r="DG61" i="45"/>
  <c r="AR61" i="43" s="1"/>
  <c r="DF61" i="45"/>
  <c r="DE61" i="45"/>
  <c r="DD61" i="45"/>
  <c r="AO61" i="43" s="1"/>
  <c r="DC61" i="45"/>
  <c r="DB61" i="45"/>
  <c r="DA61" i="45"/>
  <c r="CZ61" i="45"/>
  <c r="AK61" i="43" s="1"/>
  <c r="CY61" i="45"/>
  <c r="AJ61" i="43" s="1"/>
  <c r="CX61" i="45"/>
  <c r="CW61" i="45"/>
  <c r="AH61" i="43" s="1"/>
  <c r="CV61" i="45"/>
  <c r="AG61" i="43" s="1"/>
  <c r="CU61" i="45"/>
  <c r="CT61" i="45"/>
  <c r="AE61" i="43" s="1"/>
  <c r="CS61" i="45"/>
  <c r="CR61" i="45"/>
  <c r="AC61" i="43" s="1"/>
  <c r="CQ61" i="45"/>
  <c r="CP61" i="45"/>
  <c r="CO61" i="45"/>
  <c r="Z61" i="43" s="1"/>
  <c r="CN61" i="45"/>
  <c r="Y61" i="43" s="1"/>
  <c r="CM61" i="45"/>
  <c r="CL61" i="45"/>
  <c r="CK61" i="45"/>
  <c r="CJ61" i="45"/>
  <c r="U61" i="43" s="1"/>
  <c r="CI61" i="45"/>
  <c r="T61" i="43" s="1"/>
  <c r="CH61" i="45"/>
  <c r="CG61" i="45"/>
  <c r="CF61" i="45"/>
  <c r="Q61" i="43" s="1"/>
  <c r="CE61" i="45"/>
  <c r="CD61" i="45"/>
  <c r="CC61" i="45"/>
  <c r="CB61" i="45"/>
  <c r="CA61" i="45"/>
  <c r="L61" i="43" s="1"/>
  <c r="BZ61" i="45"/>
  <c r="BY61" i="45"/>
  <c r="J61" i="43" s="1"/>
  <c r="BX61" i="45"/>
  <c r="I61" i="43" s="1"/>
  <c r="BW61" i="45"/>
  <c r="BV61" i="45"/>
  <c r="BU61" i="45"/>
  <c r="BT61" i="45"/>
  <c r="E61" i="43" s="1"/>
  <c r="BS61" i="45"/>
  <c r="D61" i="43" s="1"/>
  <c r="B61" i="45"/>
  <c r="B61" i="43" s="1"/>
  <c r="A61" i="45"/>
  <c r="A59" i="27" s="1"/>
  <c r="EF60" i="45"/>
  <c r="EE60" i="45"/>
  <c r="ED60" i="45"/>
  <c r="EC60" i="45"/>
  <c r="EB60" i="45"/>
  <c r="EA60" i="45"/>
  <c r="BL60" i="43" s="1"/>
  <c r="DZ60" i="45"/>
  <c r="BK60" i="43" s="1"/>
  <c r="DY60" i="45"/>
  <c r="DX60" i="45"/>
  <c r="DW60" i="45"/>
  <c r="DV60" i="45"/>
  <c r="BG60" i="43" s="1"/>
  <c r="DU60" i="45"/>
  <c r="BF60" i="43" s="1"/>
  <c r="DT60" i="45"/>
  <c r="DS60" i="45"/>
  <c r="BD60" i="43" s="1"/>
  <c r="DR60" i="45"/>
  <c r="BC60" i="43" s="1"/>
  <c r="DQ60" i="45"/>
  <c r="DP60" i="45"/>
  <c r="BA60" i="43" s="1"/>
  <c r="DO60" i="45"/>
  <c r="DN60" i="45"/>
  <c r="AY60" i="43" s="1"/>
  <c r="DM60" i="45"/>
  <c r="AX60" i="43" s="1"/>
  <c r="DL60" i="45"/>
  <c r="DK60" i="45"/>
  <c r="AV60" i="43" s="1"/>
  <c r="DJ60" i="45"/>
  <c r="AU60" i="43" s="1"/>
  <c r="DI60" i="45"/>
  <c r="DH60" i="45"/>
  <c r="DG60" i="45"/>
  <c r="DF60" i="45"/>
  <c r="AQ60" i="43" s="1"/>
  <c r="DE60" i="45"/>
  <c r="AP60" i="43" s="1"/>
  <c r="DD60" i="45"/>
  <c r="DC60" i="45"/>
  <c r="DB60" i="45"/>
  <c r="AM60" i="43" s="1"/>
  <c r="DA60" i="45"/>
  <c r="CZ60" i="45"/>
  <c r="CY60" i="45"/>
  <c r="CX60" i="45"/>
  <c r="CW60" i="45"/>
  <c r="AH60" i="43" s="1"/>
  <c r="CV60" i="45"/>
  <c r="CU60" i="45"/>
  <c r="AF60" i="43" s="1"/>
  <c r="CT60" i="45"/>
  <c r="AE60" i="43" s="1"/>
  <c r="CS60" i="45"/>
  <c r="CR60" i="45"/>
  <c r="CQ60" i="45"/>
  <c r="CP60" i="45"/>
  <c r="AA60" i="43" s="1"/>
  <c r="CO60" i="45"/>
  <c r="Z60" i="43" s="1"/>
  <c r="CN60" i="45"/>
  <c r="CM60" i="45"/>
  <c r="X60" i="43" s="1"/>
  <c r="CL60" i="45"/>
  <c r="CK60" i="45"/>
  <c r="CJ60" i="45"/>
  <c r="U60" i="43" s="1"/>
  <c r="CI60" i="45"/>
  <c r="CH60" i="45"/>
  <c r="S60" i="43" s="1"/>
  <c r="CG60" i="45"/>
  <c r="R60" i="43" s="1"/>
  <c r="CF60" i="45"/>
  <c r="CE60" i="45"/>
  <c r="CD60" i="45"/>
  <c r="O60" i="43" s="1"/>
  <c r="CC60" i="45"/>
  <c r="CB60" i="45"/>
  <c r="CA60" i="45"/>
  <c r="BZ60" i="45"/>
  <c r="K60" i="43" s="1"/>
  <c r="BY60" i="45"/>
  <c r="J60" i="43" s="1"/>
  <c r="BX60" i="45"/>
  <c r="BW60" i="45"/>
  <c r="H60" i="43" s="1"/>
  <c r="BV60" i="45"/>
  <c r="G60" i="43" s="1"/>
  <c r="BU60" i="45"/>
  <c r="BT60" i="45"/>
  <c r="BS60" i="45"/>
  <c r="B60" i="45"/>
  <c r="B60" i="43" s="1"/>
  <c r="A60" i="45"/>
  <c r="A58" i="27" s="1"/>
  <c r="EF59" i="45"/>
  <c r="BQ59" i="43" s="1"/>
  <c r="EE59" i="45"/>
  <c r="ED59" i="45"/>
  <c r="BO59" i="43" s="1"/>
  <c r="EC59" i="45"/>
  <c r="EB59" i="45"/>
  <c r="BM59" i="43" s="1"/>
  <c r="EA59" i="45"/>
  <c r="DZ59" i="45"/>
  <c r="DY59" i="45"/>
  <c r="DX59" i="45"/>
  <c r="BI59" i="43" s="1"/>
  <c r="DW59" i="45"/>
  <c r="DV59" i="45"/>
  <c r="BG59" i="43" s="1"/>
  <c r="DU59" i="45"/>
  <c r="DT59" i="45"/>
  <c r="BE59" i="43" s="1"/>
  <c r="DS59" i="45"/>
  <c r="BD59" i="43" s="1"/>
  <c r="DR59" i="45"/>
  <c r="DQ59" i="45"/>
  <c r="DP59" i="45"/>
  <c r="BA59" i="43" s="1"/>
  <c r="DO59" i="45"/>
  <c r="DN59" i="45"/>
  <c r="DM59" i="45"/>
  <c r="DL59" i="45"/>
  <c r="DK59" i="45"/>
  <c r="AV59" i="43" s="1"/>
  <c r="DJ59" i="45"/>
  <c r="DI59" i="45"/>
  <c r="DH59" i="45"/>
  <c r="AS59" i="43" s="1"/>
  <c r="DG59" i="45"/>
  <c r="DF59" i="45"/>
  <c r="AQ59" i="43" s="1"/>
  <c r="DE59" i="45"/>
  <c r="DD59" i="45"/>
  <c r="AO59" i="43" s="1"/>
  <c r="DC59" i="45"/>
  <c r="AN59" i="43" s="1"/>
  <c r="DB59" i="45"/>
  <c r="DA59" i="45"/>
  <c r="CZ59" i="45"/>
  <c r="AK59" i="43" s="1"/>
  <c r="CY59" i="45"/>
  <c r="CX59" i="45"/>
  <c r="AI59" i="43" s="1"/>
  <c r="CW59" i="45"/>
  <c r="CV59" i="45"/>
  <c r="CU59" i="45"/>
  <c r="AF59" i="43" s="1"/>
  <c r="CT59" i="45"/>
  <c r="CS59" i="45"/>
  <c r="CR59" i="45"/>
  <c r="AC59" i="43" s="1"/>
  <c r="CQ59" i="45"/>
  <c r="CP59" i="45"/>
  <c r="AA59" i="43" s="1"/>
  <c r="CO59" i="45"/>
  <c r="CN59" i="45"/>
  <c r="CM59" i="45"/>
  <c r="X59" i="43" s="1"/>
  <c r="CL59" i="45"/>
  <c r="CK59" i="45"/>
  <c r="CJ59" i="45"/>
  <c r="U59" i="43" s="1"/>
  <c r="CI59" i="45"/>
  <c r="CH59" i="45"/>
  <c r="S59" i="43" s="1"/>
  <c r="CG59" i="45"/>
  <c r="CF59" i="45"/>
  <c r="CE59" i="45"/>
  <c r="P59" i="43" s="1"/>
  <c r="CD59" i="45"/>
  <c r="CC59" i="45"/>
  <c r="CB59" i="45"/>
  <c r="CA59" i="45"/>
  <c r="BZ59" i="45"/>
  <c r="K59" i="43" s="1"/>
  <c r="BY59" i="45"/>
  <c r="BX59" i="45"/>
  <c r="I59" i="43" s="1"/>
  <c r="BW59" i="45"/>
  <c r="H59" i="43" s="1"/>
  <c r="BV59" i="45"/>
  <c r="BU59" i="45"/>
  <c r="BT59" i="45"/>
  <c r="E59" i="43" s="1"/>
  <c r="BS59" i="45"/>
  <c r="B59" i="45"/>
  <c r="B59" i="43" s="1"/>
  <c r="A59" i="45"/>
  <c r="A57" i="27" s="1"/>
  <c r="EF58" i="45"/>
  <c r="EE58" i="45"/>
  <c r="BP58" i="43" s="1"/>
  <c r="ED58" i="45"/>
  <c r="BO58" i="43" s="1"/>
  <c r="EC58" i="45"/>
  <c r="EB58" i="45"/>
  <c r="EA58" i="45"/>
  <c r="DZ58" i="45"/>
  <c r="DY58" i="45"/>
  <c r="BJ58" i="43" s="1"/>
  <c r="DX58" i="45"/>
  <c r="DW58" i="45"/>
  <c r="BH58" i="43" s="1"/>
  <c r="DV58" i="45"/>
  <c r="BG58" i="43" s="1"/>
  <c r="DU58" i="45"/>
  <c r="DT58" i="45"/>
  <c r="DS58" i="45"/>
  <c r="DR58" i="45"/>
  <c r="BC58" i="43" s="1"/>
  <c r="DQ58" i="45"/>
  <c r="BB58" i="43" s="1"/>
  <c r="DP58" i="45"/>
  <c r="DO58" i="45"/>
  <c r="AZ58" i="43" s="1"/>
  <c r="DN58" i="45"/>
  <c r="AY58" i="43" s="1"/>
  <c r="DM58" i="45"/>
  <c r="DL58" i="45"/>
  <c r="AW58" i="43" s="1"/>
  <c r="DK58" i="45"/>
  <c r="DJ58" i="45"/>
  <c r="DI58" i="45"/>
  <c r="AT58" i="43" s="1"/>
  <c r="DH58" i="45"/>
  <c r="DG58" i="45"/>
  <c r="AR58" i="43" s="1"/>
  <c r="DF58" i="45"/>
  <c r="AQ58" i="43" s="1"/>
  <c r="DE58" i="45"/>
  <c r="DD58" i="45"/>
  <c r="AO58" i="43" s="1"/>
  <c r="DC58" i="45"/>
  <c r="DB58" i="45"/>
  <c r="DA58" i="45"/>
  <c r="AL58" i="43" s="1"/>
  <c r="CZ58" i="45"/>
  <c r="CY58" i="45"/>
  <c r="AJ58" i="43" s="1"/>
  <c r="CX58" i="45"/>
  <c r="AI58" i="43" s="1"/>
  <c r="CW58" i="45"/>
  <c r="CV58" i="45"/>
  <c r="CU58" i="45"/>
  <c r="CT58" i="45"/>
  <c r="CS58" i="45"/>
  <c r="AD58" i="43" s="1"/>
  <c r="CR58" i="45"/>
  <c r="CQ58" i="45"/>
  <c r="AB58" i="43" s="1"/>
  <c r="CP58" i="45"/>
  <c r="AA58" i="43" s="1"/>
  <c r="CO58" i="45"/>
  <c r="CN58" i="45"/>
  <c r="CM58" i="45"/>
  <c r="CL58" i="45"/>
  <c r="W58" i="43" s="1"/>
  <c r="CK58" i="45"/>
  <c r="V58" i="43" s="1"/>
  <c r="CJ58" i="45"/>
  <c r="CI58" i="45"/>
  <c r="T58" i="43" s="1"/>
  <c r="CH58" i="45"/>
  <c r="S58" i="43" s="1"/>
  <c r="CG58" i="45"/>
  <c r="CF58" i="45"/>
  <c r="Q58" i="43" s="1"/>
  <c r="CE58" i="45"/>
  <c r="CD58" i="45"/>
  <c r="CC58" i="45"/>
  <c r="N58" i="43" s="1"/>
  <c r="CB58" i="45"/>
  <c r="CA58" i="45"/>
  <c r="BZ58" i="45"/>
  <c r="K58" i="43" s="1"/>
  <c r="BY58" i="45"/>
  <c r="BX58" i="45"/>
  <c r="BW58" i="45"/>
  <c r="BV58" i="45"/>
  <c r="BU58" i="45"/>
  <c r="F58" i="43" s="1"/>
  <c r="BT58" i="45"/>
  <c r="BS58" i="45"/>
  <c r="D58" i="43" s="1"/>
  <c r="B58" i="45"/>
  <c r="B58" i="43" s="1"/>
  <c r="A58" i="45"/>
  <c r="A56" i="27" s="1"/>
  <c r="EF57" i="45"/>
  <c r="EE57" i="45"/>
  <c r="BP57" i="43" s="1"/>
  <c r="ED57" i="45"/>
  <c r="BO57" i="43" s="1"/>
  <c r="EC57" i="45"/>
  <c r="EB57" i="45"/>
  <c r="EA57" i="45"/>
  <c r="DZ57" i="45"/>
  <c r="BK57" i="43" s="1"/>
  <c r="DY57" i="45"/>
  <c r="DX57" i="45"/>
  <c r="BI57" i="43" s="1"/>
  <c r="DW57" i="45"/>
  <c r="BH57" i="43" s="1"/>
  <c r="DV57" i="45"/>
  <c r="BG57" i="43" s="1"/>
  <c r="DU57" i="45"/>
  <c r="BF57" i="43" s="1"/>
  <c r="DT57" i="45"/>
  <c r="BE57" i="43" s="1"/>
  <c r="DS57" i="45"/>
  <c r="DR57" i="45"/>
  <c r="DQ57" i="45"/>
  <c r="DP57" i="45"/>
  <c r="DO57" i="45"/>
  <c r="AZ57" i="43" s="1"/>
  <c r="DN57" i="45"/>
  <c r="AY57" i="43" s="1"/>
  <c r="DM57" i="45"/>
  <c r="DL57" i="45"/>
  <c r="DK57" i="45"/>
  <c r="DJ57" i="45"/>
  <c r="AU57" i="43" s="1"/>
  <c r="DI57" i="45"/>
  <c r="DH57" i="45"/>
  <c r="AS57" i="43" s="1"/>
  <c r="DG57" i="45"/>
  <c r="AR57" i="43" s="1"/>
  <c r="DF57" i="45"/>
  <c r="AQ57" i="43" s="1"/>
  <c r="DE57" i="45"/>
  <c r="AP57" i="43" s="1"/>
  <c r="DD57" i="45"/>
  <c r="DC57" i="45"/>
  <c r="DB57" i="45"/>
  <c r="AM57" i="43" s="1"/>
  <c r="DA57" i="45"/>
  <c r="CZ57" i="45"/>
  <c r="CY57" i="45"/>
  <c r="AJ57" i="43" s="1"/>
  <c r="CX57" i="45"/>
  <c r="AI57" i="43" s="1"/>
  <c r="CW57" i="45"/>
  <c r="CV57" i="45"/>
  <c r="CU57" i="45"/>
  <c r="CT57" i="45"/>
  <c r="CS57" i="45"/>
  <c r="CR57" i="45"/>
  <c r="AC57" i="43" s="1"/>
  <c r="CQ57" i="45"/>
  <c r="AB57" i="43" s="1"/>
  <c r="CP57" i="45"/>
  <c r="AA57" i="43" s="1"/>
  <c r="CO57" i="45"/>
  <c r="Z57" i="43" s="1"/>
  <c r="CN57" i="45"/>
  <c r="Y57" i="43" s="1"/>
  <c r="CM57" i="45"/>
  <c r="CL57" i="45"/>
  <c r="W57" i="43" s="1"/>
  <c r="CK57" i="45"/>
  <c r="CJ57" i="45"/>
  <c r="CI57" i="45"/>
  <c r="T57" i="43" s="1"/>
  <c r="CH57" i="45"/>
  <c r="S57" i="43" s="1"/>
  <c r="CG57" i="45"/>
  <c r="CF57" i="45"/>
  <c r="CE57" i="45"/>
  <c r="CD57" i="45"/>
  <c r="O57" i="43" s="1"/>
  <c r="CC57" i="45"/>
  <c r="CB57" i="45"/>
  <c r="M57" i="43" s="1"/>
  <c r="CA57" i="45"/>
  <c r="L57" i="43" s="1"/>
  <c r="BZ57" i="45"/>
  <c r="K57" i="43" s="1"/>
  <c r="BY57" i="45"/>
  <c r="BX57" i="45"/>
  <c r="BW57" i="45"/>
  <c r="BV57" i="45"/>
  <c r="G57" i="43" s="1"/>
  <c r="BU57" i="45"/>
  <c r="BT57" i="45"/>
  <c r="BS57" i="45"/>
  <c r="D57" i="43" s="1"/>
  <c r="B57" i="45"/>
  <c r="B57" i="43" s="1"/>
  <c r="A57" i="45"/>
  <c r="A55" i="27" s="1"/>
  <c r="EF56" i="45"/>
  <c r="BQ56" i="43" s="1"/>
  <c r="EE56" i="45"/>
  <c r="BP56" i="43" s="1"/>
  <c r="ED56" i="45"/>
  <c r="EC56" i="45"/>
  <c r="BN56" i="43" s="1"/>
  <c r="EB56" i="45"/>
  <c r="BM56" i="43" s="1"/>
  <c r="EA56" i="45"/>
  <c r="DZ56" i="45"/>
  <c r="DY56" i="45"/>
  <c r="DX56" i="45"/>
  <c r="BI56" i="43" s="1"/>
  <c r="DW56" i="45"/>
  <c r="BH56" i="43" s="1"/>
  <c r="DV56" i="45"/>
  <c r="DU56" i="45"/>
  <c r="BF56" i="43" s="1"/>
  <c r="DT56" i="45"/>
  <c r="DS56" i="45"/>
  <c r="DR56" i="45"/>
  <c r="BC56" i="43" s="1"/>
  <c r="DQ56" i="45"/>
  <c r="DP56" i="45"/>
  <c r="BA56" i="43" s="1"/>
  <c r="DO56" i="45"/>
  <c r="AZ56" i="43" s="1"/>
  <c r="DN56" i="45"/>
  <c r="AY56" i="43" s="1"/>
  <c r="DM56" i="45"/>
  <c r="DL56" i="45"/>
  <c r="AW56" i="43" s="1"/>
  <c r="DK56" i="45"/>
  <c r="AV56" i="43" s="1"/>
  <c r="DJ56" i="45"/>
  <c r="AU56" i="43" s="1"/>
  <c r="DI56" i="45"/>
  <c r="DH56" i="45"/>
  <c r="AS56" i="43" s="1"/>
  <c r="DG56" i="45"/>
  <c r="AR56" i="43" s="1"/>
  <c r="DF56" i="45"/>
  <c r="AQ56" i="43" s="1"/>
  <c r="DE56" i="45"/>
  <c r="AP56" i="43" s="1"/>
  <c r="DD56" i="45"/>
  <c r="AO56" i="43" s="1"/>
  <c r="DC56" i="45"/>
  <c r="DB56" i="45"/>
  <c r="AM56" i="43" s="1"/>
  <c r="DA56" i="45"/>
  <c r="CZ56" i="45"/>
  <c r="AK56" i="43" s="1"/>
  <c r="CY56" i="45"/>
  <c r="AJ56" i="43" s="1"/>
  <c r="CX56" i="45"/>
  <c r="CW56" i="45"/>
  <c r="AH56" i="43" s="1"/>
  <c r="CV56" i="45"/>
  <c r="CU56" i="45"/>
  <c r="CT56" i="45"/>
  <c r="CS56" i="45"/>
  <c r="CR56" i="45"/>
  <c r="AC56" i="43" s="1"/>
  <c r="CQ56" i="45"/>
  <c r="AB56" i="43" s="1"/>
  <c r="CP56" i="45"/>
  <c r="AA56" i="43" s="1"/>
  <c r="CO56" i="45"/>
  <c r="Z56" i="43" s="1"/>
  <c r="CN56" i="45"/>
  <c r="Y56" i="43" s="1"/>
  <c r="CM56" i="45"/>
  <c r="CL56" i="45"/>
  <c r="CK56" i="45"/>
  <c r="CJ56" i="45"/>
  <c r="U56" i="43" s="1"/>
  <c r="CI56" i="45"/>
  <c r="T56" i="43" s="1"/>
  <c r="CH56" i="45"/>
  <c r="S56" i="43" s="1"/>
  <c r="CG56" i="45"/>
  <c r="R56" i="43" s="1"/>
  <c r="CF56" i="45"/>
  <c r="Q56" i="43" s="1"/>
  <c r="CE56" i="45"/>
  <c r="P56" i="43" s="1"/>
  <c r="CD56" i="45"/>
  <c r="CC56" i="45"/>
  <c r="CB56" i="45"/>
  <c r="M56" i="43" s="1"/>
  <c r="CA56" i="45"/>
  <c r="L56" i="43" s="1"/>
  <c r="BZ56" i="45"/>
  <c r="K56" i="43" s="1"/>
  <c r="BY56" i="45"/>
  <c r="J56" i="43" s="1"/>
  <c r="BX56" i="45"/>
  <c r="BW56" i="45"/>
  <c r="BV56" i="45"/>
  <c r="G56" i="43" s="1"/>
  <c r="BU56" i="45"/>
  <c r="BT56" i="45"/>
  <c r="E56" i="43" s="1"/>
  <c r="BS56" i="45"/>
  <c r="D56" i="43" s="1"/>
  <c r="B56" i="45"/>
  <c r="B56" i="43" s="1"/>
  <c r="A56" i="45"/>
  <c r="A54" i="27" s="1"/>
  <c r="EF55" i="45"/>
  <c r="EE55" i="45"/>
  <c r="ED55" i="45"/>
  <c r="BO55" i="43" s="1"/>
  <c r="EC55" i="45"/>
  <c r="BN55" i="43" s="1"/>
  <c r="EB55" i="45"/>
  <c r="EA55" i="45"/>
  <c r="BL55" i="43" s="1"/>
  <c r="DZ55" i="45"/>
  <c r="DY55" i="45"/>
  <c r="DX55" i="45"/>
  <c r="BI55" i="43" s="1"/>
  <c r="DW55" i="45"/>
  <c r="DV55" i="45"/>
  <c r="BG55" i="43" s="1"/>
  <c r="DU55" i="45"/>
  <c r="BF55" i="43" s="1"/>
  <c r="DT55" i="45"/>
  <c r="BE55" i="43" s="1"/>
  <c r="DS55" i="45"/>
  <c r="BD55" i="43" s="1"/>
  <c r="DR55" i="45"/>
  <c r="BC55" i="43" s="1"/>
  <c r="DQ55" i="45"/>
  <c r="BB55" i="43" s="1"/>
  <c r="DP55" i="45"/>
  <c r="BA55" i="43" s="1"/>
  <c r="DO55" i="45"/>
  <c r="DN55" i="45"/>
  <c r="AY55" i="43" s="1"/>
  <c r="DM55" i="45"/>
  <c r="AX55" i="43" s="1"/>
  <c r="DL55" i="45"/>
  <c r="AW55" i="43" s="1"/>
  <c r="DK55" i="45"/>
  <c r="DJ55" i="45"/>
  <c r="AU55" i="43" s="1"/>
  <c r="DI55" i="45"/>
  <c r="DH55" i="45"/>
  <c r="AS55" i="43" s="1"/>
  <c r="DG55" i="45"/>
  <c r="DF55" i="45"/>
  <c r="AQ55" i="43" s="1"/>
  <c r="DE55" i="45"/>
  <c r="AP55" i="43" s="1"/>
  <c r="DD55" i="45"/>
  <c r="DC55" i="45"/>
  <c r="AN55" i="43" s="1"/>
  <c r="DB55" i="45"/>
  <c r="AM55" i="43" s="1"/>
  <c r="DA55" i="45"/>
  <c r="CZ55" i="45"/>
  <c r="CY55" i="45"/>
  <c r="CX55" i="45"/>
  <c r="CW55" i="45"/>
  <c r="AH55" i="43" s="1"/>
  <c r="CV55" i="45"/>
  <c r="AG55" i="43" s="1"/>
  <c r="CU55" i="45"/>
  <c r="AF55" i="43" s="1"/>
  <c r="CT55" i="45"/>
  <c r="AE55" i="43" s="1"/>
  <c r="CS55" i="45"/>
  <c r="CR55" i="45"/>
  <c r="CQ55" i="45"/>
  <c r="CP55" i="45"/>
  <c r="AA55" i="43" s="1"/>
  <c r="CO55" i="45"/>
  <c r="Z55" i="43" s="1"/>
  <c r="CN55" i="45"/>
  <c r="Y55" i="43" s="1"/>
  <c r="CM55" i="45"/>
  <c r="CL55" i="45"/>
  <c r="W55" i="43" s="1"/>
  <c r="CK55" i="45"/>
  <c r="V55" i="43" s="1"/>
  <c r="CJ55" i="45"/>
  <c r="CI55" i="45"/>
  <c r="CH55" i="45"/>
  <c r="S55" i="43" s="1"/>
  <c r="CG55" i="45"/>
  <c r="CF55" i="45"/>
  <c r="Q55" i="43" s="1"/>
  <c r="CE55" i="45"/>
  <c r="P55" i="43" s="1"/>
  <c r="CD55" i="45"/>
  <c r="O55" i="43" s="1"/>
  <c r="CC55" i="45"/>
  <c r="CB55" i="45"/>
  <c r="M55" i="43" s="1"/>
  <c r="CA55" i="45"/>
  <c r="BZ55" i="45"/>
  <c r="K55" i="43" s="1"/>
  <c r="BY55" i="45"/>
  <c r="J55" i="43" s="1"/>
  <c r="BX55" i="45"/>
  <c r="BW55" i="45"/>
  <c r="H55" i="43" s="1"/>
  <c r="BV55" i="45"/>
  <c r="G55" i="43" s="1"/>
  <c r="BU55" i="45"/>
  <c r="BT55" i="45"/>
  <c r="BS55" i="45"/>
  <c r="B55" i="45"/>
  <c r="B55" i="43" s="1"/>
  <c r="A55" i="45"/>
  <c r="A53" i="27" s="1"/>
  <c r="EF54" i="45"/>
  <c r="BQ54" i="43" s="1"/>
  <c r="EE54" i="45"/>
  <c r="BP54" i="43" s="1"/>
  <c r="ED54" i="45"/>
  <c r="EC54" i="45"/>
  <c r="EB54" i="45"/>
  <c r="EA54" i="45"/>
  <c r="BL54" i="43" s="1"/>
  <c r="DZ54" i="45"/>
  <c r="DY54" i="45"/>
  <c r="BJ54" i="43" s="1"/>
  <c r="DX54" i="45"/>
  <c r="DW54" i="45"/>
  <c r="BH54" i="43" s="1"/>
  <c r="DV54" i="45"/>
  <c r="DU54" i="45"/>
  <c r="DT54" i="45"/>
  <c r="BE54" i="43" s="1"/>
  <c r="DS54" i="45"/>
  <c r="BD54" i="43" s="1"/>
  <c r="DR54" i="45"/>
  <c r="BC54" i="43" s="1"/>
  <c r="DQ54" i="45"/>
  <c r="DP54" i="45"/>
  <c r="BA54" i="43" s="1"/>
  <c r="DO54" i="45"/>
  <c r="AZ54" i="43" s="1"/>
  <c r="DN54" i="45"/>
  <c r="AY54" i="43" s="1"/>
  <c r="DM54" i="45"/>
  <c r="DL54" i="45"/>
  <c r="DK54" i="45"/>
  <c r="AV54" i="43" s="1"/>
  <c r="DJ54" i="45"/>
  <c r="DI54" i="45"/>
  <c r="AT54" i="43" s="1"/>
  <c r="DH54" i="45"/>
  <c r="AS54" i="43" s="1"/>
  <c r="DG54" i="45"/>
  <c r="AR54" i="43" s="1"/>
  <c r="DF54" i="45"/>
  <c r="DE54" i="45"/>
  <c r="DD54" i="45"/>
  <c r="AO54" i="43" s="1"/>
  <c r="DC54" i="45"/>
  <c r="AN54" i="43" s="1"/>
  <c r="DB54" i="45"/>
  <c r="AM54" i="43" s="1"/>
  <c r="DA54" i="45"/>
  <c r="AL54" i="43" s="1"/>
  <c r="CZ54" i="45"/>
  <c r="AK54" i="43" s="1"/>
  <c r="CY54" i="45"/>
  <c r="AJ54" i="43" s="1"/>
  <c r="CX54" i="45"/>
  <c r="CW54" i="45"/>
  <c r="CV54" i="45"/>
  <c r="CU54" i="45"/>
  <c r="AF54" i="43" s="1"/>
  <c r="CT54" i="45"/>
  <c r="CS54" i="45"/>
  <c r="CR54" i="45"/>
  <c r="CQ54" i="45"/>
  <c r="AB54" i="43" s="1"/>
  <c r="CP54" i="45"/>
  <c r="CO54" i="45"/>
  <c r="CN54" i="45"/>
  <c r="CM54" i="45"/>
  <c r="X54" i="43" s="1"/>
  <c r="CL54" i="45"/>
  <c r="W54" i="43" s="1"/>
  <c r="CK54" i="45"/>
  <c r="V54" i="43" s="1"/>
  <c r="CJ54" i="45"/>
  <c r="U54" i="43" s="1"/>
  <c r="CI54" i="45"/>
  <c r="CH54" i="45"/>
  <c r="S54" i="43" s="1"/>
  <c r="CG54" i="45"/>
  <c r="CF54" i="45"/>
  <c r="CE54" i="45"/>
  <c r="P54" i="43" s="1"/>
  <c r="CD54" i="45"/>
  <c r="CC54" i="45"/>
  <c r="CB54" i="45"/>
  <c r="M54" i="43" s="1"/>
  <c r="CA54" i="45"/>
  <c r="L54" i="43" s="1"/>
  <c r="BZ54" i="45"/>
  <c r="BY54" i="45"/>
  <c r="BX54" i="45"/>
  <c r="I54" i="43" s="1"/>
  <c r="BW54" i="45"/>
  <c r="H54" i="43" s="1"/>
  <c r="BV54" i="45"/>
  <c r="BU54" i="45"/>
  <c r="F54" i="43" s="1"/>
  <c r="BT54" i="45"/>
  <c r="E54" i="43" s="1"/>
  <c r="BS54" i="45"/>
  <c r="D54" i="43" s="1"/>
  <c r="B54" i="45"/>
  <c r="B54" i="43" s="1"/>
  <c r="A54" i="45"/>
  <c r="C54" i="45" s="1"/>
  <c r="C54" i="43" s="1"/>
  <c r="EF53" i="45"/>
  <c r="EE53" i="45"/>
  <c r="ED53" i="45"/>
  <c r="BO53" i="43" s="1"/>
  <c r="EC53" i="45"/>
  <c r="BN53" i="43" s="1"/>
  <c r="EB53" i="45"/>
  <c r="BM53" i="43" s="1"/>
  <c r="EA53" i="45"/>
  <c r="DZ53" i="45"/>
  <c r="DY53" i="45"/>
  <c r="BJ53" i="43" s="1"/>
  <c r="DX53" i="45"/>
  <c r="DW53" i="45"/>
  <c r="DV53" i="45"/>
  <c r="DU53" i="45"/>
  <c r="DT53" i="45"/>
  <c r="DS53" i="45"/>
  <c r="DR53" i="45"/>
  <c r="DQ53" i="45"/>
  <c r="BB53" i="43" s="1"/>
  <c r="DP53" i="45"/>
  <c r="BA53" i="43" s="1"/>
  <c r="DO53" i="45"/>
  <c r="AZ53" i="43" s="1"/>
  <c r="DN53" i="45"/>
  <c r="AY53" i="43" s="1"/>
  <c r="DM53" i="45"/>
  <c r="AX53" i="43" s="1"/>
  <c r="DL53" i="45"/>
  <c r="AW53" i="43" s="1"/>
  <c r="DK53" i="45"/>
  <c r="DJ53" i="45"/>
  <c r="DI53" i="45"/>
  <c r="AT53" i="43" s="1"/>
  <c r="DH53" i="45"/>
  <c r="DG53" i="45"/>
  <c r="AR53" i="43" s="1"/>
  <c r="DF53" i="45"/>
  <c r="AQ53" i="43" s="1"/>
  <c r="DE53" i="45"/>
  <c r="AP53" i="43" s="1"/>
  <c r="DD53" i="45"/>
  <c r="DC53" i="45"/>
  <c r="DB53" i="45"/>
  <c r="DA53" i="45"/>
  <c r="AL53" i="43" s="1"/>
  <c r="CZ53" i="45"/>
  <c r="AK53" i="43" s="1"/>
  <c r="CY53" i="45"/>
  <c r="CX53" i="45"/>
  <c r="AI53" i="43" s="1"/>
  <c r="CW53" i="45"/>
  <c r="AH53" i="43" s="1"/>
  <c r="CV53" i="45"/>
  <c r="CU53" i="45"/>
  <c r="CT53" i="45"/>
  <c r="CS53" i="45"/>
  <c r="AD53" i="43" s="1"/>
  <c r="CR53" i="45"/>
  <c r="CQ53" i="45"/>
  <c r="AB53" i="43" s="1"/>
  <c r="CP53" i="45"/>
  <c r="CO53" i="45"/>
  <c r="Z53" i="43" s="1"/>
  <c r="CN53" i="45"/>
  <c r="CM53" i="45"/>
  <c r="CL53" i="45"/>
  <c r="CK53" i="45"/>
  <c r="V53" i="43" s="1"/>
  <c r="CJ53" i="45"/>
  <c r="CI53" i="45"/>
  <c r="T53" i="43" s="1"/>
  <c r="CH53" i="45"/>
  <c r="S53" i="43" s="1"/>
  <c r="CG53" i="45"/>
  <c r="CF53" i="45"/>
  <c r="CE53" i="45"/>
  <c r="CD53" i="45"/>
  <c r="CC53" i="45"/>
  <c r="N53" i="43" s="1"/>
  <c r="CB53" i="45"/>
  <c r="CA53" i="45"/>
  <c r="L53" i="43" s="1"/>
  <c r="BZ53" i="45"/>
  <c r="K53" i="43" s="1"/>
  <c r="BY53" i="45"/>
  <c r="BX53" i="45"/>
  <c r="BW53" i="45"/>
  <c r="BV53" i="45"/>
  <c r="G53" i="43" s="1"/>
  <c r="BU53" i="45"/>
  <c r="F53" i="43" s="1"/>
  <c r="BT53" i="45"/>
  <c r="BS53" i="45"/>
  <c r="B53" i="45"/>
  <c r="B53" i="43" s="1"/>
  <c r="A53" i="45"/>
  <c r="C53" i="45" s="1"/>
  <c r="C53" i="43" s="1"/>
  <c r="EF52" i="45"/>
  <c r="BQ52" i="43" s="1"/>
  <c r="EE52" i="45"/>
  <c r="BP52" i="43" s="1"/>
  <c r="ED52" i="45"/>
  <c r="EC52" i="45"/>
  <c r="EB52" i="45"/>
  <c r="BM52" i="43" s="1"/>
  <c r="EA52" i="45"/>
  <c r="BL52" i="43" s="1"/>
  <c r="DZ52" i="45"/>
  <c r="BK52" i="43" s="1"/>
  <c r="DY52" i="45"/>
  <c r="DX52" i="45"/>
  <c r="DW52" i="45"/>
  <c r="BH52" i="43" s="1"/>
  <c r="DV52" i="45"/>
  <c r="DU52" i="45"/>
  <c r="DT52" i="45"/>
  <c r="DS52" i="45"/>
  <c r="BD52" i="43" s="1"/>
  <c r="DR52" i="45"/>
  <c r="DQ52" i="45"/>
  <c r="DP52" i="45"/>
  <c r="BA52" i="43" s="1"/>
  <c r="DO52" i="45"/>
  <c r="AZ52" i="43" s="1"/>
  <c r="DN52" i="45"/>
  <c r="DM52" i="45"/>
  <c r="AX52" i="43" s="1"/>
  <c r="DL52" i="45"/>
  <c r="AW52" i="43" s="1"/>
  <c r="DK52" i="45"/>
  <c r="AV52" i="43" s="1"/>
  <c r="DJ52" i="45"/>
  <c r="DI52" i="45"/>
  <c r="DH52" i="45"/>
  <c r="AS52" i="43" s="1"/>
  <c r="DG52" i="45"/>
  <c r="AR52" i="43" s="1"/>
  <c r="DF52" i="45"/>
  <c r="DE52" i="45"/>
  <c r="AP52" i="43" s="1"/>
  <c r="DD52" i="45"/>
  <c r="AO52" i="43" s="1"/>
  <c r="DC52" i="45"/>
  <c r="AN52" i="43" s="1"/>
  <c r="DB52" i="45"/>
  <c r="DA52" i="45"/>
  <c r="CZ52" i="45"/>
  <c r="AK52" i="43" s="1"/>
  <c r="CY52" i="45"/>
  <c r="AJ52" i="43" s="1"/>
  <c r="CX52" i="45"/>
  <c r="CW52" i="45"/>
  <c r="CV52" i="45"/>
  <c r="AG52" i="43" s="1"/>
  <c r="CU52" i="45"/>
  <c r="AF52" i="43" s="1"/>
  <c r="CT52" i="45"/>
  <c r="CS52" i="45"/>
  <c r="CR52" i="45"/>
  <c r="CQ52" i="45"/>
  <c r="AB52" i="43" s="1"/>
  <c r="CP52" i="45"/>
  <c r="CO52" i="45"/>
  <c r="Z52" i="43" s="1"/>
  <c r="CN52" i="45"/>
  <c r="CM52" i="45"/>
  <c r="X52" i="43" s="1"/>
  <c r="CL52" i="45"/>
  <c r="CK52" i="45"/>
  <c r="CJ52" i="45"/>
  <c r="CI52" i="45"/>
  <c r="T52" i="43" s="1"/>
  <c r="CH52" i="45"/>
  <c r="CG52" i="45"/>
  <c r="R52" i="43" s="1"/>
  <c r="CF52" i="45"/>
  <c r="Q52" i="43" s="1"/>
  <c r="CE52" i="45"/>
  <c r="CD52" i="45"/>
  <c r="CC52" i="45"/>
  <c r="CB52" i="45"/>
  <c r="CA52" i="45"/>
  <c r="L52" i="43" s="1"/>
  <c r="BZ52" i="45"/>
  <c r="BY52" i="45"/>
  <c r="J52" i="43" s="1"/>
  <c r="BX52" i="45"/>
  <c r="I52" i="43" s="1"/>
  <c r="BW52" i="45"/>
  <c r="H52" i="43" s="1"/>
  <c r="BV52" i="45"/>
  <c r="BU52" i="45"/>
  <c r="BT52" i="45"/>
  <c r="E52" i="43" s="1"/>
  <c r="BS52" i="45"/>
  <c r="D52" i="43" s="1"/>
  <c r="B52" i="45"/>
  <c r="B52" i="43" s="1"/>
  <c r="A52" i="45"/>
  <c r="A50" i="27" s="1"/>
  <c r="EF51" i="45"/>
  <c r="BQ51" i="43" s="1"/>
  <c r="EE51" i="45"/>
  <c r="ED51" i="45"/>
  <c r="EC51" i="45"/>
  <c r="BN51" i="43" s="1"/>
  <c r="EB51" i="45"/>
  <c r="EA51" i="45"/>
  <c r="DZ51" i="45"/>
  <c r="BK51" i="43" s="1"/>
  <c r="DY51" i="45"/>
  <c r="BJ51" i="43" s="1"/>
  <c r="DX51" i="45"/>
  <c r="DW51" i="45"/>
  <c r="DV51" i="45"/>
  <c r="DU51" i="45"/>
  <c r="BF51" i="43" s="1"/>
  <c r="DT51" i="45"/>
  <c r="DS51" i="45"/>
  <c r="DR51" i="45"/>
  <c r="BC51" i="43" s="1"/>
  <c r="DQ51" i="45"/>
  <c r="BB51" i="43" s="1"/>
  <c r="DP51" i="45"/>
  <c r="BA51" i="43" s="1"/>
  <c r="DO51" i="45"/>
  <c r="DN51" i="45"/>
  <c r="DM51" i="45"/>
  <c r="AX51" i="43" s="1"/>
  <c r="DL51" i="45"/>
  <c r="DK51" i="45"/>
  <c r="DJ51" i="45"/>
  <c r="AU51" i="43" s="1"/>
  <c r="DI51" i="45"/>
  <c r="AT51" i="43" s="1"/>
  <c r="DH51" i="45"/>
  <c r="AS51" i="43" s="1"/>
  <c r="DG51" i="45"/>
  <c r="DF51" i="45"/>
  <c r="AQ51" i="43" s="1"/>
  <c r="DE51" i="45"/>
  <c r="AP51" i="43" s="1"/>
  <c r="DD51" i="45"/>
  <c r="DC51" i="45"/>
  <c r="DB51" i="45"/>
  <c r="AM51" i="43" s="1"/>
  <c r="DA51" i="45"/>
  <c r="AL51" i="43" s="1"/>
  <c r="CZ51" i="45"/>
  <c r="AK51" i="43" s="1"/>
  <c r="CY51" i="45"/>
  <c r="CX51" i="45"/>
  <c r="CW51" i="45"/>
  <c r="AH51" i="43" s="1"/>
  <c r="CV51" i="45"/>
  <c r="CU51" i="45"/>
  <c r="CT51" i="45"/>
  <c r="AE51" i="43" s="1"/>
  <c r="CS51" i="45"/>
  <c r="AD51" i="43" s="1"/>
  <c r="CR51" i="45"/>
  <c r="AC51" i="43" s="1"/>
  <c r="CQ51" i="45"/>
  <c r="CP51" i="45"/>
  <c r="CO51" i="45"/>
  <c r="Z51" i="43" s="1"/>
  <c r="CN51" i="45"/>
  <c r="CM51" i="45"/>
  <c r="CL51" i="45"/>
  <c r="W51" i="43" s="1"/>
  <c r="CK51" i="45"/>
  <c r="V51" i="43" s="1"/>
  <c r="CJ51" i="45"/>
  <c r="U51" i="43" s="1"/>
  <c r="CI51" i="45"/>
  <c r="CH51" i="45"/>
  <c r="CG51" i="45"/>
  <c r="R51" i="43" s="1"/>
  <c r="CF51" i="45"/>
  <c r="CE51" i="45"/>
  <c r="CD51" i="45"/>
  <c r="O51" i="43" s="1"/>
  <c r="CC51" i="45"/>
  <c r="N51" i="43" s="1"/>
  <c r="CB51" i="45"/>
  <c r="M51" i="43" s="1"/>
  <c r="CA51" i="45"/>
  <c r="BZ51" i="45"/>
  <c r="K51" i="43" s="1"/>
  <c r="BY51" i="45"/>
  <c r="J51" i="43" s="1"/>
  <c r="BX51" i="45"/>
  <c r="BW51" i="45"/>
  <c r="BV51" i="45"/>
  <c r="G51" i="43" s="1"/>
  <c r="BU51" i="45"/>
  <c r="F51" i="43" s="1"/>
  <c r="BT51" i="45"/>
  <c r="E51" i="43" s="1"/>
  <c r="BS51" i="45"/>
  <c r="B51" i="45"/>
  <c r="B51" i="43" s="1"/>
  <c r="A51" i="45"/>
  <c r="A49" i="27" s="1"/>
  <c r="EF50" i="45"/>
  <c r="BQ50" i="43" s="1"/>
  <c r="EE50" i="45"/>
  <c r="BP50" i="43" s="1"/>
  <c r="ED50" i="45"/>
  <c r="BO50" i="43" s="1"/>
  <c r="EC50" i="45"/>
  <c r="EB50" i="45"/>
  <c r="BM50" i="43" s="1"/>
  <c r="EA50" i="45"/>
  <c r="BL50" i="43" s="1"/>
  <c r="DZ50" i="45"/>
  <c r="DY50" i="45"/>
  <c r="DX50" i="45"/>
  <c r="BI50" i="43" s="1"/>
  <c r="DW50" i="45"/>
  <c r="BH50" i="43" s="1"/>
  <c r="DV50" i="45"/>
  <c r="BG50" i="43" s="1"/>
  <c r="DU50" i="45"/>
  <c r="DT50" i="45"/>
  <c r="DS50" i="45"/>
  <c r="BD50" i="43" s="1"/>
  <c r="DR50" i="45"/>
  <c r="DQ50" i="45"/>
  <c r="DP50" i="45"/>
  <c r="BA50" i="43" s="1"/>
  <c r="DO50" i="45"/>
  <c r="AZ50" i="43" s="1"/>
  <c r="DN50" i="45"/>
  <c r="AY50" i="43" s="1"/>
  <c r="DM50" i="45"/>
  <c r="DL50" i="45"/>
  <c r="DK50" i="45"/>
  <c r="AV50" i="43" s="1"/>
  <c r="DJ50" i="45"/>
  <c r="DI50" i="45"/>
  <c r="DH50" i="45"/>
  <c r="AS50" i="43" s="1"/>
  <c r="DG50" i="45"/>
  <c r="AR50" i="43" s="1"/>
  <c r="DF50" i="45"/>
  <c r="AQ50" i="43" s="1"/>
  <c r="DE50" i="45"/>
  <c r="DD50" i="45"/>
  <c r="AO50" i="43" s="1"/>
  <c r="DC50" i="45"/>
  <c r="AN50" i="43" s="1"/>
  <c r="DB50" i="45"/>
  <c r="DA50" i="45"/>
  <c r="CZ50" i="45"/>
  <c r="AK50" i="43" s="1"/>
  <c r="CY50" i="45"/>
  <c r="AJ50" i="43" s="1"/>
  <c r="CX50" i="45"/>
  <c r="AI50" i="43" s="1"/>
  <c r="CW50" i="45"/>
  <c r="CV50" i="45"/>
  <c r="AG50" i="43" s="1"/>
  <c r="CU50" i="45"/>
  <c r="AF50" i="43" s="1"/>
  <c r="CT50" i="45"/>
  <c r="CS50" i="45"/>
  <c r="CR50" i="45"/>
  <c r="AC50" i="43" s="1"/>
  <c r="CQ50" i="45"/>
  <c r="AB50" i="43" s="1"/>
  <c r="CP50" i="45"/>
  <c r="AA50" i="43" s="1"/>
  <c r="CO50" i="45"/>
  <c r="CN50" i="45"/>
  <c r="Y50" i="43" s="1"/>
  <c r="CM50" i="45"/>
  <c r="X50" i="43" s="1"/>
  <c r="CL50" i="45"/>
  <c r="CK50" i="45"/>
  <c r="CJ50" i="45"/>
  <c r="U50" i="43" s="1"/>
  <c r="CI50" i="45"/>
  <c r="T50" i="43" s="1"/>
  <c r="CH50" i="45"/>
  <c r="S50" i="43" s="1"/>
  <c r="CG50" i="45"/>
  <c r="CF50" i="45"/>
  <c r="CE50" i="45"/>
  <c r="P50" i="43" s="1"/>
  <c r="CD50" i="45"/>
  <c r="CC50" i="45"/>
  <c r="CB50" i="45"/>
  <c r="M50" i="43" s="1"/>
  <c r="CA50" i="45"/>
  <c r="L50" i="43" s="1"/>
  <c r="BZ50" i="45"/>
  <c r="K50" i="43" s="1"/>
  <c r="BY50" i="45"/>
  <c r="BX50" i="45"/>
  <c r="BW50" i="45"/>
  <c r="H50" i="43" s="1"/>
  <c r="BV50" i="45"/>
  <c r="BU50" i="45"/>
  <c r="BT50" i="45"/>
  <c r="E50" i="43" s="1"/>
  <c r="BS50" i="45"/>
  <c r="D50" i="43" s="1"/>
  <c r="B50" i="45"/>
  <c r="B50" i="43" s="1"/>
  <c r="A50" i="45"/>
  <c r="A48" i="27" s="1"/>
  <c r="EF49" i="45"/>
  <c r="EE49" i="45"/>
  <c r="ED49" i="45"/>
  <c r="BO49" i="43" s="1"/>
  <c r="EC49" i="45"/>
  <c r="BN49" i="43" s="1"/>
  <c r="EB49" i="45"/>
  <c r="BM49" i="43" s="1"/>
  <c r="EA49" i="45"/>
  <c r="DZ49" i="45"/>
  <c r="BK49" i="43" s="1"/>
  <c r="DY49" i="45"/>
  <c r="BJ49" i="43" s="1"/>
  <c r="DX49" i="45"/>
  <c r="DW49" i="45"/>
  <c r="DV49" i="45"/>
  <c r="BG49" i="43" s="1"/>
  <c r="DU49" i="45"/>
  <c r="BF49" i="43" s="1"/>
  <c r="DT49" i="45"/>
  <c r="BE49" i="43" s="1"/>
  <c r="DS49" i="45"/>
  <c r="DR49" i="45"/>
  <c r="DQ49" i="45"/>
  <c r="BB49" i="43" s="1"/>
  <c r="DP49" i="45"/>
  <c r="DO49" i="45"/>
  <c r="DN49" i="45"/>
  <c r="AY49" i="43" s="1"/>
  <c r="DM49" i="45"/>
  <c r="AX49" i="43" s="1"/>
  <c r="DL49" i="45"/>
  <c r="AW49" i="43" s="1"/>
  <c r="DK49" i="45"/>
  <c r="DJ49" i="45"/>
  <c r="AU49" i="43" s="1"/>
  <c r="DI49" i="45"/>
  <c r="AT49" i="43" s="1"/>
  <c r="DH49" i="45"/>
  <c r="DG49" i="45"/>
  <c r="DF49" i="45"/>
  <c r="AQ49" i="43" s="1"/>
  <c r="DE49" i="45"/>
  <c r="AP49" i="43" s="1"/>
  <c r="DD49" i="45"/>
  <c r="AO49" i="43" s="1"/>
  <c r="DC49" i="45"/>
  <c r="DB49" i="45"/>
  <c r="DA49" i="45"/>
  <c r="AL49" i="43" s="1"/>
  <c r="CZ49" i="45"/>
  <c r="CY49" i="45"/>
  <c r="CX49" i="45"/>
  <c r="AI49" i="43" s="1"/>
  <c r="CW49" i="45"/>
  <c r="AH49" i="43" s="1"/>
  <c r="CV49" i="45"/>
  <c r="AG49" i="43" s="1"/>
  <c r="CU49" i="45"/>
  <c r="CT49" i="45"/>
  <c r="AE49" i="43" s="1"/>
  <c r="CS49" i="45"/>
  <c r="AD49" i="43" s="1"/>
  <c r="CR49" i="45"/>
  <c r="CQ49" i="45"/>
  <c r="CP49" i="45"/>
  <c r="AA49" i="43" s="1"/>
  <c r="CO49" i="45"/>
  <c r="Z49" i="43" s="1"/>
  <c r="CN49" i="45"/>
  <c r="Y49" i="43" s="1"/>
  <c r="CM49" i="45"/>
  <c r="CL49" i="45"/>
  <c r="W49" i="43" s="1"/>
  <c r="CK49" i="45"/>
  <c r="V49" i="43" s="1"/>
  <c r="CJ49" i="45"/>
  <c r="CI49" i="45"/>
  <c r="CH49" i="45"/>
  <c r="S49" i="43" s="1"/>
  <c r="CG49" i="45"/>
  <c r="R49" i="43" s="1"/>
  <c r="CF49" i="45"/>
  <c r="Q49" i="43" s="1"/>
  <c r="CE49" i="45"/>
  <c r="CD49" i="45"/>
  <c r="O49" i="43" s="1"/>
  <c r="CC49" i="45"/>
  <c r="N49" i="43" s="1"/>
  <c r="CB49" i="45"/>
  <c r="CA49" i="45"/>
  <c r="BZ49" i="45"/>
  <c r="K49" i="43" s="1"/>
  <c r="BY49" i="45"/>
  <c r="J49" i="43" s="1"/>
  <c r="BX49" i="45"/>
  <c r="I49" i="43" s="1"/>
  <c r="BW49" i="45"/>
  <c r="BV49" i="45"/>
  <c r="G49" i="43" s="1"/>
  <c r="BU49" i="45"/>
  <c r="F49" i="43" s="1"/>
  <c r="BT49" i="45"/>
  <c r="BS49" i="45"/>
  <c r="B49" i="45"/>
  <c r="B49" i="43" s="1"/>
  <c r="A49" i="45"/>
  <c r="A47" i="27" s="1"/>
  <c r="EF48" i="45"/>
  <c r="BQ48" i="43" s="1"/>
  <c r="EE48" i="45"/>
  <c r="BP48" i="43" s="1"/>
  <c r="ED48" i="45"/>
  <c r="EC48" i="45"/>
  <c r="EB48" i="45"/>
  <c r="BM48" i="43" s="1"/>
  <c r="EA48" i="45"/>
  <c r="BL48" i="43" s="1"/>
  <c r="DZ48" i="45"/>
  <c r="BK48" i="43" s="1"/>
  <c r="DY48" i="45"/>
  <c r="DX48" i="45"/>
  <c r="BI48" i="43" s="1"/>
  <c r="DW48" i="45"/>
  <c r="BH48" i="43" s="1"/>
  <c r="DV48" i="45"/>
  <c r="DU48" i="45"/>
  <c r="DT48" i="45"/>
  <c r="BE48" i="43" s="1"/>
  <c r="DS48" i="45"/>
  <c r="BD48" i="43" s="1"/>
  <c r="DR48" i="45"/>
  <c r="BC48" i="43" s="1"/>
  <c r="DQ48" i="45"/>
  <c r="DP48" i="45"/>
  <c r="BA48" i="43" s="1"/>
  <c r="DO48" i="45"/>
  <c r="AZ48" i="43" s="1"/>
  <c r="DN48" i="45"/>
  <c r="DM48" i="45"/>
  <c r="DL48" i="45"/>
  <c r="AW48" i="43" s="1"/>
  <c r="DK48" i="45"/>
  <c r="AV48" i="43" s="1"/>
  <c r="DJ48" i="45"/>
  <c r="DI48" i="45"/>
  <c r="DH48" i="45"/>
  <c r="AS48" i="43" s="1"/>
  <c r="DG48" i="45"/>
  <c r="AR48" i="43" s="1"/>
  <c r="DF48" i="45"/>
  <c r="DE48" i="45"/>
  <c r="DD48" i="45"/>
  <c r="AO48" i="43" s="1"/>
  <c r="DC48" i="45"/>
  <c r="AN48" i="43" s="1"/>
  <c r="DB48" i="45"/>
  <c r="AM48" i="43" s="1"/>
  <c r="DA48" i="45"/>
  <c r="CZ48" i="45"/>
  <c r="AK48" i="43" s="1"/>
  <c r="CY48" i="45"/>
  <c r="AJ48" i="43" s="1"/>
  <c r="CX48" i="45"/>
  <c r="CW48" i="45"/>
  <c r="CV48" i="45"/>
  <c r="AG48" i="43" s="1"/>
  <c r="CU48" i="45"/>
  <c r="AF48" i="43" s="1"/>
  <c r="CT48" i="45"/>
  <c r="AE48" i="43" s="1"/>
  <c r="CS48" i="45"/>
  <c r="CR48" i="45"/>
  <c r="AC48" i="43" s="1"/>
  <c r="CQ48" i="45"/>
  <c r="AB48" i="43" s="1"/>
  <c r="CP48" i="45"/>
  <c r="CO48" i="45"/>
  <c r="CN48" i="45"/>
  <c r="Y48" i="43" s="1"/>
  <c r="CM48" i="45"/>
  <c r="X48" i="43" s="1"/>
  <c r="CL48" i="45"/>
  <c r="W48" i="43" s="1"/>
  <c r="CK48" i="45"/>
  <c r="CJ48" i="45"/>
  <c r="U48" i="43" s="1"/>
  <c r="CI48" i="45"/>
  <c r="T48" i="43" s="1"/>
  <c r="CH48" i="45"/>
  <c r="CG48" i="45"/>
  <c r="CF48" i="45"/>
  <c r="Q48" i="43" s="1"/>
  <c r="CE48" i="45"/>
  <c r="P48" i="43" s="1"/>
  <c r="CD48" i="45"/>
  <c r="O48" i="43" s="1"/>
  <c r="CC48" i="45"/>
  <c r="CB48" i="45"/>
  <c r="M48" i="43" s="1"/>
  <c r="CA48" i="45"/>
  <c r="L48" i="43" s="1"/>
  <c r="BZ48" i="45"/>
  <c r="BY48" i="45"/>
  <c r="BX48" i="45"/>
  <c r="I48" i="43" s="1"/>
  <c r="BW48" i="45"/>
  <c r="H48" i="43" s="1"/>
  <c r="BV48" i="45"/>
  <c r="G48" i="43" s="1"/>
  <c r="BU48" i="45"/>
  <c r="BT48" i="45"/>
  <c r="E48" i="43" s="1"/>
  <c r="BS48" i="45"/>
  <c r="D48" i="43" s="1"/>
  <c r="B48" i="45"/>
  <c r="B48" i="43" s="1"/>
  <c r="A48" i="45"/>
  <c r="A46" i="27" s="1"/>
  <c r="EF47" i="45"/>
  <c r="EE47" i="45"/>
  <c r="ED47" i="45"/>
  <c r="BO47" i="43" s="1"/>
  <c r="EC47" i="45"/>
  <c r="BN47" i="43" s="1"/>
  <c r="EB47" i="45"/>
  <c r="EA47" i="45"/>
  <c r="DZ47" i="45"/>
  <c r="BK47" i="43" s="1"/>
  <c r="DY47" i="45"/>
  <c r="BJ47" i="43" s="1"/>
  <c r="DX47" i="45"/>
  <c r="BI47" i="43" s="1"/>
  <c r="DW47" i="45"/>
  <c r="DV47" i="45"/>
  <c r="BG47" i="43" s="1"/>
  <c r="DU47" i="45"/>
  <c r="BF47" i="43" s="1"/>
  <c r="DT47" i="45"/>
  <c r="DS47" i="45"/>
  <c r="DR47" i="45"/>
  <c r="BC47" i="43" s="1"/>
  <c r="DQ47" i="45"/>
  <c r="BB47" i="43" s="1"/>
  <c r="DP47" i="45"/>
  <c r="BA47" i="43" s="1"/>
  <c r="DO47" i="45"/>
  <c r="DN47" i="45"/>
  <c r="AY47" i="43" s="1"/>
  <c r="DM47" i="45"/>
  <c r="AX47" i="43" s="1"/>
  <c r="DL47" i="45"/>
  <c r="DK47" i="45"/>
  <c r="DJ47" i="45"/>
  <c r="AU47" i="43" s="1"/>
  <c r="DI47" i="45"/>
  <c r="AT47" i="43" s="1"/>
  <c r="DH47" i="45"/>
  <c r="AS47" i="43" s="1"/>
  <c r="DG47" i="45"/>
  <c r="DF47" i="45"/>
  <c r="AQ47" i="43" s="1"/>
  <c r="DE47" i="45"/>
  <c r="AP47" i="43" s="1"/>
  <c r="DD47" i="45"/>
  <c r="DC47" i="45"/>
  <c r="DB47" i="45"/>
  <c r="AM47" i="43" s="1"/>
  <c r="DA47" i="45"/>
  <c r="AL47" i="43" s="1"/>
  <c r="CZ47" i="45"/>
  <c r="AK47" i="43" s="1"/>
  <c r="CY47" i="45"/>
  <c r="CX47" i="45"/>
  <c r="AI47" i="43" s="1"/>
  <c r="CW47" i="45"/>
  <c r="AH47" i="43" s="1"/>
  <c r="CV47" i="45"/>
  <c r="CU47" i="45"/>
  <c r="CT47" i="45"/>
  <c r="AE47" i="43" s="1"/>
  <c r="CS47" i="45"/>
  <c r="AD47" i="43" s="1"/>
  <c r="CR47" i="45"/>
  <c r="AC47" i="43" s="1"/>
  <c r="CQ47" i="45"/>
  <c r="CP47" i="45"/>
  <c r="AA47" i="43" s="1"/>
  <c r="CO47" i="45"/>
  <c r="Z47" i="43" s="1"/>
  <c r="CN47" i="45"/>
  <c r="CM47" i="45"/>
  <c r="CL47" i="45"/>
  <c r="W47" i="43" s="1"/>
  <c r="CK47" i="45"/>
  <c r="V47" i="43" s="1"/>
  <c r="CJ47" i="45"/>
  <c r="U47" i="43" s="1"/>
  <c r="CI47" i="45"/>
  <c r="CH47" i="45"/>
  <c r="S47" i="43" s="1"/>
  <c r="CG47" i="45"/>
  <c r="R47" i="43" s="1"/>
  <c r="CF47" i="45"/>
  <c r="CE47" i="45"/>
  <c r="CD47" i="45"/>
  <c r="O47" i="43" s="1"/>
  <c r="CC47" i="45"/>
  <c r="N47" i="43" s="1"/>
  <c r="CB47" i="45"/>
  <c r="M47" i="43" s="1"/>
  <c r="CA47" i="45"/>
  <c r="BZ47" i="45"/>
  <c r="K47" i="43" s="1"/>
  <c r="BY47" i="45"/>
  <c r="J47" i="43" s="1"/>
  <c r="BX47" i="45"/>
  <c r="BW47" i="45"/>
  <c r="BV47" i="45"/>
  <c r="G47" i="43" s="1"/>
  <c r="BU47" i="45"/>
  <c r="F47" i="43" s="1"/>
  <c r="BT47" i="45"/>
  <c r="BS47" i="45"/>
  <c r="B47" i="45"/>
  <c r="B47" i="43" s="1"/>
  <c r="A47" i="45"/>
  <c r="C47" i="45" s="1"/>
  <c r="C47" i="43" s="1"/>
  <c r="EF46" i="45"/>
  <c r="BQ46" i="43" s="1"/>
  <c r="EE46" i="45"/>
  <c r="BP46" i="43" s="1"/>
  <c r="ED46" i="45"/>
  <c r="BO46" i="43" s="1"/>
  <c r="EC46" i="45"/>
  <c r="EB46" i="45"/>
  <c r="EA46" i="45"/>
  <c r="BL46" i="43" s="1"/>
  <c r="DZ46" i="45"/>
  <c r="DY46" i="45"/>
  <c r="DX46" i="45"/>
  <c r="BI46" i="43" s="1"/>
  <c r="DW46" i="45"/>
  <c r="BH46" i="43" s="1"/>
  <c r="DV46" i="45"/>
  <c r="BG46" i="43" s="1"/>
  <c r="DU46" i="45"/>
  <c r="DT46" i="45"/>
  <c r="DS46" i="45"/>
  <c r="BD46" i="43" s="1"/>
  <c r="DR46" i="45"/>
  <c r="DQ46" i="45"/>
  <c r="DP46" i="45"/>
  <c r="BA46" i="43" s="1"/>
  <c r="DO46" i="45"/>
  <c r="AZ46" i="43" s="1"/>
  <c r="DN46" i="45"/>
  <c r="AY46" i="43" s="1"/>
  <c r="DM46" i="45"/>
  <c r="DL46" i="45"/>
  <c r="AW46" i="43" s="1"/>
  <c r="DK46" i="45"/>
  <c r="AV46" i="43" s="1"/>
  <c r="DJ46" i="45"/>
  <c r="DI46" i="45"/>
  <c r="DH46" i="45"/>
  <c r="AS46" i="43" s="1"/>
  <c r="DG46" i="45"/>
  <c r="AR46" i="43" s="1"/>
  <c r="DF46" i="45"/>
  <c r="AQ46" i="43" s="1"/>
  <c r="DE46" i="45"/>
  <c r="DD46" i="45"/>
  <c r="AO46" i="43" s="1"/>
  <c r="DC46" i="45"/>
  <c r="AN46" i="43" s="1"/>
  <c r="DB46" i="45"/>
  <c r="DA46" i="45"/>
  <c r="CZ46" i="45"/>
  <c r="AK46" i="43" s="1"/>
  <c r="CY46" i="45"/>
  <c r="AJ46" i="43" s="1"/>
  <c r="CX46" i="45"/>
  <c r="AI46" i="43" s="1"/>
  <c r="CW46" i="45"/>
  <c r="CV46" i="45"/>
  <c r="CU46" i="45"/>
  <c r="AF46" i="43" s="1"/>
  <c r="CT46" i="45"/>
  <c r="CS46" i="45"/>
  <c r="CR46" i="45"/>
  <c r="AC46" i="43" s="1"/>
  <c r="CQ46" i="45"/>
  <c r="AB46" i="43" s="1"/>
  <c r="CP46" i="45"/>
  <c r="CO46" i="45"/>
  <c r="CN46" i="45"/>
  <c r="CM46" i="45"/>
  <c r="X46" i="43" s="1"/>
  <c r="CL46" i="45"/>
  <c r="CK46" i="45"/>
  <c r="CJ46" i="45"/>
  <c r="U46" i="43" s="1"/>
  <c r="CI46" i="45"/>
  <c r="T46" i="43" s="1"/>
  <c r="CH46" i="45"/>
  <c r="S46" i="43" s="1"/>
  <c r="CG46" i="45"/>
  <c r="CF46" i="45"/>
  <c r="CE46" i="45"/>
  <c r="P46" i="43" s="1"/>
  <c r="CD46" i="45"/>
  <c r="CC46" i="45"/>
  <c r="CB46" i="45"/>
  <c r="M46" i="43" s="1"/>
  <c r="CA46" i="45"/>
  <c r="L46" i="43" s="1"/>
  <c r="BZ46" i="45"/>
  <c r="K46" i="43" s="1"/>
  <c r="BY46" i="45"/>
  <c r="BX46" i="45"/>
  <c r="I46" i="43" s="1"/>
  <c r="BW46" i="45"/>
  <c r="H46" i="43" s="1"/>
  <c r="BV46" i="45"/>
  <c r="BU46" i="45"/>
  <c r="BT46" i="45"/>
  <c r="E46" i="43" s="1"/>
  <c r="BS46" i="45"/>
  <c r="D46" i="43" s="1"/>
  <c r="B46" i="45"/>
  <c r="B46" i="43" s="1"/>
  <c r="A46" i="45"/>
  <c r="A44" i="27" s="1"/>
  <c r="EF45" i="45"/>
  <c r="EE45" i="45"/>
  <c r="ED45" i="45"/>
  <c r="BO45" i="43" s="1"/>
  <c r="EC45" i="45"/>
  <c r="BN45" i="43" s="1"/>
  <c r="EB45" i="45"/>
  <c r="BM45" i="43" s="1"/>
  <c r="EA45" i="45"/>
  <c r="DZ45" i="45"/>
  <c r="DY45" i="45"/>
  <c r="BJ45" i="43" s="1"/>
  <c r="DX45" i="45"/>
  <c r="DW45" i="45"/>
  <c r="DV45" i="45"/>
  <c r="BG45" i="43" s="1"/>
  <c r="DU45" i="45"/>
  <c r="BF45" i="43" s="1"/>
  <c r="DT45" i="45"/>
  <c r="BE45" i="43" s="1"/>
  <c r="DS45" i="45"/>
  <c r="DR45" i="45"/>
  <c r="DQ45" i="45"/>
  <c r="BB45" i="43" s="1"/>
  <c r="DP45" i="45"/>
  <c r="DO45" i="45"/>
  <c r="DN45" i="45"/>
  <c r="AY45" i="43" s="1"/>
  <c r="DM45" i="45"/>
  <c r="AX45" i="43" s="1"/>
  <c r="DL45" i="45"/>
  <c r="AW45" i="43" s="1"/>
  <c r="DK45" i="45"/>
  <c r="DJ45" i="45"/>
  <c r="DI45" i="45"/>
  <c r="AT45" i="43" s="1"/>
  <c r="DH45" i="45"/>
  <c r="DG45" i="45"/>
  <c r="DF45" i="45"/>
  <c r="AQ45" i="43" s="1"/>
  <c r="DE45" i="45"/>
  <c r="AP45" i="43" s="1"/>
  <c r="DD45" i="45"/>
  <c r="AO45" i="43" s="1"/>
  <c r="DC45" i="45"/>
  <c r="DB45" i="45"/>
  <c r="DA45" i="45"/>
  <c r="AL45" i="43" s="1"/>
  <c r="CZ45" i="45"/>
  <c r="CY45" i="45"/>
  <c r="CX45" i="45"/>
  <c r="AI45" i="43" s="1"/>
  <c r="CW45" i="45"/>
  <c r="AH45" i="43" s="1"/>
  <c r="CV45" i="45"/>
  <c r="AG45" i="43" s="1"/>
  <c r="CU45" i="45"/>
  <c r="CT45" i="45"/>
  <c r="AE45" i="43" s="1"/>
  <c r="CS45" i="45"/>
  <c r="AD45" i="43" s="1"/>
  <c r="CR45" i="45"/>
  <c r="CQ45" i="45"/>
  <c r="CP45" i="45"/>
  <c r="AA45" i="43" s="1"/>
  <c r="CO45" i="45"/>
  <c r="Z45" i="43" s="1"/>
  <c r="CN45" i="45"/>
  <c r="Y45" i="43" s="1"/>
  <c r="CM45" i="45"/>
  <c r="CL45" i="45"/>
  <c r="W45" i="43" s="1"/>
  <c r="CK45" i="45"/>
  <c r="V45" i="43" s="1"/>
  <c r="CJ45" i="45"/>
  <c r="CI45" i="45"/>
  <c r="CH45" i="45"/>
  <c r="S45" i="43" s="1"/>
  <c r="CG45" i="45"/>
  <c r="R45" i="43" s="1"/>
  <c r="CF45" i="45"/>
  <c r="Q45" i="43" s="1"/>
  <c r="CE45" i="45"/>
  <c r="CD45" i="45"/>
  <c r="CC45" i="45"/>
  <c r="N45" i="43" s="1"/>
  <c r="CB45" i="45"/>
  <c r="CA45" i="45"/>
  <c r="BZ45" i="45"/>
  <c r="K45" i="43" s="1"/>
  <c r="BY45" i="45"/>
  <c r="J45" i="43" s="1"/>
  <c r="BX45" i="45"/>
  <c r="BW45" i="45"/>
  <c r="BV45" i="45"/>
  <c r="BU45" i="45"/>
  <c r="F45" i="43" s="1"/>
  <c r="BT45" i="45"/>
  <c r="BS45" i="45"/>
  <c r="B45" i="45"/>
  <c r="B45" i="43" s="1"/>
  <c r="A45" i="45"/>
  <c r="A43" i="27" s="1"/>
  <c r="EF44" i="45"/>
  <c r="BQ44" i="43" s="1"/>
  <c r="EE44" i="45"/>
  <c r="BP44" i="43" s="1"/>
  <c r="ED44" i="45"/>
  <c r="EC44" i="45"/>
  <c r="EB44" i="45"/>
  <c r="BM44" i="43" s="1"/>
  <c r="EA44" i="45"/>
  <c r="BL44" i="43" s="1"/>
  <c r="DZ44" i="45"/>
  <c r="BK44" i="43" s="1"/>
  <c r="DY44" i="45"/>
  <c r="DX44" i="45"/>
  <c r="BI44" i="43" s="1"/>
  <c r="DW44" i="45"/>
  <c r="BH44" i="43" s="1"/>
  <c r="DV44" i="45"/>
  <c r="DU44" i="45"/>
  <c r="DT44" i="45"/>
  <c r="BE44" i="43" s="1"/>
  <c r="DS44" i="45"/>
  <c r="BD44" i="43" s="1"/>
  <c r="DR44" i="45"/>
  <c r="DQ44" i="45"/>
  <c r="DP44" i="45"/>
  <c r="BA44" i="43" s="1"/>
  <c r="DO44" i="45"/>
  <c r="AZ44" i="43" s="1"/>
  <c r="DN44" i="45"/>
  <c r="DM44" i="45"/>
  <c r="DL44" i="45"/>
  <c r="AW44" i="43" s="1"/>
  <c r="DK44" i="45"/>
  <c r="AV44" i="43" s="1"/>
  <c r="DJ44" i="45"/>
  <c r="DI44" i="45"/>
  <c r="DH44" i="45"/>
  <c r="AS44" i="43" s="1"/>
  <c r="DG44" i="45"/>
  <c r="AR44" i="43" s="1"/>
  <c r="DF44" i="45"/>
  <c r="DE44" i="45"/>
  <c r="DD44" i="45"/>
  <c r="AO44" i="43" s="1"/>
  <c r="DC44" i="45"/>
  <c r="AN44" i="43" s="1"/>
  <c r="DB44" i="45"/>
  <c r="AM44" i="43" s="1"/>
  <c r="DA44" i="45"/>
  <c r="CZ44" i="45"/>
  <c r="AK44" i="43" s="1"/>
  <c r="CY44" i="45"/>
  <c r="AJ44" i="43" s="1"/>
  <c r="CX44" i="45"/>
  <c r="CW44" i="45"/>
  <c r="CV44" i="45"/>
  <c r="AG44" i="43" s="1"/>
  <c r="CU44" i="45"/>
  <c r="AF44" i="43" s="1"/>
  <c r="CT44" i="45"/>
  <c r="AE44" i="43" s="1"/>
  <c r="CS44" i="45"/>
  <c r="CR44" i="45"/>
  <c r="CQ44" i="45"/>
  <c r="AB44" i="43" s="1"/>
  <c r="CP44" i="45"/>
  <c r="CO44" i="45"/>
  <c r="CN44" i="45"/>
  <c r="Y44" i="43" s="1"/>
  <c r="CM44" i="45"/>
  <c r="X44" i="43" s="1"/>
  <c r="CL44" i="45"/>
  <c r="CK44" i="45"/>
  <c r="CJ44" i="45"/>
  <c r="U44" i="43" s="1"/>
  <c r="CI44" i="45"/>
  <c r="T44" i="43" s="1"/>
  <c r="CH44" i="45"/>
  <c r="CG44" i="45"/>
  <c r="CF44" i="45"/>
  <c r="Q44" i="43" s="1"/>
  <c r="CE44" i="45"/>
  <c r="P44" i="43" s="1"/>
  <c r="CD44" i="45"/>
  <c r="CC44" i="45"/>
  <c r="CB44" i="45"/>
  <c r="M44" i="43" s="1"/>
  <c r="CA44" i="45"/>
  <c r="L44" i="43" s="1"/>
  <c r="BZ44" i="45"/>
  <c r="BY44" i="45"/>
  <c r="BX44" i="45"/>
  <c r="I44" i="43" s="1"/>
  <c r="BW44" i="45"/>
  <c r="H44" i="43" s="1"/>
  <c r="BV44" i="45"/>
  <c r="BU44" i="45"/>
  <c r="BT44" i="45"/>
  <c r="E44" i="43" s="1"/>
  <c r="BS44" i="45"/>
  <c r="D44" i="43" s="1"/>
  <c r="B44" i="45"/>
  <c r="B44" i="43" s="1"/>
  <c r="A44" i="45"/>
  <c r="A42" i="27" s="1"/>
  <c r="EF43" i="45"/>
  <c r="EE43" i="45"/>
  <c r="ED43" i="45"/>
  <c r="BO43" i="43" s="1"/>
  <c r="EC43" i="45"/>
  <c r="BN43" i="43" s="1"/>
  <c r="EB43" i="45"/>
  <c r="EA43" i="45"/>
  <c r="DZ43" i="45"/>
  <c r="BK43" i="43" s="1"/>
  <c r="DY43" i="45"/>
  <c r="BJ43" i="43" s="1"/>
  <c r="DX43" i="45"/>
  <c r="BI43" i="43" s="1"/>
  <c r="DW43" i="45"/>
  <c r="DV43" i="45"/>
  <c r="BG43" i="43" s="1"/>
  <c r="DU43" i="45"/>
  <c r="BF43" i="43" s="1"/>
  <c r="DT43" i="45"/>
  <c r="DS43" i="45"/>
  <c r="DR43" i="45"/>
  <c r="BC43" i="43" s="1"/>
  <c r="DQ43" i="45"/>
  <c r="BB43" i="43" s="1"/>
  <c r="DP43" i="45"/>
  <c r="BA43" i="43" s="1"/>
  <c r="DO43" i="45"/>
  <c r="DN43" i="45"/>
  <c r="DM43" i="45"/>
  <c r="AX43" i="43" s="1"/>
  <c r="DL43" i="45"/>
  <c r="DK43" i="45"/>
  <c r="DJ43" i="45"/>
  <c r="AU43" i="43" s="1"/>
  <c r="DI43" i="45"/>
  <c r="AT43" i="43" s="1"/>
  <c r="DH43" i="45"/>
  <c r="AS43" i="43" s="1"/>
  <c r="DG43" i="45"/>
  <c r="DF43" i="45"/>
  <c r="AQ43" i="43" s="1"/>
  <c r="DE43" i="45"/>
  <c r="AP43" i="43" s="1"/>
  <c r="DD43" i="45"/>
  <c r="DC43" i="45"/>
  <c r="DB43" i="45"/>
  <c r="AM43" i="43" s="1"/>
  <c r="DA43" i="45"/>
  <c r="AL43" i="43" s="1"/>
  <c r="CZ43" i="45"/>
  <c r="CY43" i="45"/>
  <c r="CX43" i="45"/>
  <c r="AI43" i="43" s="1"/>
  <c r="CW43" i="45"/>
  <c r="AH43" i="43" s="1"/>
  <c r="CV43" i="45"/>
  <c r="CU43" i="45"/>
  <c r="CT43" i="45"/>
  <c r="AE43" i="43" s="1"/>
  <c r="CS43" i="45"/>
  <c r="AD43" i="43" s="1"/>
  <c r="CR43" i="45"/>
  <c r="CQ43" i="45"/>
  <c r="CP43" i="45"/>
  <c r="AA43" i="43" s="1"/>
  <c r="CO43" i="45"/>
  <c r="Z43" i="43" s="1"/>
  <c r="CN43" i="45"/>
  <c r="CM43" i="45"/>
  <c r="CL43" i="45"/>
  <c r="W43" i="43" s="1"/>
  <c r="CK43" i="45"/>
  <c r="V43" i="43" s="1"/>
  <c r="CJ43" i="45"/>
  <c r="U43" i="43" s="1"/>
  <c r="CI43" i="45"/>
  <c r="CH43" i="45"/>
  <c r="S43" i="43" s="1"/>
  <c r="CG43" i="45"/>
  <c r="R43" i="43" s="1"/>
  <c r="CF43" i="45"/>
  <c r="CE43" i="45"/>
  <c r="CD43" i="45"/>
  <c r="O43" i="43" s="1"/>
  <c r="CC43" i="45"/>
  <c r="N43" i="43" s="1"/>
  <c r="CB43" i="45"/>
  <c r="CA43" i="45"/>
  <c r="BZ43" i="45"/>
  <c r="K43" i="43" s="1"/>
  <c r="BY43" i="45"/>
  <c r="J43" i="43" s="1"/>
  <c r="BX43" i="45"/>
  <c r="BW43" i="45"/>
  <c r="BV43" i="45"/>
  <c r="G43" i="43" s="1"/>
  <c r="BU43" i="45"/>
  <c r="F43" i="43" s="1"/>
  <c r="BT43" i="45"/>
  <c r="BS43" i="45"/>
  <c r="B43" i="45"/>
  <c r="B43" i="43" s="1"/>
  <c r="A43" i="45"/>
  <c r="A43" i="43" s="1"/>
  <c r="EF42" i="45"/>
  <c r="BQ42" i="43" s="1"/>
  <c r="EE42" i="45"/>
  <c r="BP42" i="43" s="1"/>
  <c r="ED42" i="45"/>
  <c r="EC42" i="45"/>
  <c r="EB42" i="45"/>
  <c r="EA42" i="45"/>
  <c r="BL42" i="43" s="1"/>
  <c r="DZ42" i="45"/>
  <c r="DY42" i="45"/>
  <c r="DX42" i="45"/>
  <c r="BI42" i="43" s="1"/>
  <c r="DW42" i="45"/>
  <c r="BH42" i="43" s="1"/>
  <c r="DV42" i="45"/>
  <c r="DU42" i="45"/>
  <c r="DT42" i="45"/>
  <c r="BE42" i="43" s="1"/>
  <c r="DS42" i="45"/>
  <c r="BD42" i="43" s="1"/>
  <c r="DR42" i="45"/>
  <c r="DQ42" i="45"/>
  <c r="DP42" i="45"/>
  <c r="BA42" i="43" s="1"/>
  <c r="DO42" i="45"/>
  <c r="AZ42" i="43" s="1"/>
  <c r="DN42" i="45"/>
  <c r="DM42" i="45"/>
  <c r="DL42" i="45"/>
  <c r="AW42" i="43" s="1"/>
  <c r="DK42" i="45"/>
  <c r="AV42" i="43" s="1"/>
  <c r="DJ42" i="45"/>
  <c r="DI42" i="45"/>
  <c r="DH42" i="45"/>
  <c r="AS42" i="43" s="1"/>
  <c r="DG42" i="45"/>
  <c r="AR42" i="43" s="1"/>
  <c r="DF42" i="45"/>
  <c r="DE42" i="45"/>
  <c r="DD42" i="45"/>
  <c r="AO42" i="43" s="1"/>
  <c r="DC42" i="45"/>
  <c r="AN42" i="43" s="1"/>
  <c r="DB42" i="45"/>
  <c r="DA42" i="45"/>
  <c r="CZ42" i="45"/>
  <c r="AK42" i="43" s="1"/>
  <c r="CY42" i="45"/>
  <c r="AJ42" i="43" s="1"/>
  <c r="CX42" i="45"/>
  <c r="CW42" i="45"/>
  <c r="CV42" i="45"/>
  <c r="CU42" i="45"/>
  <c r="AF42" i="43" s="1"/>
  <c r="CT42" i="45"/>
  <c r="CS42" i="45"/>
  <c r="CR42" i="45"/>
  <c r="AC42" i="43" s="1"/>
  <c r="CQ42" i="45"/>
  <c r="AB42" i="43" s="1"/>
  <c r="CP42" i="45"/>
  <c r="CO42" i="45"/>
  <c r="CN42" i="45"/>
  <c r="CM42" i="45"/>
  <c r="X42" i="43" s="1"/>
  <c r="CL42" i="45"/>
  <c r="CK42" i="45"/>
  <c r="CJ42" i="45"/>
  <c r="U42" i="43" s="1"/>
  <c r="CI42" i="45"/>
  <c r="T42" i="43" s="1"/>
  <c r="CH42" i="45"/>
  <c r="S42" i="43" s="1"/>
  <c r="CG42" i="45"/>
  <c r="CF42" i="45"/>
  <c r="Q42" i="43" s="1"/>
  <c r="CE42" i="45"/>
  <c r="P42" i="43" s="1"/>
  <c r="CD42" i="45"/>
  <c r="CC42" i="45"/>
  <c r="CB42" i="45"/>
  <c r="M42" i="43" s="1"/>
  <c r="CA42" i="45"/>
  <c r="L42" i="43" s="1"/>
  <c r="BZ42" i="45"/>
  <c r="K42" i="43" s="1"/>
  <c r="BY42" i="45"/>
  <c r="BX42" i="45"/>
  <c r="BW42" i="45"/>
  <c r="H42" i="43" s="1"/>
  <c r="BV42" i="45"/>
  <c r="BU42" i="45"/>
  <c r="BT42" i="45"/>
  <c r="E42" i="43" s="1"/>
  <c r="BS42" i="45"/>
  <c r="D42" i="43" s="1"/>
  <c r="B42" i="45"/>
  <c r="B42" i="43" s="1"/>
  <c r="A42" i="45"/>
  <c r="A40" i="27" s="1"/>
  <c r="EF41" i="45"/>
  <c r="EE41" i="45"/>
  <c r="ED41" i="45"/>
  <c r="BO41" i="43" s="1"/>
  <c r="EC41" i="45"/>
  <c r="BN41" i="43" s="1"/>
  <c r="EB41" i="45"/>
  <c r="BM41" i="43" s="1"/>
  <c r="EA41" i="45"/>
  <c r="DZ41" i="45"/>
  <c r="BK41" i="43" s="1"/>
  <c r="DY41" i="45"/>
  <c r="BJ41" i="43" s="1"/>
  <c r="DX41" i="45"/>
  <c r="DW41" i="45"/>
  <c r="DV41" i="45"/>
  <c r="BG41" i="43" s="1"/>
  <c r="DU41" i="45"/>
  <c r="DT41" i="45"/>
  <c r="BE41" i="43" s="1"/>
  <c r="DS41" i="45"/>
  <c r="DR41" i="45"/>
  <c r="DQ41" i="45"/>
  <c r="BB41" i="43" s="1"/>
  <c r="DP41" i="45"/>
  <c r="DO41" i="45"/>
  <c r="DN41" i="45"/>
  <c r="AY41" i="43" s="1"/>
  <c r="DM41" i="45"/>
  <c r="AX41" i="43" s="1"/>
  <c r="DL41" i="45"/>
  <c r="DK41" i="45"/>
  <c r="DJ41" i="45"/>
  <c r="DI41" i="45"/>
  <c r="AT41" i="43" s="1"/>
  <c r="DH41" i="45"/>
  <c r="DG41" i="45"/>
  <c r="DF41" i="45"/>
  <c r="AQ41" i="43" s="1"/>
  <c r="DE41" i="45"/>
  <c r="DD41" i="45"/>
  <c r="DC41" i="45"/>
  <c r="DB41" i="45"/>
  <c r="AM41" i="43" s="1"/>
  <c r="DA41" i="45"/>
  <c r="AL41" i="43" s="1"/>
  <c r="CZ41" i="45"/>
  <c r="CY41" i="45"/>
  <c r="CX41" i="45"/>
  <c r="AI41" i="43" s="1"/>
  <c r="CW41" i="45"/>
  <c r="AH41" i="43" s="1"/>
  <c r="CV41" i="45"/>
  <c r="CU41" i="45"/>
  <c r="CT41" i="45"/>
  <c r="AE41" i="43" s="1"/>
  <c r="CS41" i="45"/>
  <c r="AD41" i="43" s="1"/>
  <c r="CR41" i="45"/>
  <c r="CQ41" i="45"/>
  <c r="CP41" i="45"/>
  <c r="AA41" i="43" s="1"/>
  <c r="CO41" i="45"/>
  <c r="CN41" i="45"/>
  <c r="CM41" i="45"/>
  <c r="CL41" i="45"/>
  <c r="W41" i="43" s="1"/>
  <c r="CK41" i="45"/>
  <c r="V41" i="43" s="1"/>
  <c r="CJ41" i="45"/>
  <c r="CI41" i="45"/>
  <c r="CH41" i="45"/>
  <c r="S41" i="43" s="1"/>
  <c r="CG41" i="45"/>
  <c r="R41" i="43" s="1"/>
  <c r="CF41" i="45"/>
  <c r="CE41" i="45"/>
  <c r="CD41" i="45"/>
  <c r="CC41" i="45"/>
  <c r="N41" i="43" s="1"/>
  <c r="CB41" i="45"/>
  <c r="CA41" i="45"/>
  <c r="BZ41" i="45"/>
  <c r="K41" i="43" s="1"/>
  <c r="BY41" i="45"/>
  <c r="BX41" i="45"/>
  <c r="BW41" i="45"/>
  <c r="BV41" i="45"/>
  <c r="G41" i="43" s="1"/>
  <c r="BU41" i="45"/>
  <c r="F41" i="43" s="1"/>
  <c r="BT41" i="45"/>
  <c r="BS41" i="45"/>
  <c r="B41" i="45"/>
  <c r="B41" i="43" s="1"/>
  <c r="A41" i="45"/>
  <c r="A39" i="27" s="1"/>
  <c r="EF40" i="45"/>
  <c r="EE40" i="45"/>
  <c r="BP40" i="43" s="1"/>
  <c r="ED40" i="45"/>
  <c r="EC40" i="45"/>
  <c r="EB40" i="45"/>
  <c r="BM40" i="43" s="1"/>
  <c r="EA40" i="45"/>
  <c r="BL40" i="43" s="1"/>
  <c r="DZ40" i="45"/>
  <c r="BK40" i="43" s="1"/>
  <c r="DY40" i="45"/>
  <c r="DX40" i="45"/>
  <c r="DW40" i="45"/>
  <c r="BH40" i="43" s="1"/>
  <c r="DV40" i="45"/>
  <c r="DU40" i="45"/>
  <c r="DT40" i="45"/>
  <c r="BE40" i="43" s="1"/>
  <c r="DS40" i="45"/>
  <c r="BD40" i="43" s="1"/>
  <c r="DR40" i="45"/>
  <c r="BC40" i="43" s="1"/>
  <c r="DQ40" i="45"/>
  <c r="DP40" i="45"/>
  <c r="DO40" i="45"/>
  <c r="AZ40" i="43" s="1"/>
  <c r="DN40" i="45"/>
  <c r="DM40" i="45"/>
  <c r="DL40" i="45"/>
  <c r="AW40" i="43" s="1"/>
  <c r="DK40" i="45"/>
  <c r="AV40" i="43" s="1"/>
  <c r="DJ40" i="45"/>
  <c r="AU40" i="43" s="1"/>
  <c r="DI40" i="45"/>
  <c r="DH40" i="45"/>
  <c r="DG40" i="45"/>
  <c r="AR40" i="43" s="1"/>
  <c r="DF40" i="45"/>
  <c r="DE40" i="45"/>
  <c r="DD40" i="45"/>
  <c r="AO40" i="43" s="1"/>
  <c r="DC40" i="45"/>
  <c r="AN40" i="43" s="1"/>
  <c r="DB40" i="45"/>
  <c r="AM40" i="43" s="1"/>
  <c r="DA40" i="45"/>
  <c r="CZ40" i="45"/>
  <c r="CY40" i="45"/>
  <c r="AJ40" i="43" s="1"/>
  <c r="CX40" i="45"/>
  <c r="CW40" i="45"/>
  <c r="CV40" i="45"/>
  <c r="AG40" i="43" s="1"/>
  <c r="CU40" i="45"/>
  <c r="AF40" i="43" s="1"/>
  <c r="CT40" i="45"/>
  <c r="AE40" i="43" s="1"/>
  <c r="CS40" i="45"/>
  <c r="CR40" i="45"/>
  <c r="CQ40" i="45"/>
  <c r="AB40" i="43" s="1"/>
  <c r="CP40" i="45"/>
  <c r="CO40" i="45"/>
  <c r="CN40" i="45"/>
  <c r="Y40" i="43" s="1"/>
  <c r="CM40" i="45"/>
  <c r="X40" i="43" s="1"/>
  <c r="CL40" i="45"/>
  <c r="W40" i="43" s="1"/>
  <c r="CK40" i="45"/>
  <c r="CJ40" i="45"/>
  <c r="CI40" i="45"/>
  <c r="T40" i="43" s="1"/>
  <c r="CH40" i="45"/>
  <c r="CG40" i="45"/>
  <c r="CF40" i="45"/>
  <c r="Q40" i="43" s="1"/>
  <c r="CE40" i="45"/>
  <c r="P40" i="43" s="1"/>
  <c r="CD40" i="45"/>
  <c r="O40" i="43" s="1"/>
  <c r="CC40" i="45"/>
  <c r="CB40" i="45"/>
  <c r="M40" i="43" s="1"/>
  <c r="CA40" i="45"/>
  <c r="L40" i="43" s="1"/>
  <c r="BZ40" i="45"/>
  <c r="BY40" i="45"/>
  <c r="BX40" i="45"/>
  <c r="I40" i="43" s="1"/>
  <c r="BW40" i="45"/>
  <c r="H40" i="43" s="1"/>
  <c r="BV40" i="45"/>
  <c r="G40" i="43" s="1"/>
  <c r="BU40" i="45"/>
  <c r="BT40" i="45"/>
  <c r="BS40" i="45"/>
  <c r="D40" i="43" s="1"/>
  <c r="B40" i="45"/>
  <c r="B40" i="43" s="1"/>
  <c r="A40" i="45"/>
  <c r="A38" i="27" s="1"/>
  <c r="EF39" i="45"/>
  <c r="EE39" i="45"/>
  <c r="ED39" i="45"/>
  <c r="BO39" i="43" s="1"/>
  <c r="EC39" i="45"/>
  <c r="BN39" i="43" s="1"/>
  <c r="EB39" i="45"/>
  <c r="EA39" i="45"/>
  <c r="DZ39" i="45"/>
  <c r="BK39" i="43" s="1"/>
  <c r="DY39" i="45"/>
  <c r="DX39" i="45"/>
  <c r="BI39" i="43" s="1"/>
  <c r="DW39" i="45"/>
  <c r="DV39" i="45"/>
  <c r="DU39" i="45"/>
  <c r="BF39" i="43" s="1"/>
  <c r="DT39" i="45"/>
  <c r="BE39" i="43" s="1"/>
  <c r="DS39" i="45"/>
  <c r="DR39" i="45"/>
  <c r="BC39" i="43" s="1"/>
  <c r="DQ39" i="45"/>
  <c r="DP39" i="45"/>
  <c r="DO39" i="45"/>
  <c r="DN39" i="45"/>
  <c r="AY39" i="43" s="1"/>
  <c r="DM39" i="45"/>
  <c r="AX39" i="43" s="1"/>
  <c r="DL39" i="45"/>
  <c r="DK39" i="45"/>
  <c r="DJ39" i="45"/>
  <c r="AU39" i="43" s="1"/>
  <c r="DI39" i="45"/>
  <c r="AT39" i="43" s="1"/>
  <c r="DH39" i="45"/>
  <c r="DG39" i="45"/>
  <c r="DF39" i="45"/>
  <c r="DE39" i="45"/>
  <c r="AP39" i="43" s="1"/>
  <c r="DD39" i="45"/>
  <c r="AO39" i="43" s="1"/>
  <c r="DC39" i="45"/>
  <c r="DB39" i="45"/>
  <c r="DA39" i="45"/>
  <c r="CZ39" i="45"/>
  <c r="CY39" i="45"/>
  <c r="CX39" i="45"/>
  <c r="AI39" i="43" s="1"/>
  <c r="CW39" i="45"/>
  <c r="AH39" i="43" s="1"/>
  <c r="CV39" i="45"/>
  <c r="CU39" i="45"/>
  <c r="CT39" i="45"/>
  <c r="AE39" i="43" s="1"/>
  <c r="CS39" i="45"/>
  <c r="CR39" i="45"/>
  <c r="CQ39" i="45"/>
  <c r="CP39" i="45"/>
  <c r="CO39" i="45"/>
  <c r="Z39" i="43" s="1"/>
  <c r="CN39" i="45"/>
  <c r="Y39" i="43" s="1"/>
  <c r="CM39" i="45"/>
  <c r="CL39" i="45"/>
  <c r="W39" i="43" s="1"/>
  <c r="CK39" i="45"/>
  <c r="CJ39" i="45"/>
  <c r="U39" i="43" s="1"/>
  <c r="CI39" i="45"/>
  <c r="CH39" i="45"/>
  <c r="S39" i="43" s="1"/>
  <c r="CG39" i="45"/>
  <c r="R39" i="43" s="1"/>
  <c r="CF39" i="45"/>
  <c r="CE39" i="45"/>
  <c r="CD39" i="45"/>
  <c r="O39" i="43" s="1"/>
  <c r="CC39" i="45"/>
  <c r="CB39" i="45"/>
  <c r="M39" i="43" s="1"/>
  <c r="CA39" i="45"/>
  <c r="BZ39" i="45"/>
  <c r="BY39" i="45"/>
  <c r="J39" i="43" s="1"/>
  <c r="BX39" i="45"/>
  <c r="I39" i="43" s="1"/>
  <c r="BW39" i="45"/>
  <c r="BV39" i="45"/>
  <c r="BU39" i="45"/>
  <c r="F39" i="43" s="1"/>
  <c r="BT39" i="45"/>
  <c r="E39" i="43" s="1"/>
  <c r="BS39" i="45"/>
  <c r="B39" i="45"/>
  <c r="B39" i="43" s="1"/>
  <c r="A39" i="45"/>
  <c r="A37" i="27" s="1"/>
  <c r="EF38" i="45"/>
  <c r="BQ38" i="43" s="1"/>
  <c r="EE38" i="45"/>
  <c r="ED38" i="45"/>
  <c r="EC38" i="45"/>
  <c r="EB38" i="45"/>
  <c r="BM38" i="43" s="1"/>
  <c r="EA38" i="45"/>
  <c r="BL38" i="43" s="1"/>
  <c r="DZ38" i="45"/>
  <c r="DY38" i="45"/>
  <c r="DX38" i="45"/>
  <c r="BI38" i="43" s="1"/>
  <c r="DW38" i="45"/>
  <c r="DV38" i="45"/>
  <c r="BG38" i="43" s="1"/>
  <c r="DU38" i="45"/>
  <c r="DT38" i="45"/>
  <c r="DS38" i="45"/>
  <c r="BD38" i="43" s="1"/>
  <c r="DR38" i="45"/>
  <c r="BC38" i="43" s="1"/>
  <c r="DQ38" i="45"/>
  <c r="DP38" i="45"/>
  <c r="BA38" i="43" s="1"/>
  <c r="DO38" i="45"/>
  <c r="AZ38" i="43" s="1"/>
  <c r="DN38" i="45"/>
  <c r="DM38" i="45"/>
  <c r="DL38" i="45"/>
  <c r="AW38" i="43" s="1"/>
  <c r="DK38" i="45"/>
  <c r="DJ38" i="45"/>
  <c r="DI38" i="45"/>
  <c r="DH38" i="45"/>
  <c r="AS38" i="43" s="1"/>
  <c r="DG38" i="45"/>
  <c r="DF38" i="45"/>
  <c r="DE38" i="45"/>
  <c r="DD38" i="45"/>
  <c r="AO38" i="43" s="1"/>
  <c r="DC38" i="45"/>
  <c r="DB38" i="45"/>
  <c r="DA38" i="45"/>
  <c r="CZ38" i="45"/>
  <c r="AK38" i="43" s="1"/>
  <c r="CY38" i="45"/>
  <c r="AJ38" i="43" s="1"/>
  <c r="CX38" i="45"/>
  <c r="CW38" i="45"/>
  <c r="CV38" i="45"/>
  <c r="AG38" i="43" s="1"/>
  <c r="CU38" i="45"/>
  <c r="CT38" i="45"/>
  <c r="AE38" i="43" s="1"/>
  <c r="CS38" i="45"/>
  <c r="CR38" i="45"/>
  <c r="AC38" i="43" s="1"/>
  <c r="CQ38" i="45"/>
  <c r="AB38" i="43" s="1"/>
  <c r="CP38" i="45"/>
  <c r="AA38" i="43" s="1"/>
  <c r="CO38" i="45"/>
  <c r="CN38" i="45"/>
  <c r="CM38" i="45"/>
  <c r="CL38" i="45"/>
  <c r="W38" i="43" s="1"/>
  <c r="CK38" i="45"/>
  <c r="CJ38" i="45"/>
  <c r="U38" i="43" s="1"/>
  <c r="CI38" i="45"/>
  <c r="CH38" i="45"/>
  <c r="CG38" i="45"/>
  <c r="CF38" i="45"/>
  <c r="CE38" i="45"/>
  <c r="CD38" i="45"/>
  <c r="CC38" i="45"/>
  <c r="CB38" i="45"/>
  <c r="M38" i="43" s="1"/>
  <c r="CA38" i="45"/>
  <c r="BZ38" i="45"/>
  <c r="BY38" i="45"/>
  <c r="BX38" i="45"/>
  <c r="BW38" i="45"/>
  <c r="H38" i="43" s="1"/>
  <c r="BV38" i="45"/>
  <c r="BU38" i="45"/>
  <c r="BT38" i="45"/>
  <c r="E38" i="43" s="1"/>
  <c r="BS38" i="45"/>
  <c r="B38" i="45"/>
  <c r="B38" i="43" s="1"/>
  <c r="A38" i="45"/>
  <c r="A36" i="27" s="1"/>
  <c r="EF37" i="45"/>
  <c r="EE37" i="45"/>
  <c r="ED37" i="45"/>
  <c r="BO37" i="43" s="1"/>
  <c r="EC37" i="45"/>
  <c r="BN37" i="43" s="1"/>
  <c r="EB37" i="45"/>
  <c r="EA37" i="45"/>
  <c r="DZ37" i="45"/>
  <c r="BK37" i="43" s="1"/>
  <c r="DY37" i="45"/>
  <c r="BJ37" i="43" s="1"/>
  <c r="DX37" i="45"/>
  <c r="DW37" i="45"/>
  <c r="DV37" i="45"/>
  <c r="BG37" i="43" s="1"/>
  <c r="DU37" i="45"/>
  <c r="BF37" i="43" s="1"/>
  <c r="DT37" i="45"/>
  <c r="DS37" i="45"/>
  <c r="DR37" i="45"/>
  <c r="BC37" i="43" s="1"/>
  <c r="DQ37" i="45"/>
  <c r="BB37" i="43" s="1"/>
  <c r="DP37" i="45"/>
  <c r="DO37" i="45"/>
  <c r="DN37" i="45"/>
  <c r="AY37" i="43" s="1"/>
  <c r="DM37" i="45"/>
  <c r="AX37" i="43" s="1"/>
  <c r="DL37" i="45"/>
  <c r="DK37" i="45"/>
  <c r="DJ37" i="45"/>
  <c r="DI37" i="45"/>
  <c r="AT37" i="43" s="1"/>
  <c r="DH37" i="45"/>
  <c r="DG37" i="45"/>
  <c r="DF37" i="45"/>
  <c r="DE37" i="45"/>
  <c r="DD37" i="45"/>
  <c r="DC37" i="45"/>
  <c r="DB37" i="45"/>
  <c r="AM37" i="43" s="1"/>
  <c r="DA37" i="45"/>
  <c r="AL37" i="43" s="1"/>
  <c r="CZ37" i="45"/>
  <c r="CY37" i="45"/>
  <c r="CX37" i="45"/>
  <c r="AI37" i="43" s="1"/>
  <c r="CW37" i="45"/>
  <c r="AH37" i="43" s="1"/>
  <c r="CV37" i="45"/>
  <c r="CU37" i="45"/>
  <c r="CT37" i="45"/>
  <c r="AE37" i="43" s="1"/>
  <c r="CS37" i="45"/>
  <c r="AD37" i="43" s="1"/>
  <c r="CR37" i="45"/>
  <c r="CQ37" i="45"/>
  <c r="CP37" i="45"/>
  <c r="AA37" i="43" s="1"/>
  <c r="CO37" i="45"/>
  <c r="Z37" i="43" s="1"/>
  <c r="CN37" i="45"/>
  <c r="CM37" i="45"/>
  <c r="CL37" i="45"/>
  <c r="W37" i="43" s="1"/>
  <c r="CK37" i="45"/>
  <c r="V37" i="43" s="1"/>
  <c r="CJ37" i="45"/>
  <c r="CI37" i="45"/>
  <c r="CH37" i="45"/>
  <c r="S37" i="43" s="1"/>
  <c r="CG37" i="45"/>
  <c r="R37" i="43" s="1"/>
  <c r="CF37" i="45"/>
  <c r="CE37" i="45"/>
  <c r="CD37" i="45"/>
  <c r="CC37" i="45"/>
  <c r="N37" i="43" s="1"/>
  <c r="CB37" i="45"/>
  <c r="CA37" i="45"/>
  <c r="BZ37" i="45"/>
  <c r="BY37" i="45"/>
  <c r="BX37" i="45"/>
  <c r="BW37" i="45"/>
  <c r="BV37" i="45"/>
  <c r="G37" i="43" s="1"/>
  <c r="BU37" i="45"/>
  <c r="F37" i="43" s="1"/>
  <c r="BT37" i="45"/>
  <c r="BS37" i="45"/>
  <c r="B37" i="45"/>
  <c r="B37" i="43" s="1"/>
  <c r="A37" i="45"/>
  <c r="A35" i="27" s="1"/>
  <c r="EF36" i="45"/>
  <c r="EE36" i="45"/>
  <c r="BP36" i="43" s="1"/>
  <c r="ED36" i="45"/>
  <c r="BO36" i="43" s="1"/>
  <c r="EC36" i="45"/>
  <c r="EB36" i="45"/>
  <c r="EA36" i="45"/>
  <c r="BL36" i="43" s="1"/>
  <c r="DZ36" i="45"/>
  <c r="BK36" i="43" s="1"/>
  <c r="DY36" i="45"/>
  <c r="DX36" i="45"/>
  <c r="BI36" i="43" s="1"/>
  <c r="DW36" i="45"/>
  <c r="BH36" i="43" s="1"/>
  <c r="DV36" i="45"/>
  <c r="BG36" i="43" s="1"/>
  <c r="DU36" i="45"/>
  <c r="DT36" i="45"/>
  <c r="DS36" i="45"/>
  <c r="BD36" i="43" s="1"/>
  <c r="DR36" i="45"/>
  <c r="DQ36" i="45"/>
  <c r="DP36" i="45"/>
  <c r="BA36" i="43" s="1"/>
  <c r="DO36" i="45"/>
  <c r="AZ36" i="43" s="1"/>
  <c r="DN36" i="45"/>
  <c r="DM36" i="45"/>
  <c r="DL36" i="45"/>
  <c r="DK36" i="45"/>
  <c r="AV36" i="43" s="1"/>
  <c r="DJ36" i="45"/>
  <c r="AU36" i="43" s="1"/>
  <c r="DI36" i="45"/>
  <c r="DH36" i="45"/>
  <c r="AS36" i="43" s="1"/>
  <c r="DG36" i="45"/>
  <c r="AR36" i="43" s="1"/>
  <c r="DF36" i="45"/>
  <c r="DE36" i="45"/>
  <c r="DD36" i="45"/>
  <c r="DC36" i="45"/>
  <c r="AN36" i="43" s="1"/>
  <c r="DB36" i="45"/>
  <c r="DA36" i="45"/>
  <c r="CZ36" i="45"/>
  <c r="AK36" i="43" s="1"/>
  <c r="CY36" i="45"/>
  <c r="AJ36" i="43" s="1"/>
  <c r="CX36" i="45"/>
  <c r="AI36" i="43" s="1"/>
  <c r="CW36" i="45"/>
  <c r="CV36" i="45"/>
  <c r="CU36" i="45"/>
  <c r="AF36" i="43" s="1"/>
  <c r="CT36" i="45"/>
  <c r="AE36" i="43" s="1"/>
  <c r="CS36" i="45"/>
  <c r="CR36" i="45"/>
  <c r="AC36" i="43" s="1"/>
  <c r="CQ36" i="45"/>
  <c r="AB36" i="43" s="1"/>
  <c r="CP36" i="45"/>
  <c r="AA36" i="43" s="1"/>
  <c r="CO36" i="45"/>
  <c r="CN36" i="45"/>
  <c r="Y36" i="43" s="1"/>
  <c r="CM36" i="45"/>
  <c r="X36" i="43" s="1"/>
  <c r="CL36" i="45"/>
  <c r="CK36" i="45"/>
  <c r="CJ36" i="45"/>
  <c r="CI36" i="45"/>
  <c r="T36" i="43" s="1"/>
  <c r="CH36" i="45"/>
  <c r="CG36" i="45"/>
  <c r="CF36" i="45"/>
  <c r="CE36" i="45"/>
  <c r="P36" i="43" s="1"/>
  <c r="CD36" i="45"/>
  <c r="O36" i="43" s="1"/>
  <c r="CC36" i="45"/>
  <c r="CB36" i="45"/>
  <c r="CA36" i="45"/>
  <c r="L36" i="43" s="1"/>
  <c r="BZ36" i="45"/>
  <c r="BY36" i="45"/>
  <c r="BX36" i="45"/>
  <c r="I36" i="43" s="1"/>
  <c r="BW36" i="45"/>
  <c r="H36" i="43" s="1"/>
  <c r="BV36" i="45"/>
  <c r="BU36" i="45"/>
  <c r="BT36" i="45"/>
  <c r="BS36" i="45"/>
  <c r="D36" i="43" s="1"/>
  <c r="B36" i="45"/>
  <c r="B36" i="43" s="1"/>
  <c r="A36" i="45"/>
  <c r="A34" i="27" s="1"/>
  <c r="EF35" i="45"/>
  <c r="EE35" i="45"/>
  <c r="ED35" i="45"/>
  <c r="BO35" i="43" s="1"/>
  <c r="EC35" i="45"/>
  <c r="BN35" i="43" s="1"/>
  <c r="EB35" i="45"/>
  <c r="BM35" i="43" s="1"/>
  <c r="EA35" i="45"/>
  <c r="DZ35" i="45"/>
  <c r="BK35" i="43" s="1"/>
  <c r="DY35" i="45"/>
  <c r="BJ35" i="43" s="1"/>
  <c r="DX35" i="45"/>
  <c r="BI35" i="43" s="1"/>
  <c r="DW35" i="45"/>
  <c r="DV35" i="45"/>
  <c r="DU35" i="45"/>
  <c r="BF35" i="43" s="1"/>
  <c r="DT35" i="45"/>
  <c r="DS35" i="45"/>
  <c r="DR35" i="45"/>
  <c r="DQ35" i="45"/>
  <c r="BB35" i="43" s="1"/>
  <c r="DP35" i="45"/>
  <c r="BA35" i="43" s="1"/>
  <c r="DO35" i="45"/>
  <c r="DN35" i="45"/>
  <c r="DM35" i="45"/>
  <c r="AX35" i="43" s="1"/>
  <c r="DL35" i="45"/>
  <c r="AW35" i="43" s="1"/>
  <c r="DK35" i="45"/>
  <c r="DJ35" i="45"/>
  <c r="DI35" i="45"/>
  <c r="AT35" i="43" s="1"/>
  <c r="DH35" i="45"/>
  <c r="AS35" i="43" s="1"/>
  <c r="DG35" i="45"/>
  <c r="DF35" i="45"/>
  <c r="DE35" i="45"/>
  <c r="AP35" i="43" s="1"/>
  <c r="DD35" i="45"/>
  <c r="DC35" i="45"/>
  <c r="DB35" i="45"/>
  <c r="DA35" i="45"/>
  <c r="CZ35" i="45"/>
  <c r="CY35" i="45"/>
  <c r="CX35" i="45"/>
  <c r="AI35" i="43" s="1"/>
  <c r="CW35" i="45"/>
  <c r="AH35" i="43" s="1"/>
  <c r="CV35" i="45"/>
  <c r="CU35" i="45"/>
  <c r="CT35" i="45"/>
  <c r="AE35" i="43" s="1"/>
  <c r="CS35" i="45"/>
  <c r="CR35" i="45"/>
  <c r="CQ35" i="45"/>
  <c r="CP35" i="45"/>
  <c r="CO35" i="45"/>
  <c r="Z35" i="43" s="1"/>
  <c r="CN35" i="45"/>
  <c r="CM35" i="45"/>
  <c r="CL35" i="45"/>
  <c r="CK35" i="45"/>
  <c r="CJ35" i="45"/>
  <c r="CI35" i="45"/>
  <c r="CH35" i="45"/>
  <c r="S35" i="43" s="1"/>
  <c r="CG35" i="45"/>
  <c r="R35" i="43" s="1"/>
  <c r="CF35" i="45"/>
  <c r="CE35" i="45"/>
  <c r="CD35" i="45"/>
  <c r="CC35" i="45"/>
  <c r="N35" i="43" s="1"/>
  <c r="CB35" i="45"/>
  <c r="CA35" i="45"/>
  <c r="BZ35" i="45"/>
  <c r="BY35" i="45"/>
  <c r="J35" i="43" s="1"/>
  <c r="BX35" i="45"/>
  <c r="BW35" i="45"/>
  <c r="BV35" i="45"/>
  <c r="BU35" i="45"/>
  <c r="F35" i="43" s="1"/>
  <c r="BT35" i="45"/>
  <c r="BS35" i="45"/>
  <c r="B35" i="45"/>
  <c r="B35" i="43" s="1"/>
  <c r="A35" i="45"/>
  <c r="A33" i="27" s="1"/>
  <c r="EF34" i="45"/>
  <c r="BQ34" i="43" s="1"/>
  <c r="EE34" i="45"/>
  <c r="ED34" i="45"/>
  <c r="EC34" i="45"/>
  <c r="BN34" i="43" s="1"/>
  <c r="EB34" i="45"/>
  <c r="BM34" i="43" s="1"/>
  <c r="EA34" i="45"/>
  <c r="BL34" i="43" s="1"/>
  <c r="DZ34" i="45"/>
  <c r="DY34" i="45"/>
  <c r="DX34" i="45"/>
  <c r="DW34" i="45"/>
  <c r="DV34" i="45"/>
  <c r="DU34" i="45"/>
  <c r="BF34" i="43" s="1"/>
  <c r="DT34" i="45"/>
  <c r="BE34" i="43" s="1"/>
  <c r="DS34" i="45"/>
  <c r="BD34" i="43" s="1"/>
  <c r="DR34" i="45"/>
  <c r="DQ34" i="45"/>
  <c r="DP34" i="45"/>
  <c r="BA34" i="43" s="1"/>
  <c r="DO34" i="45"/>
  <c r="DN34" i="45"/>
  <c r="DM34" i="45"/>
  <c r="AX34" i="43" s="1"/>
  <c r="DL34" i="45"/>
  <c r="AW34" i="43" s="1"/>
  <c r="DK34" i="45"/>
  <c r="AV34" i="43" s="1"/>
  <c r="DJ34" i="45"/>
  <c r="DI34" i="45"/>
  <c r="DH34" i="45"/>
  <c r="DG34" i="45"/>
  <c r="DF34" i="45"/>
  <c r="DE34" i="45"/>
  <c r="AP34" i="43" s="1"/>
  <c r="DD34" i="45"/>
  <c r="AO34" i="43" s="1"/>
  <c r="DC34" i="45"/>
  <c r="AN34" i="43" s="1"/>
  <c r="DB34" i="45"/>
  <c r="DA34" i="45"/>
  <c r="CZ34" i="45"/>
  <c r="AK34" i="43" s="1"/>
  <c r="CY34" i="45"/>
  <c r="CX34" i="45"/>
  <c r="CW34" i="45"/>
  <c r="AH34" i="43" s="1"/>
  <c r="CV34" i="45"/>
  <c r="AG34" i="43" s="1"/>
  <c r="CU34" i="45"/>
  <c r="AF34" i="43" s="1"/>
  <c r="CT34" i="45"/>
  <c r="CS34" i="45"/>
  <c r="CR34" i="45"/>
  <c r="CQ34" i="45"/>
  <c r="CP34" i="45"/>
  <c r="CO34" i="45"/>
  <c r="Z34" i="43" s="1"/>
  <c r="CN34" i="45"/>
  <c r="Y34" i="43" s="1"/>
  <c r="CM34" i="45"/>
  <c r="X34" i="43" s="1"/>
  <c r="CL34" i="45"/>
  <c r="CK34" i="45"/>
  <c r="CJ34" i="45"/>
  <c r="U34" i="43" s="1"/>
  <c r="CI34" i="45"/>
  <c r="CH34" i="45"/>
  <c r="CG34" i="45"/>
  <c r="R34" i="43" s="1"/>
  <c r="CF34" i="45"/>
  <c r="Q34" i="43" s="1"/>
  <c r="CE34" i="45"/>
  <c r="P34" i="43" s="1"/>
  <c r="CD34" i="45"/>
  <c r="CC34" i="45"/>
  <c r="CB34" i="45"/>
  <c r="CA34" i="45"/>
  <c r="BZ34" i="45"/>
  <c r="BY34" i="45"/>
  <c r="J34" i="43" s="1"/>
  <c r="BX34" i="45"/>
  <c r="I34" i="43" s="1"/>
  <c r="BW34" i="45"/>
  <c r="H34" i="43" s="1"/>
  <c r="BV34" i="45"/>
  <c r="BU34" i="45"/>
  <c r="BT34" i="45"/>
  <c r="E34" i="43" s="1"/>
  <c r="BS34" i="45"/>
  <c r="B34" i="45"/>
  <c r="B34" i="43" s="1"/>
  <c r="A34" i="45"/>
  <c r="A32" i="27" s="1"/>
  <c r="EF33" i="45"/>
  <c r="EE33" i="45"/>
  <c r="ED33" i="45"/>
  <c r="BO33" i="43" s="1"/>
  <c r="EC33" i="45"/>
  <c r="EB33" i="45"/>
  <c r="EA33" i="45"/>
  <c r="BL33" i="43" s="1"/>
  <c r="DZ33" i="45"/>
  <c r="BK33" i="43" s="1"/>
  <c r="DY33" i="45"/>
  <c r="BJ33" i="43" s="1"/>
  <c r="DX33" i="45"/>
  <c r="DW33" i="45"/>
  <c r="DV33" i="45"/>
  <c r="BG33" i="43" s="1"/>
  <c r="DU33" i="45"/>
  <c r="DT33" i="45"/>
  <c r="DS33" i="45"/>
  <c r="DR33" i="45"/>
  <c r="BC33" i="43" s="1"/>
  <c r="DQ33" i="45"/>
  <c r="BB33" i="43" s="1"/>
  <c r="DP33" i="45"/>
  <c r="DO33" i="45"/>
  <c r="DN33" i="45"/>
  <c r="AY33" i="43" s="1"/>
  <c r="DM33" i="45"/>
  <c r="DL33" i="45"/>
  <c r="DK33" i="45"/>
  <c r="AV33" i="43" s="1"/>
  <c r="DJ33" i="45"/>
  <c r="AU33" i="43" s="1"/>
  <c r="DI33" i="45"/>
  <c r="AT33" i="43" s="1"/>
  <c r="DH33" i="45"/>
  <c r="DG33" i="45"/>
  <c r="DF33" i="45"/>
  <c r="AQ33" i="43" s="1"/>
  <c r="DE33" i="45"/>
  <c r="DD33" i="45"/>
  <c r="DC33" i="45"/>
  <c r="DB33" i="45"/>
  <c r="AM33" i="43" s="1"/>
  <c r="DA33" i="45"/>
  <c r="AL33" i="43" s="1"/>
  <c r="CZ33" i="45"/>
  <c r="CY33" i="45"/>
  <c r="CX33" i="45"/>
  <c r="AI33" i="43" s="1"/>
  <c r="CW33" i="45"/>
  <c r="CV33" i="45"/>
  <c r="CU33" i="45"/>
  <c r="AF33" i="43" s="1"/>
  <c r="CT33" i="45"/>
  <c r="AE33" i="43" s="1"/>
  <c r="CS33" i="45"/>
  <c r="AD33" i="43" s="1"/>
  <c r="CR33" i="45"/>
  <c r="CQ33" i="45"/>
  <c r="CP33" i="45"/>
  <c r="AA33" i="43" s="1"/>
  <c r="CO33" i="45"/>
  <c r="CN33" i="45"/>
  <c r="CM33" i="45"/>
  <c r="CL33" i="45"/>
  <c r="W33" i="43" s="1"/>
  <c r="CK33" i="45"/>
  <c r="V33" i="43" s="1"/>
  <c r="CJ33" i="45"/>
  <c r="CI33" i="45"/>
  <c r="CH33" i="45"/>
  <c r="S33" i="43" s="1"/>
  <c r="CG33" i="45"/>
  <c r="CF33" i="45"/>
  <c r="CE33" i="45"/>
  <c r="P33" i="43" s="1"/>
  <c r="CD33" i="45"/>
  <c r="O33" i="43" s="1"/>
  <c r="CC33" i="45"/>
  <c r="N33" i="43" s="1"/>
  <c r="CB33" i="45"/>
  <c r="CA33" i="45"/>
  <c r="BZ33" i="45"/>
  <c r="K33" i="43" s="1"/>
  <c r="BY33" i="45"/>
  <c r="BX33" i="45"/>
  <c r="BW33" i="45"/>
  <c r="BV33" i="45"/>
  <c r="G33" i="43" s="1"/>
  <c r="BU33" i="45"/>
  <c r="F33" i="43" s="1"/>
  <c r="BT33" i="45"/>
  <c r="BS33" i="45"/>
  <c r="B33" i="45"/>
  <c r="B33" i="43" s="1"/>
  <c r="A33" i="45"/>
  <c r="A31" i="27" s="1"/>
  <c r="EF32" i="45"/>
  <c r="EE32" i="45"/>
  <c r="ED32" i="45"/>
  <c r="EC32" i="45"/>
  <c r="EB32" i="45"/>
  <c r="EA32" i="45"/>
  <c r="DZ32" i="45"/>
  <c r="DY32" i="45"/>
  <c r="BJ32" i="43" s="1"/>
  <c r="DX32" i="45"/>
  <c r="DW32" i="45"/>
  <c r="DV32" i="45"/>
  <c r="DU32" i="45"/>
  <c r="DT32" i="45"/>
  <c r="DS32" i="45"/>
  <c r="DR32" i="45"/>
  <c r="DQ32" i="45"/>
  <c r="BB32" i="43" s="1"/>
  <c r="DP32" i="45"/>
  <c r="BA32" i="43" s="1"/>
  <c r="DO32" i="45"/>
  <c r="DN32" i="45"/>
  <c r="DM32" i="45"/>
  <c r="DL32" i="45"/>
  <c r="AW32" i="43" s="1"/>
  <c r="DK32" i="45"/>
  <c r="DJ32" i="45"/>
  <c r="DI32" i="45"/>
  <c r="DH32" i="45"/>
  <c r="DG32" i="45"/>
  <c r="DF32" i="45"/>
  <c r="DE32" i="45"/>
  <c r="DD32" i="45"/>
  <c r="AO32" i="43" s="1"/>
  <c r="DC32" i="45"/>
  <c r="DB32" i="45"/>
  <c r="DA32" i="45"/>
  <c r="CZ32" i="45"/>
  <c r="CY32" i="45"/>
  <c r="CX32" i="45"/>
  <c r="CW32" i="45"/>
  <c r="CV32" i="45"/>
  <c r="AG32" i="43" s="1"/>
  <c r="CU32" i="45"/>
  <c r="CT32" i="45"/>
  <c r="CS32" i="45"/>
  <c r="AD32" i="43" s="1"/>
  <c r="CR32" i="45"/>
  <c r="AC32" i="43" s="1"/>
  <c r="CQ32" i="45"/>
  <c r="CP32" i="45"/>
  <c r="CO32" i="45"/>
  <c r="CN32" i="45"/>
  <c r="CM32" i="45"/>
  <c r="CL32" i="45"/>
  <c r="CK32" i="45"/>
  <c r="CJ32" i="45"/>
  <c r="U32" i="43" s="1"/>
  <c r="CI32" i="45"/>
  <c r="CH32" i="45"/>
  <c r="CG32" i="45"/>
  <c r="CF32" i="45"/>
  <c r="CE32" i="45"/>
  <c r="CD32" i="45"/>
  <c r="CC32" i="45"/>
  <c r="CB32" i="45"/>
  <c r="M32" i="43" s="1"/>
  <c r="CA32" i="45"/>
  <c r="BZ32" i="45"/>
  <c r="BY32" i="45"/>
  <c r="BX32" i="45"/>
  <c r="I32" i="43" s="1"/>
  <c r="BW32" i="45"/>
  <c r="BV32" i="45"/>
  <c r="BU32" i="45"/>
  <c r="F32" i="43" s="1"/>
  <c r="BT32" i="45"/>
  <c r="BS32" i="45"/>
  <c r="B32" i="45"/>
  <c r="B32" i="43" s="1"/>
  <c r="A32" i="45"/>
  <c r="A30" i="27" s="1"/>
  <c r="EF31" i="45"/>
  <c r="EE31" i="45"/>
  <c r="BP31" i="43" s="1"/>
  <c r="ED31" i="45"/>
  <c r="BO31" i="43" s="1"/>
  <c r="EC31" i="45"/>
  <c r="BN31" i="43" s="1"/>
  <c r="EB31" i="45"/>
  <c r="EA31" i="45"/>
  <c r="DZ31" i="45"/>
  <c r="BK31" i="43" s="1"/>
  <c r="DY31" i="45"/>
  <c r="DX31" i="45"/>
  <c r="DW31" i="45"/>
  <c r="BH31" i="43" s="1"/>
  <c r="DV31" i="45"/>
  <c r="BG31" i="43" s="1"/>
  <c r="DU31" i="45"/>
  <c r="DT31" i="45"/>
  <c r="DS31" i="45"/>
  <c r="DR31" i="45"/>
  <c r="BC31" i="43" s="1"/>
  <c r="DQ31" i="45"/>
  <c r="DP31" i="45"/>
  <c r="DO31" i="45"/>
  <c r="AZ31" i="43" s="1"/>
  <c r="DN31" i="45"/>
  <c r="AY31" i="43" s="1"/>
  <c r="DM31" i="45"/>
  <c r="AX31" i="43" s="1"/>
  <c r="DL31" i="45"/>
  <c r="DK31" i="45"/>
  <c r="DJ31" i="45"/>
  <c r="AU31" i="43" s="1"/>
  <c r="DI31" i="45"/>
  <c r="DH31" i="45"/>
  <c r="DG31" i="45"/>
  <c r="AR31" i="43" s="1"/>
  <c r="DF31" i="45"/>
  <c r="AQ31" i="43" s="1"/>
  <c r="DE31" i="45"/>
  <c r="DD31" i="45"/>
  <c r="DC31" i="45"/>
  <c r="DB31" i="45"/>
  <c r="AM31" i="43" s="1"/>
  <c r="DA31" i="45"/>
  <c r="CZ31" i="45"/>
  <c r="CY31" i="45"/>
  <c r="AJ31" i="43" s="1"/>
  <c r="CX31" i="45"/>
  <c r="AI31" i="43" s="1"/>
  <c r="CW31" i="45"/>
  <c r="AH31" i="43" s="1"/>
  <c r="CV31" i="45"/>
  <c r="CU31" i="45"/>
  <c r="CT31" i="45"/>
  <c r="AE31" i="43" s="1"/>
  <c r="CS31" i="45"/>
  <c r="CR31" i="45"/>
  <c r="CQ31" i="45"/>
  <c r="AB31" i="43" s="1"/>
  <c r="CP31" i="45"/>
  <c r="AA31" i="43" s="1"/>
  <c r="CO31" i="45"/>
  <c r="CN31" i="45"/>
  <c r="CM31" i="45"/>
  <c r="CL31" i="45"/>
  <c r="W31" i="43" s="1"/>
  <c r="CK31" i="45"/>
  <c r="CJ31" i="45"/>
  <c r="CI31" i="45"/>
  <c r="T31" i="43" s="1"/>
  <c r="CH31" i="45"/>
  <c r="S31" i="43" s="1"/>
  <c r="CG31" i="45"/>
  <c r="R31" i="43" s="1"/>
  <c r="CF31" i="45"/>
  <c r="CE31" i="45"/>
  <c r="CD31" i="45"/>
  <c r="O31" i="43" s="1"/>
  <c r="CC31" i="45"/>
  <c r="CB31" i="45"/>
  <c r="CA31" i="45"/>
  <c r="L31" i="43" s="1"/>
  <c r="BZ31" i="45"/>
  <c r="K31" i="43" s="1"/>
  <c r="BY31" i="45"/>
  <c r="BX31" i="45"/>
  <c r="BW31" i="45"/>
  <c r="BV31" i="45"/>
  <c r="G31" i="43" s="1"/>
  <c r="BU31" i="45"/>
  <c r="BT31" i="45"/>
  <c r="BS31" i="45"/>
  <c r="D31" i="43" s="1"/>
  <c r="B31" i="45"/>
  <c r="B31" i="43" s="1"/>
  <c r="A31" i="45"/>
  <c r="C31" i="45" s="1"/>
  <c r="C31" i="43" s="1"/>
  <c r="EF30" i="45"/>
  <c r="BQ30" i="43" s="1"/>
  <c r="EE30" i="45"/>
  <c r="ED30" i="45"/>
  <c r="EC30" i="45"/>
  <c r="BN30" i="43" s="1"/>
  <c r="EB30" i="45"/>
  <c r="BM30" i="43" s="1"/>
  <c r="EA30" i="45"/>
  <c r="BL30" i="43" s="1"/>
  <c r="DZ30" i="45"/>
  <c r="DY30" i="45"/>
  <c r="DX30" i="45"/>
  <c r="BI30" i="43" s="1"/>
  <c r="DW30" i="45"/>
  <c r="DV30" i="45"/>
  <c r="DU30" i="45"/>
  <c r="BF30" i="43" s="1"/>
  <c r="DT30" i="45"/>
  <c r="BE30" i="43" s="1"/>
  <c r="DS30" i="45"/>
  <c r="DR30" i="45"/>
  <c r="DQ30" i="45"/>
  <c r="DP30" i="45"/>
  <c r="BA30" i="43" s="1"/>
  <c r="DO30" i="45"/>
  <c r="DN30" i="45"/>
  <c r="DM30" i="45"/>
  <c r="AX30" i="43" s="1"/>
  <c r="DL30" i="45"/>
  <c r="AW30" i="43" s="1"/>
  <c r="DK30" i="45"/>
  <c r="DJ30" i="45"/>
  <c r="DI30" i="45"/>
  <c r="DH30" i="45"/>
  <c r="AS30" i="43" s="1"/>
  <c r="DG30" i="45"/>
  <c r="DF30" i="45"/>
  <c r="DE30" i="45"/>
  <c r="AP30" i="43" s="1"/>
  <c r="DD30" i="45"/>
  <c r="AO30" i="43" s="1"/>
  <c r="DC30" i="45"/>
  <c r="DB30" i="45"/>
  <c r="DA30" i="45"/>
  <c r="CZ30" i="45"/>
  <c r="AK30" i="43" s="1"/>
  <c r="CY30" i="45"/>
  <c r="CX30" i="45"/>
  <c r="CW30" i="45"/>
  <c r="CV30" i="45"/>
  <c r="AG30" i="43" s="1"/>
  <c r="CU30" i="45"/>
  <c r="AF30" i="43" s="1"/>
  <c r="CT30" i="45"/>
  <c r="CS30" i="45"/>
  <c r="CR30" i="45"/>
  <c r="AC30" i="43" s="1"/>
  <c r="CQ30" i="45"/>
  <c r="CP30" i="45"/>
  <c r="CO30" i="45"/>
  <c r="Z30" i="43" s="1"/>
  <c r="CN30" i="45"/>
  <c r="Y30" i="43" s="1"/>
  <c r="CM30" i="45"/>
  <c r="CL30" i="45"/>
  <c r="CK30" i="45"/>
  <c r="CJ30" i="45"/>
  <c r="U30" i="43" s="1"/>
  <c r="CI30" i="45"/>
  <c r="CH30" i="45"/>
  <c r="CG30" i="45"/>
  <c r="CF30" i="45"/>
  <c r="Q30" i="43" s="1"/>
  <c r="CE30" i="45"/>
  <c r="P30" i="43" s="1"/>
  <c r="CD30" i="45"/>
  <c r="CC30" i="45"/>
  <c r="CB30" i="45"/>
  <c r="M30" i="43" s="1"/>
  <c r="CA30" i="45"/>
  <c r="BZ30" i="45"/>
  <c r="BY30" i="45"/>
  <c r="BX30" i="45"/>
  <c r="I30" i="43" s="1"/>
  <c r="BW30" i="45"/>
  <c r="BV30" i="45"/>
  <c r="BU30" i="45"/>
  <c r="BT30" i="45"/>
  <c r="E30" i="43" s="1"/>
  <c r="BS30" i="45"/>
  <c r="B30" i="45"/>
  <c r="B30" i="43" s="1"/>
  <c r="A30" i="45"/>
  <c r="A28" i="27" s="1"/>
  <c r="EF29" i="45"/>
  <c r="EE29" i="45"/>
  <c r="ED29" i="45"/>
  <c r="BO29" i="43" s="1"/>
  <c r="EC29" i="45"/>
  <c r="EB29" i="45"/>
  <c r="EA29" i="45"/>
  <c r="DZ29" i="45"/>
  <c r="BK29" i="43" s="1"/>
  <c r="DY29" i="45"/>
  <c r="BJ29" i="43" s="1"/>
  <c r="DX29" i="45"/>
  <c r="DW29" i="45"/>
  <c r="DV29" i="45"/>
  <c r="BG29" i="43" s="1"/>
  <c r="DU29" i="45"/>
  <c r="DT29" i="45"/>
  <c r="DS29" i="45"/>
  <c r="DR29" i="45"/>
  <c r="DQ29" i="45"/>
  <c r="BB29" i="43" s="1"/>
  <c r="DP29" i="45"/>
  <c r="DO29" i="45"/>
  <c r="DN29" i="45"/>
  <c r="AY29" i="43" s="1"/>
  <c r="DM29" i="45"/>
  <c r="DL29" i="45"/>
  <c r="DK29" i="45"/>
  <c r="DJ29" i="45"/>
  <c r="AU29" i="43" s="1"/>
  <c r="DI29" i="45"/>
  <c r="AT29" i="43" s="1"/>
  <c r="DH29" i="45"/>
  <c r="DG29" i="45"/>
  <c r="DF29" i="45"/>
  <c r="AQ29" i="43" s="1"/>
  <c r="DE29" i="45"/>
  <c r="DD29" i="45"/>
  <c r="DC29" i="45"/>
  <c r="DB29" i="45"/>
  <c r="DA29" i="45"/>
  <c r="AL29" i="43" s="1"/>
  <c r="CZ29" i="45"/>
  <c r="CY29" i="45"/>
  <c r="CX29" i="45"/>
  <c r="AI29" i="43" s="1"/>
  <c r="CW29" i="45"/>
  <c r="CV29" i="45"/>
  <c r="CU29" i="45"/>
  <c r="CT29" i="45"/>
  <c r="AE29" i="43" s="1"/>
  <c r="CS29" i="45"/>
  <c r="AD29" i="43" s="1"/>
  <c r="CR29" i="45"/>
  <c r="CQ29" i="45"/>
  <c r="CP29" i="45"/>
  <c r="AA29" i="43" s="1"/>
  <c r="CO29" i="45"/>
  <c r="CN29" i="45"/>
  <c r="CM29" i="45"/>
  <c r="CL29" i="45"/>
  <c r="CK29" i="45"/>
  <c r="V29" i="43" s="1"/>
  <c r="CJ29" i="45"/>
  <c r="CI29" i="45"/>
  <c r="CH29" i="45"/>
  <c r="S29" i="43" s="1"/>
  <c r="CG29" i="45"/>
  <c r="CF29" i="45"/>
  <c r="CE29" i="45"/>
  <c r="CD29" i="45"/>
  <c r="O29" i="43" s="1"/>
  <c r="CC29" i="45"/>
  <c r="N29" i="43" s="1"/>
  <c r="CB29" i="45"/>
  <c r="CA29" i="45"/>
  <c r="BZ29" i="45"/>
  <c r="K29" i="43" s="1"/>
  <c r="BY29" i="45"/>
  <c r="BX29" i="45"/>
  <c r="BW29" i="45"/>
  <c r="BV29" i="45"/>
  <c r="BU29" i="45"/>
  <c r="F29" i="43" s="1"/>
  <c r="BT29" i="45"/>
  <c r="BS29" i="45"/>
  <c r="B29" i="45"/>
  <c r="B29" i="43" s="1"/>
  <c r="A29" i="45"/>
  <c r="A27" i="27" s="1"/>
  <c r="EF28" i="45"/>
  <c r="BQ28" i="43" s="1"/>
  <c r="EE28" i="45"/>
  <c r="ED28" i="45"/>
  <c r="EC28" i="45"/>
  <c r="EB28" i="45"/>
  <c r="BM28" i="43" s="1"/>
  <c r="EA28" i="45"/>
  <c r="DZ28" i="45"/>
  <c r="DY28" i="45"/>
  <c r="BJ28" i="43" s="1"/>
  <c r="DX28" i="45"/>
  <c r="BI28" i="43" s="1"/>
  <c r="DW28" i="45"/>
  <c r="DV28" i="45"/>
  <c r="DU28" i="45"/>
  <c r="DT28" i="45"/>
  <c r="BE28" i="43" s="1"/>
  <c r="DS28" i="45"/>
  <c r="DR28" i="45"/>
  <c r="DQ28" i="45"/>
  <c r="BB28" i="43" s="1"/>
  <c r="DP28" i="45"/>
  <c r="BA28" i="43" s="1"/>
  <c r="DO28" i="45"/>
  <c r="DN28" i="45"/>
  <c r="DM28" i="45"/>
  <c r="DL28" i="45"/>
  <c r="AW28" i="43" s="1"/>
  <c r="DK28" i="45"/>
  <c r="DJ28" i="45"/>
  <c r="DI28" i="45"/>
  <c r="AT28" i="43" s="1"/>
  <c r="DH28" i="45"/>
  <c r="DG28" i="45"/>
  <c r="DF28" i="45"/>
  <c r="DE28" i="45"/>
  <c r="DD28" i="45"/>
  <c r="AO28" i="43" s="1"/>
  <c r="DC28" i="45"/>
  <c r="DB28" i="45"/>
  <c r="DA28" i="45"/>
  <c r="AL28" i="43" s="1"/>
  <c r="CZ28" i="45"/>
  <c r="AK28" i="43" s="1"/>
  <c r="CY28" i="45"/>
  <c r="CX28" i="45"/>
  <c r="CW28" i="45"/>
  <c r="CV28" i="45"/>
  <c r="AG28" i="43" s="1"/>
  <c r="CU28" i="45"/>
  <c r="CT28" i="45"/>
  <c r="CS28" i="45"/>
  <c r="AD28" i="43" s="1"/>
  <c r="CR28" i="45"/>
  <c r="AC28" i="43" s="1"/>
  <c r="CQ28" i="45"/>
  <c r="CP28" i="45"/>
  <c r="CO28" i="45"/>
  <c r="CN28" i="45"/>
  <c r="Y28" i="43" s="1"/>
  <c r="CM28" i="45"/>
  <c r="CL28" i="45"/>
  <c r="CK28" i="45"/>
  <c r="V28" i="43" s="1"/>
  <c r="CJ28" i="45"/>
  <c r="CI28" i="45"/>
  <c r="CH28" i="45"/>
  <c r="CG28" i="45"/>
  <c r="CF28" i="45"/>
  <c r="Q28" i="43" s="1"/>
  <c r="CE28" i="45"/>
  <c r="CD28" i="45"/>
  <c r="CC28" i="45"/>
  <c r="N28" i="43" s="1"/>
  <c r="CB28" i="45"/>
  <c r="CA28" i="45"/>
  <c r="BZ28" i="45"/>
  <c r="BY28" i="45"/>
  <c r="BX28" i="45"/>
  <c r="I28" i="43" s="1"/>
  <c r="BW28" i="45"/>
  <c r="BV28" i="45"/>
  <c r="BU28" i="45"/>
  <c r="F28" i="43" s="1"/>
  <c r="BT28" i="45"/>
  <c r="E28" i="43" s="1"/>
  <c r="BS28" i="45"/>
  <c r="B28" i="45"/>
  <c r="A28" i="45"/>
  <c r="A28" i="43" s="1"/>
  <c r="EF27" i="45"/>
  <c r="EE27" i="45"/>
  <c r="ED27" i="45"/>
  <c r="BO27" i="43" s="1"/>
  <c r="EC27" i="45"/>
  <c r="BN27" i="43" s="1"/>
  <c r="EB27" i="45"/>
  <c r="EA27" i="45"/>
  <c r="DZ27" i="45"/>
  <c r="BK27" i="43" s="1"/>
  <c r="DY27" i="45"/>
  <c r="DX27" i="45"/>
  <c r="DW27" i="45"/>
  <c r="DV27" i="45"/>
  <c r="BG27" i="43" s="1"/>
  <c r="DU27" i="45"/>
  <c r="DT27" i="45"/>
  <c r="DS27" i="45"/>
  <c r="DR27" i="45"/>
  <c r="BC27" i="43" s="1"/>
  <c r="DQ27" i="45"/>
  <c r="DP27" i="45"/>
  <c r="DO27" i="45"/>
  <c r="AZ27" i="43" s="1"/>
  <c r="DN27" i="45"/>
  <c r="AY27" i="43" s="1"/>
  <c r="DM27" i="45"/>
  <c r="AX27" i="43" s="1"/>
  <c r="DL27" i="45"/>
  <c r="DK27" i="45"/>
  <c r="DJ27" i="45"/>
  <c r="AU27" i="43" s="1"/>
  <c r="DI27" i="45"/>
  <c r="DH27" i="45"/>
  <c r="DG27" i="45"/>
  <c r="AR27" i="43" s="1"/>
  <c r="DF27" i="45"/>
  <c r="AQ27" i="43" s="1"/>
  <c r="DE27" i="45"/>
  <c r="DD27" i="45"/>
  <c r="DC27" i="45"/>
  <c r="DB27" i="45"/>
  <c r="AM27" i="43" s="1"/>
  <c r="DA27" i="45"/>
  <c r="CZ27" i="45"/>
  <c r="CY27" i="45"/>
  <c r="AJ27" i="43" s="1"/>
  <c r="CX27" i="45"/>
  <c r="AI27" i="43" s="1"/>
  <c r="CW27" i="45"/>
  <c r="CV27" i="45"/>
  <c r="CU27" i="45"/>
  <c r="CT27" i="45"/>
  <c r="AE27" i="43" s="1"/>
  <c r="CS27" i="45"/>
  <c r="CR27" i="45"/>
  <c r="CQ27" i="45"/>
  <c r="AB27" i="43" s="1"/>
  <c r="CP27" i="45"/>
  <c r="AA27" i="43" s="1"/>
  <c r="CO27" i="45"/>
  <c r="CN27" i="45"/>
  <c r="CM27" i="45"/>
  <c r="CL27" i="45"/>
  <c r="W27" i="43" s="1"/>
  <c r="CK27" i="45"/>
  <c r="CJ27" i="45"/>
  <c r="CI27" i="45"/>
  <c r="T27" i="43" s="1"/>
  <c r="CH27" i="45"/>
  <c r="S27" i="43" s="1"/>
  <c r="CG27" i="45"/>
  <c r="CF27" i="45"/>
  <c r="CE27" i="45"/>
  <c r="CD27" i="45"/>
  <c r="O27" i="43" s="1"/>
  <c r="CC27" i="45"/>
  <c r="CB27" i="45"/>
  <c r="CA27" i="45"/>
  <c r="L27" i="43" s="1"/>
  <c r="BZ27" i="45"/>
  <c r="K27" i="43" s="1"/>
  <c r="BY27" i="45"/>
  <c r="BX27" i="45"/>
  <c r="BW27" i="45"/>
  <c r="BV27" i="45"/>
  <c r="G27" i="43" s="1"/>
  <c r="BU27" i="45"/>
  <c r="BT27" i="45"/>
  <c r="BS27" i="45"/>
  <c r="D27" i="43" s="1"/>
  <c r="B27" i="45"/>
  <c r="A27" i="45"/>
  <c r="C27" i="45" s="1"/>
  <c r="C27" i="43" s="1"/>
  <c r="EF26" i="45"/>
  <c r="BQ26" i="43" s="1"/>
  <c r="EE26" i="45"/>
  <c r="ED26" i="45"/>
  <c r="EC26" i="45"/>
  <c r="BN26" i="43" s="1"/>
  <c r="EB26" i="45"/>
  <c r="BM26" i="43" s="1"/>
  <c r="EA26" i="45"/>
  <c r="BL26" i="43" s="1"/>
  <c r="DZ26" i="45"/>
  <c r="DY26" i="45"/>
  <c r="BJ26" i="43" s="1"/>
  <c r="DX26" i="45"/>
  <c r="DW26" i="45"/>
  <c r="DV26" i="45"/>
  <c r="DU26" i="45"/>
  <c r="BF26" i="43" s="1"/>
  <c r="DT26" i="45"/>
  <c r="BE26" i="43" s="1"/>
  <c r="DS26" i="45"/>
  <c r="BD26" i="43" s="1"/>
  <c r="DR26" i="45"/>
  <c r="DQ26" i="45"/>
  <c r="BB26" i="43" s="1"/>
  <c r="DP26" i="45"/>
  <c r="BA26" i="43" s="1"/>
  <c r="DO26" i="45"/>
  <c r="DN26" i="45"/>
  <c r="DM26" i="45"/>
  <c r="AX26" i="43" s="1"/>
  <c r="DL26" i="45"/>
  <c r="AW26" i="43" s="1"/>
  <c r="DK26" i="45"/>
  <c r="DJ26" i="45"/>
  <c r="DI26" i="45"/>
  <c r="AT26" i="43" s="1"/>
  <c r="DH26" i="45"/>
  <c r="AS26" i="43" s="1"/>
  <c r="DG26" i="45"/>
  <c r="DF26" i="45"/>
  <c r="DE26" i="45"/>
  <c r="AP26" i="43" s="1"/>
  <c r="DD26" i="45"/>
  <c r="AO26" i="43" s="1"/>
  <c r="DC26" i="45"/>
  <c r="AN26" i="43" s="1"/>
  <c r="DB26" i="45"/>
  <c r="DA26" i="45"/>
  <c r="CZ26" i="45"/>
  <c r="AK26" i="43" s="1"/>
  <c r="CY26" i="45"/>
  <c r="CX26" i="45"/>
  <c r="CW26" i="45"/>
  <c r="AH26" i="43" s="1"/>
  <c r="CV26" i="45"/>
  <c r="AG26" i="43" s="1"/>
  <c r="CU26" i="45"/>
  <c r="AF26" i="43" s="1"/>
  <c r="CT26" i="45"/>
  <c r="CS26" i="45"/>
  <c r="CR26" i="45"/>
  <c r="AC26" i="43" s="1"/>
  <c r="CQ26" i="45"/>
  <c r="CP26" i="45"/>
  <c r="CO26" i="45"/>
  <c r="Z26" i="43" s="1"/>
  <c r="CN26" i="45"/>
  <c r="Y26" i="43" s="1"/>
  <c r="CM26" i="45"/>
  <c r="X26" i="43" s="1"/>
  <c r="CL26" i="45"/>
  <c r="CK26" i="45"/>
  <c r="V26" i="43" s="1"/>
  <c r="CJ26" i="45"/>
  <c r="U26" i="43" s="1"/>
  <c r="CI26" i="45"/>
  <c r="CH26" i="45"/>
  <c r="CG26" i="45"/>
  <c r="R26" i="43" s="1"/>
  <c r="CF26" i="45"/>
  <c r="Q26" i="43" s="1"/>
  <c r="CE26" i="45"/>
  <c r="P26" i="43" s="1"/>
  <c r="CD26" i="45"/>
  <c r="CC26" i="45"/>
  <c r="N26" i="43" s="1"/>
  <c r="CB26" i="45"/>
  <c r="CA26" i="45"/>
  <c r="BZ26" i="45"/>
  <c r="BY26" i="45"/>
  <c r="J26" i="43" s="1"/>
  <c r="BX26" i="45"/>
  <c r="I26" i="43" s="1"/>
  <c r="BW26" i="45"/>
  <c r="H26" i="43" s="1"/>
  <c r="BV26" i="45"/>
  <c r="BU26" i="45"/>
  <c r="BT26" i="45"/>
  <c r="BS26" i="45"/>
  <c r="B26" i="45"/>
  <c r="A26" i="45"/>
  <c r="A24" i="27" s="1"/>
  <c r="EF25" i="45"/>
  <c r="EE25" i="45"/>
  <c r="ED25" i="45"/>
  <c r="BO25" i="43" s="1"/>
  <c r="EC25" i="45"/>
  <c r="EB25" i="45"/>
  <c r="EA25" i="45"/>
  <c r="BL25" i="43" s="1"/>
  <c r="DZ25" i="45"/>
  <c r="BK25" i="43" s="1"/>
  <c r="DY25" i="45"/>
  <c r="DX25" i="45"/>
  <c r="DW25" i="45"/>
  <c r="BH25" i="43" s="1"/>
  <c r="DV25" i="45"/>
  <c r="BG25" i="43" s="1"/>
  <c r="DU25" i="45"/>
  <c r="DT25" i="45"/>
  <c r="DS25" i="45"/>
  <c r="BD25" i="43" s="1"/>
  <c r="DR25" i="45"/>
  <c r="BC25" i="43" s="1"/>
  <c r="DQ25" i="45"/>
  <c r="DP25" i="45"/>
  <c r="DO25" i="45"/>
  <c r="DN25" i="45"/>
  <c r="DM25" i="45"/>
  <c r="DL25" i="45"/>
  <c r="DK25" i="45"/>
  <c r="AV25" i="43" s="1"/>
  <c r="DJ25" i="45"/>
  <c r="AU25" i="43" s="1"/>
  <c r="DI25" i="45"/>
  <c r="DH25" i="45"/>
  <c r="DG25" i="45"/>
  <c r="AR25" i="43" s="1"/>
  <c r="DF25" i="45"/>
  <c r="DE25" i="45"/>
  <c r="DD25" i="45"/>
  <c r="DC25" i="45"/>
  <c r="AN25" i="43" s="1"/>
  <c r="DB25" i="45"/>
  <c r="AM25" i="43" s="1"/>
  <c r="DA25" i="45"/>
  <c r="CZ25" i="45"/>
  <c r="CY25" i="45"/>
  <c r="AJ25" i="43" s="1"/>
  <c r="CX25" i="45"/>
  <c r="CW25" i="45"/>
  <c r="CV25" i="45"/>
  <c r="CU25" i="45"/>
  <c r="AF25" i="43" s="1"/>
  <c r="CT25" i="45"/>
  <c r="AE25" i="43" s="1"/>
  <c r="CS25" i="45"/>
  <c r="CR25" i="45"/>
  <c r="CQ25" i="45"/>
  <c r="AB25" i="43" s="1"/>
  <c r="CP25" i="45"/>
  <c r="CO25" i="45"/>
  <c r="CN25" i="45"/>
  <c r="CM25" i="45"/>
  <c r="X25" i="43" s="1"/>
  <c r="CL25" i="45"/>
  <c r="W25" i="43" s="1"/>
  <c r="CK25" i="45"/>
  <c r="V25" i="43" s="1"/>
  <c r="CJ25" i="45"/>
  <c r="CI25" i="45"/>
  <c r="CH25" i="45"/>
  <c r="CG25" i="45"/>
  <c r="CF25" i="45"/>
  <c r="CE25" i="45"/>
  <c r="P25" i="43" s="1"/>
  <c r="CD25" i="45"/>
  <c r="O25" i="43" s="1"/>
  <c r="CC25" i="45"/>
  <c r="CB25" i="45"/>
  <c r="CA25" i="45"/>
  <c r="BZ25" i="45"/>
  <c r="K25" i="43" s="1"/>
  <c r="BY25" i="45"/>
  <c r="BX25" i="45"/>
  <c r="BW25" i="45"/>
  <c r="H25" i="43" s="1"/>
  <c r="BV25" i="45"/>
  <c r="G25" i="43" s="1"/>
  <c r="BU25" i="45"/>
  <c r="BT25" i="45"/>
  <c r="BS25" i="45"/>
  <c r="B25" i="45"/>
  <c r="A25" i="45"/>
  <c r="A23" i="27" s="1"/>
  <c r="EF24" i="45"/>
  <c r="BQ24" i="43" s="1"/>
  <c r="EE24" i="45"/>
  <c r="ED24" i="45"/>
  <c r="EC24" i="45"/>
  <c r="BN24" i="43" s="1"/>
  <c r="EB24" i="45"/>
  <c r="BM24" i="43" s="1"/>
  <c r="EA24" i="45"/>
  <c r="DZ24" i="45"/>
  <c r="DY24" i="45"/>
  <c r="BJ24" i="43" s="1"/>
  <c r="DX24" i="45"/>
  <c r="BI24" i="43" s="1"/>
  <c r="DW24" i="45"/>
  <c r="DV24" i="45"/>
  <c r="DU24" i="45"/>
  <c r="BF24" i="43" s="1"/>
  <c r="DT24" i="45"/>
  <c r="BE24" i="43" s="1"/>
  <c r="DS24" i="45"/>
  <c r="DR24" i="45"/>
  <c r="DQ24" i="45"/>
  <c r="BB24" i="43" s="1"/>
  <c r="DP24" i="45"/>
  <c r="BA24" i="43" s="1"/>
  <c r="DO24" i="45"/>
  <c r="DN24" i="45"/>
  <c r="DM24" i="45"/>
  <c r="AX24" i="43" s="1"/>
  <c r="DL24" i="45"/>
  <c r="AW24" i="43" s="1"/>
  <c r="DK24" i="45"/>
  <c r="DJ24" i="45"/>
  <c r="DI24" i="45"/>
  <c r="AT24" i="43" s="1"/>
  <c r="DH24" i="45"/>
  <c r="AS24" i="43" s="1"/>
  <c r="DG24" i="45"/>
  <c r="AR24" i="43" s="1"/>
  <c r="DF24" i="45"/>
  <c r="DE24" i="45"/>
  <c r="DD24" i="45"/>
  <c r="AO24" i="43" s="1"/>
  <c r="DC24" i="45"/>
  <c r="DB24" i="45"/>
  <c r="DA24" i="45"/>
  <c r="AL24" i="43" s="1"/>
  <c r="CZ24" i="45"/>
  <c r="AK24" i="43" s="1"/>
  <c r="CY24" i="45"/>
  <c r="CX24" i="45"/>
  <c r="CW24" i="45"/>
  <c r="CV24" i="45"/>
  <c r="AG24" i="43" s="1"/>
  <c r="CU24" i="45"/>
  <c r="CT24" i="45"/>
  <c r="CS24" i="45"/>
  <c r="AD24" i="43" s="1"/>
  <c r="CR24" i="45"/>
  <c r="AC24" i="43" s="1"/>
  <c r="CQ24" i="45"/>
  <c r="CP24" i="45"/>
  <c r="CO24" i="45"/>
  <c r="Z24" i="43" s="1"/>
  <c r="CN24" i="45"/>
  <c r="Y24" i="43" s="1"/>
  <c r="CM24" i="45"/>
  <c r="CL24" i="45"/>
  <c r="CK24" i="45"/>
  <c r="V24" i="43" s="1"/>
  <c r="CJ24" i="45"/>
  <c r="U24" i="43" s="1"/>
  <c r="CI24" i="45"/>
  <c r="T24" i="43" s="1"/>
  <c r="CH24" i="45"/>
  <c r="CG24" i="45"/>
  <c r="R24" i="43" s="1"/>
  <c r="CF24" i="45"/>
  <c r="Q24" i="43" s="1"/>
  <c r="CE24" i="45"/>
  <c r="CD24" i="45"/>
  <c r="CC24" i="45"/>
  <c r="CB24" i="45"/>
  <c r="M24" i="43" s="1"/>
  <c r="CA24" i="45"/>
  <c r="L24" i="43" s="1"/>
  <c r="BZ24" i="45"/>
  <c r="BY24" i="45"/>
  <c r="J24" i="43" s="1"/>
  <c r="BX24" i="45"/>
  <c r="I24" i="43" s="1"/>
  <c r="BW24" i="45"/>
  <c r="BV24" i="45"/>
  <c r="BU24" i="45"/>
  <c r="F24" i="43" s="1"/>
  <c r="BT24" i="45"/>
  <c r="E24" i="43" s="1"/>
  <c r="BS24" i="45"/>
  <c r="B24" i="45"/>
  <c r="A24" i="45"/>
  <c r="A22" i="27" s="1"/>
  <c r="EF23" i="45"/>
  <c r="EE23" i="45"/>
  <c r="BP23" i="43" s="1"/>
  <c r="ED23" i="45"/>
  <c r="EC23" i="45"/>
  <c r="EB23" i="45"/>
  <c r="EA23" i="45"/>
  <c r="BL23" i="43" s="1"/>
  <c r="DZ23" i="45"/>
  <c r="BK23" i="43" s="1"/>
  <c r="DY23" i="45"/>
  <c r="DX23" i="45"/>
  <c r="BI23" i="43" s="1"/>
  <c r="DW23" i="45"/>
  <c r="DV23" i="45"/>
  <c r="BG23" i="43" s="1"/>
  <c r="DU23" i="45"/>
  <c r="BF23" i="43" s="1"/>
  <c r="DT23" i="45"/>
  <c r="DS23" i="45"/>
  <c r="BD23" i="43" s="1"/>
  <c r="DR23" i="45"/>
  <c r="DQ23" i="45"/>
  <c r="DP23" i="45"/>
  <c r="DO23" i="45"/>
  <c r="AZ23" i="43" s="1"/>
  <c r="DN23" i="45"/>
  <c r="AY23" i="43" s="1"/>
  <c r="DM23" i="45"/>
  <c r="DL23" i="45"/>
  <c r="DK23" i="45"/>
  <c r="AV23" i="43" s="1"/>
  <c r="DJ23" i="45"/>
  <c r="DI23" i="45"/>
  <c r="DH23" i="45"/>
  <c r="AS23" i="43" s="1"/>
  <c r="DG23" i="45"/>
  <c r="AR23" i="43" s="1"/>
  <c r="DF23" i="45"/>
  <c r="AQ23" i="43" s="1"/>
  <c r="DE23" i="45"/>
  <c r="DD23" i="45"/>
  <c r="DC23" i="45"/>
  <c r="AN23" i="43" s="1"/>
  <c r="DB23" i="45"/>
  <c r="AM23" i="43" s="1"/>
  <c r="DA23" i="45"/>
  <c r="CZ23" i="45"/>
  <c r="CY23" i="45"/>
  <c r="AJ23" i="43" s="1"/>
  <c r="CX23" i="45"/>
  <c r="CW23" i="45"/>
  <c r="CV23" i="45"/>
  <c r="CU23" i="45"/>
  <c r="AF23" i="43" s="1"/>
  <c r="CT23" i="45"/>
  <c r="AE23" i="43" s="1"/>
  <c r="CS23" i="45"/>
  <c r="CR23" i="45"/>
  <c r="AC23" i="43" s="1"/>
  <c r="CQ23" i="45"/>
  <c r="CP23" i="45"/>
  <c r="AA23" i="43" s="1"/>
  <c r="CO23" i="45"/>
  <c r="CN23" i="45"/>
  <c r="CM23" i="45"/>
  <c r="X23" i="43" s="1"/>
  <c r="CL23" i="45"/>
  <c r="CK23" i="45"/>
  <c r="CJ23" i="45"/>
  <c r="CI23" i="45"/>
  <c r="T23" i="43" s="1"/>
  <c r="CH23" i="45"/>
  <c r="S23" i="43" s="1"/>
  <c r="CG23" i="45"/>
  <c r="CF23" i="45"/>
  <c r="CE23" i="45"/>
  <c r="P23" i="43" s="1"/>
  <c r="CD23" i="45"/>
  <c r="CC23" i="45"/>
  <c r="CB23" i="45"/>
  <c r="M23" i="43" s="1"/>
  <c r="CA23" i="45"/>
  <c r="L23" i="43" s="1"/>
  <c r="BZ23" i="45"/>
  <c r="K23" i="43" s="1"/>
  <c r="BY23" i="45"/>
  <c r="J23" i="43" s="1"/>
  <c r="BX23" i="45"/>
  <c r="BW23" i="45"/>
  <c r="H23" i="43" s="1"/>
  <c r="BV23" i="45"/>
  <c r="G23" i="43" s="1"/>
  <c r="BU23" i="45"/>
  <c r="BT23" i="45"/>
  <c r="BS23" i="45"/>
  <c r="D23" i="43" s="1"/>
  <c r="B23" i="45"/>
  <c r="A23" i="45"/>
  <c r="A21" i="27" s="1"/>
  <c r="EF22" i="45"/>
  <c r="EE22" i="45"/>
  <c r="ED22" i="45"/>
  <c r="EC22" i="45"/>
  <c r="EB22" i="45"/>
  <c r="BM22" i="43" s="1"/>
  <c r="EA22" i="45"/>
  <c r="BL22" i="43" s="1"/>
  <c r="DZ22" i="45"/>
  <c r="DY22" i="45"/>
  <c r="DX22" i="45"/>
  <c r="BI22" i="43" s="1"/>
  <c r="DW22" i="45"/>
  <c r="DV22" i="45"/>
  <c r="BG22" i="43" s="1"/>
  <c r="DU22" i="45"/>
  <c r="DT22" i="45"/>
  <c r="DS22" i="45"/>
  <c r="DR22" i="45"/>
  <c r="DQ22" i="45"/>
  <c r="DP22" i="45"/>
  <c r="BA22" i="43" s="1"/>
  <c r="DO22" i="45"/>
  <c r="DN22" i="45"/>
  <c r="DM22" i="45"/>
  <c r="DL22" i="45"/>
  <c r="AW22" i="43" s="1"/>
  <c r="DK22" i="45"/>
  <c r="DJ22" i="45"/>
  <c r="DI22" i="45"/>
  <c r="AT22" i="43" s="1"/>
  <c r="DH22" i="45"/>
  <c r="AS22" i="43" s="1"/>
  <c r="DG22" i="45"/>
  <c r="DF22" i="45"/>
  <c r="DE22" i="45"/>
  <c r="DD22" i="45"/>
  <c r="DC22" i="45"/>
  <c r="DB22" i="45"/>
  <c r="DA22" i="45"/>
  <c r="CZ22" i="45"/>
  <c r="AK22" i="43" s="1"/>
  <c r="CY22" i="45"/>
  <c r="CX22" i="45"/>
  <c r="CW22" i="45"/>
  <c r="CV22" i="45"/>
  <c r="AG22" i="43" s="1"/>
  <c r="CU22" i="45"/>
  <c r="CT22" i="45"/>
  <c r="CS22" i="45"/>
  <c r="AD22" i="43" s="1"/>
  <c r="CR22" i="45"/>
  <c r="AC22" i="43" s="1"/>
  <c r="CQ22" i="45"/>
  <c r="CP22" i="45"/>
  <c r="AA22" i="43" s="1"/>
  <c r="CO22" i="45"/>
  <c r="CN22" i="45"/>
  <c r="CM22" i="45"/>
  <c r="CL22" i="45"/>
  <c r="CK22" i="45"/>
  <c r="V22" i="43" s="1"/>
  <c r="CJ22" i="45"/>
  <c r="U22" i="43" s="1"/>
  <c r="CI22" i="45"/>
  <c r="CH22" i="45"/>
  <c r="CG22" i="45"/>
  <c r="CF22" i="45"/>
  <c r="CE22" i="45"/>
  <c r="P22" i="43" s="1"/>
  <c r="CD22" i="45"/>
  <c r="CC22" i="45"/>
  <c r="N22" i="43" s="1"/>
  <c r="CB22" i="45"/>
  <c r="M22" i="43" s="1"/>
  <c r="CA22" i="45"/>
  <c r="BZ22" i="45"/>
  <c r="BY22" i="45"/>
  <c r="BX22" i="45"/>
  <c r="BW22" i="45"/>
  <c r="BV22" i="45"/>
  <c r="BU22" i="45"/>
  <c r="F22" i="43" s="1"/>
  <c r="BT22" i="45"/>
  <c r="E22" i="43" s="1"/>
  <c r="BS22" i="45"/>
  <c r="B22" i="45"/>
  <c r="A22" i="45"/>
  <c r="A20" i="27" s="1"/>
  <c r="EF21" i="45"/>
  <c r="EE21" i="45"/>
  <c r="ED21" i="45"/>
  <c r="BO21" i="43" s="1"/>
  <c r="EC21" i="45"/>
  <c r="EB21" i="45"/>
  <c r="EA21" i="45"/>
  <c r="BL21" i="43" s="1"/>
  <c r="DZ21" i="45"/>
  <c r="BK21" i="43" s="1"/>
  <c r="DY21" i="45"/>
  <c r="DX21" i="45"/>
  <c r="DW21" i="45"/>
  <c r="DV21" i="45"/>
  <c r="DU21" i="45"/>
  <c r="DT21" i="45"/>
  <c r="DS21" i="45"/>
  <c r="BD21" i="43" s="1"/>
  <c r="DR21" i="45"/>
  <c r="BC21" i="43" s="1"/>
  <c r="DQ21" i="45"/>
  <c r="DP21" i="45"/>
  <c r="DO21" i="45"/>
  <c r="DN21" i="45"/>
  <c r="DM21" i="45"/>
  <c r="DL21" i="45"/>
  <c r="DK21" i="45"/>
  <c r="AV21" i="43" s="1"/>
  <c r="DJ21" i="45"/>
  <c r="DI21" i="45"/>
  <c r="AT21" i="43" s="1"/>
  <c r="DH21" i="45"/>
  <c r="DG21" i="45"/>
  <c r="DF21" i="45"/>
  <c r="AQ21" i="43" s="1"/>
  <c r="DE21" i="45"/>
  <c r="DD21" i="45"/>
  <c r="DC21" i="45"/>
  <c r="DB21" i="45"/>
  <c r="AM21" i="43" s="1"/>
  <c r="DA21" i="45"/>
  <c r="CZ21" i="45"/>
  <c r="CY21" i="45"/>
  <c r="CX21" i="45"/>
  <c r="AI21" i="43" s="1"/>
  <c r="CW21" i="45"/>
  <c r="CV21" i="45"/>
  <c r="CU21" i="45"/>
  <c r="AF21" i="43" s="1"/>
  <c r="CT21" i="45"/>
  <c r="AE21" i="43" s="1"/>
  <c r="CS21" i="45"/>
  <c r="CR21" i="45"/>
  <c r="CQ21" i="45"/>
  <c r="CP21" i="45"/>
  <c r="CO21" i="45"/>
  <c r="CN21" i="45"/>
  <c r="CM21" i="45"/>
  <c r="X21" i="43" s="1"/>
  <c r="CL21" i="45"/>
  <c r="W21" i="43" s="1"/>
  <c r="CK21" i="45"/>
  <c r="CJ21" i="45"/>
  <c r="CI21" i="45"/>
  <c r="CH21" i="45"/>
  <c r="CG21" i="45"/>
  <c r="CF21" i="45"/>
  <c r="CE21" i="45"/>
  <c r="P21" i="43" s="1"/>
  <c r="CD21" i="45"/>
  <c r="CC21" i="45"/>
  <c r="N21" i="43" s="1"/>
  <c r="CB21" i="45"/>
  <c r="CA21" i="45"/>
  <c r="BZ21" i="45"/>
  <c r="K21" i="43" s="1"/>
  <c r="BY21" i="45"/>
  <c r="BX21" i="45"/>
  <c r="BW21" i="45"/>
  <c r="BV21" i="45"/>
  <c r="G21" i="43" s="1"/>
  <c r="BU21" i="45"/>
  <c r="F21" i="43" s="1"/>
  <c r="BT21" i="45"/>
  <c r="BS21" i="45"/>
  <c r="B21" i="45"/>
  <c r="A21" i="45"/>
  <c r="A19" i="27" s="1"/>
  <c r="EF20" i="45"/>
  <c r="EE20" i="45"/>
  <c r="BP20" i="43" s="1"/>
  <c r="ED20" i="45"/>
  <c r="EC20" i="45"/>
  <c r="BN20" i="43" s="1"/>
  <c r="EB20" i="45"/>
  <c r="BM20" i="43" s="1"/>
  <c r="EA20" i="45"/>
  <c r="DZ20" i="45"/>
  <c r="BK20" i="43" s="1"/>
  <c r="DY20" i="45"/>
  <c r="BJ20" i="43" s="1"/>
  <c r="DX20" i="45"/>
  <c r="DW20" i="45"/>
  <c r="BH20" i="43" s="1"/>
  <c r="DV20" i="45"/>
  <c r="DU20" i="45"/>
  <c r="DT20" i="45"/>
  <c r="DS20" i="45"/>
  <c r="DR20" i="45"/>
  <c r="BC20" i="43" s="1"/>
  <c r="DQ20" i="45"/>
  <c r="BB20" i="43" s="1"/>
  <c r="DP20" i="45"/>
  <c r="DO20" i="45"/>
  <c r="AZ20" i="43" s="1"/>
  <c r="DN20" i="45"/>
  <c r="DM20" i="45"/>
  <c r="AX20" i="43" s="1"/>
  <c r="DL20" i="45"/>
  <c r="DK20" i="45"/>
  <c r="DJ20" i="45"/>
  <c r="DI20" i="45"/>
  <c r="AT20" i="43" s="1"/>
  <c r="DH20" i="45"/>
  <c r="AS20" i="43" s="1"/>
  <c r="DG20" i="45"/>
  <c r="AR20" i="43" s="1"/>
  <c r="DF20" i="45"/>
  <c r="DE20" i="45"/>
  <c r="DD20" i="45"/>
  <c r="DC20" i="45"/>
  <c r="DB20" i="45"/>
  <c r="DA20" i="45"/>
  <c r="AL20" i="43" s="1"/>
  <c r="CZ20" i="45"/>
  <c r="CY20" i="45"/>
  <c r="AJ20" i="43" s="1"/>
  <c r="CX20" i="45"/>
  <c r="CW20" i="45"/>
  <c r="AH20" i="43" s="1"/>
  <c r="CV20" i="45"/>
  <c r="CU20" i="45"/>
  <c r="CT20" i="45"/>
  <c r="AE20" i="43" s="1"/>
  <c r="CS20" i="45"/>
  <c r="AD20" i="43" s="1"/>
  <c r="CR20" i="45"/>
  <c r="AC20" i="43" s="1"/>
  <c r="CQ20" i="45"/>
  <c r="CP20" i="45"/>
  <c r="CO20" i="45"/>
  <c r="CN20" i="45"/>
  <c r="Y20" i="43" s="1"/>
  <c r="CM20" i="45"/>
  <c r="CL20" i="45"/>
  <c r="W20" i="43" s="1"/>
  <c r="CK20" i="45"/>
  <c r="V20" i="43" s="1"/>
  <c r="CJ20" i="45"/>
  <c r="CI20" i="45"/>
  <c r="CH20" i="45"/>
  <c r="CG20" i="45"/>
  <c r="R20" i="43" s="1"/>
  <c r="CF20" i="45"/>
  <c r="Q20" i="43" s="1"/>
  <c r="CE20" i="45"/>
  <c r="CD20" i="45"/>
  <c r="CC20" i="45"/>
  <c r="N20" i="43" s="1"/>
  <c r="CB20" i="45"/>
  <c r="CA20" i="45"/>
  <c r="L20" i="43" s="1"/>
  <c r="BZ20" i="45"/>
  <c r="BY20" i="45"/>
  <c r="BX20" i="45"/>
  <c r="BW20" i="45"/>
  <c r="BV20" i="45"/>
  <c r="G20" i="43" s="1"/>
  <c r="BU20" i="45"/>
  <c r="F20" i="43" s="1"/>
  <c r="BT20" i="45"/>
  <c r="BS20" i="45"/>
  <c r="D20" i="43" s="1"/>
  <c r="B20" i="45"/>
  <c r="A20" i="45"/>
  <c r="A18" i="27" s="1"/>
  <c r="EF19" i="45"/>
  <c r="BQ19" i="43" s="1"/>
  <c r="EE19" i="45"/>
  <c r="BP19" i="43" s="1"/>
  <c r="ED19" i="45"/>
  <c r="EC19" i="45"/>
  <c r="EB19" i="45"/>
  <c r="BM19" i="43" s="1"/>
  <c r="EA19" i="45"/>
  <c r="DZ19" i="45"/>
  <c r="BK19" i="43" s="1"/>
  <c r="DY19" i="45"/>
  <c r="DX19" i="45"/>
  <c r="BI19" i="43" s="1"/>
  <c r="DW19" i="45"/>
  <c r="DV19" i="45"/>
  <c r="DU19" i="45"/>
  <c r="BF19" i="43" s="1"/>
  <c r="DT19" i="45"/>
  <c r="BE19" i="43" s="1"/>
  <c r="DS19" i="45"/>
  <c r="BD19" i="43" s="1"/>
  <c r="DR19" i="45"/>
  <c r="DQ19" i="45"/>
  <c r="DP19" i="45"/>
  <c r="BA19" i="43" s="1"/>
  <c r="DO19" i="45"/>
  <c r="AZ19" i="43" s="1"/>
  <c r="DN19" i="45"/>
  <c r="AY19" i="43" s="1"/>
  <c r="DM19" i="45"/>
  <c r="DL19" i="45"/>
  <c r="AW19" i="43" s="1"/>
  <c r="DK19" i="45"/>
  <c r="AV19" i="43" s="1"/>
  <c r="DJ19" i="45"/>
  <c r="AU19" i="43" s="1"/>
  <c r="DI19" i="45"/>
  <c r="DH19" i="45"/>
  <c r="DG19" i="45"/>
  <c r="DF19" i="45"/>
  <c r="AQ19" i="43" s="1"/>
  <c r="DE19" i="45"/>
  <c r="AP19" i="43" s="1"/>
  <c r="DD19" i="45"/>
  <c r="DC19" i="45"/>
  <c r="DB19" i="45"/>
  <c r="DA19" i="45"/>
  <c r="CZ19" i="45"/>
  <c r="AK19" i="43" s="1"/>
  <c r="CY19" i="45"/>
  <c r="AJ19" i="43" s="1"/>
  <c r="CX19" i="45"/>
  <c r="CW19" i="45"/>
  <c r="AH19" i="43" s="1"/>
  <c r="CV19" i="45"/>
  <c r="AG19" i="43" s="1"/>
  <c r="CU19" i="45"/>
  <c r="CT19" i="45"/>
  <c r="CS19" i="45"/>
  <c r="CR19" i="45"/>
  <c r="AC19" i="43" s="1"/>
  <c r="CQ19" i="45"/>
  <c r="AB19" i="43" s="1"/>
  <c r="CP19" i="45"/>
  <c r="CO19" i="45"/>
  <c r="Z19" i="43" s="1"/>
  <c r="CN19" i="45"/>
  <c r="Y19" i="43" s="1"/>
  <c r="CM19" i="45"/>
  <c r="CL19" i="45"/>
  <c r="CK19" i="45"/>
  <c r="CJ19" i="45"/>
  <c r="CI19" i="45"/>
  <c r="CH19" i="45"/>
  <c r="S19" i="43" s="1"/>
  <c r="CG19" i="45"/>
  <c r="R19" i="43" s="1"/>
  <c r="CF19" i="45"/>
  <c r="Q19" i="43" s="1"/>
  <c r="CE19" i="45"/>
  <c r="P19" i="43" s="1"/>
  <c r="CD19" i="45"/>
  <c r="CC19" i="45"/>
  <c r="CB19" i="45"/>
  <c r="CA19" i="45"/>
  <c r="BZ19" i="45"/>
  <c r="K19" i="43" s="1"/>
  <c r="BY19" i="45"/>
  <c r="BX19" i="45"/>
  <c r="I19" i="43" s="1"/>
  <c r="BW19" i="45"/>
  <c r="BV19" i="45"/>
  <c r="BU19" i="45"/>
  <c r="BT19" i="45"/>
  <c r="E19" i="43" s="1"/>
  <c r="BS19" i="45"/>
  <c r="B19" i="45"/>
  <c r="A19" i="45"/>
  <c r="C19" i="45" s="1"/>
  <c r="C19" i="43" s="1"/>
  <c r="EF18" i="45"/>
  <c r="EE18" i="45"/>
  <c r="ED18" i="45"/>
  <c r="BO18" i="43" s="1"/>
  <c r="EC18" i="45"/>
  <c r="BN18" i="43" s="1"/>
  <c r="EB18" i="45"/>
  <c r="EA18" i="45"/>
  <c r="BL18" i="43" s="1"/>
  <c r="DZ18" i="45"/>
  <c r="DY18" i="45"/>
  <c r="BJ18" i="43" s="1"/>
  <c r="DX18" i="45"/>
  <c r="DW18" i="45"/>
  <c r="DV18" i="45"/>
  <c r="BG18" i="43" s="1"/>
  <c r="DU18" i="45"/>
  <c r="BF18" i="43" s="1"/>
  <c r="DT18" i="45"/>
  <c r="BE18" i="43" s="1"/>
  <c r="DS18" i="45"/>
  <c r="DR18" i="45"/>
  <c r="DQ18" i="45"/>
  <c r="BB18" i="43" s="1"/>
  <c r="DP18" i="45"/>
  <c r="BA18" i="43" s="1"/>
  <c r="DO18" i="45"/>
  <c r="AZ18" i="43" s="1"/>
  <c r="DN18" i="45"/>
  <c r="AY18" i="43" s="1"/>
  <c r="DM18" i="45"/>
  <c r="AX18" i="43" s="1"/>
  <c r="DL18" i="45"/>
  <c r="AW18" i="43" s="1"/>
  <c r="DK18" i="45"/>
  <c r="DJ18" i="45"/>
  <c r="AU18" i="43" s="1"/>
  <c r="DI18" i="45"/>
  <c r="AT18" i="43" s="1"/>
  <c r="DH18" i="45"/>
  <c r="AS18" i="43" s="1"/>
  <c r="DG18" i="45"/>
  <c r="AR18" i="43" s="1"/>
  <c r="DF18" i="45"/>
  <c r="AQ18" i="43" s="1"/>
  <c r="DE18" i="45"/>
  <c r="AP18" i="43" s="1"/>
  <c r="DD18" i="45"/>
  <c r="DC18" i="45"/>
  <c r="DB18" i="45"/>
  <c r="AM18" i="43" s="1"/>
  <c r="DA18" i="45"/>
  <c r="AL18" i="43" s="1"/>
  <c r="CZ18" i="45"/>
  <c r="AK18" i="43" s="1"/>
  <c r="CY18" i="45"/>
  <c r="AJ18" i="43" s="1"/>
  <c r="CX18" i="45"/>
  <c r="AI18" i="43" s="1"/>
  <c r="CW18" i="45"/>
  <c r="AH18" i="43" s="1"/>
  <c r="CV18" i="45"/>
  <c r="AG18" i="43" s="1"/>
  <c r="CU18" i="45"/>
  <c r="CT18" i="45"/>
  <c r="CS18" i="45"/>
  <c r="AD18" i="43" s="1"/>
  <c r="CR18" i="45"/>
  <c r="AC18" i="43" s="1"/>
  <c r="CQ18" i="45"/>
  <c r="AB18" i="43" s="1"/>
  <c r="CP18" i="45"/>
  <c r="AA18" i="43" s="1"/>
  <c r="CO18" i="45"/>
  <c r="Z18" i="43" s="1"/>
  <c r="CN18" i="45"/>
  <c r="CM18" i="45"/>
  <c r="CL18" i="45"/>
  <c r="W18" i="43" s="1"/>
  <c r="CK18" i="45"/>
  <c r="V18" i="43" s="1"/>
  <c r="CJ18" i="45"/>
  <c r="U18" i="43" s="1"/>
  <c r="CI18" i="45"/>
  <c r="T18" i="43" s="1"/>
  <c r="CH18" i="45"/>
  <c r="S18" i="43" s="1"/>
  <c r="CG18" i="45"/>
  <c r="R18" i="43" s="1"/>
  <c r="CF18" i="45"/>
  <c r="CE18" i="45"/>
  <c r="CD18" i="45"/>
  <c r="CC18" i="45"/>
  <c r="N18" i="43" s="1"/>
  <c r="CB18" i="45"/>
  <c r="M18" i="43" s="1"/>
  <c r="CA18" i="45"/>
  <c r="L18" i="43" s="1"/>
  <c r="BZ18" i="45"/>
  <c r="K18" i="43" s="1"/>
  <c r="BY18" i="45"/>
  <c r="J18" i="43" s="1"/>
  <c r="BX18" i="45"/>
  <c r="I18" i="43" s="1"/>
  <c r="BW18" i="45"/>
  <c r="BV18" i="45"/>
  <c r="G18" i="43" s="1"/>
  <c r="BU18" i="45"/>
  <c r="F18" i="43" s="1"/>
  <c r="BT18" i="45"/>
  <c r="E18" i="43" s="1"/>
  <c r="BS18" i="45"/>
  <c r="D18" i="43" s="1"/>
  <c r="B18" i="45"/>
  <c r="A18" i="45"/>
  <c r="A16" i="27" s="1"/>
  <c r="EF17" i="45"/>
  <c r="EE17" i="45"/>
  <c r="BP17" i="43" s="1"/>
  <c r="ED17" i="45"/>
  <c r="BO17" i="43" s="1"/>
  <c r="EC17" i="45"/>
  <c r="EB17" i="45"/>
  <c r="EA17" i="45"/>
  <c r="BL17" i="43" s="1"/>
  <c r="DZ17" i="45"/>
  <c r="BK17" i="43" s="1"/>
  <c r="DY17" i="45"/>
  <c r="DX17" i="45"/>
  <c r="DW17" i="45"/>
  <c r="BH17" i="43" s="1"/>
  <c r="DV17" i="45"/>
  <c r="BG17" i="43" s="1"/>
  <c r="DU17" i="45"/>
  <c r="DT17" i="45"/>
  <c r="DS17" i="45"/>
  <c r="BD17" i="43" s="1"/>
  <c r="DR17" i="45"/>
  <c r="DQ17" i="45"/>
  <c r="DP17" i="45"/>
  <c r="DO17" i="45"/>
  <c r="DN17" i="45"/>
  <c r="DM17" i="45"/>
  <c r="DL17" i="45"/>
  <c r="DK17" i="45"/>
  <c r="AV17" i="43" s="1"/>
  <c r="DJ17" i="45"/>
  <c r="AU17" i="43" s="1"/>
  <c r="DI17" i="45"/>
  <c r="DH17" i="45"/>
  <c r="DG17" i="45"/>
  <c r="AR17" i="43" s="1"/>
  <c r="DF17" i="45"/>
  <c r="AQ17" i="43" s="1"/>
  <c r="DE17" i="45"/>
  <c r="DD17" i="45"/>
  <c r="DC17" i="45"/>
  <c r="AN17" i="43" s="1"/>
  <c r="DB17" i="45"/>
  <c r="DA17" i="45"/>
  <c r="CZ17" i="45"/>
  <c r="CY17" i="45"/>
  <c r="AJ17" i="43" s="1"/>
  <c r="CX17" i="45"/>
  <c r="CW17" i="45"/>
  <c r="CV17" i="45"/>
  <c r="CU17" i="45"/>
  <c r="AF17" i="43" s="1"/>
  <c r="CT17" i="45"/>
  <c r="AE17" i="43" s="1"/>
  <c r="CS17" i="45"/>
  <c r="CR17" i="45"/>
  <c r="CQ17" i="45"/>
  <c r="CP17" i="45"/>
  <c r="CO17" i="45"/>
  <c r="CN17" i="45"/>
  <c r="CM17" i="45"/>
  <c r="X17" i="43" s="1"/>
  <c r="CL17" i="45"/>
  <c r="CK17" i="45"/>
  <c r="CJ17" i="45"/>
  <c r="CI17" i="45"/>
  <c r="T17" i="43" s="1"/>
  <c r="CH17" i="45"/>
  <c r="S17" i="43" s="1"/>
  <c r="CG17" i="45"/>
  <c r="CF17" i="45"/>
  <c r="CE17" i="45"/>
  <c r="CD17" i="45"/>
  <c r="O17" i="43" s="1"/>
  <c r="CC17" i="45"/>
  <c r="CB17" i="45"/>
  <c r="CA17" i="45"/>
  <c r="L17" i="43" s="1"/>
  <c r="BZ17" i="45"/>
  <c r="K17" i="43" s="1"/>
  <c r="BY17" i="45"/>
  <c r="BX17" i="45"/>
  <c r="BW17" i="45"/>
  <c r="BV17" i="45"/>
  <c r="G17" i="43" s="1"/>
  <c r="BU17" i="45"/>
  <c r="BT17" i="45"/>
  <c r="BS17" i="45"/>
  <c r="D17" i="43" s="1"/>
  <c r="B17" i="45"/>
  <c r="A17" i="45"/>
  <c r="A15" i="27" s="1"/>
  <c r="EF16" i="45"/>
  <c r="BQ16" i="43" s="1"/>
  <c r="EE16" i="45"/>
  <c r="ED16" i="45"/>
  <c r="EC16" i="45"/>
  <c r="BN16" i="43" s="1"/>
  <c r="EB16" i="45"/>
  <c r="EA16" i="45"/>
  <c r="DZ16" i="45"/>
  <c r="DY16" i="45"/>
  <c r="BJ16" i="43" s="1"/>
  <c r="DX16" i="45"/>
  <c r="BI16" i="43" s="1"/>
  <c r="DW16" i="45"/>
  <c r="DV16" i="45"/>
  <c r="DU16" i="45"/>
  <c r="BF16" i="43" s="1"/>
  <c r="DT16" i="45"/>
  <c r="BE16" i="43" s="1"/>
  <c r="DS16" i="45"/>
  <c r="DR16" i="45"/>
  <c r="DQ16" i="45"/>
  <c r="BB16" i="43" s="1"/>
  <c r="DP16" i="45"/>
  <c r="BA16" i="43" s="1"/>
  <c r="DO16" i="45"/>
  <c r="DN16" i="45"/>
  <c r="DM16" i="45"/>
  <c r="AX16" i="43" s="1"/>
  <c r="DL16" i="45"/>
  <c r="AW16" i="43" s="1"/>
  <c r="DK16" i="45"/>
  <c r="DJ16" i="45"/>
  <c r="DI16" i="45"/>
  <c r="AT16" i="43" s="1"/>
  <c r="DH16" i="45"/>
  <c r="AS16" i="43" s="1"/>
  <c r="DG16" i="45"/>
  <c r="DF16" i="45"/>
  <c r="DE16" i="45"/>
  <c r="AP16" i="43" s="1"/>
  <c r="DD16" i="45"/>
  <c r="AO16" i="43" s="1"/>
  <c r="DC16" i="45"/>
  <c r="DB16" i="45"/>
  <c r="DA16" i="45"/>
  <c r="AL16" i="43" s="1"/>
  <c r="CZ16" i="45"/>
  <c r="AK16" i="43" s="1"/>
  <c r="CY16" i="45"/>
  <c r="CX16" i="45"/>
  <c r="CW16" i="45"/>
  <c r="AH16" i="43" s="1"/>
  <c r="CV16" i="45"/>
  <c r="CU16" i="45"/>
  <c r="CT16" i="45"/>
  <c r="CS16" i="45"/>
  <c r="AD16" i="43" s="1"/>
  <c r="CR16" i="45"/>
  <c r="AC16" i="43" s="1"/>
  <c r="CQ16" i="45"/>
  <c r="CP16" i="45"/>
  <c r="CO16" i="45"/>
  <c r="Z16" i="43" s="1"/>
  <c r="CN16" i="45"/>
  <c r="Y16" i="43" s="1"/>
  <c r="CM16" i="45"/>
  <c r="CL16" i="45"/>
  <c r="CK16" i="45"/>
  <c r="V16" i="43" s="1"/>
  <c r="CJ16" i="45"/>
  <c r="U16" i="43" s="1"/>
  <c r="CI16" i="45"/>
  <c r="CH16" i="45"/>
  <c r="CG16" i="45"/>
  <c r="R16" i="43" s="1"/>
  <c r="CF16" i="45"/>
  <c r="Q16" i="43" s="1"/>
  <c r="CE16" i="45"/>
  <c r="CD16" i="45"/>
  <c r="CC16" i="45"/>
  <c r="N16" i="43" s="1"/>
  <c r="CB16" i="45"/>
  <c r="M16" i="43" s="1"/>
  <c r="CA16" i="45"/>
  <c r="BZ16" i="45"/>
  <c r="BY16" i="45"/>
  <c r="J16" i="43" s="1"/>
  <c r="BX16" i="45"/>
  <c r="I16" i="43" s="1"/>
  <c r="BW16" i="45"/>
  <c r="BV16" i="45"/>
  <c r="BU16" i="45"/>
  <c r="F16" i="43" s="1"/>
  <c r="BT16" i="45"/>
  <c r="E16" i="43" s="1"/>
  <c r="BS16" i="45"/>
  <c r="B16" i="45"/>
  <c r="A16" i="45"/>
  <c r="C16" i="45" s="1"/>
  <c r="C16" i="43" s="1"/>
  <c r="EF15" i="45"/>
  <c r="EE15" i="45"/>
  <c r="ED15" i="45"/>
  <c r="BO15" i="43" s="1"/>
  <c r="EC15" i="45"/>
  <c r="EB15" i="45"/>
  <c r="EA15" i="45"/>
  <c r="BL15" i="43" s="1"/>
  <c r="DZ15" i="45"/>
  <c r="BK15" i="43" s="1"/>
  <c r="DY15" i="45"/>
  <c r="DX15" i="45"/>
  <c r="DW15" i="45"/>
  <c r="DV15" i="45"/>
  <c r="BG15" i="43" s="1"/>
  <c r="DU15" i="45"/>
  <c r="DT15" i="45"/>
  <c r="DS15" i="45"/>
  <c r="BD15" i="43" s="1"/>
  <c r="DR15" i="45"/>
  <c r="BC15" i="43" s="1"/>
  <c r="DQ15" i="45"/>
  <c r="DP15" i="45"/>
  <c r="DO15" i="45"/>
  <c r="AZ15" i="43" s="1"/>
  <c r="DN15" i="45"/>
  <c r="AY15" i="43" s="1"/>
  <c r="DM15" i="45"/>
  <c r="DL15" i="45"/>
  <c r="DK15" i="45"/>
  <c r="DJ15" i="45"/>
  <c r="AU15" i="43" s="1"/>
  <c r="DI15" i="45"/>
  <c r="DH15" i="45"/>
  <c r="DG15" i="45"/>
  <c r="AR15" i="43" s="1"/>
  <c r="DF15" i="45"/>
  <c r="AQ15" i="43" s="1"/>
  <c r="DE15" i="45"/>
  <c r="DD15" i="45"/>
  <c r="DC15" i="45"/>
  <c r="AN15" i="43" s="1"/>
  <c r="DB15" i="45"/>
  <c r="AM15" i="43" s="1"/>
  <c r="DA15" i="45"/>
  <c r="CZ15" i="45"/>
  <c r="CY15" i="45"/>
  <c r="CX15" i="45"/>
  <c r="AI15" i="43" s="1"/>
  <c r="CW15" i="45"/>
  <c r="CV15" i="45"/>
  <c r="CU15" i="45"/>
  <c r="AF15" i="43" s="1"/>
  <c r="CT15" i="45"/>
  <c r="AE15" i="43" s="1"/>
  <c r="CS15" i="45"/>
  <c r="CR15" i="45"/>
  <c r="CQ15" i="45"/>
  <c r="CP15" i="45"/>
  <c r="AA15" i="43" s="1"/>
  <c r="CO15" i="45"/>
  <c r="CN15" i="45"/>
  <c r="CM15" i="45"/>
  <c r="X15" i="43" s="1"/>
  <c r="CL15" i="45"/>
  <c r="W15" i="43" s="1"/>
  <c r="CK15" i="45"/>
  <c r="CJ15" i="45"/>
  <c r="CI15" i="45"/>
  <c r="T15" i="43" s="1"/>
  <c r="CH15" i="45"/>
  <c r="S15" i="43" s="1"/>
  <c r="CG15" i="45"/>
  <c r="CF15" i="45"/>
  <c r="CE15" i="45"/>
  <c r="CD15" i="45"/>
  <c r="O15" i="43" s="1"/>
  <c r="CC15" i="45"/>
  <c r="CB15" i="45"/>
  <c r="CA15" i="45"/>
  <c r="L15" i="43" s="1"/>
  <c r="BZ15" i="45"/>
  <c r="K15" i="43" s="1"/>
  <c r="BY15" i="45"/>
  <c r="BX15" i="45"/>
  <c r="BW15" i="45"/>
  <c r="H15" i="43" s="1"/>
  <c r="BV15" i="45"/>
  <c r="G15" i="43" s="1"/>
  <c r="BU15" i="45"/>
  <c r="BT15" i="45"/>
  <c r="BS15" i="45"/>
  <c r="B15" i="45"/>
  <c r="A15" i="45"/>
  <c r="A15" i="43" s="1"/>
  <c r="EF14" i="45"/>
  <c r="EE14" i="45"/>
  <c r="ED14" i="45"/>
  <c r="EC14" i="45"/>
  <c r="BN14" i="43" s="1"/>
  <c r="EB14" i="45"/>
  <c r="BM14" i="43" s="1"/>
  <c r="EA14" i="45"/>
  <c r="DZ14" i="45"/>
  <c r="DY14" i="45"/>
  <c r="BJ14" i="43" s="1"/>
  <c r="DX14" i="45"/>
  <c r="BI14" i="43" s="1"/>
  <c r="DW14" i="45"/>
  <c r="DV14" i="45"/>
  <c r="DU14" i="45"/>
  <c r="DT14" i="45"/>
  <c r="BE14" i="43" s="1"/>
  <c r="DS14" i="45"/>
  <c r="DR14" i="45"/>
  <c r="DQ14" i="45"/>
  <c r="BB14" i="43" s="1"/>
  <c r="DP14" i="45"/>
  <c r="DO14" i="45"/>
  <c r="DN14" i="45"/>
  <c r="DM14" i="45"/>
  <c r="AX14" i="43" s="1"/>
  <c r="DL14" i="45"/>
  <c r="AW14" i="43" s="1"/>
  <c r="DK14" i="45"/>
  <c r="DJ14" i="45"/>
  <c r="DI14" i="45"/>
  <c r="AT14" i="43" s="1"/>
  <c r="DH14" i="45"/>
  <c r="AS14" i="43" s="1"/>
  <c r="DG14" i="45"/>
  <c r="DF14" i="45"/>
  <c r="DE14" i="45"/>
  <c r="DD14" i="45"/>
  <c r="AO14" i="43" s="1"/>
  <c r="DC14" i="45"/>
  <c r="DB14" i="45"/>
  <c r="DA14" i="45"/>
  <c r="AL14" i="43" s="1"/>
  <c r="CZ14" i="45"/>
  <c r="CY14" i="45"/>
  <c r="CX14" i="45"/>
  <c r="CW14" i="45"/>
  <c r="AH14" i="43" s="1"/>
  <c r="CV14" i="45"/>
  <c r="AG14" i="43" s="1"/>
  <c r="CU14" i="45"/>
  <c r="CT14" i="45"/>
  <c r="CS14" i="45"/>
  <c r="AD14" i="43" s="1"/>
  <c r="CR14" i="45"/>
  <c r="AC14" i="43" s="1"/>
  <c r="CQ14" i="45"/>
  <c r="CP14" i="45"/>
  <c r="CO14" i="45"/>
  <c r="CN14" i="45"/>
  <c r="Y14" i="43" s="1"/>
  <c r="CM14" i="45"/>
  <c r="CL14" i="45"/>
  <c r="CK14" i="45"/>
  <c r="V14" i="43" s="1"/>
  <c r="CJ14" i="45"/>
  <c r="CI14" i="45"/>
  <c r="CH14" i="45"/>
  <c r="CG14" i="45"/>
  <c r="R14" i="43" s="1"/>
  <c r="CF14" i="45"/>
  <c r="Q14" i="43" s="1"/>
  <c r="CE14" i="45"/>
  <c r="CD14" i="45"/>
  <c r="CC14" i="45"/>
  <c r="N14" i="43" s="1"/>
  <c r="CB14" i="45"/>
  <c r="M14" i="43" s="1"/>
  <c r="CA14" i="45"/>
  <c r="BZ14" i="45"/>
  <c r="BY14" i="45"/>
  <c r="BX14" i="45"/>
  <c r="I14" i="43" s="1"/>
  <c r="BW14" i="45"/>
  <c r="BV14" i="45"/>
  <c r="BU14" i="45"/>
  <c r="F14" i="43" s="1"/>
  <c r="BT14" i="45"/>
  <c r="BS14" i="45"/>
  <c r="A14" i="45"/>
  <c r="C14" i="45" s="1"/>
  <c r="C14" i="43" s="1"/>
  <c r="EF13" i="45"/>
  <c r="EE13" i="45"/>
  <c r="BP13" i="43" s="1"/>
  <c r="ED13" i="45"/>
  <c r="BO13" i="43" s="1"/>
  <c r="EC13" i="45"/>
  <c r="EB13" i="45"/>
  <c r="EA13" i="45"/>
  <c r="BL13" i="43" s="1"/>
  <c r="DZ13" i="45"/>
  <c r="BK13" i="43" s="1"/>
  <c r="DY13" i="45"/>
  <c r="DX13" i="45"/>
  <c r="DW13" i="45"/>
  <c r="BH13" i="43" s="1"/>
  <c r="DV13" i="45"/>
  <c r="BG13" i="43" s="1"/>
  <c r="DU13" i="45"/>
  <c r="DT13" i="45"/>
  <c r="DS13" i="45"/>
  <c r="BD13" i="43" s="1"/>
  <c r="DR13" i="45"/>
  <c r="BC13" i="43" s="1"/>
  <c r="DQ13" i="45"/>
  <c r="DP13" i="45"/>
  <c r="DO13" i="45"/>
  <c r="AZ13" i="43" s="1"/>
  <c r="DN13" i="45"/>
  <c r="AY13" i="43" s="1"/>
  <c r="DM13" i="45"/>
  <c r="DL13" i="45"/>
  <c r="DK13" i="45"/>
  <c r="AV13" i="43" s="1"/>
  <c r="DJ13" i="45"/>
  <c r="AU13" i="43" s="1"/>
  <c r="DI13" i="45"/>
  <c r="DH13" i="45"/>
  <c r="DG13" i="45"/>
  <c r="AR13" i="43" s="1"/>
  <c r="DF13" i="45"/>
  <c r="AQ13" i="43" s="1"/>
  <c r="DE13" i="45"/>
  <c r="DD13" i="45"/>
  <c r="DC13" i="45"/>
  <c r="AN13" i="43" s="1"/>
  <c r="DB13" i="45"/>
  <c r="AM13" i="43" s="1"/>
  <c r="DA13" i="45"/>
  <c r="CZ13" i="45"/>
  <c r="CY13" i="45"/>
  <c r="AJ13" i="43" s="1"/>
  <c r="CX13" i="45"/>
  <c r="AI13" i="43" s="1"/>
  <c r="CW13" i="45"/>
  <c r="CV13" i="45"/>
  <c r="CU13" i="45"/>
  <c r="AF13" i="43" s="1"/>
  <c r="CT13" i="45"/>
  <c r="AE13" i="43" s="1"/>
  <c r="CS13" i="45"/>
  <c r="CR13" i="45"/>
  <c r="CQ13" i="45"/>
  <c r="AB13" i="43" s="1"/>
  <c r="CP13" i="45"/>
  <c r="AA13" i="43" s="1"/>
  <c r="CO13" i="45"/>
  <c r="CN13" i="45"/>
  <c r="CM13" i="45"/>
  <c r="X13" i="43" s="1"/>
  <c r="CL13" i="45"/>
  <c r="W13" i="43" s="1"/>
  <c r="CK13" i="45"/>
  <c r="CJ13" i="45"/>
  <c r="CI13" i="45"/>
  <c r="T13" i="43" s="1"/>
  <c r="CH13" i="45"/>
  <c r="S13" i="43" s="1"/>
  <c r="CG13" i="45"/>
  <c r="CF13" i="45"/>
  <c r="CE13" i="45"/>
  <c r="P13" i="43" s="1"/>
  <c r="CD13" i="45"/>
  <c r="O13" i="43" s="1"/>
  <c r="CC13" i="45"/>
  <c r="CB13" i="45"/>
  <c r="CA13" i="45"/>
  <c r="L13" i="43" s="1"/>
  <c r="BZ13" i="45"/>
  <c r="K13" i="43" s="1"/>
  <c r="BY13" i="45"/>
  <c r="BX13" i="45"/>
  <c r="BW13" i="45"/>
  <c r="H13" i="43" s="1"/>
  <c r="BV13" i="45"/>
  <c r="G13" i="43" s="1"/>
  <c r="BU13" i="45"/>
  <c r="BT13" i="45"/>
  <c r="BS13" i="45"/>
  <c r="D13" i="43" s="1"/>
  <c r="A13" i="45"/>
  <c r="C13" i="45" s="1"/>
  <c r="C13" i="43" s="1"/>
  <c r="EF12" i="45"/>
  <c r="BQ12" i="43" s="1"/>
  <c r="EE12" i="45"/>
  <c r="ED12" i="45"/>
  <c r="EC12" i="45"/>
  <c r="BN12" i="43" s="1"/>
  <c r="EB12" i="45"/>
  <c r="BM12" i="43" s="1"/>
  <c r="EA12" i="45"/>
  <c r="DZ12" i="45"/>
  <c r="DY12" i="45"/>
  <c r="BJ12" i="43" s="1"/>
  <c r="DX12" i="45"/>
  <c r="BI12" i="43" s="1"/>
  <c r="DW12" i="45"/>
  <c r="DV12" i="45"/>
  <c r="DU12" i="45"/>
  <c r="BF12" i="43" s="1"/>
  <c r="DT12" i="45"/>
  <c r="DS12" i="45"/>
  <c r="DR12" i="45"/>
  <c r="DQ12" i="45"/>
  <c r="BB12" i="43" s="1"/>
  <c r="DP12" i="45"/>
  <c r="BA12" i="43" s="1"/>
  <c r="DO12" i="45"/>
  <c r="DN12" i="45"/>
  <c r="DM12" i="45"/>
  <c r="AX12" i="43" s="1"/>
  <c r="DL12" i="45"/>
  <c r="AW12" i="43" s="1"/>
  <c r="DK12" i="45"/>
  <c r="DJ12" i="45"/>
  <c r="DI12" i="45"/>
  <c r="AT12" i="43" s="1"/>
  <c r="DH12" i="45"/>
  <c r="AS12" i="43" s="1"/>
  <c r="DG12" i="45"/>
  <c r="DF12" i="45"/>
  <c r="DE12" i="45"/>
  <c r="AP12" i="43" s="1"/>
  <c r="DD12" i="45"/>
  <c r="DC12" i="45"/>
  <c r="DB12" i="45"/>
  <c r="DA12" i="45"/>
  <c r="AL12" i="43" s="1"/>
  <c r="CZ12" i="45"/>
  <c r="AK12" i="43" s="1"/>
  <c r="CY12" i="45"/>
  <c r="CX12" i="45"/>
  <c r="CW12" i="45"/>
  <c r="AH12" i="43" s="1"/>
  <c r="CV12" i="45"/>
  <c r="AG12" i="43" s="1"/>
  <c r="CU12" i="45"/>
  <c r="CT12" i="45"/>
  <c r="CS12" i="45"/>
  <c r="AD12" i="43" s="1"/>
  <c r="CR12" i="45"/>
  <c r="AC12" i="43" s="1"/>
  <c r="CQ12" i="45"/>
  <c r="CP12" i="45"/>
  <c r="CO12" i="45"/>
  <c r="Z12" i="43" s="1"/>
  <c r="CN12" i="45"/>
  <c r="CM12" i="45"/>
  <c r="CL12" i="45"/>
  <c r="CK12" i="45"/>
  <c r="V12" i="43" s="1"/>
  <c r="CJ12" i="45"/>
  <c r="U12" i="43" s="1"/>
  <c r="CI12" i="45"/>
  <c r="CH12" i="45"/>
  <c r="CG12" i="45"/>
  <c r="R12" i="43" s="1"/>
  <c r="CF12" i="45"/>
  <c r="Q12" i="43" s="1"/>
  <c r="CE12" i="45"/>
  <c r="CD12" i="45"/>
  <c r="CC12" i="45"/>
  <c r="N12" i="43" s="1"/>
  <c r="CB12" i="45"/>
  <c r="M12" i="43" s="1"/>
  <c r="CA12" i="45"/>
  <c r="BZ12" i="45"/>
  <c r="BY12" i="45"/>
  <c r="J12" i="43" s="1"/>
  <c r="BX12" i="45"/>
  <c r="BW12" i="45"/>
  <c r="BV12" i="45"/>
  <c r="BU12" i="45"/>
  <c r="F12" i="43" s="1"/>
  <c r="BT12" i="45"/>
  <c r="E12" i="43" s="1"/>
  <c r="BS12" i="45"/>
  <c r="A12" i="45"/>
  <c r="C12" i="45" s="1"/>
  <c r="C12" i="43" s="1"/>
  <c r="EF11" i="45"/>
  <c r="EE11" i="45"/>
  <c r="BP11" i="43" s="1"/>
  <c r="ED11" i="45"/>
  <c r="BO11" i="43" s="1"/>
  <c r="EC11" i="45"/>
  <c r="EB11" i="45"/>
  <c r="EA11" i="45"/>
  <c r="BL11" i="43" s="1"/>
  <c r="DZ11" i="45"/>
  <c r="BK11" i="43" s="1"/>
  <c r="DY11" i="45"/>
  <c r="DX11" i="45"/>
  <c r="DW11" i="45"/>
  <c r="BH11" i="43" s="1"/>
  <c r="DV11" i="45"/>
  <c r="BG11" i="43" s="1"/>
  <c r="DU11" i="45"/>
  <c r="DT11" i="45"/>
  <c r="DS11" i="45"/>
  <c r="BD11" i="43" s="1"/>
  <c r="DR11" i="45"/>
  <c r="BC11" i="43" s="1"/>
  <c r="DQ11" i="45"/>
  <c r="DP11" i="45"/>
  <c r="DO11" i="45"/>
  <c r="AZ11" i="43" s="1"/>
  <c r="DN11" i="45"/>
  <c r="AY11" i="43" s="1"/>
  <c r="DM11" i="45"/>
  <c r="DL11" i="45"/>
  <c r="DK11" i="45"/>
  <c r="AV11" i="43" s="1"/>
  <c r="DJ11" i="45"/>
  <c r="DI11" i="45"/>
  <c r="DH11" i="45"/>
  <c r="DG11" i="45"/>
  <c r="AR11" i="43" s="1"/>
  <c r="DF11" i="45"/>
  <c r="AQ11" i="43" s="1"/>
  <c r="DE11" i="45"/>
  <c r="DD11" i="45"/>
  <c r="DC11" i="45"/>
  <c r="AN11" i="43" s="1"/>
  <c r="DB11" i="45"/>
  <c r="AM11" i="43" s="1"/>
  <c r="DA11" i="45"/>
  <c r="CZ11" i="45"/>
  <c r="CY11" i="45"/>
  <c r="AJ11" i="43" s="1"/>
  <c r="CX11" i="45"/>
  <c r="AI11" i="43" s="1"/>
  <c r="CW11" i="45"/>
  <c r="CV11" i="45"/>
  <c r="CU11" i="45"/>
  <c r="AF11" i="43" s="1"/>
  <c r="CT11" i="45"/>
  <c r="AE11" i="43" s="1"/>
  <c r="CS11" i="45"/>
  <c r="CR11" i="45"/>
  <c r="CQ11" i="45"/>
  <c r="AB11" i="43" s="1"/>
  <c r="CP11" i="45"/>
  <c r="AA11" i="43" s="1"/>
  <c r="CO11" i="45"/>
  <c r="CN11" i="45"/>
  <c r="CM11" i="45"/>
  <c r="X11" i="43" s="1"/>
  <c r="CL11" i="45"/>
  <c r="CK11" i="45"/>
  <c r="CJ11" i="45"/>
  <c r="CI11" i="45"/>
  <c r="T11" i="43" s="1"/>
  <c r="CH11" i="45"/>
  <c r="S11" i="43" s="1"/>
  <c r="CG11" i="45"/>
  <c r="CF11" i="45"/>
  <c r="CE11" i="45"/>
  <c r="P11" i="43" s="1"/>
  <c r="CD11" i="45"/>
  <c r="O11" i="43" s="1"/>
  <c r="CC11" i="45"/>
  <c r="CB11" i="45"/>
  <c r="CA11" i="45"/>
  <c r="L11" i="43" s="1"/>
  <c r="BZ11" i="45"/>
  <c r="K11" i="43" s="1"/>
  <c r="BY11" i="45"/>
  <c r="BX11" i="45"/>
  <c r="BW11" i="45"/>
  <c r="H11" i="43" s="1"/>
  <c r="BV11" i="45"/>
  <c r="G11" i="43" s="1"/>
  <c r="BU11" i="45"/>
  <c r="BT11" i="45"/>
  <c r="BS11" i="45"/>
  <c r="D11" i="43" s="1"/>
  <c r="A11" i="45"/>
  <c r="C11" i="45" s="1"/>
  <c r="C11" i="43" s="1"/>
  <c r="EF10" i="45"/>
  <c r="BQ10" i="43" s="1"/>
  <c r="EE10" i="45"/>
  <c r="ED10" i="45"/>
  <c r="EC10" i="45"/>
  <c r="BN10" i="43" s="1"/>
  <c r="EB10" i="45"/>
  <c r="BM10" i="43" s="1"/>
  <c r="EA10" i="45"/>
  <c r="DZ10" i="45"/>
  <c r="DY10" i="45"/>
  <c r="BJ10" i="43" s="1"/>
  <c r="DX10" i="45"/>
  <c r="BI10" i="43" s="1"/>
  <c r="DW10" i="45"/>
  <c r="DV10" i="45"/>
  <c r="DU10" i="45"/>
  <c r="BF10" i="43" s="1"/>
  <c r="DT10" i="45"/>
  <c r="BE10" i="43" s="1"/>
  <c r="DS10" i="45"/>
  <c r="DR10" i="45"/>
  <c r="DQ10" i="45"/>
  <c r="BB10" i="43" s="1"/>
  <c r="DP10" i="45"/>
  <c r="BA10" i="43" s="1"/>
  <c r="DO10" i="45"/>
  <c r="DN10" i="45"/>
  <c r="DM10" i="45"/>
  <c r="AX10" i="43" s="1"/>
  <c r="DL10" i="45"/>
  <c r="AW10" i="43" s="1"/>
  <c r="DK10" i="45"/>
  <c r="DJ10" i="45"/>
  <c r="DI10" i="45"/>
  <c r="AT10" i="43" s="1"/>
  <c r="DH10" i="45"/>
  <c r="AS10" i="43" s="1"/>
  <c r="DG10" i="45"/>
  <c r="DF10" i="45"/>
  <c r="DE10" i="45"/>
  <c r="AP10" i="43" s="1"/>
  <c r="DD10" i="45"/>
  <c r="AO10" i="43" s="1"/>
  <c r="DC10" i="45"/>
  <c r="DB10" i="45"/>
  <c r="DA10" i="45"/>
  <c r="AL10" i="43" s="1"/>
  <c r="CZ10" i="45"/>
  <c r="AK10" i="43" s="1"/>
  <c r="CY10" i="45"/>
  <c r="CX10" i="45"/>
  <c r="CW10" i="45"/>
  <c r="CV10" i="45"/>
  <c r="CU10" i="45"/>
  <c r="CT10" i="45"/>
  <c r="CS10" i="45"/>
  <c r="AD10" i="43" s="1"/>
  <c r="CR10" i="45"/>
  <c r="AC10" i="43" s="1"/>
  <c r="CQ10" i="45"/>
  <c r="CP10" i="45"/>
  <c r="CO10" i="45"/>
  <c r="Z10" i="43" s="1"/>
  <c r="CN10" i="45"/>
  <c r="Y10" i="43" s="1"/>
  <c r="CM10" i="45"/>
  <c r="CL10" i="45"/>
  <c r="CK10" i="45"/>
  <c r="V10" i="43" s="1"/>
  <c r="CJ10" i="45"/>
  <c r="U10" i="43" s="1"/>
  <c r="CI10" i="45"/>
  <c r="CH10" i="45"/>
  <c r="CG10" i="45"/>
  <c r="CF10" i="45"/>
  <c r="Q10" i="43" s="1"/>
  <c r="CE10" i="45"/>
  <c r="CD10" i="45"/>
  <c r="CC10" i="45"/>
  <c r="N10" i="43" s="1"/>
  <c r="CB10" i="45"/>
  <c r="M10" i="43" s="1"/>
  <c r="CA10" i="45"/>
  <c r="BZ10" i="45"/>
  <c r="BY10" i="45"/>
  <c r="J10" i="43" s="1"/>
  <c r="BX10" i="45"/>
  <c r="I10" i="43" s="1"/>
  <c r="BW10" i="45"/>
  <c r="BV10" i="45"/>
  <c r="BU10" i="45"/>
  <c r="F10" i="43" s="1"/>
  <c r="BT10" i="45"/>
  <c r="E10" i="43" s="1"/>
  <c r="BS10" i="45"/>
  <c r="A10" i="45"/>
  <c r="C10" i="45" s="1"/>
  <c r="C10" i="43" s="1"/>
  <c r="EF9" i="45"/>
  <c r="EE9" i="45"/>
  <c r="BP9" i="43" s="1"/>
  <c r="ED9" i="45"/>
  <c r="BO9" i="43" s="1"/>
  <c r="EC9" i="45"/>
  <c r="EB9" i="45"/>
  <c r="EA9" i="45"/>
  <c r="BL9" i="43" s="1"/>
  <c r="DZ9" i="45"/>
  <c r="BK9" i="43" s="1"/>
  <c r="DY9" i="45"/>
  <c r="DX9" i="45"/>
  <c r="DW9" i="45"/>
  <c r="BH9" i="43" s="1"/>
  <c r="DV9" i="45"/>
  <c r="BG9" i="43" s="1"/>
  <c r="DU9" i="45"/>
  <c r="DT9" i="45"/>
  <c r="DS9" i="45"/>
  <c r="BD9" i="43" s="1"/>
  <c r="DR9" i="45"/>
  <c r="BC9" i="43" s="1"/>
  <c r="DQ9" i="45"/>
  <c r="DP9" i="45"/>
  <c r="DO9" i="45"/>
  <c r="AZ9" i="43" s="1"/>
  <c r="DN9" i="45"/>
  <c r="AY9" i="43" s="1"/>
  <c r="DM9" i="45"/>
  <c r="DL9" i="45"/>
  <c r="DK9" i="45"/>
  <c r="AV9" i="43" s="1"/>
  <c r="DJ9" i="45"/>
  <c r="AU9" i="43" s="1"/>
  <c r="DI9" i="45"/>
  <c r="DH9" i="45"/>
  <c r="DG9" i="45"/>
  <c r="AR9" i="43" s="1"/>
  <c r="DF9" i="45"/>
  <c r="AQ9" i="43" s="1"/>
  <c r="DE9" i="45"/>
  <c r="DD9" i="45"/>
  <c r="DC9" i="45"/>
  <c r="AN9" i="43" s="1"/>
  <c r="DB9" i="45"/>
  <c r="AM9" i="43" s="1"/>
  <c r="DA9" i="45"/>
  <c r="CZ9" i="45"/>
  <c r="CY9" i="45"/>
  <c r="AJ9" i="43" s="1"/>
  <c r="CX9" i="45"/>
  <c r="AI9" i="43" s="1"/>
  <c r="CW9" i="45"/>
  <c r="CV9" i="45"/>
  <c r="CU9" i="45"/>
  <c r="AF9" i="43" s="1"/>
  <c r="CT9" i="45"/>
  <c r="AE9" i="43" s="1"/>
  <c r="CS9" i="45"/>
  <c r="CR9" i="45"/>
  <c r="CQ9" i="45"/>
  <c r="AB9" i="43" s="1"/>
  <c r="CP9" i="45"/>
  <c r="AA9" i="43" s="1"/>
  <c r="CO9" i="45"/>
  <c r="CN9" i="45"/>
  <c r="CM9" i="45"/>
  <c r="X9" i="43" s="1"/>
  <c r="CL9" i="45"/>
  <c r="W9" i="43" s="1"/>
  <c r="CK9" i="45"/>
  <c r="CJ9" i="45"/>
  <c r="CI9" i="45"/>
  <c r="T9" i="43" s="1"/>
  <c r="CH9" i="45"/>
  <c r="S9" i="43" s="1"/>
  <c r="CG9" i="45"/>
  <c r="CF9" i="45"/>
  <c r="CE9" i="45"/>
  <c r="P9" i="43" s="1"/>
  <c r="CD9" i="45"/>
  <c r="O9" i="43" s="1"/>
  <c r="CC9" i="45"/>
  <c r="CB9" i="45"/>
  <c r="CA9" i="45"/>
  <c r="L9" i="43" s="1"/>
  <c r="BZ9" i="45"/>
  <c r="K9" i="43" s="1"/>
  <c r="BY9" i="45"/>
  <c r="BX9" i="45"/>
  <c r="BW9" i="45"/>
  <c r="H9" i="43" s="1"/>
  <c r="BV9" i="45"/>
  <c r="G9" i="43" s="1"/>
  <c r="BU9" i="45"/>
  <c r="BT9" i="45"/>
  <c r="BS9" i="45"/>
  <c r="D9" i="43" s="1"/>
  <c r="A9" i="45"/>
  <c r="C9" i="45" s="1"/>
  <c r="C9" i="43" s="1"/>
  <c r="EF8" i="45"/>
  <c r="BQ8" i="43" s="1"/>
  <c r="EE8" i="45"/>
  <c r="ED8" i="45"/>
  <c r="EC8" i="45"/>
  <c r="BN8" i="43" s="1"/>
  <c r="EB8" i="45"/>
  <c r="BM8" i="43" s="1"/>
  <c r="EA8" i="45"/>
  <c r="DZ8" i="45"/>
  <c r="DY8" i="45"/>
  <c r="BJ8" i="43" s="1"/>
  <c r="DX8" i="45"/>
  <c r="BI8" i="43" s="1"/>
  <c r="DW8" i="45"/>
  <c r="DV8" i="45"/>
  <c r="DU8" i="45"/>
  <c r="BF8" i="43" s="1"/>
  <c r="DT8" i="45"/>
  <c r="BE8" i="43" s="1"/>
  <c r="DS8" i="45"/>
  <c r="DR8" i="45"/>
  <c r="DQ8" i="45"/>
  <c r="BB8" i="43" s="1"/>
  <c r="DP8" i="45"/>
  <c r="BA8" i="43" s="1"/>
  <c r="DO8" i="45"/>
  <c r="DN8" i="45"/>
  <c r="DM8" i="45"/>
  <c r="AX8" i="43" s="1"/>
  <c r="DL8" i="45"/>
  <c r="AW8" i="43" s="1"/>
  <c r="DK8" i="45"/>
  <c r="DJ8" i="45"/>
  <c r="DI8" i="45"/>
  <c r="AT8" i="43" s="1"/>
  <c r="DH8" i="45"/>
  <c r="AS8" i="43" s="1"/>
  <c r="DG8" i="45"/>
  <c r="DF8" i="45"/>
  <c r="DE8" i="45"/>
  <c r="AP8" i="43" s="1"/>
  <c r="DD8" i="45"/>
  <c r="AO8" i="43" s="1"/>
  <c r="DC8" i="45"/>
  <c r="DB8" i="45"/>
  <c r="DA8" i="45"/>
  <c r="AL8" i="43" s="1"/>
  <c r="CZ8" i="45"/>
  <c r="AK8" i="43" s="1"/>
  <c r="CY8" i="45"/>
  <c r="CX8" i="45"/>
  <c r="CW8" i="45"/>
  <c r="AH8" i="43" s="1"/>
  <c r="CV8" i="45"/>
  <c r="AG8" i="43" s="1"/>
  <c r="CU8" i="45"/>
  <c r="CT8" i="45"/>
  <c r="CS8" i="45"/>
  <c r="AD8" i="43" s="1"/>
  <c r="CR8" i="45"/>
  <c r="AC8" i="43" s="1"/>
  <c r="CQ8" i="45"/>
  <c r="CP8" i="45"/>
  <c r="CO8" i="45"/>
  <c r="Z8" i="43" s="1"/>
  <c r="CN8" i="45"/>
  <c r="Y8" i="43" s="1"/>
  <c r="CM8" i="45"/>
  <c r="CL8" i="45"/>
  <c r="CK8" i="45"/>
  <c r="V8" i="43" s="1"/>
  <c r="CJ8" i="45"/>
  <c r="U8" i="43" s="1"/>
  <c r="CI8" i="45"/>
  <c r="CH8" i="45"/>
  <c r="CG8" i="45"/>
  <c r="R8" i="43" s="1"/>
  <c r="CF8" i="45"/>
  <c r="Q8" i="43" s="1"/>
  <c r="CE8" i="45"/>
  <c r="CD8" i="45"/>
  <c r="CC8" i="45"/>
  <c r="N8" i="43" s="1"/>
  <c r="CB8" i="45"/>
  <c r="M8" i="43" s="1"/>
  <c r="CA8" i="45"/>
  <c r="BZ8" i="45"/>
  <c r="BY8" i="45"/>
  <c r="J8" i="43" s="1"/>
  <c r="BX8" i="45"/>
  <c r="I8" i="43" s="1"/>
  <c r="BW8" i="45"/>
  <c r="BV8" i="45"/>
  <c r="BU8" i="45"/>
  <c r="F8" i="43" s="1"/>
  <c r="BT8" i="45"/>
  <c r="E8" i="43" s="1"/>
  <c r="BS8" i="45"/>
  <c r="A8" i="45"/>
  <c r="C8" i="45" s="1"/>
  <c r="C8" i="43" s="1"/>
  <c r="EF7" i="45"/>
  <c r="EE7" i="45"/>
  <c r="BP7" i="43" s="1"/>
  <c r="ED7" i="45"/>
  <c r="BO7" i="43" s="1"/>
  <c r="EC7" i="45"/>
  <c r="EB7" i="45"/>
  <c r="EA7" i="45"/>
  <c r="BL7" i="43" s="1"/>
  <c r="DZ7" i="45"/>
  <c r="BK7" i="43" s="1"/>
  <c r="DY7" i="45"/>
  <c r="DX7" i="45"/>
  <c r="DW7" i="45"/>
  <c r="BH7" i="43" s="1"/>
  <c r="DV7" i="45"/>
  <c r="BG7" i="43" s="1"/>
  <c r="DU7" i="45"/>
  <c r="DT7" i="45"/>
  <c r="DS7" i="45"/>
  <c r="BD7" i="43" s="1"/>
  <c r="DR7" i="45"/>
  <c r="BC7" i="43" s="1"/>
  <c r="DQ7" i="45"/>
  <c r="DP7" i="45"/>
  <c r="DO7" i="45"/>
  <c r="AZ7" i="43" s="1"/>
  <c r="DN7" i="45"/>
  <c r="AY7" i="43" s="1"/>
  <c r="DM7" i="45"/>
  <c r="DL7" i="45"/>
  <c r="DK7" i="45"/>
  <c r="AV7" i="43" s="1"/>
  <c r="DJ7" i="45"/>
  <c r="AU7" i="43" s="1"/>
  <c r="DI7" i="45"/>
  <c r="DH7" i="45"/>
  <c r="DG7" i="45"/>
  <c r="AR7" i="43" s="1"/>
  <c r="DF7" i="45"/>
  <c r="AQ7" i="43" s="1"/>
  <c r="DE7" i="45"/>
  <c r="DD7" i="45"/>
  <c r="DC7" i="45"/>
  <c r="AN7" i="43" s="1"/>
  <c r="DB7" i="45"/>
  <c r="AM7" i="43" s="1"/>
  <c r="DA7" i="45"/>
  <c r="CZ7" i="45"/>
  <c r="CY7" i="45"/>
  <c r="AJ7" i="43" s="1"/>
  <c r="CX7" i="45"/>
  <c r="AI7" i="43" s="1"/>
  <c r="CW7" i="45"/>
  <c r="CV7" i="45"/>
  <c r="CU7" i="45"/>
  <c r="AF7" i="43" s="1"/>
  <c r="CT7" i="45"/>
  <c r="AE7" i="43" s="1"/>
  <c r="CS7" i="45"/>
  <c r="CR7" i="45"/>
  <c r="CQ7" i="45"/>
  <c r="AB7" i="43" s="1"/>
  <c r="CP7" i="45"/>
  <c r="AA7" i="43" s="1"/>
  <c r="CO7" i="45"/>
  <c r="CN7" i="45"/>
  <c r="CM7" i="45"/>
  <c r="X7" i="43" s="1"/>
  <c r="CL7" i="45"/>
  <c r="W7" i="43" s="1"/>
  <c r="CK7" i="45"/>
  <c r="CJ7" i="45"/>
  <c r="CI7" i="45"/>
  <c r="T7" i="43" s="1"/>
  <c r="CH7" i="45"/>
  <c r="S7" i="43" s="1"/>
  <c r="CG7" i="45"/>
  <c r="CF7" i="45"/>
  <c r="CE7" i="45"/>
  <c r="P7" i="43" s="1"/>
  <c r="CD7" i="45"/>
  <c r="O7" i="43" s="1"/>
  <c r="CC7" i="45"/>
  <c r="CB7" i="45"/>
  <c r="CA7" i="45"/>
  <c r="L7" i="43" s="1"/>
  <c r="BZ7" i="45"/>
  <c r="K7" i="43" s="1"/>
  <c r="BY7" i="45"/>
  <c r="BX7" i="45"/>
  <c r="BW7" i="45"/>
  <c r="H7" i="43" s="1"/>
  <c r="BV7" i="45"/>
  <c r="G7" i="43" s="1"/>
  <c r="BU7" i="45"/>
  <c r="BT7" i="45"/>
  <c r="BS7" i="45"/>
  <c r="D7" i="43" s="1"/>
  <c r="A7" i="45"/>
  <c r="A5" i="27" s="1"/>
  <c r="EF6" i="45"/>
  <c r="EE6" i="45"/>
  <c r="BP6" i="45" s="1"/>
  <c r="ED6" i="45"/>
  <c r="BO6" i="45" s="1"/>
  <c r="EC6" i="45"/>
  <c r="EB6" i="45"/>
  <c r="EA6" i="45"/>
  <c r="BL6" i="45" s="1"/>
  <c r="DZ6" i="45"/>
  <c r="BK6" i="45" s="1"/>
  <c r="DY6" i="45"/>
  <c r="DX6" i="45"/>
  <c r="DW6" i="45"/>
  <c r="BH6" i="45" s="1"/>
  <c r="DV6" i="45"/>
  <c r="BG6" i="45" s="1"/>
  <c r="DU6" i="45"/>
  <c r="DT6" i="45"/>
  <c r="DS6" i="45"/>
  <c r="BD6" i="45" s="1"/>
  <c r="DR6" i="45"/>
  <c r="BC6" i="45" s="1"/>
  <c r="DQ6" i="45"/>
  <c r="DP6" i="45"/>
  <c r="DO6" i="45"/>
  <c r="AZ6" i="45" s="1"/>
  <c r="DN6" i="45"/>
  <c r="AY6" i="45" s="1"/>
  <c r="DM6" i="45"/>
  <c r="DL6" i="45"/>
  <c r="DK6" i="45"/>
  <c r="AV6" i="45" s="1"/>
  <c r="DJ6" i="45"/>
  <c r="AU6" i="45" s="1"/>
  <c r="DI6" i="45"/>
  <c r="DH6" i="45"/>
  <c r="DG6" i="45"/>
  <c r="AR6" i="45" s="1"/>
  <c r="DF6" i="45"/>
  <c r="AQ6" i="45" s="1"/>
  <c r="DE6" i="45"/>
  <c r="DD6" i="45"/>
  <c r="DC6" i="45"/>
  <c r="AN6" i="45" s="1"/>
  <c r="DB6" i="45"/>
  <c r="AM6" i="45" s="1"/>
  <c r="DA6" i="45"/>
  <c r="CZ6" i="45"/>
  <c r="CY6" i="45"/>
  <c r="AJ6" i="45" s="1"/>
  <c r="CX6" i="45"/>
  <c r="AI6" i="45" s="1"/>
  <c r="CW6" i="45"/>
  <c r="CV6" i="45"/>
  <c r="CU6" i="45"/>
  <c r="AF6" i="45" s="1"/>
  <c r="CT6" i="45"/>
  <c r="AE6" i="45" s="1"/>
  <c r="CS6" i="45"/>
  <c r="CR6" i="45"/>
  <c r="CQ6" i="45"/>
  <c r="AB6" i="45" s="1"/>
  <c r="CP6" i="45"/>
  <c r="AA6" i="45" s="1"/>
  <c r="CO6" i="45"/>
  <c r="CN6" i="45"/>
  <c r="CM6" i="45"/>
  <c r="X6" i="45" s="1"/>
  <c r="CL6" i="45"/>
  <c r="W6" i="45" s="1"/>
  <c r="CK6" i="45"/>
  <c r="CJ6" i="45"/>
  <c r="CI6" i="45"/>
  <c r="T6" i="45" s="1"/>
  <c r="CH6" i="45"/>
  <c r="S6" i="45" s="1"/>
  <c r="CG6" i="45"/>
  <c r="CF6" i="45"/>
  <c r="CE6" i="45"/>
  <c r="P6" i="45" s="1"/>
  <c r="CD6" i="45"/>
  <c r="O6" i="45" s="1"/>
  <c r="CC6" i="45"/>
  <c r="CB6" i="45"/>
  <c r="CA6" i="45"/>
  <c r="L6" i="45" s="1"/>
  <c r="BZ6" i="45"/>
  <c r="K6" i="45" s="1"/>
  <c r="BY6" i="45"/>
  <c r="BX6" i="45"/>
  <c r="BW6" i="45"/>
  <c r="H6" i="45" s="1"/>
  <c r="BV6" i="45"/>
  <c r="G6" i="45" s="1"/>
  <c r="BU6" i="45"/>
  <c r="BT6" i="45"/>
  <c r="BS6" i="45"/>
  <c r="D6" i="45" s="1"/>
  <c r="BQ6" i="45"/>
  <c r="BN6" i="45"/>
  <c r="BM6" i="45"/>
  <c r="BJ6" i="45"/>
  <c r="BI6" i="45"/>
  <c r="BF6" i="45"/>
  <c r="BE6" i="45"/>
  <c r="BB6" i="45"/>
  <c r="BA6" i="45"/>
  <c r="AX6" i="45"/>
  <c r="AW6" i="45"/>
  <c r="AT6" i="45"/>
  <c r="AS6" i="45"/>
  <c r="AP6" i="45"/>
  <c r="AO6" i="45"/>
  <c r="AL6" i="45"/>
  <c r="AK6" i="45"/>
  <c r="AH6" i="45"/>
  <c r="AG6" i="45"/>
  <c r="AD6" i="45"/>
  <c r="AC6" i="45"/>
  <c r="Z6" i="45"/>
  <c r="Y6" i="45"/>
  <c r="V6" i="45"/>
  <c r="U6" i="45"/>
  <c r="R6" i="45"/>
  <c r="Q6" i="45"/>
  <c r="N6" i="45"/>
  <c r="M6" i="45"/>
  <c r="J6" i="45"/>
  <c r="I6" i="45"/>
  <c r="F6" i="45"/>
  <c r="E6" i="45"/>
  <c r="A6" i="45"/>
  <c r="DO3" i="45"/>
  <c r="CK3" i="45"/>
  <c r="BS3" i="45"/>
  <c r="AZ3" i="45"/>
  <c r="V3" i="45"/>
  <c r="D3" i="45"/>
  <c r="C203" i="45"/>
  <c r="C203" i="43" s="1"/>
  <c r="C200" i="45"/>
  <c r="C200" i="43" s="1"/>
  <c r="C185" i="45"/>
  <c r="C185" i="43" s="1"/>
  <c r="C183" i="45"/>
  <c r="C183" i="43" s="1"/>
  <c r="C179" i="45"/>
  <c r="C179" i="43" s="1"/>
  <c r="C177" i="45"/>
  <c r="C177" i="43" s="1"/>
  <c r="C165" i="45"/>
  <c r="C165" i="43" s="1"/>
  <c r="C135" i="45"/>
  <c r="C135" i="43" s="1"/>
  <c r="C108" i="45"/>
  <c r="C108" i="43" s="1"/>
  <c r="C6" i="45"/>
  <c r="A203" i="43"/>
  <c r="B189" i="43"/>
  <c r="A185" i="43"/>
  <c r="A183" i="43"/>
  <c r="B181" i="43"/>
  <c r="A177" i="43"/>
  <c r="B165" i="43"/>
  <c r="A156" i="43"/>
  <c r="B129" i="43"/>
  <c r="C6" i="43"/>
  <c r="A6" i="43"/>
  <c r="R29" i="41"/>
  <c r="S29" i="41" s="1"/>
  <c r="T29" i="41" s="1"/>
  <c r="K29" i="41"/>
  <c r="L29" i="41" s="1"/>
  <c r="M29" i="41" s="1"/>
  <c r="D29" i="41"/>
  <c r="E29" i="41" s="1"/>
  <c r="F29" i="41" s="1"/>
  <c r="L46" i="40"/>
  <c r="AH12" i="39" a="1"/>
  <c r="AH12" i="39" s="1"/>
  <c r="G8" i="40" s="1"/>
  <c r="X7" i="39" a="1"/>
  <c r="X7" i="39" s="1"/>
  <c r="X8" i="39" s="1"/>
  <c r="CK6" i="28"/>
  <c r="CJ6" i="28"/>
  <c r="CI6" i="28"/>
  <c r="CH6" i="28"/>
  <c r="CG6" i="28"/>
  <c r="CF6" i="28"/>
  <c r="CA6" i="28"/>
  <c r="BZ6" i="28"/>
  <c r="BY6" i="28"/>
  <c r="BX6" i="28"/>
  <c r="BW6" i="28"/>
  <c r="BV6" i="28"/>
  <c r="BQ6" i="28"/>
  <c r="BP6" i="28"/>
  <c r="BO6" i="28"/>
  <c r="BN6" i="28"/>
  <c r="BM6" i="28"/>
  <c r="BL6" i="28"/>
  <c r="BG6" i="28"/>
  <c r="BF6" i="28"/>
  <c r="BE6" i="28"/>
  <c r="BD6" i="28"/>
  <c r="BC6" i="28"/>
  <c r="BB6" i="28"/>
  <c r="AW6" i="28"/>
  <c r="AV6" i="28"/>
  <c r="AU6" i="28"/>
  <c r="AT6" i="28"/>
  <c r="AS6" i="28"/>
  <c r="AR6" i="28"/>
  <c r="AM6" i="28"/>
  <c r="AL6" i="28"/>
  <c r="AK6" i="28"/>
  <c r="AJ6" i="28"/>
  <c r="AI6" i="28"/>
  <c r="AH6" i="28"/>
  <c r="AC6" i="28"/>
  <c r="AB6" i="28"/>
  <c r="AA6" i="28"/>
  <c r="Z6" i="28"/>
  <c r="Y6" i="28"/>
  <c r="X6" i="28"/>
  <c r="S6" i="28"/>
  <c r="R6" i="28"/>
  <c r="Q6" i="28"/>
  <c r="P6" i="28"/>
  <c r="O6" i="28"/>
  <c r="N6" i="28"/>
  <c r="I6" i="28"/>
  <c r="H6" i="28"/>
  <c r="G6" i="28"/>
  <c r="F6" i="28"/>
  <c r="E6" i="28"/>
  <c r="D6" i="28"/>
  <c r="CK5" i="28"/>
  <c r="CJ5" i="28"/>
  <c r="CI5" i="28"/>
  <c r="CH5" i="28"/>
  <c r="CG5" i="28"/>
  <c r="CF5" i="28"/>
  <c r="CA5" i="28"/>
  <c r="BZ5" i="28"/>
  <c r="BY5" i="28"/>
  <c r="BX5" i="28"/>
  <c r="BW5" i="28"/>
  <c r="BV5" i="28"/>
  <c r="BQ5" i="28"/>
  <c r="BP5" i="28"/>
  <c r="BO5" i="28"/>
  <c r="BN5" i="28"/>
  <c r="BM5" i="28"/>
  <c r="BL5" i="28"/>
  <c r="BG5" i="28"/>
  <c r="BF5" i="28"/>
  <c r="BE5" i="28"/>
  <c r="BD5" i="28"/>
  <c r="BC5" i="28"/>
  <c r="BB5" i="28"/>
  <c r="AW5" i="28"/>
  <c r="AV5" i="28"/>
  <c r="AU5" i="28"/>
  <c r="AT5" i="28"/>
  <c r="AS5" i="28"/>
  <c r="AR5" i="28"/>
  <c r="AM5" i="28"/>
  <c r="AL5" i="28"/>
  <c r="AK5" i="28"/>
  <c r="AJ5" i="28"/>
  <c r="AI5" i="28"/>
  <c r="AH5" i="28"/>
  <c r="AC5" i="28"/>
  <c r="AB5" i="28"/>
  <c r="AA5" i="28"/>
  <c r="Z5" i="28"/>
  <c r="Y5" i="28"/>
  <c r="X5" i="28"/>
  <c r="S5" i="28"/>
  <c r="R5" i="28"/>
  <c r="Q5" i="28"/>
  <c r="P5" i="28"/>
  <c r="O5" i="28"/>
  <c r="N5" i="28"/>
  <c r="I5" i="28"/>
  <c r="H5" i="28"/>
  <c r="G5" i="28"/>
  <c r="F5" i="28"/>
  <c r="E5" i="28"/>
  <c r="D5" i="28"/>
  <c r="CK4" i="28"/>
  <c r="CJ4" i="28"/>
  <c r="CI4" i="28"/>
  <c r="CH4" i="28"/>
  <c r="CG4" i="28"/>
  <c r="CF4" i="28"/>
  <c r="CA4" i="28"/>
  <c r="BZ4" i="28"/>
  <c r="BY4" i="28"/>
  <c r="BX4" i="28"/>
  <c r="BW4" i="28"/>
  <c r="BV4" i="28"/>
  <c r="BQ4" i="28"/>
  <c r="BP4" i="28"/>
  <c r="BO4" i="28"/>
  <c r="BN4" i="28"/>
  <c r="BM4" i="28"/>
  <c r="BL4" i="28"/>
  <c r="BG4" i="28"/>
  <c r="BF4" i="28"/>
  <c r="BE4" i="28"/>
  <c r="BD4" i="28"/>
  <c r="BC4" i="28"/>
  <c r="BB4" i="28"/>
  <c r="AW4" i="28"/>
  <c r="AV4" i="28"/>
  <c r="AU4" i="28"/>
  <c r="AT4" i="28"/>
  <c r="AS4" i="28"/>
  <c r="AR4" i="28"/>
  <c r="AM4" i="28"/>
  <c r="AL4" i="28"/>
  <c r="AK4" i="28"/>
  <c r="AJ4" i="28"/>
  <c r="AI4" i="28"/>
  <c r="AH4" i="28"/>
  <c r="AC4" i="28"/>
  <c r="AB4" i="28"/>
  <c r="AA4" i="28"/>
  <c r="Z4" i="28"/>
  <c r="Y4" i="28"/>
  <c r="X4" i="28"/>
  <c r="S4" i="28"/>
  <c r="R4" i="28"/>
  <c r="Q4" i="28"/>
  <c r="P4" i="28"/>
  <c r="O4" i="28"/>
  <c r="N4" i="28"/>
  <c r="I4" i="28"/>
  <c r="H4" i="28"/>
  <c r="G4" i="28"/>
  <c r="F4" i="28"/>
  <c r="E4" i="28"/>
  <c r="D4" i="28"/>
  <c r="CK6" i="27"/>
  <c r="CJ6" i="27"/>
  <c r="CI6" i="27"/>
  <c r="CH6" i="27"/>
  <c r="CG6" i="27"/>
  <c r="CF6" i="27"/>
  <c r="CA6" i="27"/>
  <c r="BZ6" i="27"/>
  <c r="BY6" i="27"/>
  <c r="BX6" i="27"/>
  <c r="BW6" i="27"/>
  <c r="BV6" i="27"/>
  <c r="BQ6" i="27"/>
  <c r="BP6" i="27"/>
  <c r="BO6" i="27"/>
  <c r="BN6" i="27"/>
  <c r="BM6" i="27"/>
  <c r="BL6" i="27"/>
  <c r="BG6" i="27"/>
  <c r="BF6" i="27"/>
  <c r="BE6" i="27"/>
  <c r="BD6" i="27"/>
  <c r="BC6" i="27"/>
  <c r="BB6" i="27"/>
  <c r="AW6" i="27"/>
  <c r="AV6" i="27"/>
  <c r="AU6" i="27"/>
  <c r="AT6" i="27"/>
  <c r="AS6" i="27"/>
  <c r="AR6" i="27"/>
  <c r="AM6" i="27"/>
  <c r="AL6" i="27"/>
  <c r="AK6" i="27"/>
  <c r="AJ6" i="27"/>
  <c r="AI6" i="27"/>
  <c r="AH6" i="27"/>
  <c r="AC6" i="27"/>
  <c r="AB6" i="27"/>
  <c r="AA6" i="27"/>
  <c r="Z6" i="27"/>
  <c r="Y6" i="27"/>
  <c r="X6" i="27"/>
  <c r="S6" i="27"/>
  <c r="R6" i="27"/>
  <c r="Q6" i="27"/>
  <c r="P6" i="27"/>
  <c r="O6" i="27"/>
  <c r="N6" i="27"/>
  <c r="I6" i="27"/>
  <c r="H6" i="27"/>
  <c r="G6" i="27"/>
  <c r="F6" i="27"/>
  <c r="E6" i="27"/>
  <c r="D6" i="27"/>
  <c r="CK5" i="27"/>
  <c r="CJ5" i="27"/>
  <c r="CI5" i="27"/>
  <c r="CH5" i="27"/>
  <c r="CG5" i="27"/>
  <c r="CF5" i="27"/>
  <c r="CA5" i="27"/>
  <c r="BZ5" i="27"/>
  <c r="BY5" i="27"/>
  <c r="BX5" i="27"/>
  <c r="BW5" i="27"/>
  <c r="BV5" i="27"/>
  <c r="BQ5" i="27"/>
  <c r="BP5" i="27"/>
  <c r="BO5" i="27"/>
  <c r="BN5" i="27"/>
  <c r="BM5" i="27"/>
  <c r="BL5" i="27"/>
  <c r="BG5" i="27"/>
  <c r="BF5" i="27"/>
  <c r="BE5" i="27"/>
  <c r="BD5" i="27"/>
  <c r="BC5" i="27"/>
  <c r="BB5" i="27"/>
  <c r="AW5" i="27"/>
  <c r="AV5" i="27"/>
  <c r="AU5" i="27"/>
  <c r="AT5" i="27"/>
  <c r="AS5" i="27"/>
  <c r="AR5" i="27"/>
  <c r="AM5" i="27"/>
  <c r="AL5" i="27"/>
  <c r="AK5" i="27"/>
  <c r="AJ5" i="27"/>
  <c r="AI5" i="27"/>
  <c r="AH5" i="27"/>
  <c r="AC5" i="27"/>
  <c r="AB5" i="27"/>
  <c r="AA5" i="27"/>
  <c r="Z5" i="27"/>
  <c r="Y5" i="27"/>
  <c r="X5" i="27"/>
  <c r="S5" i="27"/>
  <c r="R5" i="27"/>
  <c r="Q5" i="27"/>
  <c r="P5" i="27"/>
  <c r="O5" i="27"/>
  <c r="N5" i="27"/>
  <c r="I5" i="27"/>
  <c r="H5" i="27"/>
  <c r="G5" i="27"/>
  <c r="F5" i="27"/>
  <c r="E5" i="27"/>
  <c r="D5" i="27"/>
  <c r="CK4" i="27"/>
  <c r="CJ4" i="27"/>
  <c r="CI4" i="27"/>
  <c r="CH4" i="27"/>
  <c r="CG4" i="27"/>
  <c r="CF4" i="27"/>
  <c r="CA4" i="27"/>
  <c r="BZ4" i="27"/>
  <c r="BY4" i="27"/>
  <c r="BX4" i="27"/>
  <c r="BW4" i="27"/>
  <c r="BV4" i="27"/>
  <c r="BQ4" i="27"/>
  <c r="BP4" i="27"/>
  <c r="BO4" i="27"/>
  <c r="BN4" i="27"/>
  <c r="BM4" i="27"/>
  <c r="BL4" i="27"/>
  <c r="BG4" i="27"/>
  <c r="BF4" i="27"/>
  <c r="BE4" i="27"/>
  <c r="BD4" i="27"/>
  <c r="BC4" i="27"/>
  <c r="BB4" i="27"/>
  <c r="AW4" i="27"/>
  <c r="AV4" i="27"/>
  <c r="AU4" i="27"/>
  <c r="AT4" i="27"/>
  <c r="AS4" i="27"/>
  <c r="AR4" i="27"/>
  <c r="AM4" i="27"/>
  <c r="AL4" i="27"/>
  <c r="AK4" i="27"/>
  <c r="AJ4" i="27"/>
  <c r="AI4" i="27"/>
  <c r="AH4" i="27"/>
  <c r="AC4" i="27"/>
  <c r="AB4" i="27"/>
  <c r="AA4" i="27"/>
  <c r="Z4" i="27"/>
  <c r="Y4" i="27"/>
  <c r="X4" i="27"/>
  <c r="S4" i="27"/>
  <c r="R4" i="27"/>
  <c r="Q4" i="27"/>
  <c r="P4" i="27"/>
  <c r="O4" i="27"/>
  <c r="N4" i="27"/>
  <c r="I4" i="27"/>
  <c r="H4" i="27"/>
  <c r="G4" i="27"/>
  <c r="F4" i="27"/>
  <c r="E4" i="27"/>
  <c r="D4" i="27"/>
  <c r="A205" i="43" l="1"/>
  <c r="BF207" i="45"/>
  <c r="BN198" i="45"/>
  <c r="BJ202" i="45"/>
  <c r="A184" i="43"/>
  <c r="A193" i="43"/>
  <c r="C187" i="45"/>
  <c r="C187" i="43" s="1"/>
  <c r="C166" i="45"/>
  <c r="C166" i="43" s="1"/>
  <c r="BO202" i="45"/>
  <c r="BO41" i="45"/>
  <c r="BO192" i="45"/>
  <c r="C199" i="45"/>
  <c r="C199" i="43" s="1"/>
  <c r="BO96" i="45"/>
  <c r="BO144" i="45"/>
  <c r="BO62" i="45"/>
  <c r="BO49" i="45"/>
  <c r="BN154" i="45"/>
  <c r="BN206" i="45"/>
  <c r="BO137" i="45"/>
  <c r="BO21" i="45"/>
  <c r="BN27" i="45"/>
  <c r="C158" i="45"/>
  <c r="C158" i="43" s="1"/>
  <c r="BM35" i="45"/>
  <c r="BO174" i="45"/>
  <c r="BN146" i="45"/>
  <c r="BK198" i="45"/>
  <c r="BO59" i="45"/>
  <c r="BO123" i="45"/>
  <c r="BO188" i="45"/>
  <c r="BO43" i="45"/>
  <c r="BO36" i="45"/>
  <c r="BO128" i="45"/>
  <c r="BM150" i="45"/>
  <c r="BO64" i="45"/>
  <c r="BN35" i="45"/>
  <c r="BO84" i="45"/>
  <c r="BO143" i="45"/>
  <c r="BO150" i="45"/>
  <c r="BN45" i="45"/>
  <c r="BN55" i="45"/>
  <c r="BO68" i="45"/>
  <c r="BF127" i="45"/>
  <c r="BN89" i="45"/>
  <c r="BC186" i="45"/>
  <c r="BO33" i="45"/>
  <c r="BO47" i="45"/>
  <c r="BN70" i="45"/>
  <c r="BG161" i="45"/>
  <c r="BO186" i="45"/>
  <c r="BN43" i="45"/>
  <c r="BN82" i="45"/>
  <c r="BO101" i="45"/>
  <c r="R173" i="45"/>
  <c r="BM206" i="45"/>
  <c r="BO207" i="45"/>
  <c r="BM53" i="45"/>
  <c r="BJ198" i="45"/>
  <c r="BL202" i="45"/>
  <c r="BO80" i="45"/>
  <c r="BN152" i="45"/>
  <c r="BO25" i="45"/>
  <c r="BO100" i="45"/>
  <c r="BO152" i="45"/>
  <c r="BO35" i="45"/>
  <c r="BO53" i="45"/>
  <c r="BN76" i="45"/>
  <c r="BO168" i="45"/>
  <c r="BO18" i="45"/>
  <c r="BM49" i="45"/>
  <c r="BO76" i="45"/>
  <c r="BO93" i="45"/>
  <c r="BO103" i="45"/>
  <c r="BO200" i="45"/>
  <c r="BK154" i="45"/>
  <c r="BO37" i="45"/>
  <c r="BF88" i="45"/>
  <c r="BO105" i="45"/>
  <c r="BG127" i="45"/>
  <c r="BG160" i="45"/>
  <c r="S173" i="45"/>
  <c r="BN47" i="45"/>
  <c r="BO74" i="45"/>
  <c r="BG88" i="45"/>
  <c r="BN123" i="45"/>
  <c r="BO87" i="45"/>
  <c r="BG23" i="45"/>
  <c r="BN41" i="45"/>
  <c r="BM45" i="45"/>
  <c r="BO50" i="45"/>
  <c r="BN64" i="45"/>
  <c r="BN135" i="45"/>
  <c r="BO149" i="45"/>
  <c r="BL154" i="45"/>
  <c r="BO155" i="45"/>
  <c r="BM202" i="45"/>
  <c r="BK206" i="45"/>
  <c r="BN37" i="45"/>
  <c r="BO45" i="45"/>
  <c r="BN49" i="45"/>
  <c r="BN53" i="45"/>
  <c r="BO89" i="45"/>
  <c r="BO135" i="45"/>
  <c r="BM154" i="45"/>
  <c r="BN202" i="45"/>
  <c r="BL206" i="45"/>
  <c r="AY181" i="45"/>
  <c r="BO29" i="45"/>
  <c r="BO70" i="45"/>
  <c r="BN80" i="45"/>
  <c r="BN84" i="45"/>
  <c r="BO131" i="45"/>
  <c r="BO148" i="45"/>
  <c r="BO154" i="45"/>
  <c r="BO177" i="45"/>
  <c r="BN192" i="45"/>
  <c r="BF200" i="45"/>
  <c r="BG191" i="45"/>
  <c r="BL198" i="45"/>
  <c r="BO204" i="45"/>
  <c r="BO55" i="45"/>
  <c r="BO104" i="45"/>
  <c r="BN179" i="45"/>
  <c r="BD186" i="45"/>
  <c r="BO187" i="45"/>
  <c r="BM198" i="45"/>
  <c r="BO179" i="45"/>
  <c r="BE186" i="45"/>
  <c r="BF23" i="45"/>
  <c r="BO27" i="45"/>
  <c r="BO82" i="45"/>
  <c r="BN93" i="45"/>
  <c r="BO146" i="45"/>
  <c r="BN150" i="45"/>
  <c r="BJ154" i="45"/>
  <c r="BN186" i="45"/>
  <c r="BO198" i="45"/>
  <c r="BK202" i="45"/>
  <c r="C188" i="45"/>
  <c r="C188" i="43" s="1"/>
  <c r="A195" i="43"/>
  <c r="C98" i="45"/>
  <c r="C98" i="43" s="1"/>
  <c r="C160" i="45"/>
  <c r="C160" i="43" s="1"/>
  <c r="A197" i="43"/>
  <c r="C100" i="45"/>
  <c r="C100" i="43" s="1"/>
  <c r="C105" i="45"/>
  <c r="C105" i="43" s="1"/>
  <c r="A100" i="43"/>
  <c r="A105" i="43"/>
  <c r="A146" i="43"/>
  <c r="C146" i="45"/>
  <c r="C146" i="43" s="1"/>
  <c r="A201" i="43"/>
  <c r="BN39" i="45"/>
  <c r="BO39" i="45"/>
  <c r="A163" i="43"/>
  <c r="A176" i="43"/>
  <c r="C142" i="45"/>
  <c r="C142" i="43" s="1"/>
  <c r="C167" i="45"/>
  <c r="C167" i="43" s="1"/>
  <c r="A65" i="43"/>
  <c r="C144" i="45"/>
  <c r="C144" i="43" s="1"/>
  <c r="A144" i="43"/>
  <c r="A133" i="43"/>
  <c r="C178" i="45"/>
  <c r="C178" i="43" s="1"/>
  <c r="A169" i="43"/>
  <c r="C149" i="45"/>
  <c r="C149" i="43" s="1"/>
  <c r="A171" i="43"/>
  <c r="A149" i="43"/>
  <c r="A135" i="43"/>
  <c r="C152" i="45"/>
  <c r="C152" i="43" s="1"/>
  <c r="A126" i="43"/>
  <c r="A173" i="43"/>
  <c r="C133" i="45"/>
  <c r="C133" i="43" s="1"/>
  <c r="A120" i="43"/>
  <c r="A189" i="43"/>
  <c r="C196" i="45"/>
  <c r="C196" i="43" s="1"/>
  <c r="A138" i="43"/>
  <c r="A147" i="43"/>
  <c r="C147" i="45"/>
  <c r="C147" i="43" s="1"/>
  <c r="A140" i="43"/>
  <c r="C138" i="45"/>
  <c r="C138" i="43" s="1"/>
  <c r="A142" i="43"/>
  <c r="C140" i="45"/>
  <c r="C140" i="43" s="1"/>
  <c r="C124" i="45"/>
  <c r="C124" i="43" s="1"/>
  <c r="C126" i="45"/>
  <c r="C126" i="43" s="1"/>
  <c r="A124" i="43"/>
  <c r="A148" i="43"/>
  <c r="A192" i="43"/>
  <c r="C168" i="45"/>
  <c r="C168" i="43" s="1"/>
  <c r="A186" i="43"/>
  <c r="A162" i="43"/>
  <c r="A204" i="43"/>
  <c r="C182" i="45"/>
  <c r="C182" i="43" s="1"/>
  <c r="A175" i="43"/>
  <c r="C164" i="45"/>
  <c r="C164" i="43" s="1"/>
  <c r="C91" i="45"/>
  <c r="C91" i="43" s="1"/>
  <c r="A131" i="43"/>
  <c r="C131" i="45"/>
  <c r="C131" i="43" s="1"/>
  <c r="C94" i="45"/>
  <c r="C94" i="43" s="1"/>
  <c r="BM41" i="45"/>
  <c r="A139" i="43"/>
  <c r="A143" i="43"/>
  <c r="C130" i="45"/>
  <c r="C130" i="43" s="1"/>
  <c r="C143" i="45"/>
  <c r="C143" i="43" s="1"/>
  <c r="C148" i="45"/>
  <c r="C148" i="43" s="1"/>
  <c r="A141" i="43"/>
  <c r="C141" i="45"/>
  <c r="C141" i="43" s="1"/>
  <c r="S67" i="45"/>
  <c r="C93" i="45"/>
  <c r="C93" i="43" s="1"/>
  <c r="A88" i="43"/>
  <c r="A91" i="43"/>
  <c r="A93" i="43"/>
  <c r="C88" i="45"/>
  <c r="C88" i="43" s="1"/>
  <c r="A129" i="43"/>
  <c r="C129" i="45"/>
  <c r="C129" i="43" s="1"/>
  <c r="BN105" i="45"/>
  <c r="C102" i="45"/>
  <c r="C102" i="43" s="1"/>
  <c r="A83" i="43"/>
  <c r="C80" i="45"/>
  <c r="C80" i="43" s="1"/>
  <c r="A106" i="43"/>
  <c r="A110" i="43"/>
  <c r="A77" i="43"/>
  <c r="C83" i="45"/>
  <c r="C83" i="43" s="1"/>
  <c r="A109" i="43"/>
  <c r="C107" i="45"/>
  <c r="C107" i="43" s="1"/>
  <c r="A107" i="43"/>
  <c r="C109" i="45"/>
  <c r="C109" i="43" s="1"/>
  <c r="A102" i="43"/>
  <c r="A80" i="43"/>
  <c r="C90" i="45"/>
  <c r="C90" i="43" s="1"/>
  <c r="BO109" i="45"/>
  <c r="C61" i="45"/>
  <c r="C61" i="43" s="1"/>
  <c r="C86" i="45"/>
  <c r="C86" i="43" s="1"/>
  <c r="A98" i="43"/>
  <c r="C66" i="45"/>
  <c r="C66" i="43" s="1"/>
  <c r="A75" i="43"/>
  <c r="C68" i="45"/>
  <c r="C68" i="43" s="1"/>
  <c r="A61" i="43"/>
  <c r="C75" i="45"/>
  <c r="C75" i="43" s="1"/>
  <c r="A68" i="43"/>
  <c r="BN78" i="45"/>
  <c r="BO78" i="45"/>
  <c r="A81" i="43"/>
  <c r="A86" i="43"/>
  <c r="C78" i="45"/>
  <c r="C78" i="43" s="1"/>
  <c r="C81" i="45"/>
  <c r="C81" i="43" s="1"/>
  <c r="A78" i="43"/>
  <c r="A73" i="43"/>
  <c r="A82" i="43"/>
  <c r="C115" i="45"/>
  <c r="C115" i="43" s="1"/>
  <c r="A63" i="43"/>
  <c r="A137" i="43"/>
  <c r="A45" i="43"/>
  <c r="A104" i="43"/>
  <c r="A117" i="43"/>
  <c r="A123" i="43"/>
  <c r="C70" i="45"/>
  <c r="C70" i="43" s="1"/>
  <c r="C104" i="45"/>
  <c r="C104" i="43" s="1"/>
  <c r="C117" i="45"/>
  <c r="C117" i="43" s="1"/>
  <c r="C154" i="45"/>
  <c r="C154" i="43" s="1"/>
  <c r="A95" i="43"/>
  <c r="C119" i="45"/>
  <c r="C119" i="43" s="1"/>
  <c r="A111" i="43"/>
  <c r="C121" i="45"/>
  <c r="C121" i="43" s="1"/>
  <c r="A119" i="43"/>
  <c r="C45" i="45"/>
  <c r="C45" i="43" s="1"/>
  <c r="C123" i="45"/>
  <c r="C123" i="43" s="1"/>
  <c r="C180" i="45"/>
  <c r="C180" i="43" s="1"/>
  <c r="C190" i="45"/>
  <c r="C190" i="43" s="1"/>
  <c r="A113" i="43"/>
  <c r="C95" i="45"/>
  <c r="C95" i="43" s="1"/>
  <c r="C137" i="45"/>
  <c r="C137" i="43" s="1"/>
  <c r="A128" i="43"/>
  <c r="C63" i="45"/>
  <c r="C63" i="43" s="1"/>
  <c r="C111" i="45"/>
  <c r="C111" i="43" s="1"/>
  <c r="A70" i="43"/>
  <c r="A115" i="43"/>
  <c r="A121" i="43"/>
  <c r="C113" i="45"/>
  <c r="C113" i="43" s="1"/>
  <c r="C128" i="45"/>
  <c r="C128" i="43" s="1"/>
  <c r="A59" i="43"/>
  <c r="A57" i="43"/>
  <c r="A66" i="43"/>
  <c r="C73" i="45"/>
  <c r="C73" i="43" s="1"/>
  <c r="C57" i="45"/>
  <c r="C57" i="43" s="1"/>
  <c r="C59" i="45"/>
  <c r="C59" i="43" s="1"/>
  <c r="A153" i="43"/>
  <c r="A191" i="43"/>
  <c r="A207" i="43"/>
  <c r="A118" i="43"/>
  <c r="A181" i="43"/>
  <c r="C120" i="45"/>
  <c r="C120" i="43" s="1"/>
  <c r="A96" i="43"/>
  <c r="A114" i="43"/>
  <c r="C174" i="45"/>
  <c r="C174" i="43" s="1"/>
  <c r="A44" i="43"/>
  <c r="A64" i="43"/>
  <c r="C112" i="45"/>
  <c r="C112" i="43" s="1"/>
  <c r="C44" i="45"/>
  <c r="C44" i="43" s="1"/>
  <c r="C64" i="45"/>
  <c r="C64" i="43" s="1"/>
  <c r="C114" i="45"/>
  <c r="C114" i="43" s="1"/>
  <c r="C122" i="45"/>
  <c r="C122" i="43" s="1"/>
  <c r="BJ206" i="45"/>
  <c r="A50" i="43"/>
  <c r="A116" i="43"/>
  <c r="A161" i="43"/>
  <c r="C50" i="45"/>
  <c r="C50" i="43" s="1"/>
  <c r="C116" i="45"/>
  <c r="C116" i="43" s="1"/>
  <c r="C136" i="45"/>
  <c r="C136" i="43" s="1"/>
  <c r="C69" i="45"/>
  <c r="C69" i="43" s="1"/>
  <c r="C55" i="45"/>
  <c r="C55" i="43" s="1"/>
  <c r="C96" i="45"/>
  <c r="C96" i="43" s="1"/>
  <c r="A55" i="43"/>
  <c r="A69" i="43"/>
  <c r="A94" i="43"/>
  <c r="A112" i="43"/>
  <c r="A122" i="43"/>
  <c r="A136" i="43"/>
  <c r="C110" i="45"/>
  <c r="C110" i="43" s="1"/>
  <c r="C118" i="45"/>
  <c r="C118" i="43" s="1"/>
  <c r="C89" i="45"/>
  <c r="C89" i="43" s="1"/>
  <c r="A89" i="43"/>
  <c r="A48" i="43"/>
  <c r="C82" i="45"/>
  <c r="C82" i="43" s="1"/>
  <c r="A39" i="43"/>
  <c r="A87" i="43"/>
  <c r="A99" i="43"/>
  <c r="A52" i="43"/>
  <c r="C39" i="45"/>
  <c r="C39" i="43" s="1"/>
  <c r="C87" i="45"/>
  <c r="C87" i="43" s="1"/>
  <c r="C77" i="45"/>
  <c r="C77" i="43" s="1"/>
  <c r="C97" i="45"/>
  <c r="C97" i="43" s="1"/>
  <c r="A51" i="43"/>
  <c r="A85" i="43"/>
  <c r="C48" i="45"/>
  <c r="C48" i="43" s="1"/>
  <c r="A130" i="43"/>
  <c r="C99" i="45"/>
  <c r="C99" i="43" s="1"/>
  <c r="A97" i="43"/>
  <c r="C51" i="45"/>
  <c r="C51" i="43" s="1"/>
  <c r="C139" i="45"/>
  <c r="C139" i="43" s="1"/>
  <c r="BF204" i="45"/>
  <c r="A103" i="43"/>
  <c r="C198" i="45"/>
  <c r="C198" i="43" s="1"/>
  <c r="C206" i="45"/>
  <c r="C206" i="43" s="1"/>
  <c r="A60" i="43"/>
  <c r="A23" i="43"/>
  <c r="A157" i="43"/>
  <c r="C84" i="45"/>
  <c r="C84" i="43" s="1"/>
  <c r="C103" i="45"/>
  <c r="C103" i="43" s="1"/>
  <c r="C145" i="45"/>
  <c r="C145" i="43" s="1"/>
  <c r="A108" i="43"/>
  <c r="C62" i="45"/>
  <c r="C62" i="43" s="1"/>
  <c r="A62" i="43"/>
  <c r="C159" i="45"/>
  <c r="C159" i="43" s="1"/>
  <c r="A84" i="43"/>
  <c r="A145" i="43"/>
  <c r="BN18" i="45"/>
  <c r="A202" i="43"/>
  <c r="C106" i="45"/>
  <c r="C106" i="43" s="1"/>
  <c r="C150" i="45"/>
  <c r="C150" i="43" s="1"/>
  <c r="C194" i="45"/>
  <c r="C194" i="43" s="1"/>
  <c r="C155" i="45"/>
  <c r="C155" i="43" s="1"/>
  <c r="A125" i="43"/>
  <c r="A32" i="43"/>
  <c r="C34" i="45"/>
  <c r="C34" i="43" s="1"/>
  <c r="C40" i="45"/>
  <c r="C40" i="43" s="1"/>
  <c r="C46" i="45"/>
  <c r="C46" i="43" s="1"/>
  <c r="A22" i="43"/>
  <c r="C72" i="45"/>
  <c r="C72" i="43" s="1"/>
  <c r="A42" i="43"/>
  <c r="C92" i="45"/>
  <c r="C92" i="43" s="1"/>
  <c r="C125" i="45"/>
  <c r="C125" i="43" s="1"/>
  <c r="A56" i="43"/>
  <c r="A92" i="43"/>
  <c r="A134" i="43"/>
  <c r="A170" i="43"/>
  <c r="A33" i="43"/>
  <c r="C42" i="45"/>
  <c r="C42" i="43" s="1"/>
  <c r="C56" i="45"/>
  <c r="C56" i="43" s="1"/>
  <c r="C65" i="45"/>
  <c r="C65" i="43" s="1"/>
  <c r="C74" i="45"/>
  <c r="C74" i="43" s="1"/>
  <c r="C134" i="45"/>
  <c r="C134" i="43" s="1"/>
  <c r="C132" i="45"/>
  <c r="C132" i="43" s="1"/>
  <c r="A67" i="43"/>
  <c r="C151" i="45"/>
  <c r="C151" i="43" s="1"/>
  <c r="C67" i="45"/>
  <c r="C67" i="43" s="1"/>
  <c r="A74" i="43"/>
  <c r="C127" i="45"/>
  <c r="C127" i="43" s="1"/>
  <c r="A36" i="43"/>
  <c r="A58" i="43"/>
  <c r="A72" i="43"/>
  <c r="C58" i="45"/>
  <c r="C58" i="43" s="1"/>
  <c r="A90" i="43"/>
  <c r="A132" i="43"/>
  <c r="A172" i="43"/>
  <c r="A127" i="43"/>
  <c r="C33" i="45"/>
  <c r="C33" i="43" s="1"/>
  <c r="C60" i="45"/>
  <c r="C60" i="43" s="1"/>
  <c r="C36" i="45"/>
  <c r="C36" i="43" s="1"/>
  <c r="A24" i="43"/>
  <c r="C24" i="45"/>
  <c r="C24" i="43" s="1"/>
  <c r="A35" i="43"/>
  <c r="A34" i="43"/>
  <c r="A46" i="43"/>
  <c r="C37" i="45"/>
  <c r="C37" i="43" s="1"/>
  <c r="A40" i="43"/>
  <c r="A37" i="43"/>
  <c r="C21" i="45"/>
  <c r="C21" i="43" s="1"/>
  <c r="A19" i="43"/>
  <c r="A27" i="43"/>
  <c r="A21" i="43"/>
  <c r="BN72" i="45"/>
  <c r="C26" i="45"/>
  <c r="C26" i="43" s="1"/>
  <c r="A26" i="43"/>
  <c r="C22" i="45"/>
  <c r="C22" i="43" s="1"/>
  <c r="C23" i="45"/>
  <c r="C23" i="43" s="1"/>
  <c r="BO72" i="45"/>
  <c r="A38" i="43"/>
  <c r="A49" i="43"/>
  <c r="C38" i="45"/>
  <c r="C38" i="43" s="1"/>
  <c r="C49" i="45"/>
  <c r="C49" i="43" s="1"/>
  <c r="C76" i="45"/>
  <c r="C76" i="43" s="1"/>
  <c r="A76" i="43"/>
  <c r="C52" i="45"/>
  <c r="C52" i="43" s="1"/>
  <c r="BI207" i="45"/>
  <c r="A18" i="43"/>
  <c r="X179" i="45"/>
  <c r="D127" i="45"/>
  <c r="C25" i="45"/>
  <c r="C25" i="43" s="1"/>
  <c r="A25" i="43"/>
  <c r="AX207" i="45"/>
  <c r="AV179" i="45"/>
  <c r="BI176" i="45"/>
  <c r="A14" i="43"/>
  <c r="AO122" i="45"/>
  <c r="AS207" i="45"/>
  <c r="BI8" i="45"/>
  <c r="Y184" i="45"/>
  <c r="A10" i="43"/>
  <c r="A7" i="43"/>
  <c r="N21" i="45"/>
  <c r="AR18" i="45"/>
  <c r="BL30" i="45"/>
  <c r="AI206" i="45"/>
  <c r="BG59" i="45"/>
  <c r="AI207" i="45"/>
  <c r="C18" i="45"/>
  <c r="C18" i="43" s="1"/>
  <c r="C35" i="45"/>
  <c r="C35" i="43" s="1"/>
  <c r="M30" i="45"/>
  <c r="BL205" i="45"/>
  <c r="AC207" i="45"/>
  <c r="BQ207" i="45"/>
  <c r="A12" i="29"/>
  <c r="A20" i="29"/>
  <c r="A28" i="29"/>
  <c r="A36" i="29"/>
  <c r="A44" i="29"/>
  <c r="A52" i="29"/>
  <c r="A60" i="29"/>
  <c r="A68" i="29"/>
  <c r="A76" i="29"/>
  <c r="A84" i="29"/>
  <c r="A92" i="29"/>
  <c r="A100" i="29"/>
  <c r="A108" i="29"/>
  <c r="A116" i="29"/>
  <c r="A124" i="29"/>
  <c r="A132" i="29"/>
  <c r="A140" i="29"/>
  <c r="A5" i="29"/>
  <c r="A13" i="29"/>
  <c r="A21" i="29"/>
  <c r="A29" i="29"/>
  <c r="A37" i="29"/>
  <c r="A45" i="29"/>
  <c r="A53" i="29"/>
  <c r="A61" i="29"/>
  <c r="A69" i="29"/>
  <c r="A77" i="29"/>
  <c r="A85" i="29"/>
  <c r="A93" i="29"/>
  <c r="A101" i="29"/>
  <c r="A109" i="29"/>
  <c r="A117" i="29"/>
  <c r="A125" i="29"/>
  <c r="A133" i="29"/>
  <c r="A141" i="29"/>
  <c r="BN30" i="45"/>
  <c r="R69" i="45"/>
  <c r="A6" i="29"/>
  <c r="A14" i="29"/>
  <c r="A22" i="29"/>
  <c r="A30" i="29"/>
  <c r="A38" i="29"/>
  <c r="A46" i="29"/>
  <c r="A54" i="29"/>
  <c r="A62" i="29"/>
  <c r="A70" i="29"/>
  <c r="A78" i="29"/>
  <c r="A86" i="29"/>
  <c r="A94" i="29"/>
  <c r="A102" i="29"/>
  <c r="A110" i="29"/>
  <c r="A118" i="29"/>
  <c r="A126" i="29"/>
  <c r="A134" i="29"/>
  <c r="A142" i="29"/>
  <c r="A7" i="29"/>
  <c r="A15" i="29"/>
  <c r="A23" i="29"/>
  <c r="A31" i="29"/>
  <c r="A39" i="29"/>
  <c r="A47" i="29"/>
  <c r="A55" i="29"/>
  <c r="A63" i="29"/>
  <c r="A71" i="29"/>
  <c r="A79" i="29"/>
  <c r="A87" i="29"/>
  <c r="A95" i="29"/>
  <c r="A103" i="29"/>
  <c r="A111" i="29"/>
  <c r="A119" i="29"/>
  <c r="A127" i="29"/>
  <c r="A135" i="29"/>
  <c r="A143" i="29"/>
  <c r="C29" i="45"/>
  <c r="C29" i="43" s="1"/>
  <c r="BE207" i="45"/>
  <c r="A8" i="29"/>
  <c r="A16" i="29"/>
  <c r="A24" i="29"/>
  <c r="A32" i="29"/>
  <c r="A40" i="29"/>
  <c r="A48" i="29"/>
  <c r="A56" i="29"/>
  <c r="A64" i="29"/>
  <c r="A72" i="29"/>
  <c r="A80" i="29"/>
  <c r="A88" i="29"/>
  <c r="A96" i="29"/>
  <c r="A104" i="29"/>
  <c r="A112" i="29"/>
  <c r="A120" i="29"/>
  <c r="A128" i="29"/>
  <c r="A136" i="29"/>
  <c r="A144" i="29"/>
  <c r="A9" i="29"/>
  <c r="A17" i="29"/>
  <c r="A25" i="29"/>
  <c r="A33" i="29"/>
  <c r="A41" i="29"/>
  <c r="A49" i="29"/>
  <c r="A57" i="29"/>
  <c r="A65" i="29"/>
  <c r="A73" i="29"/>
  <c r="A81" i="29"/>
  <c r="A89" i="29"/>
  <c r="A97" i="29"/>
  <c r="A105" i="29"/>
  <c r="A113" i="29"/>
  <c r="A121" i="29"/>
  <c r="A129" i="29"/>
  <c r="A137" i="29"/>
  <c r="A145" i="29"/>
  <c r="C32" i="45"/>
  <c r="C32" i="43" s="1"/>
  <c r="A29" i="43"/>
  <c r="AW100" i="45"/>
  <c r="A10" i="29"/>
  <c r="A18" i="29"/>
  <c r="A26" i="29"/>
  <c r="A34" i="29"/>
  <c r="A42" i="29"/>
  <c r="A50" i="29"/>
  <c r="A58" i="29"/>
  <c r="A66" i="29"/>
  <c r="A74" i="29"/>
  <c r="A82" i="29"/>
  <c r="A90" i="29"/>
  <c r="A98" i="29"/>
  <c r="A106" i="29"/>
  <c r="A114" i="29"/>
  <c r="A122" i="29"/>
  <c r="A130" i="29"/>
  <c r="A138" i="29"/>
  <c r="A146" i="29"/>
  <c r="BC157" i="45"/>
  <c r="A11" i="29"/>
  <c r="A19" i="29"/>
  <c r="A27" i="29"/>
  <c r="A35" i="29"/>
  <c r="A43" i="29"/>
  <c r="A51" i="29"/>
  <c r="A59" i="29"/>
  <c r="A67" i="29"/>
  <c r="A75" i="29"/>
  <c r="A83" i="29"/>
  <c r="A91" i="29"/>
  <c r="A99" i="29"/>
  <c r="A107" i="29"/>
  <c r="A115" i="29"/>
  <c r="A123" i="29"/>
  <c r="A131" i="29"/>
  <c r="A139" i="29"/>
  <c r="A147" i="29"/>
  <c r="AW122" i="45"/>
  <c r="K204" i="45"/>
  <c r="BK13" i="45"/>
  <c r="BP95" i="45"/>
  <c r="C7" i="45"/>
  <c r="C7" i="43" s="1"/>
  <c r="AL126" i="45"/>
  <c r="AK199" i="45"/>
  <c r="Y161" i="45"/>
  <c r="BF184" i="45"/>
  <c r="AJ156" i="45"/>
  <c r="AY161" i="45"/>
  <c r="BD205" i="45"/>
  <c r="A12" i="28"/>
  <c r="A20" i="28"/>
  <c r="A28" i="28"/>
  <c r="A36" i="28"/>
  <c r="A44" i="28"/>
  <c r="A52" i="28"/>
  <c r="A60" i="28"/>
  <c r="A68" i="28"/>
  <c r="A76" i="28"/>
  <c r="A84" i="28"/>
  <c r="A92" i="28"/>
  <c r="A100" i="28"/>
  <c r="A108" i="28"/>
  <c r="A116" i="28"/>
  <c r="A124" i="28"/>
  <c r="A132" i="28"/>
  <c r="A140" i="28"/>
  <c r="I30" i="45"/>
  <c r="AQ68" i="45"/>
  <c r="AO145" i="45"/>
  <c r="BP151" i="45"/>
  <c r="A5" i="28"/>
  <c r="A13" i="28"/>
  <c r="A21" i="28"/>
  <c r="A29" i="28"/>
  <c r="A37" i="28"/>
  <c r="A45" i="28"/>
  <c r="A53" i="28"/>
  <c r="A61" i="28"/>
  <c r="A69" i="28"/>
  <c r="A77" i="28"/>
  <c r="A85" i="28"/>
  <c r="A93" i="28"/>
  <c r="A101" i="28"/>
  <c r="A109" i="28"/>
  <c r="A117" i="28"/>
  <c r="A125" i="28"/>
  <c r="A133" i="28"/>
  <c r="A141" i="28"/>
  <c r="A6" i="28"/>
  <c r="A14" i="28"/>
  <c r="A22" i="28"/>
  <c r="A30" i="28"/>
  <c r="A38" i="28"/>
  <c r="A46" i="28"/>
  <c r="A54" i="28"/>
  <c r="A62" i="28"/>
  <c r="A70" i="28"/>
  <c r="A78" i="28"/>
  <c r="A86" i="28"/>
  <c r="A94" i="28"/>
  <c r="A102" i="28"/>
  <c r="A110" i="28"/>
  <c r="A118" i="28"/>
  <c r="A126" i="28"/>
  <c r="A134" i="28"/>
  <c r="A142" i="28"/>
  <c r="BE188" i="45"/>
  <c r="A7" i="28"/>
  <c r="A15" i="28"/>
  <c r="A23" i="28"/>
  <c r="A31" i="28"/>
  <c r="A39" i="28"/>
  <c r="A47" i="28"/>
  <c r="A55" i="28"/>
  <c r="A63" i="28"/>
  <c r="A71" i="28"/>
  <c r="A79" i="28"/>
  <c r="A87" i="28"/>
  <c r="A95" i="28"/>
  <c r="A103" i="28"/>
  <c r="A111" i="28"/>
  <c r="A119" i="28"/>
  <c r="A127" i="28"/>
  <c r="A135" i="28"/>
  <c r="A143" i="28"/>
  <c r="BM30" i="45"/>
  <c r="R98" i="45"/>
  <c r="BQ153" i="45"/>
  <c r="AN181" i="45"/>
  <c r="BN184" i="45"/>
  <c r="BP195" i="45"/>
  <c r="AX203" i="45"/>
  <c r="A8" i="28"/>
  <c r="A16" i="28"/>
  <c r="A24" i="28"/>
  <c r="A32" i="28"/>
  <c r="A40" i="28"/>
  <c r="A48" i="28"/>
  <c r="A56" i="28"/>
  <c r="A64" i="28"/>
  <c r="A72" i="28"/>
  <c r="A80" i="28"/>
  <c r="A88" i="28"/>
  <c r="A96" i="28"/>
  <c r="A104" i="28"/>
  <c r="A112" i="28"/>
  <c r="A120" i="28"/>
  <c r="A128" i="28"/>
  <c r="A136" i="28"/>
  <c r="A144" i="28"/>
  <c r="Q52" i="45"/>
  <c r="A9" i="28"/>
  <c r="A17" i="28"/>
  <c r="A25" i="28"/>
  <c r="A33" i="28"/>
  <c r="A41" i="28"/>
  <c r="A49" i="28"/>
  <c r="A57" i="28"/>
  <c r="A65" i="28"/>
  <c r="A73" i="28"/>
  <c r="A81" i="28"/>
  <c r="A89" i="28"/>
  <c r="A97" i="28"/>
  <c r="A105" i="28"/>
  <c r="A113" i="28"/>
  <c r="A121" i="28"/>
  <c r="A129" i="28"/>
  <c r="A137" i="28"/>
  <c r="A145" i="28"/>
  <c r="A10" i="28"/>
  <c r="A18" i="28"/>
  <c r="A26" i="28"/>
  <c r="A34" i="28"/>
  <c r="A42" i="28"/>
  <c r="A50" i="28"/>
  <c r="A58" i="28"/>
  <c r="A66" i="28"/>
  <c r="A74" i="28"/>
  <c r="A82" i="28"/>
  <c r="A90" i="28"/>
  <c r="A98" i="28"/>
  <c r="A106" i="28"/>
  <c r="A114" i="28"/>
  <c r="A122" i="28"/>
  <c r="A130" i="28"/>
  <c r="A138" i="28"/>
  <c r="A146" i="28"/>
  <c r="BE134" i="45"/>
  <c r="A11" i="28"/>
  <c r="A19" i="28"/>
  <c r="A27" i="28"/>
  <c r="A35" i="28"/>
  <c r="A43" i="28"/>
  <c r="A51" i="28"/>
  <c r="A59" i="28"/>
  <c r="A67" i="28"/>
  <c r="A75" i="28"/>
  <c r="A83" i="28"/>
  <c r="A91" i="28"/>
  <c r="A99" i="28"/>
  <c r="A107" i="28"/>
  <c r="A115" i="28"/>
  <c r="A123" i="28"/>
  <c r="A131" i="28"/>
  <c r="A139" i="28"/>
  <c r="A147" i="28"/>
  <c r="U8" i="45"/>
  <c r="AE76" i="45"/>
  <c r="AV134" i="45"/>
  <c r="BK135" i="45"/>
  <c r="AF138" i="45"/>
  <c r="AG188" i="45"/>
  <c r="C20" i="45"/>
  <c r="C20" i="43" s="1"/>
  <c r="C30" i="45"/>
  <c r="C30" i="43" s="1"/>
  <c r="BL38" i="45"/>
  <c r="AG138" i="45"/>
  <c r="AL202" i="45"/>
  <c r="AC205" i="45"/>
  <c r="V206" i="45"/>
  <c r="AN207" i="45"/>
  <c r="A20" i="43"/>
  <c r="A30" i="43"/>
  <c r="AK30" i="45"/>
  <c r="R60" i="45"/>
  <c r="AD73" i="45"/>
  <c r="BI134" i="45"/>
  <c r="AW145" i="45"/>
  <c r="Q183" i="45"/>
  <c r="BM188" i="45"/>
  <c r="C41" i="45"/>
  <c r="C41" i="43" s="1"/>
  <c r="AS30" i="45"/>
  <c r="AU133" i="45"/>
  <c r="H144" i="45"/>
  <c r="BI205" i="45"/>
  <c r="AH31" i="45"/>
  <c r="AM150" i="45"/>
  <c r="BN156" i="45"/>
  <c r="BD207" i="45"/>
  <c r="A41" i="43"/>
  <c r="AI33" i="45"/>
  <c r="BD203" i="45"/>
  <c r="X207" i="45"/>
  <c r="BQ30" i="45"/>
  <c r="AU135" i="45"/>
  <c r="AF146" i="45"/>
  <c r="AF207" i="45"/>
  <c r="R20" i="45"/>
  <c r="BM26" i="45"/>
  <c r="BE63" i="45"/>
  <c r="W123" i="45"/>
  <c r="AM126" i="45"/>
  <c r="AB180" i="45"/>
  <c r="BQ183" i="45"/>
  <c r="R203" i="45"/>
  <c r="AD204" i="45"/>
  <c r="AN205" i="45"/>
  <c r="A12" i="27"/>
  <c r="A52" i="27"/>
  <c r="F33" i="45"/>
  <c r="AV40" i="45"/>
  <c r="R49" i="45"/>
  <c r="AG120" i="45"/>
  <c r="BD129" i="45"/>
  <c r="A13" i="27"/>
  <c r="A29" i="27"/>
  <c r="A45" i="27"/>
  <c r="A69" i="27"/>
  <c r="A77" i="27"/>
  <c r="A6" i="27"/>
  <c r="A14" i="27"/>
  <c r="N22" i="45"/>
  <c r="AN133" i="45"/>
  <c r="AL147" i="45"/>
  <c r="AO159" i="45"/>
  <c r="BM178" i="45"/>
  <c r="BK205" i="45"/>
  <c r="AO206" i="45"/>
  <c r="A7" i="27"/>
  <c r="AN73" i="45"/>
  <c r="AW142" i="45"/>
  <c r="AY146" i="45"/>
  <c r="AM158" i="45"/>
  <c r="BM159" i="45"/>
  <c r="AN185" i="45"/>
  <c r="H190" i="45"/>
  <c r="A8" i="27"/>
  <c r="BL73" i="45"/>
  <c r="AX89" i="45"/>
  <c r="AU158" i="45"/>
  <c r="BA197" i="45"/>
  <c r="AP199" i="45"/>
  <c r="BB202" i="45"/>
  <c r="A9" i="27"/>
  <c r="A17" i="27"/>
  <c r="A25" i="27"/>
  <c r="A41" i="27"/>
  <c r="BK158" i="45"/>
  <c r="A10" i="27"/>
  <c r="A26" i="27"/>
  <c r="AW26" i="45"/>
  <c r="BD44" i="45"/>
  <c r="AM139" i="45"/>
  <c r="X144" i="45"/>
  <c r="V189" i="45"/>
  <c r="A11" i="27"/>
  <c r="A51" i="27"/>
  <c r="A83" i="27"/>
  <c r="A99" i="27"/>
  <c r="BN8" i="45"/>
  <c r="AL24" i="45"/>
  <c r="AE27" i="45"/>
  <c r="AY33" i="45"/>
  <c r="Y94" i="45"/>
  <c r="BM102" i="45"/>
  <c r="V105" i="45"/>
  <c r="BE122" i="45"/>
  <c r="BE126" i="45"/>
  <c r="BD133" i="45"/>
  <c r="BE138" i="45"/>
  <c r="F141" i="45"/>
  <c r="AG154" i="45"/>
  <c r="Y206" i="45"/>
  <c r="I8" i="45"/>
  <c r="AN15" i="45"/>
  <c r="AM23" i="45"/>
  <c r="AT58" i="45"/>
  <c r="AW61" i="45"/>
  <c r="AL91" i="45"/>
  <c r="AT105" i="45"/>
  <c r="F106" i="45"/>
  <c r="BM122" i="45"/>
  <c r="AN125" i="45"/>
  <c r="BK126" i="45"/>
  <c r="BM132" i="45"/>
  <c r="BM138" i="45"/>
  <c r="AK73" i="45"/>
  <c r="I104" i="45"/>
  <c r="BF105" i="45"/>
  <c r="R106" i="45"/>
  <c r="AF129" i="45"/>
  <c r="AN144" i="45"/>
  <c r="BN145" i="45"/>
  <c r="AO153" i="45"/>
  <c r="AC163" i="45"/>
  <c r="AM172" i="45"/>
  <c r="N205" i="45"/>
  <c r="AG8" i="45"/>
  <c r="BP52" i="45"/>
  <c r="AO63" i="45"/>
  <c r="W66" i="45"/>
  <c r="AL140" i="45"/>
  <c r="O152" i="45"/>
  <c r="AN155" i="45"/>
  <c r="Q167" i="45"/>
  <c r="T177" i="45"/>
  <c r="AM181" i="45"/>
  <c r="AX204" i="45"/>
  <c r="AT206" i="45"/>
  <c r="AW8" i="45"/>
  <c r="AS48" i="45"/>
  <c r="BA73" i="45"/>
  <c r="BJ114" i="45"/>
  <c r="AE7" i="45"/>
  <c r="BE8" i="45"/>
  <c r="BN31" i="45"/>
  <c r="X44" i="45"/>
  <c r="K68" i="45"/>
  <c r="J89" i="45"/>
  <c r="AB95" i="45"/>
  <c r="Q138" i="45"/>
  <c r="I142" i="45"/>
  <c r="AQ158" i="45"/>
  <c r="AR171" i="45"/>
  <c r="J202" i="45"/>
  <c r="AT205" i="45"/>
  <c r="AW199" i="45"/>
  <c r="I206" i="45"/>
  <c r="BM8" i="45"/>
  <c r="BF10" i="45"/>
  <c r="J194" i="45"/>
  <c r="A47" i="43"/>
  <c r="C71" i="45"/>
  <c r="C71" i="43" s="1"/>
  <c r="C79" i="45"/>
  <c r="C79" i="43" s="1"/>
  <c r="E8" i="45"/>
  <c r="BA8" i="45"/>
  <c r="G18" i="45"/>
  <c r="BD26" i="45"/>
  <c r="Q49" i="45"/>
  <c r="AQ59" i="45"/>
  <c r="BC60" i="45"/>
  <c r="AG63" i="45"/>
  <c r="AI68" i="45"/>
  <c r="AH69" i="45"/>
  <c r="M77" i="45"/>
  <c r="AV83" i="45"/>
  <c r="AH89" i="45"/>
  <c r="AK90" i="45"/>
  <c r="BJ105" i="45"/>
  <c r="BM120" i="45"/>
  <c r="O133" i="45"/>
  <c r="AL141" i="45"/>
  <c r="AV148" i="45"/>
  <c r="AR160" i="45"/>
  <c r="AB169" i="45"/>
  <c r="AI172" i="45"/>
  <c r="U176" i="45"/>
  <c r="AN183" i="45"/>
  <c r="AC184" i="45"/>
  <c r="AV185" i="45"/>
  <c r="X187" i="45"/>
  <c r="AM189" i="45"/>
  <c r="AM190" i="45"/>
  <c r="AY202" i="45"/>
  <c r="AL106" i="45"/>
  <c r="AF133" i="45"/>
  <c r="BJ141" i="45"/>
  <c r="R145" i="45"/>
  <c r="AE159" i="45"/>
  <c r="U163" i="45"/>
  <c r="BM164" i="45"/>
  <c r="AS169" i="45"/>
  <c r="AC176" i="45"/>
  <c r="AF181" i="45"/>
  <c r="BA183" i="45"/>
  <c r="BD185" i="45"/>
  <c r="AC187" i="45"/>
  <c r="BB189" i="45"/>
  <c r="BD190" i="45"/>
  <c r="P193" i="45"/>
  <c r="P207" i="45"/>
  <c r="BP185" i="45"/>
  <c r="AD198" i="45"/>
  <c r="A101" i="43"/>
  <c r="AC8" i="45"/>
  <c r="BP44" i="45"/>
  <c r="AA47" i="45"/>
  <c r="BC48" i="45"/>
  <c r="AB53" i="45"/>
  <c r="P54" i="45"/>
  <c r="BI63" i="45"/>
  <c r="BM73" i="45"/>
  <c r="I85" i="45"/>
  <c r="AJ95" i="45"/>
  <c r="BF98" i="45"/>
  <c r="W101" i="45"/>
  <c r="F105" i="45"/>
  <c r="AT110" i="45"/>
  <c r="AY123" i="45"/>
  <c r="V126" i="45"/>
  <c r="AO128" i="45"/>
  <c r="BH129" i="45"/>
  <c r="BN132" i="45"/>
  <c r="BA163" i="45"/>
  <c r="AH175" i="45"/>
  <c r="V10" i="45"/>
  <c r="E38" i="45"/>
  <c r="AF54" i="45"/>
  <c r="Y57" i="45"/>
  <c r="BQ63" i="45"/>
  <c r="BC101" i="45"/>
  <c r="S105" i="45"/>
  <c r="BM112" i="45"/>
  <c r="H131" i="45"/>
  <c r="BI145" i="45"/>
  <c r="AP150" i="45"/>
  <c r="S152" i="45"/>
  <c r="U153" i="45"/>
  <c r="BM163" i="45"/>
  <c r="G174" i="45"/>
  <c r="AQ181" i="45"/>
  <c r="M197" i="45"/>
  <c r="A11" i="43"/>
  <c r="C43" i="45"/>
  <c r="C43" i="43" s="1"/>
  <c r="A13" i="43"/>
  <c r="AK8" i="45"/>
  <c r="BQ8" i="45"/>
  <c r="AT10" i="45"/>
  <c r="N12" i="45"/>
  <c r="BM20" i="45"/>
  <c r="J23" i="45"/>
  <c r="BL34" i="45"/>
  <c r="AC38" i="45"/>
  <c r="AW52" i="45"/>
  <c r="BP94" i="45"/>
  <c r="AY100" i="45"/>
  <c r="AO104" i="45"/>
  <c r="AV121" i="45"/>
  <c r="BL133" i="45"/>
  <c r="BL134" i="45"/>
  <c r="BF139" i="45"/>
  <c r="BE150" i="45"/>
  <c r="Q151" i="45"/>
  <c r="AL152" i="45"/>
  <c r="AK153" i="45"/>
  <c r="AC156" i="45"/>
  <c r="AF174" i="45"/>
  <c r="AR178" i="45"/>
  <c r="AY179" i="45"/>
  <c r="AV181" i="45"/>
  <c r="AH204" i="45"/>
  <c r="A53" i="43"/>
  <c r="A54" i="43"/>
  <c r="C15" i="45"/>
  <c r="C15" i="43" s="1"/>
  <c r="AS8" i="45"/>
  <c r="BJ12" i="45"/>
  <c r="BJ14" i="45"/>
  <c r="U51" i="45"/>
  <c r="K59" i="45"/>
  <c r="AM170" i="45"/>
  <c r="AI27" i="45"/>
  <c r="BQ38" i="45"/>
  <c r="AA41" i="45"/>
  <c r="AS51" i="45"/>
  <c r="J56" i="45"/>
  <c r="AI59" i="45"/>
  <c r="AC63" i="45"/>
  <c r="Z65" i="45"/>
  <c r="AA68" i="45"/>
  <c r="H72" i="45"/>
  <c r="E83" i="45"/>
  <c r="BI120" i="45"/>
  <c r="X148" i="45"/>
  <c r="X190" i="45"/>
  <c r="V12" i="45"/>
  <c r="G17" i="45"/>
  <c r="BD19" i="45"/>
  <c r="AH20" i="45"/>
  <c r="AT22" i="45"/>
  <c r="I26" i="45"/>
  <c r="AT45" i="45"/>
  <c r="S46" i="45"/>
  <c r="BD54" i="45"/>
  <c r="AS63" i="45"/>
  <c r="BL69" i="45"/>
  <c r="L73" i="45"/>
  <c r="AW75" i="45"/>
  <c r="P81" i="45"/>
  <c r="E112" i="45"/>
  <c r="AF113" i="45"/>
  <c r="BM116" i="45"/>
  <c r="I126" i="45"/>
  <c r="U132" i="45"/>
  <c r="BD156" i="45"/>
  <c r="L162" i="45"/>
  <c r="W166" i="45"/>
  <c r="AF182" i="45"/>
  <c r="T183" i="45"/>
  <c r="BC190" i="45"/>
  <c r="H195" i="45"/>
  <c r="Y199" i="45"/>
  <c r="D200" i="45"/>
  <c r="AO205" i="45"/>
  <c r="AH8" i="45"/>
  <c r="AE11" i="45"/>
  <c r="Z12" i="45"/>
  <c r="O17" i="45"/>
  <c r="AL20" i="45"/>
  <c r="E34" i="45"/>
  <c r="T46" i="45"/>
  <c r="AU72" i="45"/>
  <c r="AA80" i="45"/>
  <c r="BL81" i="45"/>
  <c r="U102" i="45"/>
  <c r="AY105" i="45"/>
  <c r="T109" i="45"/>
  <c r="M112" i="45"/>
  <c r="BD113" i="45"/>
  <c r="AG118" i="45"/>
  <c r="Q122" i="45"/>
  <c r="H125" i="45"/>
  <c r="Q126" i="45"/>
  <c r="AB129" i="45"/>
  <c r="N130" i="45"/>
  <c r="W131" i="45"/>
  <c r="Y134" i="45"/>
  <c r="BJ137" i="45"/>
  <c r="G150" i="45"/>
  <c r="AZ152" i="45"/>
  <c r="Q153" i="45"/>
  <c r="AV162" i="45"/>
  <c r="BC170" i="45"/>
  <c r="S174" i="45"/>
  <c r="AD175" i="45"/>
  <c r="AS176" i="45"/>
  <c r="AB177" i="45"/>
  <c r="AU178" i="45"/>
  <c r="AJ180" i="45"/>
  <c r="AK182" i="45"/>
  <c r="P185" i="45"/>
  <c r="F198" i="45"/>
  <c r="AB200" i="45"/>
  <c r="BK11" i="45"/>
  <c r="AH12" i="45"/>
  <c r="BK17" i="45"/>
  <c r="V25" i="45"/>
  <c r="AC79" i="45"/>
  <c r="AA84" i="45"/>
  <c r="S100" i="45"/>
  <c r="BA112" i="45"/>
  <c r="AB121" i="45"/>
  <c r="Y122" i="45"/>
  <c r="AD130" i="45"/>
  <c r="AI131" i="45"/>
  <c r="S135" i="45"/>
  <c r="BA138" i="45"/>
  <c r="K143" i="45"/>
  <c r="P144" i="45"/>
  <c r="AR149" i="45"/>
  <c r="O150" i="45"/>
  <c r="BH152" i="45"/>
  <c r="T153" i="45"/>
  <c r="D160" i="45"/>
  <c r="AU177" i="45"/>
  <c r="BL182" i="45"/>
  <c r="X185" i="45"/>
  <c r="AP12" i="45"/>
  <c r="O13" i="45"/>
  <c r="BN20" i="45"/>
  <c r="BM34" i="45"/>
  <c r="BA79" i="45"/>
  <c r="AQ84" i="45"/>
  <c r="V92" i="45"/>
  <c r="D99" i="45"/>
  <c r="BN102" i="45"/>
  <c r="BA120" i="45"/>
  <c r="AJ121" i="45"/>
  <c r="AG122" i="45"/>
  <c r="BJ125" i="45"/>
  <c r="Y126" i="45"/>
  <c r="BJ130" i="45"/>
  <c r="BP139" i="45"/>
  <c r="AL143" i="45"/>
  <c r="P145" i="45"/>
  <c r="AE148" i="45"/>
  <c r="BA149" i="45"/>
  <c r="Y150" i="45"/>
  <c r="J165" i="45"/>
  <c r="G172" i="45"/>
  <c r="AY174" i="45"/>
  <c r="BL176" i="45"/>
  <c r="BM183" i="45"/>
  <c r="AB185" i="45"/>
  <c r="AE193" i="45"/>
  <c r="AP194" i="45"/>
  <c r="AE198" i="45"/>
  <c r="D205" i="45"/>
  <c r="A9" i="43"/>
  <c r="M8" i="45"/>
  <c r="BB12" i="45"/>
  <c r="W13" i="45"/>
  <c r="AE29" i="45"/>
  <c r="BN34" i="45"/>
  <c r="U38" i="45"/>
  <c r="F39" i="45"/>
  <c r="W40" i="45"/>
  <c r="AM41" i="45"/>
  <c r="U42" i="45"/>
  <c r="AD53" i="45"/>
  <c r="H54" i="45"/>
  <c r="AS56" i="45"/>
  <c r="BE79" i="45"/>
  <c r="AI87" i="45"/>
  <c r="L99" i="45"/>
  <c r="AX135" i="45"/>
  <c r="AB136" i="45"/>
  <c r="AB188" i="45"/>
  <c r="G190" i="45"/>
  <c r="AM193" i="45"/>
  <c r="R8" i="45"/>
  <c r="AX8" i="45"/>
  <c r="BF12" i="45"/>
  <c r="BC13" i="45"/>
  <c r="N20" i="45"/>
  <c r="AU29" i="45"/>
  <c r="BC39" i="45"/>
  <c r="AE40" i="45"/>
  <c r="BD42" i="45"/>
  <c r="AD70" i="45"/>
  <c r="D76" i="45"/>
  <c r="AZ99" i="45"/>
  <c r="R105" i="45"/>
  <c r="AM123" i="45"/>
  <c r="AQ144" i="45"/>
  <c r="BC193" i="45"/>
  <c r="Y205" i="45"/>
  <c r="S207" i="45"/>
  <c r="AD170" i="45"/>
  <c r="AV191" i="45"/>
  <c r="AT196" i="45"/>
  <c r="Q199" i="45"/>
  <c r="BM205" i="45"/>
  <c r="AD206" i="45"/>
  <c r="AE9" i="45"/>
  <c r="U12" i="45"/>
  <c r="BN12" i="45"/>
  <c r="D18" i="45"/>
  <c r="Y20" i="45"/>
  <c r="V22" i="45"/>
  <c r="AL45" i="45"/>
  <c r="AY47" i="45"/>
  <c r="BA48" i="45"/>
  <c r="AH49" i="45"/>
  <c r="H50" i="45"/>
  <c r="BF51" i="45"/>
  <c r="BC54" i="45"/>
  <c r="BM62" i="45"/>
  <c r="AZ76" i="45"/>
  <c r="AL77" i="45"/>
  <c r="AH86" i="45"/>
  <c r="AW94" i="45"/>
  <c r="Q116" i="45"/>
  <c r="AN151" i="45"/>
  <c r="T152" i="45"/>
  <c r="BL155" i="45"/>
  <c r="AS156" i="45"/>
  <c r="F169" i="45"/>
  <c r="AL170" i="45"/>
  <c r="R199" i="45"/>
  <c r="C28" i="45"/>
  <c r="C28" i="43" s="1"/>
  <c r="AE39" i="45"/>
  <c r="G40" i="45"/>
  <c r="AG45" i="45"/>
  <c r="BP46" i="45"/>
  <c r="F51" i="45"/>
  <c r="BM52" i="45"/>
  <c r="AZ53" i="45"/>
  <c r="D54" i="45"/>
  <c r="AA58" i="45"/>
  <c r="S60" i="45"/>
  <c r="AY66" i="45"/>
  <c r="W70" i="45"/>
  <c r="V80" i="45"/>
  <c r="AB86" i="45"/>
  <c r="AP116" i="45"/>
  <c r="AN117" i="45"/>
  <c r="Y120" i="45"/>
  <c r="S123" i="45"/>
  <c r="AX123" i="45"/>
  <c r="D125" i="45"/>
  <c r="BP125" i="45"/>
  <c r="BI132" i="45"/>
  <c r="K133" i="45"/>
  <c r="AT137" i="45"/>
  <c r="AX154" i="45"/>
  <c r="I167" i="45"/>
  <c r="AQ169" i="45"/>
  <c r="T171" i="45"/>
  <c r="BC66" i="45"/>
  <c r="H87" i="45"/>
  <c r="AE17" i="45"/>
  <c r="U18" i="45"/>
  <c r="AB19" i="45"/>
  <c r="V20" i="45"/>
  <c r="AB25" i="45"/>
  <c r="AK26" i="45"/>
  <c r="BK29" i="45"/>
  <c r="Q30" i="45"/>
  <c r="AD51" i="45"/>
  <c r="BD68" i="45"/>
  <c r="AW69" i="45"/>
  <c r="AU70" i="45"/>
  <c r="D71" i="45"/>
  <c r="AH72" i="45"/>
  <c r="T76" i="45"/>
  <c r="K78" i="45"/>
  <c r="E79" i="45"/>
  <c r="BQ79" i="45"/>
  <c r="AT80" i="45"/>
  <c r="BA83" i="45"/>
  <c r="BG84" i="45"/>
  <c r="AN85" i="45"/>
  <c r="AP86" i="45"/>
  <c r="L87" i="45"/>
  <c r="AK98" i="45"/>
  <c r="Q99" i="45"/>
  <c r="Q103" i="45"/>
  <c r="AG112" i="45"/>
  <c r="I114" i="45"/>
  <c r="BN116" i="45"/>
  <c r="AJ119" i="45"/>
  <c r="AO120" i="45"/>
  <c r="AA123" i="45"/>
  <c r="BC123" i="45"/>
  <c r="BB124" i="45"/>
  <c r="T125" i="45"/>
  <c r="AA127" i="45"/>
  <c r="J128" i="45"/>
  <c r="L129" i="45"/>
  <c r="W133" i="45"/>
  <c r="AO138" i="45"/>
  <c r="D139" i="45"/>
  <c r="AD141" i="45"/>
  <c r="Y142" i="45"/>
  <c r="AP145" i="45"/>
  <c r="J146" i="45"/>
  <c r="BB150" i="45"/>
  <c r="L152" i="45"/>
  <c r="F154" i="45"/>
  <c r="BN163" i="45"/>
  <c r="Y167" i="45"/>
  <c r="AS171" i="45"/>
  <c r="AD173" i="45"/>
  <c r="AA174" i="45"/>
  <c r="AZ178" i="45"/>
  <c r="AA179" i="45"/>
  <c r="X181" i="45"/>
  <c r="BD181" i="45"/>
  <c r="BN182" i="45"/>
  <c r="X183" i="45"/>
  <c r="BM187" i="45"/>
  <c r="AO188" i="45"/>
  <c r="BK190" i="45"/>
  <c r="BK193" i="45"/>
  <c r="N198" i="45"/>
  <c r="H199" i="45"/>
  <c r="X201" i="45"/>
  <c r="A31" i="43"/>
  <c r="BE16" i="45"/>
  <c r="AF25" i="45"/>
  <c r="AS26" i="45"/>
  <c r="BE28" i="45"/>
  <c r="BB45" i="45"/>
  <c r="AQ51" i="45"/>
  <c r="D52" i="45"/>
  <c r="W55" i="45"/>
  <c r="U56" i="45"/>
  <c r="Y62" i="45"/>
  <c r="M63" i="45"/>
  <c r="BJ63" i="45"/>
  <c r="BC70" i="45"/>
  <c r="T71" i="45"/>
  <c r="AL75" i="45"/>
  <c r="AY78" i="45"/>
  <c r="I79" i="45"/>
  <c r="BF80" i="45"/>
  <c r="AU86" i="45"/>
  <c r="P87" i="45"/>
  <c r="AG99" i="45"/>
  <c r="AK112" i="45"/>
  <c r="AA113" i="45"/>
  <c r="AR119" i="45"/>
  <c r="S121" i="45"/>
  <c r="I122" i="45"/>
  <c r="AE123" i="45"/>
  <c r="BG123" i="45"/>
  <c r="BM124" i="45"/>
  <c r="AB125" i="45"/>
  <c r="AI127" i="45"/>
  <c r="AC128" i="45"/>
  <c r="BQ132" i="45"/>
  <c r="AJ139" i="45"/>
  <c r="AJ140" i="45"/>
  <c r="AB142" i="45"/>
  <c r="N154" i="45"/>
  <c r="D155" i="45"/>
  <c r="K158" i="45"/>
  <c r="V161" i="45"/>
  <c r="M163" i="45"/>
  <c r="BE167" i="45"/>
  <c r="BN170" i="45"/>
  <c r="BA171" i="45"/>
  <c r="BJ173" i="45"/>
  <c r="J175" i="45"/>
  <c r="L180" i="45"/>
  <c r="AE181" i="45"/>
  <c r="AB183" i="45"/>
  <c r="AI186" i="45"/>
  <c r="BA188" i="45"/>
  <c r="Q197" i="45"/>
  <c r="S198" i="45"/>
  <c r="I199" i="45"/>
  <c r="BA199" i="45"/>
  <c r="AM200" i="45"/>
  <c r="BJ204" i="45"/>
  <c r="P205" i="45"/>
  <c r="BH205" i="45"/>
  <c r="F10" i="45"/>
  <c r="AG12" i="45"/>
  <c r="AO30" i="45"/>
  <c r="S33" i="45"/>
  <c r="AL37" i="45"/>
  <c r="M38" i="45"/>
  <c r="BJ45" i="45"/>
  <c r="H52" i="45"/>
  <c r="AL54" i="45"/>
  <c r="AJ62" i="45"/>
  <c r="Y63" i="45"/>
  <c r="S66" i="45"/>
  <c r="G68" i="45"/>
  <c r="BH71" i="45"/>
  <c r="BJ72" i="45"/>
  <c r="V77" i="45"/>
  <c r="Q79" i="45"/>
  <c r="BJ80" i="45"/>
  <c r="AC81" i="45"/>
  <c r="BC86" i="45"/>
  <c r="AF87" i="45"/>
  <c r="M90" i="45"/>
  <c r="BC91" i="45"/>
  <c r="AW99" i="45"/>
  <c r="AR107" i="45"/>
  <c r="J116" i="45"/>
  <c r="AI123" i="45"/>
  <c r="AF125" i="45"/>
  <c r="AC129" i="45"/>
  <c r="I132" i="45"/>
  <c r="H134" i="45"/>
  <c r="AO142" i="45"/>
  <c r="AG146" i="45"/>
  <c r="AK147" i="45"/>
  <c r="N150" i="45"/>
  <c r="AD154" i="45"/>
  <c r="AG155" i="45"/>
  <c r="S160" i="45"/>
  <c r="M162" i="45"/>
  <c r="BM171" i="45"/>
  <c r="AI174" i="45"/>
  <c r="Z175" i="45"/>
  <c r="BP178" i="45"/>
  <c r="BB185" i="45"/>
  <c r="AQ186" i="45"/>
  <c r="AJ189" i="45"/>
  <c r="BP199" i="45"/>
  <c r="H206" i="45"/>
  <c r="N14" i="45"/>
  <c r="BL15" i="45"/>
  <c r="BJ20" i="45"/>
  <c r="AF21" i="45"/>
  <c r="AG22" i="45"/>
  <c r="BE30" i="45"/>
  <c r="I32" i="45"/>
  <c r="AT33" i="45"/>
  <c r="AK34" i="45"/>
  <c r="AS35" i="45"/>
  <c r="Y36" i="45"/>
  <c r="AB38" i="45"/>
  <c r="AB44" i="45"/>
  <c r="N45" i="45"/>
  <c r="AK46" i="45"/>
  <c r="AH47" i="45"/>
  <c r="BJ51" i="45"/>
  <c r="AJ52" i="45"/>
  <c r="N58" i="45"/>
  <c r="AE66" i="45"/>
  <c r="K67" i="45"/>
  <c r="W68" i="45"/>
  <c r="AJ79" i="45"/>
  <c r="AR87" i="45"/>
  <c r="BN90" i="45"/>
  <c r="K93" i="45"/>
  <c r="I94" i="45"/>
  <c r="D95" i="45"/>
  <c r="AA96" i="45"/>
  <c r="BE99" i="45"/>
  <c r="AI109" i="45"/>
  <c r="AW110" i="45"/>
  <c r="BN112" i="45"/>
  <c r="AG116" i="45"/>
  <c r="BN120" i="45"/>
  <c r="AQ123" i="45"/>
  <c r="AR125" i="45"/>
  <c r="AG130" i="45"/>
  <c r="AK132" i="45"/>
  <c r="N137" i="45"/>
  <c r="BE142" i="45"/>
  <c r="BI143" i="45"/>
  <c r="V144" i="45"/>
  <c r="BE147" i="45"/>
  <c r="AH154" i="45"/>
  <c r="BI162" i="45"/>
  <c r="AG163" i="45"/>
  <c r="AP165" i="45"/>
  <c r="D178" i="45"/>
  <c r="BH183" i="45"/>
  <c r="E185" i="45"/>
  <c r="E187" i="45"/>
  <c r="BA189" i="45"/>
  <c r="V192" i="45"/>
  <c r="AF195" i="45"/>
  <c r="AU198" i="45"/>
  <c r="Z203" i="45"/>
  <c r="L204" i="45"/>
  <c r="AD205" i="45"/>
  <c r="K206" i="45"/>
  <c r="BA12" i="45"/>
  <c r="V14" i="45"/>
  <c r="R31" i="45"/>
  <c r="U39" i="45"/>
  <c r="AZ44" i="45"/>
  <c r="V45" i="45"/>
  <c r="AN46" i="45"/>
  <c r="AI47" i="45"/>
  <c r="M48" i="45"/>
  <c r="G49" i="45"/>
  <c r="S58" i="45"/>
  <c r="AM66" i="45"/>
  <c r="AO79" i="45"/>
  <c r="F80" i="45"/>
  <c r="O84" i="45"/>
  <c r="G86" i="45"/>
  <c r="BG87" i="45"/>
  <c r="R93" i="45"/>
  <c r="AY96" i="45"/>
  <c r="BP99" i="45"/>
  <c r="AZ109" i="45"/>
  <c r="BM110" i="45"/>
  <c r="AH116" i="45"/>
  <c r="AI117" i="45"/>
  <c r="O123" i="45"/>
  <c r="AU123" i="45"/>
  <c r="AS132" i="45"/>
  <c r="AB135" i="45"/>
  <c r="AL137" i="45"/>
  <c r="BP142" i="45"/>
  <c r="BP147" i="45"/>
  <c r="AE150" i="45"/>
  <c r="AR152" i="45"/>
  <c r="AW154" i="45"/>
  <c r="AZ156" i="45"/>
  <c r="AS163" i="45"/>
  <c r="AY164" i="45"/>
  <c r="AJ169" i="45"/>
  <c r="AK170" i="45"/>
  <c r="BE175" i="45"/>
  <c r="AQ177" i="45"/>
  <c r="L178" i="45"/>
  <c r="H183" i="45"/>
  <c r="AP184" i="45"/>
  <c r="M187" i="45"/>
  <c r="P191" i="45"/>
  <c r="BB192" i="45"/>
  <c r="BL195" i="45"/>
  <c r="AY198" i="45"/>
  <c r="AJ199" i="45"/>
  <c r="J10" i="45"/>
  <c r="AB17" i="43"/>
  <c r="AB17" i="45"/>
  <c r="AZ17" i="43"/>
  <c r="AZ17" i="45"/>
  <c r="AG10" i="43"/>
  <c r="AG10" i="45"/>
  <c r="R10" i="43"/>
  <c r="R10" i="45"/>
  <c r="AH10" i="43"/>
  <c r="AH10" i="45"/>
  <c r="C17" i="45"/>
  <c r="C17" i="43" s="1"/>
  <c r="A17" i="43"/>
  <c r="M12" i="45"/>
  <c r="R16" i="45"/>
  <c r="Q19" i="45"/>
  <c r="AX20" i="45"/>
  <c r="BL22" i="45"/>
  <c r="AA23" i="45"/>
  <c r="BK25" i="45"/>
  <c r="AF26" i="45"/>
  <c r="AZ27" i="45"/>
  <c r="AL28" i="45"/>
  <c r="AE33" i="45"/>
  <c r="BK33" i="45"/>
  <c r="Y34" i="45"/>
  <c r="BQ34" i="45"/>
  <c r="I36" i="45"/>
  <c r="BJ37" i="45"/>
  <c r="AT39" i="45"/>
  <c r="E42" i="45"/>
  <c r="AR44" i="45"/>
  <c r="AT47" i="45"/>
  <c r="BL48" i="45"/>
  <c r="S49" i="45"/>
  <c r="BD52" i="45"/>
  <c r="K55" i="45"/>
  <c r="AK56" i="45"/>
  <c r="K58" i="45"/>
  <c r="AO59" i="45"/>
  <c r="AE61" i="45"/>
  <c r="O62" i="45"/>
  <c r="AL63" i="45"/>
  <c r="BK66" i="45"/>
  <c r="S68" i="45"/>
  <c r="AY68" i="45"/>
  <c r="AO71" i="45"/>
  <c r="S72" i="45"/>
  <c r="Q73" i="45"/>
  <c r="BJ75" i="45"/>
  <c r="AY76" i="45"/>
  <c r="H77" i="45"/>
  <c r="AX78" i="45"/>
  <c r="AH79" i="45"/>
  <c r="BB80" i="45"/>
  <c r="BQ83" i="45"/>
  <c r="BB84" i="45"/>
  <c r="O86" i="45"/>
  <c r="BF86" i="45"/>
  <c r="X87" i="45"/>
  <c r="AM89" i="45"/>
  <c r="AZ95" i="45"/>
  <c r="BN98" i="45"/>
  <c r="Y99" i="45"/>
  <c r="BM99" i="45"/>
  <c r="AI100" i="45"/>
  <c r="O101" i="45"/>
  <c r="E102" i="45"/>
  <c r="BH103" i="45"/>
  <c r="AD106" i="45"/>
  <c r="L107" i="45"/>
  <c r="AL110" i="45"/>
  <c r="BP111" i="45"/>
  <c r="Y112" i="45"/>
  <c r="BI112" i="45"/>
  <c r="T113" i="45"/>
  <c r="BD117" i="45"/>
  <c r="BM118" i="45"/>
  <c r="AF119" i="45"/>
  <c r="AA121" i="45"/>
  <c r="F122" i="45"/>
  <c r="BB122" i="45"/>
  <c r="P125" i="45"/>
  <c r="BH125" i="45"/>
  <c r="O126" i="45"/>
  <c r="BB126" i="45"/>
  <c r="K127" i="45"/>
  <c r="AA128" i="45"/>
  <c r="BG128" i="45"/>
  <c r="AU130" i="43"/>
  <c r="AU130" i="45"/>
  <c r="BE132" i="45"/>
  <c r="AI133" i="43"/>
  <c r="AI133" i="45"/>
  <c r="BA18" i="45"/>
  <c r="AT28" i="45"/>
  <c r="F37" i="45"/>
  <c r="S42" i="45"/>
  <c r="Z127" i="45"/>
  <c r="AB128" i="45"/>
  <c r="X130" i="43"/>
  <c r="X130" i="45"/>
  <c r="AW134" i="43"/>
  <c r="AW134" i="45"/>
  <c r="Z138" i="43"/>
  <c r="Z138" i="45"/>
  <c r="AP138" i="43"/>
  <c r="AP138" i="45"/>
  <c r="AX138" i="43"/>
  <c r="AX138" i="45"/>
  <c r="BN138" i="43"/>
  <c r="BN138" i="45"/>
  <c r="BF16" i="45"/>
  <c r="AJ19" i="45"/>
  <c r="AQ23" i="45"/>
  <c r="E24" i="45"/>
  <c r="AQ33" i="45"/>
  <c r="AN34" i="45"/>
  <c r="AR36" i="45"/>
  <c r="N37" i="45"/>
  <c r="AA38" i="45"/>
  <c r="BI39" i="45"/>
  <c r="T42" i="45"/>
  <c r="AD43" i="45"/>
  <c r="BI47" i="45"/>
  <c r="X48" i="45"/>
  <c r="AU49" i="45"/>
  <c r="E51" i="45"/>
  <c r="AX53" i="45"/>
  <c r="AA55" i="45"/>
  <c r="BA56" i="45"/>
  <c r="BF57" i="45"/>
  <c r="BK61" i="45"/>
  <c r="AA62" i="45"/>
  <c r="BH68" i="45"/>
  <c r="AI72" i="45"/>
  <c r="I75" i="45"/>
  <c r="BF78" i="45"/>
  <c r="AB81" i="45"/>
  <c r="O82" i="45"/>
  <c r="AP85" i="45"/>
  <c r="AG87" i="45"/>
  <c r="BC89" i="45"/>
  <c r="L91" i="45"/>
  <c r="AL92" i="45"/>
  <c r="AN93" i="45"/>
  <c r="Y98" i="45"/>
  <c r="AI99" i="45"/>
  <c r="AS102" i="45"/>
  <c r="AN105" i="45"/>
  <c r="AW106" i="45"/>
  <c r="R120" i="45"/>
  <c r="AW132" i="43"/>
  <c r="AW132" i="45"/>
  <c r="AW136" i="43"/>
  <c r="AW136" i="45"/>
  <c r="AA137" i="45"/>
  <c r="AE13" i="45"/>
  <c r="I18" i="45"/>
  <c r="AV19" i="45"/>
  <c r="AV21" i="45"/>
  <c r="AY23" i="45"/>
  <c r="I24" i="45"/>
  <c r="S27" i="45"/>
  <c r="AW34" i="45"/>
  <c r="BA36" i="45"/>
  <c r="W37" i="45"/>
  <c r="AI43" i="45"/>
  <c r="H44" i="45"/>
  <c r="BH44" i="45"/>
  <c r="Y48" i="45"/>
  <c r="AF50" i="45"/>
  <c r="AP55" i="45"/>
  <c r="BI56" i="45"/>
  <c r="BI59" i="45"/>
  <c r="G64" i="45"/>
  <c r="AF68" i="45"/>
  <c r="BL68" i="45"/>
  <c r="AN72" i="45"/>
  <c r="W74" i="45"/>
  <c r="Y75" i="45"/>
  <c r="AD77" i="45"/>
  <c r="BG78" i="45"/>
  <c r="AX79" i="45"/>
  <c r="AE82" i="45"/>
  <c r="AF83" i="45"/>
  <c r="G89" i="45"/>
  <c r="BK89" i="45"/>
  <c r="AT92" i="45"/>
  <c r="L95" i="45"/>
  <c r="Z98" i="45"/>
  <c r="AJ99" i="45"/>
  <c r="BA102" i="45"/>
  <c r="BJ106" i="45"/>
  <c r="BB110" i="45"/>
  <c r="D111" i="45"/>
  <c r="AO112" i="45"/>
  <c r="BQ112" i="45"/>
  <c r="AI113" i="45"/>
  <c r="Y114" i="45"/>
  <c r="AX116" i="45"/>
  <c r="L117" i="45"/>
  <c r="AV119" i="45"/>
  <c r="V122" i="45"/>
  <c r="W126" i="45"/>
  <c r="AI128" i="45"/>
  <c r="AA129" i="43"/>
  <c r="AA129" i="45"/>
  <c r="AO130" i="45"/>
  <c r="J138" i="45"/>
  <c r="BA140" i="43"/>
  <c r="BA140" i="45"/>
  <c r="Q8" i="45"/>
  <c r="AO8" i="45"/>
  <c r="AL10" i="45"/>
  <c r="BM12" i="45"/>
  <c r="AU13" i="45"/>
  <c r="BE14" i="45"/>
  <c r="M18" i="45"/>
  <c r="AZ19" i="45"/>
  <c r="BP20" i="45"/>
  <c r="BD21" i="45"/>
  <c r="AD22" i="45"/>
  <c r="AK24" i="45"/>
  <c r="BB26" i="45"/>
  <c r="T27" i="45"/>
  <c r="K33" i="45"/>
  <c r="AU33" i="45"/>
  <c r="BE34" i="45"/>
  <c r="AD37" i="45"/>
  <c r="R39" i="45"/>
  <c r="AU40" i="45"/>
  <c r="W41" i="45"/>
  <c r="AV42" i="45"/>
  <c r="BG43" i="45"/>
  <c r="L44" i="45"/>
  <c r="BK44" i="45"/>
  <c r="AE45" i="45"/>
  <c r="U46" i="45"/>
  <c r="J47" i="45"/>
  <c r="AN48" i="45"/>
  <c r="AY50" i="45"/>
  <c r="R51" i="45"/>
  <c r="BN51" i="45"/>
  <c r="AF52" i="45"/>
  <c r="BA53" i="45"/>
  <c r="BF55" i="45"/>
  <c r="M56" i="45"/>
  <c r="BQ56" i="45"/>
  <c r="AD58" i="45"/>
  <c r="E59" i="45"/>
  <c r="AR62" i="45"/>
  <c r="N63" i="45"/>
  <c r="AY64" i="45"/>
  <c r="BH65" i="45"/>
  <c r="BI69" i="45"/>
  <c r="AH70" i="45"/>
  <c r="AQ72" i="45"/>
  <c r="AF74" i="45"/>
  <c r="AB75" i="45"/>
  <c r="AK77" i="45"/>
  <c r="J78" i="45"/>
  <c r="BJ78" i="45"/>
  <c r="N80" i="45"/>
  <c r="BA81" i="45"/>
  <c r="AK83" i="45"/>
  <c r="AT86" i="45"/>
  <c r="AQ87" i="45"/>
  <c r="AD88" i="45"/>
  <c r="AW90" i="45"/>
  <c r="BM94" i="45"/>
  <c r="T95" i="45"/>
  <c r="AH98" i="45"/>
  <c r="AO99" i="45"/>
  <c r="BI102" i="45"/>
  <c r="L103" i="45"/>
  <c r="F110" i="45"/>
  <c r="BF110" i="45"/>
  <c r="L111" i="45"/>
  <c r="AS112" i="45"/>
  <c r="AQ113" i="45"/>
  <c r="BF116" i="45"/>
  <c r="BH119" i="45"/>
  <c r="AB123" i="45"/>
  <c r="AZ123" i="45"/>
  <c r="AJ125" i="45"/>
  <c r="AQ127" i="45"/>
  <c r="BB128" i="43"/>
  <c r="BB128" i="45"/>
  <c r="AR129" i="43"/>
  <c r="AR129" i="45"/>
  <c r="BG131" i="45"/>
  <c r="Y132" i="45"/>
  <c r="AG136" i="45"/>
  <c r="P56" i="45"/>
  <c r="O89" i="45"/>
  <c r="N110" i="45"/>
  <c r="BJ110" i="45"/>
  <c r="T111" i="45"/>
  <c r="AW112" i="45"/>
  <c r="AJ117" i="45"/>
  <c r="Q118" i="45"/>
  <c r="D119" i="45"/>
  <c r="BL119" i="45"/>
  <c r="AA124" i="45"/>
  <c r="AX127" i="45"/>
  <c r="K128" i="45"/>
  <c r="AQ128" i="45"/>
  <c r="AA131" i="43"/>
  <c r="AA131" i="45"/>
  <c r="AG132" i="45"/>
  <c r="AC18" i="45"/>
  <c r="K23" i="45"/>
  <c r="BE24" i="45"/>
  <c r="W33" i="45"/>
  <c r="BC33" i="45"/>
  <c r="AT35" i="45"/>
  <c r="AT37" i="45"/>
  <c r="BE40" i="45"/>
  <c r="I54" i="45"/>
  <c r="AW58" i="45"/>
  <c r="X59" i="45"/>
  <c r="AZ66" i="45"/>
  <c r="L68" i="45"/>
  <c r="AR68" i="45"/>
  <c r="BC72" i="45"/>
  <c r="AW77" i="45"/>
  <c r="Z78" i="45"/>
  <c r="Z79" i="45"/>
  <c r="AZ86" i="45"/>
  <c r="W89" i="45"/>
  <c r="AA103" i="45"/>
  <c r="Q108" i="45"/>
  <c r="V110" i="45"/>
  <c r="AJ111" i="45"/>
  <c r="P119" i="45"/>
  <c r="AP120" i="45"/>
  <c r="AB124" i="45"/>
  <c r="L128" i="45"/>
  <c r="AR128" i="45"/>
  <c r="Y8" i="45"/>
  <c r="N10" i="45"/>
  <c r="BJ10" i="45"/>
  <c r="AQ18" i="45"/>
  <c r="BA22" i="45"/>
  <c r="S23" i="45"/>
  <c r="BI24" i="45"/>
  <c r="BG25" i="45"/>
  <c r="X26" i="45"/>
  <c r="AY27" i="45"/>
  <c r="N28" i="45"/>
  <c r="V29" i="45"/>
  <c r="AA33" i="45"/>
  <c r="BG33" i="45"/>
  <c r="Q34" i="45"/>
  <c r="BJ35" i="45"/>
  <c r="D36" i="45"/>
  <c r="BC37" i="45"/>
  <c r="AH39" i="45"/>
  <c r="BK40" i="45"/>
  <c r="AY41" i="45"/>
  <c r="D42" i="45"/>
  <c r="AF44" i="45"/>
  <c r="AQ45" i="45"/>
  <c r="AH51" i="45"/>
  <c r="AZ52" i="45"/>
  <c r="Z53" i="45"/>
  <c r="AC56" i="45"/>
  <c r="F58" i="45"/>
  <c r="BB58" i="45"/>
  <c r="G62" i="45"/>
  <c r="AM67" i="45"/>
  <c r="P68" i="45"/>
  <c r="AV68" i="45"/>
  <c r="AB71" i="45"/>
  <c r="K72" i="45"/>
  <c r="P73" i="45"/>
  <c r="BE75" i="45"/>
  <c r="BA77" i="45"/>
  <c r="AD78" i="45"/>
  <c r="BE83" i="45"/>
  <c r="AQ95" i="45"/>
  <c r="BM98" i="45"/>
  <c r="AG100" i="45"/>
  <c r="BQ102" i="45"/>
  <c r="AY103" i="45"/>
  <c r="AI104" i="45"/>
  <c r="V106" i="45"/>
  <c r="AX108" i="45"/>
  <c r="AD110" i="45"/>
  <c r="AR111" i="45"/>
  <c r="Q112" i="45"/>
  <c r="BE112" i="45"/>
  <c r="R116" i="45"/>
  <c r="AV117" i="45"/>
  <c r="AW118" i="45"/>
  <c r="T119" i="45"/>
  <c r="D123" i="45"/>
  <c r="AC124" i="45"/>
  <c r="AZ125" i="45"/>
  <c r="AT126" i="45"/>
  <c r="S128" i="45"/>
  <c r="AY128" i="45"/>
  <c r="AC134" i="45"/>
  <c r="AC132" i="45"/>
  <c r="P133" i="45"/>
  <c r="R135" i="45"/>
  <c r="BL138" i="45"/>
  <c r="V140" i="45"/>
  <c r="BB141" i="45"/>
  <c r="Q142" i="45"/>
  <c r="BM142" i="45"/>
  <c r="AB143" i="45"/>
  <c r="I145" i="45"/>
  <c r="AV145" i="45"/>
  <c r="AQ146" i="45"/>
  <c r="BA147" i="45"/>
  <c r="P148" i="45"/>
  <c r="R150" i="45"/>
  <c r="AX150" i="45"/>
  <c r="AC153" i="45"/>
  <c r="AO154" i="45"/>
  <c r="X155" i="45"/>
  <c r="AK156" i="45"/>
  <c r="BM158" i="45"/>
  <c r="BE159" i="45"/>
  <c r="AB160" i="45"/>
  <c r="BA162" i="45"/>
  <c r="BL164" i="45"/>
  <c r="AH165" i="45"/>
  <c r="U166" i="45"/>
  <c r="BM172" i="45"/>
  <c r="AW173" i="45"/>
  <c r="AL175" i="45"/>
  <c r="AK176" i="45"/>
  <c r="BQ176" i="45"/>
  <c r="AL177" i="45"/>
  <c r="BD178" i="45"/>
  <c r="P179" i="45"/>
  <c r="BK179" i="45"/>
  <c r="Q180" i="45"/>
  <c r="S181" i="45"/>
  <c r="AU181" i="45"/>
  <c r="J182" i="45"/>
  <c r="AJ183" i="45"/>
  <c r="V185" i="45"/>
  <c r="AR188" i="45"/>
  <c r="AR189" i="45"/>
  <c r="AN190" i="45"/>
  <c r="AU193" i="45"/>
  <c r="AN195" i="45"/>
  <c r="Z196" i="45"/>
  <c r="E197" i="45"/>
  <c r="W198" i="45"/>
  <c r="BC198" i="45"/>
  <c r="BM199" i="45"/>
  <c r="T200" i="45"/>
  <c r="AN203" i="45"/>
  <c r="AT204" i="45"/>
  <c r="U205" i="45"/>
  <c r="AZ205" i="45"/>
  <c r="BP205" i="45"/>
  <c r="S206" i="45"/>
  <c r="Z207" i="45"/>
  <c r="AY207" i="45"/>
  <c r="H162" i="45"/>
  <c r="BA170" i="45"/>
  <c r="E175" i="45"/>
  <c r="AW175" i="45"/>
  <c r="E176" i="45"/>
  <c r="AO176" i="45"/>
  <c r="R182" i="45"/>
  <c r="N192" i="45"/>
  <c r="BA193" i="45"/>
  <c r="AP196" i="45"/>
  <c r="N141" i="45"/>
  <c r="BN141" i="45"/>
  <c r="AQ143" i="45"/>
  <c r="BB144" i="45"/>
  <c r="BC146" i="45"/>
  <c r="M147" i="45"/>
  <c r="BM147" i="45"/>
  <c r="Z150" i="45"/>
  <c r="AK155" i="45"/>
  <c r="BI165" i="45"/>
  <c r="AS166" i="45"/>
  <c r="S168" i="45"/>
  <c r="I176" i="45"/>
  <c r="G178" i="45"/>
  <c r="AD180" i="45"/>
  <c r="E203" i="45"/>
  <c r="E207" i="45"/>
  <c r="AH135" i="45"/>
  <c r="V141" i="45"/>
  <c r="AG142" i="45"/>
  <c r="AY143" i="45"/>
  <c r="W145" i="45"/>
  <c r="BK145" i="45"/>
  <c r="K146" i="45"/>
  <c r="BK146" i="45"/>
  <c r="U147" i="45"/>
  <c r="V149" i="45"/>
  <c r="BF150" i="45"/>
  <c r="AU153" i="45"/>
  <c r="I154" i="45"/>
  <c r="BE154" i="45"/>
  <c r="BA156" i="45"/>
  <c r="BL160" i="45"/>
  <c r="P164" i="45"/>
  <c r="BN165" i="45"/>
  <c r="BH166" i="45"/>
  <c r="AA168" i="45"/>
  <c r="Q175" i="45"/>
  <c r="BM175" i="45"/>
  <c r="M176" i="45"/>
  <c r="AW176" i="45"/>
  <c r="AZ177" i="45"/>
  <c r="AL179" i="45"/>
  <c r="L184" i="45"/>
  <c r="N188" i="45"/>
  <c r="BF188" i="45"/>
  <c r="D189" i="45"/>
  <c r="BH189" i="45"/>
  <c r="Q190" i="45"/>
  <c r="AH192" i="45"/>
  <c r="BF196" i="45"/>
  <c r="AA197" i="45"/>
  <c r="G198" i="45"/>
  <c r="AM198" i="45"/>
  <c r="D199" i="45"/>
  <c r="AQ200" i="45"/>
  <c r="H201" i="45"/>
  <c r="K202" i="45"/>
  <c r="H203" i="45"/>
  <c r="BE203" i="45"/>
  <c r="N204" i="45"/>
  <c r="BG204" i="45"/>
  <c r="J207" i="45"/>
  <c r="E132" i="45"/>
  <c r="BB140" i="45"/>
  <c r="Z141" i="45"/>
  <c r="AJ142" i="45"/>
  <c r="AZ143" i="45"/>
  <c r="K144" i="45"/>
  <c r="AG145" i="45"/>
  <c r="BM145" i="45"/>
  <c r="AA146" i="45"/>
  <c r="AG147" i="45"/>
  <c r="BC148" i="45"/>
  <c r="AA149" i="45"/>
  <c r="F150" i="45"/>
  <c r="AL150" i="45"/>
  <c r="BK150" i="45"/>
  <c r="D151" i="45"/>
  <c r="K152" i="45"/>
  <c r="BC152" i="45"/>
  <c r="I153" i="45"/>
  <c r="BE153" i="45"/>
  <c r="BE155" i="45"/>
  <c r="E156" i="45"/>
  <c r="X157" i="45"/>
  <c r="BP160" i="45"/>
  <c r="U162" i="45"/>
  <c r="BC163" i="45"/>
  <c r="T164" i="45"/>
  <c r="BQ166" i="45"/>
  <c r="AW167" i="45"/>
  <c r="AO168" i="45"/>
  <c r="E170" i="45"/>
  <c r="BQ170" i="45"/>
  <c r="AZ171" i="45"/>
  <c r="Z172" i="45"/>
  <c r="W175" i="45"/>
  <c r="BN175" i="45"/>
  <c r="Q176" i="45"/>
  <c r="BA176" i="45"/>
  <c r="X178" i="45"/>
  <c r="AU179" i="45"/>
  <c r="AI181" i="45"/>
  <c r="BD182" i="45"/>
  <c r="BL183" i="45"/>
  <c r="T184" i="45"/>
  <c r="AD186" i="45"/>
  <c r="AX187" i="45"/>
  <c r="V188" i="45"/>
  <c r="BG188" i="45"/>
  <c r="T189" i="45"/>
  <c r="BP189" i="45"/>
  <c r="V190" i="45"/>
  <c r="BL190" i="45"/>
  <c r="BM191" i="45"/>
  <c r="AT192" i="45"/>
  <c r="G193" i="45"/>
  <c r="AY197" i="45"/>
  <c r="K198" i="45"/>
  <c r="AT198" i="45"/>
  <c r="E199" i="45"/>
  <c r="AO199" i="45"/>
  <c r="BA200" i="45"/>
  <c r="W201" i="45"/>
  <c r="AI202" i="45"/>
  <c r="P203" i="45"/>
  <c r="BF203" i="45"/>
  <c r="T204" i="45"/>
  <c r="BH204" i="45"/>
  <c r="I205" i="45"/>
  <c r="AK205" i="45"/>
  <c r="BJ205" i="45"/>
  <c r="AG206" i="45"/>
  <c r="M207" i="45"/>
  <c r="AK207" i="45"/>
  <c r="BG207" i="45"/>
  <c r="AM145" i="45"/>
  <c r="BG148" i="45"/>
  <c r="BF155" i="45"/>
  <c r="M156" i="45"/>
  <c r="BI156" i="45"/>
  <c r="AA157" i="45"/>
  <c r="AN162" i="45"/>
  <c r="AN164" i="45"/>
  <c r="AG172" i="45"/>
  <c r="AG190" i="45"/>
  <c r="AT141" i="45"/>
  <c r="V143" i="45"/>
  <c r="AI146" i="45"/>
  <c r="AS147" i="45"/>
  <c r="AW150" i="45"/>
  <c r="I155" i="45"/>
  <c r="BQ156" i="45"/>
  <c r="AU159" i="45"/>
  <c r="AZ162" i="45"/>
  <c r="BK164" i="45"/>
  <c r="N165" i="45"/>
  <c r="BB169" i="45"/>
  <c r="AF176" i="45"/>
  <c r="BM176" i="45"/>
  <c r="AC177" i="45"/>
  <c r="G179" i="45"/>
  <c r="BG179" i="45"/>
  <c r="J196" i="45"/>
  <c r="V198" i="45"/>
  <c r="BB198" i="45"/>
  <c r="O200" i="45"/>
  <c r="AG203" i="45"/>
  <c r="AI204" i="45"/>
  <c r="T205" i="45"/>
  <c r="F8" i="45"/>
  <c r="AL8" i="45"/>
  <c r="BB8" i="45"/>
  <c r="AU9" i="45"/>
  <c r="BM10" i="45"/>
  <c r="A12" i="43"/>
  <c r="G7" i="45"/>
  <c r="BC9" i="45"/>
  <c r="Q10" i="45"/>
  <c r="AP10" i="45"/>
  <c r="BN10" i="45"/>
  <c r="R12" i="45"/>
  <c r="AL12" i="45"/>
  <c r="BI12" i="45"/>
  <c r="G13" i="45"/>
  <c r="AL14" i="45"/>
  <c r="AH16" i="45"/>
  <c r="T17" i="45"/>
  <c r="BP17" i="45"/>
  <c r="K18" i="45"/>
  <c r="AA18" i="45"/>
  <c r="AY18" i="45"/>
  <c r="AG19" i="45"/>
  <c r="AC20" i="45"/>
  <c r="AT21" i="45"/>
  <c r="F22" i="45"/>
  <c r="BG22" i="45"/>
  <c r="M23" i="45"/>
  <c r="AG24" i="45"/>
  <c r="BN24" i="45"/>
  <c r="AM25" i="45"/>
  <c r="H26" i="45"/>
  <c r="AN26" i="45"/>
  <c r="BL26" i="45"/>
  <c r="L27" i="45"/>
  <c r="AR27" i="45"/>
  <c r="AK28" i="45"/>
  <c r="AQ29" i="45"/>
  <c r="E30" i="45"/>
  <c r="AW30" i="45"/>
  <c r="AD33" i="45"/>
  <c r="BB33" i="45"/>
  <c r="BA34" i="45"/>
  <c r="T36" i="45"/>
  <c r="BI36" i="45"/>
  <c r="S37" i="45"/>
  <c r="AY37" i="45"/>
  <c r="BI38" i="45"/>
  <c r="O39" i="45"/>
  <c r="AU39" i="45"/>
  <c r="AR40" i="45"/>
  <c r="AI41" i="45"/>
  <c r="AN42" i="45"/>
  <c r="AA43" i="45"/>
  <c r="AA45" i="45"/>
  <c r="AB46" i="45"/>
  <c r="AS47" i="45"/>
  <c r="AF48" i="45"/>
  <c r="Z49" i="45"/>
  <c r="AA50" i="45"/>
  <c r="BI50" i="45"/>
  <c r="M51" i="45"/>
  <c r="AP51" i="45"/>
  <c r="BQ51" i="45"/>
  <c r="T52" i="45"/>
  <c r="BL52" i="45"/>
  <c r="AY54" i="45"/>
  <c r="J55" i="45"/>
  <c r="AH55" i="45"/>
  <c r="BE57" i="45"/>
  <c r="AL58" i="45"/>
  <c r="AN59" i="45"/>
  <c r="AY60" i="45"/>
  <c r="Q61" i="45"/>
  <c r="AZ62" i="45"/>
  <c r="AW63" i="45"/>
  <c r="AE68" i="45"/>
  <c r="BG68" i="45"/>
  <c r="J69" i="45"/>
  <c r="AS69" i="45"/>
  <c r="AD72" i="45"/>
  <c r="BG72" i="45"/>
  <c r="H73" i="45"/>
  <c r="K74" i="45"/>
  <c r="AO75" i="45"/>
  <c r="AR76" i="45"/>
  <c r="U77" i="45"/>
  <c r="AS77" i="45"/>
  <c r="AT78" i="45"/>
  <c r="T79" i="45"/>
  <c r="AW79" i="45"/>
  <c r="AW81" i="45"/>
  <c r="G82" i="45"/>
  <c r="N84" i="45"/>
  <c r="AL84" i="45"/>
  <c r="BK84" i="45"/>
  <c r="F85" i="45"/>
  <c r="BN85" i="45"/>
  <c r="V86" i="45"/>
  <c r="BB86" i="45"/>
  <c r="D90" i="45"/>
  <c r="BB92" i="45"/>
  <c r="AM93" i="45"/>
  <c r="AJ94" i="43"/>
  <c r="AJ94" i="45"/>
  <c r="AR94" i="43"/>
  <c r="AR94" i="45"/>
  <c r="BC97" i="45"/>
  <c r="BK9" i="45"/>
  <c r="AO14" i="45"/>
  <c r="AO16" i="45"/>
  <c r="AG44" i="45"/>
  <c r="BG45" i="45"/>
  <c r="Y61" i="45"/>
  <c r="P88" i="43"/>
  <c r="P88" i="45"/>
  <c r="AU93" i="43"/>
  <c r="AU93" i="45"/>
  <c r="BM95" i="43"/>
  <c r="BM95" i="45"/>
  <c r="Q96" i="43"/>
  <c r="Q96" i="45"/>
  <c r="AG96" i="43"/>
  <c r="AG96" i="45"/>
  <c r="AW96" i="43"/>
  <c r="AW96" i="45"/>
  <c r="J8" i="45"/>
  <c r="AP8" i="45"/>
  <c r="BF8" i="45"/>
  <c r="AW10" i="45"/>
  <c r="E12" i="45"/>
  <c r="AS12" i="45"/>
  <c r="AS14" i="45"/>
  <c r="AP16" i="45"/>
  <c r="R18" i="45"/>
  <c r="AI18" i="45"/>
  <c r="BB18" i="45"/>
  <c r="N26" i="45"/>
  <c r="AT26" i="45"/>
  <c r="BN26" i="45"/>
  <c r="AA36" i="45"/>
  <c r="AA37" i="45"/>
  <c r="BG37" i="45"/>
  <c r="D46" i="45"/>
  <c r="AO49" i="45"/>
  <c r="AQ50" i="45"/>
  <c r="M55" i="45"/>
  <c r="AW55" i="45"/>
  <c r="H59" i="45"/>
  <c r="BK60" i="45"/>
  <c r="AD62" i="45"/>
  <c r="L66" i="45"/>
  <c r="U69" i="45"/>
  <c r="AX69" i="45"/>
  <c r="BL70" i="45"/>
  <c r="AZ75" i="45"/>
  <c r="X77" i="45"/>
  <c r="AB79" i="45"/>
  <c r="M81" i="45"/>
  <c r="BE81" i="45"/>
  <c r="R84" i="45"/>
  <c r="AT84" i="45"/>
  <c r="Q85" i="45"/>
  <c r="AD86" i="45"/>
  <c r="AV88" i="45"/>
  <c r="AD91" i="43"/>
  <c r="AD91" i="45"/>
  <c r="BB91" i="43"/>
  <c r="BB91" i="45"/>
  <c r="AY93" i="45"/>
  <c r="BM96" i="45"/>
  <c r="Z8" i="45"/>
  <c r="BK7" i="45"/>
  <c r="G9" i="45"/>
  <c r="N8" i="45"/>
  <c r="AT8" i="45"/>
  <c r="O9" i="45"/>
  <c r="Z10" i="45"/>
  <c r="AX10" i="45"/>
  <c r="F12" i="45"/>
  <c r="AW12" i="45"/>
  <c r="F14" i="45"/>
  <c r="AT14" i="45"/>
  <c r="I16" i="45"/>
  <c r="AW16" i="45"/>
  <c r="AJ17" i="45"/>
  <c r="S18" i="45"/>
  <c r="AJ18" i="45"/>
  <c r="BG18" i="45"/>
  <c r="E19" i="45"/>
  <c r="AR20" i="45"/>
  <c r="AA22" i="45"/>
  <c r="AC23" i="45"/>
  <c r="AO24" i="45"/>
  <c r="P26" i="45"/>
  <c r="AA27" i="45"/>
  <c r="BC27" i="45"/>
  <c r="E28" i="45"/>
  <c r="BA28" i="45"/>
  <c r="BB32" i="45"/>
  <c r="N33" i="45"/>
  <c r="AL33" i="45"/>
  <c r="AE36" i="45"/>
  <c r="W39" i="45"/>
  <c r="BK39" i="45"/>
  <c r="O40" i="45"/>
  <c r="BC40" i="45"/>
  <c r="F41" i="45"/>
  <c r="BK41" i="45"/>
  <c r="AS43" i="45"/>
  <c r="AI45" i="45"/>
  <c r="H46" i="45"/>
  <c r="AR46" i="45"/>
  <c r="U47" i="45"/>
  <c r="BA47" i="45"/>
  <c r="AZ48" i="45"/>
  <c r="AR50" i="45"/>
  <c r="Z51" i="45"/>
  <c r="AX51" i="45"/>
  <c r="AN52" i="45"/>
  <c r="AR53" i="45"/>
  <c r="V54" i="45"/>
  <c r="BJ54" i="45"/>
  <c r="Q55" i="45"/>
  <c r="BB55" i="45"/>
  <c r="L57" i="45"/>
  <c r="T58" i="45"/>
  <c r="AV59" i="45"/>
  <c r="AG61" i="45"/>
  <c r="AH64" i="45"/>
  <c r="Z69" i="45"/>
  <c r="BE69" i="45"/>
  <c r="AU74" i="45"/>
  <c r="L75" i="45"/>
  <c r="L76" i="45"/>
  <c r="BF76" i="45"/>
  <c r="D77" i="45"/>
  <c r="BM77" i="45"/>
  <c r="P78" i="45"/>
  <c r="AU82" i="45"/>
  <c r="S84" i="45"/>
  <c r="AU84" i="45"/>
  <c r="R85" i="45"/>
  <c r="BM86" i="45"/>
  <c r="BM87" i="45"/>
  <c r="BM90" i="43"/>
  <c r="BM90" i="45"/>
  <c r="V91" i="45"/>
  <c r="AU91" i="43"/>
  <c r="AU91" i="45"/>
  <c r="F92" i="43"/>
  <c r="F92" i="45"/>
  <c r="BC93" i="45"/>
  <c r="G94" i="43"/>
  <c r="G94" i="45"/>
  <c r="BC94" i="43"/>
  <c r="BC94" i="45"/>
  <c r="BK94" i="43"/>
  <c r="BK94" i="45"/>
  <c r="AD8" i="45"/>
  <c r="BJ8" i="45"/>
  <c r="A8" i="43"/>
  <c r="A16" i="43"/>
  <c r="W9" i="45"/>
  <c r="AD10" i="45"/>
  <c r="BB10" i="45"/>
  <c r="O11" i="45"/>
  <c r="J12" i="45"/>
  <c r="AC12" i="45"/>
  <c r="AX12" i="45"/>
  <c r="BQ12" i="45"/>
  <c r="AM13" i="45"/>
  <c r="I14" i="45"/>
  <c r="BB14" i="45"/>
  <c r="T15" i="45"/>
  <c r="Q16" i="45"/>
  <c r="AX16" i="45"/>
  <c r="D17" i="45"/>
  <c r="AR17" i="45"/>
  <c r="T18" i="45"/>
  <c r="AM18" i="45"/>
  <c r="BL18" i="45"/>
  <c r="I19" i="45"/>
  <c r="BA19" i="45"/>
  <c r="AS20" i="45"/>
  <c r="BA24" i="45"/>
  <c r="V26" i="45"/>
  <c r="AX26" i="45"/>
  <c r="AB27" i="45"/>
  <c r="BG27" i="45"/>
  <c r="F28" i="45"/>
  <c r="BB28" i="45"/>
  <c r="N29" i="45"/>
  <c r="Y30" i="45"/>
  <c r="AR31" i="45"/>
  <c r="BJ32" i="45"/>
  <c r="P33" i="45"/>
  <c r="AG34" i="45"/>
  <c r="AW35" i="45"/>
  <c r="AF36" i="45"/>
  <c r="AI37" i="45"/>
  <c r="Y39" i="45"/>
  <c r="T40" i="45"/>
  <c r="BD40" i="45"/>
  <c r="G41" i="45"/>
  <c r="AT43" i="45"/>
  <c r="K45" i="45"/>
  <c r="L46" i="45"/>
  <c r="AZ46" i="45"/>
  <c r="V47" i="45"/>
  <c r="BG47" i="45"/>
  <c r="N49" i="45"/>
  <c r="BK49" i="45"/>
  <c r="D50" i="45"/>
  <c r="AS50" i="45"/>
  <c r="AC51" i="45"/>
  <c r="BA51" i="45"/>
  <c r="V55" i="45"/>
  <c r="BE55" i="45"/>
  <c r="E56" i="45"/>
  <c r="O57" i="45"/>
  <c r="V58" i="45"/>
  <c r="BJ58" i="45"/>
  <c r="P59" i="45"/>
  <c r="BE59" i="45"/>
  <c r="AO61" i="45"/>
  <c r="D62" i="45"/>
  <c r="AQ62" i="45"/>
  <c r="AK63" i="45"/>
  <c r="BM63" i="45"/>
  <c r="AI64" i="45"/>
  <c r="BM66" i="45"/>
  <c r="BJ67" i="45"/>
  <c r="AG69" i="45"/>
  <c r="BF69" i="45"/>
  <c r="O70" i="45"/>
  <c r="AJ71" i="45"/>
  <c r="F72" i="45"/>
  <c r="AP72" i="45"/>
  <c r="X73" i="45"/>
  <c r="BC74" i="45"/>
  <c r="Q75" i="45"/>
  <c r="BH75" i="45"/>
  <c r="R76" i="45"/>
  <c r="BH76" i="45"/>
  <c r="E77" i="45"/>
  <c r="AF77" i="45"/>
  <c r="BQ77" i="45"/>
  <c r="R78" i="45"/>
  <c r="AG79" i="45"/>
  <c r="BM79" i="45"/>
  <c r="BC82" i="45"/>
  <c r="P83" i="45"/>
  <c r="V84" i="45"/>
  <c r="AX84" i="45"/>
  <c r="AB85" i="45"/>
  <c r="AD87" i="45"/>
  <c r="AY87" i="43"/>
  <c r="AY87" i="45"/>
  <c r="AZ89" i="43"/>
  <c r="AZ89" i="45"/>
  <c r="BE90" i="45"/>
  <c r="AE91" i="45"/>
  <c r="U92" i="45"/>
  <c r="AB94" i="45"/>
  <c r="AE97" i="43"/>
  <c r="AE97" i="45"/>
  <c r="P92" i="43"/>
  <c r="P92" i="45"/>
  <c r="BL92" i="43"/>
  <c r="BL92" i="45"/>
  <c r="S93" i="43"/>
  <c r="S93" i="45"/>
  <c r="AA93" i="43"/>
  <c r="AA93" i="45"/>
  <c r="BG93" i="43"/>
  <c r="BG93" i="45"/>
  <c r="AM9" i="45"/>
  <c r="Y16" i="45"/>
  <c r="L17" i="45"/>
  <c r="BH17" i="45"/>
  <c r="V18" i="45"/>
  <c r="BE19" i="45"/>
  <c r="V28" i="45"/>
  <c r="BI28" i="45"/>
  <c r="AM37" i="45"/>
  <c r="S45" i="45"/>
  <c r="S50" i="45"/>
  <c r="BG50" i="45"/>
  <c r="AS54" i="45"/>
  <c r="AM57" i="45"/>
  <c r="D58" i="45"/>
  <c r="AB58" i="45"/>
  <c r="AF59" i="45"/>
  <c r="AT62" i="45"/>
  <c r="AO69" i="45"/>
  <c r="BE71" i="45"/>
  <c r="BL78" i="45"/>
  <c r="AI80" i="45"/>
  <c r="AK81" i="45"/>
  <c r="AD84" i="45"/>
  <c r="F86" i="43"/>
  <c r="F86" i="45"/>
  <c r="T90" i="43"/>
  <c r="T90" i="45"/>
  <c r="AB90" i="43"/>
  <c r="AB90" i="45"/>
  <c r="BM92" i="43"/>
  <c r="BM92" i="45"/>
  <c r="V8" i="45"/>
  <c r="Q12" i="45"/>
  <c r="AK12" i="45"/>
  <c r="AD14" i="45"/>
  <c r="BM14" i="45"/>
  <c r="Z16" i="45"/>
  <c r="BN16" i="45"/>
  <c r="W18" i="45"/>
  <c r="AU18" i="45"/>
  <c r="AC19" i="45"/>
  <c r="BM19" i="45"/>
  <c r="M24" i="45"/>
  <c r="BM24" i="45"/>
  <c r="BJ26" i="45"/>
  <c r="K27" i="45"/>
  <c r="AQ27" i="45"/>
  <c r="AD28" i="45"/>
  <c r="BJ28" i="45"/>
  <c r="AL29" i="45"/>
  <c r="O36" i="45"/>
  <c r="BH36" i="45"/>
  <c r="AM40" i="45"/>
  <c r="AE41" i="45"/>
  <c r="R43" i="45"/>
  <c r="AY45" i="45"/>
  <c r="AE48" i="45"/>
  <c r="X50" i="45"/>
  <c r="BH50" i="45"/>
  <c r="AK51" i="45"/>
  <c r="BK52" i="45"/>
  <c r="T53" i="45"/>
  <c r="F54" i="45"/>
  <c r="AT54" i="45"/>
  <c r="AG55" i="45"/>
  <c r="AU57" i="45"/>
  <c r="BM59" i="45"/>
  <c r="AE60" i="45"/>
  <c r="I61" i="45"/>
  <c r="BM61" i="45"/>
  <c r="W62" i="45"/>
  <c r="AY62" i="45"/>
  <c r="AR66" i="45"/>
  <c r="AP69" i="45"/>
  <c r="BN69" i="45"/>
  <c r="G74" i="45"/>
  <c r="AM76" i="45"/>
  <c r="Q77" i="45"/>
  <c r="AN77" i="45"/>
  <c r="AN78" i="45"/>
  <c r="AQ80" i="45"/>
  <c r="AS81" i="45"/>
  <c r="F84" i="45"/>
  <c r="AI84" i="45"/>
  <c r="BJ84" i="45"/>
  <c r="D85" i="45"/>
  <c r="AZ85" i="45"/>
  <c r="Q86" i="45"/>
  <c r="AM86" i="43"/>
  <c r="AM86" i="45"/>
  <c r="BK86" i="43"/>
  <c r="BK86" i="45"/>
  <c r="BJ91" i="45"/>
  <c r="AE93" i="45"/>
  <c r="Q94" i="45"/>
  <c r="Q98" i="45"/>
  <c r="AP98" i="45"/>
  <c r="BH99" i="45"/>
  <c r="Q100" i="45"/>
  <c r="AU101" i="45"/>
  <c r="M102" i="45"/>
  <c r="K103" i="45"/>
  <c r="AQ103" i="45"/>
  <c r="BG104" i="45"/>
  <c r="N105" i="45"/>
  <c r="BB105" i="45"/>
  <c r="Z106" i="45"/>
  <c r="BE106" i="45"/>
  <c r="D107" i="45"/>
  <c r="BP107" i="45"/>
  <c r="AP108" i="45"/>
  <c r="K109" i="45"/>
  <c r="AR109" i="45"/>
  <c r="AB113" i="45"/>
  <c r="AZ113" i="45"/>
  <c r="AS116" i="45"/>
  <c r="AB117" i="45"/>
  <c r="BH117" i="45"/>
  <c r="J120" i="45"/>
  <c r="BP121" i="45"/>
  <c r="AT122" i="45"/>
  <c r="BN124" i="45"/>
  <c r="BC125" i="45"/>
  <c r="F126" i="45"/>
  <c r="AG126" i="45"/>
  <c r="R127" i="45"/>
  <c r="AR127" i="45"/>
  <c r="AP128" i="45"/>
  <c r="Y130" i="45"/>
  <c r="AX130" i="45"/>
  <c r="H133" i="45"/>
  <c r="AE133" i="45"/>
  <c r="BK133" i="45"/>
  <c r="R134" i="45"/>
  <c r="BA134" i="45"/>
  <c r="G135" i="45"/>
  <c r="AI135" i="45"/>
  <c r="AD137" i="45"/>
  <c r="Y138" i="45"/>
  <c r="AW138" i="45"/>
  <c r="BQ138" i="45"/>
  <c r="AP139" i="45"/>
  <c r="N140" i="45"/>
  <c r="AC141" i="45"/>
  <c r="BM141" i="45"/>
  <c r="P142" i="45"/>
  <c r="L143" i="45"/>
  <c r="AS143" i="45"/>
  <c r="AI144" i="45"/>
  <c r="BJ144" i="45"/>
  <c r="O145" i="45"/>
  <c r="BL145" i="45"/>
  <c r="H146" i="45"/>
  <c r="AP146" i="45"/>
  <c r="AB147" i="45"/>
  <c r="H148" i="45"/>
  <c r="Y149" i="45"/>
  <c r="V150" i="43"/>
  <c r="V150" i="45"/>
  <c r="AX151" i="45"/>
  <c r="AU152" i="45"/>
  <c r="AD153" i="45"/>
  <c r="P154" i="45"/>
  <c r="AL154" i="43"/>
  <c r="AL154" i="45"/>
  <c r="Z155" i="45"/>
  <c r="BL156" i="43"/>
  <c r="BL156" i="45"/>
  <c r="J157" i="45"/>
  <c r="BN158" i="45"/>
  <c r="E106" i="45"/>
  <c r="S109" i="45"/>
  <c r="AY109" i="45"/>
  <c r="Z112" i="45"/>
  <c r="AW116" i="45"/>
  <c r="BP117" i="45"/>
  <c r="AP118" i="45"/>
  <c r="R122" i="45"/>
  <c r="Z130" i="45"/>
  <c r="BI130" i="45"/>
  <c r="O135" i="45"/>
  <c r="AM135" i="45"/>
  <c r="AD136" i="45"/>
  <c r="AF137" i="45"/>
  <c r="AX139" i="45"/>
  <c r="T143" i="45"/>
  <c r="AJ144" i="45"/>
  <c r="AX145" i="43"/>
  <c r="AX145" i="45"/>
  <c r="AU150" i="43"/>
  <c r="AU150" i="45"/>
  <c r="BC150" i="43"/>
  <c r="BC150" i="45"/>
  <c r="BH151" i="45"/>
  <c r="AB155" i="45"/>
  <c r="R155" i="43"/>
  <c r="R155" i="45"/>
  <c r="K159" i="43"/>
  <c r="K159" i="45"/>
  <c r="Z102" i="45"/>
  <c r="BG103" i="45"/>
  <c r="BM106" i="45"/>
  <c r="T107" i="45"/>
  <c r="BM108" i="45"/>
  <c r="BF112" i="45"/>
  <c r="BH113" i="45"/>
  <c r="P149" i="43"/>
  <c r="P149" i="45"/>
  <c r="BL149" i="43"/>
  <c r="BL149" i="45"/>
  <c r="AA155" i="43"/>
  <c r="AA155" i="45"/>
  <c r="BG155" i="43"/>
  <c r="BG155" i="45"/>
  <c r="R158" i="45"/>
  <c r="AH102" i="45"/>
  <c r="S103" i="45"/>
  <c r="K104" i="45"/>
  <c r="J106" i="45"/>
  <c r="AP106" i="45"/>
  <c r="BN106" i="45"/>
  <c r="AB107" i="45"/>
  <c r="BN108" i="45"/>
  <c r="AA109" i="45"/>
  <c r="BG109" i="45"/>
  <c r="AH112" i="45"/>
  <c r="D113" i="45"/>
  <c r="AJ113" i="45"/>
  <c r="BL113" i="45"/>
  <c r="AH114" i="45"/>
  <c r="L115" i="45"/>
  <c r="AX118" i="45"/>
  <c r="AS124" i="45"/>
  <c r="BN130" i="45"/>
  <c r="AK134" i="45"/>
  <c r="AL136" i="45"/>
  <c r="E138" i="45"/>
  <c r="D141" i="45"/>
  <c r="W146" i="43"/>
  <c r="W146" i="45"/>
  <c r="BH147" i="43"/>
  <c r="BH147" i="45"/>
  <c r="L151" i="43"/>
  <c r="L151" i="45"/>
  <c r="AB151" i="43"/>
  <c r="AB151" i="45"/>
  <c r="L155" i="43"/>
  <c r="L155" i="45"/>
  <c r="AJ155" i="43"/>
  <c r="AJ155" i="45"/>
  <c r="AZ155" i="43"/>
  <c r="AZ155" i="45"/>
  <c r="BH155" i="43"/>
  <c r="BH155" i="45"/>
  <c r="AH157" i="43"/>
  <c r="AH157" i="45"/>
  <c r="AX157" i="43"/>
  <c r="AX157" i="45"/>
  <c r="BN157" i="43"/>
  <c r="BN157" i="45"/>
  <c r="AQ92" i="45"/>
  <c r="AR95" i="45"/>
  <c r="AG98" i="45"/>
  <c r="BQ98" i="45"/>
  <c r="T99" i="45"/>
  <c r="AR99" i="45"/>
  <c r="AO100" i="45"/>
  <c r="AP102" i="45"/>
  <c r="T103" i="45"/>
  <c r="BM103" i="45"/>
  <c r="AA104" i="45"/>
  <c r="AL105" i="45"/>
  <c r="Q106" i="45"/>
  <c r="AQ106" i="45"/>
  <c r="AJ107" i="45"/>
  <c r="AB109" i="45"/>
  <c r="BH109" i="45"/>
  <c r="L113" i="45"/>
  <c r="AN113" i="45"/>
  <c r="BP113" i="45"/>
  <c r="AX114" i="45"/>
  <c r="AZ115" i="45"/>
  <c r="Z116" i="45"/>
  <c r="BI116" i="45"/>
  <c r="D117" i="45"/>
  <c r="AR117" i="45"/>
  <c r="BF118" i="45"/>
  <c r="AN121" i="45"/>
  <c r="AD122" i="45"/>
  <c r="BJ122" i="45"/>
  <c r="L123" i="45"/>
  <c r="BA124" i="45"/>
  <c r="R126" i="45"/>
  <c r="AW126" i="45"/>
  <c r="AJ127" i="45"/>
  <c r="BH127" i="45"/>
  <c r="N128" i="45"/>
  <c r="AJ128" i="45"/>
  <c r="AZ128" i="45"/>
  <c r="AS129" i="45"/>
  <c r="I130" i="45"/>
  <c r="AH130" i="45"/>
  <c r="AQ131" i="45"/>
  <c r="T133" i="45"/>
  <c r="AQ133" i="45"/>
  <c r="AO134" i="45"/>
  <c r="W135" i="45"/>
  <c r="BC135" i="45"/>
  <c r="M136" i="45"/>
  <c r="AS136" i="45"/>
  <c r="F137" i="45"/>
  <c r="BB137" i="45"/>
  <c r="I138" i="45"/>
  <c r="AK138" i="45"/>
  <c r="BI138" i="45"/>
  <c r="BA141" i="45"/>
  <c r="AK143" i="45"/>
  <c r="T144" i="45"/>
  <c r="AR144" i="45"/>
  <c r="Z145" i="45"/>
  <c r="BF145" i="45"/>
  <c r="BG146" i="45"/>
  <c r="F147" i="45"/>
  <c r="AP147" i="45"/>
  <c r="G149" i="45"/>
  <c r="BD149" i="45"/>
  <c r="J150" i="43"/>
  <c r="J150" i="45"/>
  <c r="AH150" i="43"/>
  <c r="AH150" i="45"/>
  <c r="T151" i="45"/>
  <c r="AI152" i="45"/>
  <c r="BB153" i="45"/>
  <c r="H153" i="43"/>
  <c r="H153" i="45"/>
  <c r="J155" i="45"/>
  <c r="AM156" i="45"/>
  <c r="BI157" i="45"/>
  <c r="N159" i="43"/>
  <c r="N159" i="45"/>
  <c r="BB159" i="43"/>
  <c r="BB159" i="45"/>
  <c r="E124" i="45"/>
  <c r="AO127" i="45"/>
  <c r="AK128" i="45"/>
  <c r="J130" i="45"/>
  <c r="AP134" i="45"/>
  <c r="N136" i="45"/>
  <c r="H149" i="45"/>
  <c r="AA151" i="45"/>
  <c r="BG152" i="43"/>
  <c r="BG152" i="45"/>
  <c r="K155" i="45"/>
  <c r="AQ155" i="45"/>
  <c r="AM162" i="43"/>
  <c r="AM162" i="45"/>
  <c r="I98" i="45"/>
  <c r="AA99" i="45"/>
  <c r="AI103" i="45"/>
  <c r="AX106" i="45"/>
  <c r="AZ107" i="45"/>
  <c r="Z108" i="45"/>
  <c r="AN109" i="45"/>
  <c r="AG110" i="45"/>
  <c r="X113" i="45"/>
  <c r="AR113" i="45"/>
  <c r="BN114" i="45"/>
  <c r="T117" i="45"/>
  <c r="AZ117" i="45"/>
  <c r="BN118" i="45"/>
  <c r="AX120" i="45"/>
  <c r="AZ121" i="45"/>
  <c r="AL122" i="45"/>
  <c r="BN122" i="45"/>
  <c r="AN123" i="45"/>
  <c r="BH123" i="45"/>
  <c r="F124" i="45"/>
  <c r="BI124" i="45"/>
  <c r="AY125" i="45"/>
  <c r="AP127" i="45"/>
  <c r="T128" i="45"/>
  <c r="AL128" i="45"/>
  <c r="U129" i="45"/>
  <c r="AP130" i="45"/>
  <c r="BK131" i="45"/>
  <c r="AA133" i="45"/>
  <c r="BC133" i="45"/>
  <c r="AE135" i="45"/>
  <c r="V136" i="45"/>
  <c r="BE136" i="45"/>
  <c r="V137" i="45"/>
  <c r="P138" i="45"/>
  <c r="BJ140" i="45"/>
  <c r="BI141" i="45"/>
  <c r="D142" i="45"/>
  <c r="BG144" i="45"/>
  <c r="AH145" i="45"/>
  <c r="BJ145" i="45"/>
  <c r="AX146" i="43"/>
  <c r="AX146" i="45"/>
  <c r="T147" i="45"/>
  <c r="M149" i="45"/>
  <c r="AJ151" i="45"/>
  <c r="AM152" i="45"/>
  <c r="W153" i="45"/>
  <c r="BK153" i="45"/>
  <c r="S155" i="45"/>
  <c r="AY155" i="45"/>
  <c r="M161" i="43"/>
  <c r="M161" i="45"/>
  <c r="BA161" i="43"/>
  <c r="BA161" i="45"/>
  <c r="AQ96" i="45"/>
  <c r="J98" i="45"/>
  <c r="AO98" i="45"/>
  <c r="AB99" i="45"/>
  <c r="I100" i="45"/>
  <c r="BM100" i="45"/>
  <c r="AI101" i="45"/>
  <c r="D103" i="45"/>
  <c r="AJ103" i="45"/>
  <c r="AQ104" i="45"/>
  <c r="J105" i="45"/>
  <c r="Y106" i="45"/>
  <c r="BB106" i="45"/>
  <c r="BH107" i="45"/>
  <c r="AG108" i="45"/>
  <c r="AQ109" i="45"/>
  <c r="R112" i="45"/>
  <c r="AV113" i="45"/>
  <c r="BQ116" i="45"/>
  <c r="AA117" i="45"/>
  <c r="Z118" i="45"/>
  <c r="D121" i="45"/>
  <c r="BH121" i="45"/>
  <c r="N122" i="45"/>
  <c r="T123" i="45"/>
  <c r="U124" i="45"/>
  <c r="BJ126" i="45"/>
  <c r="L127" i="45"/>
  <c r="V128" i="45"/>
  <c r="BJ128" i="45"/>
  <c r="BI129" i="45"/>
  <c r="V132" i="45"/>
  <c r="G133" i="45"/>
  <c r="AB133" i="45"/>
  <c r="M134" i="45"/>
  <c r="Y136" i="45"/>
  <c r="BJ136" i="45"/>
  <c r="AS138" i="45"/>
  <c r="AR143" i="45"/>
  <c r="AA144" i="45"/>
  <c r="BH144" i="45"/>
  <c r="J145" i="45"/>
  <c r="G146" i="45"/>
  <c r="AO146" i="45"/>
  <c r="BB147" i="45"/>
  <c r="F148" i="45"/>
  <c r="AC149" i="43"/>
  <c r="AC149" i="45"/>
  <c r="BD151" i="43"/>
  <c r="BD151" i="45"/>
  <c r="O154" i="45"/>
  <c r="W156" i="43"/>
  <c r="W156" i="45"/>
  <c r="BC156" i="43"/>
  <c r="BC156" i="45"/>
  <c r="J158" i="43"/>
  <c r="J158" i="45"/>
  <c r="G148" i="45"/>
  <c r="AB152" i="45"/>
  <c r="Q154" i="45"/>
  <c r="AZ158" i="45"/>
  <c r="AX159" i="45"/>
  <c r="AO161" i="45"/>
  <c r="AF162" i="45"/>
  <c r="BH162" i="45"/>
  <c r="G163" i="45"/>
  <c r="AO163" i="45"/>
  <c r="X164" i="45"/>
  <c r="BH164" i="45"/>
  <c r="BF165" i="45"/>
  <c r="P166" i="45"/>
  <c r="AO167" i="45"/>
  <c r="BG168" i="45"/>
  <c r="R170" i="45"/>
  <c r="AT170" i="45"/>
  <c r="AB171" i="45"/>
  <c r="BH171" i="45"/>
  <c r="W172" i="45"/>
  <c r="BK172" i="45"/>
  <c r="F173" i="45"/>
  <c r="AP173" i="45"/>
  <c r="R175" i="45"/>
  <c r="AX175" i="45"/>
  <c r="L177" i="45"/>
  <c r="BL177" i="45"/>
  <c r="H178" i="45"/>
  <c r="AV178" i="45"/>
  <c r="Z179" i="45"/>
  <c r="BE179" i="45"/>
  <c r="AB181" i="45"/>
  <c r="BB182" i="45"/>
  <c r="E183" i="45"/>
  <c r="Z184" i="45"/>
  <c r="AI187" i="45"/>
  <c r="AI188" i="45"/>
  <c r="BJ188" i="45"/>
  <c r="H189" i="45"/>
  <c r="AZ189" i="45"/>
  <c r="W190" i="45"/>
  <c r="AO190" i="45"/>
  <c r="AG191" i="45"/>
  <c r="AX192" i="45"/>
  <c r="AR193" i="45"/>
  <c r="BJ194" i="45"/>
  <c r="Q195" i="45"/>
  <c r="AW195" i="45"/>
  <c r="BJ196" i="45"/>
  <c r="Y197" i="45"/>
  <c r="BI197" i="45"/>
  <c r="AL198" i="45"/>
  <c r="T199" i="45"/>
  <c r="AY199" i="45"/>
  <c r="BC200" i="45"/>
  <c r="E201" i="45"/>
  <c r="AN201" i="45"/>
  <c r="AW202" i="45"/>
  <c r="J203" i="45"/>
  <c r="AK203" i="45"/>
  <c r="BM203" i="45"/>
  <c r="O204" i="45"/>
  <c r="AR204" i="45"/>
  <c r="BK204" i="45"/>
  <c r="F205" i="45"/>
  <c r="AB205" i="45"/>
  <c r="AW205" i="45"/>
  <c r="BB206" i="45"/>
  <c r="R207" i="45"/>
  <c r="D162" i="45"/>
  <c r="AJ162" i="45"/>
  <c r="AB164" i="45"/>
  <c r="BK168" i="45"/>
  <c r="U169" i="45"/>
  <c r="BI169" i="45"/>
  <c r="X170" i="45"/>
  <c r="AX170" i="45"/>
  <c r="AN171" i="45"/>
  <c r="J173" i="45"/>
  <c r="BP176" i="45"/>
  <c r="G182" i="45"/>
  <c r="AO183" i="45"/>
  <c r="AI185" i="45"/>
  <c r="AN187" i="45"/>
  <c r="AL188" i="45"/>
  <c r="L189" i="45"/>
  <c r="AP190" i="45"/>
  <c r="AR191" i="45"/>
  <c r="BA192" i="45"/>
  <c r="T195" i="45"/>
  <c r="AZ195" i="45"/>
  <c r="BL197" i="45"/>
  <c r="AD200" i="45"/>
  <c r="AS201" i="45"/>
  <c r="BP162" i="45"/>
  <c r="O163" i="45"/>
  <c r="AJ164" i="45"/>
  <c r="T168" i="45"/>
  <c r="Z170" i="45"/>
  <c r="AE172" i="45"/>
  <c r="BN172" i="45"/>
  <c r="N173" i="45"/>
  <c r="AX173" i="45"/>
  <c r="L174" i="45"/>
  <c r="L176" i="45"/>
  <c r="N178" i="45"/>
  <c r="BB178" i="45"/>
  <c r="AD179" i="45"/>
  <c r="M180" i="45"/>
  <c r="J183" i="45"/>
  <c r="AW183" i="45"/>
  <c r="AH184" i="45"/>
  <c r="H187" i="45"/>
  <c r="AQ187" i="45"/>
  <c r="Y190" i="45"/>
  <c r="AX190" i="45"/>
  <c r="M192" i="45"/>
  <c r="O193" i="45"/>
  <c r="Y195" i="45"/>
  <c r="BE195" i="45"/>
  <c r="AC197" i="45"/>
  <c r="AF199" i="45"/>
  <c r="BD199" i="45"/>
  <c r="AL200" i="45"/>
  <c r="BJ200" i="45"/>
  <c r="T201" i="45"/>
  <c r="AV201" i="45"/>
  <c r="AO203" i="45"/>
  <c r="AA204" i="45"/>
  <c r="AU204" i="45"/>
  <c r="BA205" i="45"/>
  <c r="AP207" i="45"/>
  <c r="BI167" i="45"/>
  <c r="H171" i="45"/>
  <c r="Z190" i="45"/>
  <c r="Q194" i="45"/>
  <c r="AN197" i="45"/>
  <c r="BG199" i="45"/>
  <c r="U201" i="45"/>
  <c r="BI201" i="45"/>
  <c r="P202" i="45"/>
  <c r="X203" i="45"/>
  <c r="N157" i="45"/>
  <c r="AB158" i="45"/>
  <c r="BP158" i="45"/>
  <c r="AG159" i="45"/>
  <c r="BE160" i="45"/>
  <c r="BM161" i="45"/>
  <c r="AR162" i="45"/>
  <c r="Y163" i="45"/>
  <c r="BI163" i="45"/>
  <c r="L164" i="45"/>
  <c r="AR164" i="45"/>
  <c r="BO164" i="45"/>
  <c r="V165" i="45"/>
  <c r="BC166" i="45"/>
  <c r="M167" i="45"/>
  <c r="BM167" i="45"/>
  <c r="AI168" i="45"/>
  <c r="AK169" i="45"/>
  <c r="AF170" i="45"/>
  <c r="BL170" i="45"/>
  <c r="I171" i="45"/>
  <c r="AV171" i="45"/>
  <c r="AH172" i="45"/>
  <c r="BN173" i="45"/>
  <c r="AE175" i="45"/>
  <c r="AY176" i="45"/>
  <c r="AF178" i="45"/>
  <c r="BH178" i="45"/>
  <c r="H179" i="45"/>
  <c r="AP179" i="45"/>
  <c r="D181" i="45"/>
  <c r="BL181" i="45"/>
  <c r="Z182" i="45"/>
  <c r="J184" i="45"/>
  <c r="AX184" i="45"/>
  <c r="N185" i="45"/>
  <c r="BA185" i="45"/>
  <c r="H186" i="45"/>
  <c r="P187" i="45"/>
  <c r="BK187" i="45"/>
  <c r="S188" i="45"/>
  <c r="AB189" i="45"/>
  <c r="BK189" i="45"/>
  <c r="AE190" i="45"/>
  <c r="K191" i="45"/>
  <c r="BL191" i="45"/>
  <c r="R192" i="45"/>
  <c r="W193" i="45"/>
  <c r="BH193" i="45"/>
  <c r="AD194" i="45"/>
  <c r="AG195" i="45"/>
  <c r="BM195" i="45"/>
  <c r="AD196" i="45"/>
  <c r="AV197" i="45"/>
  <c r="BL199" i="45"/>
  <c r="N200" i="45"/>
  <c r="AP200" i="45"/>
  <c r="V201" i="45"/>
  <c r="BL201" i="45"/>
  <c r="AA202" i="45"/>
  <c r="Y203" i="45"/>
  <c r="AZ203" i="45"/>
  <c r="AE204" i="45"/>
  <c r="Q205" i="45"/>
  <c r="AL205" i="45"/>
  <c r="BE205" i="45"/>
  <c r="BQ205" i="45"/>
  <c r="N206" i="45"/>
  <c r="AN206" i="45"/>
  <c r="H207" i="45"/>
  <c r="AA207" i="45"/>
  <c r="AV207" i="45"/>
  <c r="BL207" i="45"/>
  <c r="T162" i="45"/>
  <c r="AW164" i="45"/>
  <c r="BP164" i="45"/>
  <c r="AJ168" i="45"/>
  <c r="P171" i="45"/>
  <c r="Z173" i="45"/>
  <c r="AN178" i="45"/>
  <c r="J179" i="45"/>
  <c r="R181" i="45"/>
  <c r="S187" i="45"/>
  <c r="BL189" i="45"/>
  <c r="O190" i="45"/>
  <c r="BF190" i="45"/>
  <c r="L191" i="45"/>
  <c r="AB193" i="45"/>
  <c r="AG194" i="45"/>
  <c r="D195" i="45"/>
  <c r="AJ195" i="45"/>
  <c r="AF157" i="45"/>
  <c r="AW159" i="45"/>
  <c r="AG161" i="45"/>
  <c r="AB162" i="45"/>
  <c r="E163" i="45"/>
  <c r="AM163" i="45"/>
  <c r="BQ163" i="45"/>
  <c r="W164" i="45"/>
  <c r="AZ164" i="45"/>
  <c r="AX165" i="45"/>
  <c r="H166" i="45"/>
  <c r="AG167" i="45"/>
  <c r="AU168" i="45"/>
  <c r="E169" i="45"/>
  <c r="AY169" i="45"/>
  <c r="J170" i="45"/>
  <c r="U171" i="45"/>
  <c r="BD171" i="45"/>
  <c r="R172" i="45"/>
  <c r="AU172" i="45"/>
  <c r="E173" i="45"/>
  <c r="AH173" i="45"/>
  <c r="G177" i="45"/>
  <c r="BF180" i="45"/>
  <c r="AR181" i="45"/>
  <c r="AQ182" i="45"/>
  <c r="AB191" i="45"/>
  <c r="AW194" i="45"/>
  <c r="I195" i="45"/>
  <c r="AO195" i="45"/>
  <c r="BD197" i="45"/>
  <c r="AF198" i="45"/>
  <c r="S199" i="45"/>
  <c r="AA200" i="45"/>
  <c r="BB200" i="45"/>
  <c r="AK201" i="45"/>
  <c r="AV202" i="45"/>
  <c r="I203" i="45"/>
  <c r="AJ203" i="45"/>
  <c r="AQ204" i="45"/>
  <c r="E205" i="45"/>
  <c r="X206" i="45"/>
  <c r="AY206" i="45"/>
  <c r="BC7" i="45"/>
  <c r="M10" i="45"/>
  <c r="AC10" i="45"/>
  <c r="AS10" i="45"/>
  <c r="BI10" i="45"/>
  <c r="G11" i="45"/>
  <c r="Q14" i="45"/>
  <c r="BI14" i="45"/>
  <c r="H15" i="45"/>
  <c r="BD15" i="45"/>
  <c r="AG16" i="43"/>
  <c r="AG16" i="45"/>
  <c r="BM16" i="43"/>
  <c r="BM16" i="45"/>
  <c r="H17" i="43"/>
  <c r="H17" i="45"/>
  <c r="P17" i="43"/>
  <c r="P17" i="45"/>
  <c r="W11" i="43"/>
  <c r="W11" i="45"/>
  <c r="AU11" i="43"/>
  <c r="AU11" i="45"/>
  <c r="R14" i="45"/>
  <c r="L15" i="45"/>
  <c r="F21" i="45"/>
  <c r="J14" i="43"/>
  <c r="J14" i="45"/>
  <c r="Z14" i="43"/>
  <c r="Z14" i="45"/>
  <c r="AP14" i="43"/>
  <c r="AP14" i="45"/>
  <c r="BF14" i="43"/>
  <c r="BF14" i="45"/>
  <c r="D15" i="43"/>
  <c r="D15" i="45"/>
  <c r="AB15" i="43"/>
  <c r="AB15" i="45"/>
  <c r="AJ15" i="43"/>
  <c r="AJ15" i="45"/>
  <c r="BH15" i="43"/>
  <c r="BH15" i="45"/>
  <c r="BP15" i="43"/>
  <c r="BP15" i="45"/>
  <c r="I20" i="43"/>
  <c r="I20" i="45"/>
  <c r="AO20" i="43"/>
  <c r="AO20" i="45"/>
  <c r="AW20" i="43"/>
  <c r="AW20" i="45"/>
  <c r="BE20" i="43"/>
  <c r="BE20" i="45"/>
  <c r="V21" i="43"/>
  <c r="V21" i="45"/>
  <c r="AD21" i="43"/>
  <c r="AD21" i="45"/>
  <c r="AL21" i="43"/>
  <c r="AL21" i="45"/>
  <c r="BB21" i="43"/>
  <c r="BB21" i="45"/>
  <c r="BJ21" i="43"/>
  <c r="BJ21" i="45"/>
  <c r="O7" i="45"/>
  <c r="AM11" i="45"/>
  <c r="AT12" i="45"/>
  <c r="I12" i="43"/>
  <c r="I12" i="45"/>
  <c r="Y12" i="43"/>
  <c r="Y12" i="45"/>
  <c r="AO12" i="43"/>
  <c r="AO12" i="45"/>
  <c r="BE12" i="43"/>
  <c r="BE12" i="45"/>
  <c r="Y14" i="45"/>
  <c r="BN14" i="45"/>
  <c r="X15" i="45"/>
  <c r="AA17" i="43"/>
  <c r="AA17" i="45"/>
  <c r="AI17" i="43"/>
  <c r="AI17" i="45"/>
  <c r="AY17" i="43"/>
  <c r="AY17" i="45"/>
  <c r="D19" i="43"/>
  <c r="D19" i="45"/>
  <c r="L19" i="43"/>
  <c r="L19" i="45"/>
  <c r="T19" i="43"/>
  <c r="T19" i="45"/>
  <c r="Z23" i="43"/>
  <c r="Z23" i="45"/>
  <c r="AP23" i="43"/>
  <c r="AP23" i="45"/>
  <c r="W7" i="45"/>
  <c r="E10" i="45"/>
  <c r="U10" i="45"/>
  <c r="AK10" i="45"/>
  <c r="BA10" i="45"/>
  <c r="BQ10" i="45"/>
  <c r="BC11" i="45"/>
  <c r="AD12" i="45"/>
  <c r="AC14" i="45"/>
  <c r="AW14" i="45"/>
  <c r="AF15" i="45"/>
  <c r="R22" i="43"/>
  <c r="R22" i="45"/>
  <c r="AH22" i="43"/>
  <c r="AH22" i="45"/>
  <c r="AP22" i="43"/>
  <c r="AP22" i="45"/>
  <c r="AX22" i="43"/>
  <c r="AX22" i="45"/>
  <c r="BF22" i="43"/>
  <c r="BF22" i="45"/>
  <c r="BN22" i="43"/>
  <c r="BN22" i="45"/>
  <c r="AX14" i="45"/>
  <c r="E14" i="43"/>
  <c r="E14" i="45"/>
  <c r="U14" i="43"/>
  <c r="U14" i="45"/>
  <c r="AK14" i="43"/>
  <c r="AK14" i="45"/>
  <c r="BA14" i="43"/>
  <c r="BA14" i="45"/>
  <c r="BQ14" i="43"/>
  <c r="BQ14" i="45"/>
  <c r="O18" i="43"/>
  <c r="O18" i="45"/>
  <c r="AE18" i="43"/>
  <c r="AE18" i="45"/>
  <c r="BC18" i="43"/>
  <c r="BC18" i="45"/>
  <c r="BK18" i="43"/>
  <c r="BK18" i="45"/>
  <c r="AM7" i="45"/>
  <c r="I10" i="45"/>
  <c r="Y10" i="45"/>
  <c r="AO10" i="45"/>
  <c r="BE10" i="45"/>
  <c r="M14" i="45"/>
  <c r="AG14" i="45"/>
  <c r="AR15" i="45"/>
  <c r="P15" i="43"/>
  <c r="P15" i="45"/>
  <c r="AV15" i="43"/>
  <c r="AV15" i="45"/>
  <c r="AM19" i="43"/>
  <c r="AM19" i="45"/>
  <c r="AU7" i="45"/>
  <c r="AH14" i="45"/>
  <c r="AZ15" i="45"/>
  <c r="Q18" i="43"/>
  <c r="Q18" i="45"/>
  <c r="Y18" i="43"/>
  <c r="Y18" i="45"/>
  <c r="AO18" i="43"/>
  <c r="AO18" i="45"/>
  <c r="BP19" i="45"/>
  <c r="X21" i="45"/>
  <c r="AR23" i="45"/>
  <c r="Y24" i="45"/>
  <c r="AW24" i="45"/>
  <c r="K25" i="45"/>
  <c r="AN25" i="45"/>
  <c r="BE26" i="45"/>
  <c r="AA29" i="45"/>
  <c r="AY29" i="45"/>
  <c r="AF30" i="45"/>
  <c r="BF30" i="45"/>
  <c r="AA31" i="45"/>
  <c r="AZ31" i="45"/>
  <c r="Z35" i="45"/>
  <c r="BA35" i="45"/>
  <c r="X36" i="45"/>
  <c r="AS36" i="45"/>
  <c r="R37" i="45"/>
  <c r="AZ38" i="45"/>
  <c r="Y40" i="45"/>
  <c r="S41" i="45"/>
  <c r="AQ41" i="45"/>
  <c r="P44" i="45"/>
  <c r="AS44" i="45"/>
  <c r="BL44" i="45"/>
  <c r="AY46" i="45"/>
  <c r="BH48" i="45"/>
  <c r="V49" i="45"/>
  <c r="AW49" i="45"/>
  <c r="AR52" i="45"/>
  <c r="K53" i="45"/>
  <c r="AT53" i="45"/>
  <c r="AR54" i="45"/>
  <c r="BK55" i="43"/>
  <c r="BK55" i="45"/>
  <c r="M59" i="43"/>
  <c r="M59" i="45"/>
  <c r="AF60" i="45"/>
  <c r="BL60" i="45"/>
  <c r="BF61" i="45"/>
  <c r="H63" i="45"/>
  <c r="AQ63" i="43"/>
  <c r="AQ63" i="45"/>
  <c r="AY63" i="43"/>
  <c r="AY63" i="45"/>
  <c r="W64" i="43"/>
  <c r="W64" i="45"/>
  <c r="BC64" i="43"/>
  <c r="BC64" i="45"/>
  <c r="BJ66" i="45"/>
  <c r="G67" i="43"/>
  <c r="G67" i="45"/>
  <c r="O68" i="43"/>
  <c r="O68" i="45"/>
  <c r="BC68" i="43"/>
  <c r="BC68" i="45"/>
  <c r="BK68" i="43"/>
  <c r="BK68" i="45"/>
  <c r="BM69" i="45"/>
  <c r="J16" i="45"/>
  <c r="Y19" i="45"/>
  <c r="AW19" i="45"/>
  <c r="BQ19" i="45"/>
  <c r="L20" i="45"/>
  <c r="AJ20" i="45"/>
  <c r="AZ20" i="45"/>
  <c r="BL21" i="45"/>
  <c r="T23" i="45"/>
  <c r="AS23" i="45"/>
  <c r="AC24" i="45"/>
  <c r="AX24" i="45"/>
  <c r="BQ24" i="45"/>
  <c r="P25" i="45"/>
  <c r="AR25" i="45"/>
  <c r="Q26" i="45"/>
  <c r="AP26" i="45"/>
  <c r="BF26" i="45"/>
  <c r="W27" i="45"/>
  <c r="AU27" i="45"/>
  <c r="Q28" i="45"/>
  <c r="AW28" i="45"/>
  <c r="AD29" i="45"/>
  <c r="BB29" i="45"/>
  <c r="AG30" i="45"/>
  <c r="BI30" i="45"/>
  <c r="AB31" i="45"/>
  <c r="BG31" i="45"/>
  <c r="F32" i="45"/>
  <c r="V33" i="45"/>
  <c r="AM33" i="45"/>
  <c r="BJ33" i="45"/>
  <c r="I34" i="45"/>
  <c r="AO34" i="45"/>
  <c r="AH35" i="45"/>
  <c r="BI35" i="45"/>
  <c r="AU36" i="45"/>
  <c r="BK37" i="45"/>
  <c r="E39" i="45"/>
  <c r="BF39" i="45"/>
  <c r="AB40" i="45"/>
  <c r="AT41" i="45"/>
  <c r="AQ43" i="45"/>
  <c r="Q44" i="45"/>
  <c r="AV44" i="45"/>
  <c r="BM44" i="45"/>
  <c r="E46" i="45"/>
  <c r="AC46" i="45"/>
  <c r="O48" i="45"/>
  <c r="AM48" i="45"/>
  <c r="BK48" i="45"/>
  <c r="F49" i="45"/>
  <c r="Y49" i="45"/>
  <c r="BB49" i="45"/>
  <c r="T50" i="45"/>
  <c r="R52" i="45"/>
  <c r="AV52" i="45"/>
  <c r="S53" i="45"/>
  <c r="AW53" i="45"/>
  <c r="J53" i="43"/>
  <c r="J53" i="45"/>
  <c r="BF53" i="43"/>
  <c r="BF53" i="45"/>
  <c r="N54" i="43"/>
  <c r="N54" i="45"/>
  <c r="AD54" i="43"/>
  <c r="AD54" i="45"/>
  <c r="BB54" i="43"/>
  <c r="BB54" i="45"/>
  <c r="Z55" i="45"/>
  <c r="X55" i="43"/>
  <c r="X55" i="45"/>
  <c r="AV55" i="43"/>
  <c r="AV55" i="45"/>
  <c r="AH56" i="45"/>
  <c r="BC56" i="45"/>
  <c r="K57" i="45"/>
  <c r="AP57" i="45"/>
  <c r="AE57" i="43"/>
  <c r="AE57" i="45"/>
  <c r="BC57" i="43"/>
  <c r="BC57" i="45"/>
  <c r="L58" i="43"/>
  <c r="L58" i="45"/>
  <c r="U59" i="45"/>
  <c r="BD59" i="45"/>
  <c r="V59" i="43"/>
  <c r="V59" i="45"/>
  <c r="AH60" i="45"/>
  <c r="Z61" i="45"/>
  <c r="BH61" i="45"/>
  <c r="BE61" i="43"/>
  <c r="BE61" i="45"/>
  <c r="F62" i="45"/>
  <c r="AI62" i="45"/>
  <c r="BK62" i="45"/>
  <c r="AM64" i="45"/>
  <c r="R65" i="45"/>
  <c r="AL66" i="45"/>
  <c r="W67" i="45"/>
  <c r="BA71" i="45"/>
  <c r="AV25" i="45"/>
  <c r="BG29" i="45"/>
  <c r="D31" i="45"/>
  <c r="BH31" i="45"/>
  <c r="AI35" i="45"/>
  <c r="Z39" i="45"/>
  <c r="AI46" i="45"/>
  <c r="BG46" i="45"/>
  <c r="T48" i="45"/>
  <c r="BE49" i="45"/>
  <c r="AJ56" i="45"/>
  <c r="I56" i="43"/>
  <c r="I56" i="45"/>
  <c r="AG56" i="43"/>
  <c r="AG56" i="45"/>
  <c r="BE56" i="43"/>
  <c r="BE56" i="45"/>
  <c r="AQ57" i="45"/>
  <c r="E58" i="43"/>
  <c r="E58" i="45"/>
  <c r="AV60" i="45"/>
  <c r="R61" i="43"/>
  <c r="R61" i="45"/>
  <c r="AP61" i="43"/>
  <c r="AP61" i="45"/>
  <c r="BN61" i="43"/>
  <c r="BN61" i="45"/>
  <c r="K66" i="43"/>
  <c r="K66" i="45"/>
  <c r="T69" i="43"/>
  <c r="T69" i="45"/>
  <c r="AB69" i="43"/>
  <c r="AB69" i="45"/>
  <c r="E18" i="45"/>
  <c r="AS18" i="45"/>
  <c r="BH20" i="45"/>
  <c r="G23" i="45"/>
  <c r="AZ23" i="45"/>
  <c r="BB24" i="45"/>
  <c r="X25" i="45"/>
  <c r="BD25" i="45"/>
  <c r="G27" i="45"/>
  <c r="Y28" i="45"/>
  <c r="F29" i="45"/>
  <c r="AI29" i="45"/>
  <c r="BJ29" i="45"/>
  <c r="K31" i="45"/>
  <c r="AI31" i="45"/>
  <c r="AD32" i="45"/>
  <c r="G33" i="45"/>
  <c r="R34" i="45"/>
  <c r="AX34" i="45"/>
  <c r="AP35" i="45"/>
  <c r="H36" i="45"/>
  <c r="AC36" i="45"/>
  <c r="BG36" i="45"/>
  <c r="Z37" i="45"/>
  <c r="W38" i="45"/>
  <c r="BM38" i="45"/>
  <c r="J39" i="45"/>
  <c r="L40" i="45"/>
  <c r="AF40" i="45"/>
  <c r="AD41" i="45"/>
  <c r="BG41" i="45"/>
  <c r="AO42" i="45"/>
  <c r="BA44" i="45"/>
  <c r="AW45" i="45"/>
  <c r="K46" i="45"/>
  <c r="AJ46" i="45"/>
  <c r="BL46" i="45"/>
  <c r="S47" i="45"/>
  <c r="AU47" i="45"/>
  <c r="W48" i="45"/>
  <c r="AR48" i="45"/>
  <c r="BM48" i="45"/>
  <c r="I49" i="45"/>
  <c r="AG49" i="45"/>
  <c r="BJ49" i="45"/>
  <c r="Y50" i="45"/>
  <c r="AZ50" i="45"/>
  <c r="AB52" i="45"/>
  <c r="AX52" i="45"/>
  <c r="BQ52" i="45"/>
  <c r="AY53" i="45"/>
  <c r="R55" i="43"/>
  <c r="R55" i="45"/>
  <c r="K56" i="45"/>
  <c r="BM56" i="45"/>
  <c r="AX56" i="43"/>
  <c r="AX56" i="45"/>
  <c r="BL59" i="43"/>
  <c r="BL59" i="45"/>
  <c r="H60" i="45"/>
  <c r="AX60" i="45"/>
  <c r="L62" i="45"/>
  <c r="AM62" i="45"/>
  <c r="K62" i="43"/>
  <c r="K62" i="45"/>
  <c r="S62" i="43"/>
  <c r="S62" i="45"/>
  <c r="BG62" i="43"/>
  <c r="BG62" i="45"/>
  <c r="X63" i="45"/>
  <c r="F63" i="43"/>
  <c r="F63" i="45"/>
  <c r="V63" i="43"/>
  <c r="V63" i="45"/>
  <c r="R64" i="43"/>
  <c r="R64" i="45"/>
  <c r="AX64" i="43"/>
  <c r="AX64" i="45"/>
  <c r="AB65" i="45"/>
  <c r="AQ66" i="45"/>
  <c r="BC67" i="45"/>
  <c r="AX67" i="43"/>
  <c r="AX67" i="45"/>
  <c r="AM68" i="45"/>
  <c r="AH68" i="43"/>
  <c r="AH68" i="45"/>
  <c r="Z26" i="45"/>
  <c r="K29" i="45"/>
  <c r="L31" i="45"/>
  <c r="AJ31" i="45"/>
  <c r="BP31" i="45"/>
  <c r="AG40" i="45"/>
  <c r="BA43" i="45"/>
  <c r="AX45" i="45"/>
  <c r="BO46" i="45"/>
  <c r="BP48" i="45"/>
  <c r="AI55" i="43"/>
  <c r="AI55" i="45"/>
  <c r="AO56" i="45"/>
  <c r="S57" i="45"/>
  <c r="J57" i="43"/>
  <c r="J57" i="45"/>
  <c r="W60" i="43"/>
  <c r="W60" i="45"/>
  <c r="AH61" i="45"/>
  <c r="AB61" i="43"/>
  <c r="AB61" i="45"/>
  <c r="K64" i="43"/>
  <c r="K64" i="45"/>
  <c r="AA64" i="43"/>
  <c r="AA64" i="45"/>
  <c r="AQ64" i="43"/>
  <c r="AQ64" i="45"/>
  <c r="BG64" i="43"/>
  <c r="BG64" i="45"/>
  <c r="AR65" i="45"/>
  <c r="N66" i="45"/>
  <c r="E71" i="45"/>
  <c r="P60" i="43"/>
  <c r="P60" i="45"/>
  <c r="AN60" i="43"/>
  <c r="AN60" i="45"/>
  <c r="BL63" i="43"/>
  <c r="BL63" i="45"/>
  <c r="J65" i="43"/>
  <c r="J65" i="45"/>
  <c r="AH65" i="43"/>
  <c r="AH65" i="45"/>
  <c r="AP65" i="43"/>
  <c r="AP65" i="45"/>
  <c r="AX65" i="43"/>
  <c r="AX65" i="45"/>
  <c r="BF65" i="43"/>
  <c r="BF65" i="45"/>
  <c r="F66" i="43"/>
  <c r="F66" i="45"/>
  <c r="V66" i="43"/>
  <c r="V66" i="45"/>
  <c r="AD66" i="43"/>
  <c r="AD66" i="45"/>
  <c r="AT66" i="43"/>
  <c r="AT66" i="45"/>
  <c r="M71" i="43"/>
  <c r="M71" i="45"/>
  <c r="U71" i="43"/>
  <c r="U71" i="45"/>
  <c r="AK18" i="45"/>
  <c r="AZ18" i="45"/>
  <c r="AK19" i="45"/>
  <c r="BI19" i="45"/>
  <c r="D20" i="45"/>
  <c r="AT20" i="45"/>
  <c r="P21" i="45"/>
  <c r="L23" i="45"/>
  <c r="BI23" i="45"/>
  <c r="Q24" i="45"/>
  <c r="AS24" i="45"/>
  <c r="BJ24" i="45"/>
  <c r="G25" i="45"/>
  <c r="AJ25" i="45"/>
  <c r="BL25" i="45"/>
  <c r="J26" i="45"/>
  <c r="AH26" i="45"/>
  <c r="BQ26" i="45"/>
  <c r="O27" i="45"/>
  <c r="AM27" i="45"/>
  <c r="BK27" i="45"/>
  <c r="S29" i="45"/>
  <c r="AT29" i="45"/>
  <c r="U30" i="45"/>
  <c r="BA30" i="45"/>
  <c r="S31" i="45"/>
  <c r="AX31" i="45"/>
  <c r="O33" i="45"/>
  <c r="AF33" i="45"/>
  <c r="AH34" i="45"/>
  <c r="F35" i="45"/>
  <c r="P36" i="45"/>
  <c r="AK36" i="45"/>
  <c r="BK36" i="45"/>
  <c r="G37" i="45"/>
  <c r="AE37" i="45"/>
  <c r="BF37" i="45"/>
  <c r="S39" i="45"/>
  <c r="AN40" i="45"/>
  <c r="K41" i="45"/>
  <c r="AL41" i="45"/>
  <c r="H42" i="45"/>
  <c r="BE42" i="45"/>
  <c r="BI43" i="45"/>
  <c r="AN44" i="45"/>
  <c r="BI44" i="45"/>
  <c r="AH45" i="45"/>
  <c r="AQ46" i="45"/>
  <c r="G48" i="45"/>
  <c r="AB48" i="45"/>
  <c r="AT49" i="45"/>
  <c r="K50" i="45"/>
  <c r="AG50" i="45"/>
  <c r="I52" i="45"/>
  <c r="AK52" i="45"/>
  <c r="BH52" i="45"/>
  <c r="AK53" i="45"/>
  <c r="BB53" i="45"/>
  <c r="AU55" i="45"/>
  <c r="Q56" i="45"/>
  <c r="AU56" i="45"/>
  <c r="Z57" i="45"/>
  <c r="BM58" i="43"/>
  <c r="BM58" i="45"/>
  <c r="AY59" i="43"/>
  <c r="AY59" i="45"/>
  <c r="X60" i="45"/>
  <c r="BD60" i="45"/>
  <c r="J61" i="45"/>
  <c r="AL62" i="43"/>
  <c r="AL62" i="45"/>
  <c r="S64" i="45"/>
  <c r="BN65" i="45"/>
  <c r="F20" i="45"/>
  <c r="AD20" i="45"/>
  <c r="T24" i="45"/>
  <c r="AT24" i="45"/>
  <c r="H25" i="45"/>
  <c r="I28" i="45"/>
  <c r="AO28" i="45"/>
  <c r="T31" i="45"/>
  <c r="AY31" i="45"/>
  <c r="R35" i="45"/>
  <c r="AX35" i="45"/>
  <c r="BL36" i="45"/>
  <c r="AH37" i="45"/>
  <c r="AG38" i="45"/>
  <c r="AY39" i="45"/>
  <c r="X40" i="45"/>
  <c r="AO40" i="45"/>
  <c r="BL40" i="45"/>
  <c r="N41" i="45"/>
  <c r="BL42" i="45"/>
  <c r="AE43" i="45"/>
  <c r="M44" i="45"/>
  <c r="L48" i="45"/>
  <c r="P50" i="45"/>
  <c r="N51" i="45"/>
  <c r="L52" i="45"/>
  <c r="BJ53" i="45"/>
  <c r="AO54" i="45"/>
  <c r="F55" i="43"/>
  <c r="F55" i="45"/>
  <c r="AW56" i="45"/>
  <c r="AA57" i="45"/>
  <c r="BN60" i="43"/>
  <c r="BN60" i="45"/>
  <c r="AX61" i="45"/>
  <c r="AE62" i="43"/>
  <c r="AE62" i="45"/>
  <c r="AU62" i="43"/>
  <c r="AU62" i="45"/>
  <c r="L65" i="43"/>
  <c r="L65" i="45"/>
  <c r="AA66" i="45"/>
  <c r="I69" i="43"/>
  <c r="I69" i="45"/>
  <c r="Q69" i="43"/>
  <c r="Q69" i="45"/>
  <c r="Y69" i="43"/>
  <c r="Y69" i="45"/>
  <c r="U63" i="45"/>
  <c r="AA67" i="45"/>
  <c r="AT68" i="45"/>
  <c r="BJ68" i="45"/>
  <c r="E69" i="45"/>
  <c r="X69" i="45"/>
  <c r="BJ69" i="45"/>
  <c r="AY70" i="45"/>
  <c r="AG71" i="45"/>
  <c r="BM71" i="45"/>
  <c r="O72" i="45"/>
  <c r="AR73" i="45"/>
  <c r="AN74" i="45"/>
  <c r="G76" i="45"/>
  <c r="W76" i="45"/>
  <c r="AT76" i="45"/>
  <c r="BK76" i="45"/>
  <c r="Y77" i="45"/>
  <c r="AT77" i="45"/>
  <c r="X78" i="45"/>
  <c r="AV78" i="45"/>
  <c r="M79" i="45"/>
  <c r="BI79" i="45"/>
  <c r="J80" i="45"/>
  <c r="AD80" i="45"/>
  <c r="AY80" i="45"/>
  <c r="Q81" i="45"/>
  <c r="BM81" i="45"/>
  <c r="S82" i="45"/>
  <c r="BK82" i="45"/>
  <c r="H83" i="45"/>
  <c r="AN83" i="45"/>
  <c r="J85" i="45"/>
  <c r="AM85" i="45"/>
  <c r="BG85" i="45"/>
  <c r="D86" i="45"/>
  <c r="W86" i="45"/>
  <c r="BN86" i="45"/>
  <c r="V87" i="45"/>
  <c r="H88" i="45"/>
  <c r="AN88" i="45"/>
  <c r="BN88" i="45"/>
  <c r="R89" i="45"/>
  <c r="AP89" i="45"/>
  <c r="BL89" i="45"/>
  <c r="E90" i="45"/>
  <c r="AG90" i="45"/>
  <c r="BF90" i="45"/>
  <c r="F91" i="45"/>
  <c r="AD92" i="45"/>
  <c r="BJ92" i="45"/>
  <c r="G93" i="45"/>
  <c r="Z93" i="45"/>
  <c r="AV93" i="45"/>
  <c r="L94" i="45"/>
  <c r="AC94" i="45"/>
  <c r="AZ94" i="45"/>
  <c r="BQ94" i="45"/>
  <c r="K96" i="45"/>
  <c r="AI96" i="45"/>
  <c r="BJ96" i="45"/>
  <c r="O97" i="45"/>
  <c r="W98" i="45"/>
  <c r="AX98" i="45"/>
  <c r="AQ99" i="45"/>
  <c r="K100" i="45"/>
  <c r="AQ100" i="45"/>
  <c r="AA101" i="45"/>
  <c r="BG101" i="45"/>
  <c r="I102" i="45"/>
  <c r="AC102" i="45"/>
  <c r="AX102" i="45"/>
  <c r="AR103" i="45"/>
  <c r="BP103" i="45"/>
  <c r="S104" i="45"/>
  <c r="AY104" i="45"/>
  <c r="K106" i="45"/>
  <c r="AC106" i="45"/>
  <c r="AY106" i="45"/>
  <c r="J108" i="45"/>
  <c r="AH108" i="45"/>
  <c r="BI108" i="45"/>
  <c r="D109" i="45"/>
  <c r="AV109" i="45"/>
  <c r="BP109" i="45"/>
  <c r="Q110" i="45"/>
  <c r="AP110" i="45"/>
  <c r="BN110" i="45"/>
  <c r="AB111" i="45"/>
  <c r="U112" i="45"/>
  <c r="AP112" i="45"/>
  <c r="H113" i="45"/>
  <c r="AY113" i="45"/>
  <c r="R114" i="45"/>
  <c r="AT114" i="45"/>
  <c r="AJ115" i="45"/>
  <c r="AC116" i="45"/>
  <c r="BA116" i="45"/>
  <c r="AQ117" i="45"/>
  <c r="BL117" i="45"/>
  <c r="J118" i="45"/>
  <c r="AH118" i="45"/>
  <c r="BJ118" i="45"/>
  <c r="L119" i="45"/>
  <c r="AZ119" i="45"/>
  <c r="E120" i="45"/>
  <c r="Z120" i="45"/>
  <c r="AW120" i="45"/>
  <c r="BQ120" i="45"/>
  <c r="L121" i="45"/>
  <c r="AI121" i="45"/>
  <c r="BD121" i="45"/>
  <c r="AX122" i="45"/>
  <c r="AJ123" i="45"/>
  <c r="BP123" i="45"/>
  <c r="M124" i="45"/>
  <c r="AK124" i="45"/>
  <c r="BH124" i="45"/>
  <c r="X125" i="45"/>
  <c r="AM125" i="45"/>
  <c r="BD125" i="45"/>
  <c r="AU126" i="45"/>
  <c r="T127" i="45"/>
  <c r="BP127" i="45"/>
  <c r="BG129" i="45"/>
  <c r="BD130" i="45"/>
  <c r="AE131" i="43"/>
  <c r="AE131" i="45"/>
  <c r="BC131" i="43"/>
  <c r="BC131" i="45"/>
  <c r="BH132" i="45"/>
  <c r="AZ133" i="45"/>
  <c r="AM133" i="43"/>
  <c r="AM133" i="45"/>
  <c r="E136" i="45"/>
  <c r="AI137" i="45"/>
  <c r="AO140" i="45"/>
  <c r="AI67" i="45"/>
  <c r="F70" i="45"/>
  <c r="P72" i="45"/>
  <c r="AZ73" i="45"/>
  <c r="F75" i="45"/>
  <c r="AD75" i="45"/>
  <c r="K76" i="45"/>
  <c r="AA76" i="45"/>
  <c r="AU76" i="45"/>
  <c r="K80" i="45"/>
  <c r="AH80" i="45"/>
  <c r="T81" i="45"/>
  <c r="AV81" i="45"/>
  <c r="BP81" i="45"/>
  <c r="W82" i="45"/>
  <c r="I83" i="45"/>
  <c r="AO83" i="45"/>
  <c r="BK85" i="45"/>
  <c r="J88" i="45"/>
  <c r="AS88" i="45"/>
  <c r="S89" i="45"/>
  <c r="AU89" i="45"/>
  <c r="L90" i="45"/>
  <c r="AH90" i="45"/>
  <c r="K91" i="45"/>
  <c r="AG91" i="45"/>
  <c r="BE91" i="45"/>
  <c r="E92" i="45"/>
  <c r="AK92" i="45"/>
  <c r="H93" i="45"/>
  <c r="M94" i="45"/>
  <c r="AG94" i="45"/>
  <c r="BA94" i="45"/>
  <c r="AA95" i="45"/>
  <c r="BO95" i="45"/>
  <c r="N96" i="45"/>
  <c r="AL96" i="45"/>
  <c r="W97" i="45"/>
  <c r="BA98" i="45"/>
  <c r="BO99" i="45"/>
  <c r="AE101" i="45"/>
  <c r="BK101" i="45"/>
  <c r="J102" i="45"/>
  <c r="AG102" i="45"/>
  <c r="AW103" i="45"/>
  <c r="Y104" i="45"/>
  <c r="BE104" i="45"/>
  <c r="Z105" i="45"/>
  <c r="AX105" i="45"/>
  <c r="M108" i="45"/>
  <c r="AK108" i="45"/>
  <c r="H109" i="45"/>
  <c r="R110" i="45"/>
  <c r="K113" i="45"/>
  <c r="V114" i="45"/>
  <c r="AW114" i="45"/>
  <c r="AR115" i="45"/>
  <c r="E116" i="45"/>
  <c r="X117" i="45"/>
  <c r="BO117" i="45"/>
  <c r="N118" i="45"/>
  <c r="AL118" i="45"/>
  <c r="I120" i="45"/>
  <c r="AC120" i="45"/>
  <c r="P121" i="45"/>
  <c r="BG121" i="45"/>
  <c r="Q124" i="45"/>
  <c r="AO124" i="45"/>
  <c r="AA125" i="45"/>
  <c r="AV129" i="43"/>
  <c r="AV129" i="45"/>
  <c r="AE130" i="43"/>
  <c r="AE130" i="45"/>
  <c r="AZ131" i="45"/>
  <c r="G139" i="43"/>
  <c r="G139" i="45"/>
  <c r="W139" i="43"/>
  <c r="W139" i="45"/>
  <c r="AE139" i="43"/>
  <c r="AE139" i="45"/>
  <c r="AU139" i="43"/>
  <c r="AU139" i="45"/>
  <c r="BC139" i="43"/>
  <c r="BC139" i="45"/>
  <c r="BK139" i="43"/>
  <c r="BK139" i="45"/>
  <c r="I140" i="43"/>
  <c r="I140" i="45"/>
  <c r="Q140" i="43"/>
  <c r="Q140" i="45"/>
  <c r="Y140" i="43"/>
  <c r="Y140" i="45"/>
  <c r="AW140" i="43"/>
  <c r="AW140" i="45"/>
  <c r="BE140" i="43"/>
  <c r="BE140" i="45"/>
  <c r="BM140" i="43"/>
  <c r="BM140" i="45"/>
  <c r="BE102" i="45"/>
  <c r="AF105" i="45"/>
  <c r="AI106" i="45"/>
  <c r="AF109" i="45"/>
  <c r="AN130" i="43"/>
  <c r="AN130" i="45"/>
  <c r="Q132" i="43"/>
  <c r="Q132" i="45"/>
  <c r="F134" i="43"/>
  <c r="F134" i="45"/>
  <c r="N134" i="43"/>
  <c r="N134" i="45"/>
  <c r="J135" i="43"/>
  <c r="J135" i="45"/>
  <c r="M140" i="45"/>
  <c r="E63" i="45"/>
  <c r="AT67" i="45"/>
  <c r="D68" i="45"/>
  <c r="T68" i="45"/>
  <c r="AJ68" i="45"/>
  <c r="BB68" i="45"/>
  <c r="M69" i="45"/>
  <c r="P70" i="45"/>
  <c r="L71" i="45"/>
  <c r="AR71" i="45"/>
  <c r="AA72" i="45"/>
  <c r="AV72" i="45"/>
  <c r="Y73" i="45"/>
  <c r="BH73" i="45"/>
  <c r="BL74" i="45"/>
  <c r="N76" i="45"/>
  <c r="AI76" i="45"/>
  <c r="N77" i="45"/>
  <c r="AG77" i="45"/>
  <c r="BE77" i="45"/>
  <c r="H78" i="45"/>
  <c r="AF78" i="45"/>
  <c r="BD78" i="45"/>
  <c r="U79" i="45"/>
  <c r="R80" i="45"/>
  <c r="AL80" i="45"/>
  <c r="BG80" i="45"/>
  <c r="D81" i="45"/>
  <c r="AZ81" i="45"/>
  <c r="AI82" i="45"/>
  <c r="Q83" i="45"/>
  <c r="AW83" i="45"/>
  <c r="U85" i="45"/>
  <c r="AS85" i="45"/>
  <c r="BQ85" i="45"/>
  <c r="J86" i="45"/>
  <c r="AE86" i="45"/>
  <c r="Q88" i="45"/>
  <c r="AX88" i="45"/>
  <c r="AA89" i="45"/>
  <c r="AY89" i="45"/>
  <c r="Q90" i="45"/>
  <c r="AR90" i="45"/>
  <c r="BQ90" i="45"/>
  <c r="N91" i="45"/>
  <c r="AO91" i="45"/>
  <c r="BM91" i="45"/>
  <c r="I92" i="45"/>
  <c r="BQ92" i="45"/>
  <c r="O93" i="45"/>
  <c r="AF93" i="45"/>
  <c r="BD93" i="45"/>
  <c r="T94" i="45"/>
  <c r="AK94" i="45"/>
  <c r="BE94" i="45"/>
  <c r="AI95" i="45"/>
  <c r="S96" i="45"/>
  <c r="AT96" i="45"/>
  <c r="AM97" i="45"/>
  <c r="E98" i="45"/>
  <c r="I99" i="45"/>
  <c r="AY99" i="45"/>
  <c r="Y100" i="45"/>
  <c r="BE100" i="45"/>
  <c r="G101" i="45"/>
  <c r="AM101" i="45"/>
  <c r="Q102" i="45"/>
  <c r="AK102" i="45"/>
  <c r="BF102" i="45"/>
  <c r="AB103" i="45"/>
  <c r="AZ103" i="45"/>
  <c r="AG104" i="45"/>
  <c r="BM104" i="45"/>
  <c r="M105" i="45"/>
  <c r="AH105" i="45"/>
  <c r="S106" i="45"/>
  <c r="R108" i="45"/>
  <c r="AS108" i="45"/>
  <c r="BQ108" i="45"/>
  <c r="L109" i="45"/>
  <c r="BD109" i="45"/>
  <c r="Z110" i="45"/>
  <c r="AX110" i="45"/>
  <c r="AZ111" i="45"/>
  <c r="I112" i="45"/>
  <c r="AC112" i="45"/>
  <c r="AX112" i="45"/>
  <c r="P113" i="45"/>
  <c r="BG113" i="45"/>
  <c r="AD114" i="45"/>
  <c r="BB114" i="45"/>
  <c r="BH115" i="45"/>
  <c r="M116" i="45"/>
  <c r="AK116" i="45"/>
  <c r="H117" i="45"/>
  <c r="AY117" i="45"/>
  <c r="R118" i="45"/>
  <c r="AT118" i="45"/>
  <c r="AB119" i="45"/>
  <c r="BP119" i="45"/>
  <c r="M120" i="45"/>
  <c r="AH120" i="45"/>
  <c r="BE120" i="45"/>
  <c r="T121" i="45"/>
  <c r="AQ121" i="45"/>
  <c r="BL121" i="45"/>
  <c r="AH122" i="45"/>
  <c r="G123" i="45"/>
  <c r="X123" i="45"/>
  <c r="BD123" i="45"/>
  <c r="Y124" i="45"/>
  <c r="AT124" i="45"/>
  <c r="K125" i="45"/>
  <c r="AD125" i="45"/>
  <c r="AU125" i="45"/>
  <c r="BL125" i="45"/>
  <c r="G126" i="45"/>
  <c r="AE126" i="45"/>
  <c r="I127" i="45"/>
  <c r="AB127" i="45"/>
  <c r="AZ127" i="45"/>
  <c r="E129" i="45"/>
  <c r="AK129" i="45"/>
  <c r="BL129" i="45"/>
  <c r="BK130" i="45"/>
  <c r="Q130" i="43"/>
  <c r="Q130" i="45"/>
  <c r="AW130" i="43"/>
  <c r="AW130" i="45"/>
  <c r="BE130" i="43"/>
  <c r="BE130" i="45"/>
  <c r="BM130" i="43"/>
  <c r="BM130" i="45"/>
  <c r="I131" i="45"/>
  <c r="R131" i="43"/>
  <c r="R131" i="45"/>
  <c r="L132" i="45"/>
  <c r="AO132" i="45"/>
  <c r="AX132" i="43"/>
  <c r="AX132" i="45"/>
  <c r="Q134" i="45"/>
  <c r="AY137" i="45"/>
  <c r="F68" i="45"/>
  <c r="V68" i="45"/>
  <c r="AL68" i="45"/>
  <c r="AC69" i="45"/>
  <c r="BA69" i="45"/>
  <c r="BQ69" i="45"/>
  <c r="AZ71" i="45"/>
  <c r="AY72" i="45"/>
  <c r="Z73" i="45"/>
  <c r="H74" i="45"/>
  <c r="N75" i="45"/>
  <c r="AT75" i="45"/>
  <c r="O76" i="45"/>
  <c r="AL76" i="45"/>
  <c r="BC76" i="45"/>
  <c r="BJ77" i="45"/>
  <c r="AI78" i="45"/>
  <c r="X79" i="45"/>
  <c r="S80" i="45"/>
  <c r="AP80" i="45"/>
  <c r="I81" i="45"/>
  <c r="AF81" i="45"/>
  <c r="AM82" i="45"/>
  <c r="Y83" i="45"/>
  <c r="AH84" i="45"/>
  <c r="W85" i="45"/>
  <c r="AU85" i="45"/>
  <c r="AG86" i="45"/>
  <c r="X88" i="45"/>
  <c r="BD88" i="45"/>
  <c r="AF89" i="45"/>
  <c r="R90" i="45"/>
  <c r="Q91" i="45"/>
  <c r="AT91" i="45"/>
  <c r="BP91" i="45"/>
  <c r="AS92" i="45"/>
  <c r="P93" i="45"/>
  <c r="BF93" i="45"/>
  <c r="U94" i="45"/>
  <c r="AO94" i="45"/>
  <c r="BI94" i="45"/>
  <c r="V96" i="45"/>
  <c r="AU97" i="45"/>
  <c r="K99" i="45"/>
  <c r="AA100" i="45"/>
  <c r="BG100" i="45"/>
  <c r="K101" i="45"/>
  <c r="AQ101" i="45"/>
  <c r="R102" i="45"/>
  <c r="AO102" i="45"/>
  <c r="AG103" i="45"/>
  <c r="BE105" i="45"/>
  <c r="U108" i="45"/>
  <c r="AW108" i="45"/>
  <c r="P109" i="45"/>
  <c r="AJ109" i="45"/>
  <c r="BH111" i="45"/>
  <c r="J112" i="45"/>
  <c r="S113" i="45"/>
  <c r="F114" i="45"/>
  <c r="AG114" i="45"/>
  <c r="BE114" i="45"/>
  <c r="D115" i="45"/>
  <c r="BP115" i="45"/>
  <c r="K117" i="45"/>
  <c r="AF117" i="45"/>
  <c r="V118" i="45"/>
  <c r="Q120" i="45"/>
  <c r="AK120" i="45"/>
  <c r="BF120" i="45"/>
  <c r="X121" i="45"/>
  <c r="AR121" i="45"/>
  <c r="BO121" i="45"/>
  <c r="H123" i="45"/>
  <c r="AR123" i="45"/>
  <c r="AW124" i="45"/>
  <c r="BQ124" i="45"/>
  <c r="L125" i="45"/>
  <c r="AE125" i="45"/>
  <c r="AV125" i="45"/>
  <c r="BO125" i="45"/>
  <c r="J127" i="45"/>
  <c r="BE127" i="45"/>
  <c r="Z128" i="45"/>
  <c r="BH128" i="45"/>
  <c r="Y128" i="43"/>
  <c r="Y128" i="45"/>
  <c r="BE128" i="43"/>
  <c r="BE128" i="45"/>
  <c r="H129" i="45"/>
  <c r="AN129" i="45"/>
  <c r="BQ129" i="45"/>
  <c r="AQ129" i="43"/>
  <c r="AQ129" i="45"/>
  <c r="P130" i="45"/>
  <c r="BL130" i="45"/>
  <c r="AR132" i="45"/>
  <c r="AF134" i="43"/>
  <c r="AF134" i="45"/>
  <c r="BH136" i="45"/>
  <c r="L81" i="45"/>
  <c r="AJ81" i="45"/>
  <c r="AC88" i="45"/>
  <c r="AX90" i="45"/>
  <c r="E94" i="45"/>
  <c r="D133" i="43"/>
  <c r="D133" i="45"/>
  <c r="AR133" i="43"/>
  <c r="AR133" i="45"/>
  <c r="BH133" i="43"/>
  <c r="BH133" i="45"/>
  <c r="BP133" i="43"/>
  <c r="BP133" i="45"/>
  <c r="K139" i="43"/>
  <c r="K139" i="45"/>
  <c r="S139" i="43"/>
  <c r="S139" i="45"/>
  <c r="AI139" i="43"/>
  <c r="AI139" i="45"/>
  <c r="AQ139" i="43"/>
  <c r="AQ139" i="45"/>
  <c r="AY139" i="43"/>
  <c r="AY139" i="45"/>
  <c r="BG139" i="43"/>
  <c r="BG139" i="45"/>
  <c r="BO139" i="43"/>
  <c r="BO139" i="45"/>
  <c r="AG140" i="45"/>
  <c r="E140" i="43"/>
  <c r="E140" i="45"/>
  <c r="U140" i="43"/>
  <c r="U140" i="45"/>
  <c r="AC140" i="43"/>
  <c r="AC140" i="45"/>
  <c r="AK140" i="43"/>
  <c r="AK140" i="45"/>
  <c r="AS140" i="43"/>
  <c r="AS140" i="45"/>
  <c r="BI140" i="43"/>
  <c r="BI140" i="45"/>
  <c r="BQ140" i="43"/>
  <c r="BQ140" i="45"/>
  <c r="BN73" i="45"/>
  <c r="V75" i="45"/>
  <c r="S76" i="45"/>
  <c r="AQ76" i="45"/>
  <c r="BG76" i="45"/>
  <c r="Z80" i="45"/>
  <c r="BH81" i="45"/>
  <c r="AY82" i="45"/>
  <c r="AG83" i="45"/>
  <c r="BM83" i="45"/>
  <c r="AC85" i="45"/>
  <c r="BA85" i="45"/>
  <c r="R86" i="45"/>
  <c r="AI89" i="45"/>
  <c r="BG89" i="45"/>
  <c r="U90" i="45"/>
  <c r="BA90" i="45"/>
  <c r="Y91" i="45"/>
  <c r="AW91" i="45"/>
  <c r="BA92" i="45"/>
  <c r="AS93" i="45"/>
  <c r="BL93" i="45"/>
  <c r="Z94" i="45"/>
  <c r="AS94" i="45"/>
  <c r="K95" i="45"/>
  <c r="AD96" i="45"/>
  <c r="BB96" i="45"/>
  <c r="BK97" i="45"/>
  <c r="BG99" i="45"/>
  <c r="S101" i="45"/>
  <c r="AY101" i="45"/>
  <c r="Y102" i="45"/>
  <c r="AP105" i="45"/>
  <c r="AC108" i="45"/>
  <c r="BA108" i="45"/>
  <c r="BL109" i="45"/>
  <c r="J110" i="45"/>
  <c r="AH110" i="45"/>
  <c r="BO113" i="45"/>
  <c r="N114" i="45"/>
  <c r="AL114" i="45"/>
  <c r="BM114" i="45"/>
  <c r="T115" i="45"/>
  <c r="U116" i="45"/>
  <c r="P117" i="45"/>
  <c r="BG117" i="45"/>
  <c r="AD118" i="45"/>
  <c r="BB118" i="45"/>
  <c r="U120" i="45"/>
  <c r="H121" i="45"/>
  <c r="AY121" i="45"/>
  <c r="AV123" i="45"/>
  <c r="S125" i="45"/>
  <c r="AI125" i="45"/>
  <c r="M129" i="43"/>
  <c r="M129" i="45"/>
  <c r="AV130" i="45"/>
  <c r="K137" i="43"/>
  <c r="K137" i="45"/>
  <c r="S137" i="43"/>
  <c r="S137" i="45"/>
  <c r="AQ137" i="43"/>
  <c r="AQ137" i="45"/>
  <c r="BG137" i="43"/>
  <c r="BG137" i="45"/>
  <c r="O139" i="45"/>
  <c r="BB75" i="45"/>
  <c r="AU78" i="45"/>
  <c r="AX80" i="45"/>
  <c r="AR81" i="45"/>
  <c r="AH85" i="45"/>
  <c r="BF85" i="45"/>
  <c r="AF88" i="45"/>
  <c r="BL88" i="45"/>
  <c r="AC92" i="45"/>
  <c r="X93" i="45"/>
  <c r="F96" i="45"/>
  <c r="BG96" i="45"/>
  <c r="G97" i="45"/>
  <c r="S99" i="45"/>
  <c r="AW102" i="45"/>
  <c r="Q104" i="45"/>
  <c r="AW104" i="45"/>
  <c r="U105" i="45"/>
  <c r="AS105" i="45"/>
  <c r="AA106" i="45"/>
  <c r="E108" i="45"/>
  <c r="BF108" i="45"/>
  <c r="X109" i="45"/>
  <c r="Q114" i="45"/>
  <c r="AO114" i="45"/>
  <c r="AB115" i="45"/>
  <c r="S117" i="45"/>
  <c r="F118" i="45"/>
  <c r="AS120" i="45"/>
  <c r="K121" i="45"/>
  <c r="AF121" i="45"/>
  <c r="P123" i="45"/>
  <c r="I124" i="45"/>
  <c r="AG124" i="45"/>
  <c r="BE124" i="45"/>
  <c r="D128" i="43"/>
  <c r="D128" i="45"/>
  <c r="BP128" i="43"/>
  <c r="BP128" i="45"/>
  <c r="BJ129" i="43"/>
  <c r="BJ129" i="45"/>
  <c r="AO131" i="45"/>
  <c r="AB132" i="45"/>
  <c r="AL132" i="43"/>
  <c r="AL132" i="45"/>
  <c r="U136" i="43"/>
  <c r="U136" i="45"/>
  <c r="AC136" i="43"/>
  <c r="AC136" i="45"/>
  <c r="AK136" i="43"/>
  <c r="AK136" i="45"/>
  <c r="BA136" i="43"/>
  <c r="BA136" i="45"/>
  <c r="BI136" i="43"/>
  <c r="BI136" i="45"/>
  <c r="BQ136" i="43"/>
  <c r="BQ136" i="45"/>
  <c r="AA139" i="45"/>
  <c r="AO136" i="45"/>
  <c r="U138" i="45"/>
  <c r="BF138" i="45"/>
  <c r="AD140" i="45"/>
  <c r="M141" i="45"/>
  <c r="AH141" i="45"/>
  <c r="BF141" i="45"/>
  <c r="AZ142" i="45"/>
  <c r="U143" i="45"/>
  <c r="N144" i="45"/>
  <c r="AD144" i="45"/>
  <c r="BA144" i="45"/>
  <c r="N145" i="45"/>
  <c r="AD145" i="45"/>
  <c r="D146" i="45"/>
  <c r="S146" i="45"/>
  <c r="AM146" i="45"/>
  <c r="BH146" i="45"/>
  <c r="D147" i="45"/>
  <c r="AA147" i="45"/>
  <c r="AR147" i="45"/>
  <c r="BO147" i="45"/>
  <c r="BA148" i="45"/>
  <c r="D149" i="45"/>
  <c r="U149" i="45"/>
  <c r="AF149" i="45"/>
  <c r="AY149" i="45"/>
  <c r="S150" i="45"/>
  <c r="BG150" i="45"/>
  <c r="X151" i="45"/>
  <c r="AU151" i="45"/>
  <c r="BM151" i="45"/>
  <c r="J152" i="45"/>
  <c r="W152" i="45"/>
  <c r="BK152" i="45"/>
  <c r="E153" i="45"/>
  <c r="AB153" i="45"/>
  <c r="AS153" i="45"/>
  <c r="BJ153" i="45"/>
  <c r="R154" i="45"/>
  <c r="AN154" i="45"/>
  <c r="M155" i="45"/>
  <c r="AF155" i="45"/>
  <c r="AX155" i="45"/>
  <c r="BI155" i="45"/>
  <c r="J156" i="45"/>
  <c r="BF156" i="45"/>
  <c r="Q157" i="45"/>
  <c r="AP157" i="45"/>
  <c r="Z158" i="45"/>
  <c r="AW158" i="45"/>
  <c r="AB159" i="45"/>
  <c r="BA159" i="45"/>
  <c r="AI160" i="45"/>
  <c r="BM160" i="45"/>
  <c r="K161" i="45"/>
  <c r="AL161" i="45"/>
  <c r="BJ161" i="45"/>
  <c r="AI162" i="45"/>
  <c r="BG162" i="45"/>
  <c r="K164" i="45"/>
  <c r="AK165" i="45"/>
  <c r="AK166" i="45"/>
  <c r="O166" i="43"/>
  <c r="O166" i="45"/>
  <c r="AM166" i="43"/>
  <c r="AM166" i="45"/>
  <c r="AL167" i="45"/>
  <c r="AR169" i="43"/>
  <c r="AR169" i="45"/>
  <c r="AI149" i="45"/>
  <c r="S154" i="45"/>
  <c r="E165" i="43"/>
  <c r="E165" i="45"/>
  <c r="U165" i="43"/>
  <c r="U165" i="45"/>
  <c r="AH171" i="43"/>
  <c r="AH171" i="45"/>
  <c r="AX171" i="43"/>
  <c r="AX171" i="45"/>
  <c r="R141" i="45"/>
  <c r="AP141" i="45"/>
  <c r="AE142" i="45"/>
  <c r="BK142" i="45"/>
  <c r="E143" i="45"/>
  <c r="K147" i="45"/>
  <c r="AT147" i="45"/>
  <c r="U148" i="45"/>
  <c r="W149" i="45"/>
  <c r="AM149" i="45"/>
  <c r="G151" i="45"/>
  <c r="AY151" i="45"/>
  <c r="AD152" i="45"/>
  <c r="AZ153" i="45"/>
  <c r="BL153" i="45"/>
  <c r="Z154" i="45"/>
  <c r="AP154" i="45"/>
  <c r="AH155" i="45"/>
  <c r="R156" i="45"/>
  <c r="BJ156" i="45"/>
  <c r="Y157" i="45"/>
  <c r="AC158" i="45"/>
  <c r="BA158" i="45"/>
  <c r="F160" i="45"/>
  <c r="AU160" i="45"/>
  <c r="R161" i="45"/>
  <c r="AS161" i="45"/>
  <c r="BN161" i="45"/>
  <c r="AP167" i="45"/>
  <c r="V169" i="43"/>
  <c r="V169" i="45"/>
  <c r="AT169" i="43"/>
  <c r="AT169" i="45"/>
  <c r="BH170" i="45"/>
  <c r="BN171" i="45"/>
  <c r="AY135" i="45"/>
  <c r="AC138" i="45"/>
  <c r="AV138" i="45"/>
  <c r="AZ139" i="45"/>
  <c r="BK141" i="45"/>
  <c r="G142" i="45"/>
  <c r="AF142" i="45"/>
  <c r="BL142" i="45"/>
  <c r="I143" i="45"/>
  <c r="AD143" i="45"/>
  <c r="U144" i="45"/>
  <c r="AK144" i="45"/>
  <c r="Q145" i="45"/>
  <c r="AK145" i="45"/>
  <c r="BE145" i="45"/>
  <c r="BQ145" i="45"/>
  <c r="I146" i="45"/>
  <c r="AE146" i="45"/>
  <c r="L147" i="45"/>
  <c r="AI147" i="45"/>
  <c r="W148" i="45"/>
  <c r="K149" i="45"/>
  <c r="X149" i="45"/>
  <c r="AN149" i="45"/>
  <c r="BG149" i="45"/>
  <c r="I151" i="45"/>
  <c r="AG151" i="45"/>
  <c r="BC151" i="45"/>
  <c r="M152" i="45"/>
  <c r="AE152" i="45"/>
  <c r="BB152" i="45"/>
  <c r="M153" i="45"/>
  <c r="AG153" i="45"/>
  <c r="BA153" i="45"/>
  <c r="BM153" i="45"/>
  <c r="J154" i="45"/>
  <c r="AQ154" i="45"/>
  <c r="H155" i="45"/>
  <c r="U155" i="45"/>
  <c r="AI155" i="45"/>
  <c r="BD155" i="45"/>
  <c r="U156" i="45"/>
  <c r="AU156" i="45"/>
  <c r="BK156" i="45"/>
  <c r="H157" i="45"/>
  <c r="Z157" i="45"/>
  <c r="BD157" i="45"/>
  <c r="AH158" i="45"/>
  <c r="BF158" i="45"/>
  <c r="AJ159" i="45"/>
  <c r="BH159" i="45"/>
  <c r="L160" i="45"/>
  <c r="AY160" i="45"/>
  <c r="S161" i="45"/>
  <c r="AT161" i="45"/>
  <c r="S162" i="45"/>
  <c r="BO162" i="45"/>
  <c r="AU164" i="45"/>
  <c r="I164" i="43"/>
  <c r="I164" i="45"/>
  <c r="Q164" i="43"/>
  <c r="Q164" i="45"/>
  <c r="M165" i="45"/>
  <c r="BA165" i="45"/>
  <c r="K168" i="45"/>
  <c r="AY168" i="45"/>
  <c r="W141" i="45"/>
  <c r="AU141" i="45"/>
  <c r="AG143" i="45"/>
  <c r="BE143" i="45"/>
  <c r="E144" i="45"/>
  <c r="BI144" i="45"/>
  <c r="E145" i="45"/>
  <c r="AQ149" i="45"/>
  <c r="AI151" i="45"/>
  <c r="N152" i="45"/>
  <c r="AJ153" i="45"/>
  <c r="I157" i="45"/>
  <c r="BE157" i="45"/>
  <c r="I158" i="45"/>
  <c r="D159" i="45"/>
  <c r="O160" i="45"/>
  <c r="AA162" i="43"/>
  <c r="AA162" i="45"/>
  <c r="R167" i="45"/>
  <c r="P168" i="43"/>
  <c r="P168" i="45"/>
  <c r="AF168" i="43"/>
  <c r="AF168" i="45"/>
  <c r="AV168" i="43"/>
  <c r="AV168" i="45"/>
  <c r="BD168" i="43"/>
  <c r="BD168" i="45"/>
  <c r="L172" i="43"/>
  <c r="L172" i="45"/>
  <c r="AZ172" i="43"/>
  <c r="AZ172" i="45"/>
  <c r="BP172" i="43"/>
  <c r="BP172" i="45"/>
  <c r="AT163" i="43"/>
  <c r="AT163" i="45"/>
  <c r="BN167" i="43"/>
  <c r="BN167" i="45"/>
  <c r="BM168" i="43"/>
  <c r="BM168" i="45"/>
  <c r="AH138" i="45"/>
  <c r="G141" i="45"/>
  <c r="M143" i="45"/>
  <c r="BL144" i="45"/>
  <c r="L146" i="45"/>
  <c r="AS148" i="45"/>
  <c r="S149" i="45"/>
  <c r="AU149" i="45"/>
  <c r="BK151" i="45"/>
  <c r="F152" i="45"/>
  <c r="BH153" i="45"/>
  <c r="AH156" i="45"/>
  <c r="BL157" i="45"/>
  <c r="AS158" i="45"/>
  <c r="BK160" i="45"/>
  <c r="E161" i="45"/>
  <c r="Z161" i="45"/>
  <c r="BF161" i="45"/>
  <c r="AC165" i="45"/>
  <c r="E166" i="43"/>
  <c r="E166" i="45"/>
  <c r="AC166" i="43"/>
  <c r="AC166" i="45"/>
  <c r="BA166" i="43"/>
  <c r="BA166" i="45"/>
  <c r="Z167" i="45"/>
  <c r="BL168" i="45"/>
  <c r="AB170" i="43"/>
  <c r="AB170" i="45"/>
  <c r="BB171" i="45"/>
  <c r="R138" i="45"/>
  <c r="T139" i="45"/>
  <c r="F140" i="45"/>
  <c r="AT140" i="45"/>
  <c r="J141" i="45"/>
  <c r="BC141" i="45"/>
  <c r="R142" i="45"/>
  <c r="BQ143" i="45"/>
  <c r="M144" i="45"/>
  <c r="AC144" i="45"/>
  <c r="AT144" i="45"/>
  <c r="M145" i="45"/>
  <c r="AC145" i="45"/>
  <c r="AS145" i="45"/>
  <c r="R146" i="45"/>
  <c r="AJ146" i="45"/>
  <c r="V147" i="45"/>
  <c r="AQ147" i="45"/>
  <c r="T149" i="45"/>
  <c r="AE149" i="45"/>
  <c r="AV149" i="45"/>
  <c r="W151" i="45"/>
  <c r="AR151" i="45"/>
  <c r="BL151" i="45"/>
  <c r="G152" i="45"/>
  <c r="AQ152" i="45"/>
  <c r="BJ152" i="45"/>
  <c r="D153" i="45"/>
  <c r="AR153" i="45"/>
  <c r="BI153" i="45"/>
  <c r="AM154" i="45"/>
  <c r="BF154" i="45"/>
  <c r="P157" i="45"/>
  <c r="AN157" i="45"/>
  <c r="T159" i="45"/>
  <c r="AE160" i="45"/>
  <c r="F161" i="45"/>
  <c r="Z163" i="45"/>
  <c r="G164" i="45"/>
  <c r="AI164" i="45"/>
  <c r="BG164" i="45"/>
  <c r="BQ165" i="45"/>
  <c r="AA165" i="43"/>
  <c r="AA165" i="45"/>
  <c r="AY165" i="43"/>
  <c r="AY165" i="45"/>
  <c r="AQ168" i="43"/>
  <c r="AQ168" i="45"/>
  <c r="BL169" i="45"/>
  <c r="M169" i="45"/>
  <c r="BQ169" i="45"/>
  <c r="U170" i="45"/>
  <c r="BD170" i="45"/>
  <c r="W171" i="45"/>
  <c r="AU171" i="45"/>
  <c r="K173" i="45"/>
  <c r="AL173" i="45"/>
  <c r="BI173" i="45"/>
  <c r="AR174" i="45"/>
  <c r="V175" i="45"/>
  <c r="AK175" i="45"/>
  <c r="BC175" i="45"/>
  <c r="AN176" i="45"/>
  <c r="BG176" i="45"/>
  <c r="V177" i="45"/>
  <c r="AY177" i="45"/>
  <c r="M178" i="45"/>
  <c r="AM178" i="45"/>
  <c r="BA178" i="45"/>
  <c r="K179" i="45"/>
  <c r="AI179" i="45"/>
  <c r="BB179" i="45"/>
  <c r="U180" i="45"/>
  <c r="AZ180" i="45"/>
  <c r="Z181" i="45"/>
  <c r="BP181" i="45"/>
  <c r="P182" i="45"/>
  <c r="AO182" i="45"/>
  <c r="BM182" i="45"/>
  <c r="I183" i="45"/>
  <c r="AI183" i="45"/>
  <c r="BD183" i="45"/>
  <c r="BI184" i="45"/>
  <c r="H185" i="45"/>
  <c r="AF185" i="45"/>
  <c r="BC185" i="45"/>
  <c r="AV186" i="45"/>
  <c r="T187" i="45"/>
  <c r="AU187" i="45"/>
  <c r="Y188" i="45"/>
  <c r="AQ188" i="45"/>
  <c r="BH188" i="45"/>
  <c r="W189" i="45"/>
  <c r="P190" i="45"/>
  <c r="AD190" i="45"/>
  <c r="AU190" i="45"/>
  <c r="BN190" i="45"/>
  <c r="AA191" i="45"/>
  <c r="BH191" i="45"/>
  <c r="F192" i="45"/>
  <c r="AD192" i="45"/>
  <c r="AY192" i="45"/>
  <c r="AK193" i="45"/>
  <c r="BD193" i="45"/>
  <c r="AT194" i="45"/>
  <c r="X195" i="45"/>
  <c r="AV195" i="45"/>
  <c r="BO195" i="45"/>
  <c r="N196" i="45"/>
  <c r="BG196" i="45"/>
  <c r="L197" i="45"/>
  <c r="AK197" i="45"/>
  <c r="AQ197" i="43"/>
  <c r="AQ197" i="45"/>
  <c r="BD198" i="45"/>
  <c r="G200" i="45"/>
  <c r="AE200" i="45"/>
  <c r="R206" i="43"/>
  <c r="R206" i="45"/>
  <c r="AH206" i="43"/>
  <c r="AH206" i="45"/>
  <c r="AP206" i="43"/>
  <c r="AP206" i="45"/>
  <c r="AX206" i="43"/>
  <c r="AX206" i="45"/>
  <c r="BH207" i="45"/>
  <c r="K203" i="43"/>
  <c r="K203" i="45"/>
  <c r="AA203" i="43"/>
  <c r="AA203" i="45"/>
  <c r="AI203" i="43"/>
  <c r="AI203" i="45"/>
  <c r="BG203" i="43"/>
  <c r="BG203" i="45"/>
  <c r="G205" i="43"/>
  <c r="G205" i="45"/>
  <c r="O205" i="43"/>
  <c r="O205" i="45"/>
  <c r="AE205" i="43"/>
  <c r="AE205" i="45"/>
  <c r="AM205" i="43"/>
  <c r="AM205" i="45"/>
  <c r="AU205" i="43"/>
  <c r="AU205" i="45"/>
  <c r="AU206" i="45"/>
  <c r="AB207" i="45"/>
  <c r="AS170" i="45"/>
  <c r="BI170" i="45"/>
  <c r="G171" i="45"/>
  <c r="AF171" i="45"/>
  <c r="BP171" i="45"/>
  <c r="AX172" i="45"/>
  <c r="AQ173" i="45"/>
  <c r="BM173" i="45"/>
  <c r="BA174" i="45"/>
  <c r="I175" i="45"/>
  <c r="Y175" i="45"/>
  <c r="AP175" i="45"/>
  <c r="BF175" i="45"/>
  <c r="T176" i="45"/>
  <c r="AQ176" i="45"/>
  <c r="BJ176" i="45"/>
  <c r="BB177" i="45"/>
  <c r="Q178" i="45"/>
  <c r="AO178" i="45"/>
  <c r="S179" i="45"/>
  <c r="AM179" i="45"/>
  <c r="BF179" i="45"/>
  <c r="AC180" i="45"/>
  <c r="BJ180" i="45"/>
  <c r="F181" i="45"/>
  <c r="BA182" i="45"/>
  <c r="M183" i="45"/>
  <c r="E184" i="45"/>
  <c r="AM185" i="45"/>
  <c r="BG185" i="45"/>
  <c r="AB187" i="45"/>
  <c r="BD187" i="45"/>
  <c r="AD188" i="45"/>
  <c r="AT188" i="45"/>
  <c r="G189" i="45"/>
  <c r="R190" i="45"/>
  <c r="AF190" i="45"/>
  <c r="AF191" i="45"/>
  <c r="AI192" i="45"/>
  <c r="U193" i="45"/>
  <c r="AN193" i="45"/>
  <c r="N194" i="45"/>
  <c r="BF194" i="45"/>
  <c r="AY195" i="45"/>
  <c r="AA196" i="45"/>
  <c r="P197" i="45"/>
  <c r="U197" i="43"/>
  <c r="U197" i="45"/>
  <c r="AS197" i="43"/>
  <c r="AS197" i="45"/>
  <c r="K199" i="43"/>
  <c r="K199" i="45"/>
  <c r="AA199" i="43"/>
  <c r="AA199" i="45"/>
  <c r="AQ199" i="43"/>
  <c r="AQ199" i="45"/>
  <c r="BH201" i="45"/>
  <c r="I201" i="43"/>
  <c r="I201" i="45"/>
  <c r="Y201" i="43"/>
  <c r="Y201" i="45"/>
  <c r="AG201" i="43"/>
  <c r="AG201" i="45"/>
  <c r="AW201" i="43"/>
  <c r="AW201" i="45"/>
  <c r="I207" i="43"/>
  <c r="I207" i="45"/>
  <c r="Q207" i="43"/>
  <c r="Q207" i="45"/>
  <c r="AG207" i="43"/>
  <c r="AG207" i="45"/>
  <c r="AO207" i="43"/>
  <c r="AO207" i="45"/>
  <c r="AW207" i="43"/>
  <c r="AW207" i="45"/>
  <c r="BM207" i="43"/>
  <c r="BM207" i="45"/>
  <c r="AS173" i="45"/>
  <c r="U174" i="45"/>
  <c r="BH174" i="45"/>
  <c r="AS175" i="45"/>
  <c r="BI175" i="45"/>
  <c r="AD177" i="45"/>
  <c r="BF177" i="45"/>
  <c r="U178" i="45"/>
  <c r="BE178" i="45"/>
  <c r="BL180" i="45"/>
  <c r="L181" i="45"/>
  <c r="AA182" i="45"/>
  <c r="BK185" i="45"/>
  <c r="O186" i="45"/>
  <c r="F188" i="45"/>
  <c r="AK189" i="45"/>
  <c r="AK192" i="45"/>
  <c r="BI192" i="45"/>
  <c r="BL193" i="45"/>
  <c r="BJ197" i="43"/>
  <c r="BJ197" i="45"/>
  <c r="X198" i="43"/>
  <c r="X198" i="45"/>
  <c r="L199" i="43"/>
  <c r="L199" i="45"/>
  <c r="AB199" i="43"/>
  <c r="AB199" i="45"/>
  <c r="AR199" i="43"/>
  <c r="AR199" i="45"/>
  <c r="BH199" i="43"/>
  <c r="BH199" i="45"/>
  <c r="AC169" i="45"/>
  <c r="BA169" i="45"/>
  <c r="AC170" i="45"/>
  <c r="AV170" i="45"/>
  <c r="AJ171" i="45"/>
  <c r="BF172" i="45"/>
  <c r="V173" i="45"/>
  <c r="AT173" i="45"/>
  <c r="M175" i="45"/>
  <c r="AC175" i="45"/>
  <c r="AU175" i="45"/>
  <c r="BK175" i="45"/>
  <c r="D176" i="45"/>
  <c r="AB176" i="45"/>
  <c r="AT176" i="45"/>
  <c r="K177" i="45"/>
  <c r="AH177" i="45"/>
  <c r="BK177" i="45"/>
  <c r="E178" i="45"/>
  <c r="W178" i="45"/>
  <c r="AS178" i="45"/>
  <c r="F179" i="45"/>
  <c r="Y179" i="45"/>
  <c r="AQ179" i="45"/>
  <c r="BJ179" i="45"/>
  <c r="E180" i="45"/>
  <c r="AF180" i="45"/>
  <c r="BM180" i="45"/>
  <c r="P181" i="45"/>
  <c r="AC182" i="45"/>
  <c r="BC182" i="45"/>
  <c r="S183" i="45"/>
  <c r="AV183" i="45"/>
  <c r="BP183" i="45"/>
  <c r="K184" i="45"/>
  <c r="AU184" i="45"/>
  <c r="W185" i="45"/>
  <c r="AS185" i="45"/>
  <c r="BL185" i="45"/>
  <c r="S186" i="45"/>
  <c r="K187" i="45"/>
  <c r="AF187" i="45"/>
  <c r="BL187" i="45"/>
  <c r="I188" i="45"/>
  <c r="AH188" i="45"/>
  <c r="BB188" i="45"/>
  <c r="BQ188" i="45"/>
  <c r="AL189" i="45"/>
  <c r="BJ189" i="45"/>
  <c r="F190" i="45"/>
  <c r="BE190" i="45"/>
  <c r="AQ191" i="45"/>
  <c r="S192" i="45"/>
  <c r="AL192" i="45"/>
  <c r="BJ192" i="45"/>
  <c r="E193" i="45"/>
  <c r="X193" i="45"/>
  <c r="BQ193" i="45"/>
  <c r="Z194" i="45"/>
  <c r="BM194" i="45"/>
  <c r="P195" i="45"/>
  <c r="AI195" i="45"/>
  <c r="BD195" i="45"/>
  <c r="X197" i="45"/>
  <c r="AZ197" i="45"/>
  <c r="BK197" i="43"/>
  <c r="BK197" i="45"/>
  <c r="AV198" i="45"/>
  <c r="AZ199" i="45"/>
  <c r="M199" i="43"/>
  <c r="M199" i="45"/>
  <c r="AC199" i="43"/>
  <c r="AC199" i="45"/>
  <c r="BI199" i="43"/>
  <c r="BI199" i="45"/>
  <c r="V200" i="45"/>
  <c r="G202" i="43"/>
  <c r="G202" i="45"/>
  <c r="O202" i="43"/>
  <c r="O202" i="45"/>
  <c r="AE202" i="43"/>
  <c r="AE202" i="45"/>
  <c r="AM202" i="43"/>
  <c r="AM202" i="45"/>
  <c r="AY203" i="45"/>
  <c r="M204" i="43"/>
  <c r="M204" i="45"/>
  <c r="AK204" i="43"/>
  <c r="AK204" i="45"/>
  <c r="AS204" i="43"/>
  <c r="AS204" i="45"/>
  <c r="BQ204" i="43"/>
  <c r="BQ204" i="45"/>
  <c r="J206" i="45"/>
  <c r="AJ181" i="45"/>
  <c r="M189" i="45"/>
  <c r="U192" i="45"/>
  <c r="AS192" i="45"/>
  <c r="AV193" i="45"/>
  <c r="AQ196" i="45"/>
  <c r="J198" i="43"/>
  <c r="J198" i="45"/>
  <c r="BF198" i="43"/>
  <c r="BF198" i="45"/>
  <c r="F200" i="43"/>
  <c r="F200" i="45"/>
  <c r="L201" i="43"/>
  <c r="L201" i="45"/>
  <c r="AZ201" i="43"/>
  <c r="AZ201" i="45"/>
  <c r="O206" i="43"/>
  <c r="O206" i="45"/>
  <c r="W206" i="43"/>
  <c r="W206" i="45"/>
  <c r="AE206" i="43"/>
  <c r="AE206" i="45"/>
  <c r="BC206" i="43"/>
  <c r="BC206" i="45"/>
  <c r="D207" i="43"/>
  <c r="D207" i="45"/>
  <c r="L207" i="43"/>
  <c r="L207" i="45"/>
  <c r="T207" i="43"/>
  <c r="T207" i="45"/>
  <c r="AJ207" i="43"/>
  <c r="AJ207" i="45"/>
  <c r="AR207" i="43"/>
  <c r="AR207" i="45"/>
  <c r="AZ207" i="43"/>
  <c r="AZ207" i="45"/>
  <c r="BP207" i="43"/>
  <c r="BP207" i="45"/>
  <c r="N177" i="45"/>
  <c r="Y178" i="45"/>
  <c r="AP180" i="45"/>
  <c r="BH181" i="45"/>
  <c r="AG182" i="45"/>
  <c r="BG182" i="45"/>
  <c r="AY183" i="45"/>
  <c r="BC184" i="45"/>
  <c r="H193" i="45"/>
  <c r="S195" i="45"/>
  <c r="D197" i="45"/>
  <c r="AA198" i="43"/>
  <c r="AA198" i="45"/>
  <c r="AQ198" i="43"/>
  <c r="AQ198" i="45"/>
  <c r="W200" i="43"/>
  <c r="W200" i="45"/>
  <c r="Y207" i="45"/>
  <c r="BB173" i="45"/>
  <c r="AJ174" i="45"/>
  <c r="U175" i="45"/>
  <c r="BA175" i="45"/>
  <c r="BQ175" i="45"/>
  <c r="BQ178" i="45"/>
  <c r="AV180" i="45"/>
  <c r="K182" i="45"/>
  <c r="G185" i="45"/>
  <c r="AE185" i="45"/>
  <c r="AS189" i="45"/>
  <c r="E192" i="45"/>
  <c r="AC192" i="45"/>
  <c r="BQ192" i="45"/>
  <c r="L193" i="45"/>
  <c r="AF193" i="45"/>
  <c r="K196" i="45"/>
  <c r="AH198" i="45"/>
  <c r="J199" i="45"/>
  <c r="R202" i="43"/>
  <c r="R202" i="45"/>
  <c r="Z202" i="43"/>
  <c r="Z202" i="45"/>
  <c r="AH202" i="43"/>
  <c r="AH202" i="45"/>
  <c r="AP202" i="43"/>
  <c r="AP202" i="45"/>
  <c r="AX202" i="43"/>
  <c r="AX202" i="45"/>
  <c r="BF202" i="43"/>
  <c r="BF202" i="45"/>
  <c r="AT200" i="45"/>
  <c r="AF201" i="45"/>
  <c r="BA201" i="45"/>
  <c r="X202" i="45"/>
  <c r="BG202" i="45"/>
  <c r="L203" i="45"/>
  <c r="AB203" i="45"/>
  <c r="AV203" i="45"/>
  <c r="BH203" i="45"/>
  <c r="G204" i="45"/>
  <c r="W204" i="45"/>
  <c r="AL204" i="45"/>
  <c r="BB204" i="45"/>
  <c r="AG205" i="45"/>
  <c r="AQ206" i="45"/>
  <c r="BE206" i="45"/>
  <c r="K207" i="45"/>
  <c r="U207" i="45"/>
  <c r="AQ207" i="45"/>
  <c r="BA207" i="45"/>
  <c r="AU200" i="45"/>
  <c r="M201" i="45"/>
  <c r="BB201" i="45"/>
  <c r="AQ202" i="45"/>
  <c r="M203" i="45"/>
  <c r="AF203" i="45"/>
  <c r="BL203" i="45"/>
  <c r="Z204" i="45"/>
  <c r="AM204" i="45"/>
  <c r="BC204" i="45"/>
  <c r="H205" i="45"/>
  <c r="X205" i="45"/>
  <c r="AJ205" i="45"/>
  <c r="AV205" i="45"/>
  <c r="AF206" i="45"/>
  <c r="AH207" i="45"/>
  <c r="BN207" i="45"/>
  <c r="BK200" i="45"/>
  <c r="S202" i="45"/>
  <c r="F204" i="45"/>
  <c r="V204" i="45"/>
  <c r="AF205" i="45"/>
  <c r="BD206" i="45"/>
  <c r="H7" i="45"/>
  <c r="X7" i="45"/>
  <c r="AN7" i="45"/>
  <c r="BD7" i="45"/>
  <c r="E7" i="45"/>
  <c r="E7" i="43"/>
  <c r="M7" i="45"/>
  <c r="M7" i="43"/>
  <c r="U7" i="45"/>
  <c r="U7" i="43"/>
  <c r="AC7" i="45"/>
  <c r="AC7" i="43"/>
  <c r="AK7" i="45"/>
  <c r="AK7" i="43"/>
  <c r="AS7" i="45"/>
  <c r="AS7" i="43"/>
  <c r="BA7" i="45"/>
  <c r="BA7" i="43"/>
  <c r="BI7" i="45"/>
  <c r="BI7" i="43"/>
  <c r="BQ7" i="45"/>
  <c r="BQ7" i="43"/>
  <c r="H9" i="45"/>
  <c r="X9" i="45"/>
  <c r="AN9" i="45"/>
  <c r="BD9" i="45"/>
  <c r="E9" i="45"/>
  <c r="E9" i="43"/>
  <c r="M9" i="45"/>
  <c r="M9" i="43"/>
  <c r="U9" i="45"/>
  <c r="U9" i="43"/>
  <c r="AC9" i="45"/>
  <c r="AC9" i="43"/>
  <c r="AK9" i="45"/>
  <c r="AK9" i="43"/>
  <c r="AS9" i="45"/>
  <c r="AS9" i="43"/>
  <c r="BA9" i="45"/>
  <c r="BA9" i="43"/>
  <c r="BI9" i="45"/>
  <c r="BI9" i="43"/>
  <c r="BQ9" i="45"/>
  <c r="BQ9" i="43"/>
  <c r="H11" i="45"/>
  <c r="X11" i="45"/>
  <c r="AN11" i="45"/>
  <c r="BD11" i="45"/>
  <c r="E11" i="45"/>
  <c r="E11" i="43"/>
  <c r="M11" i="45"/>
  <c r="M11" i="43"/>
  <c r="U11" i="45"/>
  <c r="U11" i="43"/>
  <c r="AC11" i="45"/>
  <c r="AC11" i="43"/>
  <c r="AK11" i="45"/>
  <c r="AK11" i="43"/>
  <c r="AS11" i="45"/>
  <c r="AS11" i="43"/>
  <c r="BA11" i="45"/>
  <c r="BA11" i="43"/>
  <c r="BI11" i="45"/>
  <c r="BI11" i="43"/>
  <c r="BQ11" i="45"/>
  <c r="BQ11" i="43"/>
  <c r="H13" i="45"/>
  <c r="X13" i="45"/>
  <c r="AN13" i="45"/>
  <c r="BD13" i="45"/>
  <c r="E13" i="45"/>
  <c r="E13" i="43"/>
  <c r="M13" i="45"/>
  <c r="M13" i="43"/>
  <c r="U13" i="45"/>
  <c r="U13" i="43"/>
  <c r="AC13" i="45"/>
  <c r="AC13" i="43"/>
  <c r="AK13" i="45"/>
  <c r="AK13" i="43"/>
  <c r="AS13" i="45"/>
  <c r="AS13" i="43"/>
  <c r="BA13" i="45"/>
  <c r="BA13" i="43"/>
  <c r="BI13" i="45"/>
  <c r="BI13" i="43"/>
  <c r="BQ13" i="45"/>
  <c r="BQ13" i="43"/>
  <c r="G15" i="45"/>
  <c r="W15" i="45"/>
  <c r="AM15" i="45"/>
  <c r="BC15" i="45"/>
  <c r="M16" i="45"/>
  <c r="AC16" i="45"/>
  <c r="AS16" i="45"/>
  <c r="BI16" i="45"/>
  <c r="G16" i="45"/>
  <c r="G16" i="43"/>
  <c r="O16" i="45"/>
  <c r="O16" i="43"/>
  <c r="W16" i="45"/>
  <c r="W16" i="43"/>
  <c r="AE16" i="45"/>
  <c r="AE16" i="43"/>
  <c r="AM16" i="45"/>
  <c r="AM16" i="43"/>
  <c r="AU16" i="45"/>
  <c r="AU16" i="43"/>
  <c r="BC16" i="45"/>
  <c r="BC16" i="43"/>
  <c r="BK16" i="45"/>
  <c r="BK16" i="43"/>
  <c r="S17" i="45"/>
  <c r="BD17" i="45"/>
  <c r="E17" i="45"/>
  <c r="E17" i="43"/>
  <c r="M17" i="45"/>
  <c r="M17" i="43"/>
  <c r="U17" i="45"/>
  <c r="U17" i="43"/>
  <c r="AC17" i="45"/>
  <c r="AC17" i="43"/>
  <c r="AK17" i="45"/>
  <c r="AK17" i="43"/>
  <c r="AS17" i="45"/>
  <c r="AS17" i="43"/>
  <c r="BA17" i="45"/>
  <c r="BA17" i="43"/>
  <c r="BI17" i="45"/>
  <c r="BI17" i="43"/>
  <c r="BQ17" i="45"/>
  <c r="BQ17" i="43"/>
  <c r="J18" i="45"/>
  <c r="AB18" i="45"/>
  <c r="AT18" i="45"/>
  <c r="K19" i="45"/>
  <c r="Z19" i="45"/>
  <c r="AP19" i="45"/>
  <c r="AR19" i="43"/>
  <c r="AR19" i="45"/>
  <c r="BH19" i="43"/>
  <c r="BH19" i="45"/>
  <c r="BK20" i="45"/>
  <c r="H20" i="45"/>
  <c r="H20" i="43"/>
  <c r="P20" i="45"/>
  <c r="P20" i="43"/>
  <c r="X20" i="45"/>
  <c r="X20" i="43"/>
  <c r="AF20" i="45"/>
  <c r="AF20" i="43"/>
  <c r="AN20" i="45"/>
  <c r="AN20" i="43"/>
  <c r="AV20" i="45"/>
  <c r="AV20" i="43"/>
  <c r="BD20" i="45"/>
  <c r="BD20" i="43"/>
  <c r="BL20" i="45"/>
  <c r="BL20" i="43"/>
  <c r="D21" i="45"/>
  <c r="D21" i="43"/>
  <c r="L21" i="45"/>
  <c r="L21" i="43"/>
  <c r="T21" i="45"/>
  <c r="T21" i="43"/>
  <c r="AB21" i="45"/>
  <c r="AB21" i="43"/>
  <c r="AJ21" i="45"/>
  <c r="AJ21" i="43"/>
  <c r="AR21" i="45"/>
  <c r="AR21" i="43"/>
  <c r="AZ21" i="45"/>
  <c r="AZ21" i="43"/>
  <c r="BH21" i="45"/>
  <c r="BH21" i="43"/>
  <c r="BP21" i="45"/>
  <c r="BP21" i="43"/>
  <c r="P22" i="45"/>
  <c r="AL22" i="43"/>
  <c r="AL22" i="45"/>
  <c r="BB22" i="43"/>
  <c r="BB22" i="45"/>
  <c r="BJ22" i="43"/>
  <c r="BJ22" i="45"/>
  <c r="AE23" i="45"/>
  <c r="BK23" i="45"/>
  <c r="I23" i="45"/>
  <c r="I23" i="43"/>
  <c r="Q23" i="45"/>
  <c r="Q23" i="43"/>
  <c r="Y23" i="45"/>
  <c r="Y23" i="43"/>
  <c r="AG23" i="45"/>
  <c r="AG23" i="43"/>
  <c r="AO23" i="45"/>
  <c r="AO23" i="43"/>
  <c r="AW23" i="45"/>
  <c r="AW23" i="43"/>
  <c r="BE23" i="45"/>
  <c r="BE23" i="43"/>
  <c r="BM23" i="45"/>
  <c r="BM23" i="43"/>
  <c r="F24" i="45"/>
  <c r="V24" i="45"/>
  <c r="J25" i="45"/>
  <c r="J25" i="43"/>
  <c r="R25" i="45"/>
  <c r="R25" i="43"/>
  <c r="Z25" i="45"/>
  <c r="Z25" i="43"/>
  <c r="AH25" i="45"/>
  <c r="AH25" i="43"/>
  <c r="AP25" i="45"/>
  <c r="AP25" i="43"/>
  <c r="AX25" i="45"/>
  <c r="AX25" i="43"/>
  <c r="BF25" i="45"/>
  <c r="BF25" i="43"/>
  <c r="BN25" i="45"/>
  <c r="BN25" i="43"/>
  <c r="AC26" i="45"/>
  <c r="AV26" i="43"/>
  <c r="AV26" i="45"/>
  <c r="D27" i="45"/>
  <c r="BQ28" i="45"/>
  <c r="K28" i="45"/>
  <c r="K28" i="43"/>
  <c r="S28" i="45"/>
  <c r="S28" i="43"/>
  <c r="AA28" i="45"/>
  <c r="AA28" i="43"/>
  <c r="AI28" i="45"/>
  <c r="AI28" i="43"/>
  <c r="AQ28" i="45"/>
  <c r="AQ28" i="43"/>
  <c r="AY28" i="45"/>
  <c r="AY28" i="43"/>
  <c r="BG28" i="45"/>
  <c r="BG28" i="43"/>
  <c r="BO28" i="45"/>
  <c r="BO28" i="43"/>
  <c r="O29" i="45"/>
  <c r="P30" i="45"/>
  <c r="G30" i="45"/>
  <c r="G30" i="43"/>
  <c r="O30" i="45"/>
  <c r="O30" i="43"/>
  <c r="W30" i="45"/>
  <c r="W30" i="43"/>
  <c r="AE30" i="45"/>
  <c r="AE30" i="43"/>
  <c r="AM30" i="45"/>
  <c r="AM30" i="43"/>
  <c r="AU30" i="45"/>
  <c r="AU30" i="43"/>
  <c r="BC30" i="45"/>
  <c r="BC30" i="43"/>
  <c r="BK30" i="45"/>
  <c r="BK30" i="43"/>
  <c r="F31" i="45"/>
  <c r="F31" i="43"/>
  <c r="N31" i="45"/>
  <c r="N31" i="43"/>
  <c r="V31" i="45"/>
  <c r="V31" i="43"/>
  <c r="AD31" i="45"/>
  <c r="AD31" i="43"/>
  <c r="AL31" i="45"/>
  <c r="AL31" i="43"/>
  <c r="AT31" i="45"/>
  <c r="AT31" i="43"/>
  <c r="BB31" i="45"/>
  <c r="BB31" i="43"/>
  <c r="BJ31" i="45"/>
  <c r="BJ31" i="43"/>
  <c r="AG32" i="45"/>
  <c r="N32" i="43"/>
  <c r="N32" i="45"/>
  <c r="V32" i="43"/>
  <c r="V32" i="45"/>
  <c r="AL32" i="43"/>
  <c r="AL32" i="45"/>
  <c r="AT32" i="43"/>
  <c r="AT32" i="45"/>
  <c r="U34" i="45"/>
  <c r="N35" i="45"/>
  <c r="BK35" i="45"/>
  <c r="H35" i="45"/>
  <c r="H35" i="43"/>
  <c r="P35" i="45"/>
  <c r="P35" i="43"/>
  <c r="X35" i="45"/>
  <c r="X35" i="43"/>
  <c r="AF35" i="45"/>
  <c r="AF35" i="43"/>
  <c r="AN35" i="45"/>
  <c r="AN35" i="43"/>
  <c r="AV35" i="45"/>
  <c r="AV35" i="43"/>
  <c r="BD35" i="45"/>
  <c r="BD35" i="43"/>
  <c r="BL35" i="45"/>
  <c r="BL35" i="43"/>
  <c r="E36" i="43"/>
  <c r="E36" i="45"/>
  <c r="M36" i="43"/>
  <c r="M36" i="45"/>
  <c r="U36" i="43"/>
  <c r="U36" i="45"/>
  <c r="BQ36" i="43"/>
  <c r="BQ36" i="45"/>
  <c r="I37" i="45"/>
  <c r="I37" i="43"/>
  <c r="Q37" i="45"/>
  <c r="Q37" i="43"/>
  <c r="Y37" i="45"/>
  <c r="Y37" i="43"/>
  <c r="AG37" i="45"/>
  <c r="AG37" i="43"/>
  <c r="AO37" i="45"/>
  <c r="AO37" i="43"/>
  <c r="AW37" i="45"/>
  <c r="AW37" i="43"/>
  <c r="BE37" i="45"/>
  <c r="BE37" i="43"/>
  <c r="BM37" i="45"/>
  <c r="BM37" i="43"/>
  <c r="H38" i="45"/>
  <c r="AJ38" i="45"/>
  <c r="M39" i="45"/>
  <c r="F40" i="45"/>
  <c r="F40" i="43"/>
  <c r="N40" i="45"/>
  <c r="N40" i="43"/>
  <c r="V40" i="45"/>
  <c r="V40" i="43"/>
  <c r="AD40" i="45"/>
  <c r="AD40" i="43"/>
  <c r="AL40" i="45"/>
  <c r="AL40" i="43"/>
  <c r="AT40" i="45"/>
  <c r="AT40" i="43"/>
  <c r="BB40" i="45"/>
  <c r="BB40" i="43"/>
  <c r="BJ40" i="45"/>
  <c r="BJ40" i="43"/>
  <c r="P8" i="45"/>
  <c r="P8" i="43"/>
  <c r="AV8" i="45"/>
  <c r="AV8" i="43"/>
  <c r="BD8" i="45"/>
  <c r="BD8" i="43"/>
  <c r="K7" i="45"/>
  <c r="AA7" i="45"/>
  <c r="AQ7" i="45"/>
  <c r="BG7" i="45"/>
  <c r="F7" i="45"/>
  <c r="F7" i="43"/>
  <c r="N7" i="45"/>
  <c r="N7" i="43"/>
  <c r="V7" i="45"/>
  <c r="V7" i="43"/>
  <c r="AD7" i="45"/>
  <c r="AD7" i="43"/>
  <c r="AL7" i="45"/>
  <c r="AL7" i="43"/>
  <c r="AT7" i="45"/>
  <c r="AT7" i="43"/>
  <c r="BB7" i="45"/>
  <c r="BB7" i="43"/>
  <c r="BJ7" i="45"/>
  <c r="BJ7" i="43"/>
  <c r="K9" i="45"/>
  <c r="AA9" i="45"/>
  <c r="AQ9" i="45"/>
  <c r="BG9" i="45"/>
  <c r="F9" i="45"/>
  <c r="F9" i="43"/>
  <c r="N9" i="45"/>
  <c r="N9" i="43"/>
  <c r="V9" i="45"/>
  <c r="V9" i="43"/>
  <c r="AD9" i="45"/>
  <c r="AD9" i="43"/>
  <c r="AL9" i="45"/>
  <c r="AL9" i="43"/>
  <c r="AT9" i="45"/>
  <c r="AT9" i="43"/>
  <c r="BB9" i="45"/>
  <c r="BB9" i="43"/>
  <c r="BJ9" i="45"/>
  <c r="BJ9" i="43"/>
  <c r="K11" i="45"/>
  <c r="AA11" i="45"/>
  <c r="AQ11" i="45"/>
  <c r="BG11" i="45"/>
  <c r="F11" i="45"/>
  <c r="F11" i="43"/>
  <c r="N11" i="45"/>
  <c r="N11" i="43"/>
  <c r="V11" i="45"/>
  <c r="V11" i="43"/>
  <c r="AD11" i="45"/>
  <c r="AD11" i="43"/>
  <c r="AL11" i="45"/>
  <c r="AL11" i="43"/>
  <c r="AT11" i="45"/>
  <c r="AT11" i="43"/>
  <c r="BB11" i="45"/>
  <c r="BB11" i="43"/>
  <c r="BJ11" i="45"/>
  <c r="BJ11" i="43"/>
  <c r="K13" i="45"/>
  <c r="AA13" i="45"/>
  <c r="AQ13" i="45"/>
  <c r="BG13" i="45"/>
  <c r="F13" i="45"/>
  <c r="F13" i="43"/>
  <c r="N13" i="45"/>
  <c r="N13" i="43"/>
  <c r="V13" i="45"/>
  <c r="V13" i="43"/>
  <c r="AD13" i="45"/>
  <c r="AD13" i="43"/>
  <c r="AL13" i="45"/>
  <c r="AL13" i="43"/>
  <c r="AT13" i="45"/>
  <c r="AT13" i="43"/>
  <c r="BB13" i="45"/>
  <c r="BB13" i="43"/>
  <c r="BJ13" i="45"/>
  <c r="BJ13" i="43"/>
  <c r="E15" i="45"/>
  <c r="E15" i="43"/>
  <c r="M15" i="45"/>
  <c r="M15" i="43"/>
  <c r="U15" i="45"/>
  <c r="U15" i="43"/>
  <c r="AC15" i="45"/>
  <c r="AC15" i="43"/>
  <c r="AK15" i="45"/>
  <c r="AK15" i="43"/>
  <c r="AS15" i="45"/>
  <c r="AS15" i="43"/>
  <c r="BA15" i="45"/>
  <c r="BA15" i="43"/>
  <c r="BI15" i="45"/>
  <c r="BI15" i="43"/>
  <c r="BQ15" i="45"/>
  <c r="BQ15" i="43"/>
  <c r="N16" i="45"/>
  <c r="AD16" i="45"/>
  <c r="AT16" i="45"/>
  <c r="BJ16" i="45"/>
  <c r="H16" i="45"/>
  <c r="H16" i="43"/>
  <c r="P16" i="45"/>
  <c r="P16" i="43"/>
  <c r="X16" i="45"/>
  <c r="X16" i="43"/>
  <c r="AF16" i="45"/>
  <c r="AF16" i="43"/>
  <c r="AN16" i="45"/>
  <c r="AN16" i="43"/>
  <c r="AV16" i="45"/>
  <c r="AV16" i="43"/>
  <c r="BD16" i="45"/>
  <c r="BD16" i="43"/>
  <c r="BL16" i="45"/>
  <c r="BL16" i="43"/>
  <c r="AN17" i="45"/>
  <c r="BG17" i="45"/>
  <c r="F17" i="45"/>
  <c r="F17" i="43"/>
  <c r="N17" i="45"/>
  <c r="N17" i="43"/>
  <c r="V17" i="45"/>
  <c r="V17" i="43"/>
  <c r="AD17" i="45"/>
  <c r="AD17" i="43"/>
  <c r="AL17" i="45"/>
  <c r="AL17" i="43"/>
  <c r="AT17" i="45"/>
  <c r="AT17" i="43"/>
  <c r="BB17" i="45"/>
  <c r="BB17" i="43"/>
  <c r="BJ17" i="45"/>
  <c r="BJ17" i="43"/>
  <c r="AL18" i="45"/>
  <c r="BE18" i="45"/>
  <c r="BH18" i="45"/>
  <c r="BH18" i="43"/>
  <c r="BP18" i="45"/>
  <c r="BP18" i="43"/>
  <c r="AQ19" i="45"/>
  <c r="AE20" i="45"/>
  <c r="AG20" i="43"/>
  <c r="AG20" i="45"/>
  <c r="G21" i="45"/>
  <c r="AE21" i="45"/>
  <c r="E21" i="45"/>
  <c r="E21" i="43"/>
  <c r="M21" i="45"/>
  <c r="M21" i="43"/>
  <c r="U21" i="45"/>
  <c r="U21" i="43"/>
  <c r="AC21" i="45"/>
  <c r="AC21" i="43"/>
  <c r="AK21" i="45"/>
  <c r="AK21" i="43"/>
  <c r="AS21" i="45"/>
  <c r="AS21" i="43"/>
  <c r="BA21" i="45"/>
  <c r="BA21" i="43"/>
  <c r="BI21" i="45"/>
  <c r="BI21" i="43"/>
  <c r="BQ21" i="45"/>
  <c r="BQ21" i="43"/>
  <c r="AK22" i="45"/>
  <c r="P23" i="45"/>
  <c r="AF23" i="45"/>
  <c r="AV23" i="45"/>
  <c r="BL23" i="45"/>
  <c r="AR24" i="45"/>
  <c r="BF24" i="45"/>
  <c r="N24" i="43"/>
  <c r="N24" i="45"/>
  <c r="W25" i="45"/>
  <c r="S25" i="43"/>
  <c r="S25" i="45"/>
  <c r="AA25" i="43"/>
  <c r="AA25" i="45"/>
  <c r="AI25" i="43"/>
  <c r="AI25" i="45"/>
  <c r="AQ25" i="43"/>
  <c r="AQ25" i="45"/>
  <c r="AY25" i="43"/>
  <c r="AY25" i="45"/>
  <c r="AX27" i="45"/>
  <c r="BH27" i="43"/>
  <c r="BH27" i="45"/>
  <c r="BP27" i="43"/>
  <c r="BP27" i="45"/>
  <c r="D28" i="45"/>
  <c r="D28" i="43"/>
  <c r="L28" i="45"/>
  <c r="L28" i="43"/>
  <c r="T28" i="45"/>
  <c r="T28" i="43"/>
  <c r="AB28" i="45"/>
  <c r="AB28" i="43"/>
  <c r="AJ28" i="45"/>
  <c r="AJ28" i="43"/>
  <c r="AR28" i="45"/>
  <c r="AR28" i="43"/>
  <c r="AZ28" i="45"/>
  <c r="AZ28" i="43"/>
  <c r="BH28" i="45"/>
  <c r="BH28" i="43"/>
  <c r="BP28" i="45"/>
  <c r="BP28" i="43"/>
  <c r="D29" i="45"/>
  <c r="D29" i="43"/>
  <c r="L29" i="45"/>
  <c r="L29" i="43"/>
  <c r="T29" i="45"/>
  <c r="T29" i="43"/>
  <c r="AB29" i="45"/>
  <c r="AB29" i="43"/>
  <c r="AJ29" i="45"/>
  <c r="AJ29" i="43"/>
  <c r="AR29" i="45"/>
  <c r="AR29" i="43"/>
  <c r="AZ29" i="45"/>
  <c r="AZ29" i="43"/>
  <c r="BH29" i="45"/>
  <c r="BH29" i="43"/>
  <c r="BP29" i="45"/>
  <c r="BP29" i="43"/>
  <c r="AP30" i="45"/>
  <c r="H30" i="45"/>
  <c r="H30" i="43"/>
  <c r="X30" i="45"/>
  <c r="X30" i="43"/>
  <c r="AN30" i="45"/>
  <c r="AN30" i="43"/>
  <c r="AV30" i="43"/>
  <c r="AV30" i="45"/>
  <c r="BD30" i="45"/>
  <c r="BD30" i="43"/>
  <c r="AO32" i="45"/>
  <c r="X34" i="45"/>
  <c r="AV34" i="45"/>
  <c r="F36" i="45"/>
  <c r="F36" i="43"/>
  <c r="N36" i="45"/>
  <c r="N36" i="43"/>
  <c r="V36" i="45"/>
  <c r="V36" i="43"/>
  <c r="AD36" i="45"/>
  <c r="AD36" i="43"/>
  <c r="AL36" i="45"/>
  <c r="AL36" i="43"/>
  <c r="AT36" i="45"/>
  <c r="AT36" i="43"/>
  <c r="BB36" i="45"/>
  <c r="BB36" i="43"/>
  <c r="BJ36" i="45"/>
  <c r="BJ36" i="43"/>
  <c r="J37" i="43"/>
  <c r="J37" i="45"/>
  <c r="AP37" i="43"/>
  <c r="AP37" i="45"/>
  <c r="AO38" i="45"/>
  <c r="D38" i="43"/>
  <c r="D38" i="45"/>
  <c r="L38" i="43"/>
  <c r="L38" i="45"/>
  <c r="T38" i="43"/>
  <c r="T38" i="45"/>
  <c r="AR38" i="43"/>
  <c r="AR38" i="45"/>
  <c r="BH38" i="43"/>
  <c r="BH38" i="45"/>
  <c r="BP38" i="43"/>
  <c r="BP38" i="45"/>
  <c r="M40" i="45"/>
  <c r="H8" i="45"/>
  <c r="H8" i="43"/>
  <c r="AF8" i="45"/>
  <c r="AF8" i="43"/>
  <c r="AN8" i="45"/>
  <c r="AN8" i="43"/>
  <c r="BL8" i="45"/>
  <c r="BL8" i="43"/>
  <c r="L7" i="45"/>
  <c r="AB7" i="45"/>
  <c r="AR7" i="45"/>
  <c r="BH7" i="45"/>
  <c r="K8" i="45"/>
  <c r="K8" i="43"/>
  <c r="S8" i="45"/>
  <c r="S8" i="43"/>
  <c r="AA8" i="45"/>
  <c r="AA8" i="43"/>
  <c r="AI8" i="45"/>
  <c r="AI8" i="43"/>
  <c r="AQ8" i="45"/>
  <c r="AQ8" i="43"/>
  <c r="AY8" i="45"/>
  <c r="AY8" i="43"/>
  <c r="BG8" i="45"/>
  <c r="BG8" i="43"/>
  <c r="BO8" i="45"/>
  <c r="BO8" i="43"/>
  <c r="L9" i="45"/>
  <c r="AB9" i="45"/>
  <c r="AR9" i="45"/>
  <c r="BH9" i="45"/>
  <c r="K10" i="45"/>
  <c r="K10" i="43"/>
  <c r="S10" i="45"/>
  <c r="S10" i="43"/>
  <c r="AA10" i="45"/>
  <c r="AA10" i="43"/>
  <c r="AI10" i="45"/>
  <c r="AI10" i="43"/>
  <c r="AQ10" i="45"/>
  <c r="AQ10" i="43"/>
  <c r="AY10" i="45"/>
  <c r="AY10" i="43"/>
  <c r="BG10" i="45"/>
  <c r="BG10" i="43"/>
  <c r="BO10" i="45"/>
  <c r="BO10" i="43"/>
  <c r="L11" i="45"/>
  <c r="AB11" i="45"/>
  <c r="AR11" i="45"/>
  <c r="BH11" i="45"/>
  <c r="K12" i="45"/>
  <c r="K12" i="43"/>
  <c r="S12" i="45"/>
  <c r="S12" i="43"/>
  <c r="AA12" i="45"/>
  <c r="AA12" i="43"/>
  <c r="AI12" i="45"/>
  <c r="AI12" i="43"/>
  <c r="AQ12" i="45"/>
  <c r="AQ12" i="43"/>
  <c r="AY12" i="45"/>
  <c r="AY12" i="43"/>
  <c r="BG12" i="45"/>
  <c r="BG12" i="43"/>
  <c r="BO12" i="45"/>
  <c r="BO12" i="43"/>
  <c r="L13" i="45"/>
  <c r="AB13" i="45"/>
  <c r="AR13" i="45"/>
  <c r="BH13" i="45"/>
  <c r="K14" i="45"/>
  <c r="K14" i="43"/>
  <c r="S14" i="45"/>
  <c r="S14" i="43"/>
  <c r="AA14" i="45"/>
  <c r="AA14" i="43"/>
  <c r="AI14" i="45"/>
  <c r="AI14" i="43"/>
  <c r="AQ14" i="45"/>
  <c r="AQ14" i="43"/>
  <c r="AY14" i="45"/>
  <c r="AY14" i="43"/>
  <c r="BG14" i="45"/>
  <c r="BG14" i="43"/>
  <c r="BO14" i="45"/>
  <c r="BO14" i="43"/>
  <c r="K15" i="45"/>
  <c r="AA15" i="45"/>
  <c r="AQ15" i="45"/>
  <c r="BG15" i="45"/>
  <c r="F15" i="45"/>
  <c r="F15" i="43"/>
  <c r="N15" i="45"/>
  <c r="N15" i="43"/>
  <c r="V15" i="45"/>
  <c r="V15" i="43"/>
  <c r="AD15" i="45"/>
  <c r="AD15" i="43"/>
  <c r="AL15" i="45"/>
  <c r="AL15" i="43"/>
  <c r="AT15" i="45"/>
  <c r="AT15" i="43"/>
  <c r="BB15" i="45"/>
  <c r="BB15" i="43"/>
  <c r="BJ15" i="45"/>
  <c r="BJ15" i="43"/>
  <c r="X17" i="45"/>
  <c r="AQ17" i="45"/>
  <c r="W17" i="43"/>
  <c r="W17" i="45"/>
  <c r="AM17" i="43"/>
  <c r="AM17" i="45"/>
  <c r="BC17" i="43"/>
  <c r="BC17" i="45"/>
  <c r="L18" i="45"/>
  <c r="AD18" i="45"/>
  <c r="AW18" i="45"/>
  <c r="BF18" i="45"/>
  <c r="BI18" i="45"/>
  <c r="BI18" i="43"/>
  <c r="BQ18" i="45"/>
  <c r="BQ18" i="43"/>
  <c r="P19" i="45"/>
  <c r="AU19" i="45"/>
  <c r="BF19" i="45"/>
  <c r="F19" i="45"/>
  <c r="F19" i="43"/>
  <c r="N19" i="45"/>
  <c r="N19" i="43"/>
  <c r="V19" i="45"/>
  <c r="V19" i="43"/>
  <c r="AD19" i="45"/>
  <c r="AD19" i="43"/>
  <c r="AL19" i="45"/>
  <c r="AL19" i="43"/>
  <c r="AT19" i="45"/>
  <c r="AT19" i="43"/>
  <c r="BB19" i="45"/>
  <c r="BB19" i="43"/>
  <c r="BJ19" i="45"/>
  <c r="BJ19" i="43"/>
  <c r="Q20" i="45"/>
  <c r="K21" i="45"/>
  <c r="BC21" i="45"/>
  <c r="U22" i="45"/>
  <c r="BI22" i="45"/>
  <c r="H22" i="45"/>
  <c r="H22" i="43"/>
  <c r="X22" i="45"/>
  <c r="X22" i="43"/>
  <c r="AF22" i="43"/>
  <c r="AF22" i="45"/>
  <c r="AN22" i="45"/>
  <c r="AN22" i="43"/>
  <c r="AV22" i="43"/>
  <c r="AV22" i="45"/>
  <c r="BD22" i="45"/>
  <c r="BD22" i="43"/>
  <c r="D23" i="45"/>
  <c r="AJ23" i="45"/>
  <c r="BP23" i="45"/>
  <c r="AI23" i="43"/>
  <c r="AI23" i="45"/>
  <c r="BO23" i="43"/>
  <c r="BO23" i="45"/>
  <c r="J24" i="45"/>
  <c r="Z24" i="45"/>
  <c r="G24" i="45"/>
  <c r="G24" i="43"/>
  <c r="O24" i="45"/>
  <c r="O24" i="43"/>
  <c r="W24" i="45"/>
  <c r="W24" i="43"/>
  <c r="AE24" i="45"/>
  <c r="AE24" i="43"/>
  <c r="AM24" i="45"/>
  <c r="AM24" i="43"/>
  <c r="AU24" i="45"/>
  <c r="AU24" i="43"/>
  <c r="BC24" i="45"/>
  <c r="BC24" i="43"/>
  <c r="BK24" i="45"/>
  <c r="BK24" i="43"/>
  <c r="AU25" i="45"/>
  <c r="BA26" i="45"/>
  <c r="E27" i="45"/>
  <c r="E27" i="43"/>
  <c r="M27" i="45"/>
  <c r="M27" i="43"/>
  <c r="U27" i="45"/>
  <c r="U27" i="43"/>
  <c r="AC27" i="45"/>
  <c r="AC27" i="43"/>
  <c r="AK27" i="45"/>
  <c r="AK27" i="43"/>
  <c r="AS27" i="45"/>
  <c r="AS27" i="43"/>
  <c r="BA27" i="45"/>
  <c r="BA27" i="43"/>
  <c r="BI27" i="45"/>
  <c r="BI27" i="43"/>
  <c r="BQ27" i="45"/>
  <c r="BQ27" i="43"/>
  <c r="M28" i="43"/>
  <c r="M28" i="45"/>
  <c r="U28" i="43"/>
  <c r="U28" i="45"/>
  <c r="AS28" i="43"/>
  <c r="AS28" i="45"/>
  <c r="AW32" i="45"/>
  <c r="H33" i="43"/>
  <c r="H33" i="45"/>
  <c r="X33" i="43"/>
  <c r="X33" i="45"/>
  <c r="AN33" i="43"/>
  <c r="AN33" i="45"/>
  <c r="BD33" i="43"/>
  <c r="BD33" i="45"/>
  <c r="K34" i="45"/>
  <c r="K34" i="43"/>
  <c r="S34" i="45"/>
  <c r="S34" i="43"/>
  <c r="AA34" i="45"/>
  <c r="AA34" i="43"/>
  <c r="AI34" i="45"/>
  <c r="AI34" i="43"/>
  <c r="AQ34" i="45"/>
  <c r="AQ34" i="43"/>
  <c r="AY34" i="45"/>
  <c r="AY34" i="43"/>
  <c r="BG34" i="45"/>
  <c r="BG34" i="43"/>
  <c r="BO34" i="45"/>
  <c r="BO34" i="43"/>
  <c r="S35" i="45"/>
  <c r="AX37" i="45"/>
  <c r="AW38" i="45"/>
  <c r="AX41" i="45"/>
  <c r="D8" i="45"/>
  <c r="D8" i="43"/>
  <c r="T8" i="45"/>
  <c r="T8" i="43"/>
  <c r="AJ8" i="45"/>
  <c r="AJ8" i="43"/>
  <c r="AR8" i="45"/>
  <c r="AR8" i="43"/>
  <c r="AZ8" i="45"/>
  <c r="AZ8" i="43"/>
  <c r="BH8" i="45"/>
  <c r="BH8" i="43"/>
  <c r="BP8" i="45"/>
  <c r="BP8" i="43"/>
  <c r="D10" i="45"/>
  <c r="D10" i="43"/>
  <c r="L10" i="45"/>
  <c r="L10" i="43"/>
  <c r="T10" i="45"/>
  <c r="T10" i="43"/>
  <c r="AB10" i="45"/>
  <c r="AB10" i="43"/>
  <c r="AJ10" i="45"/>
  <c r="AJ10" i="43"/>
  <c r="AR10" i="45"/>
  <c r="AR10" i="43"/>
  <c r="AZ10" i="45"/>
  <c r="AZ10" i="43"/>
  <c r="BH10" i="45"/>
  <c r="BH10" i="43"/>
  <c r="BP10" i="45"/>
  <c r="BP10" i="43"/>
  <c r="D12" i="45"/>
  <c r="D12" i="43"/>
  <c r="L12" i="45"/>
  <c r="L12" i="43"/>
  <c r="T12" i="45"/>
  <c r="T12" i="43"/>
  <c r="AB12" i="45"/>
  <c r="AB12" i="43"/>
  <c r="AJ12" i="45"/>
  <c r="AJ12" i="43"/>
  <c r="AR12" i="45"/>
  <c r="AR12" i="43"/>
  <c r="AZ12" i="45"/>
  <c r="AZ12" i="43"/>
  <c r="BH12" i="45"/>
  <c r="BH12" i="43"/>
  <c r="BP12" i="45"/>
  <c r="BP12" i="43"/>
  <c r="D14" i="45"/>
  <c r="D14" i="43"/>
  <c r="L14" i="45"/>
  <c r="L14" i="43"/>
  <c r="T14" i="45"/>
  <c r="T14" i="43"/>
  <c r="AB14" i="45"/>
  <c r="AB14" i="43"/>
  <c r="AJ14" i="45"/>
  <c r="AJ14" i="43"/>
  <c r="AR14" i="45"/>
  <c r="AR14" i="43"/>
  <c r="AZ14" i="45"/>
  <c r="AZ14" i="43"/>
  <c r="BH14" i="45"/>
  <c r="BH14" i="43"/>
  <c r="BP14" i="45"/>
  <c r="BP14" i="43"/>
  <c r="AX18" i="45"/>
  <c r="G19" i="45"/>
  <c r="G19" i="43"/>
  <c r="O19" i="45"/>
  <c r="O19" i="43"/>
  <c r="W19" i="45"/>
  <c r="W19" i="43"/>
  <c r="AE19" i="45"/>
  <c r="AE19" i="43"/>
  <c r="BC19" i="43"/>
  <c r="BC19" i="45"/>
  <c r="K20" i="45"/>
  <c r="K20" i="43"/>
  <c r="S20" i="45"/>
  <c r="S20" i="43"/>
  <c r="AA20" i="45"/>
  <c r="AA20" i="43"/>
  <c r="AI20" i="45"/>
  <c r="AI20" i="43"/>
  <c r="AQ20" i="45"/>
  <c r="AQ20" i="43"/>
  <c r="AY20" i="45"/>
  <c r="AY20" i="43"/>
  <c r="BG20" i="45"/>
  <c r="BG20" i="43"/>
  <c r="BO20" i="45"/>
  <c r="BO20" i="43"/>
  <c r="AI21" i="45"/>
  <c r="O21" i="45"/>
  <c r="O21" i="43"/>
  <c r="AU21" i="45"/>
  <c r="AU21" i="43"/>
  <c r="AS22" i="45"/>
  <c r="I22" i="45"/>
  <c r="I22" i="43"/>
  <c r="Q22" i="43"/>
  <c r="Q22" i="45"/>
  <c r="Y22" i="45"/>
  <c r="Y22" i="43"/>
  <c r="AO22" i="45"/>
  <c r="AO22" i="43"/>
  <c r="BE22" i="45"/>
  <c r="BE22" i="43"/>
  <c r="AB23" i="43"/>
  <c r="AB23" i="45"/>
  <c r="BH23" i="43"/>
  <c r="BH23" i="45"/>
  <c r="L24" i="45"/>
  <c r="H24" i="45"/>
  <c r="H24" i="43"/>
  <c r="P24" i="45"/>
  <c r="P24" i="43"/>
  <c r="X24" i="45"/>
  <c r="X24" i="43"/>
  <c r="AF24" i="45"/>
  <c r="AF24" i="43"/>
  <c r="AN24" i="45"/>
  <c r="AN24" i="43"/>
  <c r="AV24" i="45"/>
  <c r="AV24" i="43"/>
  <c r="BD24" i="45"/>
  <c r="BD24" i="43"/>
  <c r="BL24" i="45"/>
  <c r="BL24" i="43"/>
  <c r="E25" i="45"/>
  <c r="E25" i="43"/>
  <c r="M25" i="45"/>
  <c r="M25" i="43"/>
  <c r="U25" i="45"/>
  <c r="U25" i="43"/>
  <c r="AC25" i="45"/>
  <c r="AC25" i="43"/>
  <c r="AK25" i="45"/>
  <c r="AK25" i="43"/>
  <c r="AS25" i="45"/>
  <c r="AS25" i="43"/>
  <c r="BA25" i="45"/>
  <c r="BA25" i="43"/>
  <c r="BI25" i="45"/>
  <c r="BI25" i="43"/>
  <c r="BQ25" i="45"/>
  <c r="BQ25" i="43"/>
  <c r="K26" i="45"/>
  <c r="K26" i="43"/>
  <c r="S26" i="45"/>
  <c r="S26" i="43"/>
  <c r="AA26" i="45"/>
  <c r="AA26" i="43"/>
  <c r="AI26" i="45"/>
  <c r="AI26" i="43"/>
  <c r="AQ26" i="45"/>
  <c r="AQ26" i="43"/>
  <c r="AY26" i="45"/>
  <c r="AY26" i="43"/>
  <c r="BG26" i="45"/>
  <c r="BG26" i="43"/>
  <c r="BO26" i="45"/>
  <c r="BO26" i="43"/>
  <c r="J30" i="43"/>
  <c r="J30" i="45"/>
  <c r="R30" i="43"/>
  <c r="R30" i="45"/>
  <c r="AH30" i="43"/>
  <c r="AH30" i="45"/>
  <c r="I31" i="45"/>
  <c r="I31" i="43"/>
  <c r="Q31" i="45"/>
  <c r="Q31" i="43"/>
  <c r="Y31" i="45"/>
  <c r="Y31" i="43"/>
  <c r="AG31" i="45"/>
  <c r="AG31" i="43"/>
  <c r="AO31" i="45"/>
  <c r="AO31" i="43"/>
  <c r="AW31" i="45"/>
  <c r="AW31" i="43"/>
  <c r="BE31" i="45"/>
  <c r="BE31" i="43"/>
  <c r="BM31" i="45"/>
  <c r="BM31" i="43"/>
  <c r="BA32" i="45"/>
  <c r="Q32" i="43"/>
  <c r="Q32" i="45"/>
  <c r="Y32" i="43"/>
  <c r="Y32" i="45"/>
  <c r="BE32" i="43"/>
  <c r="BE32" i="45"/>
  <c r="BM32" i="43"/>
  <c r="BM32" i="45"/>
  <c r="I33" i="45"/>
  <c r="I33" i="43"/>
  <c r="Q33" i="45"/>
  <c r="Q33" i="43"/>
  <c r="Y33" i="45"/>
  <c r="Y33" i="43"/>
  <c r="AG33" i="45"/>
  <c r="AG33" i="43"/>
  <c r="AO33" i="45"/>
  <c r="AO33" i="43"/>
  <c r="AW33" i="45"/>
  <c r="AW33" i="43"/>
  <c r="BE33" i="45"/>
  <c r="BE33" i="43"/>
  <c r="BM33" i="45"/>
  <c r="BM33" i="43"/>
  <c r="H34" i="45"/>
  <c r="AF34" i="45"/>
  <c r="D34" i="45"/>
  <c r="D34" i="43"/>
  <c r="L34" i="45"/>
  <c r="L34" i="43"/>
  <c r="T34" i="45"/>
  <c r="T34" i="43"/>
  <c r="AB34" i="45"/>
  <c r="AB34" i="43"/>
  <c r="AJ34" i="45"/>
  <c r="AJ34" i="43"/>
  <c r="AR34" i="45"/>
  <c r="AR34" i="43"/>
  <c r="AZ34" i="45"/>
  <c r="AZ34" i="43"/>
  <c r="BH34" i="45"/>
  <c r="BH34" i="43"/>
  <c r="BP34" i="45"/>
  <c r="BP34" i="43"/>
  <c r="K35" i="43"/>
  <c r="K35" i="45"/>
  <c r="AA35" i="43"/>
  <c r="AA35" i="45"/>
  <c r="AQ35" i="43"/>
  <c r="AQ35" i="45"/>
  <c r="AY35" i="43"/>
  <c r="AY35" i="45"/>
  <c r="BG35" i="43"/>
  <c r="BG35" i="45"/>
  <c r="F42" i="45"/>
  <c r="F42" i="43"/>
  <c r="N42" i="45"/>
  <c r="N42" i="43"/>
  <c r="V42" i="45"/>
  <c r="V42" i="43"/>
  <c r="AD42" i="45"/>
  <c r="AD42" i="43"/>
  <c r="AL42" i="45"/>
  <c r="AL42" i="43"/>
  <c r="AT42" i="45"/>
  <c r="AT42" i="43"/>
  <c r="BB42" i="45"/>
  <c r="BB42" i="43"/>
  <c r="BJ42" i="45"/>
  <c r="BJ42" i="43"/>
  <c r="AB8" i="45"/>
  <c r="AB8" i="43"/>
  <c r="P7" i="45"/>
  <c r="AF7" i="45"/>
  <c r="AV7" i="45"/>
  <c r="BL7" i="45"/>
  <c r="I7" i="45"/>
  <c r="I7" i="43"/>
  <c r="Q7" i="45"/>
  <c r="Q7" i="43"/>
  <c r="Y7" i="45"/>
  <c r="Y7" i="43"/>
  <c r="AG7" i="45"/>
  <c r="AG7" i="43"/>
  <c r="AO7" i="45"/>
  <c r="AO7" i="43"/>
  <c r="AW7" i="45"/>
  <c r="AW7" i="43"/>
  <c r="BE7" i="45"/>
  <c r="BE7" i="43"/>
  <c r="BM7" i="45"/>
  <c r="BM7" i="43"/>
  <c r="P9" i="45"/>
  <c r="AF9" i="45"/>
  <c r="AV9" i="45"/>
  <c r="BL9" i="45"/>
  <c r="I9" i="45"/>
  <c r="I9" i="43"/>
  <c r="Q9" i="45"/>
  <c r="Q9" i="43"/>
  <c r="Y9" i="45"/>
  <c r="Y9" i="43"/>
  <c r="AG9" i="45"/>
  <c r="AG9" i="43"/>
  <c r="AO9" i="45"/>
  <c r="AO9" i="43"/>
  <c r="AW9" i="45"/>
  <c r="AW9" i="43"/>
  <c r="BE9" i="45"/>
  <c r="BE9" i="43"/>
  <c r="BM9" i="45"/>
  <c r="BM9" i="43"/>
  <c r="P11" i="45"/>
  <c r="AF11" i="45"/>
  <c r="AV11" i="45"/>
  <c r="BL11" i="45"/>
  <c r="I11" i="45"/>
  <c r="I11" i="43"/>
  <c r="Q11" i="45"/>
  <c r="Q11" i="43"/>
  <c r="Y11" i="45"/>
  <c r="Y11" i="43"/>
  <c r="AG11" i="45"/>
  <c r="AG11" i="43"/>
  <c r="AO11" i="45"/>
  <c r="AO11" i="43"/>
  <c r="AW11" i="45"/>
  <c r="AW11" i="43"/>
  <c r="BE11" i="45"/>
  <c r="BE11" i="43"/>
  <c r="BM11" i="45"/>
  <c r="BM11" i="43"/>
  <c r="P13" i="45"/>
  <c r="AF13" i="45"/>
  <c r="AV13" i="45"/>
  <c r="BL13" i="45"/>
  <c r="I13" i="45"/>
  <c r="I13" i="43"/>
  <c r="Q13" i="45"/>
  <c r="Q13" i="43"/>
  <c r="Y13" i="45"/>
  <c r="Y13" i="43"/>
  <c r="AG13" i="45"/>
  <c r="AG13" i="43"/>
  <c r="AO13" i="45"/>
  <c r="AO13" i="43"/>
  <c r="AW13" i="45"/>
  <c r="AW13" i="43"/>
  <c r="BE13" i="45"/>
  <c r="BE13" i="43"/>
  <c r="BM13" i="45"/>
  <c r="BM13" i="43"/>
  <c r="O15" i="45"/>
  <c r="AE15" i="45"/>
  <c r="AU15" i="45"/>
  <c r="BK15" i="45"/>
  <c r="E16" i="45"/>
  <c r="U16" i="45"/>
  <c r="AK16" i="45"/>
  <c r="BA16" i="45"/>
  <c r="BQ16" i="45"/>
  <c r="K16" i="45"/>
  <c r="K16" i="43"/>
  <c r="S16" i="45"/>
  <c r="S16" i="43"/>
  <c r="AA16" i="45"/>
  <c r="AA16" i="43"/>
  <c r="AI16" i="45"/>
  <c r="AI16" i="43"/>
  <c r="AQ16" i="45"/>
  <c r="AQ16" i="43"/>
  <c r="AY16" i="45"/>
  <c r="AY16" i="43"/>
  <c r="BG16" i="45"/>
  <c r="BG16" i="43"/>
  <c r="BO16" i="45"/>
  <c r="BO16" i="43"/>
  <c r="K17" i="45"/>
  <c r="AU17" i="45"/>
  <c r="BL17" i="45"/>
  <c r="I17" i="45"/>
  <c r="I17" i="43"/>
  <c r="Q17" i="45"/>
  <c r="Q17" i="43"/>
  <c r="Y17" i="45"/>
  <c r="Y17" i="43"/>
  <c r="AG17" i="45"/>
  <c r="AG17" i="43"/>
  <c r="AO17" i="45"/>
  <c r="AO17" i="43"/>
  <c r="AW17" i="45"/>
  <c r="AW17" i="43"/>
  <c r="BE17" i="45"/>
  <c r="BE17" i="43"/>
  <c r="BM17" i="45"/>
  <c r="BM17" i="43"/>
  <c r="N18" i="45"/>
  <c r="AG18" i="45"/>
  <c r="AP18" i="45"/>
  <c r="BJ18" i="45"/>
  <c r="R19" i="45"/>
  <c r="AH19" i="45"/>
  <c r="BK19" i="45"/>
  <c r="H19" i="45"/>
  <c r="H19" i="43"/>
  <c r="X19" i="43"/>
  <c r="X19" i="45"/>
  <c r="AF19" i="45"/>
  <c r="AF19" i="43"/>
  <c r="AN19" i="45"/>
  <c r="AN19" i="43"/>
  <c r="BL19" i="45"/>
  <c r="BL19" i="43"/>
  <c r="BC20" i="45"/>
  <c r="T20" i="43"/>
  <c r="T20" i="45"/>
  <c r="AB20" i="43"/>
  <c r="AB20" i="45"/>
  <c r="H21" i="43"/>
  <c r="H21" i="45"/>
  <c r="AN21" i="43"/>
  <c r="AN21" i="45"/>
  <c r="E22" i="45"/>
  <c r="BM22" i="45"/>
  <c r="J22" i="43"/>
  <c r="J22" i="45"/>
  <c r="Z22" i="43"/>
  <c r="Z22" i="45"/>
  <c r="H23" i="45"/>
  <c r="X23" i="45"/>
  <c r="AN23" i="45"/>
  <c r="BD23" i="45"/>
  <c r="E23" i="45"/>
  <c r="E23" i="43"/>
  <c r="U23" i="45"/>
  <c r="U23" i="43"/>
  <c r="AK23" i="45"/>
  <c r="AK23" i="43"/>
  <c r="BA23" i="45"/>
  <c r="BA23" i="43"/>
  <c r="BQ23" i="45"/>
  <c r="BQ23" i="43"/>
  <c r="AD24" i="45"/>
  <c r="AE25" i="45"/>
  <c r="BC25" i="45"/>
  <c r="F25" i="45"/>
  <c r="F25" i="43"/>
  <c r="N25" i="45"/>
  <c r="N25" i="43"/>
  <c r="AD25" i="45"/>
  <c r="AD25" i="43"/>
  <c r="AL25" i="45"/>
  <c r="AL25" i="43"/>
  <c r="AT25" i="45"/>
  <c r="AT25" i="43"/>
  <c r="BB25" i="45"/>
  <c r="BB25" i="43"/>
  <c r="BJ25" i="45"/>
  <c r="BJ25" i="43"/>
  <c r="U26" i="45"/>
  <c r="D26" i="45"/>
  <c r="D26" i="43"/>
  <c r="L26" i="45"/>
  <c r="L26" i="43"/>
  <c r="T26" i="45"/>
  <c r="T26" i="43"/>
  <c r="AB26" i="45"/>
  <c r="AB26" i="43"/>
  <c r="AJ26" i="45"/>
  <c r="AJ26" i="43"/>
  <c r="AR26" i="45"/>
  <c r="AR26" i="43"/>
  <c r="AZ26" i="45"/>
  <c r="AZ26" i="43"/>
  <c r="BH26" i="45"/>
  <c r="BH26" i="43"/>
  <c r="BP26" i="45"/>
  <c r="BP26" i="43"/>
  <c r="AJ27" i="45"/>
  <c r="AC28" i="45"/>
  <c r="G28" i="45"/>
  <c r="G28" i="43"/>
  <c r="O28" i="45"/>
  <c r="O28" i="43"/>
  <c r="W28" i="45"/>
  <c r="W28" i="43"/>
  <c r="AE28" i="45"/>
  <c r="AE28" i="43"/>
  <c r="AM28" i="45"/>
  <c r="AM28" i="43"/>
  <c r="AU28" i="45"/>
  <c r="AU28" i="43"/>
  <c r="BC28" i="45"/>
  <c r="BC28" i="43"/>
  <c r="BK28" i="45"/>
  <c r="BK28" i="43"/>
  <c r="G29" i="43"/>
  <c r="G29" i="45"/>
  <c r="W29" i="43"/>
  <c r="W29" i="45"/>
  <c r="AM29" i="43"/>
  <c r="AM29" i="45"/>
  <c r="BC29" i="43"/>
  <c r="BC29" i="45"/>
  <c r="Z30" i="45"/>
  <c r="AX30" i="45"/>
  <c r="K30" i="45"/>
  <c r="K30" i="43"/>
  <c r="S30" i="45"/>
  <c r="S30" i="43"/>
  <c r="AA30" i="45"/>
  <c r="AA30" i="43"/>
  <c r="AI30" i="45"/>
  <c r="AI30" i="43"/>
  <c r="AQ30" i="45"/>
  <c r="AQ30" i="43"/>
  <c r="AY30" i="45"/>
  <c r="AY30" i="43"/>
  <c r="BG30" i="45"/>
  <c r="BG30" i="43"/>
  <c r="BO30" i="45"/>
  <c r="BO30" i="43"/>
  <c r="AQ31" i="45"/>
  <c r="BO31" i="45"/>
  <c r="J31" i="43"/>
  <c r="J31" i="45"/>
  <c r="Z31" i="43"/>
  <c r="Z31" i="45"/>
  <c r="AP31" i="43"/>
  <c r="AP31" i="45"/>
  <c r="BF31" i="43"/>
  <c r="BF31" i="45"/>
  <c r="M32" i="45"/>
  <c r="BL33" i="45"/>
  <c r="J33" i="45"/>
  <c r="J33" i="43"/>
  <c r="R33" i="45"/>
  <c r="R33" i="43"/>
  <c r="Z33" i="45"/>
  <c r="Z33" i="43"/>
  <c r="AH33" i="45"/>
  <c r="AH33" i="43"/>
  <c r="AP33" i="45"/>
  <c r="AP33" i="43"/>
  <c r="AX33" i="45"/>
  <c r="AX33" i="43"/>
  <c r="BF33" i="45"/>
  <c r="BF33" i="43"/>
  <c r="BN33" i="45"/>
  <c r="BN33" i="43"/>
  <c r="M34" i="43"/>
  <c r="M34" i="45"/>
  <c r="AC34" i="43"/>
  <c r="AC34" i="45"/>
  <c r="AS34" i="43"/>
  <c r="AS34" i="45"/>
  <c r="BI34" i="43"/>
  <c r="BI34" i="45"/>
  <c r="AE35" i="45"/>
  <c r="Q36" i="45"/>
  <c r="Q36" i="43"/>
  <c r="AG36" i="45"/>
  <c r="AG36" i="43"/>
  <c r="AO36" i="43"/>
  <c r="AO36" i="45"/>
  <c r="AW36" i="45"/>
  <c r="AW36" i="43"/>
  <c r="BE36" i="43"/>
  <c r="BE36" i="45"/>
  <c r="BM36" i="45"/>
  <c r="BM36" i="43"/>
  <c r="E37" i="45"/>
  <c r="E37" i="43"/>
  <c r="M37" i="43"/>
  <c r="M37" i="45"/>
  <c r="U37" i="45"/>
  <c r="U37" i="43"/>
  <c r="AC37" i="43"/>
  <c r="AC37" i="45"/>
  <c r="AK37" i="45"/>
  <c r="AK37" i="43"/>
  <c r="AS37" i="43"/>
  <c r="AS37" i="45"/>
  <c r="BA37" i="45"/>
  <c r="BA37" i="43"/>
  <c r="BI37" i="43"/>
  <c r="BI37" i="45"/>
  <c r="BQ37" i="45"/>
  <c r="BQ37" i="43"/>
  <c r="BD38" i="45"/>
  <c r="AC39" i="43"/>
  <c r="AC39" i="45"/>
  <c r="AK39" i="43"/>
  <c r="AK39" i="45"/>
  <c r="AS39" i="43"/>
  <c r="AS39" i="45"/>
  <c r="BA39" i="43"/>
  <c r="BA39" i="45"/>
  <c r="BQ39" i="43"/>
  <c r="BQ39" i="45"/>
  <c r="AH41" i="45"/>
  <c r="L8" i="45"/>
  <c r="L8" i="43"/>
  <c r="S7" i="45"/>
  <c r="AI7" i="45"/>
  <c r="AY7" i="45"/>
  <c r="BO7" i="45"/>
  <c r="J7" i="45"/>
  <c r="J7" i="43"/>
  <c r="R7" i="45"/>
  <c r="R7" i="43"/>
  <c r="Z7" i="45"/>
  <c r="Z7" i="43"/>
  <c r="AH7" i="45"/>
  <c r="AH7" i="43"/>
  <c r="AP7" i="45"/>
  <c r="AP7" i="43"/>
  <c r="AX7" i="45"/>
  <c r="AX7" i="43"/>
  <c r="BF7" i="45"/>
  <c r="BF7" i="43"/>
  <c r="BN7" i="45"/>
  <c r="BN7" i="43"/>
  <c r="S9" i="45"/>
  <c r="AI9" i="45"/>
  <c r="AY9" i="45"/>
  <c r="BO9" i="45"/>
  <c r="J9" i="45"/>
  <c r="J9" i="43"/>
  <c r="R9" i="45"/>
  <c r="R9" i="43"/>
  <c r="Z9" i="45"/>
  <c r="Z9" i="43"/>
  <c r="AH9" i="45"/>
  <c r="AH9" i="43"/>
  <c r="AP9" i="45"/>
  <c r="AP9" i="43"/>
  <c r="AX9" i="45"/>
  <c r="AX9" i="43"/>
  <c r="BF9" i="45"/>
  <c r="BF9" i="43"/>
  <c r="BN9" i="45"/>
  <c r="BN9" i="43"/>
  <c r="S11" i="45"/>
  <c r="AI11" i="45"/>
  <c r="AY11" i="45"/>
  <c r="BO11" i="45"/>
  <c r="J11" i="45"/>
  <c r="J11" i="43"/>
  <c r="R11" i="45"/>
  <c r="R11" i="43"/>
  <c r="Z11" i="45"/>
  <c r="Z11" i="43"/>
  <c r="AH11" i="45"/>
  <c r="AH11" i="43"/>
  <c r="AP11" i="45"/>
  <c r="AP11" i="43"/>
  <c r="AX11" i="45"/>
  <c r="AX11" i="43"/>
  <c r="BF11" i="45"/>
  <c r="BF11" i="43"/>
  <c r="BN11" i="45"/>
  <c r="BN11" i="43"/>
  <c r="S13" i="45"/>
  <c r="AI13" i="45"/>
  <c r="AY13" i="45"/>
  <c r="BO13" i="45"/>
  <c r="J13" i="45"/>
  <c r="J13" i="43"/>
  <c r="R13" i="45"/>
  <c r="R13" i="43"/>
  <c r="Z13" i="45"/>
  <c r="Z13" i="43"/>
  <c r="AH13" i="45"/>
  <c r="AH13" i="43"/>
  <c r="AP13" i="45"/>
  <c r="AP13" i="43"/>
  <c r="AX13" i="45"/>
  <c r="AX13" i="43"/>
  <c r="BF13" i="45"/>
  <c r="BF13" i="43"/>
  <c r="BN13" i="45"/>
  <c r="BN13" i="43"/>
  <c r="I15" i="45"/>
  <c r="I15" i="43"/>
  <c r="Q15" i="45"/>
  <c r="Q15" i="43"/>
  <c r="Y15" i="45"/>
  <c r="Y15" i="43"/>
  <c r="AG15" i="45"/>
  <c r="AG15" i="43"/>
  <c r="AO15" i="45"/>
  <c r="AO15" i="43"/>
  <c r="AW15" i="45"/>
  <c r="AW15" i="43"/>
  <c r="BE15" i="45"/>
  <c r="BE15" i="43"/>
  <c r="BM15" i="45"/>
  <c r="BM15" i="43"/>
  <c r="F16" i="45"/>
  <c r="V16" i="45"/>
  <c r="AL16" i="45"/>
  <c r="BB16" i="45"/>
  <c r="D16" i="45"/>
  <c r="D16" i="43"/>
  <c r="L16" i="45"/>
  <c r="L16" i="43"/>
  <c r="T16" i="45"/>
  <c r="T16" i="43"/>
  <c r="AB16" i="45"/>
  <c r="AB16" i="43"/>
  <c r="AJ16" i="45"/>
  <c r="AJ16" i="43"/>
  <c r="AR16" i="45"/>
  <c r="AR16" i="43"/>
  <c r="AZ16" i="45"/>
  <c r="AZ16" i="43"/>
  <c r="BH16" i="45"/>
  <c r="BH16" i="43"/>
  <c r="BP16" i="45"/>
  <c r="BP16" i="43"/>
  <c r="AV17" i="45"/>
  <c r="BO17" i="45"/>
  <c r="J17" i="45"/>
  <c r="J17" i="43"/>
  <c r="R17" i="45"/>
  <c r="R17" i="43"/>
  <c r="Z17" i="45"/>
  <c r="Z17" i="43"/>
  <c r="AH17" i="45"/>
  <c r="AH17" i="43"/>
  <c r="AP17" i="45"/>
  <c r="AP17" i="43"/>
  <c r="AX17" i="45"/>
  <c r="AX17" i="43"/>
  <c r="BF17" i="45"/>
  <c r="BF17" i="43"/>
  <c r="BN17" i="45"/>
  <c r="BN17" i="43"/>
  <c r="F18" i="45"/>
  <c r="AH18" i="45"/>
  <c r="H18" i="43"/>
  <c r="H18" i="45"/>
  <c r="P18" i="43"/>
  <c r="P18" i="45"/>
  <c r="X18" i="43"/>
  <c r="X18" i="45"/>
  <c r="AF18" i="43"/>
  <c r="AF18" i="45"/>
  <c r="AN18" i="43"/>
  <c r="AN18" i="45"/>
  <c r="AV18" i="43"/>
  <c r="AV18" i="45"/>
  <c r="BD18" i="43"/>
  <c r="BD18" i="45"/>
  <c r="S19" i="45"/>
  <c r="AY19" i="45"/>
  <c r="W20" i="45"/>
  <c r="E20" i="45"/>
  <c r="E20" i="43"/>
  <c r="M20" i="43"/>
  <c r="M20" i="45"/>
  <c r="U20" i="45"/>
  <c r="U20" i="43"/>
  <c r="AK20" i="45"/>
  <c r="AK20" i="43"/>
  <c r="BA20" i="45"/>
  <c r="BA20" i="43"/>
  <c r="BI20" i="43"/>
  <c r="BI20" i="45"/>
  <c r="BQ20" i="45"/>
  <c r="BQ20" i="43"/>
  <c r="AM21" i="45"/>
  <c r="BK21" i="45"/>
  <c r="I21" i="45"/>
  <c r="I21" i="43"/>
  <c r="Q21" i="45"/>
  <c r="Q21" i="43"/>
  <c r="Y21" i="45"/>
  <c r="Y21" i="43"/>
  <c r="AG21" i="43"/>
  <c r="AG21" i="45"/>
  <c r="AO21" i="45"/>
  <c r="AO21" i="43"/>
  <c r="AW21" i="45"/>
  <c r="AW21" i="43"/>
  <c r="BE21" i="45"/>
  <c r="BE21" i="43"/>
  <c r="BM21" i="43"/>
  <c r="BM21" i="45"/>
  <c r="AC22" i="45"/>
  <c r="AW22" i="45"/>
  <c r="AH24" i="43"/>
  <c r="AH24" i="45"/>
  <c r="AP24" i="43"/>
  <c r="AP24" i="45"/>
  <c r="E26" i="43"/>
  <c r="E26" i="45"/>
  <c r="M26" i="43"/>
  <c r="M26" i="45"/>
  <c r="BI26" i="43"/>
  <c r="BI26" i="45"/>
  <c r="H27" i="43"/>
  <c r="H27" i="45"/>
  <c r="P27" i="43"/>
  <c r="P27" i="45"/>
  <c r="X27" i="43"/>
  <c r="X27" i="45"/>
  <c r="AF27" i="45"/>
  <c r="AF27" i="43"/>
  <c r="AN27" i="45"/>
  <c r="AN27" i="43"/>
  <c r="AV27" i="45"/>
  <c r="AV27" i="43"/>
  <c r="BD27" i="45"/>
  <c r="BD27" i="43"/>
  <c r="BL27" i="45"/>
  <c r="BL27" i="43"/>
  <c r="H28" i="45"/>
  <c r="H28" i="43"/>
  <c r="P28" i="45"/>
  <c r="P28" i="43"/>
  <c r="X28" i="45"/>
  <c r="X28" i="43"/>
  <c r="AF28" i="45"/>
  <c r="AF28" i="43"/>
  <c r="AN28" i="45"/>
  <c r="AN28" i="43"/>
  <c r="AV28" i="45"/>
  <c r="AV28" i="43"/>
  <c r="BD28" i="45"/>
  <c r="BD28" i="43"/>
  <c r="BL28" i="45"/>
  <c r="BL28" i="43"/>
  <c r="H29" i="43"/>
  <c r="H29" i="45"/>
  <c r="P29" i="43"/>
  <c r="P29" i="45"/>
  <c r="X29" i="43"/>
  <c r="X29" i="45"/>
  <c r="AF29" i="43"/>
  <c r="AF29" i="45"/>
  <c r="AN29" i="43"/>
  <c r="AN29" i="45"/>
  <c r="AV29" i="43"/>
  <c r="AV29" i="45"/>
  <c r="BD29" i="43"/>
  <c r="BD29" i="45"/>
  <c r="BL29" i="43"/>
  <c r="BL29" i="45"/>
  <c r="U32" i="45"/>
  <c r="AV33" i="45"/>
  <c r="P34" i="45"/>
  <c r="BD34" i="45"/>
  <c r="BB35" i="45"/>
  <c r="P38" i="43"/>
  <c r="P38" i="45"/>
  <c r="X38" i="43"/>
  <c r="X38" i="45"/>
  <c r="AF38" i="43"/>
  <c r="AF38" i="45"/>
  <c r="AN38" i="43"/>
  <c r="AN38" i="45"/>
  <c r="AV38" i="43"/>
  <c r="AV38" i="45"/>
  <c r="N39" i="43"/>
  <c r="N39" i="45"/>
  <c r="V39" i="43"/>
  <c r="V39" i="45"/>
  <c r="AD39" i="43"/>
  <c r="AD39" i="45"/>
  <c r="AL39" i="43"/>
  <c r="AL39" i="45"/>
  <c r="BB39" i="43"/>
  <c r="BB39" i="45"/>
  <c r="BJ39" i="43"/>
  <c r="BJ39" i="45"/>
  <c r="D7" i="45"/>
  <c r="T7" i="45"/>
  <c r="AJ7" i="45"/>
  <c r="AZ7" i="45"/>
  <c r="BP7" i="45"/>
  <c r="G8" i="45"/>
  <c r="G8" i="43"/>
  <c r="O8" i="45"/>
  <c r="O8" i="43"/>
  <c r="W8" i="45"/>
  <c r="W8" i="43"/>
  <c r="AE8" i="45"/>
  <c r="AE8" i="43"/>
  <c r="AM8" i="45"/>
  <c r="AM8" i="43"/>
  <c r="AU8" i="45"/>
  <c r="AU8" i="43"/>
  <c r="BC8" i="45"/>
  <c r="BC8" i="43"/>
  <c r="BK8" i="45"/>
  <c r="BK8" i="43"/>
  <c r="D9" i="45"/>
  <c r="T9" i="45"/>
  <c r="AJ9" i="45"/>
  <c r="AZ9" i="45"/>
  <c r="BP9" i="45"/>
  <c r="G10" i="45"/>
  <c r="G10" i="43"/>
  <c r="O10" i="45"/>
  <c r="O10" i="43"/>
  <c r="W10" i="45"/>
  <c r="W10" i="43"/>
  <c r="AE10" i="45"/>
  <c r="AE10" i="43"/>
  <c r="AM10" i="45"/>
  <c r="AM10" i="43"/>
  <c r="AU10" i="45"/>
  <c r="AU10" i="43"/>
  <c r="BC10" i="45"/>
  <c r="BC10" i="43"/>
  <c r="BK10" i="45"/>
  <c r="BK10" i="43"/>
  <c r="D11" i="45"/>
  <c r="T11" i="45"/>
  <c r="AJ11" i="45"/>
  <c r="AZ11" i="45"/>
  <c r="BP11" i="45"/>
  <c r="G12" i="45"/>
  <c r="G12" i="43"/>
  <c r="O12" i="45"/>
  <c r="O12" i="43"/>
  <c r="W12" i="45"/>
  <c r="W12" i="43"/>
  <c r="AE12" i="45"/>
  <c r="AE12" i="43"/>
  <c r="AM12" i="45"/>
  <c r="AM12" i="43"/>
  <c r="AU12" i="45"/>
  <c r="AU12" i="43"/>
  <c r="BC12" i="45"/>
  <c r="BC12" i="43"/>
  <c r="BK12" i="45"/>
  <c r="BK12" i="43"/>
  <c r="D13" i="45"/>
  <c r="T13" i="45"/>
  <c r="AJ13" i="45"/>
  <c r="AZ13" i="45"/>
  <c r="BP13" i="45"/>
  <c r="G14" i="45"/>
  <c r="G14" i="43"/>
  <c r="O14" i="45"/>
  <c r="O14" i="43"/>
  <c r="W14" i="45"/>
  <c r="W14" i="43"/>
  <c r="AE14" i="45"/>
  <c r="AE14" i="43"/>
  <c r="AM14" i="45"/>
  <c r="AM14" i="43"/>
  <c r="AU14" i="45"/>
  <c r="AU14" i="43"/>
  <c r="BC14" i="45"/>
  <c r="BC14" i="43"/>
  <c r="BK14" i="45"/>
  <c r="BK14" i="43"/>
  <c r="S15" i="45"/>
  <c r="AI15" i="45"/>
  <c r="AY15" i="45"/>
  <c r="BO15" i="45"/>
  <c r="J15" i="45"/>
  <c r="J15" i="43"/>
  <c r="R15" i="45"/>
  <c r="R15" i="43"/>
  <c r="Z15" i="45"/>
  <c r="Z15" i="43"/>
  <c r="AH15" i="45"/>
  <c r="AH15" i="43"/>
  <c r="AP15" i="45"/>
  <c r="AP15" i="43"/>
  <c r="AX15" i="45"/>
  <c r="AX15" i="43"/>
  <c r="BF15" i="45"/>
  <c r="BF15" i="43"/>
  <c r="BN15" i="45"/>
  <c r="BN15" i="43"/>
  <c r="AF17" i="45"/>
  <c r="Z18" i="45"/>
  <c r="BM18" i="45"/>
  <c r="BM18" i="43"/>
  <c r="J19" i="43"/>
  <c r="J19" i="45"/>
  <c r="AX19" i="43"/>
  <c r="AX19" i="45"/>
  <c r="BN19" i="43"/>
  <c r="BN19" i="45"/>
  <c r="G20" i="45"/>
  <c r="W21" i="45"/>
  <c r="AQ21" i="45"/>
  <c r="M22" i="45"/>
  <c r="D22" i="45"/>
  <c r="D22" i="43"/>
  <c r="L22" i="45"/>
  <c r="L22" i="43"/>
  <c r="T22" i="45"/>
  <c r="T22" i="43"/>
  <c r="AB22" i="45"/>
  <c r="AB22" i="43"/>
  <c r="AJ22" i="45"/>
  <c r="AJ22" i="43"/>
  <c r="AR22" i="45"/>
  <c r="AR22" i="43"/>
  <c r="AZ22" i="45"/>
  <c r="AZ22" i="43"/>
  <c r="BH22" i="45"/>
  <c r="BH22" i="43"/>
  <c r="BP22" i="45"/>
  <c r="BP22" i="43"/>
  <c r="O23" i="43"/>
  <c r="O23" i="45"/>
  <c r="W23" i="43"/>
  <c r="W23" i="45"/>
  <c r="AU23" i="43"/>
  <c r="AU23" i="45"/>
  <c r="BC23" i="43"/>
  <c r="BC23" i="45"/>
  <c r="R24" i="45"/>
  <c r="K24" i="45"/>
  <c r="K24" i="43"/>
  <c r="S24" i="45"/>
  <c r="S24" i="43"/>
  <c r="AA24" i="45"/>
  <c r="AA24" i="43"/>
  <c r="AI24" i="45"/>
  <c r="AI24" i="43"/>
  <c r="AQ24" i="45"/>
  <c r="AQ24" i="43"/>
  <c r="AY24" i="45"/>
  <c r="AY24" i="43"/>
  <c r="BG24" i="45"/>
  <c r="BG24" i="43"/>
  <c r="BO24" i="45"/>
  <c r="BO24" i="43"/>
  <c r="O25" i="45"/>
  <c r="I27" i="45"/>
  <c r="I27" i="43"/>
  <c r="Q27" i="45"/>
  <c r="Q27" i="43"/>
  <c r="Y27" i="45"/>
  <c r="Y27" i="43"/>
  <c r="AG27" i="45"/>
  <c r="AG27" i="43"/>
  <c r="AO27" i="45"/>
  <c r="AO27" i="43"/>
  <c r="AW27" i="45"/>
  <c r="AW27" i="43"/>
  <c r="BE27" i="45"/>
  <c r="BE27" i="43"/>
  <c r="BM27" i="45"/>
  <c r="BM27" i="43"/>
  <c r="I29" i="45"/>
  <c r="I29" i="43"/>
  <c r="Q29" i="45"/>
  <c r="Q29" i="43"/>
  <c r="Y29" i="45"/>
  <c r="Y29" i="43"/>
  <c r="AG29" i="45"/>
  <c r="AG29" i="43"/>
  <c r="AO29" i="45"/>
  <c r="AO29" i="43"/>
  <c r="AW29" i="45"/>
  <c r="AW29" i="43"/>
  <c r="BE29" i="45"/>
  <c r="BE29" i="43"/>
  <c r="BM29" i="45"/>
  <c r="BM29" i="43"/>
  <c r="AC32" i="45"/>
  <c r="D32" i="45"/>
  <c r="D32" i="43"/>
  <c r="L32" i="45"/>
  <c r="L32" i="43"/>
  <c r="T32" i="45"/>
  <c r="T32" i="43"/>
  <c r="AB32" i="45"/>
  <c r="AB32" i="43"/>
  <c r="AJ32" i="45"/>
  <c r="AJ32" i="43"/>
  <c r="AR32" i="45"/>
  <c r="AR32" i="43"/>
  <c r="AZ32" i="45"/>
  <c r="AZ32" i="43"/>
  <c r="BH32" i="45"/>
  <c r="BH32" i="43"/>
  <c r="BP32" i="45"/>
  <c r="BP32" i="43"/>
  <c r="V35" i="43"/>
  <c r="V35" i="45"/>
  <c r="AD35" i="43"/>
  <c r="AD35" i="45"/>
  <c r="AL35" i="43"/>
  <c r="AL35" i="45"/>
  <c r="I38" i="43"/>
  <c r="I38" i="45"/>
  <c r="Q38" i="43"/>
  <c r="Q38" i="45"/>
  <c r="Y38" i="45"/>
  <c r="Y38" i="43"/>
  <c r="BE38" i="45"/>
  <c r="BE38" i="43"/>
  <c r="R41" i="45"/>
  <c r="I41" i="45"/>
  <c r="I41" i="43"/>
  <c r="Q41" i="45"/>
  <c r="Q41" i="43"/>
  <c r="Y41" i="43"/>
  <c r="Y41" i="45"/>
  <c r="X8" i="45"/>
  <c r="X8" i="43"/>
  <c r="H10" i="45"/>
  <c r="H10" i="43"/>
  <c r="P10" i="45"/>
  <c r="P10" i="43"/>
  <c r="X10" i="45"/>
  <c r="X10" i="43"/>
  <c r="AF10" i="45"/>
  <c r="AF10" i="43"/>
  <c r="AN10" i="45"/>
  <c r="AN10" i="43"/>
  <c r="AV10" i="45"/>
  <c r="AV10" i="43"/>
  <c r="BD10" i="45"/>
  <c r="BD10" i="43"/>
  <c r="BL10" i="45"/>
  <c r="BL10" i="43"/>
  <c r="H12" i="45"/>
  <c r="H12" i="43"/>
  <c r="P12" i="45"/>
  <c r="P12" i="43"/>
  <c r="X12" i="45"/>
  <c r="X12" i="43"/>
  <c r="AF12" i="45"/>
  <c r="AF12" i="43"/>
  <c r="AN12" i="45"/>
  <c r="AN12" i="43"/>
  <c r="AV12" i="45"/>
  <c r="AV12" i="43"/>
  <c r="BD12" i="45"/>
  <c r="BD12" i="43"/>
  <c r="BL12" i="45"/>
  <c r="BL12" i="43"/>
  <c r="H14" i="45"/>
  <c r="H14" i="43"/>
  <c r="P14" i="45"/>
  <c r="P14" i="43"/>
  <c r="X14" i="45"/>
  <c r="X14" i="43"/>
  <c r="AF14" i="45"/>
  <c r="AF14" i="43"/>
  <c r="AN14" i="45"/>
  <c r="AN14" i="43"/>
  <c r="AV14" i="45"/>
  <c r="AV14" i="43"/>
  <c r="BD14" i="45"/>
  <c r="BD14" i="43"/>
  <c r="BL14" i="45"/>
  <c r="BL14" i="43"/>
  <c r="AA19" i="45"/>
  <c r="AA19" i="43"/>
  <c r="AI19" i="45"/>
  <c r="AI19" i="43"/>
  <c r="BG19" i="45"/>
  <c r="BG19" i="43"/>
  <c r="BO19" i="45"/>
  <c r="BO19" i="43"/>
  <c r="O20" i="45"/>
  <c r="O20" i="43"/>
  <c r="AM20" i="43"/>
  <c r="AM20" i="45"/>
  <c r="AU20" i="45"/>
  <c r="AU20" i="43"/>
  <c r="S21" i="43"/>
  <c r="S21" i="45"/>
  <c r="AA21" i="43"/>
  <c r="AA21" i="45"/>
  <c r="AY21" i="43"/>
  <c r="AY21" i="45"/>
  <c r="BG21" i="43"/>
  <c r="BG21" i="45"/>
  <c r="BQ22" i="43"/>
  <c r="BQ22" i="45"/>
  <c r="D24" i="45"/>
  <c r="D24" i="43"/>
  <c r="AB24" i="43"/>
  <c r="AB24" i="45"/>
  <c r="AJ24" i="45"/>
  <c r="AJ24" i="43"/>
  <c r="AZ24" i="45"/>
  <c r="AZ24" i="43"/>
  <c r="BH24" i="45"/>
  <c r="BH24" i="43"/>
  <c r="BP24" i="45"/>
  <c r="BP24" i="43"/>
  <c r="I25" i="45"/>
  <c r="I25" i="43"/>
  <c r="Q25" i="45"/>
  <c r="Q25" i="43"/>
  <c r="Y25" i="45"/>
  <c r="Y25" i="43"/>
  <c r="AG25" i="45"/>
  <c r="AG25" i="43"/>
  <c r="AO25" i="45"/>
  <c r="AO25" i="43"/>
  <c r="AW25" i="45"/>
  <c r="AW25" i="43"/>
  <c r="BE25" i="45"/>
  <c r="BE25" i="43"/>
  <c r="BM25" i="45"/>
  <c r="BM25" i="43"/>
  <c r="G26" i="45"/>
  <c r="G26" i="43"/>
  <c r="O26" i="45"/>
  <c r="O26" i="43"/>
  <c r="W26" i="45"/>
  <c r="W26" i="43"/>
  <c r="AE26" i="45"/>
  <c r="AE26" i="43"/>
  <c r="AM26" i="45"/>
  <c r="AM26" i="43"/>
  <c r="AU26" i="45"/>
  <c r="AU26" i="43"/>
  <c r="BC26" i="45"/>
  <c r="BC26" i="43"/>
  <c r="BK26" i="45"/>
  <c r="BK26" i="43"/>
  <c r="J27" i="45"/>
  <c r="J27" i="43"/>
  <c r="R27" i="45"/>
  <c r="R27" i="43"/>
  <c r="Z27" i="45"/>
  <c r="Z27" i="43"/>
  <c r="AH27" i="43"/>
  <c r="AH27" i="45"/>
  <c r="AP27" i="45"/>
  <c r="AP27" i="43"/>
  <c r="BF27" i="45"/>
  <c r="BF27" i="43"/>
  <c r="F30" i="45"/>
  <c r="F30" i="43"/>
  <c r="N30" i="45"/>
  <c r="N30" i="43"/>
  <c r="V30" i="45"/>
  <c r="V30" i="43"/>
  <c r="AD30" i="45"/>
  <c r="AD30" i="43"/>
  <c r="AL30" i="45"/>
  <c r="AL30" i="43"/>
  <c r="AT30" i="45"/>
  <c r="AT30" i="43"/>
  <c r="BB30" i="45"/>
  <c r="BB30" i="43"/>
  <c r="BJ30" i="45"/>
  <c r="BJ30" i="43"/>
  <c r="E32" i="43"/>
  <c r="E32" i="45"/>
  <c r="AK32" i="43"/>
  <c r="AK32" i="45"/>
  <c r="AS32" i="43"/>
  <c r="AS32" i="45"/>
  <c r="BI32" i="43"/>
  <c r="BI32" i="45"/>
  <c r="BQ32" i="43"/>
  <c r="BQ32" i="45"/>
  <c r="E33" i="45"/>
  <c r="E33" i="43"/>
  <c r="M33" i="45"/>
  <c r="M33" i="43"/>
  <c r="U33" i="45"/>
  <c r="U33" i="43"/>
  <c r="AC33" i="45"/>
  <c r="AC33" i="43"/>
  <c r="AK33" i="45"/>
  <c r="AK33" i="43"/>
  <c r="AS33" i="45"/>
  <c r="AS33" i="43"/>
  <c r="BA33" i="45"/>
  <c r="BA33" i="43"/>
  <c r="BI33" i="45"/>
  <c r="BI33" i="43"/>
  <c r="BQ33" i="45"/>
  <c r="BQ33" i="43"/>
  <c r="G35" i="45"/>
  <c r="G35" i="43"/>
  <c r="O35" i="45"/>
  <c r="O35" i="43"/>
  <c r="W35" i="43"/>
  <c r="W35" i="45"/>
  <c r="AM35" i="43"/>
  <c r="AM35" i="45"/>
  <c r="AU35" i="45"/>
  <c r="AU35" i="43"/>
  <c r="BC35" i="45"/>
  <c r="BC35" i="43"/>
  <c r="E40" i="45"/>
  <c r="E40" i="43"/>
  <c r="U40" i="43"/>
  <c r="U40" i="45"/>
  <c r="AC40" i="45"/>
  <c r="AC40" i="43"/>
  <c r="AK40" i="45"/>
  <c r="AK40" i="43"/>
  <c r="AS40" i="43"/>
  <c r="AS40" i="45"/>
  <c r="BA40" i="45"/>
  <c r="BA40" i="43"/>
  <c r="BI40" i="45"/>
  <c r="BI40" i="43"/>
  <c r="BQ40" i="45"/>
  <c r="BQ40" i="43"/>
  <c r="J41" i="43"/>
  <c r="J41" i="45"/>
  <c r="Z41" i="43"/>
  <c r="Z41" i="45"/>
  <c r="AP41" i="43"/>
  <c r="AP41" i="45"/>
  <c r="BF41" i="43"/>
  <c r="BF41" i="45"/>
  <c r="M19" i="45"/>
  <c r="M19" i="43"/>
  <c r="U19" i="45"/>
  <c r="U19" i="43"/>
  <c r="AS19" i="45"/>
  <c r="AS19" i="43"/>
  <c r="BB20" i="45"/>
  <c r="J20" i="45"/>
  <c r="J20" i="43"/>
  <c r="Z20" i="45"/>
  <c r="Z20" i="43"/>
  <c r="AP20" i="45"/>
  <c r="AP20" i="43"/>
  <c r="BF20" i="45"/>
  <c r="BF20" i="43"/>
  <c r="G22" i="45"/>
  <c r="G22" i="43"/>
  <c r="O22" i="45"/>
  <c r="O22" i="43"/>
  <c r="W22" i="45"/>
  <c r="W22" i="43"/>
  <c r="AE22" i="45"/>
  <c r="AE22" i="43"/>
  <c r="AM22" i="45"/>
  <c r="AM22" i="43"/>
  <c r="AU22" i="45"/>
  <c r="AU22" i="43"/>
  <c r="BC22" i="45"/>
  <c r="BC22" i="43"/>
  <c r="BK22" i="45"/>
  <c r="BK22" i="43"/>
  <c r="R23" i="45"/>
  <c r="R23" i="43"/>
  <c r="AH23" i="45"/>
  <c r="AH23" i="43"/>
  <c r="AX23" i="45"/>
  <c r="AX23" i="43"/>
  <c r="BN23" i="45"/>
  <c r="BN23" i="43"/>
  <c r="U24" i="45"/>
  <c r="BH25" i="45"/>
  <c r="R26" i="45"/>
  <c r="AG26" i="45"/>
  <c r="F26" i="45"/>
  <c r="F26" i="43"/>
  <c r="AD26" i="45"/>
  <c r="AD26" i="43"/>
  <c r="AL26" i="45"/>
  <c r="AL26" i="43"/>
  <c r="AG28" i="45"/>
  <c r="J29" i="45"/>
  <c r="J29" i="43"/>
  <c r="R29" i="45"/>
  <c r="R29" i="43"/>
  <c r="Z29" i="45"/>
  <c r="Z29" i="43"/>
  <c r="AH29" i="45"/>
  <c r="AH29" i="43"/>
  <c r="AP29" i="45"/>
  <c r="AP29" i="43"/>
  <c r="AX29" i="45"/>
  <c r="AX29" i="43"/>
  <c r="BF29" i="45"/>
  <c r="BF29" i="43"/>
  <c r="BN29" i="45"/>
  <c r="BN29" i="43"/>
  <c r="AC30" i="45"/>
  <c r="G31" i="45"/>
  <c r="W31" i="45"/>
  <c r="AM31" i="45"/>
  <c r="BC31" i="45"/>
  <c r="G32" i="45"/>
  <c r="G32" i="43"/>
  <c r="O32" i="45"/>
  <c r="O32" i="43"/>
  <c r="W32" i="45"/>
  <c r="W32" i="43"/>
  <c r="AE32" i="45"/>
  <c r="AE32" i="43"/>
  <c r="AM32" i="45"/>
  <c r="AM32" i="43"/>
  <c r="AU32" i="45"/>
  <c r="AU32" i="43"/>
  <c r="BC32" i="45"/>
  <c r="BC32" i="43"/>
  <c r="BK32" i="45"/>
  <c r="BK32" i="43"/>
  <c r="J34" i="45"/>
  <c r="Z34" i="45"/>
  <c r="AP34" i="45"/>
  <c r="BF34" i="45"/>
  <c r="F34" i="45"/>
  <c r="F34" i="43"/>
  <c r="N34" i="45"/>
  <c r="N34" i="43"/>
  <c r="V34" i="45"/>
  <c r="V34" i="43"/>
  <c r="AD34" i="45"/>
  <c r="AD34" i="43"/>
  <c r="AL34" i="45"/>
  <c r="AL34" i="43"/>
  <c r="AT34" i="45"/>
  <c r="AT34" i="43"/>
  <c r="BB34" i="45"/>
  <c r="BB34" i="43"/>
  <c r="BJ34" i="45"/>
  <c r="BJ34" i="43"/>
  <c r="I35" i="45"/>
  <c r="I35" i="43"/>
  <c r="Q35" i="45"/>
  <c r="Q35" i="43"/>
  <c r="Y35" i="45"/>
  <c r="Y35" i="43"/>
  <c r="AG35" i="45"/>
  <c r="AG35" i="43"/>
  <c r="AO35" i="45"/>
  <c r="AO35" i="43"/>
  <c r="BE35" i="45"/>
  <c r="BE35" i="43"/>
  <c r="AI36" i="45"/>
  <c r="AV36" i="45"/>
  <c r="G36" i="45"/>
  <c r="G36" i="43"/>
  <c r="W36" i="45"/>
  <c r="W36" i="43"/>
  <c r="AM36" i="45"/>
  <c r="AM36" i="43"/>
  <c r="BC36" i="45"/>
  <c r="BC36" i="43"/>
  <c r="V37" i="45"/>
  <c r="BB37" i="45"/>
  <c r="K37" i="45"/>
  <c r="K37" i="43"/>
  <c r="AQ37" i="45"/>
  <c r="AQ37" i="43"/>
  <c r="AK38" i="45"/>
  <c r="BA38" i="45"/>
  <c r="J38" i="45"/>
  <c r="J38" i="43"/>
  <c r="R38" i="45"/>
  <c r="R38" i="43"/>
  <c r="Z38" i="45"/>
  <c r="Z38" i="43"/>
  <c r="AH38" i="45"/>
  <c r="AH38" i="43"/>
  <c r="AP38" i="45"/>
  <c r="AP38" i="43"/>
  <c r="AX38" i="45"/>
  <c r="AX38" i="43"/>
  <c r="BF38" i="45"/>
  <c r="BF38" i="43"/>
  <c r="BN38" i="45"/>
  <c r="BN38" i="43"/>
  <c r="I39" i="45"/>
  <c r="AI39" i="45"/>
  <c r="AX39" i="45"/>
  <c r="G39" i="45"/>
  <c r="G39" i="43"/>
  <c r="AM39" i="45"/>
  <c r="AM39" i="43"/>
  <c r="P40" i="45"/>
  <c r="BH40" i="45"/>
  <c r="V41" i="45"/>
  <c r="BB41" i="45"/>
  <c r="K42" i="45"/>
  <c r="X42" i="45"/>
  <c r="AR42" i="45"/>
  <c r="BH42" i="45"/>
  <c r="G42" i="45"/>
  <c r="G42" i="43"/>
  <c r="O42" i="45"/>
  <c r="O42" i="43"/>
  <c r="W42" i="45"/>
  <c r="W42" i="43"/>
  <c r="AE42" i="45"/>
  <c r="AE42" i="43"/>
  <c r="AM42" i="45"/>
  <c r="AM42" i="43"/>
  <c r="AU42" i="45"/>
  <c r="AU42" i="43"/>
  <c r="BC42" i="45"/>
  <c r="BC42" i="43"/>
  <c r="BK42" i="45"/>
  <c r="BK42" i="43"/>
  <c r="S43" i="45"/>
  <c r="AH43" i="45"/>
  <c r="AU43" i="45"/>
  <c r="BJ43" i="45"/>
  <c r="H43" i="45"/>
  <c r="H43" i="43"/>
  <c r="P43" i="45"/>
  <c r="P43" i="43"/>
  <c r="X43" i="45"/>
  <c r="X43" i="43"/>
  <c r="AF43" i="45"/>
  <c r="AF43" i="43"/>
  <c r="AN43" i="45"/>
  <c r="AN43" i="43"/>
  <c r="AV43" i="45"/>
  <c r="AV43" i="43"/>
  <c r="BD43" i="45"/>
  <c r="BD43" i="43"/>
  <c r="BL43" i="45"/>
  <c r="BL43" i="43"/>
  <c r="D44" i="45"/>
  <c r="T44" i="45"/>
  <c r="AJ44" i="45"/>
  <c r="AW44" i="45"/>
  <c r="F45" i="45"/>
  <c r="W45" i="45"/>
  <c r="I46" i="45"/>
  <c r="X46" i="45"/>
  <c r="AO46" i="45"/>
  <c r="BA46" i="45"/>
  <c r="BQ46" i="45"/>
  <c r="AA46" i="45"/>
  <c r="AA46" i="43"/>
  <c r="K47" i="45"/>
  <c r="W47" i="45"/>
  <c r="AK47" i="45"/>
  <c r="AX47" i="45"/>
  <c r="BJ47" i="45"/>
  <c r="H47" i="45"/>
  <c r="H47" i="43"/>
  <c r="P47" i="45"/>
  <c r="P47" i="43"/>
  <c r="X47" i="45"/>
  <c r="X47" i="43"/>
  <c r="AF47" i="45"/>
  <c r="AF47" i="43"/>
  <c r="AN47" i="45"/>
  <c r="AN47" i="43"/>
  <c r="AV47" i="45"/>
  <c r="AV47" i="43"/>
  <c r="BD47" i="45"/>
  <c r="BD47" i="43"/>
  <c r="BL47" i="45"/>
  <c r="BL47" i="43"/>
  <c r="D48" i="45"/>
  <c r="P48" i="45"/>
  <c r="AC48" i="45"/>
  <c r="AO48" i="45"/>
  <c r="BD48" i="45"/>
  <c r="BQ48" i="45"/>
  <c r="K48" i="45"/>
  <c r="K48" i="43"/>
  <c r="S48" i="45"/>
  <c r="S48" i="43"/>
  <c r="AA48" i="45"/>
  <c r="AA48" i="43"/>
  <c r="AI48" i="45"/>
  <c r="AI48" i="43"/>
  <c r="AQ48" i="45"/>
  <c r="AQ48" i="43"/>
  <c r="AY48" i="45"/>
  <c r="AY48" i="43"/>
  <c r="BG48" i="45"/>
  <c r="BG48" i="43"/>
  <c r="BO48" i="45"/>
  <c r="BO48" i="43"/>
  <c r="J49" i="45"/>
  <c r="W49" i="45"/>
  <c r="AI49" i="45"/>
  <c r="AX49" i="45"/>
  <c r="E50" i="45"/>
  <c r="U50" i="45"/>
  <c r="AI50" i="45"/>
  <c r="AV50" i="45"/>
  <c r="BL50" i="45"/>
  <c r="G50" i="45"/>
  <c r="G50" i="43"/>
  <c r="O50" i="45"/>
  <c r="O50" i="43"/>
  <c r="W50" i="45"/>
  <c r="W50" i="43"/>
  <c r="AE50" i="45"/>
  <c r="AE50" i="43"/>
  <c r="AM50" i="45"/>
  <c r="AM50" i="43"/>
  <c r="AU50" i="45"/>
  <c r="AU50" i="43"/>
  <c r="BC50" i="45"/>
  <c r="BC50" i="43"/>
  <c r="BK50" i="45"/>
  <c r="BK50" i="43"/>
  <c r="O51" i="45"/>
  <c r="AE51" i="45"/>
  <c r="AT51" i="45"/>
  <c r="BK51" i="45"/>
  <c r="I51" i="45"/>
  <c r="I51" i="43"/>
  <c r="Q51" i="45"/>
  <c r="Q51" i="43"/>
  <c r="Y51" i="45"/>
  <c r="Y51" i="43"/>
  <c r="AG51" i="45"/>
  <c r="AG51" i="43"/>
  <c r="AO51" i="45"/>
  <c r="AO51" i="43"/>
  <c r="AW51" i="45"/>
  <c r="AW51" i="43"/>
  <c r="BE51" i="45"/>
  <c r="BE51" i="43"/>
  <c r="BM51" i="45"/>
  <c r="BM51" i="43"/>
  <c r="E52" i="45"/>
  <c r="X52" i="45"/>
  <c r="AO52" i="45"/>
  <c r="BA52" i="45"/>
  <c r="L53" i="45"/>
  <c r="AH53" i="45"/>
  <c r="I53" i="45"/>
  <c r="I53" i="43"/>
  <c r="Q53" i="45"/>
  <c r="Q53" i="43"/>
  <c r="Y53" i="45"/>
  <c r="Y53" i="43"/>
  <c r="AG53" i="45"/>
  <c r="AG53" i="43"/>
  <c r="AO53" i="45"/>
  <c r="AO53" i="43"/>
  <c r="BE53" i="45"/>
  <c r="BE53" i="43"/>
  <c r="E54" i="45"/>
  <c r="S54" i="45"/>
  <c r="AJ54" i="45"/>
  <c r="BE54" i="45"/>
  <c r="O55" i="45"/>
  <c r="Y55" i="45"/>
  <c r="AM55" i="45"/>
  <c r="AX55" i="45"/>
  <c r="BG55" i="45"/>
  <c r="N55" i="45"/>
  <c r="N55" i="43"/>
  <c r="AD55" i="45"/>
  <c r="AD55" i="43"/>
  <c r="AL55" i="45"/>
  <c r="AL55" i="43"/>
  <c r="AT55" i="45"/>
  <c r="AT55" i="43"/>
  <c r="BJ55" i="45"/>
  <c r="BJ55" i="43"/>
  <c r="L56" i="45"/>
  <c r="Y56" i="45"/>
  <c r="AV56" i="45"/>
  <c r="BF56" i="45"/>
  <c r="M57" i="45"/>
  <c r="AB57" i="45"/>
  <c r="AR57" i="45"/>
  <c r="BG57" i="45"/>
  <c r="F57" i="45"/>
  <c r="F57" i="43"/>
  <c r="N57" i="45"/>
  <c r="N57" i="43"/>
  <c r="V57" i="45"/>
  <c r="V57" i="43"/>
  <c r="AD57" i="45"/>
  <c r="AD57" i="43"/>
  <c r="AL57" i="45"/>
  <c r="AL57" i="43"/>
  <c r="AT57" i="45"/>
  <c r="AT57" i="43"/>
  <c r="BB57" i="45"/>
  <c r="BB57" i="43"/>
  <c r="BJ57" i="45"/>
  <c r="BJ57" i="43"/>
  <c r="Q58" i="45"/>
  <c r="AI58" i="45"/>
  <c r="AY58" i="45"/>
  <c r="BO58" i="45"/>
  <c r="J58" i="45"/>
  <c r="J58" i="43"/>
  <c r="R58" i="45"/>
  <c r="R58" i="43"/>
  <c r="Z58" i="45"/>
  <c r="Z58" i="43"/>
  <c r="AH58" i="45"/>
  <c r="AH58" i="43"/>
  <c r="AP58" i="45"/>
  <c r="AP58" i="43"/>
  <c r="AX58" i="45"/>
  <c r="AX58" i="43"/>
  <c r="BF58" i="45"/>
  <c r="BF58" i="43"/>
  <c r="BN58" i="45"/>
  <c r="BN58" i="43"/>
  <c r="I59" i="45"/>
  <c r="AA59" i="45"/>
  <c r="AS59" i="45"/>
  <c r="G60" i="45"/>
  <c r="U60" i="45"/>
  <c r="AM60" i="45"/>
  <c r="BA60" i="45"/>
  <c r="D60" i="45"/>
  <c r="D60" i="43"/>
  <c r="L60" i="45"/>
  <c r="L60" i="43"/>
  <c r="T60" i="45"/>
  <c r="T60" i="43"/>
  <c r="AB60" i="45"/>
  <c r="AB60" i="43"/>
  <c r="AJ60" i="45"/>
  <c r="AJ60" i="43"/>
  <c r="AR60" i="45"/>
  <c r="AR60" i="43"/>
  <c r="AZ60" i="45"/>
  <c r="AZ60" i="43"/>
  <c r="BH60" i="45"/>
  <c r="BH60" i="43"/>
  <c r="BP60" i="45"/>
  <c r="BP60" i="43"/>
  <c r="L61" i="45"/>
  <c r="AC61" i="45"/>
  <c r="AR61" i="45"/>
  <c r="BI61" i="45"/>
  <c r="F61" i="45"/>
  <c r="F61" i="43"/>
  <c r="N61" i="45"/>
  <c r="N61" i="43"/>
  <c r="V61" i="45"/>
  <c r="V61" i="43"/>
  <c r="AD61" i="45"/>
  <c r="AD61" i="43"/>
  <c r="AL61" i="45"/>
  <c r="AL61" i="43"/>
  <c r="AT61" i="45"/>
  <c r="AT61" i="43"/>
  <c r="BB61" i="45"/>
  <c r="BB61" i="43"/>
  <c r="BJ61" i="45"/>
  <c r="BJ61" i="43"/>
  <c r="N62" i="45"/>
  <c r="AB62" i="45"/>
  <c r="AO62" i="45"/>
  <c r="BB62" i="45"/>
  <c r="BP62" i="45"/>
  <c r="K63" i="45"/>
  <c r="AN63" i="45"/>
  <c r="BA63" i="45"/>
  <c r="I63" i="45"/>
  <c r="I63" i="43"/>
  <c r="Q63" i="45"/>
  <c r="Q63" i="43"/>
  <c r="H64" i="45"/>
  <c r="X64" i="45"/>
  <c r="AN64" i="45"/>
  <c r="BD64" i="45"/>
  <c r="E64" i="45"/>
  <c r="E64" i="43"/>
  <c r="M64" i="45"/>
  <c r="M64" i="43"/>
  <c r="U64" i="45"/>
  <c r="U64" i="43"/>
  <c r="AC64" i="45"/>
  <c r="AC64" i="43"/>
  <c r="AK64" i="45"/>
  <c r="AK64" i="43"/>
  <c r="AS64" i="45"/>
  <c r="AS64" i="43"/>
  <c r="BA64" i="45"/>
  <c r="BA64" i="43"/>
  <c r="BI64" i="45"/>
  <c r="BI64" i="43"/>
  <c r="BQ64" i="45"/>
  <c r="BQ64" i="43"/>
  <c r="M65" i="45"/>
  <c r="AC65" i="45"/>
  <c r="AS65" i="45"/>
  <c r="BI65" i="45"/>
  <c r="G65" i="45"/>
  <c r="G65" i="43"/>
  <c r="O65" i="45"/>
  <c r="O65" i="43"/>
  <c r="W65" i="45"/>
  <c r="W65" i="43"/>
  <c r="AE65" i="45"/>
  <c r="AE65" i="43"/>
  <c r="AM65" i="45"/>
  <c r="AM65" i="43"/>
  <c r="AU65" i="45"/>
  <c r="AU65" i="43"/>
  <c r="BC65" i="45"/>
  <c r="BC65" i="43"/>
  <c r="BK65" i="45"/>
  <c r="BK65" i="43"/>
  <c r="O66" i="45"/>
  <c r="AB66" i="45"/>
  <c r="AO66" i="45"/>
  <c r="BB66" i="45"/>
  <c r="BO66" i="45"/>
  <c r="J66" i="45"/>
  <c r="J66" i="43"/>
  <c r="R66" i="45"/>
  <c r="R66" i="43"/>
  <c r="Z66" i="45"/>
  <c r="Z66" i="43"/>
  <c r="AH66" i="45"/>
  <c r="AH66" i="43"/>
  <c r="AP66" i="45"/>
  <c r="AP66" i="43"/>
  <c r="AX66" i="45"/>
  <c r="AX66" i="43"/>
  <c r="BF66" i="45"/>
  <c r="BF66" i="43"/>
  <c r="BN66" i="45"/>
  <c r="BN66" i="43"/>
  <c r="I67" i="45"/>
  <c r="Y67" i="45"/>
  <c r="AO67" i="45"/>
  <c r="BE67" i="45"/>
  <c r="F67" i="45"/>
  <c r="F67" i="43"/>
  <c r="N67" i="45"/>
  <c r="N67" i="43"/>
  <c r="V67" i="45"/>
  <c r="V67" i="43"/>
  <c r="AD67" i="45"/>
  <c r="AD67" i="43"/>
  <c r="AL67" i="45"/>
  <c r="AL67" i="43"/>
  <c r="BB67" i="45"/>
  <c r="BB67" i="43"/>
  <c r="N68" i="45"/>
  <c r="X68" i="45"/>
  <c r="AU68" i="45"/>
  <c r="BF68" i="45"/>
  <c r="BP68" i="45"/>
  <c r="AK69" i="45"/>
  <c r="AZ69" i="45"/>
  <c r="G70" i="45"/>
  <c r="AF70" i="45"/>
  <c r="BB70" i="45"/>
  <c r="D70" i="45"/>
  <c r="D70" i="43"/>
  <c r="L70" i="45"/>
  <c r="L70" i="43"/>
  <c r="T70" i="45"/>
  <c r="T70" i="43"/>
  <c r="AB70" i="45"/>
  <c r="AB70" i="43"/>
  <c r="AJ70" i="45"/>
  <c r="AJ70" i="43"/>
  <c r="AR70" i="45"/>
  <c r="AR70" i="43"/>
  <c r="AZ70" i="45"/>
  <c r="AZ70" i="43"/>
  <c r="BH70" i="45"/>
  <c r="BH70" i="43"/>
  <c r="BP70" i="45"/>
  <c r="BP70" i="43"/>
  <c r="Q71" i="45"/>
  <c r="AK71" i="45"/>
  <c r="BI71" i="45"/>
  <c r="H71" i="45"/>
  <c r="H71" i="43"/>
  <c r="P71" i="45"/>
  <c r="P71" i="43"/>
  <c r="X71" i="45"/>
  <c r="X71" i="43"/>
  <c r="AF71" i="45"/>
  <c r="AF71" i="43"/>
  <c r="AN71" i="45"/>
  <c r="AN71" i="43"/>
  <c r="AV71" i="45"/>
  <c r="AV71" i="43"/>
  <c r="BD71" i="45"/>
  <c r="BD71" i="43"/>
  <c r="BL71" i="45"/>
  <c r="BL71" i="43"/>
  <c r="D72" i="45"/>
  <c r="R72" i="45"/>
  <c r="AE72" i="45"/>
  <c r="E72" i="45"/>
  <c r="E72" i="43"/>
  <c r="M72" i="45"/>
  <c r="M72" i="43"/>
  <c r="U72" i="45"/>
  <c r="U72" i="43"/>
  <c r="AC72" i="45"/>
  <c r="AC72" i="43"/>
  <c r="AK72" i="45"/>
  <c r="AK72" i="43"/>
  <c r="AS72" i="45"/>
  <c r="AS72" i="43"/>
  <c r="BA72" i="45"/>
  <c r="BA72" i="43"/>
  <c r="BI72" i="45"/>
  <c r="BI72" i="43"/>
  <c r="BQ72" i="45"/>
  <c r="BQ72" i="43"/>
  <c r="M73" i="45"/>
  <c r="AB73" i="45"/>
  <c r="AO73" i="45"/>
  <c r="BD73" i="45"/>
  <c r="BP73" i="45"/>
  <c r="S74" i="45"/>
  <c r="AQ74" i="45"/>
  <c r="D74" i="45"/>
  <c r="D74" i="43"/>
  <c r="L74" i="45"/>
  <c r="L74" i="43"/>
  <c r="T74" i="45"/>
  <c r="T74" i="43"/>
  <c r="AB74" i="45"/>
  <c r="AB74" i="43"/>
  <c r="AJ74" i="45"/>
  <c r="AJ74" i="43"/>
  <c r="AR74" i="45"/>
  <c r="AR74" i="43"/>
  <c r="AZ74" i="45"/>
  <c r="AZ74" i="43"/>
  <c r="BH74" i="45"/>
  <c r="BH74" i="43"/>
  <c r="BP74" i="45"/>
  <c r="BP74" i="43"/>
  <c r="M75" i="45"/>
  <c r="AG75" i="45"/>
  <c r="AH76" i="45"/>
  <c r="I76" i="45"/>
  <c r="I76" i="43"/>
  <c r="Q76" i="45"/>
  <c r="Q76" i="43"/>
  <c r="Y76" i="45"/>
  <c r="Y76" i="43"/>
  <c r="AG76" i="45"/>
  <c r="AG76" i="43"/>
  <c r="AO76" i="45"/>
  <c r="AO76" i="43"/>
  <c r="AW76" i="45"/>
  <c r="AW76" i="43"/>
  <c r="BE76" i="45"/>
  <c r="BE76" i="43"/>
  <c r="BM76" i="45"/>
  <c r="BM76" i="43"/>
  <c r="BD77" i="45"/>
  <c r="AC77" i="43"/>
  <c r="AC77" i="45"/>
  <c r="BI77" i="43"/>
  <c r="BI77" i="45"/>
  <c r="N78" i="45"/>
  <c r="AE78" i="45"/>
  <c r="I78" i="45"/>
  <c r="I78" i="43"/>
  <c r="Q78" i="45"/>
  <c r="Q78" i="43"/>
  <c r="Y78" i="45"/>
  <c r="Y78" i="43"/>
  <c r="AG78" i="45"/>
  <c r="AG78" i="43"/>
  <c r="AO78" i="45"/>
  <c r="AO78" i="43"/>
  <c r="AW78" i="45"/>
  <c r="AW78" i="43"/>
  <c r="BE78" i="45"/>
  <c r="BE78" i="43"/>
  <c r="BM78" i="45"/>
  <c r="BM78" i="43"/>
  <c r="H79" i="45"/>
  <c r="AR79" i="45"/>
  <c r="BL79" i="45"/>
  <c r="Y79" i="43"/>
  <c r="Y79" i="45"/>
  <c r="G80" i="45"/>
  <c r="W80" i="45"/>
  <c r="AM80" i="45"/>
  <c r="BC80" i="45"/>
  <c r="E80" i="45"/>
  <c r="E80" i="43"/>
  <c r="M80" i="45"/>
  <c r="M80" i="43"/>
  <c r="U80" i="45"/>
  <c r="U80" i="43"/>
  <c r="AC80" i="45"/>
  <c r="AC80" i="43"/>
  <c r="AK80" i="45"/>
  <c r="AK80" i="43"/>
  <c r="AS80" i="45"/>
  <c r="AS80" i="43"/>
  <c r="BA80" i="45"/>
  <c r="BA80" i="43"/>
  <c r="BI80" i="45"/>
  <c r="BI80" i="43"/>
  <c r="BQ80" i="45"/>
  <c r="BQ80" i="43"/>
  <c r="AG81" i="45"/>
  <c r="BQ81" i="45"/>
  <c r="K81" i="45"/>
  <c r="K81" i="43"/>
  <c r="S81" i="45"/>
  <c r="S81" i="43"/>
  <c r="R82" i="45"/>
  <c r="AP82" i="45"/>
  <c r="K82" i="43"/>
  <c r="K82" i="45"/>
  <c r="AA82" i="43"/>
  <c r="AA82" i="45"/>
  <c r="AQ82" i="43"/>
  <c r="AQ82" i="45"/>
  <c r="BG82" i="43"/>
  <c r="BG82" i="45"/>
  <c r="M83" i="45"/>
  <c r="BD83" i="45"/>
  <c r="H85" i="45"/>
  <c r="AA85" i="45"/>
  <c r="BL85" i="45"/>
  <c r="Y85" i="45"/>
  <c r="Y85" i="43"/>
  <c r="AG85" i="45"/>
  <c r="AG85" i="43"/>
  <c r="AO85" i="45"/>
  <c r="AO85" i="43"/>
  <c r="AW85" i="45"/>
  <c r="AW85" i="43"/>
  <c r="BE85" i="45"/>
  <c r="BE85" i="43"/>
  <c r="AO86" i="45"/>
  <c r="BH86" i="45"/>
  <c r="H86" i="45"/>
  <c r="H86" i="43"/>
  <c r="P86" i="45"/>
  <c r="P86" i="43"/>
  <c r="X86" i="45"/>
  <c r="X86" i="43"/>
  <c r="AF86" i="45"/>
  <c r="AF86" i="43"/>
  <c r="AN86" i="45"/>
  <c r="AN86" i="43"/>
  <c r="AV86" i="45"/>
  <c r="AV86" i="43"/>
  <c r="BD86" i="45"/>
  <c r="BD86" i="43"/>
  <c r="BL86" i="45"/>
  <c r="BL86" i="43"/>
  <c r="F87" i="45"/>
  <c r="AE87" i="45"/>
  <c r="BJ87" i="45"/>
  <c r="AK88" i="45"/>
  <c r="I88" i="45"/>
  <c r="I88" i="43"/>
  <c r="Y88" i="45"/>
  <c r="Y88" i="43"/>
  <c r="AG88" i="45"/>
  <c r="AG88" i="43"/>
  <c r="AO88" i="45"/>
  <c r="AO88" i="43"/>
  <c r="AW88" i="43"/>
  <c r="AW88" i="45"/>
  <c r="BE88" i="45"/>
  <c r="BE88" i="43"/>
  <c r="BM88" i="45"/>
  <c r="BM88" i="43"/>
  <c r="S91" i="43"/>
  <c r="S91" i="45"/>
  <c r="AA91" i="43"/>
  <c r="AA91" i="45"/>
  <c r="AI91" i="43"/>
  <c r="AI91" i="45"/>
  <c r="AQ91" i="43"/>
  <c r="AQ91" i="45"/>
  <c r="AY91" i="43"/>
  <c r="AY91" i="45"/>
  <c r="BG91" i="43"/>
  <c r="BG91" i="45"/>
  <c r="BO91" i="43"/>
  <c r="BO91" i="45"/>
  <c r="E31" i="45"/>
  <c r="E31" i="43"/>
  <c r="M31" i="45"/>
  <c r="M31" i="43"/>
  <c r="U31" i="45"/>
  <c r="U31" i="43"/>
  <c r="AC31" i="45"/>
  <c r="AC31" i="43"/>
  <c r="AK31" i="45"/>
  <c r="AK31" i="43"/>
  <c r="AS31" i="45"/>
  <c r="AS31" i="43"/>
  <c r="BA31" i="45"/>
  <c r="BA31" i="43"/>
  <c r="BI31" i="45"/>
  <c r="BI31" i="43"/>
  <c r="BQ31" i="45"/>
  <c r="BQ31" i="43"/>
  <c r="H32" i="45"/>
  <c r="H32" i="43"/>
  <c r="P32" i="45"/>
  <c r="P32" i="43"/>
  <c r="X32" i="45"/>
  <c r="X32" i="43"/>
  <c r="AF32" i="45"/>
  <c r="AF32" i="43"/>
  <c r="AN32" i="45"/>
  <c r="AN32" i="43"/>
  <c r="AV32" i="45"/>
  <c r="AV32" i="43"/>
  <c r="BD32" i="45"/>
  <c r="BD32" i="43"/>
  <c r="BL32" i="45"/>
  <c r="BL32" i="43"/>
  <c r="D33" i="45"/>
  <c r="D33" i="43"/>
  <c r="L33" i="45"/>
  <c r="L33" i="43"/>
  <c r="T33" i="45"/>
  <c r="T33" i="43"/>
  <c r="AB33" i="45"/>
  <c r="AB33" i="43"/>
  <c r="AJ33" i="45"/>
  <c r="AJ33" i="43"/>
  <c r="AR33" i="45"/>
  <c r="AR33" i="43"/>
  <c r="AZ33" i="45"/>
  <c r="AZ33" i="43"/>
  <c r="BH33" i="45"/>
  <c r="BH33" i="43"/>
  <c r="BP33" i="45"/>
  <c r="BP33" i="43"/>
  <c r="G34" i="45"/>
  <c r="G34" i="43"/>
  <c r="O34" i="45"/>
  <c r="O34" i="43"/>
  <c r="W34" i="45"/>
  <c r="W34" i="43"/>
  <c r="AE34" i="45"/>
  <c r="AE34" i="43"/>
  <c r="AM34" i="45"/>
  <c r="AM34" i="43"/>
  <c r="AU34" i="45"/>
  <c r="AU34" i="43"/>
  <c r="BC34" i="45"/>
  <c r="BC34" i="43"/>
  <c r="BK34" i="45"/>
  <c r="BK34" i="43"/>
  <c r="AJ36" i="45"/>
  <c r="AZ36" i="45"/>
  <c r="D37" i="45"/>
  <c r="D37" i="43"/>
  <c r="L37" i="45"/>
  <c r="L37" i="43"/>
  <c r="T37" i="45"/>
  <c r="T37" i="43"/>
  <c r="AB37" i="45"/>
  <c r="AB37" i="43"/>
  <c r="AJ37" i="45"/>
  <c r="AJ37" i="43"/>
  <c r="AR37" i="45"/>
  <c r="AR37" i="43"/>
  <c r="AZ37" i="45"/>
  <c r="AZ37" i="43"/>
  <c r="BH37" i="45"/>
  <c r="BH37" i="43"/>
  <c r="BP37" i="45"/>
  <c r="BP37" i="43"/>
  <c r="BC38" i="45"/>
  <c r="K38" i="45"/>
  <c r="K38" i="43"/>
  <c r="S38" i="45"/>
  <c r="S38" i="43"/>
  <c r="AI38" i="45"/>
  <c r="AI38" i="43"/>
  <c r="AQ38" i="45"/>
  <c r="AQ38" i="43"/>
  <c r="AY38" i="45"/>
  <c r="AY38" i="43"/>
  <c r="BO38" i="45"/>
  <c r="BO38" i="43"/>
  <c r="H39" i="45"/>
  <c r="H39" i="43"/>
  <c r="P39" i="45"/>
  <c r="P39" i="43"/>
  <c r="X39" i="45"/>
  <c r="X39" i="43"/>
  <c r="AF39" i="45"/>
  <c r="AF39" i="43"/>
  <c r="AN39" i="45"/>
  <c r="AN39" i="43"/>
  <c r="AV39" i="45"/>
  <c r="AV39" i="43"/>
  <c r="BD39" i="45"/>
  <c r="BD39" i="43"/>
  <c r="BL39" i="45"/>
  <c r="BL39" i="43"/>
  <c r="D40" i="45"/>
  <c r="Q40" i="45"/>
  <c r="BE41" i="45"/>
  <c r="D41" i="45"/>
  <c r="D41" i="43"/>
  <c r="L41" i="45"/>
  <c r="L41" i="43"/>
  <c r="T41" i="45"/>
  <c r="T41" i="43"/>
  <c r="AB41" i="45"/>
  <c r="AB41" i="43"/>
  <c r="AJ41" i="45"/>
  <c r="AJ41" i="43"/>
  <c r="AR41" i="45"/>
  <c r="AR41" i="43"/>
  <c r="AZ41" i="45"/>
  <c r="AZ41" i="43"/>
  <c r="BH41" i="45"/>
  <c r="BH41" i="43"/>
  <c r="BP41" i="45"/>
  <c r="BP41" i="43"/>
  <c r="L42" i="45"/>
  <c r="AB42" i="45"/>
  <c r="AS42" i="45"/>
  <c r="BI42" i="45"/>
  <c r="F43" i="45"/>
  <c r="U43" i="45"/>
  <c r="AX43" i="45"/>
  <c r="BK43" i="45"/>
  <c r="I43" i="45"/>
  <c r="I43" i="43"/>
  <c r="Q43" i="45"/>
  <c r="Q43" i="43"/>
  <c r="Y43" i="45"/>
  <c r="Y43" i="43"/>
  <c r="AG43" i="45"/>
  <c r="AG43" i="43"/>
  <c r="AO43" i="45"/>
  <c r="AO43" i="43"/>
  <c r="AW43" i="45"/>
  <c r="AW43" i="43"/>
  <c r="BE43" i="45"/>
  <c r="BE43" i="43"/>
  <c r="BM43" i="45"/>
  <c r="BM43" i="43"/>
  <c r="E44" i="45"/>
  <c r="U44" i="45"/>
  <c r="AK44" i="45"/>
  <c r="J45" i="45"/>
  <c r="Y45" i="45"/>
  <c r="D45" i="45"/>
  <c r="D45" i="43"/>
  <c r="L45" i="45"/>
  <c r="L45" i="43"/>
  <c r="T45" i="45"/>
  <c r="T45" i="43"/>
  <c r="AB45" i="45"/>
  <c r="AB45" i="43"/>
  <c r="AJ45" i="45"/>
  <c r="AJ45" i="43"/>
  <c r="AR45" i="45"/>
  <c r="AR45" i="43"/>
  <c r="AZ45" i="45"/>
  <c r="AZ45" i="43"/>
  <c r="BH45" i="45"/>
  <c r="BH45" i="43"/>
  <c r="BP45" i="45"/>
  <c r="BP45" i="43"/>
  <c r="BD46" i="45"/>
  <c r="M47" i="45"/>
  <c r="Z47" i="45"/>
  <c r="AL47" i="45"/>
  <c r="BK47" i="45"/>
  <c r="I47" i="45"/>
  <c r="I47" i="43"/>
  <c r="Q47" i="45"/>
  <c r="Q47" i="43"/>
  <c r="Y47" i="45"/>
  <c r="Y47" i="43"/>
  <c r="AG47" i="45"/>
  <c r="AG47" i="43"/>
  <c r="AO47" i="45"/>
  <c r="AO47" i="43"/>
  <c r="AW47" i="45"/>
  <c r="AW47" i="43"/>
  <c r="BE47" i="45"/>
  <c r="BE47" i="43"/>
  <c r="BM47" i="45"/>
  <c r="BM47" i="43"/>
  <c r="E48" i="45"/>
  <c r="Q48" i="45"/>
  <c r="BE48" i="45"/>
  <c r="K49" i="45"/>
  <c r="AL49" i="45"/>
  <c r="AY49" i="45"/>
  <c r="AJ50" i="45"/>
  <c r="BM50" i="45"/>
  <c r="AU51" i="45"/>
  <c r="Z52" i="45"/>
  <c r="AP52" i="45"/>
  <c r="M52" i="45"/>
  <c r="M52" i="43"/>
  <c r="U52" i="45"/>
  <c r="U52" i="43"/>
  <c r="AC52" i="45"/>
  <c r="AC52" i="43"/>
  <c r="BI52" i="45"/>
  <c r="BI52" i="43"/>
  <c r="N53" i="45"/>
  <c r="AI53" i="45"/>
  <c r="R53" i="45"/>
  <c r="R53" i="43"/>
  <c r="U54" i="45"/>
  <c r="AK54" i="45"/>
  <c r="AV54" i="45"/>
  <c r="BH54" i="45"/>
  <c r="G54" i="45"/>
  <c r="G54" i="43"/>
  <c r="O54" i="45"/>
  <c r="O54" i="43"/>
  <c r="AE54" i="45"/>
  <c r="AE54" i="43"/>
  <c r="AU54" i="45"/>
  <c r="AU54" i="43"/>
  <c r="BK54" i="45"/>
  <c r="BK54" i="43"/>
  <c r="P55" i="45"/>
  <c r="AN55" i="45"/>
  <c r="AY55" i="45"/>
  <c r="BI55" i="45"/>
  <c r="Z56" i="45"/>
  <c r="AM56" i="45"/>
  <c r="BH56" i="45"/>
  <c r="F56" i="45"/>
  <c r="F56" i="43"/>
  <c r="N56" i="45"/>
  <c r="N56" i="43"/>
  <c r="V56" i="45"/>
  <c r="V56" i="43"/>
  <c r="AD56" i="45"/>
  <c r="AD56" i="43"/>
  <c r="AL56" i="45"/>
  <c r="AL56" i="43"/>
  <c r="AT56" i="45"/>
  <c r="AT56" i="43"/>
  <c r="BB56" i="45"/>
  <c r="BB56" i="43"/>
  <c r="BJ56" i="45"/>
  <c r="BJ56" i="43"/>
  <c r="AC57" i="45"/>
  <c r="AS57" i="45"/>
  <c r="BH57" i="45"/>
  <c r="AJ58" i="45"/>
  <c r="AZ58" i="45"/>
  <c r="BP58" i="45"/>
  <c r="AC59" i="45"/>
  <c r="Q59" i="45"/>
  <c r="Q59" i="43"/>
  <c r="Y59" i="45"/>
  <c r="Y59" i="43"/>
  <c r="AG59" i="45"/>
  <c r="AG59" i="43"/>
  <c r="AW59" i="45"/>
  <c r="AW59" i="43"/>
  <c r="E60" i="45"/>
  <c r="E60" i="43"/>
  <c r="M60" i="45"/>
  <c r="M60" i="43"/>
  <c r="AC60" i="45"/>
  <c r="AC60" i="43"/>
  <c r="AK60" i="45"/>
  <c r="AK60" i="43"/>
  <c r="AS60" i="45"/>
  <c r="AS60" i="43"/>
  <c r="BI60" i="45"/>
  <c r="BI60" i="43"/>
  <c r="BQ60" i="45"/>
  <c r="BQ60" i="43"/>
  <c r="G61" i="45"/>
  <c r="G61" i="43"/>
  <c r="O61" i="45"/>
  <c r="O61" i="43"/>
  <c r="W61" i="45"/>
  <c r="W61" i="43"/>
  <c r="AM61" i="45"/>
  <c r="AM61" i="43"/>
  <c r="AU61" i="45"/>
  <c r="AU61" i="43"/>
  <c r="BC61" i="45"/>
  <c r="BC61" i="43"/>
  <c r="BE62" i="45"/>
  <c r="AA63" i="45"/>
  <c r="BB63" i="45"/>
  <c r="BO63" i="45"/>
  <c r="J63" i="45"/>
  <c r="J63" i="43"/>
  <c r="R63" i="45"/>
  <c r="R63" i="43"/>
  <c r="Z63" i="45"/>
  <c r="Z63" i="43"/>
  <c r="AH63" i="45"/>
  <c r="AH63" i="43"/>
  <c r="AP63" i="45"/>
  <c r="AP63" i="43"/>
  <c r="AX63" i="45"/>
  <c r="AX63" i="43"/>
  <c r="BF63" i="45"/>
  <c r="BF63" i="43"/>
  <c r="BN63" i="45"/>
  <c r="BN63" i="43"/>
  <c r="J64" i="45"/>
  <c r="Z64" i="45"/>
  <c r="AP64" i="45"/>
  <c r="BF64" i="45"/>
  <c r="F64" i="45"/>
  <c r="F64" i="43"/>
  <c r="N64" i="45"/>
  <c r="N64" i="43"/>
  <c r="V64" i="45"/>
  <c r="V64" i="43"/>
  <c r="AD64" i="45"/>
  <c r="AD64" i="43"/>
  <c r="AL64" i="45"/>
  <c r="AL64" i="43"/>
  <c r="AT64" i="45"/>
  <c r="AT64" i="43"/>
  <c r="BB64" i="45"/>
  <c r="BB64" i="43"/>
  <c r="BJ64" i="45"/>
  <c r="BJ64" i="43"/>
  <c r="Q65" i="45"/>
  <c r="AG65" i="45"/>
  <c r="AW65" i="45"/>
  <c r="BM65" i="45"/>
  <c r="H65" i="45"/>
  <c r="H65" i="43"/>
  <c r="P65" i="45"/>
  <c r="P65" i="43"/>
  <c r="X65" i="45"/>
  <c r="X65" i="43"/>
  <c r="AF65" i="45"/>
  <c r="AF65" i="43"/>
  <c r="AN65" i="45"/>
  <c r="AN65" i="43"/>
  <c r="AV65" i="45"/>
  <c r="AV65" i="43"/>
  <c r="BD65" i="45"/>
  <c r="BD65" i="43"/>
  <c r="BL65" i="45"/>
  <c r="BL65" i="43"/>
  <c r="D66" i="45"/>
  <c r="Q66" i="45"/>
  <c r="BP66" i="45"/>
  <c r="AS67" i="45"/>
  <c r="BH67" i="45"/>
  <c r="BK67" i="45"/>
  <c r="BK67" i="43"/>
  <c r="Z68" i="45"/>
  <c r="AN69" i="45"/>
  <c r="E70" i="45"/>
  <c r="E70" i="43"/>
  <c r="M70" i="45"/>
  <c r="M70" i="43"/>
  <c r="U70" i="45"/>
  <c r="U70" i="43"/>
  <c r="AC70" i="45"/>
  <c r="AC70" i="43"/>
  <c r="AK70" i="45"/>
  <c r="AK70" i="43"/>
  <c r="AS70" i="45"/>
  <c r="AS70" i="43"/>
  <c r="BA70" i="45"/>
  <c r="BA70" i="43"/>
  <c r="BI70" i="45"/>
  <c r="BI70" i="43"/>
  <c r="BQ70" i="45"/>
  <c r="BQ70" i="43"/>
  <c r="BJ71" i="45"/>
  <c r="I71" i="43"/>
  <c r="I71" i="45"/>
  <c r="AW71" i="43"/>
  <c r="AW71" i="45"/>
  <c r="AR72" i="45"/>
  <c r="BH72" i="45"/>
  <c r="N72" i="45"/>
  <c r="N72" i="43"/>
  <c r="V72" i="45"/>
  <c r="V72" i="43"/>
  <c r="AT72" i="45"/>
  <c r="AT72" i="43"/>
  <c r="BB72" i="45"/>
  <c r="BB72" i="43"/>
  <c r="AC73" i="45"/>
  <c r="AP73" i="45"/>
  <c r="BE73" i="45"/>
  <c r="E74" i="45"/>
  <c r="E74" i="43"/>
  <c r="M74" i="45"/>
  <c r="M74" i="43"/>
  <c r="U74" i="45"/>
  <c r="U74" i="43"/>
  <c r="AC74" i="45"/>
  <c r="AC74" i="43"/>
  <c r="AK74" i="45"/>
  <c r="AK74" i="43"/>
  <c r="AS74" i="45"/>
  <c r="AS74" i="43"/>
  <c r="BA74" i="45"/>
  <c r="BA74" i="43"/>
  <c r="BI74" i="45"/>
  <c r="BI74" i="43"/>
  <c r="BQ74" i="45"/>
  <c r="BQ74" i="43"/>
  <c r="AJ75" i="45"/>
  <c r="J76" i="43"/>
  <c r="J76" i="45"/>
  <c r="AX76" i="43"/>
  <c r="AX76" i="45"/>
  <c r="AH78" i="43"/>
  <c r="AH78" i="45"/>
  <c r="AP78" i="43"/>
  <c r="AP78" i="45"/>
  <c r="AV79" i="45"/>
  <c r="G83" i="45"/>
  <c r="G83" i="43"/>
  <c r="O83" i="45"/>
  <c r="O83" i="43"/>
  <c r="W83" i="45"/>
  <c r="W83" i="43"/>
  <c r="AE83" i="45"/>
  <c r="AE83" i="43"/>
  <c r="AM83" i="45"/>
  <c r="AM83" i="43"/>
  <c r="AU83" i="45"/>
  <c r="AU83" i="43"/>
  <c r="BC83" i="45"/>
  <c r="BC83" i="43"/>
  <c r="BK83" i="45"/>
  <c r="BK83" i="43"/>
  <c r="Y86" i="43"/>
  <c r="Y86" i="45"/>
  <c r="AW86" i="43"/>
  <c r="AW86" i="45"/>
  <c r="BE86" i="43"/>
  <c r="BE86" i="45"/>
  <c r="J87" i="45"/>
  <c r="J87" i="43"/>
  <c r="R87" i="45"/>
  <c r="R87" i="43"/>
  <c r="Z87" i="45"/>
  <c r="Z87" i="43"/>
  <c r="AH87" i="45"/>
  <c r="AH87" i="43"/>
  <c r="AP87" i="45"/>
  <c r="AP87" i="43"/>
  <c r="AX87" i="45"/>
  <c r="AX87" i="43"/>
  <c r="BF87" i="45"/>
  <c r="BF87" i="43"/>
  <c r="BN87" i="45"/>
  <c r="BN87" i="43"/>
  <c r="K92" i="43"/>
  <c r="K92" i="45"/>
  <c r="S92" i="45"/>
  <c r="S92" i="43"/>
  <c r="AY92" i="45"/>
  <c r="AY92" i="43"/>
  <c r="BG92" i="45"/>
  <c r="BG92" i="43"/>
  <c r="BO92" i="43"/>
  <c r="BO92" i="45"/>
  <c r="Q39" i="45"/>
  <c r="Q39" i="43"/>
  <c r="AG39" i="45"/>
  <c r="AG39" i="43"/>
  <c r="AW39" i="45"/>
  <c r="AW39" i="43"/>
  <c r="BM39" i="45"/>
  <c r="BM39" i="43"/>
  <c r="E41" i="45"/>
  <c r="E41" i="43"/>
  <c r="M41" i="45"/>
  <c r="M41" i="43"/>
  <c r="U41" i="45"/>
  <c r="U41" i="43"/>
  <c r="AC41" i="45"/>
  <c r="AC41" i="43"/>
  <c r="AK41" i="45"/>
  <c r="AK41" i="43"/>
  <c r="AS41" i="45"/>
  <c r="AS41" i="43"/>
  <c r="BA41" i="45"/>
  <c r="BA41" i="43"/>
  <c r="BI41" i="45"/>
  <c r="BI41" i="43"/>
  <c r="BQ41" i="45"/>
  <c r="BQ41" i="43"/>
  <c r="M42" i="45"/>
  <c r="AC42" i="45"/>
  <c r="I42" i="45"/>
  <c r="I42" i="43"/>
  <c r="Y42" i="45"/>
  <c r="Y42" i="43"/>
  <c r="AG42" i="45"/>
  <c r="AG42" i="43"/>
  <c r="BM42" i="45"/>
  <c r="BM42" i="43"/>
  <c r="G43" i="45"/>
  <c r="V43" i="45"/>
  <c r="AL43" i="45"/>
  <c r="AM44" i="45"/>
  <c r="J44" i="45"/>
  <c r="J44" i="43"/>
  <c r="R44" i="45"/>
  <c r="R44" i="43"/>
  <c r="Z44" i="45"/>
  <c r="Z44" i="43"/>
  <c r="AH44" i="45"/>
  <c r="AH44" i="43"/>
  <c r="AP44" i="45"/>
  <c r="AP44" i="43"/>
  <c r="AX44" i="45"/>
  <c r="AX44" i="43"/>
  <c r="BF44" i="45"/>
  <c r="BF44" i="43"/>
  <c r="BN44" i="45"/>
  <c r="BN44" i="43"/>
  <c r="Z45" i="45"/>
  <c r="AO45" i="45"/>
  <c r="BE45" i="45"/>
  <c r="E45" i="45"/>
  <c r="E45" i="43"/>
  <c r="M45" i="45"/>
  <c r="M45" i="43"/>
  <c r="U45" i="45"/>
  <c r="U45" i="43"/>
  <c r="AC45" i="45"/>
  <c r="AC45" i="43"/>
  <c r="AK45" i="45"/>
  <c r="AK45" i="43"/>
  <c r="AS45" i="45"/>
  <c r="AS45" i="43"/>
  <c r="BA45" i="45"/>
  <c r="BA45" i="43"/>
  <c r="BI45" i="45"/>
  <c r="BI45" i="43"/>
  <c r="BQ45" i="45"/>
  <c r="BQ45" i="43"/>
  <c r="N47" i="45"/>
  <c r="AM47" i="45"/>
  <c r="AK50" i="45"/>
  <c r="I50" i="45"/>
  <c r="I50" i="43"/>
  <c r="Q50" i="45"/>
  <c r="Q50" i="43"/>
  <c r="AW50" i="45"/>
  <c r="AW50" i="43"/>
  <c r="BE50" i="45"/>
  <c r="BE50" i="43"/>
  <c r="S51" i="45"/>
  <c r="S51" i="43"/>
  <c r="AA51" i="45"/>
  <c r="AA51" i="43"/>
  <c r="AI51" i="45"/>
  <c r="AI51" i="43"/>
  <c r="AY51" i="45"/>
  <c r="AY51" i="43"/>
  <c r="BG51" i="45"/>
  <c r="BG51" i="43"/>
  <c r="BO51" i="45"/>
  <c r="BO51" i="43"/>
  <c r="F52" i="45"/>
  <c r="F52" i="43"/>
  <c r="N52" i="45"/>
  <c r="N52" i="43"/>
  <c r="V52" i="45"/>
  <c r="V52" i="43"/>
  <c r="AD52" i="45"/>
  <c r="AD52" i="43"/>
  <c r="AL52" i="45"/>
  <c r="AL52" i="43"/>
  <c r="AT52" i="45"/>
  <c r="AT52" i="43"/>
  <c r="BB52" i="45"/>
  <c r="BB52" i="43"/>
  <c r="BJ52" i="45"/>
  <c r="BJ52" i="43"/>
  <c r="AA53" i="45"/>
  <c r="AA53" i="43"/>
  <c r="BG53" i="45"/>
  <c r="BG53" i="43"/>
  <c r="BA55" i="45"/>
  <c r="D56" i="45"/>
  <c r="AA56" i="45"/>
  <c r="O56" i="45"/>
  <c r="O56" i="43"/>
  <c r="W56" i="45"/>
  <c r="W56" i="43"/>
  <c r="AE56" i="45"/>
  <c r="AE56" i="43"/>
  <c r="BK56" i="45"/>
  <c r="BK56" i="43"/>
  <c r="BI57" i="45"/>
  <c r="H57" i="45"/>
  <c r="H57" i="43"/>
  <c r="P57" i="45"/>
  <c r="P57" i="43"/>
  <c r="X57" i="45"/>
  <c r="X57" i="43"/>
  <c r="AF57" i="45"/>
  <c r="AF57" i="43"/>
  <c r="AN57" i="45"/>
  <c r="AN57" i="43"/>
  <c r="AV57" i="45"/>
  <c r="AV57" i="43"/>
  <c r="BD57" i="45"/>
  <c r="BD57" i="43"/>
  <c r="BL57" i="45"/>
  <c r="BL57" i="43"/>
  <c r="J59" i="45"/>
  <c r="J59" i="43"/>
  <c r="R59" i="45"/>
  <c r="R59" i="43"/>
  <c r="Z59" i="45"/>
  <c r="Z59" i="43"/>
  <c r="AH59" i="45"/>
  <c r="AH59" i="43"/>
  <c r="AP59" i="45"/>
  <c r="AP59" i="43"/>
  <c r="AX59" i="45"/>
  <c r="AX59" i="43"/>
  <c r="BF59" i="45"/>
  <c r="BF59" i="43"/>
  <c r="BN59" i="45"/>
  <c r="BN59" i="43"/>
  <c r="J60" i="45"/>
  <c r="AP60" i="45"/>
  <c r="F60" i="45"/>
  <c r="F60" i="43"/>
  <c r="N60" i="45"/>
  <c r="N60" i="43"/>
  <c r="V60" i="45"/>
  <c r="V60" i="43"/>
  <c r="AD60" i="45"/>
  <c r="AD60" i="43"/>
  <c r="AL60" i="45"/>
  <c r="AL60" i="43"/>
  <c r="AT60" i="45"/>
  <c r="AT60" i="43"/>
  <c r="BB60" i="45"/>
  <c r="BB60" i="43"/>
  <c r="BJ60" i="45"/>
  <c r="BJ60" i="43"/>
  <c r="H61" i="45"/>
  <c r="H61" i="43"/>
  <c r="P61" i="45"/>
  <c r="P61" i="43"/>
  <c r="X61" i="45"/>
  <c r="X61" i="43"/>
  <c r="AF61" i="45"/>
  <c r="AF61" i="43"/>
  <c r="AN61" i="45"/>
  <c r="AN61" i="43"/>
  <c r="AV61" i="45"/>
  <c r="AV61" i="43"/>
  <c r="BD61" i="45"/>
  <c r="BD61" i="43"/>
  <c r="BL61" i="45"/>
  <c r="BL61" i="43"/>
  <c r="E62" i="45"/>
  <c r="E62" i="43"/>
  <c r="M62" i="45"/>
  <c r="M62" i="43"/>
  <c r="U62" i="45"/>
  <c r="U62" i="43"/>
  <c r="AC62" i="45"/>
  <c r="AC62" i="43"/>
  <c r="AK62" i="45"/>
  <c r="AK62" i="43"/>
  <c r="AS62" i="45"/>
  <c r="AS62" i="43"/>
  <c r="BA62" i="45"/>
  <c r="BA62" i="43"/>
  <c r="BI62" i="45"/>
  <c r="BI62" i="43"/>
  <c r="BQ62" i="45"/>
  <c r="BQ62" i="43"/>
  <c r="BD63" i="45"/>
  <c r="AI63" i="45"/>
  <c r="AI63" i="43"/>
  <c r="BE66" i="45"/>
  <c r="M67" i="45"/>
  <c r="AC67" i="45"/>
  <c r="BI67" i="45"/>
  <c r="H67" i="45"/>
  <c r="H67" i="43"/>
  <c r="P67" i="45"/>
  <c r="P67" i="43"/>
  <c r="X67" i="45"/>
  <c r="X67" i="43"/>
  <c r="AF67" i="45"/>
  <c r="AF67" i="43"/>
  <c r="AN67" i="45"/>
  <c r="AN67" i="43"/>
  <c r="AV67" i="45"/>
  <c r="AV67" i="43"/>
  <c r="BD67" i="45"/>
  <c r="BD67" i="43"/>
  <c r="BL67" i="45"/>
  <c r="BL67" i="43"/>
  <c r="AX68" i="45"/>
  <c r="E68" i="45"/>
  <c r="E68" i="43"/>
  <c r="M68" i="45"/>
  <c r="M68" i="43"/>
  <c r="U68" i="45"/>
  <c r="U68" i="43"/>
  <c r="AC68" i="45"/>
  <c r="AC68" i="43"/>
  <c r="AK68" i="45"/>
  <c r="AK68" i="43"/>
  <c r="AS68" i="45"/>
  <c r="AS68" i="43"/>
  <c r="BA68" i="45"/>
  <c r="BA68" i="43"/>
  <c r="BI68" i="45"/>
  <c r="BI68" i="43"/>
  <c r="BQ68" i="45"/>
  <c r="BQ68" i="43"/>
  <c r="P69" i="45"/>
  <c r="K69" i="45"/>
  <c r="K69" i="43"/>
  <c r="S69" i="45"/>
  <c r="S69" i="43"/>
  <c r="AA69" i="45"/>
  <c r="AA69" i="43"/>
  <c r="AI69" i="45"/>
  <c r="AI69" i="43"/>
  <c r="AQ69" i="45"/>
  <c r="AQ69" i="43"/>
  <c r="AY69" i="45"/>
  <c r="AY69" i="43"/>
  <c r="BG69" i="45"/>
  <c r="BG69" i="43"/>
  <c r="BO69" i="45"/>
  <c r="BO69" i="43"/>
  <c r="AI70" i="45"/>
  <c r="BG70" i="45"/>
  <c r="N70" i="45"/>
  <c r="N70" i="43"/>
  <c r="AT70" i="45"/>
  <c r="AT70" i="43"/>
  <c r="T72" i="45"/>
  <c r="G72" i="43"/>
  <c r="G72" i="45"/>
  <c r="U73" i="43"/>
  <c r="U73" i="45"/>
  <c r="AS73" i="43"/>
  <c r="AS73" i="45"/>
  <c r="BQ73" i="43"/>
  <c r="BQ73" i="45"/>
  <c r="AA74" i="45"/>
  <c r="AY74" i="45"/>
  <c r="F74" i="45"/>
  <c r="F74" i="43"/>
  <c r="N74" i="45"/>
  <c r="N74" i="43"/>
  <c r="V74" i="45"/>
  <c r="V74" i="43"/>
  <c r="AL74" i="45"/>
  <c r="AL74" i="43"/>
  <c r="AT74" i="45"/>
  <c r="AT74" i="43"/>
  <c r="BB74" i="45"/>
  <c r="BB74" i="43"/>
  <c r="H75" i="45"/>
  <c r="H75" i="43"/>
  <c r="P75" i="45"/>
  <c r="P75" i="43"/>
  <c r="X75" i="45"/>
  <c r="X75" i="43"/>
  <c r="AF75" i="45"/>
  <c r="AF75" i="43"/>
  <c r="AN75" i="45"/>
  <c r="AN75" i="43"/>
  <c r="AV75" i="45"/>
  <c r="AV75" i="43"/>
  <c r="BD75" i="45"/>
  <c r="BD75" i="43"/>
  <c r="BL75" i="45"/>
  <c r="BL75" i="43"/>
  <c r="L77" i="45"/>
  <c r="AR77" i="45"/>
  <c r="BH77" i="45"/>
  <c r="G77" i="45"/>
  <c r="G77" i="43"/>
  <c r="O77" i="45"/>
  <c r="O77" i="43"/>
  <c r="W77" i="45"/>
  <c r="W77" i="43"/>
  <c r="AE77" i="45"/>
  <c r="AE77" i="43"/>
  <c r="AM77" i="45"/>
  <c r="AM77" i="43"/>
  <c r="AU77" i="45"/>
  <c r="AU77" i="43"/>
  <c r="BC77" i="45"/>
  <c r="BC77" i="43"/>
  <c r="BK77" i="45"/>
  <c r="BK77" i="43"/>
  <c r="AA78" i="43"/>
  <c r="AA78" i="45"/>
  <c r="K79" i="45"/>
  <c r="K79" i="43"/>
  <c r="S79" i="45"/>
  <c r="S79" i="43"/>
  <c r="AA79" i="45"/>
  <c r="AA79" i="43"/>
  <c r="AI79" i="45"/>
  <c r="AI79" i="43"/>
  <c r="AQ79" i="45"/>
  <c r="AQ79" i="43"/>
  <c r="AY79" i="45"/>
  <c r="AY79" i="43"/>
  <c r="BG79" i="45"/>
  <c r="BG79" i="43"/>
  <c r="BO79" i="45"/>
  <c r="BO79" i="43"/>
  <c r="AX82" i="45"/>
  <c r="E82" i="45"/>
  <c r="E82" i="43"/>
  <c r="M82" i="45"/>
  <c r="M82" i="43"/>
  <c r="U82" i="45"/>
  <c r="U82" i="43"/>
  <c r="AC82" i="45"/>
  <c r="AC82" i="43"/>
  <c r="AK82" i="45"/>
  <c r="AK82" i="43"/>
  <c r="AS82" i="45"/>
  <c r="AS82" i="43"/>
  <c r="BA82" i="45"/>
  <c r="BA82" i="43"/>
  <c r="BI82" i="45"/>
  <c r="BI82" i="43"/>
  <c r="BQ82" i="45"/>
  <c r="BQ82" i="43"/>
  <c r="BI83" i="45"/>
  <c r="D84" i="45"/>
  <c r="D84" i="43"/>
  <c r="L84" i="45"/>
  <c r="L84" i="43"/>
  <c r="T84" i="45"/>
  <c r="T84" i="43"/>
  <c r="AB84" i="45"/>
  <c r="AB84" i="43"/>
  <c r="AJ84" i="45"/>
  <c r="AJ84" i="43"/>
  <c r="AR84" i="45"/>
  <c r="AR84" i="43"/>
  <c r="AZ84" i="45"/>
  <c r="AZ84" i="43"/>
  <c r="BH84" i="45"/>
  <c r="BH84" i="43"/>
  <c r="BP84" i="45"/>
  <c r="BP84" i="43"/>
  <c r="K85" i="45"/>
  <c r="K85" i="43"/>
  <c r="S85" i="45"/>
  <c r="S85" i="43"/>
  <c r="AI85" i="45"/>
  <c r="AI85" i="43"/>
  <c r="AQ85" i="45"/>
  <c r="AQ85" i="43"/>
  <c r="AY85" i="45"/>
  <c r="AY85" i="43"/>
  <c r="BO85" i="45"/>
  <c r="BO85" i="43"/>
  <c r="I86" i="45"/>
  <c r="AC86" i="45"/>
  <c r="H89" i="43"/>
  <c r="H89" i="45"/>
  <c r="P89" i="43"/>
  <c r="P89" i="45"/>
  <c r="X89" i="43"/>
  <c r="X89" i="45"/>
  <c r="AN89" i="43"/>
  <c r="AN89" i="45"/>
  <c r="AV89" i="43"/>
  <c r="AV89" i="45"/>
  <c r="BD89" i="43"/>
  <c r="BD89" i="45"/>
  <c r="F27" i="45"/>
  <c r="F27" i="43"/>
  <c r="N27" i="45"/>
  <c r="N27" i="43"/>
  <c r="V27" i="45"/>
  <c r="V27" i="43"/>
  <c r="AD27" i="45"/>
  <c r="AD27" i="43"/>
  <c r="AL27" i="45"/>
  <c r="AL27" i="43"/>
  <c r="AT27" i="45"/>
  <c r="AT27" i="43"/>
  <c r="BB27" i="45"/>
  <c r="BB27" i="43"/>
  <c r="BJ27" i="45"/>
  <c r="BJ27" i="43"/>
  <c r="E29" i="45"/>
  <c r="E29" i="43"/>
  <c r="M29" i="45"/>
  <c r="M29" i="43"/>
  <c r="U29" i="45"/>
  <c r="U29" i="43"/>
  <c r="AC29" i="45"/>
  <c r="AC29" i="43"/>
  <c r="AK29" i="45"/>
  <c r="AK29" i="43"/>
  <c r="AS29" i="45"/>
  <c r="AS29" i="43"/>
  <c r="BA29" i="45"/>
  <c r="BA29" i="43"/>
  <c r="BI29" i="45"/>
  <c r="BI29" i="43"/>
  <c r="BQ29" i="45"/>
  <c r="BQ29" i="43"/>
  <c r="D30" i="45"/>
  <c r="D30" i="43"/>
  <c r="L30" i="45"/>
  <c r="L30" i="43"/>
  <c r="T30" i="45"/>
  <c r="T30" i="43"/>
  <c r="AB30" i="45"/>
  <c r="AB30" i="43"/>
  <c r="AJ30" i="45"/>
  <c r="AJ30" i="43"/>
  <c r="AR30" i="45"/>
  <c r="AR30" i="43"/>
  <c r="AZ30" i="45"/>
  <c r="AZ30" i="43"/>
  <c r="BH30" i="45"/>
  <c r="BH30" i="43"/>
  <c r="BP30" i="45"/>
  <c r="BP30" i="43"/>
  <c r="J32" i="45"/>
  <c r="J32" i="43"/>
  <c r="R32" i="45"/>
  <c r="R32" i="43"/>
  <c r="Z32" i="45"/>
  <c r="Z32" i="43"/>
  <c r="AH32" i="45"/>
  <c r="AH32" i="43"/>
  <c r="AP32" i="45"/>
  <c r="AP32" i="43"/>
  <c r="AX32" i="45"/>
  <c r="AX32" i="43"/>
  <c r="BF32" i="45"/>
  <c r="BF32" i="43"/>
  <c r="BN32" i="45"/>
  <c r="BN32" i="43"/>
  <c r="J35" i="45"/>
  <c r="BF35" i="45"/>
  <c r="D35" i="45"/>
  <c r="D35" i="43"/>
  <c r="L35" i="45"/>
  <c r="L35" i="43"/>
  <c r="T35" i="45"/>
  <c r="T35" i="43"/>
  <c r="AB35" i="45"/>
  <c r="AB35" i="43"/>
  <c r="AJ35" i="45"/>
  <c r="AJ35" i="43"/>
  <c r="AR35" i="45"/>
  <c r="AR35" i="43"/>
  <c r="AZ35" i="45"/>
  <c r="AZ35" i="43"/>
  <c r="BH35" i="45"/>
  <c r="BH35" i="43"/>
  <c r="BP35" i="45"/>
  <c r="BP35" i="43"/>
  <c r="L36" i="45"/>
  <c r="AN36" i="45"/>
  <c r="BD36" i="45"/>
  <c r="BP36" i="45"/>
  <c r="J36" i="45"/>
  <c r="J36" i="43"/>
  <c r="R36" i="45"/>
  <c r="R36" i="43"/>
  <c r="Z36" i="45"/>
  <c r="Z36" i="43"/>
  <c r="AH36" i="45"/>
  <c r="AH36" i="43"/>
  <c r="AP36" i="45"/>
  <c r="AP36" i="43"/>
  <c r="AX36" i="45"/>
  <c r="AX36" i="43"/>
  <c r="BF36" i="45"/>
  <c r="BF36" i="43"/>
  <c r="BN36" i="45"/>
  <c r="BN36" i="43"/>
  <c r="BG38" i="45"/>
  <c r="AO39" i="45"/>
  <c r="H40" i="45"/>
  <c r="AJ40" i="45"/>
  <c r="AW40" i="45"/>
  <c r="BM40" i="45"/>
  <c r="J40" i="45"/>
  <c r="J40" i="43"/>
  <c r="R40" i="45"/>
  <c r="R40" i="43"/>
  <c r="Z40" i="45"/>
  <c r="Z40" i="43"/>
  <c r="AH40" i="45"/>
  <c r="AH40" i="43"/>
  <c r="AP40" i="45"/>
  <c r="AP40" i="43"/>
  <c r="AX40" i="45"/>
  <c r="AX40" i="43"/>
  <c r="BF40" i="45"/>
  <c r="BF40" i="43"/>
  <c r="BN40" i="45"/>
  <c r="BN40" i="43"/>
  <c r="P42" i="45"/>
  <c r="AF42" i="45"/>
  <c r="AW42" i="45"/>
  <c r="BP42" i="45"/>
  <c r="J42" i="45"/>
  <c r="J42" i="43"/>
  <c r="R42" i="45"/>
  <c r="R42" i="43"/>
  <c r="Z42" i="45"/>
  <c r="Z42" i="43"/>
  <c r="AH42" i="45"/>
  <c r="AH42" i="43"/>
  <c r="AP42" i="45"/>
  <c r="AP42" i="43"/>
  <c r="AX42" i="45"/>
  <c r="AX42" i="43"/>
  <c r="BF42" i="45"/>
  <c r="BF42" i="43"/>
  <c r="BN42" i="45"/>
  <c r="BN42" i="43"/>
  <c r="J43" i="45"/>
  <c r="W43" i="45"/>
  <c r="AM43" i="45"/>
  <c r="BB43" i="45"/>
  <c r="AY43" i="45"/>
  <c r="AY43" i="43"/>
  <c r="I44" i="45"/>
  <c r="Y44" i="45"/>
  <c r="BQ44" i="45"/>
  <c r="K44" i="45"/>
  <c r="K44" i="43"/>
  <c r="S44" i="45"/>
  <c r="S44" i="43"/>
  <c r="AA44" i="45"/>
  <c r="AA44" i="43"/>
  <c r="AI44" i="45"/>
  <c r="AI44" i="43"/>
  <c r="AQ44" i="45"/>
  <c r="AQ44" i="43"/>
  <c r="AY44" i="45"/>
  <c r="AY44" i="43"/>
  <c r="BG44" i="45"/>
  <c r="BG44" i="43"/>
  <c r="BO44" i="45"/>
  <c r="BO44" i="43"/>
  <c r="AP45" i="45"/>
  <c r="BF45" i="45"/>
  <c r="M46" i="45"/>
  <c r="AF46" i="45"/>
  <c r="AS46" i="45"/>
  <c r="BH46" i="45"/>
  <c r="F46" i="45"/>
  <c r="F46" i="43"/>
  <c r="N46" i="45"/>
  <c r="N46" i="43"/>
  <c r="V46" i="45"/>
  <c r="V46" i="43"/>
  <c r="AD46" i="45"/>
  <c r="AD46" i="43"/>
  <c r="AL46" i="45"/>
  <c r="AL46" i="43"/>
  <c r="AT46" i="45"/>
  <c r="AT46" i="43"/>
  <c r="BB46" i="45"/>
  <c r="BB46" i="43"/>
  <c r="BJ46" i="45"/>
  <c r="BJ46" i="43"/>
  <c r="O47" i="45"/>
  <c r="AC47" i="45"/>
  <c r="AP47" i="45"/>
  <c r="BB47" i="45"/>
  <c r="H48" i="45"/>
  <c r="U48" i="45"/>
  <c r="AG48" i="45"/>
  <c r="AV48" i="45"/>
  <c r="BI48" i="45"/>
  <c r="F48" i="45"/>
  <c r="F48" i="43"/>
  <c r="N48" i="45"/>
  <c r="N48" i="43"/>
  <c r="V48" i="45"/>
  <c r="V48" i="43"/>
  <c r="AD48" i="45"/>
  <c r="AD48" i="43"/>
  <c r="AL48" i="45"/>
  <c r="AL48" i="43"/>
  <c r="AT48" i="45"/>
  <c r="AT48" i="43"/>
  <c r="BB48" i="45"/>
  <c r="BB48" i="43"/>
  <c r="BJ48" i="45"/>
  <c r="BJ48" i="43"/>
  <c r="O49" i="45"/>
  <c r="AA49" i="45"/>
  <c r="AP49" i="45"/>
  <c r="D49" i="45"/>
  <c r="D49" i="43"/>
  <c r="L49" i="45"/>
  <c r="L49" i="43"/>
  <c r="T49" i="45"/>
  <c r="T49" i="43"/>
  <c r="AB49" i="45"/>
  <c r="AB49" i="43"/>
  <c r="AJ49" i="45"/>
  <c r="AJ49" i="43"/>
  <c r="AR49" i="45"/>
  <c r="AR49" i="43"/>
  <c r="AZ49" i="45"/>
  <c r="AZ49" i="43"/>
  <c r="BH49" i="45"/>
  <c r="BH49" i="43"/>
  <c r="BP49" i="45"/>
  <c r="BP49" i="43"/>
  <c r="L50" i="45"/>
  <c r="AN50" i="45"/>
  <c r="BA50" i="45"/>
  <c r="BP50" i="45"/>
  <c r="J50" i="45"/>
  <c r="J50" i="43"/>
  <c r="R50" i="45"/>
  <c r="R50" i="43"/>
  <c r="Z50" i="45"/>
  <c r="Z50" i="43"/>
  <c r="AH50" i="45"/>
  <c r="AH50" i="43"/>
  <c r="AP50" i="45"/>
  <c r="AP50" i="43"/>
  <c r="AX50" i="45"/>
  <c r="AX50" i="43"/>
  <c r="BF50" i="45"/>
  <c r="BF50" i="43"/>
  <c r="BN50" i="45"/>
  <c r="BN50" i="43"/>
  <c r="G51" i="45"/>
  <c r="V51" i="45"/>
  <c r="AL51" i="45"/>
  <c r="D51" i="45"/>
  <c r="D51" i="43"/>
  <c r="L51" i="45"/>
  <c r="L51" i="43"/>
  <c r="T51" i="45"/>
  <c r="T51" i="43"/>
  <c r="AB51" i="45"/>
  <c r="AB51" i="43"/>
  <c r="AJ51" i="45"/>
  <c r="AJ51" i="43"/>
  <c r="AR51" i="45"/>
  <c r="AR51" i="43"/>
  <c r="AZ51" i="45"/>
  <c r="AZ51" i="43"/>
  <c r="BH51" i="45"/>
  <c r="BH51" i="43"/>
  <c r="BP51" i="45"/>
  <c r="BP51" i="43"/>
  <c r="J52" i="45"/>
  <c r="AS52" i="45"/>
  <c r="G52" i="45"/>
  <c r="G52" i="43"/>
  <c r="O52" i="45"/>
  <c r="O52" i="43"/>
  <c r="W52" i="45"/>
  <c r="W52" i="43"/>
  <c r="AE52" i="45"/>
  <c r="AE52" i="43"/>
  <c r="AM52" i="45"/>
  <c r="AM52" i="43"/>
  <c r="AU52" i="45"/>
  <c r="AU52" i="43"/>
  <c r="BC52" i="45"/>
  <c r="BC52" i="43"/>
  <c r="AL53" i="45"/>
  <c r="D53" i="45"/>
  <c r="D53" i="43"/>
  <c r="AJ53" i="45"/>
  <c r="AJ53" i="43"/>
  <c r="BH53" i="45"/>
  <c r="BH53" i="43"/>
  <c r="BP53" i="45"/>
  <c r="BP53" i="43"/>
  <c r="W54" i="45"/>
  <c r="AM54" i="45"/>
  <c r="AZ54" i="45"/>
  <c r="BL54" i="45"/>
  <c r="Q54" i="45"/>
  <c r="Q54" i="43"/>
  <c r="Y54" i="45"/>
  <c r="Y54" i="43"/>
  <c r="AG54" i="45"/>
  <c r="AG54" i="43"/>
  <c r="AW54" i="45"/>
  <c r="AW54" i="43"/>
  <c r="BM54" i="45"/>
  <c r="BM54" i="43"/>
  <c r="G55" i="45"/>
  <c r="AE55" i="45"/>
  <c r="AQ55" i="45"/>
  <c r="BL55" i="45"/>
  <c r="I55" i="45"/>
  <c r="I55" i="43"/>
  <c r="AO55" i="45"/>
  <c r="AO55" i="43"/>
  <c r="BM55" i="45"/>
  <c r="BM55" i="43"/>
  <c r="AB56" i="45"/>
  <c r="AP56" i="45"/>
  <c r="AY56" i="45"/>
  <c r="H56" i="45"/>
  <c r="H56" i="43"/>
  <c r="X56" i="45"/>
  <c r="X56" i="43"/>
  <c r="AF56" i="45"/>
  <c r="AF56" i="43"/>
  <c r="AN56" i="45"/>
  <c r="AN56" i="43"/>
  <c r="BD56" i="45"/>
  <c r="BD56" i="43"/>
  <c r="BL56" i="45"/>
  <c r="BL56" i="43"/>
  <c r="D57" i="45"/>
  <c r="T57" i="45"/>
  <c r="AI57" i="45"/>
  <c r="AY57" i="45"/>
  <c r="BK57" i="45"/>
  <c r="I57" i="45"/>
  <c r="I57" i="43"/>
  <c r="Q57" i="45"/>
  <c r="Q57" i="43"/>
  <c r="AG57" i="45"/>
  <c r="AG57" i="43"/>
  <c r="AO57" i="45"/>
  <c r="AO57" i="43"/>
  <c r="AW57" i="45"/>
  <c r="AW57" i="43"/>
  <c r="BM57" i="45"/>
  <c r="BM57" i="43"/>
  <c r="AO58" i="45"/>
  <c r="BC58" i="45"/>
  <c r="M58" i="45"/>
  <c r="M58" i="43"/>
  <c r="U58" i="45"/>
  <c r="U58" i="43"/>
  <c r="AC58" i="45"/>
  <c r="AC58" i="43"/>
  <c r="AK58" i="45"/>
  <c r="AK58" i="43"/>
  <c r="AS58" i="45"/>
  <c r="AS58" i="43"/>
  <c r="BA58" i="45"/>
  <c r="BA58" i="43"/>
  <c r="BI58" i="45"/>
  <c r="BI58" i="43"/>
  <c r="BQ58" i="45"/>
  <c r="BQ58" i="43"/>
  <c r="BA59" i="45"/>
  <c r="BQ59" i="45"/>
  <c r="K60" i="45"/>
  <c r="Z60" i="45"/>
  <c r="AQ60" i="45"/>
  <c r="BF60" i="45"/>
  <c r="T61" i="45"/>
  <c r="AZ61" i="45"/>
  <c r="T62" i="45"/>
  <c r="AG62" i="45"/>
  <c r="BH62" i="45"/>
  <c r="P63" i="45"/>
  <c r="AD63" i="45"/>
  <c r="D63" i="45"/>
  <c r="D63" i="43"/>
  <c r="L63" i="45"/>
  <c r="L63" i="43"/>
  <c r="T63" i="45"/>
  <c r="T63" i="43"/>
  <c r="AB63" i="45"/>
  <c r="AB63" i="43"/>
  <c r="AJ63" i="45"/>
  <c r="AJ63" i="43"/>
  <c r="AR63" i="45"/>
  <c r="AR63" i="43"/>
  <c r="AZ63" i="45"/>
  <c r="AZ63" i="43"/>
  <c r="BH63" i="45"/>
  <c r="BH63" i="43"/>
  <c r="BP63" i="45"/>
  <c r="BP63" i="43"/>
  <c r="O64" i="45"/>
  <c r="AE64" i="45"/>
  <c r="AU64" i="45"/>
  <c r="BK64" i="45"/>
  <c r="D65" i="45"/>
  <c r="T65" i="45"/>
  <c r="AJ65" i="45"/>
  <c r="AZ65" i="45"/>
  <c r="BP65" i="45"/>
  <c r="G66" i="45"/>
  <c r="T66" i="45"/>
  <c r="AG66" i="45"/>
  <c r="BG66" i="45"/>
  <c r="E66" i="45"/>
  <c r="E66" i="43"/>
  <c r="M66" i="45"/>
  <c r="M66" i="43"/>
  <c r="U66" i="45"/>
  <c r="U66" i="43"/>
  <c r="AC66" i="45"/>
  <c r="AC66" i="43"/>
  <c r="AK66" i="45"/>
  <c r="AK66" i="43"/>
  <c r="AS66" i="45"/>
  <c r="AS66" i="43"/>
  <c r="BA66" i="45"/>
  <c r="BA66" i="43"/>
  <c r="BI66" i="45"/>
  <c r="BI66" i="43"/>
  <c r="BQ66" i="45"/>
  <c r="BQ66" i="43"/>
  <c r="O67" i="45"/>
  <c r="AE67" i="45"/>
  <c r="AU67" i="45"/>
  <c r="R68" i="45"/>
  <c r="AB68" i="45"/>
  <c r="D69" i="45"/>
  <c r="D69" i="43"/>
  <c r="L69" i="45"/>
  <c r="L69" i="43"/>
  <c r="AJ69" i="45"/>
  <c r="AJ69" i="43"/>
  <c r="AR69" i="45"/>
  <c r="AR69" i="43"/>
  <c r="BP69" i="45"/>
  <c r="BP69" i="43"/>
  <c r="S70" i="45"/>
  <c r="AL70" i="45"/>
  <c r="BJ70" i="45"/>
  <c r="AE70" i="43"/>
  <c r="AE70" i="45"/>
  <c r="Y71" i="45"/>
  <c r="AS71" i="45"/>
  <c r="BQ71" i="45"/>
  <c r="K71" i="45"/>
  <c r="K71" i="43"/>
  <c r="S71" i="45"/>
  <c r="S71" i="43"/>
  <c r="AA71" i="45"/>
  <c r="AA71" i="43"/>
  <c r="AI71" i="45"/>
  <c r="AI71" i="43"/>
  <c r="AQ71" i="45"/>
  <c r="AQ71" i="43"/>
  <c r="AY71" i="45"/>
  <c r="AY71" i="43"/>
  <c r="BG71" i="45"/>
  <c r="BG71" i="43"/>
  <c r="BO71" i="45"/>
  <c r="BO71" i="43"/>
  <c r="J72" i="45"/>
  <c r="W72" i="45"/>
  <c r="AJ72" i="45"/>
  <c r="BK72" i="45"/>
  <c r="X72" i="45"/>
  <c r="X72" i="43"/>
  <c r="AF72" i="43"/>
  <c r="AF72" i="45"/>
  <c r="BD72" i="45"/>
  <c r="BD72" i="43"/>
  <c r="D73" i="45"/>
  <c r="R73" i="45"/>
  <c r="AF73" i="45"/>
  <c r="AV73" i="45"/>
  <c r="BI73" i="45"/>
  <c r="F73" i="45"/>
  <c r="F73" i="43"/>
  <c r="N73" i="45"/>
  <c r="N73" i="43"/>
  <c r="V73" i="45"/>
  <c r="V73" i="43"/>
  <c r="AL73" i="45"/>
  <c r="AL73" i="43"/>
  <c r="AT73" i="45"/>
  <c r="AT73" i="43"/>
  <c r="BB73" i="45"/>
  <c r="BB73" i="43"/>
  <c r="AD74" i="45"/>
  <c r="O74" i="43"/>
  <c r="O74" i="45"/>
  <c r="AM74" i="43"/>
  <c r="AM74" i="45"/>
  <c r="BK74" i="43"/>
  <c r="BK74" i="45"/>
  <c r="T75" i="45"/>
  <c r="F76" i="45"/>
  <c r="BB76" i="45"/>
  <c r="AB76" i="45"/>
  <c r="AB76" i="43"/>
  <c r="AJ76" i="43"/>
  <c r="AJ76" i="45"/>
  <c r="BP76" i="43"/>
  <c r="BP76" i="45"/>
  <c r="AB77" i="45"/>
  <c r="P77" i="43"/>
  <c r="P77" i="45"/>
  <c r="AV77" i="43"/>
  <c r="AV77" i="45"/>
  <c r="F78" i="45"/>
  <c r="S78" i="45"/>
  <c r="AM78" i="45"/>
  <c r="BC78" i="45"/>
  <c r="P79" i="45"/>
  <c r="D79" i="43"/>
  <c r="D79" i="45"/>
  <c r="L79" i="43"/>
  <c r="L79" i="45"/>
  <c r="AZ79" i="43"/>
  <c r="AZ79" i="45"/>
  <c r="BH79" i="43"/>
  <c r="BH79" i="45"/>
  <c r="BP79" i="43"/>
  <c r="BP79" i="45"/>
  <c r="H80" i="45"/>
  <c r="H80" i="43"/>
  <c r="P80" i="45"/>
  <c r="P80" i="43"/>
  <c r="X80" i="45"/>
  <c r="X80" i="43"/>
  <c r="AF80" i="45"/>
  <c r="AF80" i="43"/>
  <c r="AN80" i="45"/>
  <c r="AN80" i="43"/>
  <c r="AV80" i="45"/>
  <c r="AV80" i="43"/>
  <c r="BD80" i="45"/>
  <c r="BD80" i="43"/>
  <c r="BL80" i="45"/>
  <c r="BL80" i="43"/>
  <c r="U81" i="45"/>
  <c r="AO81" i="45"/>
  <c r="F81" i="45"/>
  <c r="F81" i="43"/>
  <c r="N81" i="45"/>
  <c r="N81" i="43"/>
  <c r="V81" i="45"/>
  <c r="V81" i="43"/>
  <c r="AD81" i="45"/>
  <c r="AD81" i="43"/>
  <c r="AL81" i="45"/>
  <c r="AL81" i="43"/>
  <c r="AT81" i="45"/>
  <c r="AT81" i="43"/>
  <c r="BB81" i="45"/>
  <c r="BB81" i="43"/>
  <c r="BJ81" i="45"/>
  <c r="BJ81" i="43"/>
  <c r="Z82" i="45"/>
  <c r="F82" i="43"/>
  <c r="F82" i="45"/>
  <c r="N82" i="43"/>
  <c r="N82" i="45"/>
  <c r="V82" i="43"/>
  <c r="V82" i="45"/>
  <c r="AD82" i="43"/>
  <c r="AD82" i="45"/>
  <c r="AL82" i="43"/>
  <c r="AL82" i="45"/>
  <c r="AT82" i="43"/>
  <c r="AT82" i="45"/>
  <c r="BB82" i="43"/>
  <c r="BB82" i="45"/>
  <c r="BJ82" i="43"/>
  <c r="BJ82" i="45"/>
  <c r="U83" i="45"/>
  <c r="BL83" i="45"/>
  <c r="K84" i="45"/>
  <c r="AE84" i="45"/>
  <c r="AY84" i="45"/>
  <c r="O85" i="45"/>
  <c r="AF85" i="45"/>
  <c r="L85" i="43"/>
  <c r="L85" i="45"/>
  <c r="T85" i="43"/>
  <c r="T85" i="45"/>
  <c r="AJ85" i="43"/>
  <c r="AJ85" i="45"/>
  <c r="AR85" i="43"/>
  <c r="AR85" i="45"/>
  <c r="BH85" i="43"/>
  <c r="BH85" i="45"/>
  <c r="BP85" i="43"/>
  <c r="BP85" i="45"/>
  <c r="N87" i="45"/>
  <c r="V88" i="45"/>
  <c r="AT88" i="45"/>
  <c r="G90" i="45"/>
  <c r="G90" i="43"/>
  <c r="O90" i="45"/>
  <c r="O90" i="43"/>
  <c r="W90" i="45"/>
  <c r="W90" i="43"/>
  <c r="AE90" i="45"/>
  <c r="AE90" i="43"/>
  <c r="AM90" i="43"/>
  <c r="AM90" i="45"/>
  <c r="AU90" i="45"/>
  <c r="AU90" i="43"/>
  <c r="BC90" i="45"/>
  <c r="BC90" i="43"/>
  <c r="AA92" i="45"/>
  <c r="AO19" i="45"/>
  <c r="AO19" i="43"/>
  <c r="J21" i="45"/>
  <c r="J21" i="43"/>
  <c r="R21" i="45"/>
  <c r="R21" i="43"/>
  <c r="Z21" i="45"/>
  <c r="Z21" i="43"/>
  <c r="AH21" i="45"/>
  <c r="AH21" i="43"/>
  <c r="AP21" i="45"/>
  <c r="AP21" i="43"/>
  <c r="AX21" i="45"/>
  <c r="AX21" i="43"/>
  <c r="BF21" i="45"/>
  <c r="BF21" i="43"/>
  <c r="BN21" i="45"/>
  <c r="BN21" i="43"/>
  <c r="K22" i="45"/>
  <c r="K22" i="43"/>
  <c r="S22" i="45"/>
  <c r="S22" i="43"/>
  <c r="AI22" i="45"/>
  <c r="AI22" i="43"/>
  <c r="AQ22" i="45"/>
  <c r="AQ22" i="43"/>
  <c r="AY22" i="45"/>
  <c r="AY22" i="43"/>
  <c r="BO22" i="45"/>
  <c r="BO22" i="43"/>
  <c r="F23" i="45"/>
  <c r="F23" i="43"/>
  <c r="N23" i="45"/>
  <c r="N23" i="43"/>
  <c r="V23" i="45"/>
  <c r="V23" i="43"/>
  <c r="AD23" i="45"/>
  <c r="AD23" i="43"/>
  <c r="AL23" i="45"/>
  <c r="AL23" i="43"/>
  <c r="AT23" i="45"/>
  <c r="AT23" i="43"/>
  <c r="BB23" i="45"/>
  <c r="BB23" i="43"/>
  <c r="BJ23" i="45"/>
  <c r="BJ23" i="43"/>
  <c r="D25" i="45"/>
  <c r="D25" i="43"/>
  <c r="L25" i="45"/>
  <c r="L25" i="43"/>
  <c r="T25" i="45"/>
  <c r="T25" i="43"/>
  <c r="AZ25" i="45"/>
  <c r="AZ25" i="43"/>
  <c r="BP25" i="45"/>
  <c r="BP25" i="43"/>
  <c r="Y26" i="45"/>
  <c r="AO26" i="45"/>
  <c r="BM28" i="45"/>
  <c r="J28" i="45"/>
  <c r="J28" i="43"/>
  <c r="R28" i="45"/>
  <c r="R28" i="43"/>
  <c r="Z28" i="45"/>
  <c r="Z28" i="43"/>
  <c r="AH28" i="45"/>
  <c r="AH28" i="43"/>
  <c r="AP28" i="45"/>
  <c r="AP28" i="43"/>
  <c r="AX28" i="45"/>
  <c r="AX28" i="43"/>
  <c r="BF28" i="45"/>
  <c r="BF28" i="43"/>
  <c r="BN28" i="45"/>
  <c r="BN28" i="43"/>
  <c r="O31" i="45"/>
  <c r="AE31" i="45"/>
  <c r="AU31" i="45"/>
  <c r="BK31" i="45"/>
  <c r="H31" i="45"/>
  <c r="H31" i="43"/>
  <c r="P31" i="45"/>
  <c r="P31" i="43"/>
  <c r="X31" i="45"/>
  <c r="X31" i="43"/>
  <c r="AF31" i="45"/>
  <c r="AF31" i="43"/>
  <c r="AN31" i="45"/>
  <c r="AN31" i="43"/>
  <c r="AV31" i="45"/>
  <c r="AV31" i="43"/>
  <c r="BD31" i="45"/>
  <c r="BD31" i="43"/>
  <c r="BL31" i="45"/>
  <c r="BL31" i="43"/>
  <c r="K32" i="45"/>
  <c r="K32" i="43"/>
  <c r="S32" i="45"/>
  <c r="S32" i="43"/>
  <c r="AA32" i="45"/>
  <c r="AA32" i="43"/>
  <c r="AI32" i="45"/>
  <c r="AI32" i="43"/>
  <c r="AQ32" i="45"/>
  <c r="AQ32" i="43"/>
  <c r="AY32" i="45"/>
  <c r="AY32" i="43"/>
  <c r="BG32" i="45"/>
  <c r="BG32" i="43"/>
  <c r="BO32" i="45"/>
  <c r="BO32" i="43"/>
  <c r="E35" i="45"/>
  <c r="E35" i="43"/>
  <c r="M35" i="45"/>
  <c r="M35" i="43"/>
  <c r="U35" i="45"/>
  <c r="U35" i="43"/>
  <c r="AC35" i="45"/>
  <c r="AC35" i="43"/>
  <c r="AK35" i="45"/>
  <c r="AK35" i="43"/>
  <c r="BQ35" i="45"/>
  <c r="BQ35" i="43"/>
  <c r="AB36" i="45"/>
  <c r="K36" i="45"/>
  <c r="K36" i="43"/>
  <c r="S36" i="45"/>
  <c r="S36" i="43"/>
  <c r="AQ36" i="45"/>
  <c r="AQ36" i="43"/>
  <c r="AY36" i="45"/>
  <c r="AY36" i="43"/>
  <c r="O37" i="45"/>
  <c r="O37" i="43"/>
  <c r="AU37" i="45"/>
  <c r="AU37" i="43"/>
  <c r="AE38" i="45"/>
  <c r="AS38" i="45"/>
  <c r="F38" i="45"/>
  <c r="F38" i="43"/>
  <c r="N38" i="45"/>
  <c r="N38" i="43"/>
  <c r="V38" i="45"/>
  <c r="V38" i="43"/>
  <c r="AD38" i="45"/>
  <c r="AD38" i="43"/>
  <c r="AL38" i="45"/>
  <c r="AL38" i="43"/>
  <c r="AT38" i="45"/>
  <c r="AT38" i="43"/>
  <c r="BB38" i="45"/>
  <c r="BB38" i="43"/>
  <c r="BJ38" i="45"/>
  <c r="BJ38" i="43"/>
  <c r="AP39" i="45"/>
  <c r="K39" i="45"/>
  <c r="K39" i="43"/>
  <c r="AA39" i="45"/>
  <c r="AA39" i="43"/>
  <c r="AQ39" i="45"/>
  <c r="AQ39" i="43"/>
  <c r="BG39" i="45"/>
  <c r="BG39" i="43"/>
  <c r="I40" i="45"/>
  <c r="AZ40" i="45"/>
  <c r="BP40" i="45"/>
  <c r="K40" i="45"/>
  <c r="K40" i="43"/>
  <c r="S40" i="45"/>
  <c r="S40" i="43"/>
  <c r="AA40" i="45"/>
  <c r="AA40" i="43"/>
  <c r="AI40" i="45"/>
  <c r="AI40" i="43"/>
  <c r="AQ40" i="45"/>
  <c r="AQ40" i="43"/>
  <c r="AY40" i="45"/>
  <c r="AY40" i="43"/>
  <c r="BG40" i="45"/>
  <c r="BG40" i="43"/>
  <c r="BO40" i="45"/>
  <c r="BO40" i="43"/>
  <c r="BJ41" i="45"/>
  <c r="O41" i="45"/>
  <c r="O41" i="43"/>
  <c r="AU41" i="45"/>
  <c r="AU41" i="43"/>
  <c r="BC41" i="45"/>
  <c r="BC41" i="43"/>
  <c r="Q42" i="45"/>
  <c r="AJ42" i="45"/>
  <c r="AZ42" i="45"/>
  <c r="BQ42" i="45"/>
  <c r="AA42" i="45"/>
  <c r="AA42" i="43"/>
  <c r="AI42" i="45"/>
  <c r="AI42" i="43"/>
  <c r="AQ42" i="45"/>
  <c r="AQ42" i="43"/>
  <c r="AY42" i="45"/>
  <c r="AY42" i="43"/>
  <c r="BG42" i="45"/>
  <c r="BG42" i="43"/>
  <c r="BO42" i="45"/>
  <c r="BO42" i="43"/>
  <c r="K43" i="45"/>
  <c r="Z43" i="45"/>
  <c r="AP43" i="45"/>
  <c r="BC43" i="45"/>
  <c r="D43" i="45"/>
  <c r="D43" i="43"/>
  <c r="L43" i="45"/>
  <c r="L43" i="43"/>
  <c r="T43" i="45"/>
  <c r="T43" i="43"/>
  <c r="AB43" i="45"/>
  <c r="AB43" i="43"/>
  <c r="AJ43" i="45"/>
  <c r="AJ43" i="43"/>
  <c r="AR43" i="45"/>
  <c r="AR43" i="43"/>
  <c r="AZ43" i="45"/>
  <c r="AZ43" i="43"/>
  <c r="BH43" i="45"/>
  <c r="BH43" i="43"/>
  <c r="BP43" i="45"/>
  <c r="BP43" i="43"/>
  <c r="AO44" i="45"/>
  <c r="BE44" i="45"/>
  <c r="Q45" i="45"/>
  <c r="AD45" i="45"/>
  <c r="G45" i="45"/>
  <c r="G45" i="43"/>
  <c r="O45" i="45"/>
  <c r="O45" i="43"/>
  <c r="AM45" i="45"/>
  <c r="AM45" i="43"/>
  <c r="AU45" i="45"/>
  <c r="AU45" i="43"/>
  <c r="BC45" i="45"/>
  <c r="BC45" i="43"/>
  <c r="BK45" i="45"/>
  <c r="BK45" i="43"/>
  <c r="P46" i="45"/>
  <c r="AV46" i="45"/>
  <c r="BI46" i="45"/>
  <c r="G46" i="45"/>
  <c r="G46" i="43"/>
  <c r="O46" i="45"/>
  <c r="O46" i="43"/>
  <c r="W46" i="45"/>
  <c r="W46" i="43"/>
  <c r="AE46" i="45"/>
  <c r="AE46" i="43"/>
  <c r="AM46" i="45"/>
  <c r="AM46" i="43"/>
  <c r="AU46" i="45"/>
  <c r="AU46" i="43"/>
  <c r="BC46" i="45"/>
  <c r="BC46" i="43"/>
  <c r="BK46" i="45"/>
  <c r="BK46" i="43"/>
  <c r="R47" i="45"/>
  <c r="AD47" i="45"/>
  <c r="AQ47" i="45"/>
  <c r="BC47" i="45"/>
  <c r="D47" i="45"/>
  <c r="D47" i="43"/>
  <c r="L47" i="45"/>
  <c r="L47" i="43"/>
  <c r="T47" i="45"/>
  <c r="T47" i="43"/>
  <c r="AB47" i="45"/>
  <c r="AB47" i="43"/>
  <c r="AJ47" i="45"/>
  <c r="AJ47" i="43"/>
  <c r="AR47" i="45"/>
  <c r="AR47" i="43"/>
  <c r="AZ47" i="45"/>
  <c r="AZ47" i="43"/>
  <c r="BH47" i="45"/>
  <c r="BH47" i="43"/>
  <c r="BP47" i="45"/>
  <c r="BP47" i="43"/>
  <c r="I48" i="45"/>
  <c r="AJ48" i="45"/>
  <c r="AW48" i="45"/>
  <c r="AU48" i="45"/>
  <c r="AU48" i="43"/>
  <c r="AD49" i="45"/>
  <c r="AQ49" i="45"/>
  <c r="BF49" i="45"/>
  <c r="E49" i="45"/>
  <c r="E49" i="43"/>
  <c r="M49" i="45"/>
  <c r="M49" i="43"/>
  <c r="U49" i="45"/>
  <c r="U49" i="43"/>
  <c r="AC49" i="45"/>
  <c r="AC49" i="43"/>
  <c r="AK49" i="45"/>
  <c r="AK49" i="43"/>
  <c r="AS49" i="45"/>
  <c r="AS49" i="43"/>
  <c r="BA49" i="45"/>
  <c r="BA49" i="43"/>
  <c r="BI49" i="45"/>
  <c r="BI49" i="43"/>
  <c r="BQ49" i="45"/>
  <c r="BQ49" i="43"/>
  <c r="M50" i="45"/>
  <c r="AB50" i="45"/>
  <c r="AO50" i="45"/>
  <c r="BD50" i="45"/>
  <c r="BQ50" i="45"/>
  <c r="J51" i="45"/>
  <c r="W51" i="45"/>
  <c r="AM51" i="45"/>
  <c r="BB51" i="45"/>
  <c r="BI51" i="45"/>
  <c r="BI51" i="43"/>
  <c r="AG52" i="45"/>
  <c r="P52" i="45"/>
  <c r="P52" i="43"/>
  <c r="F53" i="45"/>
  <c r="V53" i="45"/>
  <c r="AP53" i="45"/>
  <c r="E53" i="45"/>
  <c r="E53" i="43"/>
  <c r="M53" i="45"/>
  <c r="M53" i="43"/>
  <c r="U53" i="45"/>
  <c r="U53" i="43"/>
  <c r="AC53" i="45"/>
  <c r="AC53" i="43"/>
  <c r="AS53" i="45"/>
  <c r="AS53" i="43"/>
  <c r="BI53" i="45"/>
  <c r="BI53" i="43"/>
  <c r="BQ53" i="45"/>
  <c r="BQ53" i="43"/>
  <c r="L54" i="45"/>
  <c r="X54" i="45"/>
  <c r="AN54" i="45"/>
  <c r="BA54" i="45"/>
  <c r="BP54" i="45"/>
  <c r="J54" i="45"/>
  <c r="J54" i="43"/>
  <c r="R54" i="45"/>
  <c r="R54" i="43"/>
  <c r="Z54" i="45"/>
  <c r="Z54" i="43"/>
  <c r="AH54" i="45"/>
  <c r="AH54" i="43"/>
  <c r="AP54" i="45"/>
  <c r="AP54" i="43"/>
  <c r="AX54" i="45"/>
  <c r="AX54" i="43"/>
  <c r="BF54" i="45"/>
  <c r="BF54" i="43"/>
  <c r="BN54" i="45"/>
  <c r="BN54" i="43"/>
  <c r="H55" i="45"/>
  <c r="S55" i="45"/>
  <c r="AF55" i="45"/>
  <c r="AS55" i="45"/>
  <c r="BC55" i="45"/>
  <c r="G56" i="45"/>
  <c r="R56" i="45"/>
  <c r="AQ56" i="45"/>
  <c r="AZ56" i="45"/>
  <c r="BN56" i="45"/>
  <c r="G57" i="45"/>
  <c r="W57" i="45"/>
  <c r="AJ57" i="45"/>
  <c r="AZ57" i="45"/>
  <c r="BO57" i="45"/>
  <c r="R57" i="45"/>
  <c r="R57" i="43"/>
  <c r="AH57" i="45"/>
  <c r="AH57" i="43"/>
  <c r="AX57" i="45"/>
  <c r="AX57" i="43"/>
  <c r="BN57" i="45"/>
  <c r="BN57" i="43"/>
  <c r="W58" i="45"/>
  <c r="AQ58" i="45"/>
  <c r="BG58" i="45"/>
  <c r="S59" i="45"/>
  <c r="AK59" i="45"/>
  <c r="D59" i="45"/>
  <c r="D59" i="43"/>
  <c r="L59" i="45"/>
  <c r="L59" i="43"/>
  <c r="T59" i="45"/>
  <c r="T59" i="43"/>
  <c r="AB59" i="45"/>
  <c r="AB59" i="43"/>
  <c r="AJ59" i="45"/>
  <c r="AJ59" i="43"/>
  <c r="AR59" i="45"/>
  <c r="AR59" i="43"/>
  <c r="AZ59" i="45"/>
  <c r="AZ59" i="43"/>
  <c r="BH59" i="45"/>
  <c r="BH59" i="43"/>
  <c r="BP59" i="45"/>
  <c r="BP59" i="43"/>
  <c r="O60" i="45"/>
  <c r="AA60" i="45"/>
  <c r="AU60" i="45"/>
  <c r="BG60" i="45"/>
  <c r="D61" i="45"/>
  <c r="U61" i="45"/>
  <c r="AJ61" i="45"/>
  <c r="BA61" i="45"/>
  <c r="BP61" i="45"/>
  <c r="V62" i="45"/>
  <c r="BJ62" i="45"/>
  <c r="BC62" i="45"/>
  <c r="BC62" i="43"/>
  <c r="S63" i="45"/>
  <c r="AF63" i="45"/>
  <c r="AT63" i="45"/>
  <c r="BG63" i="45"/>
  <c r="P64" i="45"/>
  <c r="AF64" i="45"/>
  <c r="AV64" i="45"/>
  <c r="BL64" i="45"/>
  <c r="I64" i="45"/>
  <c r="I64" i="43"/>
  <c r="Q64" i="45"/>
  <c r="Q64" i="43"/>
  <c r="Y64" i="45"/>
  <c r="Y64" i="43"/>
  <c r="AG64" i="45"/>
  <c r="AG64" i="43"/>
  <c r="AO64" i="45"/>
  <c r="AO64" i="43"/>
  <c r="AW64" i="45"/>
  <c r="AW64" i="43"/>
  <c r="BE64" i="45"/>
  <c r="BE64" i="43"/>
  <c r="BM64" i="45"/>
  <c r="BM64" i="43"/>
  <c r="E65" i="45"/>
  <c r="U65" i="45"/>
  <c r="AK65" i="45"/>
  <c r="BA65" i="45"/>
  <c r="BQ65" i="45"/>
  <c r="K65" i="45"/>
  <c r="K65" i="43"/>
  <c r="S65" i="45"/>
  <c r="S65" i="43"/>
  <c r="AA65" i="45"/>
  <c r="AA65" i="43"/>
  <c r="AI65" i="45"/>
  <c r="AI65" i="43"/>
  <c r="AQ65" i="45"/>
  <c r="AQ65" i="43"/>
  <c r="AY65" i="45"/>
  <c r="AY65" i="43"/>
  <c r="BG65" i="45"/>
  <c r="BG65" i="43"/>
  <c r="BO65" i="45"/>
  <c r="BO65" i="43"/>
  <c r="I66" i="45"/>
  <c r="AI66" i="45"/>
  <c r="AU66" i="45"/>
  <c r="BH66" i="45"/>
  <c r="Q67" i="45"/>
  <c r="AG67" i="45"/>
  <c r="AW67" i="45"/>
  <c r="BM67" i="45"/>
  <c r="J67" i="45"/>
  <c r="J67" i="43"/>
  <c r="R67" i="45"/>
  <c r="R67" i="43"/>
  <c r="Z67" i="45"/>
  <c r="Z67" i="43"/>
  <c r="AH67" i="45"/>
  <c r="AH67" i="43"/>
  <c r="AP67" i="45"/>
  <c r="AP67" i="43"/>
  <c r="BF67" i="45"/>
  <c r="BF67" i="43"/>
  <c r="BN67" i="45"/>
  <c r="BN67" i="43"/>
  <c r="AD68" i="45"/>
  <c r="AP68" i="45"/>
  <c r="AZ68" i="45"/>
  <c r="AD69" i="45"/>
  <c r="BH69" i="45"/>
  <c r="V70" i="45"/>
  <c r="AM70" i="45"/>
  <c r="BK70" i="45"/>
  <c r="H70" i="45"/>
  <c r="H70" i="43"/>
  <c r="X70" i="45"/>
  <c r="X70" i="43"/>
  <c r="AN70" i="45"/>
  <c r="AN70" i="43"/>
  <c r="AV70" i="43"/>
  <c r="AV70" i="45"/>
  <c r="BD70" i="45"/>
  <c r="BD70" i="43"/>
  <c r="BP71" i="43"/>
  <c r="BP71" i="45"/>
  <c r="Z72" i="45"/>
  <c r="AL72" i="45"/>
  <c r="AX72" i="45"/>
  <c r="BL72" i="45"/>
  <c r="I72" i="45"/>
  <c r="I72" i="43"/>
  <c r="Q72" i="45"/>
  <c r="Q72" i="43"/>
  <c r="Y72" i="45"/>
  <c r="Y72" i="43"/>
  <c r="AG72" i="45"/>
  <c r="AG72" i="43"/>
  <c r="AO72" i="45"/>
  <c r="AO72" i="43"/>
  <c r="AW72" i="45"/>
  <c r="AW72" i="43"/>
  <c r="BE72" i="45"/>
  <c r="BE72" i="43"/>
  <c r="BM72" i="45"/>
  <c r="BM72" i="43"/>
  <c r="E73" i="45"/>
  <c r="T73" i="45"/>
  <c r="AH73" i="45"/>
  <c r="AW73" i="45"/>
  <c r="BJ73" i="45"/>
  <c r="G73" i="45"/>
  <c r="G73" i="43"/>
  <c r="O73" i="45"/>
  <c r="O73" i="43"/>
  <c r="W73" i="45"/>
  <c r="W73" i="43"/>
  <c r="AE73" i="45"/>
  <c r="AE73" i="43"/>
  <c r="AM73" i="45"/>
  <c r="AM73" i="43"/>
  <c r="AU73" i="45"/>
  <c r="AU73" i="43"/>
  <c r="BC73" i="45"/>
  <c r="BC73" i="43"/>
  <c r="BK73" i="45"/>
  <c r="BK73" i="43"/>
  <c r="AE74" i="45"/>
  <c r="BG74" i="45"/>
  <c r="P74" i="45"/>
  <c r="P74" i="43"/>
  <c r="X74" i="45"/>
  <c r="X74" i="43"/>
  <c r="AV74" i="45"/>
  <c r="AV74" i="43"/>
  <c r="BD74" i="45"/>
  <c r="BD74" i="43"/>
  <c r="D75" i="45"/>
  <c r="AR75" i="45"/>
  <c r="BM75" i="45"/>
  <c r="J75" i="45"/>
  <c r="J75" i="43"/>
  <c r="R75" i="45"/>
  <c r="R75" i="43"/>
  <c r="Z75" i="45"/>
  <c r="Z75" i="43"/>
  <c r="AH75" i="45"/>
  <c r="AH75" i="43"/>
  <c r="AP75" i="45"/>
  <c r="AP75" i="43"/>
  <c r="AX75" i="45"/>
  <c r="AX75" i="43"/>
  <c r="BF75" i="45"/>
  <c r="BF75" i="43"/>
  <c r="BN75" i="45"/>
  <c r="BN75" i="43"/>
  <c r="AP76" i="45"/>
  <c r="E76" i="45"/>
  <c r="E76" i="43"/>
  <c r="M76" i="45"/>
  <c r="M76" i="43"/>
  <c r="U76" i="45"/>
  <c r="U76" i="43"/>
  <c r="AC76" i="45"/>
  <c r="AC76" i="43"/>
  <c r="AK76" i="45"/>
  <c r="AK76" i="43"/>
  <c r="AS76" i="45"/>
  <c r="AS76" i="43"/>
  <c r="BA76" i="45"/>
  <c r="BA76" i="43"/>
  <c r="BI76" i="45"/>
  <c r="BI76" i="43"/>
  <c r="BQ76" i="45"/>
  <c r="BQ76" i="43"/>
  <c r="BL77" i="45"/>
  <c r="I77" i="43"/>
  <c r="I77" i="45"/>
  <c r="AO77" i="43"/>
  <c r="AO77" i="45"/>
  <c r="G78" i="45"/>
  <c r="W78" i="45"/>
  <c r="E78" i="45"/>
  <c r="E78" i="43"/>
  <c r="M78" i="45"/>
  <c r="M78" i="43"/>
  <c r="U78" i="45"/>
  <c r="U78" i="43"/>
  <c r="AC78" i="45"/>
  <c r="AC78" i="43"/>
  <c r="AK78" i="45"/>
  <c r="AK78" i="43"/>
  <c r="AS78" i="45"/>
  <c r="AS78" i="43"/>
  <c r="BA78" i="45"/>
  <c r="BA78" i="43"/>
  <c r="BI78" i="45"/>
  <c r="BI78" i="43"/>
  <c r="BQ78" i="45"/>
  <c r="BQ78" i="43"/>
  <c r="AK79" i="43"/>
  <c r="AK79" i="45"/>
  <c r="AS79" i="43"/>
  <c r="AS79" i="45"/>
  <c r="O80" i="45"/>
  <c r="AE80" i="45"/>
  <c r="AU80" i="45"/>
  <c r="BK80" i="45"/>
  <c r="I80" i="45"/>
  <c r="I80" i="43"/>
  <c r="Q80" i="45"/>
  <c r="Q80" i="43"/>
  <c r="Y80" i="45"/>
  <c r="Y80" i="43"/>
  <c r="AG80" i="45"/>
  <c r="AG80" i="43"/>
  <c r="AO80" i="45"/>
  <c r="AO80" i="43"/>
  <c r="AW80" i="45"/>
  <c r="AW80" i="43"/>
  <c r="BE80" i="45"/>
  <c r="BE80" i="43"/>
  <c r="BM80" i="45"/>
  <c r="BM80" i="43"/>
  <c r="E81" i="45"/>
  <c r="Y81" i="45"/>
  <c r="BI81" i="45"/>
  <c r="G81" i="45"/>
  <c r="G81" i="43"/>
  <c r="O81" i="45"/>
  <c r="O81" i="43"/>
  <c r="W81" i="45"/>
  <c r="W81" i="43"/>
  <c r="AE81" i="45"/>
  <c r="AE81" i="43"/>
  <c r="AM81" i="45"/>
  <c r="AM81" i="43"/>
  <c r="AU81" i="45"/>
  <c r="AU81" i="43"/>
  <c r="BC81" i="45"/>
  <c r="BC81" i="43"/>
  <c r="BK81" i="45"/>
  <c r="BK81" i="43"/>
  <c r="X83" i="45"/>
  <c r="AS83" i="45"/>
  <c r="BC85" i="45"/>
  <c r="L86" i="43"/>
  <c r="L86" i="45"/>
  <c r="T86" i="43"/>
  <c r="T86" i="45"/>
  <c r="AJ86" i="43"/>
  <c r="AJ86" i="45"/>
  <c r="AR86" i="43"/>
  <c r="AR86" i="45"/>
  <c r="BP86" i="43"/>
  <c r="BP86" i="45"/>
  <c r="E88" i="43"/>
  <c r="E88" i="45"/>
  <c r="M88" i="43"/>
  <c r="M88" i="45"/>
  <c r="U88" i="43"/>
  <c r="U88" i="45"/>
  <c r="BA88" i="43"/>
  <c r="BA88" i="45"/>
  <c r="BI88" i="43"/>
  <c r="BI88" i="45"/>
  <c r="BQ88" i="43"/>
  <c r="BQ88" i="45"/>
  <c r="T89" i="45"/>
  <c r="BK90" i="45"/>
  <c r="G91" i="45"/>
  <c r="G91" i="43"/>
  <c r="O91" i="43"/>
  <c r="O91" i="45"/>
  <c r="W91" i="43"/>
  <c r="W91" i="45"/>
  <c r="AM91" i="45"/>
  <c r="AM91" i="43"/>
  <c r="BK91" i="43"/>
  <c r="BK91" i="45"/>
  <c r="I93" i="45"/>
  <c r="I93" i="43"/>
  <c r="Q93" i="45"/>
  <c r="Q93" i="43"/>
  <c r="Y93" i="45"/>
  <c r="Y93" i="43"/>
  <c r="AG93" i="45"/>
  <c r="AG93" i="43"/>
  <c r="AO93" i="45"/>
  <c r="AO93" i="43"/>
  <c r="AW93" i="45"/>
  <c r="AW93" i="43"/>
  <c r="BE93" i="45"/>
  <c r="BE93" i="43"/>
  <c r="BM93" i="45"/>
  <c r="BM93" i="43"/>
  <c r="H37" i="45"/>
  <c r="H37" i="43"/>
  <c r="P37" i="45"/>
  <c r="P37" i="43"/>
  <c r="X37" i="45"/>
  <c r="X37" i="43"/>
  <c r="AF37" i="45"/>
  <c r="AF37" i="43"/>
  <c r="AN37" i="45"/>
  <c r="AN37" i="43"/>
  <c r="AV37" i="45"/>
  <c r="AV37" i="43"/>
  <c r="BD37" i="45"/>
  <c r="BD37" i="43"/>
  <c r="BL37" i="45"/>
  <c r="BL37" i="43"/>
  <c r="G38" i="45"/>
  <c r="G38" i="43"/>
  <c r="O38" i="45"/>
  <c r="O38" i="43"/>
  <c r="AM38" i="45"/>
  <c r="AM38" i="43"/>
  <c r="AU38" i="45"/>
  <c r="AU38" i="43"/>
  <c r="BK38" i="45"/>
  <c r="BK38" i="43"/>
  <c r="BE39" i="45"/>
  <c r="D39" i="45"/>
  <c r="D39" i="43"/>
  <c r="L39" i="45"/>
  <c r="L39" i="43"/>
  <c r="T39" i="45"/>
  <c r="T39" i="43"/>
  <c r="AB39" i="45"/>
  <c r="AB39" i="43"/>
  <c r="AJ39" i="45"/>
  <c r="AJ39" i="43"/>
  <c r="AR39" i="45"/>
  <c r="AR39" i="43"/>
  <c r="AZ39" i="45"/>
  <c r="AZ39" i="43"/>
  <c r="BH39" i="45"/>
  <c r="BH39" i="43"/>
  <c r="BP39" i="45"/>
  <c r="BP39" i="43"/>
  <c r="H41" i="45"/>
  <c r="H41" i="43"/>
  <c r="P41" i="45"/>
  <c r="P41" i="43"/>
  <c r="X41" i="45"/>
  <c r="X41" i="43"/>
  <c r="AF41" i="45"/>
  <c r="AF41" i="43"/>
  <c r="AN41" i="45"/>
  <c r="AN41" i="43"/>
  <c r="AV41" i="45"/>
  <c r="AV41" i="43"/>
  <c r="BD41" i="45"/>
  <c r="BD41" i="43"/>
  <c r="BL41" i="45"/>
  <c r="BL41" i="43"/>
  <c r="AK42" i="45"/>
  <c r="BA42" i="45"/>
  <c r="N43" i="45"/>
  <c r="BF43" i="45"/>
  <c r="E43" i="45"/>
  <c r="E43" i="43"/>
  <c r="M43" i="45"/>
  <c r="M43" i="43"/>
  <c r="AC43" i="45"/>
  <c r="AC43" i="43"/>
  <c r="AK43" i="45"/>
  <c r="AK43" i="43"/>
  <c r="BQ43" i="45"/>
  <c r="BQ43" i="43"/>
  <c r="AE44" i="45"/>
  <c r="AC44" i="45"/>
  <c r="AC44" i="43"/>
  <c r="R45" i="45"/>
  <c r="H45" i="45"/>
  <c r="H45" i="43"/>
  <c r="P45" i="45"/>
  <c r="P45" i="43"/>
  <c r="X45" i="45"/>
  <c r="X45" i="43"/>
  <c r="AF45" i="45"/>
  <c r="AF45" i="43"/>
  <c r="AN45" i="45"/>
  <c r="AN45" i="43"/>
  <c r="AV45" i="45"/>
  <c r="AV45" i="43"/>
  <c r="BD45" i="45"/>
  <c r="BD45" i="43"/>
  <c r="BL45" i="45"/>
  <c r="BL45" i="43"/>
  <c r="AW46" i="45"/>
  <c r="F47" i="45"/>
  <c r="AE47" i="45"/>
  <c r="BF47" i="45"/>
  <c r="E47" i="45"/>
  <c r="E47" i="43"/>
  <c r="BQ47" i="45"/>
  <c r="BQ47" i="43"/>
  <c r="AK48" i="45"/>
  <c r="AE49" i="45"/>
  <c r="BG49" i="45"/>
  <c r="AC50" i="45"/>
  <c r="K51" i="45"/>
  <c r="BC51" i="45"/>
  <c r="Y52" i="45"/>
  <c r="Y52" i="43"/>
  <c r="BE52" i="45"/>
  <c r="BE52" i="43"/>
  <c r="G53" i="45"/>
  <c r="AQ53" i="45"/>
  <c r="M54" i="45"/>
  <c r="AB54" i="45"/>
  <c r="BQ54" i="45"/>
  <c r="K54" i="45"/>
  <c r="K54" i="43"/>
  <c r="AA54" i="45"/>
  <c r="AA54" i="43"/>
  <c r="AI54" i="45"/>
  <c r="AI54" i="43"/>
  <c r="AQ54" i="45"/>
  <c r="AQ54" i="43"/>
  <c r="BG54" i="45"/>
  <c r="BG54" i="43"/>
  <c r="BO54" i="45"/>
  <c r="BO54" i="43"/>
  <c r="BD55" i="45"/>
  <c r="S56" i="45"/>
  <c r="AR56" i="45"/>
  <c r="BP56" i="45"/>
  <c r="BP57" i="45"/>
  <c r="AR58" i="45"/>
  <c r="BH58" i="45"/>
  <c r="G58" i="45"/>
  <c r="G58" i="43"/>
  <c r="O58" i="45"/>
  <c r="O58" i="43"/>
  <c r="AE58" i="45"/>
  <c r="AE58" i="43"/>
  <c r="AM58" i="45"/>
  <c r="AM58" i="43"/>
  <c r="AU58" i="45"/>
  <c r="AU58" i="43"/>
  <c r="BK58" i="45"/>
  <c r="BK58" i="43"/>
  <c r="I60" i="45"/>
  <c r="I60" i="43"/>
  <c r="Q60" i="45"/>
  <c r="Q60" i="43"/>
  <c r="Y60" i="45"/>
  <c r="Y60" i="43"/>
  <c r="AG60" i="45"/>
  <c r="AG60" i="43"/>
  <c r="AO60" i="45"/>
  <c r="AO60" i="43"/>
  <c r="AW60" i="45"/>
  <c r="AW60" i="43"/>
  <c r="BE60" i="45"/>
  <c r="BE60" i="43"/>
  <c r="BM60" i="45"/>
  <c r="BM60" i="43"/>
  <c r="E61" i="45"/>
  <c r="AK61" i="45"/>
  <c r="BQ61" i="45"/>
  <c r="K61" i="45"/>
  <c r="K61" i="43"/>
  <c r="S61" i="45"/>
  <c r="S61" i="43"/>
  <c r="AA61" i="45"/>
  <c r="AA61" i="43"/>
  <c r="AI61" i="45"/>
  <c r="AI61" i="43"/>
  <c r="AQ61" i="45"/>
  <c r="AQ61" i="43"/>
  <c r="AY61" i="45"/>
  <c r="AY61" i="43"/>
  <c r="BG61" i="45"/>
  <c r="BG61" i="43"/>
  <c r="BO61" i="45"/>
  <c r="BO61" i="43"/>
  <c r="I62" i="45"/>
  <c r="AW62" i="45"/>
  <c r="H62" i="45"/>
  <c r="H62" i="43"/>
  <c r="P62" i="45"/>
  <c r="P62" i="43"/>
  <c r="X62" i="45"/>
  <c r="X62" i="43"/>
  <c r="AF62" i="45"/>
  <c r="AF62" i="43"/>
  <c r="AN62" i="45"/>
  <c r="AN62" i="43"/>
  <c r="AV62" i="45"/>
  <c r="AV62" i="43"/>
  <c r="BD62" i="45"/>
  <c r="BD62" i="43"/>
  <c r="BL62" i="45"/>
  <c r="BL62" i="43"/>
  <c r="AV63" i="45"/>
  <c r="I65" i="45"/>
  <c r="Y65" i="45"/>
  <c r="AO65" i="45"/>
  <c r="BE65" i="45"/>
  <c r="AJ66" i="45"/>
  <c r="AW66" i="45"/>
  <c r="BQ67" i="45"/>
  <c r="AQ67" i="45"/>
  <c r="AQ67" i="43"/>
  <c r="AY67" i="45"/>
  <c r="AY67" i="43"/>
  <c r="BG67" i="45"/>
  <c r="BG67" i="43"/>
  <c r="BO67" i="45"/>
  <c r="BO67" i="43"/>
  <c r="J68" i="45"/>
  <c r="H68" i="45"/>
  <c r="H68" i="43"/>
  <c r="AN68" i="45"/>
  <c r="AN68" i="43"/>
  <c r="AF69" i="45"/>
  <c r="AV69" i="45"/>
  <c r="F69" i="45"/>
  <c r="F69" i="43"/>
  <c r="N69" i="45"/>
  <c r="N69" i="43"/>
  <c r="V69" i="45"/>
  <c r="V69" i="43"/>
  <c r="AL69" i="45"/>
  <c r="AL69" i="43"/>
  <c r="AT69" i="45"/>
  <c r="AT69" i="43"/>
  <c r="BB69" i="45"/>
  <c r="BB69" i="43"/>
  <c r="AQ70" i="45"/>
  <c r="I70" i="45"/>
  <c r="I70" i="43"/>
  <c r="Q70" i="45"/>
  <c r="Q70" i="43"/>
  <c r="Y70" i="45"/>
  <c r="Y70" i="43"/>
  <c r="AG70" i="45"/>
  <c r="AG70" i="43"/>
  <c r="AO70" i="45"/>
  <c r="AO70" i="43"/>
  <c r="AW70" i="45"/>
  <c r="AW70" i="43"/>
  <c r="BE70" i="45"/>
  <c r="BE70" i="43"/>
  <c r="BM70" i="45"/>
  <c r="BM70" i="43"/>
  <c r="AD71" i="45"/>
  <c r="AC71" i="43"/>
  <c r="AC71" i="45"/>
  <c r="L72" i="45"/>
  <c r="AM72" i="45"/>
  <c r="BF72" i="43"/>
  <c r="BF72" i="45"/>
  <c r="AJ73" i="45"/>
  <c r="AX73" i="45"/>
  <c r="BJ74" i="45"/>
  <c r="BP75" i="45"/>
  <c r="Z76" i="45"/>
  <c r="V76" i="43"/>
  <c r="V76" i="45"/>
  <c r="AD76" i="43"/>
  <c r="AD76" i="45"/>
  <c r="BJ76" i="43"/>
  <c r="BJ76" i="45"/>
  <c r="AQ78" i="45"/>
  <c r="V78" i="43"/>
  <c r="V78" i="45"/>
  <c r="AL78" i="45"/>
  <c r="AL78" i="43"/>
  <c r="BB78" i="45"/>
  <c r="BB78" i="43"/>
  <c r="BD79" i="45"/>
  <c r="AH82" i="45"/>
  <c r="BF82" i="45"/>
  <c r="K83" i="45"/>
  <c r="K83" i="43"/>
  <c r="S83" i="45"/>
  <c r="S83" i="43"/>
  <c r="AA83" i="45"/>
  <c r="AA83" i="43"/>
  <c r="AI83" i="45"/>
  <c r="AI83" i="43"/>
  <c r="AQ83" i="45"/>
  <c r="AQ83" i="43"/>
  <c r="AY83" i="45"/>
  <c r="AY83" i="43"/>
  <c r="BG83" i="45"/>
  <c r="BG83" i="43"/>
  <c r="BO83" i="45"/>
  <c r="BO83" i="43"/>
  <c r="G84" i="43"/>
  <c r="G84" i="45"/>
  <c r="W84" i="43"/>
  <c r="W84" i="45"/>
  <c r="AM84" i="43"/>
  <c r="AM84" i="45"/>
  <c r="BC84" i="43"/>
  <c r="BC84" i="45"/>
  <c r="E86" i="45"/>
  <c r="E86" i="43"/>
  <c r="M86" i="45"/>
  <c r="M86" i="43"/>
  <c r="U86" i="45"/>
  <c r="U86" i="43"/>
  <c r="AK86" i="45"/>
  <c r="AK86" i="43"/>
  <c r="AS86" i="45"/>
  <c r="AS86" i="43"/>
  <c r="BA86" i="45"/>
  <c r="BA86" i="43"/>
  <c r="BI86" i="43"/>
  <c r="BI86" i="45"/>
  <c r="BQ86" i="45"/>
  <c r="BQ86" i="43"/>
  <c r="AL87" i="43"/>
  <c r="AL87" i="45"/>
  <c r="AT87" i="43"/>
  <c r="AT87" i="45"/>
  <c r="BB87" i="43"/>
  <c r="BB87" i="45"/>
  <c r="F88" i="43"/>
  <c r="F88" i="45"/>
  <c r="N88" i="43"/>
  <c r="N88" i="45"/>
  <c r="AL88" i="43"/>
  <c r="AL88" i="45"/>
  <c r="BB88" i="43"/>
  <c r="BB88" i="45"/>
  <c r="G92" i="45"/>
  <c r="G92" i="43"/>
  <c r="O92" i="45"/>
  <c r="O92" i="43"/>
  <c r="W92" i="45"/>
  <c r="W92" i="43"/>
  <c r="AE92" i="45"/>
  <c r="AE92" i="43"/>
  <c r="AM92" i="45"/>
  <c r="AM92" i="43"/>
  <c r="AU92" i="45"/>
  <c r="AU92" i="43"/>
  <c r="BC92" i="45"/>
  <c r="BC92" i="43"/>
  <c r="BK92" i="45"/>
  <c r="BK92" i="43"/>
  <c r="AG41" i="45"/>
  <c r="AG41" i="43"/>
  <c r="AO41" i="45"/>
  <c r="AO41" i="43"/>
  <c r="AW41" i="45"/>
  <c r="AW41" i="43"/>
  <c r="O43" i="45"/>
  <c r="F44" i="45"/>
  <c r="F44" i="43"/>
  <c r="N44" i="45"/>
  <c r="N44" i="43"/>
  <c r="V44" i="45"/>
  <c r="V44" i="43"/>
  <c r="AD44" i="45"/>
  <c r="AD44" i="43"/>
  <c r="AL44" i="45"/>
  <c r="AL44" i="43"/>
  <c r="AT44" i="45"/>
  <c r="AT44" i="43"/>
  <c r="BB44" i="45"/>
  <c r="BB44" i="43"/>
  <c r="BJ44" i="45"/>
  <c r="BJ44" i="43"/>
  <c r="I45" i="45"/>
  <c r="I45" i="43"/>
  <c r="Q46" i="45"/>
  <c r="Q46" i="43"/>
  <c r="Y46" i="45"/>
  <c r="Y46" i="43"/>
  <c r="AG46" i="45"/>
  <c r="AG46" i="43"/>
  <c r="BE46" i="45"/>
  <c r="BE46" i="43"/>
  <c r="BM46" i="45"/>
  <c r="BM46" i="43"/>
  <c r="G47" i="45"/>
  <c r="AM49" i="45"/>
  <c r="AM49" i="43"/>
  <c r="BC49" i="45"/>
  <c r="BC49" i="43"/>
  <c r="AH52" i="45"/>
  <c r="AH52" i="43"/>
  <c r="BF52" i="45"/>
  <c r="BF52" i="43"/>
  <c r="BN52" i="45"/>
  <c r="BN52" i="43"/>
  <c r="O53" i="45"/>
  <c r="O53" i="43"/>
  <c r="W53" i="45"/>
  <c r="W53" i="43"/>
  <c r="AE53" i="45"/>
  <c r="AE53" i="43"/>
  <c r="AM53" i="45"/>
  <c r="AM53" i="43"/>
  <c r="AU53" i="45"/>
  <c r="AU53" i="43"/>
  <c r="BC53" i="45"/>
  <c r="BC53" i="43"/>
  <c r="BK53" i="45"/>
  <c r="BK53" i="43"/>
  <c r="T54" i="45"/>
  <c r="T54" i="43"/>
  <c r="D55" i="45"/>
  <c r="D55" i="43"/>
  <c r="L55" i="45"/>
  <c r="L55" i="43"/>
  <c r="T55" i="45"/>
  <c r="T55" i="43"/>
  <c r="AB55" i="45"/>
  <c r="AB55" i="43"/>
  <c r="AJ55" i="45"/>
  <c r="AJ55" i="43"/>
  <c r="AR55" i="45"/>
  <c r="AR55" i="43"/>
  <c r="AZ55" i="45"/>
  <c r="AZ55" i="43"/>
  <c r="BH55" i="45"/>
  <c r="BH55" i="43"/>
  <c r="BP55" i="45"/>
  <c r="BP55" i="43"/>
  <c r="T56" i="45"/>
  <c r="AI56" i="45"/>
  <c r="AI56" i="43"/>
  <c r="BG56" i="45"/>
  <c r="BG56" i="43"/>
  <c r="BO56" i="45"/>
  <c r="BO56" i="43"/>
  <c r="H58" i="45"/>
  <c r="H58" i="43"/>
  <c r="P58" i="45"/>
  <c r="P58" i="43"/>
  <c r="X58" i="45"/>
  <c r="X58" i="43"/>
  <c r="AF58" i="45"/>
  <c r="AF58" i="43"/>
  <c r="AN58" i="45"/>
  <c r="AN58" i="43"/>
  <c r="AV58" i="45"/>
  <c r="AV58" i="43"/>
  <c r="BD58" i="45"/>
  <c r="BD58" i="43"/>
  <c r="BL58" i="45"/>
  <c r="BL58" i="43"/>
  <c r="F59" i="45"/>
  <c r="F59" i="43"/>
  <c r="N59" i="45"/>
  <c r="N59" i="43"/>
  <c r="AD59" i="45"/>
  <c r="AD59" i="43"/>
  <c r="AL59" i="45"/>
  <c r="AL59" i="43"/>
  <c r="AT59" i="45"/>
  <c r="AT59" i="43"/>
  <c r="BB59" i="45"/>
  <c r="BB59" i="43"/>
  <c r="BJ59" i="45"/>
  <c r="BJ59" i="43"/>
  <c r="Q62" i="45"/>
  <c r="Q62" i="43"/>
  <c r="G63" i="45"/>
  <c r="G63" i="43"/>
  <c r="O63" i="45"/>
  <c r="O63" i="43"/>
  <c r="W63" i="45"/>
  <c r="W63" i="43"/>
  <c r="AE63" i="45"/>
  <c r="AE63" i="43"/>
  <c r="AM63" i="45"/>
  <c r="AM63" i="43"/>
  <c r="AU63" i="45"/>
  <c r="AU63" i="43"/>
  <c r="BC63" i="45"/>
  <c r="BC63" i="43"/>
  <c r="BK63" i="45"/>
  <c r="BK63" i="43"/>
  <c r="Y66" i="45"/>
  <c r="H66" i="45"/>
  <c r="H66" i="43"/>
  <c r="P66" i="45"/>
  <c r="P66" i="43"/>
  <c r="X66" i="45"/>
  <c r="X66" i="43"/>
  <c r="AF66" i="45"/>
  <c r="AF66" i="43"/>
  <c r="AN66" i="45"/>
  <c r="AN66" i="43"/>
  <c r="AV66" i="45"/>
  <c r="AV66" i="43"/>
  <c r="BD66" i="45"/>
  <c r="BD66" i="43"/>
  <c r="BL66" i="45"/>
  <c r="BL66" i="43"/>
  <c r="E67" i="45"/>
  <c r="U67" i="45"/>
  <c r="AK67" i="45"/>
  <c r="BA67" i="45"/>
  <c r="D67" i="45"/>
  <c r="D67" i="43"/>
  <c r="L67" i="45"/>
  <c r="L67" i="43"/>
  <c r="T67" i="45"/>
  <c r="T67" i="43"/>
  <c r="AB67" i="45"/>
  <c r="AB67" i="43"/>
  <c r="AJ67" i="45"/>
  <c r="AJ67" i="43"/>
  <c r="AR67" i="45"/>
  <c r="AR67" i="43"/>
  <c r="AZ67" i="45"/>
  <c r="AZ67" i="43"/>
  <c r="BP67" i="45"/>
  <c r="BP67" i="43"/>
  <c r="BN68" i="45"/>
  <c r="I68" i="45"/>
  <c r="I68" i="43"/>
  <c r="Q68" i="45"/>
  <c r="Q68" i="43"/>
  <c r="Y68" i="45"/>
  <c r="Y68" i="43"/>
  <c r="AG68" i="45"/>
  <c r="AG68" i="43"/>
  <c r="AO68" i="45"/>
  <c r="AO68" i="43"/>
  <c r="AW68" i="45"/>
  <c r="AW68" i="43"/>
  <c r="BE68" i="45"/>
  <c r="BE68" i="43"/>
  <c r="BM68" i="45"/>
  <c r="BM68" i="43"/>
  <c r="H69" i="45"/>
  <c r="G69" i="45"/>
  <c r="G69" i="43"/>
  <c r="O69" i="45"/>
  <c r="O69" i="43"/>
  <c r="W69" i="45"/>
  <c r="W69" i="43"/>
  <c r="AE69" i="45"/>
  <c r="AE69" i="43"/>
  <c r="AM69" i="45"/>
  <c r="AM69" i="43"/>
  <c r="AU69" i="45"/>
  <c r="AU69" i="43"/>
  <c r="BC69" i="45"/>
  <c r="BC69" i="43"/>
  <c r="BK69" i="45"/>
  <c r="BK69" i="43"/>
  <c r="AA70" i="45"/>
  <c r="F71" i="45"/>
  <c r="F71" i="43"/>
  <c r="N71" i="45"/>
  <c r="N71" i="43"/>
  <c r="V71" i="45"/>
  <c r="V71" i="43"/>
  <c r="AL71" i="45"/>
  <c r="AL71" i="43"/>
  <c r="AT71" i="45"/>
  <c r="AT71" i="43"/>
  <c r="BB71" i="45"/>
  <c r="BB71" i="43"/>
  <c r="AB72" i="45"/>
  <c r="AZ72" i="45"/>
  <c r="J73" i="45"/>
  <c r="I73" i="43"/>
  <c r="I73" i="45"/>
  <c r="AG73" i="43"/>
  <c r="AG73" i="45"/>
  <c r="AI74" i="45"/>
  <c r="J74" i="45"/>
  <c r="J74" i="43"/>
  <c r="R74" i="45"/>
  <c r="R74" i="43"/>
  <c r="Z74" i="45"/>
  <c r="Z74" i="43"/>
  <c r="AH74" i="45"/>
  <c r="AH74" i="43"/>
  <c r="AP74" i="45"/>
  <c r="AP74" i="43"/>
  <c r="AX74" i="45"/>
  <c r="AX74" i="43"/>
  <c r="BF74" i="45"/>
  <c r="BF74" i="43"/>
  <c r="BN74" i="45"/>
  <c r="BN74" i="43"/>
  <c r="T77" i="45"/>
  <c r="AZ77" i="45"/>
  <c r="K77" i="45"/>
  <c r="K77" i="43"/>
  <c r="S77" i="45"/>
  <c r="S77" i="43"/>
  <c r="AA77" i="45"/>
  <c r="AA77" i="43"/>
  <c r="AI77" i="45"/>
  <c r="AI77" i="43"/>
  <c r="AQ77" i="45"/>
  <c r="AQ77" i="43"/>
  <c r="AY77" i="45"/>
  <c r="AY77" i="43"/>
  <c r="BG77" i="45"/>
  <c r="BG77" i="43"/>
  <c r="BO77" i="45"/>
  <c r="BO77" i="43"/>
  <c r="O78" i="43"/>
  <c r="O78" i="45"/>
  <c r="BK78" i="43"/>
  <c r="BK78" i="45"/>
  <c r="AN79" i="45"/>
  <c r="G79" i="45"/>
  <c r="G79" i="43"/>
  <c r="O79" i="45"/>
  <c r="O79" i="43"/>
  <c r="W79" i="45"/>
  <c r="W79" i="43"/>
  <c r="AE79" i="45"/>
  <c r="AE79" i="43"/>
  <c r="AM79" i="45"/>
  <c r="AM79" i="43"/>
  <c r="AU79" i="45"/>
  <c r="AU79" i="43"/>
  <c r="BC79" i="45"/>
  <c r="BC79" i="43"/>
  <c r="BK79" i="45"/>
  <c r="BK79" i="43"/>
  <c r="J82" i="45"/>
  <c r="I82" i="45"/>
  <c r="I82" i="43"/>
  <c r="Q82" i="45"/>
  <c r="Q82" i="43"/>
  <c r="Y82" i="45"/>
  <c r="Y82" i="43"/>
  <c r="AG82" i="45"/>
  <c r="AG82" i="43"/>
  <c r="AO82" i="45"/>
  <c r="AO82" i="43"/>
  <c r="AW82" i="45"/>
  <c r="AW82" i="43"/>
  <c r="BE82" i="45"/>
  <c r="BE82" i="43"/>
  <c r="BM82" i="45"/>
  <c r="BM82" i="43"/>
  <c r="AC83" i="45"/>
  <c r="D83" i="43"/>
  <c r="D83" i="45"/>
  <c r="L83" i="43"/>
  <c r="L83" i="45"/>
  <c r="T83" i="43"/>
  <c r="T83" i="45"/>
  <c r="AB83" i="43"/>
  <c r="AB83" i="45"/>
  <c r="AJ83" i="43"/>
  <c r="AJ83" i="45"/>
  <c r="AR83" i="43"/>
  <c r="AR83" i="45"/>
  <c r="AZ83" i="43"/>
  <c r="AZ83" i="45"/>
  <c r="BH83" i="43"/>
  <c r="BH83" i="45"/>
  <c r="BP83" i="43"/>
  <c r="BP83" i="45"/>
  <c r="H84" i="45"/>
  <c r="H84" i="43"/>
  <c r="P84" i="45"/>
  <c r="P84" i="43"/>
  <c r="X84" i="45"/>
  <c r="X84" i="43"/>
  <c r="AF84" i="45"/>
  <c r="AF84" i="43"/>
  <c r="AN84" i="45"/>
  <c r="AN84" i="43"/>
  <c r="AV84" i="45"/>
  <c r="AV84" i="43"/>
  <c r="BD84" i="45"/>
  <c r="BD84" i="43"/>
  <c r="BL84" i="45"/>
  <c r="BL84" i="43"/>
  <c r="G85" i="43"/>
  <c r="G85" i="45"/>
  <c r="AE85" i="43"/>
  <c r="AE85" i="45"/>
  <c r="G87" i="43"/>
  <c r="G87" i="45"/>
  <c r="O87" i="45"/>
  <c r="O87" i="43"/>
  <c r="W87" i="43"/>
  <c r="W87" i="45"/>
  <c r="AM87" i="43"/>
  <c r="AM87" i="45"/>
  <c r="AU87" i="45"/>
  <c r="AU87" i="43"/>
  <c r="BC87" i="43"/>
  <c r="BC87" i="45"/>
  <c r="BK87" i="43"/>
  <c r="BK87" i="45"/>
  <c r="D89" i="43"/>
  <c r="D89" i="45"/>
  <c r="L89" i="43"/>
  <c r="L89" i="45"/>
  <c r="AB89" i="43"/>
  <c r="AB89" i="45"/>
  <c r="AJ89" i="43"/>
  <c r="AJ89" i="45"/>
  <c r="AR89" i="43"/>
  <c r="AR89" i="45"/>
  <c r="BH89" i="43"/>
  <c r="BH89" i="45"/>
  <c r="BP89" i="43"/>
  <c r="BP89" i="45"/>
  <c r="AI92" i="45"/>
  <c r="G44" i="45"/>
  <c r="G44" i="43"/>
  <c r="O44" i="45"/>
  <c r="O44" i="43"/>
  <c r="W44" i="45"/>
  <c r="W44" i="43"/>
  <c r="AU44" i="45"/>
  <c r="AU44" i="43"/>
  <c r="BC44" i="45"/>
  <c r="BC44" i="43"/>
  <c r="J46" i="45"/>
  <c r="J46" i="43"/>
  <c r="R46" i="45"/>
  <c r="R46" i="43"/>
  <c r="Z46" i="45"/>
  <c r="Z46" i="43"/>
  <c r="AH46" i="45"/>
  <c r="AH46" i="43"/>
  <c r="AP46" i="45"/>
  <c r="AP46" i="43"/>
  <c r="AX46" i="45"/>
  <c r="AX46" i="43"/>
  <c r="BF46" i="45"/>
  <c r="BF46" i="43"/>
  <c r="BN46" i="45"/>
  <c r="BN46" i="43"/>
  <c r="J48" i="45"/>
  <c r="J48" i="43"/>
  <c r="R48" i="45"/>
  <c r="R48" i="43"/>
  <c r="Z48" i="45"/>
  <c r="Z48" i="43"/>
  <c r="AH48" i="45"/>
  <c r="AH48" i="43"/>
  <c r="AP48" i="45"/>
  <c r="AP48" i="43"/>
  <c r="AX48" i="45"/>
  <c r="AX48" i="43"/>
  <c r="BF48" i="45"/>
  <c r="BF48" i="43"/>
  <c r="BN48" i="45"/>
  <c r="BN48" i="43"/>
  <c r="H49" i="45"/>
  <c r="H49" i="43"/>
  <c r="P49" i="45"/>
  <c r="P49" i="43"/>
  <c r="X49" i="45"/>
  <c r="X49" i="43"/>
  <c r="AF49" i="45"/>
  <c r="AF49" i="43"/>
  <c r="AN49" i="45"/>
  <c r="AN49" i="43"/>
  <c r="AV49" i="45"/>
  <c r="AV49" i="43"/>
  <c r="BD49" i="45"/>
  <c r="BD49" i="43"/>
  <c r="BL49" i="45"/>
  <c r="BL49" i="43"/>
  <c r="F50" i="45"/>
  <c r="F50" i="43"/>
  <c r="N50" i="45"/>
  <c r="N50" i="43"/>
  <c r="V50" i="45"/>
  <c r="V50" i="43"/>
  <c r="AD50" i="45"/>
  <c r="AD50" i="43"/>
  <c r="AL50" i="45"/>
  <c r="AL50" i="43"/>
  <c r="AT50" i="45"/>
  <c r="AT50" i="43"/>
  <c r="BB50" i="45"/>
  <c r="BB50" i="43"/>
  <c r="BJ50" i="45"/>
  <c r="BJ50" i="43"/>
  <c r="H51" i="45"/>
  <c r="H51" i="43"/>
  <c r="P51" i="45"/>
  <c r="P51" i="43"/>
  <c r="X51" i="45"/>
  <c r="X51" i="43"/>
  <c r="AF51" i="45"/>
  <c r="AF51" i="43"/>
  <c r="AN51" i="45"/>
  <c r="AN51" i="43"/>
  <c r="AV51" i="45"/>
  <c r="AV51" i="43"/>
  <c r="BD51" i="45"/>
  <c r="BD51" i="43"/>
  <c r="BL51" i="45"/>
  <c r="BL51" i="43"/>
  <c r="K52" i="45"/>
  <c r="K52" i="43"/>
  <c r="S52" i="45"/>
  <c r="S52" i="43"/>
  <c r="AA52" i="45"/>
  <c r="AA52" i="43"/>
  <c r="AI52" i="45"/>
  <c r="AI52" i="43"/>
  <c r="AQ52" i="45"/>
  <c r="AQ52" i="43"/>
  <c r="AY52" i="45"/>
  <c r="AY52" i="43"/>
  <c r="BG52" i="45"/>
  <c r="BG52" i="43"/>
  <c r="BO52" i="45"/>
  <c r="BO52" i="43"/>
  <c r="H53" i="45"/>
  <c r="H53" i="43"/>
  <c r="P53" i="45"/>
  <c r="P53" i="43"/>
  <c r="X53" i="45"/>
  <c r="X53" i="43"/>
  <c r="AF53" i="45"/>
  <c r="AF53" i="43"/>
  <c r="AN53" i="45"/>
  <c r="AN53" i="43"/>
  <c r="AV53" i="45"/>
  <c r="AV53" i="43"/>
  <c r="BD53" i="45"/>
  <c r="BD53" i="43"/>
  <c r="BL53" i="45"/>
  <c r="BL53" i="43"/>
  <c r="AC54" i="45"/>
  <c r="AC54" i="43"/>
  <c r="BI54" i="45"/>
  <c r="BI54" i="43"/>
  <c r="E55" i="45"/>
  <c r="E55" i="43"/>
  <c r="U55" i="45"/>
  <c r="U55" i="43"/>
  <c r="AC55" i="45"/>
  <c r="AC55" i="43"/>
  <c r="AK55" i="45"/>
  <c r="AK55" i="43"/>
  <c r="BQ55" i="45"/>
  <c r="BQ55" i="43"/>
  <c r="E57" i="45"/>
  <c r="E57" i="43"/>
  <c r="U57" i="45"/>
  <c r="U57" i="43"/>
  <c r="AK57" i="45"/>
  <c r="AK57" i="43"/>
  <c r="BA57" i="45"/>
  <c r="BA57" i="43"/>
  <c r="BQ57" i="45"/>
  <c r="BQ57" i="43"/>
  <c r="I58" i="45"/>
  <c r="I58" i="43"/>
  <c r="Y58" i="45"/>
  <c r="Y58" i="43"/>
  <c r="AG58" i="45"/>
  <c r="AG58" i="43"/>
  <c r="BE58" i="45"/>
  <c r="BE58" i="43"/>
  <c r="G59" i="45"/>
  <c r="G59" i="43"/>
  <c r="O59" i="45"/>
  <c r="O59" i="43"/>
  <c r="W59" i="45"/>
  <c r="W59" i="43"/>
  <c r="AE59" i="45"/>
  <c r="AE59" i="43"/>
  <c r="AM59" i="45"/>
  <c r="AM59" i="43"/>
  <c r="AU59" i="45"/>
  <c r="AU59" i="43"/>
  <c r="BC59" i="45"/>
  <c r="BC59" i="43"/>
  <c r="BK59" i="45"/>
  <c r="BK59" i="43"/>
  <c r="AI60" i="45"/>
  <c r="AI60" i="43"/>
  <c r="BO60" i="45"/>
  <c r="BO60" i="43"/>
  <c r="M61" i="45"/>
  <c r="M61" i="43"/>
  <c r="AS61" i="45"/>
  <c r="AS61" i="43"/>
  <c r="J62" i="45"/>
  <c r="J62" i="43"/>
  <c r="R62" i="45"/>
  <c r="R62" i="43"/>
  <c r="Z62" i="45"/>
  <c r="Z62" i="43"/>
  <c r="AH62" i="45"/>
  <c r="AH62" i="43"/>
  <c r="AP62" i="45"/>
  <c r="AP62" i="43"/>
  <c r="AX62" i="45"/>
  <c r="AX62" i="43"/>
  <c r="BF62" i="45"/>
  <c r="BF62" i="43"/>
  <c r="BN62" i="45"/>
  <c r="BN62" i="43"/>
  <c r="D64" i="45"/>
  <c r="D64" i="43"/>
  <c r="L64" i="45"/>
  <c r="L64" i="43"/>
  <c r="T64" i="45"/>
  <c r="T64" i="43"/>
  <c r="AB64" i="45"/>
  <c r="AB64" i="43"/>
  <c r="AJ64" i="45"/>
  <c r="AJ64" i="43"/>
  <c r="AR64" i="45"/>
  <c r="AR64" i="43"/>
  <c r="AZ64" i="45"/>
  <c r="AZ64" i="43"/>
  <c r="BH64" i="45"/>
  <c r="BH64" i="43"/>
  <c r="BP64" i="45"/>
  <c r="BP64" i="43"/>
  <c r="F65" i="45"/>
  <c r="F65" i="43"/>
  <c r="N65" i="45"/>
  <c r="N65" i="43"/>
  <c r="V65" i="45"/>
  <c r="V65" i="43"/>
  <c r="AD65" i="45"/>
  <c r="AD65" i="43"/>
  <c r="AL65" i="45"/>
  <c r="AL65" i="43"/>
  <c r="AT65" i="45"/>
  <c r="AT65" i="43"/>
  <c r="BB65" i="45"/>
  <c r="BB65" i="43"/>
  <c r="BJ65" i="45"/>
  <c r="BJ65" i="43"/>
  <c r="BD69" i="43"/>
  <c r="BD69" i="45"/>
  <c r="K70" i="43"/>
  <c r="K70" i="45"/>
  <c r="G71" i="45"/>
  <c r="G71" i="43"/>
  <c r="O71" i="45"/>
  <c r="O71" i="43"/>
  <c r="W71" i="45"/>
  <c r="W71" i="43"/>
  <c r="AE71" i="45"/>
  <c r="AE71" i="43"/>
  <c r="AM71" i="45"/>
  <c r="AM71" i="43"/>
  <c r="AU71" i="45"/>
  <c r="AU71" i="43"/>
  <c r="BC71" i="45"/>
  <c r="BC71" i="43"/>
  <c r="BK71" i="45"/>
  <c r="BK71" i="43"/>
  <c r="BP72" i="43"/>
  <c r="BP72" i="45"/>
  <c r="BF73" i="43"/>
  <c r="BF73" i="45"/>
  <c r="E75" i="43"/>
  <c r="E75" i="45"/>
  <c r="U75" i="43"/>
  <c r="U75" i="45"/>
  <c r="AC75" i="43"/>
  <c r="AC75" i="45"/>
  <c r="AK75" i="43"/>
  <c r="AK75" i="45"/>
  <c r="AS75" i="43"/>
  <c r="AS75" i="45"/>
  <c r="BA75" i="43"/>
  <c r="BA75" i="45"/>
  <c r="BI75" i="43"/>
  <c r="BI75" i="45"/>
  <c r="BQ75" i="43"/>
  <c r="BQ75" i="45"/>
  <c r="H76" i="45"/>
  <c r="H76" i="43"/>
  <c r="P76" i="45"/>
  <c r="P76" i="43"/>
  <c r="X76" i="45"/>
  <c r="X76" i="43"/>
  <c r="AF76" i="45"/>
  <c r="AF76" i="43"/>
  <c r="AN76" i="45"/>
  <c r="AN76" i="43"/>
  <c r="AV76" i="45"/>
  <c r="AV76" i="43"/>
  <c r="BD76" i="45"/>
  <c r="BD76" i="43"/>
  <c r="BL76" i="45"/>
  <c r="BL76" i="43"/>
  <c r="AJ77" i="43"/>
  <c r="AJ77" i="45"/>
  <c r="BP77" i="43"/>
  <c r="BP77" i="45"/>
  <c r="AF79" i="43"/>
  <c r="AF79" i="45"/>
  <c r="D80" i="45"/>
  <c r="D80" i="43"/>
  <c r="L80" i="45"/>
  <c r="L80" i="43"/>
  <c r="T80" i="45"/>
  <c r="T80" i="43"/>
  <c r="AB80" i="45"/>
  <c r="AB80" i="43"/>
  <c r="AJ80" i="45"/>
  <c r="AJ80" i="43"/>
  <c r="AR80" i="45"/>
  <c r="AR80" i="43"/>
  <c r="AZ80" i="45"/>
  <c r="AZ80" i="43"/>
  <c r="BH80" i="45"/>
  <c r="BH80" i="43"/>
  <c r="BP80" i="45"/>
  <c r="BP80" i="43"/>
  <c r="J81" i="45"/>
  <c r="J81" i="43"/>
  <c r="R81" i="45"/>
  <c r="R81" i="43"/>
  <c r="Z81" i="45"/>
  <c r="Z81" i="43"/>
  <c r="AH81" i="45"/>
  <c r="AH81" i="43"/>
  <c r="AP81" i="45"/>
  <c r="AP81" i="43"/>
  <c r="AX81" i="45"/>
  <c r="AX81" i="43"/>
  <c r="BF81" i="45"/>
  <c r="BF81" i="43"/>
  <c r="BN81" i="45"/>
  <c r="BN81" i="43"/>
  <c r="I84" i="45"/>
  <c r="I84" i="43"/>
  <c r="Q84" i="45"/>
  <c r="Q84" i="43"/>
  <c r="Y84" i="45"/>
  <c r="Y84" i="43"/>
  <c r="AG84" i="45"/>
  <c r="AG84" i="43"/>
  <c r="AO84" i="45"/>
  <c r="AO84" i="43"/>
  <c r="AW84" i="45"/>
  <c r="AW84" i="43"/>
  <c r="BE84" i="45"/>
  <c r="BE84" i="43"/>
  <c r="BM84" i="45"/>
  <c r="BM84" i="43"/>
  <c r="P85" i="45"/>
  <c r="P85" i="43"/>
  <c r="X85" i="43"/>
  <c r="X85" i="45"/>
  <c r="AV85" i="43"/>
  <c r="AV85" i="45"/>
  <c r="BD85" i="43"/>
  <c r="BD85" i="45"/>
  <c r="K90" i="45"/>
  <c r="K90" i="43"/>
  <c r="S90" i="45"/>
  <c r="S90" i="43"/>
  <c r="AA90" i="45"/>
  <c r="AA90" i="43"/>
  <c r="AI90" i="45"/>
  <c r="AI90" i="43"/>
  <c r="AQ90" i="45"/>
  <c r="AQ90" i="43"/>
  <c r="AY90" i="45"/>
  <c r="AY90" i="43"/>
  <c r="BG90" i="45"/>
  <c r="BG90" i="43"/>
  <c r="BO90" i="45"/>
  <c r="BO90" i="43"/>
  <c r="G75" i="45"/>
  <c r="G75" i="43"/>
  <c r="O75" i="45"/>
  <c r="O75" i="43"/>
  <c r="W75" i="45"/>
  <c r="W75" i="43"/>
  <c r="AE75" i="45"/>
  <c r="AE75" i="43"/>
  <c r="AM75" i="45"/>
  <c r="AM75" i="43"/>
  <c r="AU75" i="45"/>
  <c r="AU75" i="43"/>
  <c r="BC75" i="45"/>
  <c r="BC75" i="43"/>
  <c r="BK75" i="45"/>
  <c r="BK75" i="43"/>
  <c r="F77" i="45"/>
  <c r="F77" i="43"/>
  <c r="D78" i="45"/>
  <c r="D78" i="43"/>
  <c r="L78" i="45"/>
  <c r="L78" i="43"/>
  <c r="T78" i="45"/>
  <c r="T78" i="43"/>
  <c r="AB78" i="45"/>
  <c r="AB78" i="43"/>
  <c r="AJ78" i="45"/>
  <c r="AJ78" i="43"/>
  <c r="AR78" i="45"/>
  <c r="AR78" i="43"/>
  <c r="AZ78" i="45"/>
  <c r="AZ78" i="43"/>
  <c r="BH78" i="45"/>
  <c r="BH78" i="43"/>
  <c r="BP78" i="45"/>
  <c r="BP78" i="43"/>
  <c r="J79" i="45"/>
  <c r="J79" i="43"/>
  <c r="AP79" i="45"/>
  <c r="AP79" i="43"/>
  <c r="BF79" i="45"/>
  <c r="BF79" i="43"/>
  <c r="BN79" i="45"/>
  <c r="BN79" i="43"/>
  <c r="D82" i="45"/>
  <c r="D82" i="43"/>
  <c r="L82" i="45"/>
  <c r="L82" i="43"/>
  <c r="T82" i="45"/>
  <c r="T82" i="43"/>
  <c r="AB82" i="45"/>
  <c r="AB82" i="43"/>
  <c r="AJ82" i="45"/>
  <c r="AJ82" i="43"/>
  <c r="AR82" i="45"/>
  <c r="AR82" i="43"/>
  <c r="AZ82" i="45"/>
  <c r="AZ82" i="43"/>
  <c r="BH82" i="45"/>
  <c r="BH82" i="43"/>
  <c r="BP82" i="45"/>
  <c r="BP82" i="43"/>
  <c r="F83" i="45"/>
  <c r="F83" i="43"/>
  <c r="N83" i="45"/>
  <c r="N83" i="43"/>
  <c r="V83" i="45"/>
  <c r="V83" i="43"/>
  <c r="AD83" i="45"/>
  <c r="AD83" i="43"/>
  <c r="AL83" i="45"/>
  <c r="AL83" i="43"/>
  <c r="AT83" i="45"/>
  <c r="AT83" i="43"/>
  <c r="BB83" i="45"/>
  <c r="BB83" i="43"/>
  <c r="BJ83" i="45"/>
  <c r="BJ83" i="43"/>
  <c r="K86" i="45"/>
  <c r="K86" i="43"/>
  <c r="S86" i="45"/>
  <c r="S86" i="43"/>
  <c r="AA86" i="45"/>
  <c r="AA86" i="43"/>
  <c r="AI86" i="45"/>
  <c r="AI86" i="43"/>
  <c r="AQ86" i="45"/>
  <c r="AQ86" i="43"/>
  <c r="AY86" i="45"/>
  <c r="AY86" i="43"/>
  <c r="BG86" i="45"/>
  <c r="BG86" i="43"/>
  <c r="BO86" i="45"/>
  <c r="BO86" i="43"/>
  <c r="K87" i="45"/>
  <c r="AA87" i="45"/>
  <c r="AN87" i="45"/>
  <c r="BD87" i="45"/>
  <c r="E87" i="45"/>
  <c r="E87" i="43"/>
  <c r="M87" i="45"/>
  <c r="M87" i="43"/>
  <c r="U87" i="45"/>
  <c r="U87" i="43"/>
  <c r="AC87" i="45"/>
  <c r="AC87" i="43"/>
  <c r="AK87" i="45"/>
  <c r="AK87" i="43"/>
  <c r="AS87" i="45"/>
  <c r="AS87" i="43"/>
  <c r="BA87" i="45"/>
  <c r="BA87" i="43"/>
  <c r="BI87" i="45"/>
  <c r="BI87" i="43"/>
  <c r="BQ87" i="45"/>
  <c r="BQ87" i="43"/>
  <c r="AA88" i="45"/>
  <c r="AP88" i="45"/>
  <c r="D88" i="45"/>
  <c r="D88" i="43"/>
  <c r="L88" i="45"/>
  <c r="L88" i="43"/>
  <c r="T88" i="45"/>
  <c r="T88" i="43"/>
  <c r="AB88" i="45"/>
  <c r="AB88" i="43"/>
  <c r="AJ88" i="45"/>
  <c r="AJ88" i="43"/>
  <c r="AR88" i="45"/>
  <c r="AR88" i="43"/>
  <c r="AZ88" i="45"/>
  <c r="AZ88" i="43"/>
  <c r="BH88" i="45"/>
  <c r="BH88" i="43"/>
  <c r="BP88" i="45"/>
  <c r="BP88" i="43"/>
  <c r="Z89" i="45"/>
  <c r="AJ90" i="45"/>
  <c r="AZ90" i="45"/>
  <c r="BP90" i="45"/>
  <c r="I91" i="45"/>
  <c r="J91" i="45"/>
  <c r="J91" i="43"/>
  <c r="R91" i="45"/>
  <c r="R91" i="43"/>
  <c r="Z91" i="45"/>
  <c r="Z91" i="43"/>
  <c r="AH91" i="45"/>
  <c r="AH91" i="43"/>
  <c r="AP91" i="45"/>
  <c r="AP91" i="43"/>
  <c r="AX91" i="45"/>
  <c r="AX91" i="43"/>
  <c r="BF91" i="45"/>
  <c r="BF91" i="43"/>
  <c r="BN91" i="45"/>
  <c r="BN91" i="43"/>
  <c r="H92" i="45"/>
  <c r="X92" i="45"/>
  <c r="AN92" i="45"/>
  <c r="BI92" i="45"/>
  <c r="AC93" i="45"/>
  <c r="AQ93" i="45"/>
  <c r="D93" i="45"/>
  <c r="D93" i="43"/>
  <c r="L93" i="45"/>
  <c r="L93" i="43"/>
  <c r="T93" i="45"/>
  <c r="T93" i="43"/>
  <c r="AB93" i="45"/>
  <c r="AB93" i="43"/>
  <c r="AJ93" i="45"/>
  <c r="AJ93" i="43"/>
  <c r="AR93" i="45"/>
  <c r="AR93" i="43"/>
  <c r="AZ93" i="45"/>
  <c r="AZ93" i="43"/>
  <c r="BH93" i="45"/>
  <c r="BH93" i="43"/>
  <c r="BP93" i="45"/>
  <c r="BP93" i="43"/>
  <c r="J94" i="45"/>
  <c r="BN94" i="45"/>
  <c r="I95" i="45"/>
  <c r="AY95" i="45"/>
  <c r="M96" i="45"/>
  <c r="AC96" i="45"/>
  <c r="AS96" i="45"/>
  <c r="BI96" i="45"/>
  <c r="G96" i="45"/>
  <c r="G96" i="43"/>
  <c r="O96" i="45"/>
  <c r="O96" i="43"/>
  <c r="W96" i="45"/>
  <c r="W96" i="43"/>
  <c r="AE96" i="45"/>
  <c r="AE96" i="43"/>
  <c r="AM96" i="45"/>
  <c r="AM96" i="43"/>
  <c r="AU96" i="45"/>
  <c r="AU96" i="43"/>
  <c r="BC96" i="45"/>
  <c r="BC96" i="43"/>
  <c r="BK96" i="45"/>
  <c r="BK96" i="43"/>
  <c r="AF97" i="45"/>
  <c r="BL97" i="45"/>
  <c r="K97" i="45"/>
  <c r="K97" i="43"/>
  <c r="S97" i="45"/>
  <c r="S97" i="43"/>
  <c r="AA97" i="45"/>
  <c r="AA97" i="43"/>
  <c r="AI97" i="45"/>
  <c r="AI97" i="43"/>
  <c r="AQ97" i="45"/>
  <c r="AQ97" i="43"/>
  <c r="AY97" i="45"/>
  <c r="AY97" i="43"/>
  <c r="BG97" i="45"/>
  <c r="BG97" i="43"/>
  <c r="BO97" i="45"/>
  <c r="BO97" i="43"/>
  <c r="AE98" i="45"/>
  <c r="AW98" i="45"/>
  <c r="E99" i="45"/>
  <c r="E99" i="43"/>
  <c r="M99" i="45"/>
  <c r="M99" i="43"/>
  <c r="U99" i="45"/>
  <c r="U99" i="43"/>
  <c r="AC99" i="45"/>
  <c r="AC99" i="43"/>
  <c r="AK99" i="45"/>
  <c r="AK99" i="43"/>
  <c r="AS99" i="45"/>
  <c r="AS99" i="43"/>
  <c r="BA99" i="45"/>
  <c r="BA99" i="43"/>
  <c r="BI99" i="45"/>
  <c r="BI99" i="43"/>
  <c r="BQ99" i="45"/>
  <c r="BQ99" i="43"/>
  <c r="N100" i="45"/>
  <c r="AD100" i="45"/>
  <c r="AT100" i="45"/>
  <c r="BJ100" i="45"/>
  <c r="H100" i="45"/>
  <c r="H100" i="43"/>
  <c r="P100" i="45"/>
  <c r="P100" i="43"/>
  <c r="X100" i="45"/>
  <c r="X100" i="43"/>
  <c r="AF100" i="45"/>
  <c r="AF100" i="43"/>
  <c r="AN100" i="45"/>
  <c r="AN100" i="43"/>
  <c r="AV100" i="45"/>
  <c r="AV100" i="43"/>
  <c r="BD100" i="45"/>
  <c r="BD100" i="43"/>
  <c r="BL100" i="45"/>
  <c r="BL100" i="43"/>
  <c r="E101" i="45"/>
  <c r="U101" i="45"/>
  <c r="AK101" i="45"/>
  <c r="BA101" i="45"/>
  <c r="BQ101" i="45"/>
  <c r="F102" i="45"/>
  <c r="F102" i="43"/>
  <c r="N102" i="45"/>
  <c r="N102" i="43"/>
  <c r="V102" i="45"/>
  <c r="V102" i="43"/>
  <c r="AD102" i="45"/>
  <c r="AD102" i="43"/>
  <c r="AL102" i="45"/>
  <c r="AL102" i="43"/>
  <c r="AT102" i="45"/>
  <c r="AT102" i="43"/>
  <c r="BB102" i="45"/>
  <c r="BB102" i="43"/>
  <c r="BJ102" i="45"/>
  <c r="BJ102" i="43"/>
  <c r="F104" i="45"/>
  <c r="V104" i="45"/>
  <c r="AL104" i="45"/>
  <c r="BB104" i="45"/>
  <c r="D104" i="45"/>
  <c r="D104" i="43"/>
  <c r="L104" i="45"/>
  <c r="L104" i="43"/>
  <c r="T104" i="45"/>
  <c r="T104" i="43"/>
  <c r="AB104" i="45"/>
  <c r="AB104" i="43"/>
  <c r="AJ104" i="45"/>
  <c r="AJ104" i="43"/>
  <c r="AR104" i="45"/>
  <c r="AR104" i="43"/>
  <c r="AZ104" i="45"/>
  <c r="AZ104" i="43"/>
  <c r="BH104" i="45"/>
  <c r="BH104" i="43"/>
  <c r="BP104" i="45"/>
  <c r="BP104" i="43"/>
  <c r="K105" i="45"/>
  <c r="X105" i="45"/>
  <c r="AK105" i="45"/>
  <c r="BH105" i="45"/>
  <c r="N106" i="45"/>
  <c r="AO106" i="45"/>
  <c r="BA106" i="45"/>
  <c r="BQ106" i="45"/>
  <c r="BG106" i="45"/>
  <c r="BG106" i="43"/>
  <c r="BO106" i="45"/>
  <c r="BO106" i="43"/>
  <c r="K107" i="45"/>
  <c r="AA107" i="45"/>
  <c r="AQ107" i="45"/>
  <c r="BG107" i="45"/>
  <c r="F107" i="45"/>
  <c r="F107" i="43"/>
  <c r="N107" i="45"/>
  <c r="N107" i="43"/>
  <c r="V107" i="45"/>
  <c r="V107" i="43"/>
  <c r="AD107" i="45"/>
  <c r="AD107" i="43"/>
  <c r="AL107" i="45"/>
  <c r="AL107" i="43"/>
  <c r="AT107" i="45"/>
  <c r="AT107" i="43"/>
  <c r="BB107" i="45"/>
  <c r="BB107" i="43"/>
  <c r="BJ107" i="45"/>
  <c r="BJ107" i="43"/>
  <c r="G109" i="45"/>
  <c r="W109" i="45"/>
  <c r="AM109" i="45"/>
  <c r="BC109" i="45"/>
  <c r="M110" i="45"/>
  <c r="AC110" i="45"/>
  <c r="AS110" i="45"/>
  <c r="BI110" i="45"/>
  <c r="G110" i="45"/>
  <c r="G110" i="43"/>
  <c r="O110" i="45"/>
  <c r="O110" i="43"/>
  <c r="W110" i="45"/>
  <c r="W110" i="43"/>
  <c r="AE110" i="45"/>
  <c r="AE110" i="43"/>
  <c r="AM110" i="45"/>
  <c r="AM110" i="43"/>
  <c r="AU110" i="45"/>
  <c r="AU110" i="43"/>
  <c r="BC110" i="45"/>
  <c r="BC110" i="43"/>
  <c r="BK110" i="45"/>
  <c r="BK110" i="43"/>
  <c r="S111" i="45"/>
  <c r="AI111" i="45"/>
  <c r="AY111" i="45"/>
  <c r="BO111" i="45"/>
  <c r="J111" i="45"/>
  <c r="J111" i="43"/>
  <c r="R111" i="45"/>
  <c r="R111" i="43"/>
  <c r="Z111" i="45"/>
  <c r="Z111" i="43"/>
  <c r="AH111" i="45"/>
  <c r="AH111" i="43"/>
  <c r="AP111" i="45"/>
  <c r="AP111" i="43"/>
  <c r="AX111" i="45"/>
  <c r="AX111" i="43"/>
  <c r="BF111" i="45"/>
  <c r="BF111" i="43"/>
  <c r="BN111" i="45"/>
  <c r="BN111" i="43"/>
  <c r="O113" i="45"/>
  <c r="AE113" i="45"/>
  <c r="AU113" i="45"/>
  <c r="BK113" i="45"/>
  <c r="E114" i="45"/>
  <c r="U114" i="45"/>
  <c r="AK114" i="45"/>
  <c r="BA114" i="45"/>
  <c r="BQ114" i="45"/>
  <c r="K114" i="45"/>
  <c r="K114" i="43"/>
  <c r="S114" i="45"/>
  <c r="S114" i="43"/>
  <c r="AA114" i="45"/>
  <c r="AA114" i="43"/>
  <c r="AI114" i="45"/>
  <c r="AI114" i="43"/>
  <c r="AQ114" i="45"/>
  <c r="AQ114" i="43"/>
  <c r="AY114" i="45"/>
  <c r="AY114" i="43"/>
  <c r="BG114" i="45"/>
  <c r="BG114" i="43"/>
  <c r="BO114" i="45"/>
  <c r="BO114" i="43"/>
  <c r="K115" i="45"/>
  <c r="AA115" i="45"/>
  <c r="AQ115" i="45"/>
  <c r="BG115" i="45"/>
  <c r="F115" i="45"/>
  <c r="F115" i="43"/>
  <c r="N115" i="45"/>
  <c r="N115" i="43"/>
  <c r="V115" i="45"/>
  <c r="V115" i="43"/>
  <c r="AD115" i="45"/>
  <c r="AD115" i="43"/>
  <c r="AL115" i="45"/>
  <c r="AL115" i="43"/>
  <c r="AT115" i="45"/>
  <c r="AT115" i="43"/>
  <c r="BB115" i="45"/>
  <c r="BB115" i="43"/>
  <c r="BJ115" i="45"/>
  <c r="BJ115" i="43"/>
  <c r="G117" i="45"/>
  <c r="W117" i="45"/>
  <c r="AM117" i="45"/>
  <c r="BC117" i="45"/>
  <c r="M118" i="45"/>
  <c r="AC118" i="45"/>
  <c r="AS118" i="45"/>
  <c r="BI118" i="45"/>
  <c r="G118" i="45"/>
  <c r="G118" i="43"/>
  <c r="O118" i="45"/>
  <c r="O118" i="43"/>
  <c r="W118" i="45"/>
  <c r="W118" i="43"/>
  <c r="AE118" i="45"/>
  <c r="AE118" i="43"/>
  <c r="AM118" i="45"/>
  <c r="AM118" i="43"/>
  <c r="AU118" i="45"/>
  <c r="AU118" i="43"/>
  <c r="BC118" i="45"/>
  <c r="BC118" i="43"/>
  <c r="BK118" i="45"/>
  <c r="BK118" i="43"/>
  <c r="S119" i="45"/>
  <c r="AI119" i="45"/>
  <c r="AY119" i="45"/>
  <c r="BO119" i="45"/>
  <c r="J119" i="45"/>
  <c r="J119" i="43"/>
  <c r="R119" i="45"/>
  <c r="R119" i="43"/>
  <c r="Z119" i="45"/>
  <c r="Z119" i="43"/>
  <c r="AH119" i="45"/>
  <c r="AH119" i="43"/>
  <c r="AP119" i="45"/>
  <c r="AP119" i="43"/>
  <c r="AX119" i="45"/>
  <c r="AX119" i="43"/>
  <c r="BF119" i="45"/>
  <c r="BF119" i="43"/>
  <c r="BN119" i="45"/>
  <c r="BN119" i="43"/>
  <c r="O121" i="45"/>
  <c r="AE121" i="45"/>
  <c r="AU121" i="45"/>
  <c r="BK121" i="45"/>
  <c r="E122" i="45"/>
  <c r="U122" i="45"/>
  <c r="AK122" i="45"/>
  <c r="BA122" i="45"/>
  <c r="BQ122" i="45"/>
  <c r="K122" i="45"/>
  <c r="K122" i="43"/>
  <c r="S122" i="45"/>
  <c r="S122" i="43"/>
  <c r="AA122" i="45"/>
  <c r="AA122" i="43"/>
  <c r="AI122" i="45"/>
  <c r="AI122" i="43"/>
  <c r="AQ122" i="45"/>
  <c r="AQ122" i="43"/>
  <c r="AY122" i="45"/>
  <c r="AY122" i="43"/>
  <c r="BG122" i="45"/>
  <c r="BG122" i="43"/>
  <c r="BO122" i="45"/>
  <c r="BO122" i="43"/>
  <c r="K123" i="45"/>
  <c r="K124" i="45"/>
  <c r="Z124" i="45"/>
  <c r="AL124" i="45"/>
  <c r="G125" i="45"/>
  <c r="W125" i="45"/>
  <c r="BK125" i="45"/>
  <c r="AH126" i="45"/>
  <c r="AX126" i="45"/>
  <c r="BM126" i="45"/>
  <c r="F127" i="45"/>
  <c r="F127" i="43"/>
  <c r="N127" i="45"/>
  <c r="N127" i="43"/>
  <c r="V127" i="45"/>
  <c r="V127" i="43"/>
  <c r="AD127" i="45"/>
  <c r="AD127" i="43"/>
  <c r="AL127" i="45"/>
  <c r="AL127" i="43"/>
  <c r="AT127" i="45"/>
  <c r="AT127" i="43"/>
  <c r="BB127" i="45"/>
  <c r="BB127" i="43"/>
  <c r="BJ127" i="45"/>
  <c r="BJ127" i="43"/>
  <c r="M128" i="45"/>
  <c r="BQ128" i="45"/>
  <c r="BA129" i="43"/>
  <c r="BA129" i="45"/>
  <c r="H130" i="43"/>
  <c r="H130" i="45"/>
  <c r="AF130" i="43"/>
  <c r="AF130" i="45"/>
  <c r="D131" i="45"/>
  <c r="G131" i="43"/>
  <c r="G131" i="45"/>
  <c r="AM131" i="43"/>
  <c r="AM131" i="45"/>
  <c r="AU131" i="43"/>
  <c r="AU131" i="45"/>
  <c r="AH134" i="45"/>
  <c r="BF134" i="45"/>
  <c r="G134" i="45"/>
  <c r="G134" i="43"/>
  <c r="O134" i="45"/>
  <c r="O134" i="43"/>
  <c r="W134" i="45"/>
  <c r="W134" i="43"/>
  <c r="AE134" i="45"/>
  <c r="AE134" i="43"/>
  <c r="AM134" i="45"/>
  <c r="AM134" i="43"/>
  <c r="AU134" i="45"/>
  <c r="AU134" i="43"/>
  <c r="BC134" i="45"/>
  <c r="BC134" i="43"/>
  <c r="BK134" i="45"/>
  <c r="BK134" i="43"/>
  <c r="Z135" i="45"/>
  <c r="G136" i="45"/>
  <c r="G136" i="43"/>
  <c r="O136" i="45"/>
  <c r="O136" i="43"/>
  <c r="W136" i="45"/>
  <c r="W136" i="43"/>
  <c r="AE136" i="45"/>
  <c r="AE136" i="43"/>
  <c r="AM136" i="45"/>
  <c r="AM136" i="43"/>
  <c r="AU136" i="45"/>
  <c r="AU136" i="43"/>
  <c r="BC136" i="45"/>
  <c r="BC136" i="43"/>
  <c r="BK136" i="45"/>
  <c r="BK136" i="43"/>
  <c r="G137" i="43"/>
  <c r="G137" i="45"/>
  <c r="O137" i="43"/>
  <c r="O137" i="45"/>
  <c r="W137" i="43"/>
  <c r="W137" i="45"/>
  <c r="AE137" i="43"/>
  <c r="AE137" i="45"/>
  <c r="AM137" i="43"/>
  <c r="AM137" i="45"/>
  <c r="AU137" i="43"/>
  <c r="AU137" i="45"/>
  <c r="BC137" i="43"/>
  <c r="BC137" i="45"/>
  <c r="BK137" i="43"/>
  <c r="BK137" i="45"/>
  <c r="F138" i="45"/>
  <c r="F138" i="43"/>
  <c r="N138" i="45"/>
  <c r="N138" i="43"/>
  <c r="V138" i="45"/>
  <c r="V138" i="43"/>
  <c r="AD138" i="45"/>
  <c r="AD138" i="43"/>
  <c r="AL138" i="45"/>
  <c r="AL138" i="43"/>
  <c r="AT138" i="45"/>
  <c r="AT138" i="43"/>
  <c r="BB138" i="45"/>
  <c r="BB138" i="43"/>
  <c r="BJ138" i="45"/>
  <c r="BJ138" i="43"/>
  <c r="E139" i="45"/>
  <c r="E139" i="43"/>
  <c r="M139" i="45"/>
  <c r="M139" i="43"/>
  <c r="U139" i="45"/>
  <c r="U139" i="43"/>
  <c r="AC139" i="45"/>
  <c r="AC139" i="43"/>
  <c r="AK139" i="45"/>
  <c r="AK139" i="43"/>
  <c r="AS139" i="45"/>
  <c r="AS139" i="43"/>
  <c r="BA139" i="45"/>
  <c r="BA139" i="43"/>
  <c r="BI139" i="45"/>
  <c r="BI139" i="43"/>
  <c r="BQ139" i="45"/>
  <c r="BQ139" i="43"/>
  <c r="AZ140" i="45"/>
  <c r="K140" i="45"/>
  <c r="K140" i="43"/>
  <c r="S140" i="45"/>
  <c r="S140" i="43"/>
  <c r="AA140" i="45"/>
  <c r="AA140" i="43"/>
  <c r="AI140" i="45"/>
  <c r="AI140" i="43"/>
  <c r="AQ140" i="45"/>
  <c r="AQ140" i="43"/>
  <c r="AY140" i="45"/>
  <c r="AY140" i="43"/>
  <c r="BG140" i="45"/>
  <c r="BG140" i="43"/>
  <c r="BO140" i="45"/>
  <c r="BO140" i="43"/>
  <c r="I141" i="45"/>
  <c r="O141" i="43"/>
  <c r="O141" i="45"/>
  <c r="AE141" i="43"/>
  <c r="AE141" i="45"/>
  <c r="AM141" i="45"/>
  <c r="AM141" i="43"/>
  <c r="AR142" i="45"/>
  <c r="BO142" i="45"/>
  <c r="J142" i="45"/>
  <c r="J142" i="43"/>
  <c r="Z142" i="43"/>
  <c r="Z142" i="45"/>
  <c r="AH142" i="45"/>
  <c r="AH142" i="43"/>
  <c r="AP142" i="45"/>
  <c r="AP142" i="43"/>
  <c r="AX142" i="43"/>
  <c r="AX142" i="45"/>
  <c r="BN142" i="45"/>
  <c r="BN142" i="43"/>
  <c r="J143" i="45"/>
  <c r="AA143" i="45"/>
  <c r="BN143" i="45"/>
  <c r="Q143" i="45"/>
  <c r="Q143" i="43"/>
  <c r="Y143" i="43"/>
  <c r="Y143" i="45"/>
  <c r="AO143" i="43"/>
  <c r="AO143" i="45"/>
  <c r="AW143" i="45"/>
  <c r="AW143" i="43"/>
  <c r="BM143" i="43"/>
  <c r="BM143" i="45"/>
  <c r="G144" i="45"/>
  <c r="BC144" i="45"/>
  <c r="D144" i="43"/>
  <c r="D144" i="45"/>
  <c r="L144" i="43"/>
  <c r="L144" i="45"/>
  <c r="AB144" i="43"/>
  <c r="AB144" i="45"/>
  <c r="AZ144" i="43"/>
  <c r="AZ144" i="45"/>
  <c r="BP144" i="43"/>
  <c r="BP144" i="45"/>
  <c r="AC147" i="43"/>
  <c r="AC147" i="45"/>
  <c r="BI147" i="43"/>
  <c r="BI147" i="45"/>
  <c r="BQ147" i="43"/>
  <c r="BQ147" i="45"/>
  <c r="V148" i="45"/>
  <c r="F149" i="43"/>
  <c r="F149" i="45"/>
  <c r="N149" i="43"/>
  <c r="N149" i="45"/>
  <c r="AD149" i="43"/>
  <c r="AD149" i="45"/>
  <c r="AL149" i="43"/>
  <c r="AL149" i="45"/>
  <c r="AT149" i="43"/>
  <c r="AT149" i="45"/>
  <c r="BB149" i="43"/>
  <c r="BB149" i="45"/>
  <c r="BJ149" i="43"/>
  <c r="BJ149" i="45"/>
  <c r="J151" i="43"/>
  <c r="J151" i="45"/>
  <c r="R151" i="43"/>
  <c r="R151" i="45"/>
  <c r="Z151" i="43"/>
  <c r="Z151" i="45"/>
  <c r="AH151" i="43"/>
  <c r="AH151" i="45"/>
  <c r="AP151" i="45"/>
  <c r="AP151" i="43"/>
  <c r="BF151" i="45"/>
  <c r="BF151" i="43"/>
  <c r="BN151" i="45"/>
  <c r="BN151" i="43"/>
  <c r="E93" i="45"/>
  <c r="E93" i="43"/>
  <c r="AK93" i="45"/>
  <c r="AK93" i="43"/>
  <c r="BQ93" i="45"/>
  <c r="BQ93" i="43"/>
  <c r="AG95" i="45"/>
  <c r="E95" i="45"/>
  <c r="E95" i="43"/>
  <c r="M95" i="45"/>
  <c r="M95" i="43"/>
  <c r="U95" i="45"/>
  <c r="U95" i="43"/>
  <c r="AC95" i="45"/>
  <c r="AC95" i="43"/>
  <c r="AK95" i="45"/>
  <c r="AK95" i="43"/>
  <c r="AS95" i="45"/>
  <c r="AS95" i="43"/>
  <c r="BA95" i="45"/>
  <c r="BA95" i="43"/>
  <c r="BI95" i="45"/>
  <c r="BI95" i="43"/>
  <c r="BQ95" i="45"/>
  <c r="BQ95" i="43"/>
  <c r="H96" i="45"/>
  <c r="H96" i="43"/>
  <c r="P96" i="45"/>
  <c r="P96" i="43"/>
  <c r="X96" i="45"/>
  <c r="X96" i="43"/>
  <c r="AF96" i="45"/>
  <c r="AF96" i="43"/>
  <c r="AN96" i="45"/>
  <c r="AN96" i="43"/>
  <c r="AV96" i="45"/>
  <c r="AV96" i="43"/>
  <c r="BD96" i="45"/>
  <c r="BD96" i="43"/>
  <c r="BL96" i="45"/>
  <c r="BL96" i="43"/>
  <c r="D97" i="45"/>
  <c r="D97" i="43"/>
  <c r="L97" i="45"/>
  <c r="L97" i="43"/>
  <c r="T97" i="45"/>
  <c r="T97" i="43"/>
  <c r="AB97" i="45"/>
  <c r="AB97" i="43"/>
  <c r="AJ97" i="45"/>
  <c r="AJ97" i="43"/>
  <c r="AR97" i="45"/>
  <c r="AR97" i="43"/>
  <c r="AZ97" i="45"/>
  <c r="AZ97" i="43"/>
  <c r="BH97" i="45"/>
  <c r="BH97" i="43"/>
  <c r="BP97" i="45"/>
  <c r="BP97" i="43"/>
  <c r="O98" i="45"/>
  <c r="K98" i="45"/>
  <c r="K98" i="43"/>
  <c r="S98" i="45"/>
  <c r="S98" i="43"/>
  <c r="AA98" i="45"/>
  <c r="AA98" i="43"/>
  <c r="AI98" i="45"/>
  <c r="AI98" i="43"/>
  <c r="AQ98" i="45"/>
  <c r="AQ98" i="43"/>
  <c r="AY98" i="45"/>
  <c r="AY98" i="43"/>
  <c r="BG98" i="45"/>
  <c r="BG98" i="43"/>
  <c r="BO98" i="45"/>
  <c r="BO98" i="43"/>
  <c r="F99" i="45"/>
  <c r="F99" i="43"/>
  <c r="N99" i="45"/>
  <c r="N99" i="43"/>
  <c r="V99" i="45"/>
  <c r="V99" i="43"/>
  <c r="AD99" i="45"/>
  <c r="AD99" i="43"/>
  <c r="AL99" i="45"/>
  <c r="AL99" i="43"/>
  <c r="AT99" i="45"/>
  <c r="AT99" i="43"/>
  <c r="BB99" i="45"/>
  <c r="BB99" i="43"/>
  <c r="BJ99" i="45"/>
  <c r="BJ99" i="43"/>
  <c r="D101" i="45"/>
  <c r="D101" i="43"/>
  <c r="L101" i="45"/>
  <c r="L101" i="43"/>
  <c r="T101" i="45"/>
  <c r="T101" i="43"/>
  <c r="AB101" i="45"/>
  <c r="AB101" i="43"/>
  <c r="AJ101" i="45"/>
  <c r="AJ101" i="43"/>
  <c r="AR101" i="45"/>
  <c r="AR101" i="43"/>
  <c r="AZ101" i="45"/>
  <c r="AZ101" i="43"/>
  <c r="BH101" i="45"/>
  <c r="BH101" i="43"/>
  <c r="BP101" i="45"/>
  <c r="BP101" i="43"/>
  <c r="J103" i="45"/>
  <c r="J103" i="43"/>
  <c r="R103" i="45"/>
  <c r="R103" i="43"/>
  <c r="Z103" i="45"/>
  <c r="Z103" i="43"/>
  <c r="AH103" i="45"/>
  <c r="AH103" i="43"/>
  <c r="AP103" i="45"/>
  <c r="AP103" i="43"/>
  <c r="AX103" i="45"/>
  <c r="AX103" i="43"/>
  <c r="BF103" i="45"/>
  <c r="BF103" i="43"/>
  <c r="BN103" i="45"/>
  <c r="BN103" i="43"/>
  <c r="G105" i="45"/>
  <c r="G105" i="43"/>
  <c r="O105" i="45"/>
  <c r="O105" i="43"/>
  <c r="W105" i="45"/>
  <c r="W105" i="43"/>
  <c r="AE105" i="45"/>
  <c r="AE105" i="43"/>
  <c r="AM105" i="45"/>
  <c r="AM105" i="43"/>
  <c r="AU105" i="45"/>
  <c r="AU105" i="43"/>
  <c r="D106" i="45"/>
  <c r="D106" i="43"/>
  <c r="L106" i="45"/>
  <c r="L106" i="43"/>
  <c r="T106" i="45"/>
  <c r="T106" i="43"/>
  <c r="AB106" i="45"/>
  <c r="AB106" i="43"/>
  <c r="AJ106" i="45"/>
  <c r="AJ106" i="43"/>
  <c r="AR106" i="45"/>
  <c r="AR106" i="43"/>
  <c r="AZ106" i="45"/>
  <c r="AZ106" i="43"/>
  <c r="BH106" i="45"/>
  <c r="BH106" i="43"/>
  <c r="BP106" i="45"/>
  <c r="BP106" i="43"/>
  <c r="E109" i="45"/>
  <c r="E109" i="43"/>
  <c r="M109" i="45"/>
  <c r="M109" i="43"/>
  <c r="U109" i="45"/>
  <c r="U109" i="43"/>
  <c r="AC109" i="45"/>
  <c r="AC109" i="43"/>
  <c r="AK109" i="45"/>
  <c r="AK109" i="43"/>
  <c r="AS109" i="45"/>
  <c r="AS109" i="43"/>
  <c r="BA109" i="45"/>
  <c r="BA109" i="43"/>
  <c r="BI109" i="45"/>
  <c r="BI109" i="43"/>
  <c r="BQ109" i="45"/>
  <c r="BQ109" i="43"/>
  <c r="H110" i="45"/>
  <c r="H110" i="43"/>
  <c r="P110" i="45"/>
  <c r="P110" i="43"/>
  <c r="X110" i="45"/>
  <c r="X110" i="43"/>
  <c r="AF110" i="45"/>
  <c r="AF110" i="43"/>
  <c r="AN110" i="45"/>
  <c r="AN110" i="43"/>
  <c r="AV110" i="45"/>
  <c r="AV110" i="43"/>
  <c r="BD110" i="45"/>
  <c r="BD110" i="43"/>
  <c r="BL110" i="45"/>
  <c r="BL110" i="43"/>
  <c r="I113" i="45"/>
  <c r="I113" i="43"/>
  <c r="Q113" i="45"/>
  <c r="Q113" i="43"/>
  <c r="Y113" i="45"/>
  <c r="Y113" i="43"/>
  <c r="AG113" i="45"/>
  <c r="AG113" i="43"/>
  <c r="AO113" i="45"/>
  <c r="AO113" i="43"/>
  <c r="AW113" i="45"/>
  <c r="AW113" i="43"/>
  <c r="BE113" i="45"/>
  <c r="BE113" i="43"/>
  <c r="BM113" i="45"/>
  <c r="BM113" i="43"/>
  <c r="D114" i="45"/>
  <c r="D114" i="43"/>
  <c r="L114" i="45"/>
  <c r="L114" i="43"/>
  <c r="T114" i="45"/>
  <c r="T114" i="43"/>
  <c r="AB114" i="45"/>
  <c r="AB114" i="43"/>
  <c r="AJ114" i="45"/>
  <c r="AJ114" i="43"/>
  <c r="AR114" i="45"/>
  <c r="AR114" i="43"/>
  <c r="AZ114" i="45"/>
  <c r="AZ114" i="43"/>
  <c r="BH114" i="45"/>
  <c r="BH114" i="43"/>
  <c r="BP114" i="45"/>
  <c r="BP114" i="43"/>
  <c r="E117" i="45"/>
  <c r="E117" i="43"/>
  <c r="M117" i="45"/>
  <c r="M117" i="43"/>
  <c r="U117" i="45"/>
  <c r="U117" i="43"/>
  <c r="AC117" i="45"/>
  <c r="AC117" i="43"/>
  <c r="AK117" i="45"/>
  <c r="AK117" i="43"/>
  <c r="AS117" i="45"/>
  <c r="AS117" i="43"/>
  <c r="BA117" i="45"/>
  <c r="BA117" i="43"/>
  <c r="BI117" i="45"/>
  <c r="BI117" i="43"/>
  <c r="BQ117" i="45"/>
  <c r="BQ117" i="43"/>
  <c r="H118" i="45"/>
  <c r="H118" i="43"/>
  <c r="P118" i="45"/>
  <c r="P118" i="43"/>
  <c r="X118" i="45"/>
  <c r="X118" i="43"/>
  <c r="AF118" i="45"/>
  <c r="AF118" i="43"/>
  <c r="AN118" i="45"/>
  <c r="AN118" i="43"/>
  <c r="AV118" i="45"/>
  <c r="AV118" i="43"/>
  <c r="BD118" i="45"/>
  <c r="BD118" i="43"/>
  <c r="BL118" i="45"/>
  <c r="BL118" i="43"/>
  <c r="I121" i="45"/>
  <c r="I121" i="43"/>
  <c r="Q121" i="45"/>
  <c r="Q121" i="43"/>
  <c r="Y121" i="45"/>
  <c r="Y121" i="43"/>
  <c r="AG121" i="45"/>
  <c r="AG121" i="43"/>
  <c r="AO121" i="45"/>
  <c r="AO121" i="43"/>
  <c r="AW121" i="45"/>
  <c r="AW121" i="43"/>
  <c r="BE121" i="45"/>
  <c r="BE121" i="43"/>
  <c r="BM121" i="45"/>
  <c r="BM121" i="43"/>
  <c r="D122" i="45"/>
  <c r="D122" i="43"/>
  <c r="L122" i="45"/>
  <c r="L122" i="43"/>
  <c r="T122" i="45"/>
  <c r="T122" i="43"/>
  <c r="AB122" i="45"/>
  <c r="AB122" i="43"/>
  <c r="AJ122" i="45"/>
  <c r="AJ122" i="43"/>
  <c r="AR122" i="45"/>
  <c r="AR122" i="43"/>
  <c r="AZ122" i="45"/>
  <c r="AZ122" i="43"/>
  <c r="BH122" i="45"/>
  <c r="BH122" i="43"/>
  <c r="BP122" i="45"/>
  <c r="BP122" i="43"/>
  <c r="E123" i="45"/>
  <c r="E123" i="43"/>
  <c r="M123" i="45"/>
  <c r="M123" i="43"/>
  <c r="U123" i="45"/>
  <c r="U123" i="43"/>
  <c r="AC123" i="45"/>
  <c r="AC123" i="43"/>
  <c r="AK123" i="45"/>
  <c r="AK123" i="43"/>
  <c r="AS123" i="45"/>
  <c r="AS123" i="43"/>
  <c r="BA123" i="45"/>
  <c r="BA123" i="43"/>
  <c r="BI123" i="45"/>
  <c r="BI123" i="43"/>
  <c r="BQ123" i="45"/>
  <c r="BQ123" i="43"/>
  <c r="I125" i="45"/>
  <c r="I125" i="43"/>
  <c r="Q125" i="45"/>
  <c r="Q125" i="43"/>
  <c r="Y125" i="45"/>
  <c r="Y125" i="43"/>
  <c r="AG125" i="45"/>
  <c r="AG125" i="43"/>
  <c r="AO125" i="45"/>
  <c r="AO125" i="43"/>
  <c r="AW125" i="45"/>
  <c r="AW125" i="43"/>
  <c r="BE125" i="45"/>
  <c r="BE125" i="43"/>
  <c r="BM125" i="45"/>
  <c r="BM125" i="43"/>
  <c r="D126" i="45"/>
  <c r="D126" i="43"/>
  <c r="L126" i="45"/>
  <c r="L126" i="43"/>
  <c r="T126" i="45"/>
  <c r="T126" i="43"/>
  <c r="AB126" i="45"/>
  <c r="AB126" i="43"/>
  <c r="AJ126" i="45"/>
  <c r="AJ126" i="43"/>
  <c r="AR126" i="45"/>
  <c r="AR126" i="43"/>
  <c r="AZ126" i="45"/>
  <c r="AZ126" i="43"/>
  <c r="BH126" i="45"/>
  <c r="BH126" i="43"/>
  <c r="BP126" i="45"/>
  <c r="BP126" i="43"/>
  <c r="O127" i="45"/>
  <c r="O127" i="43"/>
  <c r="W127" i="45"/>
  <c r="W127" i="43"/>
  <c r="AE127" i="45"/>
  <c r="AE127" i="43"/>
  <c r="AM127" i="43"/>
  <c r="AM127" i="45"/>
  <c r="AU127" i="45"/>
  <c r="AU127" i="43"/>
  <c r="BC127" i="45"/>
  <c r="BC127" i="43"/>
  <c r="BK127" i="45"/>
  <c r="BK127" i="43"/>
  <c r="N129" i="45"/>
  <c r="N129" i="43"/>
  <c r="AL129" i="43"/>
  <c r="AL129" i="45"/>
  <c r="AT129" i="45"/>
  <c r="AT129" i="43"/>
  <c r="X131" i="43"/>
  <c r="X131" i="45"/>
  <c r="R132" i="43"/>
  <c r="R132" i="45"/>
  <c r="BF132" i="43"/>
  <c r="BF132" i="45"/>
  <c r="E133" i="45"/>
  <c r="E133" i="43"/>
  <c r="U133" i="45"/>
  <c r="U133" i="43"/>
  <c r="AK133" i="45"/>
  <c r="AK133" i="43"/>
  <c r="AS133" i="43"/>
  <c r="AS133" i="45"/>
  <c r="BA133" i="45"/>
  <c r="BA133" i="43"/>
  <c r="BQ133" i="45"/>
  <c r="BQ133" i="43"/>
  <c r="D135" i="43"/>
  <c r="D135" i="45"/>
  <c r="T135" i="43"/>
  <c r="T135" i="45"/>
  <c r="AJ135" i="43"/>
  <c r="AJ135" i="45"/>
  <c r="AZ135" i="43"/>
  <c r="AZ135" i="45"/>
  <c r="BP135" i="43"/>
  <c r="BP135" i="45"/>
  <c r="H136" i="45"/>
  <c r="H136" i="43"/>
  <c r="P136" i="45"/>
  <c r="P136" i="43"/>
  <c r="X136" i="45"/>
  <c r="X136" i="43"/>
  <c r="AF136" i="45"/>
  <c r="AF136" i="43"/>
  <c r="AN136" i="45"/>
  <c r="AN136" i="43"/>
  <c r="AV136" i="45"/>
  <c r="AV136" i="43"/>
  <c r="BD136" i="45"/>
  <c r="BD136" i="43"/>
  <c r="BL136" i="45"/>
  <c r="BL136" i="43"/>
  <c r="H137" i="43"/>
  <c r="H137" i="45"/>
  <c r="X137" i="43"/>
  <c r="X137" i="45"/>
  <c r="AN137" i="43"/>
  <c r="AN137" i="45"/>
  <c r="BD137" i="43"/>
  <c r="BD137" i="45"/>
  <c r="G138" i="45"/>
  <c r="G138" i="43"/>
  <c r="O138" i="45"/>
  <c r="O138" i="43"/>
  <c r="W138" i="45"/>
  <c r="W138" i="43"/>
  <c r="AE138" i="45"/>
  <c r="AE138" i="43"/>
  <c r="AM138" i="45"/>
  <c r="AM138" i="43"/>
  <c r="AU138" i="45"/>
  <c r="AU138" i="43"/>
  <c r="BC138" i="45"/>
  <c r="BC138" i="43"/>
  <c r="BK138" i="45"/>
  <c r="BK138" i="43"/>
  <c r="F139" i="45"/>
  <c r="F139" i="43"/>
  <c r="N139" i="45"/>
  <c r="N139" i="43"/>
  <c r="V139" i="45"/>
  <c r="V139" i="43"/>
  <c r="AD139" i="45"/>
  <c r="AD139" i="43"/>
  <c r="AL139" i="45"/>
  <c r="AL139" i="43"/>
  <c r="AT139" i="45"/>
  <c r="AT139" i="43"/>
  <c r="BB139" i="45"/>
  <c r="BB139" i="43"/>
  <c r="BJ139" i="45"/>
  <c r="BJ139" i="43"/>
  <c r="L140" i="43"/>
  <c r="L140" i="45"/>
  <c r="AB140" i="43"/>
  <c r="AB140" i="45"/>
  <c r="AR140" i="43"/>
  <c r="AR140" i="45"/>
  <c r="BH140" i="43"/>
  <c r="BH140" i="45"/>
  <c r="H141" i="45"/>
  <c r="H141" i="43"/>
  <c r="X141" i="43"/>
  <c r="X141" i="45"/>
  <c r="AF141" i="43"/>
  <c r="AF141" i="45"/>
  <c r="AN141" i="45"/>
  <c r="AN141" i="43"/>
  <c r="AV141" i="45"/>
  <c r="AV141" i="43"/>
  <c r="BD141" i="43"/>
  <c r="BD141" i="45"/>
  <c r="S142" i="43"/>
  <c r="S142" i="45"/>
  <c r="AA142" i="43"/>
  <c r="AA142" i="45"/>
  <c r="AI142" i="43"/>
  <c r="AI142" i="45"/>
  <c r="AY142" i="43"/>
  <c r="AY142" i="45"/>
  <c r="BG142" i="43"/>
  <c r="BG142" i="45"/>
  <c r="R143" i="43"/>
  <c r="R143" i="45"/>
  <c r="Z143" i="43"/>
  <c r="Z143" i="45"/>
  <c r="AP143" i="43"/>
  <c r="AP143" i="45"/>
  <c r="AX143" i="43"/>
  <c r="AX143" i="45"/>
  <c r="V145" i="45"/>
  <c r="V145" i="43"/>
  <c r="AT145" i="43"/>
  <c r="AT145" i="45"/>
  <c r="BB145" i="45"/>
  <c r="BB145" i="43"/>
  <c r="F146" i="45"/>
  <c r="F146" i="43"/>
  <c r="N146" i="45"/>
  <c r="N146" i="43"/>
  <c r="V146" i="45"/>
  <c r="V146" i="43"/>
  <c r="AD146" i="45"/>
  <c r="AD146" i="43"/>
  <c r="AL146" i="45"/>
  <c r="AL146" i="43"/>
  <c r="AT146" i="45"/>
  <c r="AT146" i="43"/>
  <c r="BB146" i="45"/>
  <c r="BB146" i="43"/>
  <c r="BJ146" i="45"/>
  <c r="BJ146" i="43"/>
  <c r="H150" i="45"/>
  <c r="H150" i="43"/>
  <c r="P150" i="43"/>
  <c r="P150" i="45"/>
  <c r="X150" i="43"/>
  <c r="X150" i="45"/>
  <c r="AF150" i="43"/>
  <c r="AF150" i="45"/>
  <c r="AN150" i="43"/>
  <c r="AN150" i="45"/>
  <c r="AV150" i="45"/>
  <c r="AV150" i="43"/>
  <c r="BD150" i="43"/>
  <c r="BD150" i="45"/>
  <c r="BL150" i="45"/>
  <c r="BL150" i="43"/>
  <c r="I89" i="45"/>
  <c r="I89" i="43"/>
  <c r="Q89" i="45"/>
  <c r="Q89" i="43"/>
  <c r="Y89" i="45"/>
  <c r="Y89" i="43"/>
  <c r="AG89" i="45"/>
  <c r="AG89" i="43"/>
  <c r="AO89" i="45"/>
  <c r="AO89" i="43"/>
  <c r="AW89" i="45"/>
  <c r="AW89" i="43"/>
  <c r="BE89" i="45"/>
  <c r="BE89" i="43"/>
  <c r="BM89" i="45"/>
  <c r="BM89" i="43"/>
  <c r="T91" i="45"/>
  <c r="T91" i="43"/>
  <c r="AJ91" i="45"/>
  <c r="AJ91" i="43"/>
  <c r="AZ91" i="45"/>
  <c r="AZ91" i="43"/>
  <c r="F93" i="45"/>
  <c r="F93" i="43"/>
  <c r="N93" i="45"/>
  <c r="N93" i="43"/>
  <c r="V93" i="45"/>
  <c r="V93" i="43"/>
  <c r="AD93" i="45"/>
  <c r="AD93" i="43"/>
  <c r="AL93" i="45"/>
  <c r="AL93" i="43"/>
  <c r="AT93" i="45"/>
  <c r="AT93" i="43"/>
  <c r="BB93" i="45"/>
  <c r="BB93" i="43"/>
  <c r="BJ93" i="45"/>
  <c r="BJ93" i="43"/>
  <c r="AP94" i="45"/>
  <c r="K94" i="45"/>
  <c r="K94" i="43"/>
  <c r="S94" i="45"/>
  <c r="S94" i="43"/>
  <c r="AA94" i="45"/>
  <c r="AA94" i="43"/>
  <c r="AI94" i="45"/>
  <c r="AI94" i="43"/>
  <c r="AQ94" i="45"/>
  <c r="AQ94" i="43"/>
  <c r="AY94" i="45"/>
  <c r="AY94" i="43"/>
  <c r="BG94" i="45"/>
  <c r="BG94" i="43"/>
  <c r="BO94" i="45"/>
  <c r="BO94" i="43"/>
  <c r="BE95" i="45"/>
  <c r="F95" i="45"/>
  <c r="F95" i="43"/>
  <c r="N95" i="45"/>
  <c r="N95" i="43"/>
  <c r="V95" i="45"/>
  <c r="V95" i="43"/>
  <c r="AD95" i="45"/>
  <c r="AD95" i="43"/>
  <c r="AL95" i="45"/>
  <c r="AL95" i="43"/>
  <c r="AT95" i="45"/>
  <c r="AT95" i="43"/>
  <c r="BB95" i="45"/>
  <c r="BB95" i="43"/>
  <c r="BJ95" i="45"/>
  <c r="BJ95" i="43"/>
  <c r="H97" i="45"/>
  <c r="AN97" i="45"/>
  <c r="E97" i="45"/>
  <c r="E97" i="43"/>
  <c r="M97" i="45"/>
  <c r="M97" i="43"/>
  <c r="U97" i="45"/>
  <c r="U97" i="43"/>
  <c r="AC97" i="45"/>
  <c r="AC97" i="43"/>
  <c r="AK97" i="45"/>
  <c r="AK97" i="43"/>
  <c r="AS97" i="45"/>
  <c r="AS97" i="43"/>
  <c r="BA97" i="45"/>
  <c r="BA97" i="43"/>
  <c r="BI97" i="45"/>
  <c r="BI97" i="43"/>
  <c r="BQ97" i="45"/>
  <c r="BQ97" i="43"/>
  <c r="D98" i="45"/>
  <c r="D98" i="43"/>
  <c r="L98" i="45"/>
  <c r="L98" i="43"/>
  <c r="T98" i="45"/>
  <c r="T98" i="43"/>
  <c r="AB98" i="45"/>
  <c r="AB98" i="43"/>
  <c r="AJ98" i="45"/>
  <c r="AJ98" i="43"/>
  <c r="AR98" i="45"/>
  <c r="AR98" i="43"/>
  <c r="AZ98" i="45"/>
  <c r="AZ98" i="43"/>
  <c r="BH98" i="45"/>
  <c r="BH98" i="43"/>
  <c r="BP98" i="45"/>
  <c r="BP98" i="43"/>
  <c r="J100" i="45"/>
  <c r="J100" i="43"/>
  <c r="R100" i="45"/>
  <c r="R100" i="43"/>
  <c r="Z100" i="45"/>
  <c r="Z100" i="43"/>
  <c r="AH100" i="45"/>
  <c r="AH100" i="43"/>
  <c r="AP100" i="45"/>
  <c r="AP100" i="43"/>
  <c r="AX100" i="45"/>
  <c r="AX100" i="43"/>
  <c r="BF100" i="45"/>
  <c r="BF100" i="43"/>
  <c r="BN100" i="45"/>
  <c r="BN100" i="43"/>
  <c r="H101" i="45"/>
  <c r="X101" i="45"/>
  <c r="AN101" i="45"/>
  <c r="BD101" i="45"/>
  <c r="O102" i="45"/>
  <c r="AE102" i="45"/>
  <c r="AU102" i="45"/>
  <c r="BK102" i="45"/>
  <c r="H102" i="45"/>
  <c r="H102" i="43"/>
  <c r="P102" i="45"/>
  <c r="P102" i="43"/>
  <c r="X102" i="45"/>
  <c r="X102" i="43"/>
  <c r="AF102" i="45"/>
  <c r="AF102" i="43"/>
  <c r="AN102" i="45"/>
  <c r="AN102" i="43"/>
  <c r="AV102" i="45"/>
  <c r="AV102" i="43"/>
  <c r="BD102" i="45"/>
  <c r="BD102" i="43"/>
  <c r="BL102" i="45"/>
  <c r="BL102" i="43"/>
  <c r="AA105" i="45"/>
  <c r="BK105" i="45"/>
  <c r="O107" i="45"/>
  <c r="AE107" i="45"/>
  <c r="AU107" i="45"/>
  <c r="BK107" i="45"/>
  <c r="K108" i="45"/>
  <c r="K108" i="43"/>
  <c r="S108" i="45"/>
  <c r="S108" i="43"/>
  <c r="AA108" i="45"/>
  <c r="AA108" i="43"/>
  <c r="AI108" i="45"/>
  <c r="AI108" i="43"/>
  <c r="AQ108" i="45"/>
  <c r="AQ108" i="43"/>
  <c r="AY108" i="45"/>
  <c r="AY108" i="43"/>
  <c r="BG108" i="45"/>
  <c r="BG108" i="43"/>
  <c r="BO108" i="45"/>
  <c r="BO108" i="43"/>
  <c r="F109" i="45"/>
  <c r="F109" i="43"/>
  <c r="N109" i="45"/>
  <c r="N109" i="43"/>
  <c r="V109" i="45"/>
  <c r="V109" i="43"/>
  <c r="AD109" i="45"/>
  <c r="AD109" i="43"/>
  <c r="AL109" i="45"/>
  <c r="AL109" i="43"/>
  <c r="AT109" i="45"/>
  <c r="AT109" i="43"/>
  <c r="BB109" i="45"/>
  <c r="BB109" i="43"/>
  <c r="BJ109" i="45"/>
  <c r="BJ109" i="43"/>
  <c r="G111" i="45"/>
  <c r="W111" i="45"/>
  <c r="AM111" i="45"/>
  <c r="BC111" i="45"/>
  <c r="G112" i="45"/>
  <c r="G112" i="43"/>
  <c r="O112" i="45"/>
  <c r="O112" i="43"/>
  <c r="W112" i="45"/>
  <c r="W112" i="43"/>
  <c r="AE112" i="45"/>
  <c r="AE112" i="43"/>
  <c r="AM112" i="45"/>
  <c r="AM112" i="43"/>
  <c r="AU112" i="45"/>
  <c r="AU112" i="43"/>
  <c r="BC112" i="45"/>
  <c r="BC112" i="43"/>
  <c r="BK112" i="45"/>
  <c r="BK112" i="43"/>
  <c r="J113" i="45"/>
  <c r="J113" i="43"/>
  <c r="R113" i="45"/>
  <c r="R113" i="43"/>
  <c r="Z113" i="45"/>
  <c r="Z113" i="43"/>
  <c r="AH113" i="45"/>
  <c r="AH113" i="43"/>
  <c r="AP113" i="45"/>
  <c r="AP113" i="43"/>
  <c r="AX113" i="45"/>
  <c r="AX113" i="43"/>
  <c r="BF113" i="45"/>
  <c r="BF113" i="43"/>
  <c r="BN113" i="45"/>
  <c r="BN113" i="43"/>
  <c r="O115" i="45"/>
  <c r="AE115" i="45"/>
  <c r="AU115" i="45"/>
  <c r="BK115" i="45"/>
  <c r="K116" i="45"/>
  <c r="K116" i="43"/>
  <c r="S116" i="45"/>
  <c r="S116" i="43"/>
  <c r="AA116" i="45"/>
  <c r="AA116" i="43"/>
  <c r="AI116" i="45"/>
  <c r="AI116" i="43"/>
  <c r="AQ116" i="45"/>
  <c r="AQ116" i="43"/>
  <c r="AY116" i="45"/>
  <c r="AY116" i="43"/>
  <c r="BG116" i="45"/>
  <c r="BG116" i="43"/>
  <c r="BO116" i="45"/>
  <c r="BO116" i="43"/>
  <c r="F117" i="45"/>
  <c r="F117" i="43"/>
  <c r="N117" i="45"/>
  <c r="N117" i="43"/>
  <c r="V117" i="45"/>
  <c r="V117" i="43"/>
  <c r="AD117" i="45"/>
  <c r="AD117" i="43"/>
  <c r="AL117" i="45"/>
  <c r="AL117" i="43"/>
  <c r="AT117" i="45"/>
  <c r="AT117" i="43"/>
  <c r="BB117" i="45"/>
  <c r="BB117" i="43"/>
  <c r="BJ117" i="45"/>
  <c r="BJ117" i="43"/>
  <c r="G119" i="45"/>
  <c r="W119" i="45"/>
  <c r="AM119" i="45"/>
  <c r="BC119" i="45"/>
  <c r="G120" i="45"/>
  <c r="G120" i="43"/>
  <c r="O120" i="45"/>
  <c r="O120" i="43"/>
  <c r="W120" i="45"/>
  <c r="W120" i="43"/>
  <c r="AE120" i="45"/>
  <c r="AE120" i="43"/>
  <c r="AM120" i="45"/>
  <c r="AM120" i="43"/>
  <c r="AU120" i="45"/>
  <c r="AU120" i="43"/>
  <c r="BC120" i="45"/>
  <c r="BC120" i="43"/>
  <c r="BK120" i="45"/>
  <c r="BK120" i="43"/>
  <c r="J121" i="45"/>
  <c r="J121" i="43"/>
  <c r="R121" i="45"/>
  <c r="R121" i="43"/>
  <c r="Z121" i="45"/>
  <c r="Z121" i="43"/>
  <c r="AH121" i="45"/>
  <c r="AH121" i="43"/>
  <c r="AP121" i="45"/>
  <c r="AP121" i="43"/>
  <c r="AX121" i="45"/>
  <c r="AX121" i="43"/>
  <c r="BF121" i="45"/>
  <c r="BF121" i="43"/>
  <c r="BN121" i="45"/>
  <c r="BN121" i="43"/>
  <c r="F123" i="45"/>
  <c r="F123" i="43"/>
  <c r="N123" i="45"/>
  <c r="N123" i="43"/>
  <c r="V123" i="45"/>
  <c r="V123" i="43"/>
  <c r="AD123" i="45"/>
  <c r="AD123" i="43"/>
  <c r="AL123" i="45"/>
  <c r="AL123" i="43"/>
  <c r="AT123" i="45"/>
  <c r="AT123" i="43"/>
  <c r="BB123" i="45"/>
  <c r="BB123" i="43"/>
  <c r="BJ123" i="45"/>
  <c r="BJ123" i="43"/>
  <c r="N124" i="45"/>
  <c r="AP124" i="45"/>
  <c r="S124" i="45"/>
  <c r="S124" i="43"/>
  <c r="AI124" i="45"/>
  <c r="AI124" i="43"/>
  <c r="AY124" i="45"/>
  <c r="AY124" i="43"/>
  <c r="BO124" i="45"/>
  <c r="BO124" i="43"/>
  <c r="J125" i="45"/>
  <c r="J125" i="43"/>
  <c r="R125" i="45"/>
  <c r="R125" i="43"/>
  <c r="Z125" i="45"/>
  <c r="Z125" i="43"/>
  <c r="AH125" i="45"/>
  <c r="AH125" i="43"/>
  <c r="AP125" i="45"/>
  <c r="AP125" i="43"/>
  <c r="AX125" i="45"/>
  <c r="AX125" i="43"/>
  <c r="BF125" i="45"/>
  <c r="BF125" i="43"/>
  <c r="BN125" i="45"/>
  <c r="BN125" i="43"/>
  <c r="E126" i="45"/>
  <c r="E126" i="43"/>
  <c r="U126" i="45"/>
  <c r="U126" i="43"/>
  <c r="AC126" i="43"/>
  <c r="AC126" i="45"/>
  <c r="AK126" i="45"/>
  <c r="AK126" i="43"/>
  <c r="BA126" i="45"/>
  <c r="BA126" i="43"/>
  <c r="BQ126" i="45"/>
  <c r="BQ126" i="43"/>
  <c r="H127" i="45"/>
  <c r="H127" i="43"/>
  <c r="X127" i="45"/>
  <c r="X127" i="43"/>
  <c r="AN127" i="45"/>
  <c r="AN127" i="43"/>
  <c r="BD127" i="45"/>
  <c r="BD127" i="43"/>
  <c r="BK129" i="43"/>
  <c r="BK129" i="45"/>
  <c r="U130" i="45"/>
  <c r="AK130" i="45"/>
  <c r="R130" i="43"/>
  <c r="R130" i="45"/>
  <c r="BF130" i="43"/>
  <c r="BF130" i="45"/>
  <c r="AB131" i="45"/>
  <c r="AR131" i="45"/>
  <c r="BL131" i="45"/>
  <c r="BB132" i="45"/>
  <c r="S132" i="45"/>
  <c r="S132" i="43"/>
  <c r="AA132" i="43"/>
  <c r="AA132" i="45"/>
  <c r="AI132" i="45"/>
  <c r="AI132" i="43"/>
  <c r="AY132" i="45"/>
  <c r="AY132" i="43"/>
  <c r="BO132" i="45"/>
  <c r="BO132" i="43"/>
  <c r="F133" i="45"/>
  <c r="F133" i="43"/>
  <c r="V133" i="45"/>
  <c r="V133" i="43"/>
  <c r="AL133" i="45"/>
  <c r="AL133" i="43"/>
  <c r="BB133" i="45"/>
  <c r="BB133" i="43"/>
  <c r="BJ133" i="43"/>
  <c r="BJ133" i="45"/>
  <c r="AG134" i="43"/>
  <c r="AG134" i="45"/>
  <c r="E135" i="45"/>
  <c r="E135" i="43"/>
  <c r="M135" i="45"/>
  <c r="M135" i="43"/>
  <c r="U135" i="45"/>
  <c r="U135" i="43"/>
  <c r="AC135" i="45"/>
  <c r="AC135" i="43"/>
  <c r="AK135" i="45"/>
  <c r="AK135" i="43"/>
  <c r="AS135" i="45"/>
  <c r="AS135" i="43"/>
  <c r="BA135" i="45"/>
  <c r="BA135" i="43"/>
  <c r="BI135" i="45"/>
  <c r="BI135" i="43"/>
  <c r="BQ135" i="45"/>
  <c r="BQ135" i="43"/>
  <c r="T140" i="45"/>
  <c r="BL141" i="45"/>
  <c r="Y141" i="43"/>
  <c r="Y141" i="45"/>
  <c r="AW141" i="43"/>
  <c r="AW141" i="45"/>
  <c r="BE141" i="43"/>
  <c r="BE141" i="45"/>
  <c r="L142" i="43"/>
  <c r="L142" i="45"/>
  <c r="T142" i="43"/>
  <c r="T142" i="45"/>
  <c r="BH142" i="43"/>
  <c r="BH142" i="45"/>
  <c r="S143" i="43"/>
  <c r="S143" i="45"/>
  <c r="AI143" i="43"/>
  <c r="AI143" i="45"/>
  <c r="BG143" i="43"/>
  <c r="BG143" i="45"/>
  <c r="K148" i="45"/>
  <c r="K148" i="43"/>
  <c r="S148" i="43"/>
  <c r="S148" i="45"/>
  <c r="AA148" i="43"/>
  <c r="AA148" i="45"/>
  <c r="AI148" i="45"/>
  <c r="AI148" i="43"/>
  <c r="AQ148" i="43"/>
  <c r="AQ148" i="45"/>
  <c r="AY148" i="45"/>
  <c r="AY148" i="43"/>
  <c r="AA81" i="45"/>
  <c r="AA81" i="43"/>
  <c r="AI81" i="45"/>
  <c r="AI81" i="43"/>
  <c r="AQ81" i="45"/>
  <c r="AQ81" i="43"/>
  <c r="AY81" i="45"/>
  <c r="AY81" i="43"/>
  <c r="BG81" i="45"/>
  <c r="BG81" i="43"/>
  <c r="BO81" i="45"/>
  <c r="BO81" i="43"/>
  <c r="E84" i="45"/>
  <c r="E84" i="43"/>
  <c r="M84" i="45"/>
  <c r="M84" i="43"/>
  <c r="U84" i="45"/>
  <c r="U84" i="43"/>
  <c r="AC84" i="45"/>
  <c r="AC84" i="43"/>
  <c r="AK84" i="45"/>
  <c r="AK84" i="43"/>
  <c r="AS84" i="45"/>
  <c r="AS84" i="43"/>
  <c r="BA84" i="45"/>
  <c r="BA84" i="43"/>
  <c r="BI84" i="45"/>
  <c r="BI84" i="43"/>
  <c r="BQ84" i="45"/>
  <c r="BQ84" i="43"/>
  <c r="E85" i="45"/>
  <c r="E85" i="43"/>
  <c r="M85" i="45"/>
  <c r="M85" i="43"/>
  <c r="R88" i="45"/>
  <c r="G88" i="45"/>
  <c r="G88" i="43"/>
  <c r="O88" i="45"/>
  <c r="O88" i="43"/>
  <c r="W88" i="45"/>
  <c r="W88" i="43"/>
  <c r="AE88" i="45"/>
  <c r="AE88" i="43"/>
  <c r="AM88" i="45"/>
  <c r="AM88" i="43"/>
  <c r="AU88" i="45"/>
  <c r="AU88" i="43"/>
  <c r="BC88" i="45"/>
  <c r="BC88" i="43"/>
  <c r="BK88" i="45"/>
  <c r="BK88" i="43"/>
  <c r="AC89" i="45"/>
  <c r="I90" i="45"/>
  <c r="Y90" i="45"/>
  <c r="AO90" i="45"/>
  <c r="AC90" i="45"/>
  <c r="AC90" i="43"/>
  <c r="AS90" i="45"/>
  <c r="AS90" i="43"/>
  <c r="BI90" i="45"/>
  <c r="BI90" i="43"/>
  <c r="AB91" i="45"/>
  <c r="AR91" i="45"/>
  <c r="E91" i="45"/>
  <c r="E91" i="43"/>
  <c r="M91" i="45"/>
  <c r="M91" i="43"/>
  <c r="U91" i="45"/>
  <c r="U91" i="43"/>
  <c r="AC91" i="45"/>
  <c r="AC91" i="43"/>
  <c r="AK91" i="45"/>
  <c r="AK91" i="43"/>
  <c r="AS91" i="45"/>
  <c r="AS91" i="43"/>
  <c r="BA91" i="45"/>
  <c r="BA91" i="43"/>
  <c r="BI91" i="45"/>
  <c r="BI91" i="43"/>
  <c r="BQ91" i="45"/>
  <c r="BQ91" i="43"/>
  <c r="M92" i="45"/>
  <c r="Q92" i="45"/>
  <c r="Q92" i="43"/>
  <c r="Y92" i="45"/>
  <c r="Y92" i="43"/>
  <c r="AG92" i="45"/>
  <c r="AG92" i="43"/>
  <c r="AO92" i="45"/>
  <c r="AO92" i="43"/>
  <c r="AW92" i="45"/>
  <c r="AW92" i="43"/>
  <c r="BE92" i="45"/>
  <c r="BE92" i="43"/>
  <c r="U93" i="45"/>
  <c r="AH93" i="45"/>
  <c r="BI93" i="45"/>
  <c r="BF94" i="45"/>
  <c r="Q95" i="45"/>
  <c r="BG95" i="45"/>
  <c r="G95" i="45"/>
  <c r="G95" i="43"/>
  <c r="O95" i="45"/>
  <c r="O95" i="43"/>
  <c r="W95" i="45"/>
  <c r="W95" i="43"/>
  <c r="AE95" i="45"/>
  <c r="AE95" i="43"/>
  <c r="AM95" i="45"/>
  <c r="AM95" i="43"/>
  <c r="AU95" i="45"/>
  <c r="AU95" i="43"/>
  <c r="BC95" i="45"/>
  <c r="BC95" i="43"/>
  <c r="BK95" i="45"/>
  <c r="BK95" i="43"/>
  <c r="J96" i="45"/>
  <c r="J96" i="43"/>
  <c r="R96" i="45"/>
  <c r="R96" i="43"/>
  <c r="Z96" i="45"/>
  <c r="Z96" i="43"/>
  <c r="AH96" i="45"/>
  <c r="AH96" i="43"/>
  <c r="AP96" i="45"/>
  <c r="AP96" i="43"/>
  <c r="AX96" i="45"/>
  <c r="AX96" i="43"/>
  <c r="BF96" i="45"/>
  <c r="BF96" i="43"/>
  <c r="BN96" i="45"/>
  <c r="BN96" i="43"/>
  <c r="F97" i="45"/>
  <c r="F97" i="43"/>
  <c r="N97" i="45"/>
  <c r="N97" i="43"/>
  <c r="V97" i="45"/>
  <c r="V97" i="43"/>
  <c r="AD97" i="45"/>
  <c r="AD97" i="43"/>
  <c r="AL97" i="45"/>
  <c r="AL97" i="43"/>
  <c r="AT97" i="45"/>
  <c r="AT97" i="43"/>
  <c r="BB97" i="45"/>
  <c r="BB97" i="43"/>
  <c r="BJ97" i="45"/>
  <c r="BJ97" i="43"/>
  <c r="BC98" i="45"/>
  <c r="M98" i="45"/>
  <c r="M98" i="43"/>
  <c r="AC98" i="45"/>
  <c r="AC98" i="43"/>
  <c r="AS98" i="45"/>
  <c r="AS98" i="43"/>
  <c r="BI98" i="45"/>
  <c r="BI98" i="43"/>
  <c r="O99" i="45"/>
  <c r="AE99" i="45"/>
  <c r="AU99" i="45"/>
  <c r="BK99" i="45"/>
  <c r="H99" i="45"/>
  <c r="H99" i="43"/>
  <c r="P99" i="45"/>
  <c r="P99" i="43"/>
  <c r="X99" i="45"/>
  <c r="X99" i="43"/>
  <c r="AF99" i="45"/>
  <c r="AF99" i="43"/>
  <c r="AN99" i="45"/>
  <c r="AN99" i="43"/>
  <c r="AV99" i="45"/>
  <c r="AV99" i="43"/>
  <c r="BD99" i="45"/>
  <c r="BD99" i="43"/>
  <c r="BL99" i="45"/>
  <c r="BL99" i="43"/>
  <c r="E100" i="45"/>
  <c r="U100" i="45"/>
  <c r="AK100" i="45"/>
  <c r="BA100" i="45"/>
  <c r="BQ100" i="45"/>
  <c r="F101" i="45"/>
  <c r="F101" i="43"/>
  <c r="N101" i="45"/>
  <c r="N101" i="43"/>
  <c r="V101" i="45"/>
  <c r="V101" i="43"/>
  <c r="AD101" i="45"/>
  <c r="AD101" i="43"/>
  <c r="AL101" i="45"/>
  <c r="AL101" i="43"/>
  <c r="AT101" i="45"/>
  <c r="AT101" i="43"/>
  <c r="BB101" i="45"/>
  <c r="BB101" i="43"/>
  <c r="BJ101" i="45"/>
  <c r="BJ101" i="43"/>
  <c r="G103" i="45"/>
  <c r="W103" i="45"/>
  <c r="AM103" i="45"/>
  <c r="BC103" i="45"/>
  <c r="M104" i="45"/>
  <c r="AC104" i="45"/>
  <c r="AS104" i="45"/>
  <c r="BI104" i="45"/>
  <c r="G104" i="45"/>
  <c r="G104" i="43"/>
  <c r="O104" i="45"/>
  <c r="O104" i="43"/>
  <c r="W104" i="45"/>
  <c r="W104" i="43"/>
  <c r="AE104" i="45"/>
  <c r="AE104" i="43"/>
  <c r="AM104" i="45"/>
  <c r="AM104" i="43"/>
  <c r="AU104" i="45"/>
  <c r="AU104" i="43"/>
  <c r="BC104" i="45"/>
  <c r="BC104" i="43"/>
  <c r="BK104" i="45"/>
  <c r="BK104" i="43"/>
  <c r="P105" i="45"/>
  <c r="AC105" i="45"/>
  <c r="BC105" i="45"/>
  <c r="BL105" i="45"/>
  <c r="I105" i="45"/>
  <c r="I105" i="43"/>
  <c r="Q105" i="45"/>
  <c r="Q105" i="43"/>
  <c r="Y105" i="45"/>
  <c r="Y105" i="43"/>
  <c r="AG105" i="45"/>
  <c r="AG105" i="43"/>
  <c r="AO105" i="45"/>
  <c r="AO105" i="43"/>
  <c r="AW105" i="45"/>
  <c r="AW105" i="43"/>
  <c r="BM105" i="45"/>
  <c r="BM105" i="43"/>
  <c r="AG106" i="45"/>
  <c r="AS106" i="45"/>
  <c r="BF106" i="45"/>
  <c r="P107" i="45"/>
  <c r="AF107" i="45"/>
  <c r="AV107" i="45"/>
  <c r="BL107" i="45"/>
  <c r="I107" i="45"/>
  <c r="I107" i="43"/>
  <c r="Q107" i="45"/>
  <c r="Q107" i="43"/>
  <c r="Y107" i="45"/>
  <c r="Y107" i="43"/>
  <c r="AG107" i="45"/>
  <c r="AG107" i="43"/>
  <c r="AO107" i="45"/>
  <c r="AO107" i="43"/>
  <c r="AW107" i="45"/>
  <c r="AW107" i="43"/>
  <c r="BE107" i="45"/>
  <c r="BE107" i="43"/>
  <c r="BM107" i="45"/>
  <c r="BM107" i="43"/>
  <c r="F108" i="45"/>
  <c r="V108" i="45"/>
  <c r="AL108" i="45"/>
  <c r="BB108" i="45"/>
  <c r="D108" i="45"/>
  <c r="D108" i="43"/>
  <c r="L108" i="45"/>
  <c r="L108" i="43"/>
  <c r="T108" i="45"/>
  <c r="T108" i="43"/>
  <c r="AB108" i="45"/>
  <c r="AB108" i="43"/>
  <c r="AJ108" i="45"/>
  <c r="AJ108" i="43"/>
  <c r="AR108" i="45"/>
  <c r="AR108" i="43"/>
  <c r="AZ108" i="45"/>
  <c r="AZ108" i="43"/>
  <c r="BH108" i="45"/>
  <c r="BH108" i="43"/>
  <c r="BP108" i="45"/>
  <c r="BP108" i="43"/>
  <c r="H111" i="45"/>
  <c r="X111" i="45"/>
  <c r="AN111" i="45"/>
  <c r="BD111" i="45"/>
  <c r="E111" i="45"/>
  <c r="E111" i="43"/>
  <c r="M111" i="45"/>
  <c r="M111" i="43"/>
  <c r="U111" i="45"/>
  <c r="U111" i="43"/>
  <c r="AC111" i="45"/>
  <c r="AC111" i="43"/>
  <c r="AK111" i="45"/>
  <c r="AK111" i="43"/>
  <c r="AS111" i="45"/>
  <c r="AS111" i="43"/>
  <c r="BA111" i="45"/>
  <c r="BA111" i="43"/>
  <c r="BI111" i="45"/>
  <c r="BI111" i="43"/>
  <c r="BQ111" i="45"/>
  <c r="BQ111" i="43"/>
  <c r="N112" i="45"/>
  <c r="AD112" i="45"/>
  <c r="AT112" i="45"/>
  <c r="BJ112" i="45"/>
  <c r="H112" i="45"/>
  <c r="H112" i="43"/>
  <c r="P112" i="45"/>
  <c r="P112" i="43"/>
  <c r="X112" i="45"/>
  <c r="X112" i="43"/>
  <c r="AF112" i="45"/>
  <c r="AF112" i="43"/>
  <c r="AN112" i="45"/>
  <c r="AN112" i="43"/>
  <c r="AV112" i="45"/>
  <c r="AV112" i="43"/>
  <c r="BD112" i="45"/>
  <c r="BD112" i="43"/>
  <c r="BL112" i="45"/>
  <c r="BL112" i="43"/>
  <c r="J114" i="45"/>
  <c r="Z114" i="45"/>
  <c r="AP114" i="45"/>
  <c r="BF114" i="45"/>
  <c r="P115" i="45"/>
  <c r="AF115" i="45"/>
  <c r="AV115" i="45"/>
  <c r="BL115" i="45"/>
  <c r="I115" i="45"/>
  <c r="I115" i="43"/>
  <c r="Q115" i="45"/>
  <c r="Q115" i="43"/>
  <c r="Y115" i="45"/>
  <c r="Y115" i="43"/>
  <c r="AG115" i="45"/>
  <c r="AG115" i="43"/>
  <c r="AO115" i="45"/>
  <c r="AO115" i="43"/>
  <c r="AW115" i="45"/>
  <c r="AW115" i="43"/>
  <c r="BE115" i="45"/>
  <c r="BE115" i="43"/>
  <c r="BM115" i="45"/>
  <c r="BM115" i="43"/>
  <c r="F116" i="45"/>
  <c r="V116" i="45"/>
  <c r="AL116" i="45"/>
  <c r="BB116" i="45"/>
  <c r="D116" i="45"/>
  <c r="D116" i="43"/>
  <c r="L116" i="45"/>
  <c r="L116" i="43"/>
  <c r="T116" i="45"/>
  <c r="T116" i="43"/>
  <c r="AB116" i="45"/>
  <c r="AB116" i="43"/>
  <c r="AJ116" i="45"/>
  <c r="AJ116" i="43"/>
  <c r="AR116" i="45"/>
  <c r="AR116" i="43"/>
  <c r="AZ116" i="45"/>
  <c r="AZ116" i="43"/>
  <c r="BH116" i="45"/>
  <c r="BH116" i="43"/>
  <c r="BP116" i="45"/>
  <c r="BP116" i="43"/>
  <c r="H119" i="45"/>
  <c r="X119" i="45"/>
  <c r="AN119" i="45"/>
  <c r="BD119" i="45"/>
  <c r="E119" i="45"/>
  <c r="E119" i="43"/>
  <c r="M119" i="45"/>
  <c r="M119" i="43"/>
  <c r="U119" i="45"/>
  <c r="U119" i="43"/>
  <c r="AC119" i="45"/>
  <c r="AC119" i="43"/>
  <c r="AK119" i="45"/>
  <c r="AK119" i="43"/>
  <c r="AS119" i="45"/>
  <c r="AS119" i="43"/>
  <c r="BA119" i="45"/>
  <c r="BA119" i="43"/>
  <c r="BI119" i="45"/>
  <c r="BI119" i="43"/>
  <c r="BQ119" i="45"/>
  <c r="BQ119" i="43"/>
  <c r="N120" i="45"/>
  <c r="AD120" i="45"/>
  <c r="AT120" i="45"/>
  <c r="BJ120" i="45"/>
  <c r="H120" i="45"/>
  <c r="H120" i="43"/>
  <c r="P120" i="45"/>
  <c r="P120" i="43"/>
  <c r="X120" i="45"/>
  <c r="X120" i="43"/>
  <c r="AF120" i="45"/>
  <c r="AF120" i="43"/>
  <c r="AN120" i="45"/>
  <c r="AN120" i="43"/>
  <c r="AV120" i="45"/>
  <c r="AV120" i="43"/>
  <c r="BD120" i="45"/>
  <c r="BD120" i="43"/>
  <c r="BL120" i="45"/>
  <c r="BL120" i="43"/>
  <c r="J122" i="45"/>
  <c r="Z122" i="45"/>
  <c r="AP122" i="45"/>
  <c r="BF122" i="45"/>
  <c r="AQ124" i="45"/>
  <c r="BF124" i="45"/>
  <c r="D124" i="45"/>
  <c r="D124" i="43"/>
  <c r="L124" i="45"/>
  <c r="L124" i="43"/>
  <c r="T124" i="45"/>
  <c r="T124" i="43"/>
  <c r="AJ124" i="45"/>
  <c r="AJ124" i="43"/>
  <c r="AR124" i="45"/>
  <c r="AR124" i="43"/>
  <c r="AZ124" i="45"/>
  <c r="AZ124" i="43"/>
  <c r="BP124" i="45"/>
  <c r="BP124" i="43"/>
  <c r="J126" i="45"/>
  <c r="Z126" i="45"/>
  <c r="AP126" i="45"/>
  <c r="BF126" i="45"/>
  <c r="N126" i="43"/>
  <c r="N126" i="45"/>
  <c r="P127" i="45"/>
  <c r="AF127" i="45"/>
  <c r="AV127" i="45"/>
  <c r="BL127" i="45"/>
  <c r="Y127" i="43"/>
  <c r="Y127" i="45"/>
  <c r="E128" i="45"/>
  <c r="AS128" i="45"/>
  <c r="F128" i="43"/>
  <c r="F128" i="45"/>
  <c r="AD128" i="43"/>
  <c r="AD128" i="45"/>
  <c r="O129" i="45"/>
  <c r="AD129" i="45"/>
  <c r="X129" i="43"/>
  <c r="X129" i="45"/>
  <c r="E130" i="45"/>
  <c r="BQ130" i="45"/>
  <c r="K130" i="45"/>
  <c r="K130" i="43"/>
  <c r="S130" i="45"/>
  <c r="S130" i="43"/>
  <c r="AA130" i="45"/>
  <c r="AA130" i="43"/>
  <c r="AI130" i="45"/>
  <c r="AI130" i="43"/>
  <c r="AQ130" i="45"/>
  <c r="AQ130" i="43"/>
  <c r="AY130" i="45"/>
  <c r="AY130" i="43"/>
  <c r="BG130" i="45"/>
  <c r="BG130" i="43"/>
  <c r="BO130" i="45"/>
  <c r="BO130" i="43"/>
  <c r="L131" i="45"/>
  <c r="AV131" i="45"/>
  <c r="J131" i="45"/>
  <c r="J131" i="43"/>
  <c r="Z131" i="45"/>
  <c r="Z131" i="43"/>
  <c r="AH131" i="43"/>
  <c r="AH131" i="45"/>
  <c r="AP131" i="45"/>
  <c r="AP131" i="43"/>
  <c r="BF131" i="45"/>
  <c r="BF131" i="43"/>
  <c r="BN131" i="43"/>
  <c r="BN131" i="45"/>
  <c r="J132" i="45"/>
  <c r="Z132" i="45"/>
  <c r="AP132" i="45"/>
  <c r="M133" i="45"/>
  <c r="AC133" i="45"/>
  <c r="BI133" i="45"/>
  <c r="BM134" i="45"/>
  <c r="J134" i="43"/>
  <c r="J134" i="45"/>
  <c r="Z134" i="43"/>
  <c r="Z134" i="45"/>
  <c r="AX134" i="43"/>
  <c r="AX134" i="45"/>
  <c r="L135" i="45"/>
  <c r="BL137" i="45"/>
  <c r="J137" i="45"/>
  <c r="J137" i="43"/>
  <c r="R137" i="45"/>
  <c r="R137" i="43"/>
  <c r="Z137" i="45"/>
  <c r="Z137" i="43"/>
  <c r="AH137" i="45"/>
  <c r="AH137" i="43"/>
  <c r="AP137" i="45"/>
  <c r="AP137" i="43"/>
  <c r="AX137" i="45"/>
  <c r="AX137" i="43"/>
  <c r="BF137" i="45"/>
  <c r="BF137" i="43"/>
  <c r="BN137" i="45"/>
  <c r="BN137" i="43"/>
  <c r="Z139" i="45"/>
  <c r="H139" i="45"/>
  <c r="H139" i="43"/>
  <c r="P139" i="45"/>
  <c r="P139" i="43"/>
  <c r="X139" i="45"/>
  <c r="X139" i="43"/>
  <c r="AF139" i="45"/>
  <c r="AF139" i="43"/>
  <c r="AN139" i="45"/>
  <c r="AN139" i="43"/>
  <c r="AV139" i="45"/>
  <c r="AV139" i="43"/>
  <c r="BD139" i="45"/>
  <c r="BD139" i="43"/>
  <c r="BL139" i="45"/>
  <c r="BL139" i="43"/>
  <c r="D140" i="45"/>
  <c r="O144" i="43"/>
  <c r="O144" i="45"/>
  <c r="W144" i="43"/>
  <c r="W144" i="45"/>
  <c r="AM144" i="43"/>
  <c r="AM144" i="45"/>
  <c r="H145" i="43"/>
  <c r="H145" i="45"/>
  <c r="X145" i="43"/>
  <c r="X145" i="45"/>
  <c r="AF145" i="43"/>
  <c r="AF145" i="45"/>
  <c r="BD145" i="43"/>
  <c r="BD145" i="45"/>
  <c r="H147" i="45"/>
  <c r="H147" i="43"/>
  <c r="P147" i="45"/>
  <c r="P147" i="43"/>
  <c r="X147" i="45"/>
  <c r="X147" i="43"/>
  <c r="AF147" i="45"/>
  <c r="AF147" i="43"/>
  <c r="AN147" i="45"/>
  <c r="AN147" i="43"/>
  <c r="AV147" i="45"/>
  <c r="AV147" i="43"/>
  <c r="BD147" i="45"/>
  <c r="BD147" i="43"/>
  <c r="BL147" i="45"/>
  <c r="BL147" i="43"/>
  <c r="I149" i="43"/>
  <c r="I149" i="45"/>
  <c r="Q149" i="43"/>
  <c r="Q149" i="45"/>
  <c r="AG149" i="43"/>
  <c r="AG149" i="45"/>
  <c r="AO149" i="43"/>
  <c r="AO149" i="45"/>
  <c r="BE149" i="43"/>
  <c r="BE149" i="45"/>
  <c r="BM149" i="45"/>
  <c r="BM149" i="43"/>
  <c r="E151" i="45"/>
  <c r="E151" i="43"/>
  <c r="M151" i="43"/>
  <c r="M151" i="45"/>
  <c r="U151" i="45"/>
  <c r="U151" i="43"/>
  <c r="AC151" i="45"/>
  <c r="AC151" i="43"/>
  <c r="AK151" i="43"/>
  <c r="AK151" i="45"/>
  <c r="AS151" i="43"/>
  <c r="AS151" i="45"/>
  <c r="BA151" i="43"/>
  <c r="BA151" i="45"/>
  <c r="J70" i="45"/>
  <c r="J70" i="43"/>
  <c r="R70" i="45"/>
  <c r="R70" i="43"/>
  <c r="Z70" i="45"/>
  <c r="Z70" i="43"/>
  <c r="AP70" i="45"/>
  <c r="AP70" i="43"/>
  <c r="AX70" i="45"/>
  <c r="AX70" i="43"/>
  <c r="BF70" i="45"/>
  <c r="BF70" i="43"/>
  <c r="J71" i="45"/>
  <c r="J71" i="43"/>
  <c r="R71" i="45"/>
  <c r="R71" i="43"/>
  <c r="Z71" i="45"/>
  <c r="Z71" i="43"/>
  <c r="AH71" i="45"/>
  <c r="AH71" i="43"/>
  <c r="AP71" i="45"/>
  <c r="AP71" i="43"/>
  <c r="AX71" i="45"/>
  <c r="AX71" i="43"/>
  <c r="BF71" i="45"/>
  <c r="BF71" i="43"/>
  <c r="BN71" i="45"/>
  <c r="BN71" i="43"/>
  <c r="K73" i="45"/>
  <c r="K73" i="43"/>
  <c r="S73" i="45"/>
  <c r="S73" i="43"/>
  <c r="AA73" i="45"/>
  <c r="AA73" i="43"/>
  <c r="AI73" i="45"/>
  <c r="AI73" i="43"/>
  <c r="AQ73" i="45"/>
  <c r="AQ73" i="43"/>
  <c r="AY73" i="45"/>
  <c r="AY73" i="43"/>
  <c r="BG73" i="45"/>
  <c r="BG73" i="43"/>
  <c r="BO73" i="45"/>
  <c r="BO73" i="43"/>
  <c r="I74" i="45"/>
  <c r="I74" i="43"/>
  <c r="Q74" i="45"/>
  <c r="Q74" i="43"/>
  <c r="Y74" i="45"/>
  <c r="Y74" i="43"/>
  <c r="AG74" i="45"/>
  <c r="AG74" i="43"/>
  <c r="AO74" i="45"/>
  <c r="AO74" i="43"/>
  <c r="AW74" i="45"/>
  <c r="AW74" i="43"/>
  <c r="BE74" i="45"/>
  <c r="BE74" i="43"/>
  <c r="BM74" i="45"/>
  <c r="BM74" i="43"/>
  <c r="K75" i="45"/>
  <c r="K75" i="43"/>
  <c r="S75" i="45"/>
  <c r="S75" i="43"/>
  <c r="AA75" i="45"/>
  <c r="AA75" i="43"/>
  <c r="AI75" i="45"/>
  <c r="AI75" i="43"/>
  <c r="AQ75" i="45"/>
  <c r="AQ75" i="43"/>
  <c r="AY75" i="45"/>
  <c r="AY75" i="43"/>
  <c r="BG75" i="45"/>
  <c r="BG75" i="43"/>
  <c r="BO75" i="45"/>
  <c r="BO75" i="43"/>
  <c r="BB77" i="45"/>
  <c r="J77" i="45"/>
  <c r="J77" i="43"/>
  <c r="R77" i="45"/>
  <c r="R77" i="43"/>
  <c r="Z77" i="45"/>
  <c r="Z77" i="43"/>
  <c r="AH77" i="45"/>
  <c r="AH77" i="43"/>
  <c r="AP77" i="45"/>
  <c r="AP77" i="43"/>
  <c r="AX77" i="45"/>
  <c r="AX77" i="43"/>
  <c r="BF77" i="45"/>
  <c r="BF77" i="43"/>
  <c r="BN77" i="45"/>
  <c r="BN77" i="43"/>
  <c r="R79" i="45"/>
  <c r="F79" i="45"/>
  <c r="F79" i="43"/>
  <c r="N79" i="45"/>
  <c r="N79" i="43"/>
  <c r="V79" i="45"/>
  <c r="V79" i="43"/>
  <c r="AD79" i="45"/>
  <c r="AD79" i="43"/>
  <c r="AL79" i="45"/>
  <c r="AL79" i="43"/>
  <c r="AT79" i="45"/>
  <c r="AT79" i="43"/>
  <c r="BB79" i="45"/>
  <c r="BB79" i="43"/>
  <c r="BJ79" i="45"/>
  <c r="BJ79" i="43"/>
  <c r="H81" i="45"/>
  <c r="X81" i="45"/>
  <c r="AN81" i="45"/>
  <c r="BD81" i="45"/>
  <c r="H82" i="45"/>
  <c r="H82" i="43"/>
  <c r="P82" i="45"/>
  <c r="P82" i="43"/>
  <c r="X82" i="45"/>
  <c r="X82" i="43"/>
  <c r="AF82" i="45"/>
  <c r="AF82" i="43"/>
  <c r="AN82" i="45"/>
  <c r="AN82" i="43"/>
  <c r="AV82" i="45"/>
  <c r="AV82" i="43"/>
  <c r="BD82" i="45"/>
  <c r="BD82" i="43"/>
  <c r="BL82" i="45"/>
  <c r="BL82" i="43"/>
  <c r="J83" i="45"/>
  <c r="J83" i="43"/>
  <c r="R83" i="45"/>
  <c r="R83" i="43"/>
  <c r="Z83" i="45"/>
  <c r="Z83" i="43"/>
  <c r="AH83" i="45"/>
  <c r="AH83" i="43"/>
  <c r="AP83" i="45"/>
  <c r="AP83" i="43"/>
  <c r="AX83" i="45"/>
  <c r="AX83" i="43"/>
  <c r="BF83" i="45"/>
  <c r="BF83" i="43"/>
  <c r="BN83" i="45"/>
  <c r="BN83" i="43"/>
  <c r="J84" i="45"/>
  <c r="Z84" i="45"/>
  <c r="AP84" i="45"/>
  <c r="BF84" i="45"/>
  <c r="Z85" i="45"/>
  <c r="AK85" i="45"/>
  <c r="AX85" i="45"/>
  <c r="BI85" i="45"/>
  <c r="N85" i="45"/>
  <c r="N85" i="43"/>
  <c r="V85" i="45"/>
  <c r="V85" i="43"/>
  <c r="AD85" i="45"/>
  <c r="AD85" i="43"/>
  <c r="AL85" i="45"/>
  <c r="AL85" i="43"/>
  <c r="AT85" i="45"/>
  <c r="AT85" i="43"/>
  <c r="BB85" i="45"/>
  <c r="BB85" i="43"/>
  <c r="BJ85" i="45"/>
  <c r="BJ85" i="43"/>
  <c r="N86" i="45"/>
  <c r="Z86" i="45"/>
  <c r="AL86" i="45"/>
  <c r="AX86" i="45"/>
  <c r="BJ86" i="45"/>
  <c r="S87" i="45"/>
  <c r="AV87" i="45"/>
  <c r="BL87" i="45"/>
  <c r="I87" i="45"/>
  <c r="I87" i="43"/>
  <c r="Q87" i="45"/>
  <c r="Q87" i="43"/>
  <c r="Y87" i="45"/>
  <c r="Y87" i="43"/>
  <c r="AO87" i="45"/>
  <c r="AO87" i="43"/>
  <c r="AW87" i="45"/>
  <c r="AW87" i="43"/>
  <c r="BE87" i="45"/>
  <c r="BE87" i="43"/>
  <c r="AH88" i="45"/>
  <c r="BJ88" i="45"/>
  <c r="AE89" i="45"/>
  <c r="BF89" i="45"/>
  <c r="K89" i="45"/>
  <c r="K89" i="43"/>
  <c r="AQ89" i="45"/>
  <c r="AQ89" i="43"/>
  <c r="J90" i="45"/>
  <c r="Z90" i="45"/>
  <c r="AP90" i="45"/>
  <c r="BH90" i="45"/>
  <c r="F90" i="45"/>
  <c r="F90" i="43"/>
  <c r="N90" i="45"/>
  <c r="N90" i="43"/>
  <c r="V90" i="45"/>
  <c r="V90" i="43"/>
  <c r="AD90" i="45"/>
  <c r="AD90" i="43"/>
  <c r="AL90" i="45"/>
  <c r="AL90" i="43"/>
  <c r="AT90" i="45"/>
  <c r="AT90" i="43"/>
  <c r="BB90" i="45"/>
  <c r="BB90" i="43"/>
  <c r="BJ90" i="45"/>
  <c r="BJ90" i="43"/>
  <c r="BH91" i="45"/>
  <c r="N92" i="45"/>
  <c r="AF92" i="45"/>
  <c r="AV92" i="45"/>
  <c r="J92" i="45"/>
  <c r="J92" i="43"/>
  <c r="R92" i="45"/>
  <c r="R92" i="43"/>
  <c r="Z92" i="45"/>
  <c r="Z92" i="43"/>
  <c r="AH92" i="45"/>
  <c r="AH92" i="43"/>
  <c r="AP92" i="45"/>
  <c r="AP92" i="43"/>
  <c r="AX92" i="45"/>
  <c r="AX92" i="43"/>
  <c r="BF92" i="45"/>
  <c r="BF92" i="43"/>
  <c r="BN92" i="45"/>
  <c r="BN92" i="43"/>
  <c r="J93" i="45"/>
  <c r="W93" i="45"/>
  <c r="AI93" i="45"/>
  <c r="AX93" i="45"/>
  <c r="BK93" i="45"/>
  <c r="D94" i="45"/>
  <c r="R94" i="45"/>
  <c r="AE94" i="45"/>
  <c r="BH94" i="45"/>
  <c r="S95" i="45"/>
  <c r="AO95" i="45"/>
  <c r="BH95" i="45"/>
  <c r="H95" i="45"/>
  <c r="H95" i="43"/>
  <c r="P95" i="45"/>
  <c r="P95" i="43"/>
  <c r="X95" i="45"/>
  <c r="X95" i="43"/>
  <c r="AF95" i="45"/>
  <c r="AF95" i="43"/>
  <c r="AN95" i="45"/>
  <c r="AN95" i="43"/>
  <c r="AV95" i="45"/>
  <c r="AV95" i="43"/>
  <c r="BD95" i="45"/>
  <c r="BD95" i="43"/>
  <c r="BL95" i="45"/>
  <c r="BL95" i="43"/>
  <c r="E96" i="45"/>
  <c r="U96" i="45"/>
  <c r="AK96" i="45"/>
  <c r="BA96" i="45"/>
  <c r="BQ96" i="45"/>
  <c r="P97" i="45"/>
  <c r="AV97" i="45"/>
  <c r="U98" i="45"/>
  <c r="AM98" i="45"/>
  <c r="BE98" i="45"/>
  <c r="F98" i="45"/>
  <c r="F98" i="43"/>
  <c r="N98" i="45"/>
  <c r="N98" i="43"/>
  <c r="V98" i="45"/>
  <c r="V98" i="43"/>
  <c r="AD98" i="45"/>
  <c r="AD98" i="43"/>
  <c r="AL98" i="45"/>
  <c r="AL98" i="43"/>
  <c r="AT98" i="45"/>
  <c r="AT98" i="43"/>
  <c r="BB98" i="45"/>
  <c r="BB98" i="43"/>
  <c r="BJ98" i="45"/>
  <c r="BJ98" i="43"/>
  <c r="F100" i="45"/>
  <c r="V100" i="45"/>
  <c r="AL100" i="45"/>
  <c r="BB100" i="45"/>
  <c r="D100" i="45"/>
  <c r="D100" i="43"/>
  <c r="L100" i="45"/>
  <c r="L100" i="43"/>
  <c r="T100" i="45"/>
  <c r="T100" i="43"/>
  <c r="AB100" i="45"/>
  <c r="AB100" i="43"/>
  <c r="AJ100" i="45"/>
  <c r="AJ100" i="43"/>
  <c r="AR100" i="45"/>
  <c r="AR100" i="43"/>
  <c r="AZ100" i="45"/>
  <c r="AZ100" i="43"/>
  <c r="BH100" i="45"/>
  <c r="BH100" i="43"/>
  <c r="BP100" i="45"/>
  <c r="BP100" i="43"/>
  <c r="M101" i="45"/>
  <c r="AC101" i="45"/>
  <c r="AS101" i="45"/>
  <c r="BI101" i="45"/>
  <c r="I103" i="45"/>
  <c r="Y103" i="45"/>
  <c r="AO103" i="45"/>
  <c r="BE103" i="45"/>
  <c r="E103" i="45"/>
  <c r="E103" i="43"/>
  <c r="M103" i="45"/>
  <c r="M103" i="43"/>
  <c r="U103" i="45"/>
  <c r="U103" i="43"/>
  <c r="AC103" i="45"/>
  <c r="AC103" i="43"/>
  <c r="AK103" i="45"/>
  <c r="AK103" i="43"/>
  <c r="AS103" i="45"/>
  <c r="AS103" i="43"/>
  <c r="BA103" i="45"/>
  <c r="BA103" i="43"/>
  <c r="BI103" i="45"/>
  <c r="BI103" i="43"/>
  <c r="BQ103" i="45"/>
  <c r="BQ103" i="43"/>
  <c r="N104" i="45"/>
  <c r="AD104" i="45"/>
  <c r="AT104" i="45"/>
  <c r="BJ104" i="45"/>
  <c r="H104" i="45"/>
  <c r="H104" i="43"/>
  <c r="P104" i="45"/>
  <c r="P104" i="43"/>
  <c r="X104" i="45"/>
  <c r="X104" i="43"/>
  <c r="AF104" i="45"/>
  <c r="AF104" i="43"/>
  <c r="AN104" i="45"/>
  <c r="AN104" i="43"/>
  <c r="AV104" i="45"/>
  <c r="AV104" i="43"/>
  <c r="BD104" i="45"/>
  <c r="BD104" i="43"/>
  <c r="BL104" i="45"/>
  <c r="BL104" i="43"/>
  <c r="E105" i="45"/>
  <c r="AD105" i="45"/>
  <c r="AQ105" i="45"/>
  <c r="BD105" i="45"/>
  <c r="I106" i="45"/>
  <c r="U106" i="45"/>
  <c r="AH106" i="45"/>
  <c r="AT106" i="45"/>
  <c r="BI106" i="45"/>
  <c r="G106" i="45"/>
  <c r="G106" i="43"/>
  <c r="O106" i="45"/>
  <c r="O106" i="43"/>
  <c r="W106" i="45"/>
  <c r="W106" i="43"/>
  <c r="AE106" i="45"/>
  <c r="AE106" i="43"/>
  <c r="AM106" i="45"/>
  <c r="AM106" i="43"/>
  <c r="AU106" i="45"/>
  <c r="AU106" i="43"/>
  <c r="BC106" i="45"/>
  <c r="BC106" i="43"/>
  <c r="BK106" i="45"/>
  <c r="BK106" i="43"/>
  <c r="S107" i="45"/>
  <c r="AI107" i="45"/>
  <c r="AY107" i="45"/>
  <c r="BO107" i="45"/>
  <c r="J107" i="45"/>
  <c r="J107" i="43"/>
  <c r="R107" i="45"/>
  <c r="R107" i="43"/>
  <c r="Z107" i="45"/>
  <c r="Z107" i="43"/>
  <c r="AH107" i="45"/>
  <c r="AH107" i="43"/>
  <c r="AP107" i="45"/>
  <c r="AP107" i="43"/>
  <c r="AX107" i="45"/>
  <c r="AX107" i="43"/>
  <c r="BF107" i="45"/>
  <c r="BF107" i="43"/>
  <c r="BN107" i="45"/>
  <c r="BN107" i="43"/>
  <c r="I108" i="45"/>
  <c r="Y108" i="45"/>
  <c r="AO108" i="45"/>
  <c r="BE108" i="45"/>
  <c r="O109" i="45"/>
  <c r="AE109" i="45"/>
  <c r="AU109" i="45"/>
  <c r="BK109" i="45"/>
  <c r="E110" i="45"/>
  <c r="U110" i="45"/>
  <c r="AK110" i="45"/>
  <c r="BA110" i="45"/>
  <c r="BQ110" i="45"/>
  <c r="K110" i="45"/>
  <c r="K110" i="43"/>
  <c r="S110" i="45"/>
  <c r="S110" i="43"/>
  <c r="AA110" i="45"/>
  <c r="AA110" i="43"/>
  <c r="AI110" i="45"/>
  <c r="AI110" i="43"/>
  <c r="AQ110" i="45"/>
  <c r="AQ110" i="43"/>
  <c r="AY110" i="45"/>
  <c r="AY110" i="43"/>
  <c r="BG110" i="45"/>
  <c r="BG110" i="43"/>
  <c r="BO110" i="45"/>
  <c r="BO110" i="43"/>
  <c r="K111" i="45"/>
  <c r="AA111" i="45"/>
  <c r="AQ111" i="45"/>
  <c r="BG111" i="45"/>
  <c r="F111" i="45"/>
  <c r="F111" i="43"/>
  <c r="N111" i="45"/>
  <c r="N111" i="43"/>
  <c r="V111" i="45"/>
  <c r="V111" i="43"/>
  <c r="AD111" i="45"/>
  <c r="AD111" i="43"/>
  <c r="AL111" i="45"/>
  <c r="AL111" i="43"/>
  <c r="AT111" i="45"/>
  <c r="AT111" i="43"/>
  <c r="BB111" i="45"/>
  <c r="BB111" i="43"/>
  <c r="BJ111" i="45"/>
  <c r="BJ111" i="43"/>
  <c r="G113" i="45"/>
  <c r="W113" i="45"/>
  <c r="AM113" i="45"/>
  <c r="BC113" i="45"/>
  <c r="M114" i="45"/>
  <c r="AC114" i="45"/>
  <c r="AS114" i="45"/>
  <c r="BI114" i="45"/>
  <c r="G114" i="45"/>
  <c r="G114" i="43"/>
  <c r="O114" i="45"/>
  <c r="O114" i="43"/>
  <c r="W114" i="45"/>
  <c r="W114" i="43"/>
  <c r="AE114" i="45"/>
  <c r="AE114" i="43"/>
  <c r="AM114" i="45"/>
  <c r="AM114" i="43"/>
  <c r="AU114" i="45"/>
  <c r="AU114" i="43"/>
  <c r="BC114" i="45"/>
  <c r="BC114" i="43"/>
  <c r="BK114" i="45"/>
  <c r="BK114" i="43"/>
  <c r="S115" i="45"/>
  <c r="AI115" i="45"/>
  <c r="AY115" i="45"/>
  <c r="BO115" i="45"/>
  <c r="J115" i="45"/>
  <c r="J115" i="43"/>
  <c r="R115" i="45"/>
  <c r="R115" i="43"/>
  <c r="Z115" i="45"/>
  <c r="Z115" i="43"/>
  <c r="AH115" i="45"/>
  <c r="AH115" i="43"/>
  <c r="AP115" i="45"/>
  <c r="AP115" i="43"/>
  <c r="AX115" i="45"/>
  <c r="AX115" i="43"/>
  <c r="BF115" i="45"/>
  <c r="BF115" i="43"/>
  <c r="BN115" i="45"/>
  <c r="BN115" i="43"/>
  <c r="I116" i="45"/>
  <c r="Y116" i="45"/>
  <c r="AO116" i="45"/>
  <c r="BE116" i="45"/>
  <c r="O117" i="45"/>
  <c r="AE117" i="45"/>
  <c r="AU117" i="45"/>
  <c r="BK117" i="45"/>
  <c r="E118" i="45"/>
  <c r="U118" i="45"/>
  <c r="AK118" i="45"/>
  <c r="BA118" i="45"/>
  <c r="BQ118" i="45"/>
  <c r="K118" i="45"/>
  <c r="K118" i="43"/>
  <c r="S118" i="45"/>
  <c r="S118" i="43"/>
  <c r="AA118" i="45"/>
  <c r="AA118" i="43"/>
  <c r="AI118" i="45"/>
  <c r="AI118" i="43"/>
  <c r="AQ118" i="45"/>
  <c r="AQ118" i="43"/>
  <c r="AY118" i="45"/>
  <c r="AY118" i="43"/>
  <c r="BG118" i="45"/>
  <c r="BG118" i="43"/>
  <c r="BO118" i="45"/>
  <c r="BO118" i="43"/>
  <c r="K119" i="45"/>
  <c r="AA119" i="45"/>
  <c r="AQ119" i="45"/>
  <c r="BG119" i="45"/>
  <c r="F119" i="45"/>
  <c r="F119" i="43"/>
  <c r="N119" i="45"/>
  <c r="N119" i="43"/>
  <c r="V119" i="45"/>
  <c r="V119" i="43"/>
  <c r="AD119" i="45"/>
  <c r="AD119" i="43"/>
  <c r="AL119" i="45"/>
  <c r="AL119" i="43"/>
  <c r="AT119" i="45"/>
  <c r="AT119" i="43"/>
  <c r="BB119" i="45"/>
  <c r="BB119" i="43"/>
  <c r="BJ119" i="45"/>
  <c r="BJ119" i="43"/>
  <c r="G121" i="45"/>
  <c r="W121" i="45"/>
  <c r="AM121" i="45"/>
  <c r="BC121" i="45"/>
  <c r="M122" i="45"/>
  <c r="AC122" i="45"/>
  <c r="AS122" i="45"/>
  <c r="BI122" i="45"/>
  <c r="G122" i="45"/>
  <c r="G122" i="43"/>
  <c r="O122" i="45"/>
  <c r="O122" i="43"/>
  <c r="W122" i="45"/>
  <c r="W122" i="43"/>
  <c r="AE122" i="45"/>
  <c r="AE122" i="43"/>
  <c r="AM122" i="45"/>
  <c r="AM122" i="43"/>
  <c r="AU122" i="45"/>
  <c r="AU122" i="43"/>
  <c r="BC122" i="45"/>
  <c r="BC122" i="43"/>
  <c r="BK122" i="45"/>
  <c r="BK122" i="43"/>
  <c r="R123" i="45"/>
  <c r="AH123" i="45"/>
  <c r="BK123" i="45"/>
  <c r="AF123" i="45"/>
  <c r="AF123" i="43"/>
  <c r="BL123" i="45"/>
  <c r="BL123" i="43"/>
  <c r="R124" i="45"/>
  <c r="AD124" i="45"/>
  <c r="BG124" i="45"/>
  <c r="O125" i="45"/>
  <c r="AC125" i="45"/>
  <c r="AQ125" i="45"/>
  <c r="BG125" i="45"/>
  <c r="M126" i="45"/>
  <c r="AD126" i="45"/>
  <c r="AS126" i="45"/>
  <c r="BI126" i="45"/>
  <c r="BC126" i="43"/>
  <c r="BC126" i="45"/>
  <c r="Q127" i="45"/>
  <c r="AG127" i="45"/>
  <c r="AW127" i="45"/>
  <c r="BM127" i="45"/>
  <c r="I128" i="45"/>
  <c r="U128" i="45"/>
  <c r="AT128" i="45"/>
  <c r="BI128" i="45"/>
  <c r="G128" i="45"/>
  <c r="G128" i="43"/>
  <c r="O128" i="45"/>
  <c r="O128" i="43"/>
  <c r="W128" i="45"/>
  <c r="W128" i="43"/>
  <c r="AE128" i="45"/>
  <c r="AE128" i="43"/>
  <c r="AM128" i="45"/>
  <c r="AM128" i="43"/>
  <c r="AU128" i="45"/>
  <c r="AU128" i="43"/>
  <c r="BC128" i="45"/>
  <c r="BC128" i="43"/>
  <c r="BK128" i="45"/>
  <c r="BK128" i="43"/>
  <c r="P129" i="45"/>
  <c r="AE129" i="45"/>
  <c r="AU129" i="45"/>
  <c r="O131" i="45"/>
  <c r="AF131" i="45"/>
  <c r="AX131" i="45"/>
  <c r="BP131" i="45"/>
  <c r="K131" i="43"/>
  <c r="K131" i="45"/>
  <c r="S131" i="43"/>
  <c r="S131" i="45"/>
  <c r="AY131" i="43"/>
  <c r="AY131" i="45"/>
  <c r="K132" i="45"/>
  <c r="AQ132" i="45"/>
  <c r="BG132" i="45"/>
  <c r="M132" i="43"/>
  <c r="M132" i="45"/>
  <c r="BA132" i="43"/>
  <c r="BA132" i="45"/>
  <c r="N133" i="45"/>
  <c r="AD133" i="45"/>
  <c r="AT133" i="45"/>
  <c r="X133" i="43"/>
  <c r="X133" i="45"/>
  <c r="AV133" i="43"/>
  <c r="AV133" i="45"/>
  <c r="E134" i="45"/>
  <c r="U134" i="45"/>
  <c r="BN134" i="45"/>
  <c r="BF135" i="45"/>
  <c r="AR136" i="45"/>
  <c r="K136" i="45"/>
  <c r="K136" i="43"/>
  <c r="S136" i="45"/>
  <c r="S136" i="43"/>
  <c r="AA136" i="45"/>
  <c r="AA136" i="43"/>
  <c r="AI136" i="45"/>
  <c r="AI136" i="43"/>
  <c r="AQ136" i="45"/>
  <c r="AQ136" i="43"/>
  <c r="AY136" i="45"/>
  <c r="AY136" i="43"/>
  <c r="BG136" i="45"/>
  <c r="BG136" i="43"/>
  <c r="BO136" i="45"/>
  <c r="BO136" i="43"/>
  <c r="P137" i="45"/>
  <c r="M138" i="45"/>
  <c r="J139" i="45"/>
  <c r="BN139" i="45"/>
  <c r="I139" i="45"/>
  <c r="I139" i="43"/>
  <c r="Q139" i="45"/>
  <c r="Q139" i="43"/>
  <c r="Y139" i="45"/>
  <c r="Y139" i="43"/>
  <c r="AG139" i="45"/>
  <c r="AG139" i="43"/>
  <c r="AO139" i="45"/>
  <c r="AO139" i="43"/>
  <c r="AW139" i="45"/>
  <c r="AW139" i="43"/>
  <c r="BE139" i="45"/>
  <c r="BE139" i="43"/>
  <c r="BM139" i="45"/>
  <c r="BM139" i="43"/>
  <c r="G140" i="45"/>
  <c r="G140" i="43"/>
  <c r="O140" i="45"/>
  <c r="O140" i="43"/>
  <c r="W140" i="45"/>
  <c r="W140" i="43"/>
  <c r="AE140" i="45"/>
  <c r="AE140" i="43"/>
  <c r="AM140" i="45"/>
  <c r="AM140" i="43"/>
  <c r="AU140" i="45"/>
  <c r="AU140" i="43"/>
  <c r="BC140" i="45"/>
  <c r="BC140" i="43"/>
  <c r="BK140" i="45"/>
  <c r="BK140" i="43"/>
  <c r="P141" i="45"/>
  <c r="AG141" i="45"/>
  <c r="K142" i="45"/>
  <c r="BF142" i="45"/>
  <c r="N143" i="45"/>
  <c r="AH143" i="45"/>
  <c r="BB143" i="45"/>
  <c r="AF144" i="43"/>
  <c r="AF144" i="45"/>
  <c r="Q146" i="43"/>
  <c r="Q146" i="45"/>
  <c r="Y146" i="45"/>
  <c r="Y146" i="43"/>
  <c r="AW146" i="43"/>
  <c r="AW146" i="45"/>
  <c r="BE146" i="45"/>
  <c r="BE146" i="43"/>
  <c r="BM146" i="43"/>
  <c r="BM146" i="45"/>
  <c r="E147" i="45"/>
  <c r="Z147" i="45"/>
  <c r="AN148" i="45"/>
  <c r="F94" i="45"/>
  <c r="F94" i="43"/>
  <c r="N94" i="45"/>
  <c r="N94" i="43"/>
  <c r="V94" i="45"/>
  <c r="V94" i="43"/>
  <c r="AD94" i="45"/>
  <c r="AD94" i="43"/>
  <c r="AL94" i="45"/>
  <c r="AL94" i="43"/>
  <c r="AT94" i="45"/>
  <c r="AT94" i="43"/>
  <c r="BB94" i="45"/>
  <c r="BB94" i="43"/>
  <c r="BJ94" i="45"/>
  <c r="BJ94" i="43"/>
  <c r="D96" i="45"/>
  <c r="D96" i="43"/>
  <c r="L96" i="45"/>
  <c r="L96" i="43"/>
  <c r="T96" i="45"/>
  <c r="T96" i="43"/>
  <c r="AB96" i="45"/>
  <c r="AB96" i="43"/>
  <c r="AJ96" i="45"/>
  <c r="AJ96" i="43"/>
  <c r="AR96" i="45"/>
  <c r="AR96" i="43"/>
  <c r="AZ96" i="45"/>
  <c r="AZ96" i="43"/>
  <c r="BH96" i="45"/>
  <c r="BH96" i="43"/>
  <c r="BP96" i="45"/>
  <c r="BP96" i="43"/>
  <c r="J99" i="45"/>
  <c r="J99" i="43"/>
  <c r="R99" i="45"/>
  <c r="R99" i="43"/>
  <c r="Z99" i="45"/>
  <c r="Z99" i="43"/>
  <c r="AH99" i="45"/>
  <c r="AH99" i="43"/>
  <c r="AP99" i="45"/>
  <c r="AP99" i="43"/>
  <c r="AX99" i="45"/>
  <c r="AX99" i="43"/>
  <c r="BF99" i="45"/>
  <c r="BF99" i="43"/>
  <c r="BN99" i="45"/>
  <c r="BN99" i="43"/>
  <c r="K102" i="45"/>
  <c r="K102" i="43"/>
  <c r="S102" i="45"/>
  <c r="S102" i="43"/>
  <c r="AA102" i="45"/>
  <c r="AA102" i="43"/>
  <c r="AI102" i="45"/>
  <c r="AI102" i="43"/>
  <c r="AQ102" i="45"/>
  <c r="AQ102" i="43"/>
  <c r="AY102" i="45"/>
  <c r="AY102" i="43"/>
  <c r="BG102" i="45"/>
  <c r="BG102" i="43"/>
  <c r="BO102" i="45"/>
  <c r="BO102" i="43"/>
  <c r="F103" i="45"/>
  <c r="F103" i="43"/>
  <c r="N103" i="45"/>
  <c r="N103" i="43"/>
  <c r="V103" i="45"/>
  <c r="V103" i="43"/>
  <c r="AD103" i="45"/>
  <c r="AD103" i="43"/>
  <c r="AL103" i="45"/>
  <c r="AL103" i="43"/>
  <c r="AT103" i="45"/>
  <c r="AT103" i="43"/>
  <c r="BB103" i="45"/>
  <c r="BB103" i="43"/>
  <c r="BJ103" i="45"/>
  <c r="BJ103" i="43"/>
  <c r="H106" i="45"/>
  <c r="H106" i="43"/>
  <c r="P106" i="45"/>
  <c r="P106" i="43"/>
  <c r="X106" i="45"/>
  <c r="X106" i="43"/>
  <c r="AF106" i="45"/>
  <c r="AF106" i="43"/>
  <c r="AN106" i="45"/>
  <c r="AN106" i="43"/>
  <c r="AV106" i="45"/>
  <c r="AV106" i="43"/>
  <c r="BD106" i="45"/>
  <c r="BD106" i="43"/>
  <c r="BL106" i="45"/>
  <c r="BL106" i="43"/>
  <c r="I109" i="45"/>
  <c r="I109" i="43"/>
  <c r="Q109" i="45"/>
  <c r="Q109" i="43"/>
  <c r="Y109" i="45"/>
  <c r="Y109" i="43"/>
  <c r="AG109" i="45"/>
  <c r="AG109" i="43"/>
  <c r="AO109" i="45"/>
  <c r="AO109" i="43"/>
  <c r="AW109" i="45"/>
  <c r="AW109" i="43"/>
  <c r="BE109" i="45"/>
  <c r="BE109" i="43"/>
  <c r="BM109" i="45"/>
  <c r="BM109" i="43"/>
  <c r="D110" i="45"/>
  <c r="D110" i="43"/>
  <c r="L110" i="45"/>
  <c r="L110" i="43"/>
  <c r="T110" i="45"/>
  <c r="T110" i="43"/>
  <c r="AB110" i="45"/>
  <c r="AB110" i="43"/>
  <c r="AJ110" i="45"/>
  <c r="AJ110" i="43"/>
  <c r="AR110" i="45"/>
  <c r="AR110" i="43"/>
  <c r="AZ110" i="45"/>
  <c r="AZ110" i="43"/>
  <c r="BH110" i="45"/>
  <c r="BH110" i="43"/>
  <c r="BP110" i="45"/>
  <c r="BP110" i="43"/>
  <c r="E113" i="45"/>
  <c r="E113" i="43"/>
  <c r="M113" i="45"/>
  <c r="M113" i="43"/>
  <c r="U113" i="45"/>
  <c r="U113" i="43"/>
  <c r="AC113" i="45"/>
  <c r="AC113" i="43"/>
  <c r="AK113" i="45"/>
  <c r="AK113" i="43"/>
  <c r="AS113" i="45"/>
  <c r="AS113" i="43"/>
  <c r="BA113" i="45"/>
  <c r="BA113" i="43"/>
  <c r="BI113" i="45"/>
  <c r="BI113" i="43"/>
  <c r="BQ113" i="45"/>
  <c r="BQ113" i="43"/>
  <c r="H114" i="45"/>
  <c r="H114" i="43"/>
  <c r="P114" i="45"/>
  <c r="P114" i="43"/>
  <c r="X114" i="45"/>
  <c r="X114" i="43"/>
  <c r="AF114" i="45"/>
  <c r="AF114" i="43"/>
  <c r="AN114" i="45"/>
  <c r="AN114" i="43"/>
  <c r="AV114" i="45"/>
  <c r="AV114" i="43"/>
  <c r="BD114" i="45"/>
  <c r="BD114" i="43"/>
  <c r="BL114" i="45"/>
  <c r="BL114" i="43"/>
  <c r="I117" i="45"/>
  <c r="I117" i="43"/>
  <c r="Q117" i="45"/>
  <c r="Q117" i="43"/>
  <c r="Y117" i="45"/>
  <c r="Y117" i="43"/>
  <c r="AG117" i="45"/>
  <c r="AG117" i="43"/>
  <c r="AO117" i="45"/>
  <c r="AO117" i="43"/>
  <c r="AW117" i="45"/>
  <c r="AW117" i="43"/>
  <c r="BE117" i="45"/>
  <c r="BE117" i="43"/>
  <c r="BM117" i="45"/>
  <c r="BM117" i="43"/>
  <c r="D118" i="45"/>
  <c r="D118" i="43"/>
  <c r="L118" i="45"/>
  <c r="L118" i="43"/>
  <c r="T118" i="45"/>
  <c r="T118" i="43"/>
  <c r="AB118" i="45"/>
  <c r="AB118" i="43"/>
  <c r="AJ118" i="45"/>
  <c r="AJ118" i="43"/>
  <c r="AR118" i="45"/>
  <c r="AR118" i="43"/>
  <c r="AZ118" i="45"/>
  <c r="AZ118" i="43"/>
  <c r="BH118" i="45"/>
  <c r="BH118" i="43"/>
  <c r="BP118" i="45"/>
  <c r="BP118" i="43"/>
  <c r="E121" i="45"/>
  <c r="E121" i="43"/>
  <c r="M121" i="45"/>
  <c r="M121" i="43"/>
  <c r="U121" i="45"/>
  <c r="U121" i="43"/>
  <c r="AC121" i="45"/>
  <c r="AC121" i="43"/>
  <c r="AK121" i="45"/>
  <c r="AK121" i="43"/>
  <c r="AS121" i="45"/>
  <c r="AS121" i="43"/>
  <c r="BA121" i="45"/>
  <c r="BA121" i="43"/>
  <c r="BI121" i="45"/>
  <c r="BI121" i="43"/>
  <c r="BQ121" i="45"/>
  <c r="BQ121" i="43"/>
  <c r="H122" i="45"/>
  <c r="H122" i="43"/>
  <c r="P122" i="45"/>
  <c r="P122" i="43"/>
  <c r="X122" i="45"/>
  <c r="X122" i="43"/>
  <c r="AF122" i="45"/>
  <c r="AF122" i="43"/>
  <c r="AN122" i="45"/>
  <c r="AN122" i="43"/>
  <c r="AV122" i="45"/>
  <c r="AV122" i="43"/>
  <c r="BD122" i="45"/>
  <c r="BD122" i="43"/>
  <c r="BL122" i="45"/>
  <c r="BL122" i="43"/>
  <c r="I123" i="45"/>
  <c r="I123" i="43"/>
  <c r="Q123" i="45"/>
  <c r="Q123" i="43"/>
  <c r="Y123" i="45"/>
  <c r="Y123" i="43"/>
  <c r="AG123" i="45"/>
  <c r="AG123" i="43"/>
  <c r="AO123" i="45"/>
  <c r="AO123" i="43"/>
  <c r="AW123" i="45"/>
  <c r="AW123" i="43"/>
  <c r="BE123" i="45"/>
  <c r="BE123" i="43"/>
  <c r="BM123" i="45"/>
  <c r="BM123" i="43"/>
  <c r="E125" i="45"/>
  <c r="E125" i="43"/>
  <c r="M125" i="45"/>
  <c r="M125" i="43"/>
  <c r="U125" i="45"/>
  <c r="U125" i="43"/>
  <c r="AK125" i="45"/>
  <c r="AK125" i="43"/>
  <c r="AS125" i="45"/>
  <c r="AS125" i="43"/>
  <c r="BA125" i="45"/>
  <c r="BA125" i="43"/>
  <c r="BQ125" i="45"/>
  <c r="BQ125" i="43"/>
  <c r="H126" i="45"/>
  <c r="H126" i="43"/>
  <c r="P126" i="45"/>
  <c r="P126" i="43"/>
  <c r="X126" i="45"/>
  <c r="X126" i="43"/>
  <c r="AN126" i="45"/>
  <c r="AN126" i="43"/>
  <c r="AV126" i="45"/>
  <c r="AV126" i="43"/>
  <c r="BD126" i="45"/>
  <c r="BD126" i="43"/>
  <c r="AY127" i="43"/>
  <c r="AY127" i="45"/>
  <c r="BO127" i="43"/>
  <c r="BO127" i="45"/>
  <c r="H128" i="45"/>
  <c r="H128" i="43"/>
  <c r="P128" i="45"/>
  <c r="P128" i="43"/>
  <c r="X128" i="45"/>
  <c r="X128" i="43"/>
  <c r="AF128" i="45"/>
  <c r="AF128" i="43"/>
  <c r="AN128" i="45"/>
  <c r="AN128" i="43"/>
  <c r="AV128" i="45"/>
  <c r="AV128" i="43"/>
  <c r="BD128" i="45"/>
  <c r="BD128" i="43"/>
  <c r="BL128" i="45"/>
  <c r="BL128" i="43"/>
  <c r="J129" i="45"/>
  <c r="J129" i="43"/>
  <c r="R129" i="45"/>
  <c r="R129" i="43"/>
  <c r="Z129" i="45"/>
  <c r="Z129" i="43"/>
  <c r="AH129" i="45"/>
  <c r="AH129" i="43"/>
  <c r="AP129" i="45"/>
  <c r="AP129" i="43"/>
  <c r="AX129" i="45"/>
  <c r="AX129" i="43"/>
  <c r="BF129" i="45"/>
  <c r="BF129" i="43"/>
  <c r="BN129" i="45"/>
  <c r="BN129" i="43"/>
  <c r="AC130" i="43"/>
  <c r="AC130" i="45"/>
  <c r="BA130" i="43"/>
  <c r="BA130" i="45"/>
  <c r="P131" i="45"/>
  <c r="BH131" i="43"/>
  <c r="BH131" i="45"/>
  <c r="F132" i="43"/>
  <c r="F132" i="45"/>
  <c r="AD132" i="43"/>
  <c r="AD132" i="45"/>
  <c r="I133" i="45"/>
  <c r="I133" i="43"/>
  <c r="Q133" i="45"/>
  <c r="Q133" i="43"/>
  <c r="Y133" i="45"/>
  <c r="Y133" i="43"/>
  <c r="AG133" i="45"/>
  <c r="AG133" i="43"/>
  <c r="AO133" i="45"/>
  <c r="AO133" i="43"/>
  <c r="AW133" i="45"/>
  <c r="AW133" i="43"/>
  <c r="BE133" i="45"/>
  <c r="BE133" i="43"/>
  <c r="BM133" i="45"/>
  <c r="BM133" i="43"/>
  <c r="D134" i="45"/>
  <c r="D134" i="43"/>
  <c r="L134" i="45"/>
  <c r="L134" i="43"/>
  <c r="T134" i="45"/>
  <c r="T134" i="43"/>
  <c r="AB134" i="45"/>
  <c r="AB134" i="43"/>
  <c r="AJ134" i="45"/>
  <c r="AJ134" i="43"/>
  <c r="AR134" i="45"/>
  <c r="AR134" i="43"/>
  <c r="AZ134" i="45"/>
  <c r="AZ134" i="43"/>
  <c r="BH134" i="45"/>
  <c r="BH134" i="43"/>
  <c r="BP134" i="45"/>
  <c r="BP134" i="43"/>
  <c r="BH135" i="45"/>
  <c r="H135" i="45"/>
  <c r="H135" i="43"/>
  <c r="P135" i="45"/>
  <c r="P135" i="43"/>
  <c r="X135" i="45"/>
  <c r="X135" i="43"/>
  <c r="AF135" i="45"/>
  <c r="AF135" i="43"/>
  <c r="AN135" i="45"/>
  <c r="AN135" i="43"/>
  <c r="AV135" i="45"/>
  <c r="AV135" i="43"/>
  <c r="BD135" i="45"/>
  <c r="BD135" i="43"/>
  <c r="BL135" i="45"/>
  <c r="BL135" i="43"/>
  <c r="D136" i="45"/>
  <c r="D136" i="43"/>
  <c r="L136" i="43"/>
  <c r="L136" i="45"/>
  <c r="T136" i="45"/>
  <c r="T136" i="43"/>
  <c r="AJ136" i="45"/>
  <c r="AJ136" i="43"/>
  <c r="AZ136" i="45"/>
  <c r="AZ136" i="43"/>
  <c r="BP136" i="45"/>
  <c r="BP136" i="43"/>
  <c r="D137" i="45"/>
  <c r="D137" i="43"/>
  <c r="L137" i="45"/>
  <c r="L137" i="43"/>
  <c r="T137" i="45"/>
  <c r="T137" i="43"/>
  <c r="AB137" i="45"/>
  <c r="AB137" i="43"/>
  <c r="AJ137" i="45"/>
  <c r="AJ137" i="43"/>
  <c r="AR137" i="45"/>
  <c r="AR137" i="43"/>
  <c r="AZ137" i="45"/>
  <c r="AZ137" i="43"/>
  <c r="BH137" i="45"/>
  <c r="BH137" i="43"/>
  <c r="BP137" i="45"/>
  <c r="BP137" i="43"/>
  <c r="K138" i="45"/>
  <c r="K138" i="43"/>
  <c r="S138" i="45"/>
  <c r="S138" i="43"/>
  <c r="AA138" i="45"/>
  <c r="AA138" i="43"/>
  <c r="AI138" i="45"/>
  <c r="AI138" i="43"/>
  <c r="AQ138" i="45"/>
  <c r="AQ138" i="43"/>
  <c r="AY138" i="45"/>
  <c r="AY138" i="43"/>
  <c r="BG138" i="45"/>
  <c r="BG138" i="43"/>
  <c r="BO138" i="45"/>
  <c r="BO138" i="43"/>
  <c r="H140" i="45"/>
  <c r="H140" i="43"/>
  <c r="P140" i="45"/>
  <c r="P140" i="43"/>
  <c r="X140" i="45"/>
  <c r="X140" i="43"/>
  <c r="AF140" i="45"/>
  <c r="AF140" i="43"/>
  <c r="AN140" i="45"/>
  <c r="AN140" i="43"/>
  <c r="AV140" i="45"/>
  <c r="AV140" i="43"/>
  <c r="BD140" i="45"/>
  <c r="BD140" i="43"/>
  <c r="BL140" i="45"/>
  <c r="BL140" i="43"/>
  <c r="Q141" i="45"/>
  <c r="L141" i="43"/>
  <c r="L141" i="45"/>
  <c r="T141" i="45"/>
  <c r="T141" i="43"/>
  <c r="AB141" i="45"/>
  <c r="AB141" i="43"/>
  <c r="AJ141" i="45"/>
  <c r="AJ141" i="43"/>
  <c r="AR141" i="45"/>
  <c r="AR141" i="43"/>
  <c r="AZ141" i="45"/>
  <c r="AZ141" i="43"/>
  <c r="BH141" i="45"/>
  <c r="BH141" i="43"/>
  <c r="BP141" i="45"/>
  <c r="BP141" i="43"/>
  <c r="O142" i="43"/>
  <c r="O142" i="45"/>
  <c r="W142" i="45"/>
  <c r="W142" i="43"/>
  <c r="AM142" i="43"/>
  <c r="AM142" i="45"/>
  <c r="AU142" i="43"/>
  <c r="AU142" i="45"/>
  <c r="BC142" i="45"/>
  <c r="BC142" i="43"/>
  <c r="F143" i="43"/>
  <c r="F143" i="45"/>
  <c r="AT143" i="43"/>
  <c r="AT143" i="45"/>
  <c r="BJ143" i="43"/>
  <c r="BJ143" i="45"/>
  <c r="AE144" i="45"/>
  <c r="AU144" i="45"/>
  <c r="BK144" i="45"/>
  <c r="I144" i="45"/>
  <c r="I144" i="43"/>
  <c r="Q144" i="45"/>
  <c r="Q144" i="43"/>
  <c r="Y144" i="45"/>
  <c r="Y144" i="43"/>
  <c r="AG144" i="45"/>
  <c r="AG144" i="43"/>
  <c r="AO144" i="45"/>
  <c r="AO144" i="43"/>
  <c r="AW144" i="45"/>
  <c r="AW144" i="43"/>
  <c r="BE144" i="45"/>
  <c r="BE144" i="43"/>
  <c r="BM144" i="45"/>
  <c r="BM144" i="43"/>
  <c r="F145" i="45"/>
  <c r="AL145" i="45"/>
  <c r="J147" i="43"/>
  <c r="J147" i="45"/>
  <c r="R147" i="45"/>
  <c r="R147" i="43"/>
  <c r="AH147" i="45"/>
  <c r="AH147" i="43"/>
  <c r="AX147" i="45"/>
  <c r="AX147" i="43"/>
  <c r="BF147" i="43"/>
  <c r="BF147" i="45"/>
  <c r="BN147" i="45"/>
  <c r="BN147" i="43"/>
  <c r="N148" i="43"/>
  <c r="N148" i="45"/>
  <c r="AD148" i="43"/>
  <c r="AD148" i="45"/>
  <c r="AL148" i="45"/>
  <c r="AL148" i="43"/>
  <c r="AT148" i="43"/>
  <c r="AT148" i="45"/>
  <c r="BB148" i="43"/>
  <c r="BB148" i="45"/>
  <c r="BJ148" i="45"/>
  <c r="BJ148" i="43"/>
  <c r="E89" i="45"/>
  <c r="E89" i="43"/>
  <c r="M89" i="45"/>
  <c r="M89" i="43"/>
  <c r="U89" i="45"/>
  <c r="U89" i="43"/>
  <c r="AK89" i="45"/>
  <c r="AK89" i="43"/>
  <c r="AS89" i="45"/>
  <c r="AS89" i="43"/>
  <c r="BA89" i="45"/>
  <c r="BA89" i="43"/>
  <c r="BQ89" i="45"/>
  <c r="BQ89" i="43"/>
  <c r="H90" i="45"/>
  <c r="H90" i="43"/>
  <c r="P90" i="45"/>
  <c r="P90" i="43"/>
  <c r="X90" i="45"/>
  <c r="X90" i="43"/>
  <c r="AF90" i="45"/>
  <c r="AF90" i="43"/>
  <c r="AN90" i="45"/>
  <c r="AN90" i="43"/>
  <c r="AV90" i="45"/>
  <c r="AV90" i="43"/>
  <c r="BD90" i="45"/>
  <c r="BD90" i="43"/>
  <c r="BL90" i="45"/>
  <c r="BL90" i="43"/>
  <c r="D91" i="45"/>
  <c r="H91" i="45"/>
  <c r="H91" i="43"/>
  <c r="P91" i="45"/>
  <c r="P91" i="43"/>
  <c r="X91" i="45"/>
  <c r="X91" i="43"/>
  <c r="AF91" i="45"/>
  <c r="AF91" i="43"/>
  <c r="AN91" i="45"/>
  <c r="AN91" i="43"/>
  <c r="AV91" i="45"/>
  <c r="AV91" i="43"/>
  <c r="BD91" i="45"/>
  <c r="BD91" i="43"/>
  <c r="BL91" i="45"/>
  <c r="BL91" i="43"/>
  <c r="D92" i="45"/>
  <c r="D92" i="43"/>
  <c r="L92" i="45"/>
  <c r="L92" i="43"/>
  <c r="T92" i="45"/>
  <c r="T92" i="43"/>
  <c r="AB92" i="45"/>
  <c r="AB92" i="43"/>
  <c r="AJ92" i="45"/>
  <c r="AJ92" i="43"/>
  <c r="AR92" i="45"/>
  <c r="AR92" i="43"/>
  <c r="AZ92" i="45"/>
  <c r="AZ92" i="43"/>
  <c r="BH92" i="45"/>
  <c r="BH92" i="43"/>
  <c r="BP92" i="45"/>
  <c r="BP92" i="43"/>
  <c r="M93" i="45"/>
  <c r="BA93" i="45"/>
  <c r="AH94" i="45"/>
  <c r="AX94" i="45"/>
  <c r="O94" i="45"/>
  <c r="O94" i="43"/>
  <c r="AM94" i="45"/>
  <c r="AM94" i="43"/>
  <c r="AU94" i="45"/>
  <c r="AU94" i="43"/>
  <c r="Y95" i="45"/>
  <c r="J95" i="45"/>
  <c r="J95" i="43"/>
  <c r="R95" i="45"/>
  <c r="R95" i="43"/>
  <c r="Z95" i="45"/>
  <c r="Z95" i="43"/>
  <c r="AH95" i="45"/>
  <c r="AH95" i="43"/>
  <c r="AP95" i="45"/>
  <c r="AP95" i="43"/>
  <c r="AX95" i="45"/>
  <c r="AX95" i="43"/>
  <c r="BF95" i="45"/>
  <c r="BF95" i="43"/>
  <c r="BN95" i="45"/>
  <c r="BN95" i="43"/>
  <c r="I96" i="45"/>
  <c r="Y96" i="45"/>
  <c r="AO96" i="45"/>
  <c r="BE96" i="45"/>
  <c r="X97" i="45"/>
  <c r="BD97" i="45"/>
  <c r="I97" i="45"/>
  <c r="I97" i="43"/>
  <c r="Q97" i="45"/>
  <c r="Q97" i="43"/>
  <c r="Y97" i="45"/>
  <c r="Y97" i="43"/>
  <c r="AG97" i="45"/>
  <c r="AG97" i="43"/>
  <c r="AO97" i="45"/>
  <c r="AO97" i="43"/>
  <c r="AW97" i="45"/>
  <c r="AW97" i="43"/>
  <c r="BE97" i="45"/>
  <c r="BE97" i="43"/>
  <c r="BM97" i="45"/>
  <c r="BM97" i="43"/>
  <c r="G98" i="45"/>
  <c r="BK98" i="45"/>
  <c r="H98" i="45"/>
  <c r="H98" i="43"/>
  <c r="P98" i="45"/>
  <c r="P98" i="43"/>
  <c r="X98" i="45"/>
  <c r="X98" i="43"/>
  <c r="AF98" i="45"/>
  <c r="AF98" i="43"/>
  <c r="AN98" i="45"/>
  <c r="AN98" i="43"/>
  <c r="AV98" i="45"/>
  <c r="AV98" i="43"/>
  <c r="BD98" i="45"/>
  <c r="BD98" i="43"/>
  <c r="BL98" i="45"/>
  <c r="BL98" i="43"/>
  <c r="P101" i="45"/>
  <c r="AF101" i="45"/>
  <c r="AV101" i="45"/>
  <c r="BL101" i="45"/>
  <c r="I101" i="45"/>
  <c r="I101" i="43"/>
  <c r="Q101" i="45"/>
  <c r="Q101" i="43"/>
  <c r="Y101" i="45"/>
  <c r="Y101" i="43"/>
  <c r="AG101" i="45"/>
  <c r="AG101" i="43"/>
  <c r="AO101" i="45"/>
  <c r="AO101" i="43"/>
  <c r="AW101" i="45"/>
  <c r="AW101" i="43"/>
  <c r="BE101" i="45"/>
  <c r="BE101" i="43"/>
  <c r="BM101" i="45"/>
  <c r="BM101" i="43"/>
  <c r="G102" i="45"/>
  <c r="W102" i="45"/>
  <c r="AM102" i="45"/>
  <c r="BC102" i="45"/>
  <c r="D102" i="45"/>
  <c r="D102" i="43"/>
  <c r="L102" i="45"/>
  <c r="L102" i="43"/>
  <c r="T102" i="45"/>
  <c r="T102" i="43"/>
  <c r="AB102" i="45"/>
  <c r="AB102" i="43"/>
  <c r="AJ102" i="45"/>
  <c r="AJ102" i="43"/>
  <c r="AR102" i="45"/>
  <c r="AR102" i="43"/>
  <c r="AZ102" i="45"/>
  <c r="AZ102" i="43"/>
  <c r="BH102" i="45"/>
  <c r="BH102" i="43"/>
  <c r="BP102" i="45"/>
  <c r="BP102" i="43"/>
  <c r="J104" i="45"/>
  <c r="J104" i="43"/>
  <c r="R104" i="45"/>
  <c r="R104" i="43"/>
  <c r="Z104" i="45"/>
  <c r="Z104" i="43"/>
  <c r="AH104" i="45"/>
  <c r="AH104" i="43"/>
  <c r="AP104" i="45"/>
  <c r="AP104" i="43"/>
  <c r="AX104" i="45"/>
  <c r="AX104" i="43"/>
  <c r="BF104" i="45"/>
  <c r="BF104" i="43"/>
  <c r="BN104" i="45"/>
  <c r="BN104" i="43"/>
  <c r="H105" i="45"/>
  <c r="D105" i="45"/>
  <c r="D105" i="43"/>
  <c r="L105" i="45"/>
  <c r="L105" i="43"/>
  <c r="T105" i="45"/>
  <c r="T105" i="43"/>
  <c r="AB105" i="45"/>
  <c r="AB105" i="43"/>
  <c r="AJ105" i="45"/>
  <c r="AJ105" i="43"/>
  <c r="AR105" i="45"/>
  <c r="AR105" i="43"/>
  <c r="AZ105" i="45"/>
  <c r="AZ105" i="43"/>
  <c r="BP105" i="45"/>
  <c r="BP105" i="43"/>
  <c r="AK106" i="45"/>
  <c r="G107" i="45"/>
  <c r="W107" i="45"/>
  <c r="AM107" i="45"/>
  <c r="BC107" i="45"/>
  <c r="G108" i="45"/>
  <c r="G108" i="43"/>
  <c r="O108" i="45"/>
  <c r="O108" i="43"/>
  <c r="W108" i="45"/>
  <c r="W108" i="43"/>
  <c r="AE108" i="45"/>
  <c r="AE108" i="43"/>
  <c r="AM108" i="45"/>
  <c r="AM108" i="43"/>
  <c r="AU108" i="45"/>
  <c r="AU108" i="43"/>
  <c r="BC108" i="45"/>
  <c r="BC108" i="43"/>
  <c r="BK108" i="45"/>
  <c r="BK108" i="43"/>
  <c r="J109" i="45"/>
  <c r="J109" i="43"/>
  <c r="R109" i="45"/>
  <c r="R109" i="43"/>
  <c r="Z109" i="45"/>
  <c r="Z109" i="43"/>
  <c r="AH109" i="45"/>
  <c r="AH109" i="43"/>
  <c r="AP109" i="45"/>
  <c r="AP109" i="43"/>
  <c r="AX109" i="45"/>
  <c r="AX109" i="43"/>
  <c r="BF109" i="45"/>
  <c r="BF109" i="43"/>
  <c r="BN109" i="45"/>
  <c r="BN109" i="43"/>
  <c r="I110" i="45"/>
  <c r="Y110" i="45"/>
  <c r="AO110" i="45"/>
  <c r="BE110" i="45"/>
  <c r="O111" i="45"/>
  <c r="AE111" i="45"/>
  <c r="AU111" i="45"/>
  <c r="BK111" i="45"/>
  <c r="K112" i="45"/>
  <c r="K112" i="43"/>
  <c r="S112" i="45"/>
  <c r="S112" i="43"/>
  <c r="AA112" i="45"/>
  <c r="AA112" i="43"/>
  <c r="AI112" i="45"/>
  <c r="AI112" i="43"/>
  <c r="AQ112" i="45"/>
  <c r="AQ112" i="43"/>
  <c r="AY112" i="45"/>
  <c r="AY112" i="43"/>
  <c r="BG112" i="45"/>
  <c r="BG112" i="43"/>
  <c r="BO112" i="45"/>
  <c r="BO112" i="43"/>
  <c r="F113" i="45"/>
  <c r="F113" i="43"/>
  <c r="N113" i="45"/>
  <c r="N113" i="43"/>
  <c r="V113" i="45"/>
  <c r="V113" i="43"/>
  <c r="AD113" i="45"/>
  <c r="AD113" i="43"/>
  <c r="AL113" i="45"/>
  <c r="AL113" i="43"/>
  <c r="AT113" i="45"/>
  <c r="AT113" i="43"/>
  <c r="BB113" i="45"/>
  <c r="BB113" i="43"/>
  <c r="BJ113" i="45"/>
  <c r="BJ113" i="43"/>
  <c r="G115" i="45"/>
  <c r="W115" i="45"/>
  <c r="AM115" i="45"/>
  <c r="BC115" i="45"/>
  <c r="G116" i="45"/>
  <c r="G116" i="43"/>
  <c r="O116" i="45"/>
  <c r="O116" i="43"/>
  <c r="W116" i="45"/>
  <c r="W116" i="43"/>
  <c r="AE116" i="45"/>
  <c r="AE116" i="43"/>
  <c r="AM116" i="45"/>
  <c r="AM116" i="43"/>
  <c r="AU116" i="45"/>
  <c r="AU116" i="43"/>
  <c r="BC116" i="45"/>
  <c r="BC116" i="43"/>
  <c r="BK116" i="45"/>
  <c r="BK116" i="43"/>
  <c r="J117" i="45"/>
  <c r="J117" i="43"/>
  <c r="R117" i="45"/>
  <c r="R117" i="43"/>
  <c r="Z117" i="45"/>
  <c r="Z117" i="43"/>
  <c r="AH117" i="45"/>
  <c r="AH117" i="43"/>
  <c r="AP117" i="45"/>
  <c r="AP117" i="43"/>
  <c r="AX117" i="45"/>
  <c r="AX117" i="43"/>
  <c r="BF117" i="45"/>
  <c r="BF117" i="43"/>
  <c r="BN117" i="45"/>
  <c r="BN117" i="43"/>
  <c r="I118" i="45"/>
  <c r="Y118" i="45"/>
  <c r="AO118" i="45"/>
  <c r="BE118" i="45"/>
  <c r="O119" i="45"/>
  <c r="AE119" i="45"/>
  <c r="AU119" i="45"/>
  <c r="BK119" i="45"/>
  <c r="K120" i="45"/>
  <c r="K120" i="43"/>
  <c r="S120" i="45"/>
  <c r="S120" i="43"/>
  <c r="AA120" i="45"/>
  <c r="AA120" i="43"/>
  <c r="AI120" i="45"/>
  <c r="AI120" i="43"/>
  <c r="AQ120" i="45"/>
  <c r="AQ120" i="43"/>
  <c r="AY120" i="45"/>
  <c r="AY120" i="43"/>
  <c r="BG120" i="45"/>
  <c r="BG120" i="43"/>
  <c r="BO120" i="45"/>
  <c r="BO120" i="43"/>
  <c r="F121" i="45"/>
  <c r="F121" i="43"/>
  <c r="N121" i="45"/>
  <c r="N121" i="43"/>
  <c r="V121" i="45"/>
  <c r="V121" i="43"/>
  <c r="AD121" i="45"/>
  <c r="AD121" i="43"/>
  <c r="AL121" i="45"/>
  <c r="AL121" i="43"/>
  <c r="AT121" i="45"/>
  <c r="AT121" i="43"/>
  <c r="BB121" i="45"/>
  <c r="BB121" i="43"/>
  <c r="BJ121" i="45"/>
  <c r="BJ121" i="43"/>
  <c r="J123" i="45"/>
  <c r="J123" i="43"/>
  <c r="Z123" i="45"/>
  <c r="Z123" i="43"/>
  <c r="AP123" i="45"/>
  <c r="AP123" i="43"/>
  <c r="BF123" i="45"/>
  <c r="BF123" i="43"/>
  <c r="V124" i="45"/>
  <c r="AH124" i="45"/>
  <c r="G124" i="45"/>
  <c r="G124" i="43"/>
  <c r="O124" i="45"/>
  <c r="O124" i="43"/>
  <c r="W124" i="45"/>
  <c r="W124" i="43"/>
  <c r="AE124" i="45"/>
  <c r="AE124" i="43"/>
  <c r="AM124" i="45"/>
  <c r="AM124" i="43"/>
  <c r="AU124" i="45"/>
  <c r="AU124" i="43"/>
  <c r="BC124" i="45"/>
  <c r="BC124" i="43"/>
  <c r="BK124" i="45"/>
  <c r="BK124" i="43"/>
  <c r="BI125" i="45"/>
  <c r="F125" i="45"/>
  <c r="F125" i="43"/>
  <c r="N125" i="45"/>
  <c r="N125" i="43"/>
  <c r="V125" i="45"/>
  <c r="V125" i="43"/>
  <c r="AL125" i="45"/>
  <c r="AL125" i="43"/>
  <c r="AT125" i="45"/>
  <c r="AT125" i="43"/>
  <c r="BB125" i="45"/>
  <c r="BB125" i="43"/>
  <c r="AF126" i="45"/>
  <c r="AO126" i="43"/>
  <c r="AO126" i="45"/>
  <c r="G127" i="45"/>
  <c r="S127" i="45"/>
  <c r="Q128" i="45"/>
  <c r="Q128" i="43"/>
  <c r="AG128" i="45"/>
  <c r="AG128" i="43"/>
  <c r="AW128" i="45"/>
  <c r="AW128" i="43"/>
  <c r="BM128" i="45"/>
  <c r="BM128" i="43"/>
  <c r="F129" i="45"/>
  <c r="V129" i="45"/>
  <c r="BB129" i="45"/>
  <c r="K129" i="43"/>
  <c r="K129" i="45"/>
  <c r="S129" i="45"/>
  <c r="S129" i="43"/>
  <c r="AI129" i="45"/>
  <c r="AI129" i="43"/>
  <c r="AY129" i="45"/>
  <c r="AY129" i="43"/>
  <c r="BO129" i="45"/>
  <c r="BO129" i="43"/>
  <c r="M130" i="45"/>
  <c r="AS130" i="45"/>
  <c r="F130" i="45"/>
  <c r="F130" i="43"/>
  <c r="V130" i="45"/>
  <c r="V130" i="43"/>
  <c r="AL130" i="45"/>
  <c r="AL130" i="43"/>
  <c r="AT130" i="43"/>
  <c r="AT130" i="45"/>
  <c r="BB130" i="45"/>
  <c r="BB130" i="43"/>
  <c r="AJ131" i="45"/>
  <c r="E131" i="45"/>
  <c r="E131" i="43"/>
  <c r="M131" i="45"/>
  <c r="M131" i="43"/>
  <c r="U131" i="45"/>
  <c r="U131" i="43"/>
  <c r="AC131" i="45"/>
  <c r="AC131" i="43"/>
  <c r="AK131" i="45"/>
  <c r="AK131" i="43"/>
  <c r="AS131" i="45"/>
  <c r="AS131" i="43"/>
  <c r="BA131" i="45"/>
  <c r="BA131" i="43"/>
  <c r="BI131" i="45"/>
  <c r="BI131" i="43"/>
  <c r="BQ131" i="45"/>
  <c r="BQ131" i="43"/>
  <c r="N132" i="45"/>
  <c r="G132" i="45"/>
  <c r="G132" i="43"/>
  <c r="O132" i="45"/>
  <c r="O132" i="43"/>
  <c r="W132" i="45"/>
  <c r="W132" i="43"/>
  <c r="AE132" i="45"/>
  <c r="AE132" i="43"/>
  <c r="AM132" i="45"/>
  <c r="AM132" i="43"/>
  <c r="AU132" i="45"/>
  <c r="AU132" i="43"/>
  <c r="BC132" i="45"/>
  <c r="BC132" i="43"/>
  <c r="BK132" i="45"/>
  <c r="BK132" i="43"/>
  <c r="AY133" i="45"/>
  <c r="BO133" i="45"/>
  <c r="J133" i="45"/>
  <c r="J133" i="43"/>
  <c r="R133" i="45"/>
  <c r="R133" i="43"/>
  <c r="Z133" i="45"/>
  <c r="Z133" i="43"/>
  <c r="AH133" i="45"/>
  <c r="AH133" i="43"/>
  <c r="AP133" i="45"/>
  <c r="AP133" i="43"/>
  <c r="AX133" i="45"/>
  <c r="AX133" i="43"/>
  <c r="BF133" i="45"/>
  <c r="BF133" i="43"/>
  <c r="BN133" i="45"/>
  <c r="BN133" i="43"/>
  <c r="AS134" i="43"/>
  <c r="AS134" i="45"/>
  <c r="BQ134" i="43"/>
  <c r="BQ134" i="45"/>
  <c r="AP135" i="45"/>
  <c r="I135" i="45"/>
  <c r="I135" i="43"/>
  <c r="Q135" i="45"/>
  <c r="Q135" i="43"/>
  <c r="Y135" i="45"/>
  <c r="Y135" i="43"/>
  <c r="AG135" i="45"/>
  <c r="AG135" i="43"/>
  <c r="AO135" i="45"/>
  <c r="AO135" i="43"/>
  <c r="AW135" i="45"/>
  <c r="AW135" i="43"/>
  <c r="BE135" i="45"/>
  <c r="BE135" i="43"/>
  <c r="BM135" i="45"/>
  <c r="BM135" i="43"/>
  <c r="F136" i="45"/>
  <c r="AV137" i="45"/>
  <c r="AH139" i="45"/>
  <c r="BF143" i="45"/>
  <c r="K145" i="45"/>
  <c r="K145" i="43"/>
  <c r="S145" i="45"/>
  <c r="S145" i="43"/>
  <c r="AA145" i="45"/>
  <c r="AA145" i="43"/>
  <c r="AI145" i="45"/>
  <c r="AI145" i="43"/>
  <c r="AQ145" i="45"/>
  <c r="AQ145" i="43"/>
  <c r="AY145" i="45"/>
  <c r="AY145" i="43"/>
  <c r="BG145" i="45"/>
  <c r="BG145" i="43"/>
  <c r="BO145" i="45"/>
  <c r="BO145" i="43"/>
  <c r="E150" i="43"/>
  <c r="E150" i="45"/>
  <c r="M150" i="43"/>
  <c r="M150" i="45"/>
  <c r="U150" i="45"/>
  <c r="U150" i="43"/>
  <c r="AC150" i="43"/>
  <c r="AC150" i="45"/>
  <c r="AK150" i="45"/>
  <c r="AK150" i="43"/>
  <c r="AS150" i="45"/>
  <c r="AS150" i="43"/>
  <c r="BA150" i="43"/>
  <c r="BA150" i="45"/>
  <c r="BI150" i="43"/>
  <c r="BI150" i="45"/>
  <c r="BQ150" i="45"/>
  <c r="BQ150" i="43"/>
  <c r="BM85" i="45"/>
  <c r="BM85" i="43"/>
  <c r="D87" i="45"/>
  <c r="D87" i="43"/>
  <c r="T87" i="45"/>
  <c r="T87" i="43"/>
  <c r="AB87" i="45"/>
  <c r="AB87" i="43"/>
  <c r="AJ87" i="45"/>
  <c r="AJ87" i="43"/>
  <c r="AZ87" i="45"/>
  <c r="AZ87" i="43"/>
  <c r="BH87" i="45"/>
  <c r="BH87" i="43"/>
  <c r="BP87" i="45"/>
  <c r="BP87" i="43"/>
  <c r="Z88" i="45"/>
  <c r="K88" i="45"/>
  <c r="K88" i="43"/>
  <c r="S88" i="45"/>
  <c r="S88" i="43"/>
  <c r="AI88" i="45"/>
  <c r="AI88" i="43"/>
  <c r="AQ88" i="45"/>
  <c r="AQ88" i="43"/>
  <c r="AY88" i="45"/>
  <c r="AY88" i="43"/>
  <c r="BO88" i="45"/>
  <c r="BO88" i="43"/>
  <c r="BI89" i="45"/>
  <c r="F89" i="45"/>
  <c r="F89" i="43"/>
  <c r="N89" i="45"/>
  <c r="N89" i="43"/>
  <c r="V89" i="45"/>
  <c r="V89" i="43"/>
  <c r="AD89" i="45"/>
  <c r="AD89" i="43"/>
  <c r="AL89" i="45"/>
  <c r="AL89" i="43"/>
  <c r="AT89" i="45"/>
  <c r="AT89" i="43"/>
  <c r="BB89" i="45"/>
  <c r="BB89" i="43"/>
  <c r="BJ89" i="45"/>
  <c r="BJ89" i="43"/>
  <c r="BD92" i="45"/>
  <c r="AP93" i="45"/>
  <c r="W94" i="45"/>
  <c r="H94" i="45"/>
  <c r="H94" i="43"/>
  <c r="P94" i="45"/>
  <c r="P94" i="43"/>
  <c r="X94" i="45"/>
  <c r="X94" i="43"/>
  <c r="AF94" i="45"/>
  <c r="AF94" i="43"/>
  <c r="AN94" i="45"/>
  <c r="AN94" i="43"/>
  <c r="AV94" i="45"/>
  <c r="AV94" i="43"/>
  <c r="BD94" i="45"/>
  <c r="BD94" i="43"/>
  <c r="BL94" i="45"/>
  <c r="BL94" i="43"/>
  <c r="AW95" i="45"/>
  <c r="J97" i="45"/>
  <c r="J97" i="43"/>
  <c r="R97" i="45"/>
  <c r="R97" i="43"/>
  <c r="Z97" i="45"/>
  <c r="Z97" i="43"/>
  <c r="AH97" i="45"/>
  <c r="AH97" i="43"/>
  <c r="AP97" i="45"/>
  <c r="AP97" i="43"/>
  <c r="AX97" i="45"/>
  <c r="AX97" i="43"/>
  <c r="BF97" i="45"/>
  <c r="BF97" i="43"/>
  <c r="BN97" i="45"/>
  <c r="BN97" i="43"/>
  <c r="AU98" i="45"/>
  <c r="G99" i="45"/>
  <c r="W99" i="45"/>
  <c r="AM99" i="45"/>
  <c r="BC99" i="45"/>
  <c r="M100" i="45"/>
  <c r="AC100" i="45"/>
  <c r="AS100" i="45"/>
  <c r="BI100" i="45"/>
  <c r="G100" i="45"/>
  <c r="G100" i="43"/>
  <c r="O100" i="45"/>
  <c r="O100" i="43"/>
  <c r="W100" i="45"/>
  <c r="W100" i="43"/>
  <c r="AE100" i="45"/>
  <c r="AE100" i="43"/>
  <c r="AM100" i="45"/>
  <c r="AM100" i="43"/>
  <c r="AU100" i="45"/>
  <c r="AU100" i="43"/>
  <c r="BC100" i="45"/>
  <c r="BC100" i="43"/>
  <c r="BK100" i="45"/>
  <c r="BK100" i="43"/>
  <c r="J101" i="45"/>
  <c r="J101" i="43"/>
  <c r="R101" i="45"/>
  <c r="R101" i="43"/>
  <c r="Z101" i="45"/>
  <c r="Z101" i="43"/>
  <c r="AH101" i="45"/>
  <c r="AH101" i="43"/>
  <c r="AP101" i="45"/>
  <c r="AP101" i="43"/>
  <c r="AX101" i="45"/>
  <c r="AX101" i="43"/>
  <c r="BF101" i="45"/>
  <c r="BF101" i="43"/>
  <c r="BN101" i="45"/>
  <c r="BN101" i="43"/>
  <c r="O103" i="45"/>
  <c r="AE103" i="45"/>
  <c r="AU103" i="45"/>
  <c r="BK103" i="45"/>
  <c r="H103" i="45"/>
  <c r="H103" i="43"/>
  <c r="P103" i="45"/>
  <c r="P103" i="43"/>
  <c r="X103" i="45"/>
  <c r="X103" i="43"/>
  <c r="AF103" i="45"/>
  <c r="AF103" i="43"/>
  <c r="AN103" i="45"/>
  <c r="AN103" i="43"/>
  <c r="AV103" i="45"/>
  <c r="AV103" i="43"/>
  <c r="BD103" i="45"/>
  <c r="BD103" i="43"/>
  <c r="BL103" i="45"/>
  <c r="BL103" i="43"/>
  <c r="E104" i="45"/>
  <c r="U104" i="45"/>
  <c r="AK104" i="45"/>
  <c r="BA104" i="45"/>
  <c r="BQ104" i="45"/>
  <c r="AI105" i="45"/>
  <c r="AV105" i="45"/>
  <c r="BG105" i="45"/>
  <c r="BA105" i="45"/>
  <c r="BA105" i="43"/>
  <c r="BI105" i="45"/>
  <c r="BI105" i="43"/>
  <c r="BQ105" i="45"/>
  <c r="BQ105" i="43"/>
  <c r="M106" i="45"/>
  <c r="H107" i="45"/>
  <c r="X107" i="45"/>
  <c r="AN107" i="45"/>
  <c r="BD107" i="45"/>
  <c r="E107" i="45"/>
  <c r="E107" i="43"/>
  <c r="M107" i="45"/>
  <c r="M107" i="43"/>
  <c r="U107" i="45"/>
  <c r="U107" i="43"/>
  <c r="AC107" i="45"/>
  <c r="AC107" i="43"/>
  <c r="AK107" i="45"/>
  <c r="AK107" i="43"/>
  <c r="AS107" i="45"/>
  <c r="AS107" i="43"/>
  <c r="BA107" i="45"/>
  <c r="BA107" i="43"/>
  <c r="BI107" i="45"/>
  <c r="BI107" i="43"/>
  <c r="BQ107" i="45"/>
  <c r="BQ107" i="43"/>
  <c r="N108" i="45"/>
  <c r="AD108" i="45"/>
  <c r="AT108" i="45"/>
  <c r="BJ108" i="45"/>
  <c r="H108" i="45"/>
  <c r="H108" i="43"/>
  <c r="P108" i="45"/>
  <c r="P108" i="43"/>
  <c r="X108" i="45"/>
  <c r="X108" i="43"/>
  <c r="AF108" i="45"/>
  <c r="AF108" i="43"/>
  <c r="AN108" i="45"/>
  <c r="AN108" i="43"/>
  <c r="AV108" i="45"/>
  <c r="AV108" i="43"/>
  <c r="BD108" i="45"/>
  <c r="BD108" i="43"/>
  <c r="BL108" i="45"/>
  <c r="BL108" i="43"/>
  <c r="P111" i="45"/>
  <c r="AF111" i="45"/>
  <c r="AV111" i="45"/>
  <c r="BL111" i="45"/>
  <c r="I111" i="45"/>
  <c r="I111" i="43"/>
  <c r="Q111" i="45"/>
  <c r="Q111" i="43"/>
  <c r="Y111" i="45"/>
  <c r="Y111" i="43"/>
  <c r="AG111" i="45"/>
  <c r="AG111" i="43"/>
  <c r="AO111" i="45"/>
  <c r="AO111" i="43"/>
  <c r="AW111" i="45"/>
  <c r="AW111" i="43"/>
  <c r="BE111" i="45"/>
  <c r="BE111" i="43"/>
  <c r="BM111" i="45"/>
  <c r="BM111" i="43"/>
  <c r="F112" i="45"/>
  <c r="V112" i="45"/>
  <c r="AL112" i="45"/>
  <c r="BB112" i="45"/>
  <c r="D112" i="45"/>
  <c r="D112" i="43"/>
  <c r="L112" i="45"/>
  <c r="L112" i="43"/>
  <c r="T112" i="45"/>
  <c r="T112" i="43"/>
  <c r="AB112" i="45"/>
  <c r="AB112" i="43"/>
  <c r="AJ112" i="45"/>
  <c r="AJ112" i="43"/>
  <c r="AR112" i="45"/>
  <c r="AR112" i="43"/>
  <c r="AZ112" i="45"/>
  <c r="AZ112" i="43"/>
  <c r="BH112" i="45"/>
  <c r="BH112" i="43"/>
  <c r="BP112" i="45"/>
  <c r="BP112" i="43"/>
  <c r="H115" i="45"/>
  <c r="X115" i="45"/>
  <c r="AN115" i="45"/>
  <c r="BD115" i="45"/>
  <c r="E115" i="45"/>
  <c r="E115" i="43"/>
  <c r="M115" i="45"/>
  <c r="M115" i="43"/>
  <c r="U115" i="45"/>
  <c r="U115" i="43"/>
  <c r="AC115" i="45"/>
  <c r="AC115" i="43"/>
  <c r="AK115" i="45"/>
  <c r="AK115" i="43"/>
  <c r="AS115" i="45"/>
  <c r="AS115" i="43"/>
  <c r="BA115" i="45"/>
  <c r="BA115" i="43"/>
  <c r="BI115" i="45"/>
  <c r="BI115" i="43"/>
  <c r="BQ115" i="45"/>
  <c r="BQ115" i="43"/>
  <c r="N116" i="45"/>
  <c r="AD116" i="45"/>
  <c r="AT116" i="45"/>
  <c r="BJ116" i="45"/>
  <c r="H116" i="45"/>
  <c r="H116" i="43"/>
  <c r="P116" i="45"/>
  <c r="P116" i="43"/>
  <c r="X116" i="45"/>
  <c r="X116" i="43"/>
  <c r="AF116" i="45"/>
  <c r="AF116" i="43"/>
  <c r="AN116" i="45"/>
  <c r="AN116" i="43"/>
  <c r="AV116" i="45"/>
  <c r="AV116" i="43"/>
  <c r="BD116" i="45"/>
  <c r="BD116" i="43"/>
  <c r="BL116" i="45"/>
  <c r="BL116" i="43"/>
  <c r="I119" i="45"/>
  <c r="I119" i="43"/>
  <c r="Q119" i="45"/>
  <c r="Q119" i="43"/>
  <c r="Y119" i="45"/>
  <c r="Y119" i="43"/>
  <c r="AG119" i="45"/>
  <c r="AG119" i="43"/>
  <c r="AO119" i="45"/>
  <c r="AO119" i="43"/>
  <c r="AW119" i="45"/>
  <c r="AW119" i="43"/>
  <c r="BE119" i="45"/>
  <c r="BE119" i="43"/>
  <c r="BM119" i="45"/>
  <c r="BM119" i="43"/>
  <c r="F120" i="45"/>
  <c r="V120" i="45"/>
  <c r="AL120" i="45"/>
  <c r="BB120" i="45"/>
  <c r="D120" i="45"/>
  <c r="D120" i="43"/>
  <c r="L120" i="45"/>
  <c r="L120" i="43"/>
  <c r="T120" i="45"/>
  <c r="T120" i="43"/>
  <c r="AB120" i="45"/>
  <c r="AB120" i="43"/>
  <c r="AJ120" i="45"/>
  <c r="AJ120" i="43"/>
  <c r="AR120" i="45"/>
  <c r="AR120" i="43"/>
  <c r="AZ120" i="45"/>
  <c r="AZ120" i="43"/>
  <c r="BH120" i="45"/>
  <c r="BH120" i="43"/>
  <c r="BP120" i="45"/>
  <c r="BP120" i="43"/>
  <c r="J124" i="45"/>
  <c r="AX124" i="45"/>
  <c r="BJ124" i="45"/>
  <c r="H124" i="45"/>
  <c r="H124" i="43"/>
  <c r="P124" i="45"/>
  <c r="P124" i="43"/>
  <c r="X124" i="45"/>
  <c r="X124" i="43"/>
  <c r="AF124" i="45"/>
  <c r="AF124" i="43"/>
  <c r="AN124" i="45"/>
  <c r="AN124" i="43"/>
  <c r="AV124" i="45"/>
  <c r="AV124" i="43"/>
  <c r="BD124" i="45"/>
  <c r="BD124" i="43"/>
  <c r="BL124" i="45"/>
  <c r="BL124" i="43"/>
  <c r="BL126" i="45"/>
  <c r="BN126" i="43"/>
  <c r="BN126" i="45"/>
  <c r="E127" i="45"/>
  <c r="E127" i="43"/>
  <c r="M127" i="45"/>
  <c r="M127" i="43"/>
  <c r="U127" i="45"/>
  <c r="U127" i="43"/>
  <c r="AC127" i="45"/>
  <c r="AC127" i="43"/>
  <c r="AK127" i="45"/>
  <c r="AK127" i="43"/>
  <c r="AS127" i="45"/>
  <c r="AS127" i="43"/>
  <c r="BA127" i="45"/>
  <c r="BA127" i="43"/>
  <c r="BI127" i="45"/>
  <c r="BI127" i="43"/>
  <c r="BQ127" i="45"/>
  <c r="BQ127" i="43"/>
  <c r="BA128" i="45"/>
  <c r="R128" i="45"/>
  <c r="R128" i="43"/>
  <c r="AH128" i="45"/>
  <c r="AH128" i="43"/>
  <c r="AX128" i="45"/>
  <c r="AX128" i="43"/>
  <c r="BF128" i="43"/>
  <c r="BF128" i="45"/>
  <c r="BN128" i="45"/>
  <c r="BN128" i="43"/>
  <c r="G129" i="45"/>
  <c r="W129" i="45"/>
  <c r="AM129" i="45"/>
  <c r="BC129" i="45"/>
  <c r="D129" i="45"/>
  <c r="D129" i="43"/>
  <c r="T129" i="45"/>
  <c r="T129" i="43"/>
  <c r="AJ129" i="45"/>
  <c r="AJ129" i="43"/>
  <c r="AZ129" i="45"/>
  <c r="AZ129" i="43"/>
  <c r="BP129" i="45"/>
  <c r="BP129" i="43"/>
  <c r="G130" i="45"/>
  <c r="G130" i="43"/>
  <c r="O130" i="43"/>
  <c r="O130" i="45"/>
  <c r="W130" i="45"/>
  <c r="W130" i="43"/>
  <c r="AM130" i="45"/>
  <c r="AM130" i="43"/>
  <c r="BC130" i="45"/>
  <c r="BC130" i="43"/>
  <c r="T131" i="45"/>
  <c r="AN131" i="45"/>
  <c r="BD131" i="45"/>
  <c r="AH132" i="45"/>
  <c r="AT132" i="45"/>
  <c r="BJ132" i="45"/>
  <c r="H132" i="45"/>
  <c r="H132" i="43"/>
  <c r="P132" i="45"/>
  <c r="P132" i="43"/>
  <c r="X132" i="45"/>
  <c r="X132" i="43"/>
  <c r="AF132" i="45"/>
  <c r="AF132" i="43"/>
  <c r="AN132" i="45"/>
  <c r="AN132" i="43"/>
  <c r="AV132" i="45"/>
  <c r="AV132" i="43"/>
  <c r="BD132" i="45"/>
  <c r="BD132" i="43"/>
  <c r="BL132" i="45"/>
  <c r="BL132" i="43"/>
  <c r="S133" i="43"/>
  <c r="S133" i="45"/>
  <c r="BG133" i="43"/>
  <c r="BG133" i="45"/>
  <c r="I134" i="45"/>
  <c r="V134" i="45"/>
  <c r="V134" i="43"/>
  <c r="AD134" i="45"/>
  <c r="AD134" i="43"/>
  <c r="AL134" i="45"/>
  <c r="AL134" i="43"/>
  <c r="AT134" i="45"/>
  <c r="AT134" i="43"/>
  <c r="BB134" i="45"/>
  <c r="BB134" i="43"/>
  <c r="BJ134" i="45"/>
  <c r="BJ134" i="43"/>
  <c r="AR135" i="45"/>
  <c r="I136" i="45"/>
  <c r="AT136" i="43"/>
  <c r="AT136" i="45"/>
  <c r="BB136" i="43"/>
  <c r="BB136" i="45"/>
  <c r="R139" i="45"/>
  <c r="BP140" i="45"/>
  <c r="J140" i="45"/>
  <c r="J140" i="43"/>
  <c r="R140" i="45"/>
  <c r="R140" i="43"/>
  <c r="Z140" i="45"/>
  <c r="Z140" i="43"/>
  <c r="AH140" i="45"/>
  <c r="AH140" i="43"/>
  <c r="AP140" i="45"/>
  <c r="AP140" i="43"/>
  <c r="AX140" i="45"/>
  <c r="AX140" i="43"/>
  <c r="BF140" i="45"/>
  <c r="BF140" i="43"/>
  <c r="BN140" i="45"/>
  <c r="BN140" i="43"/>
  <c r="AO141" i="45"/>
  <c r="AQ142" i="45"/>
  <c r="AN145" i="45"/>
  <c r="T146" i="43"/>
  <c r="T146" i="45"/>
  <c r="AB146" i="43"/>
  <c r="AB146" i="45"/>
  <c r="AR146" i="43"/>
  <c r="AR146" i="45"/>
  <c r="AZ146" i="43"/>
  <c r="AZ146" i="45"/>
  <c r="BP146" i="43"/>
  <c r="BP146" i="45"/>
  <c r="AF148" i="43"/>
  <c r="AF148" i="45"/>
  <c r="BD148" i="43"/>
  <c r="BD148" i="45"/>
  <c r="BL148" i="43"/>
  <c r="BL148" i="45"/>
  <c r="AW149" i="45"/>
  <c r="F131" i="45"/>
  <c r="F131" i="43"/>
  <c r="N131" i="45"/>
  <c r="N131" i="43"/>
  <c r="V131" i="45"/>
  <c r="V131" i="43"/>
  <c r="AD131" i="45"/>
  <c r="AD131" i="43"/>
  <c r="AL131" i="45"/>
  <c r="AL131" i="43"/>
  <c r="AT131" i="45"/>
  <c r="AT131" i="43"/>
  <c r="BB131" i="45"/>
  <c r="BB131" i="43"/>
  <c r="BJ131" i="45"/>
  <c r="BJ131" i="43"/>
  <c r="X134" i="45"/>
  <c r="X134" i="43"/>
  <c r="AN134" i="45"/>
  <c r="AN134" i="43"/>
  <c r="BD134" i="45"/>
  <c r="BD134" i="43"/>
  <c r="BM136" i="45"/>
  <c r="J136" i="45"/>
  <c r="J136" i="43"/>
  <c r="R136" i="45"/>
  <c r="R136" i="43"/>
  <c r="Z136" i="45"/>
  <c r="Z136" i="43"/>
  <c r="AH136" i="45"/>
  <c r="AH136" i="43"/>
  <c r="AP136" i="45"/>
  <c r="AP136" i="43"/>
  <c r="AX136" i="45"/>
  <c r="AX136" i="43"/>
  <c r="BF136" i="45"/>
  <c r="BF136" i="43"/>
  <c r="BN136" i="45"/>
  <c r="BN136" i="43"/>
  <c r="BQ141" i="45"/>
  <c r="K141" i="45"/>
  <c r="K141" i="43"/>
  <c r="S141" i="45"/>
  <c r="S141" i="43"/>
  <c r="AA141" i="45"/>
  <c r="AA141" i="43"/>
  <c r="AI141" i="45"/>
  <c r="AI141" i="43"/>
  <c r="AQ141" i="45"/>
  <c r="AQ141" i="43"/>
  <c r="AY141" i="45"/>
  <c r="AY141" i="43"/>
  <c r="BG141" i="45"/>
  <c r="BG141" i="43"/>
  <c r="BO141" i="45"/>
  <c r="BO141" i="43"/>
  <c r="AV142" i="45"/>
  <c r="F142" i="45"/>
  <c r="F142" i="43"/>
  <c r="N142" i="45"/>
  <c r="N142" i="43"/>
  <c r="V142" i="45"/>
  <c r="V142" i="43"/>
  <c r="AD142" i="45"/>
  <c r="AD142" i="43"/>
  <c r="AL142" i="45"/>
  <c r="AL142" i="43"/>
  <c r="AT142" i="45"/>
  <c r="AT142" i="43"/>
  <c r="BB142" i="45"/>
  <c r="BB142" i="43"/>
  <c r="BJ142" i="45"/>
  <c r="BJ142" i="43"/>
  <c r="BH143" i="45"/>
  <c r="BQ144" i="45"/>
  <c r="S144" i="45"/>
  <c r="S144" i="43"/>
  <c r="AY144" i="45"/>
  <c r="AY144" i="43"/>
  <c r="P146" i="45"/>
  <c r="P146" i="43"/>
  <c r="X146" i="45"/>
  <c r="X146" i="43"/>
  <c r="AV146" i="45"/>
  <c r="AV146" i="43"/>
  <c r="BD146" i="45"/>
  <c r="BD146" i="43"/>
  <c r="BL146" i="45"/>
  <c r="BL146" i="43"/>
  <c r="AD147" i="45"/>
  <c r="BG147" i="45"/>
  <c r="O148" i="45"/>
  <c r="AU148" i="45"/>
  <c r="J148" i="45"/>
  <c r="J148" i="43"/>
  <c r="R148" i="45"/>
  <c r="R148" i="43"/>
  <c r="Z148" i="45"/>
  <c r="Z148" i="43"/>
  <c r="AH148" i="45"/>
  <c r="AH148" i="43"/>
  <c r="AP148" i="45"/>
  <c r="AP148" i="43"/>
  <c r="AX148" i="45"/>
  <c r="AX148" i="43"/>
  <c r="BF148" i="45"/>
  <c r="BF148" i="43"/>
  <c r="BN148" i="45"/>
  <c r="BN148" i="43"/>
  <c r="O149" i="45"/>
  <c r="AZ149" i="45"/>
  <c r="AD150" i="45"/>
  <c r="AO150" i="45"/>
  <c r="BJ150" i="45"/>
  <c r="P151" i="45"/>
  <c r="AW151" i="45"/>
  <c r="BG151" i="45"/>
  <c r="V152" i="45"/>
  <c r="AH152" i="45"/>
  <c r="AT152" i="45"/>
  <c r="BF152" i="45"/>
  <c r="D152" i="45"/>
  <c r="D152" i="43"/>
  <c r="AJ152" i="45"/>
  <c r="AJ152" i="43"/>
  <c r="BP152" i="45"/>
  <c r="BP152" i="43"/>
  <c r="L153" i="45"/>
  <c r="V153" i="45"/>
  <c r="AF153" i="45"/>
  <c r="AT153" i="45"/>
  <c r="BD153" i="45"/>
  <c r="BP153" i="45"/>
  <c r="J153" i="45"/>
  <c r="J153" i="43"/>
  <c r="R153" i="45"/>
  <c r="R153" i="43"/>
  <c r="Z153" i="45"/>
  <c r="Z153" i="43"/>
  <c r="AH153" i="45"/>
  <c r="AH153" i="43"/>
  <c r="AP153" i="45"/>
  <c r="AP153" i="43"/>
  <c r="AX153" i="45"/>
  <c r="AX153" i="43"/>
  <c r="BF153" i="45"/>
  <c r="BF153" i="43"/>
  <c r="BN153" i="45"/>
  <c r="BN153" i="43"/>
  <c r="H154" i="45"/>
  <c r="AF154" i="45"/>
  <c r="BD154" i="45"/>
  <c r="T155" i="45"/>
  <c r="AP155" i="45"/>
  <c r="BN155" i="45"/>
  <c r="P155" i="45"/>
  <c r="P155" i="43"/>
  <c r="AV155" i="45"/>
  <c r="AV155" i="43"/>
  <c r="D156" i="45"/>
  <c r="O156" i="45"/>
  <c r="AA156" i="45"/>
  <c r="AL156" i="45"/>
  <c r="AY156" i="45"/>
  <c r="AG157" i="45"/>
  <c r="AW157" i="45"/>
  <c r="BG157" i="45"/>
  <c r="E157" i="45"/>
  <c r="E157" i="43"/>
  <c r="M157" i="45"/>
  <c r="M157" i="43"/>
  <c r="U157" i="45"/>
  <c r="U157" i="43"/>
  <c r="AC157" i="45"/>
  <c r="AC157" i="43"/>
  <c r="AS157" i="45"/>
  <c r="AS157" i="43"/>
  <c r="BA157" i="45"/>
  <c r="BA157" i="43"/>
  <c r="BQ157" i="45"/>
  <c r="BQ157" i="43"/>
  <c r="Q158" i="45"/>
  <c r="AE158" i="45"/>
  <c r="BE158" i="45"/>
  <c r="BO158" i="45"/>
  <c r="AP158" i="45"/>
  <c r="AP158" i="43"/>
  <c r="F159" i="45"/>
  <c r="V159" i="45"/>
  <c r="AL159" i="45"/>
  <c r="AZ159" i="45"/>
  <c r="BJ159" i="45"/>
  <c r="G159" i="45"/>
  <c r="G159" i="43"/>
  <c r="O159" i="45"/>
  <c r="O159" i="43"/>
  <c r="W159" i="45"/>
  <c r="W159" i="43"/>
  <c r="AM159" i="45"/>
  <c r="AM159" i="43"/>
  <c r="BK159" i="45"/>
  <c r="BK159" i="43"/>
  <c r="P160" i="45"/>
  <c r="AF160" i="45"/>
  <c r="AV160" i="45"/>
  <c r="Q161" i="45"/>
  <c r="AD161" i="45"/>
  <c r="AQ161" i="45"/>
  <c r="BE161" i="45"/>
  <c r="D161" i="45"/>
  <c r="D161" i="43"/>
  <c r="L161" i="45"/>
  <c r="L161" i="43"/>
  <c r="T161" i="45"/>
  <c r="T161" i="43"/>
  <c r="AB161" i="45"/>
  <c r="AB161" i="43"/>
  <c r="AJ161" i="45"/>
  <c r="AJ161" i="43"/>
  <c r="AR161" i="45"/>
  <c r="AR161" i="43"/>
  <c r="AZ161" i="45"/>
  <c r="AZ161" i="43"/>
  <c r="BH161" i="45"/>
  <c r="BH161" i="43"/>
  <c r="BP161" i="45"/>
  <c r="BP161" i="43"/>
  <c r="X162" i="45"/>
  <c r="AK162" i="45"/>
  <c r="BL162" i="45"/>
  <c r="I162" i="45"/>
  <c r="I162" i="43"/>
  <c r="Q162" i="45"/>
  <c r="Q162" i="43"/>
  <c r="Y162" i="45"/>
  <c r="Y162" i="43"/>
  <c r="AG162" i="45"/>
  <c r="AG162" i="43"/>
  <c r="AO162" i="45"/>
  <c r="AO162" i="43"/>
  <c r="AW162" i="45"/>
  <c r="AW162" i="43"/>
  <c r="BE162" i="45"/>
  <c r="BE162" i="43"/>
  <c r="BM162" i="45"/>
  <c r="BM162" i="43"/>
  <c r="F163" i="45"/>
  <c r="R163" i="45"/>
  <c r="AE163" i="45"/>
  <c r="BF163" i="45"/>
  <c r="AA164" i="45"/>
  <c r="AQ164" i="45"/>
  <c r="BE164" i="45"/>
  <c r="Z165" i="45"/>
  <c r="AO165" i="45"/>
  <c r="BB165" i="45"/>
  <c r="M166" i="45"/>
  <c r="AB166" i="45"/>
  <c r="AR166" i="45"/>
  <c r="BG166" i="45"/>
  <c r="F166" i="45"/>
  <c r="F166" i="43"/>
  <c r="N166" i="45"/>
  <c r="N166" i="43"/>
  <c r="V166" i="45"/>
  <c r="V166" i="43"/>
  <c r="AD166" i="45"/>
  <c r="AD166" i="43"/>
  <c r="AL166" i="45"/>
  <c r="AL166" i="43"/>
  <c r="AT166" i="45"/>
  <c r="AT166" i="43"/>
  <c r="BB166" i="45"/>
  <c r="BB166" i="43"/>
  <c r="BJ166" i="45"/>
  <c r="BJ166" i="43"/>
  <c r="AD167" i="45"/>
  <c r="AT167" i="45"/>
  <c r="H168" i="45"/>
  <c r="X168" i="45"/>
  <c r="AN168" i="45"/>
  <c r="BC168" i="45"/>
  <c r="BP168" i="45"/>
  <c r="K169" i="45"/>
  <c r="AA169" i="45"/>
  <c r="AN169" i="45"/>
  <c r="BP169" i="45"/>
  <c r="J169" i="45"/>
  <c r="J169" i="43"/>
  <c r="R169" i="45"/>
  <c r="R169" i="43"/>
  <c r="Z169" i="45"/>
  <c r="Z169" i="43"/>
  <c r="AH169" i="45"/>
  <c r="AH169" i="43"/>
  <c r="AP169" i="45"/>
  <c r="AP169" i="43"/>
  <c r="AX169" i="45"/>
  <c r="AX169" i="43"/>
  <c r="BF169" i="45"/>
  <c r="BF169" i="43"/>
  <c r="BN169" i="45"/>
  <c r="BN169" i="43"/>
  <c r="G170" i="45"/>
  <c r="BF170" i="45"/>
  <c r="M170" i="45"/>
  <c r="M170" i="43"/>
  <c r="L171" i="45"/>
  <c r="Z171" i="45"/>
  <c r="AM171" i="45"/>
  <c r="AW171" i="45"/>
  <c r="BF171" i="45"/>
  <c r="E171" i="45"/>
  <c r="E171" i="43"/>
  <c r="M171" i="45"/>
  <c r="M171" i="43"/>
  <c r="AC171" i="45"/>
  <c r="AC171" i="43"/>
  <c r="AK171" i="45"/>
  <c r="AK171" i="43"/>
  <c r="BI171" i="45"/>
  <c r="BI171" i="43"/>
  <c r="BQ171" i="45"/>
  <c r="BQ171" i="43"/>
  <c r="Q172" i="45"/>
  <c r="AB172" i="45"/>
  <c r="AR172" i="45"/>
  <c r="BD172" i="45"/>
  <c r="BO172" i="45"/>
  <c r="J172" i="45"/>
  <c r="J172" i="43"/>
  <c r="AP172" i="45"/>
  <c r="AP172" i="43"/>
  <c r="I173" i="45"/>
  <c r="BA173" i="45"/>
  <c r="BQ173" i="45"/>
  <c r="AA173" i="45"/>
  <c r="AA173" i="43"/>
  <c r="AI173" i="45"/>
  <c r="AI173" i="43"/>
  <c r="AY173" i="45"/>
  <c r="AY173" i="43"/>
  <c r="BG173" i="45"/>
  <c r="BG173" i="43"/>
  <c r="BO173" i="45"/>
  <c r="BO173" i="43"/>
  <c r="K174" i="45"/>
  <c r="X174" i="45"/>
  <c r="AN174" i="45"/>
  <c r="BD174" i="45"/>
  <c r="F174" i="45"/>
  <c r="F174" i="43"/>
  <c r="N174" i="45"/>
  <c r="N174" i="43"/>
  <c r="V174" i="45"/>
  <c r="V174" i="43"/>
  <c r="AD174" i="45"/>
  <c r="AD174" i="43"/>
  <c r="AL174" i="45"/>
  <c r="AL174" i="43"/>
  <c r="AT174" i="45"/>
  <c r="AT174" i="43"/>
  <c r="BB174" i="45"/>
  <c r="BB174" i="43"/>
  <c r="BJ174" i="45"/>
  <c r="BJ174" i="43"/>
  <c r="O175" i="45"/>
  <c r="AO175" i="45"/>
  <c r="BB175" i="45"/>
  <c r="H176" i="45"/>
  <c r="S176" i="45"/>
  <c r="AJ176" i="45"/>
  <c r="AV176" i="45"/>
  <c r="F176" i="45"/>
  <c r="F176" i="43"/>
  <c r="N176" i="45"/>
  <c r="N176" i="43"/>
  <c r="V176" i="45"/>
  <c r="V176" i="43"/>
  <c r="AD176" i="45"/>
  <c r="AD176" i="43"/>
  <c r="AL176" i="45"/>
  <c r="AL176" i="43"/>
  <c r="BB176" i="45"/>
  <c r="BB176" i="43"/>
  <c r="M177" i="45"/>
  <c r="AP177" i="45"/>
  <c r="BA177" i="45"/>
  <c r="BN177" i="45"/>
  <c r="I177" i="45"/>
  <c r="I177" i="43"/>
  <c r="Q177" i="45"/>
  <c r="Q177" i="43"/>
  <c r="Y177" i="45"/>
  <c r="Y177" i="43"/>
  <c r="AG177" i="45"/>
  <c r="AG177" i="43"/>
  <c r="AO177" i="45"/>
  <c r="AO177" i="43"/>
  <c r="AW177" i="45"/>
  <c r="AW177" i="43"/>
  <c r="BE177" i="45"/>
  <c r="BE177" i="43"/>
  <c r="BM177" i="45"/>
  <c r="BM177" i="43"/>
  <c r="P178" i="45"/>
  <c r="AE178" i="45"/>
  <c r="AC178" i="45"/>
  <c r="AC178" i="43"/>
  <c r="AK178" i="45"/>
  <c r="AK178" i="43"/>
  <c r="BI178" i="45"/>
  <c r="BI178" i="43"/>
  <c r="O179" i="45"/>
  <c r="BD179" i="45"/>
  <c r="J180" i="45"/>
  <c r="Z180" i="45"/>
  <c r="AO180" i="45"/>
  <c r="BE180" i="45"/>
  <c r="BQ180" i="45"/>
  <c r="K180" i="45"/>
  <c r="K180" i="43"/>
  <c r="S180" i="45"/>
  <c r="S180" i="43"/>
  <c r="AA180" i="45"/>
  <c r="AA180" i="43"/>
  <c r="AI180" i="45"/>
  <c r="AI180" i="43"/>
  <c r="AQ180" i="45"/>
  <c r="AQ180" i="43"/>
  <c r="AY180" i="45"/>
  <c r="AY180" i="43"/>
  <c r="BG180" i="45"/>
  <c r="BG180" i="43"/>
  <c r="BO180" i="45"/>
  <c r="BO180" i="43"/>
  <c r="K181" i="45"/>
  <c r="W181" i="45"/>
  <c r="AH181" i="45"/>
  <c r="AT181" i="45"/>
  <c r="BG181" i="45"/>
  <c r="E181" i="45"/>
  <c r="E181" i="43"/>
  <c r="M181" i="45"/>
  <c r="M181" i="43"/>
  <c r="U181" i="45"/>
  <c r="U181" i="43"/>
  <c r="AC181" i="45"/>
  <c r="AC181" i="43"/>
  <c r="AK181" i="45"/>
  <c r="AK181" i="43"/>
  <c r="AS181" i="45"/>
  <c r="AS181" i="43"/>
  <c r="BA181" i="45"/>
  <c r="BA181" i="43"/>
  <c r="BI181" i="45"/>
  <c r="BI181" i="43"/>
  <c r="BQ181" i="45"/>
  <c r="BQ181" i="43"/>
  <c r="N182" i="45"/>
  <c r="AX182" i="45"/>
  <c r="H182" i="45"/>
  <c r="H182" i="43"/>
  <c r="X182" i="45"/>
  <c r="X182" i="43"/>
  <c r="AN182" i="45"/>
  <c r="AN182" i="43"/>
  <c r="AV182" i="45"/>
  <c r="AV182" i="43"/>
  <c r="D183" i="45"/>
  <c r="R183" i="45"/>
  <c r="AF183" i="45"/>
  <c r="AS183" i="45"/>
  <c r="BG183" i="45"/>
  <c r="F183" i="45"/>
  <c r="F183" i="43"/>
  <c r="N183" i="45"/>
  <c r="N183" i="43"/>
  <c r="V183" i="45"/>
  <c r="V183" i="43"/>
  <c r="AD183" i="45"/>
  <c r="AD183" i="43"/>
  <c r="AL183" i="45"/>
  <c r="AL183" i="43"/>
  <c r="AT183" i="45"/>
  <c r="AT183" i="43"/>
  <c r="BB183" i="45"/>
  <c r="BB183" i="43"/>
  <c r="BJ183" i="45"/>
  <c r="BJ183" i="43"/>
  <c r="O184" i="45"/>
  <c r="AG184" i="45"/>
  <c r="BB184" i="45"/>
  <c r="M184" i="45"/>
  <c r="M184" i="43"/>
  <c r="U184" i="43"/>
  <c r="U184" i="45"/>
  <c r="AK184" i="43"/>
  <c r="AK184" i="45"/>
  <c r="AS184" i="45"/>
  <c r="AS184" i="43"/>
  <c r="BA184" i="43"/>
  <c r="BA184" i="45"/>
  <c r="BQ184" i="43"/>
  <c r="BQ184" i="45"/>
  <c r="L185" i="45"/>
  <c r="AA185" i="45"/>
  <c r="AR185" i="45"/>
  <c r="BE185" i="45"/>
  <c r="AC186" i="45"/>
  <c r="AU186" i="45"/>
  <c r="BG186" i="45"/>
  <c r="G187" i="45"/>
  <c r="AH187" i="45"/>
  <c r="AZ187" i="45"/>
  <c r="BP187" i="45"/>
  <c r="AA187" i="43"/>
  <c r="AA187" i="45"/>
  <c r="AY187" i="43"/>
  <c r="AY187" i="45"/>
  <c r="BG187" i="43"/>
  <c r="BG187" i="45"/>
  <c r="K188" i="45"/>
  <c r="K190" i="45"/>
  <c r="K190" i="43"/>
  <c r="S190" i="45"/>
  <c r="S190" i="43"/>
  <c r="AA190" i="45"/>
  <c r="AA190" i="43"/>
  <c r="AI190" i="45"/>
  <c r="AI190" i="43"/>
  <c r="AQ190" i="45"/>
  <c r="AQ190" i="43"/>
  <c r="AY190" i="45"/>
  <c r="AY190" i="43"/>
  <c r="BG190" i="45"/>
  <c r="BG190" i="43"/>
  <c r="BO190" i="45"/>
  <c r="BO190" i="43"/>
  <c r="Q191" i="45"/>
  <c r="AW191" i="45"/>
  <c r="G191" i="45"/>
  <c r="G191" i="43"/>
  <c r="O191" i="45"/>
  <c r="O191" i="43"/>
  <c r="W191" i="45"/>
  <c r="W191" i="43"/>
  <c r="AE191" i="45"/>
  <c r="AE191" i="43"/>
  <c r="AM191" i="45"/>
  <c r="AM191" i="43"/>
  <c r="AU191" i="45"/>
  <c r="AU191" i="43"/>
  <c r="BC191" i="45"/>
  <c r="BC191" i="43"/>
  <c r="BK191" i="45"/>
  <c r="BK191" i="43"/>
  <c r="E152" i="45"/>
  <c r="E152" i="43"/>
  <c r="AK152" i="45"/>
  <c r="AK152" i="43"/>
  <c r="BQ152" i="45"/>
  <c r="BQ152" i="43"/>
  <c r="K153" i="45"/>
  <c r="K153" i="43"/>
  <c r="S153" i="45"/>
  <c r="S153" i="43"/>
  <c r="AA153" i="45"/>
  <c r="AA153" i="43"/>
  <c r="AI153" i="45"/>
  <c r="AI153" i="43"/>
  <c r="AQ153" i="45"/>
  <c r="AQ153" i="43"/>
  <c r="AY153" i="45"/>
  <c r="AY153" i="43"/>
  <c r="BG153" i="45"/>
  <c r="BG153" i="43"/>
  <c r="BO153" i="45"/>
  <c r="BO153" i="43"/>
  <c r="Q155" i="45"/>
  <c r="Q155" i="43"/>
  <c r="AW155" i="45"/>
  <c r="AW155" i="43"/>
  <c r="F157" i="45"/>
  <c r="F157" i="43"/>
  <c r="V157" i="45"/>
  <c r="V157" i="43"/>
  <c r="AD157" i="45"/>
  <c r="AD157" i="43"/>
  <c r="AL157" i="45"/>
  <c r="AL157" i="43"/>
  <c r="AT157" i="45"/>
  <c r="AT157" i="43"/>
  <c r="H159" i="45"/>
  <c r="H159" i="43"/>
  <c r="P159" i="45"/>
  <c r="P159" i="43"/>
  <c r="X159" i="45"/>
  <c r="X159" i="43"/>
  <c r="AF159" i="45"/>
  <c r="AF159" i="43"/>
  <c r="AN159" i="45"/>
  <c r="AN159" i="43"/>
  <c r="AV159" i="45"/>
  <c r="AV159" i="43"/>
  <c r="BD159" i="45"/>
  <c r="BD159" i="43"/>
  <c r="BL159" i="45"/>
  <c r="BL159" i="43"/>
  <c r="J162" i="45"/>
  <c r="J162" i="43"/>
  <c r="R162" i="45"/>
  <c r="R162" i="43"/>
  <c r="Z162" i="45"/>
  <c r="Z162" i="43"/>
  <c r="AH162" i="45"/>
  <c r="AH162" i="43"/>
  <c r="AP162" i="45"/>
  <c r="AP162" i="43"/>
  <c r="AX162" i="45"/>
  <c r="AX162" i="43"/>
  <c r="BF162" i="45"/>
  <c r="BF162" i="43"/>
  <c r="BN162" i="45"/>
  <c r="BN162" i="43"/>
  <c r="E164" i="45"/>
  <c r="E164" i="43"/>
  <c r="M164" i="45"/>
  <c r="M164" i="43"/>
  <c r="U164" i="45"/>
  <c r="U164" i="43"/>
  <c r="AC164" i="45"/>
  <c r="AC164" i="43"/>
  <c r="AK164" i="45"/>
  <c r="AK164" i="43"/>
  <c r="AS164" i="45"/>
  <c r="AS164" i="43"/>
  <c r="BA164" i="45"/>
  <c r="BA164" i="43"/>
  <c r="BI164" i="45"/>
  <c r="BI164" i="43"/>
  <c r="BQ164" i="45"/>
  <c r="BQ164" i="43"/>
  <c r="V170" i="45"/>
  <c r="V170" i="43"/>
  <c r="BJ170" i="45"/>
  <c r="BJ170" i="43"/>
  <c r="F171" i="45"/>
  <c r="F171" i="43"/>
  <c r="N171" i="45"/>
  <c r="N171" i="43"/>
  <c r="V171" i="45"/>
  <c r="V171" i="43"/>
  <c r="AL171" i="45"/>
  <c r="AL171" i="43"/>
  <c r="AT171" i="45"/>
  <c r="AT171" i="43"/>
  <c r="Y173" i="45"/>
  <c r="AO173" i="45"/>
  <c r="D173" i="45"/>
  <c r="D173" i="43"/>
  <c r="L173" i="45"/>
  <c r="L173" i="43"/>
  <c r="T173" i="45"/>
  <c r="T173" i="43"/>
  <c r="AB173" i="45"/>
  <c r="AB173" i="43"/>
  <c r="AJ173" i="45"/>
  <c r="AJ173" i="43"/>
  <c r="AR173" i="45"/>
  <c r="AR173" i="43"/>
  <c r="AZ173" i="45"/>
  <c r="AZ173" i="43"/>
  <c r="BH173" i="45"/>
  <c r="BH173" i="43"/>
  <c r="BP173" i="45"/>
  <c r="BP173" i="43"/>
  <c r="K175" i="45"/>
  <c r="K175" i="43"/>
  <c r="S175" i="45"/>
  <c r="S175" i="43"/>
  <c r="AA175" i="45"/>
  <c r="AA175" i="43"/>
  <c r="AI175" i="45"/>
  <c r="AI175" i="43"/>
  <c r="AQ175" i="45"/>
  <c r="AQ175" i="43"/>
  <c r="AY175" i="45"/>
  <c r="AY175" i="43"/>
  <c r="BG175" i="45"/>
  <c r="BG175" i="43"/>
  <c r="BO175" i="45"/>
  <c r="BO175" i="43"/>
  <c r="G176" i="45"/>
  <c r="G176" i="43"/>
  <c r="O176" i="45"/>
  <c r="O176" i="43"/>
  <c r="W176" i="45"/>
  <c r="W176" i="43"/>
  <c r="AE176" i="45"/>
  <c r="AE176" i="43"/>
  <c r="AM176" i="45"/>
  <c r="AM176" i="43"/>
  <c r="AU176" i="45"/>
  <c r="AU176" i="43"/>
  <c r="BC176" i="45"/>
  <c r="BC176" i="43"/>
  <c r="BK176" i="45"/>
  <c r="BK176" i="43"/>
  <c r="R177" i="45"/>
  <c r="R177" i="43"/>
  <c r="Z177" i="45"/>
  <c r="Z177" i="43"/>
  <c r="F178" i="45"/>
  <c r="F178" i="43"/>
  <c r="AL178" i="45"/>
  <c r="AL178" i="43"/>
  <c r="AT178" i="45"/>
  <c r="AT178" i="43"/>
  <c r="BJ178" i="45"/>
  <c r="BJ178" i="43"/>
  <c r="D179" i="45"/>
  <c r="D179" i="43"/>
  <c r="L179" i="45"/>
  <c r="L179" i="43"/>
  <c r="T179" i="45"/>
  <c r="T179" i="43"/>
  <c r="AB179" i="45"/>
  <c r="AB179" i="43"/>
  <c r="AJ179" i="45"/>
  <c r="AJ179" i="43"/>
  <c r="AR179" i="45"/>
  <c r="AR179" i="43"/>
  <c r="BP179" i="45"/>
  <c r="BP179" i="43"/>
  <c r="Q182" i="45"/>
  <c r="Q182" i="43"/>
  <c r="Y182" i="45"/>
  <c r="Y182" i="43"/>
  <c r="AW182" i="45"/>
  <c r="AW182" i="43"/>
  <c r="BE182" i="45"/>
  <c r="BE182" i="43"/>
  <c r="G183" i="45"/>
  <c r="G183" i="43"/>
  <c r="O183" i="43"/>
  <c r="O183" i="45"/>
  <c r="W183" i="45"/>
  <c r="W183" i="43"/>
  <c r="AM183" i="45"/>
  <c r="AM183" i="43"/>
  <c r="AU183" i="45"/>
  <c r="AU183" i="43"/>
  <c r="BC183" i="45"/>
  <c r="BC183" i="43"/>
  <c r="BK183" i="45"/>
  <c r="BK183" i="43"/>
  <c r="F184" i="43"/>
  <c r="F184" i="45"/>
  <c r="Z186" i="43"/>
  <c r="Z186" i="45"/>
  <c r="D187" i="43"/>
  <c r="D187" i="45"/>
  <c r="AJ187" i="43"/>
  <c r="AJ187" i="45"/>
  <c r="BH187" i="43"/>
  <c r="BH187" i="45"/>
  <c r="R188" i="43"/>
  <c r="R188" i="45"/>
  <c r="Z188" i="43"/>
  <c r="Z188" i="45"/>
  <c r="AP188" i="43"/>
  <c r="AP188" i="45"/>
  <c r="AX188" i="43"/>
  <c r="AX188" i="45"/>
  <c r="BN188" i="43"/>
  <c r="BN188" i="45"/>
  <c r="D190" i="45"/>
  <c r="D190" i="43"/>
  <c r="L190" i="45"/>
  <c r="L190" i="43"/>
  <c r="T190" i="45"/>
  <c r="T190" i="43"/>
  <c r="AB190" i="45"/>
  <c r="AB190" i="43"/>
  <c r="AJ190" i="45"/>
  <c r="AJ190" i="43"/>
  <c r="AR190" i="45"/>
  <c r="AR190" i="43"/>
  <c r="AZ190" i="45"/>
  <c r="AZ190" i="43"/>
  <c r="BH190" i="45"/>
  <c r="BH190" i="43"/>
  <c r="BP190" i="45"/>
  <c r="BP190" i="43"/>
  <c r="X142" i="45"/>
  <c r="X142" i="43"/>
  <c r="BD142" i="45"/>
  <c r="BD142" i="43"/>
  <c r="G143" i="45"/>
  <c r="G143" i="43"/>
  <c r="O143" i="45"/>
  <c r="O143" i="43"/>
  <c r="W143" i="45"/>
  <c r="W143" i="43"/>
  <c r="AE143" i="45"/>
  <c r="AE143" i="43"/>
  <c r="AM143" i="45"/>
  <c r="AM143" i="43"/>
  <c r="AU143" i="45"/>
  <c r="AU143" i="43"/>
  <c r="BC143" i="45"/>
  <c r="BC143" i="43"/>
  <c r="BK143" i="45"/>
  <c r="BK143" i="43"/>
  <c r="AV144" i="45"/>
  <c r="D145" i="45"/>
  <c r="D145" i="43"/>
  <c r="L145" i="45"/>
  <c r="L145" i="43"/>
  <c r="T145" i="45"/>
  <c r="T145" i="43"/>
  <c r="AB145" i="45"/>
  <c r="AB145" i="43"/>
  <c r="AJ145" i="45"/>
  <c r="AJ145" i="43"/>
  <c r="AR145" i="45"/>
  <c r="AR145" i="43"/>
  <c r="AZ145" i="45"/>
  <c r="AZ145" i="43"/>
  <c r="BH145" i="45"/>
  <c r="BH145" i="43"/>
  <c r="BP145" i="45"/>
  <c r="BP145" i="43"/>
  <c r="Z146" i="45"/>
  <c r="Z146" i="43"/>
  <c r="BF146" i="45"/>
  <c r="BF146" i="43"/>
  <c r="D148" i="45"/>
  <c r="D148" i="43"/>
  <c r="L148" i="45"/>
  <c r="L148" i="43"/>
  <c r="T148" i="45"/>
  <c r="T148" i="43"/>
  <c r="AB148" i="45"/>
  <c r="AB148" i="43"/>
  <c r="AJ148" i="45"/>
  <c r="AJ148" i="43"/>
  <c r="AR148" i="45"/>
  <c r="AR148" i="43"/>
  <c r="AZ148" i="45"/>
  <c r="AZ148" i="43"/>
  <c r="BH148" i="45"/>
  <c r="BH148" i="43"/>
  <c r="BP148" i="45"/>
  <c r="BP148" i="43"/>
  <c r="AJ149" i="45"/>
  <c r="AS149" i="45"/>
  <c r="J149" i="45"/>
  <c r="J149" i="43"/>
  <c r="R149" i="45"/>
  <c r="R149" i="43"/>
  <c r="Z149" i="45"/>
  <c r="Z149" i="43"/>
  <c r="AH149" i="45"/>
  <c r="AH149" i="43"/>
  <c r="AP149" i="45"/>
  <c r="AP149" i="43"/>
  <c r="AX149" i="45"/>
  <c r="AX149" i="43"/>
  <c r="BF149" i="45"/>
  <c r="BF149" i="43"/>
  <c r="BN149" i="45"/>
  <c r="BN149" i="43"/>
  <c r="AQ150" i="45"/>
  <c r="I150" i="45"/>
  <c r="I150" i="43"/>
  <c r="Q150" i="45"/>
  <c r="Q150" i="43"/>
  <c r="AO151" i="45"/>
  <c r="BI151" i="45"/>
  <c r="F151" i="45"/>
  <c r="F151" i="43"/>
  <c r="N151" i="45"/>
  <c r="N151" i="43"/>
  <c r="V151" i="45"/>
  <c r="V151" i="43"/>
  <c r="AD151" i="45"/>
  <c r="AD151" i="43"/>
  <c r="AL151" i="45"/>
  <c r="AL151" i="43"/>
  <c r="AT151" i="45"/>
  <c r="AT151" i="43"/>
  <c r="BB151" i="45"/>
  <c r="BB151" i="43"/>
  <c r="BJ151" i="45"/>
  <c r="BJ151" i="43"/>
  <c r="Z152" i="45"/>
  <c r="AX152" i="45"/>
  <c r="N153" i="45"/>
  <c r="X153" i="45"/>
  <c r="AV153" i="45"/>
  <c r="X154" i="45"/>
  <c r="AT154" i="45"/>
  <c r="D154" i="45"/>
  <c r="D154" i="43"/>
  <c r="L154" i="45"/>
  <c r="L154" i="43"/>
  <c r="T154" i="45"/>
  <c r="T154" i="43"/>
  <c r="AB154" i="45"/>
  <c r="AB154" i="43"/>
  <c r="AJ154" i="45"/>
  <c r="AJ154" i="43"/>
  <c r="AR154" i="45"/>
  <c r="AR154" i="43"/>
  <c r="AZ154" i="45"/>
  <c r="AZ154" i="43"/>
  <c r="BH154" i="45"/>
  <c r="BH154" i="43"/>
  <c r="BP154" i="45"/>
  <c r="BP154" i="43"/>
  <c r="AR155" i="45"/>
  <c r="BP155" i="45"/>
  <c r="F156" i="45"/>
  <c r="S156" i="45"/>
  <c r="AD156" i="45"/>
  <c r="AP156" i="45"/>
  <c r="R157" i="45"/>
  <c r="AI157" i="45"/>
  <c r="AY157" i="45"/>
  <c r="BJ157" i="45"/>
  <c r="G157" i="45"/>
  <c r="G157" i="43"/>
  <c r="W157" i="45"/>
  <c r="W157" i="43"/>
  <c r="AE157" i="45"/>
  <c r="AE157" i="43"/>
  <c r="AM157" i="45"/>
  <c r="AM157" i="43"/>
  <c r="AU157" i="45"/>
  <c r="AU157" i="43"/>
  <c r="S158" i="45"/>
  <c r="AI158" i="45"/>
  <c r="BG158" i="45"/>
  <c r="L159" i="45"/>
  <c r="AC159" i="45"/>
  <c r="AS159" i="45"/>
  <c r="BO159" i="45"/>
  <c r="I159" i="45"/>
  <c r="I159" i="43"/>
  <c r="Q159" i="45"/>
  <c r="Q159" i="43"/>
  <c r="Y159" i="45"/>
  <c r="Y159" i="43"/>
  <c r="T160" i="45"/>
  <c r="AJ160" i="45"/>
  <c r="AZ160" i="45"/>
  <c r="I160" i="45"/>
  <c r="I160" i="43"/>
  <c r="Q160" i="45"/>
  <c r="Q160" i="43"/>
  <c r="Y160" i="45"/>
  <c r="Y160" i="43"/>
  <c r="AG160" i="45"/>
  <c r="AG160" i="43"/>
  <c r="AO160" i="45"/>
  <c r="AO160" i="43"/>
  <c r="AW160" i="45"/>
  <c r="AW160" i="43"/>
  <c r="AH161" i="45"/>
  <c r="O162" i="45"/>
  <c r="BC162" i="45"/>
  <c r="I163" i="45"/>
  <c r="V163" i="45"/>
  <c r="AH163" i="45"/>
  <c r="AW163" i="45"/>
  <c r="BJ163" i="45"/>
  <c r="AU163" i="45"/>
  <c r="AU163" i="43"/>
  <c r="AF164" i="45"/>
  <c r="F164" i="45"/>
  <c r="F164" i="43"/>
  <c r="N164" i="45"/>
  <c r="N164" i="43"/>
  <c r="V164" i="45"/>
  <c r="V164" i="43"/>
  <c r="AD164" i="45"/>
  <c r="AD164" i="43"/>
  <c r="AL164" i="45"/>
  <c r="AL164" i="43"/>
  <c r="AT164" i="45"/>
  <c r="AT164" i="43"/>
  <c r="BB164" i="45"/>
  <c r="BB164" i="43"/>
  <c r="BJ164" i="45"/>
  <c r="BJ164" i="43"/>
  <c r="Q165" i="45"/>
  <c r="AQ165" i="45"/>
  <c r="G165" i="45"/>
  <c r="G165" i="43"/>
  <c r="O165" i="45"/>
  <c r="O165" i="43"/>
  <c r="W165" i="45"/>
  <c r="W165" i="43"/>
  <c r="AE165" i="45"/>
  <c r="AE165" i="43"/>
  <c r="AM165" i="45"/>
  <c r="AM165" i="43"/>
  <c r="AU165" i="45"/>
  <c r="AU165" i="43"/>
  <c r="BC165" i="45"/>
  <c r="BC165" i="43"/>
  <c r="BK165" i="45"/>
  <c r="BK165" i="43"/>
  <c r="AE166" i="45"/>
  <c r="AU166" i="45"/>
  <c r="BK166" i="45"/>
  <c r="E167" i="45"/>
  <c r="U167" i="45"/>
  <c r="AH167" i="45"/>
  <c r="AX167" i="45"/>
  <c r="BQ167" i="45"/>
  <c r="K167" i="45"/>
  <c r="K167" i="43"/>
  <c r="S167" i="45"/>
  <c r="S167" i="43"/>
  <c r="AA167" i="45"/>
  <c r="AA167" i="43"/>
  <c r="AI167" i="45"/>
  <c r="AI167" i="43"/>
  <c r="AQ167" i="45"/>
  <c r="AQ167" i="43"/>
  <c r="AY167" i="45"/>
  <c r="AY167" i="43"/>
  <c r="BG167" i="45"/>
  <c r="BG167" i="43"/>
  <c r="BO167" i="45"/>
  <c r="BO167" i="43"/>
  <c r="L168" i="45"/>
  <c r="AB168" i="45"/>
  <c r="E168" i="45"/>
  <c r="E168" i="43"/>
  <c r="M168" i="45"/>
  <c r="M168" i="43"/>
  <c r="U168" i="45"/>
  <c r="U168" i="43"/>
  <c r="AC168" i="45"/>
  <c r="AC168" i="43"/>
  <c r="AK168" i="45"/>
  <c r="AK168" i="43"/>
  <c r="AS168" i="45"/>
  <c r="AS168" i="43"/>
  <c r="BA168" i="45"/>
  <c r="BA168" i="43"/>
  <c r="BI168" i="45"/>
  <c r="BI168" i="43"/>
  <c r="BQ168" i="45"/>
  <c r="BQ168" i="43"/>
  <c r="N169" i="45"/>
  <c r="BD169" i="45"/>
  <c r="D169" i="45"/>
  <c r="D169" i="43"/>
  <c r="L169" i="45"/>
  <c r="L169" i="43"/>
  <c r="T169" i="45"/>
  <c r="T169" i="43"/>
  <c r="BH169" i="45"/>
  <c r="BH169" i="43"/>
  <c r="N170" i="45"/>
  <c r="AY170" i="45"/>
  <c r="Q171" i="45"/>
  <c r="AD171" i="45"/>
  <c r="AO171" i="45"/>
  <c r="BJ171" i="45"/>
  <c r="O171" i="45"/>
  <c r="O171" i="43"/>
  <c r="S172" i="45"/>
  <c r="AV172" i="45"/>
  <c r="BG172" i="45"/>
  <c r="BE173" i="45"/>
  <c r="O174" i="45"/>
  <c r="AB174" i="45"/>
  <c r="AU174" i="45"/>
  <c r="BK174" i="45"/>
  <c r="D175" i="45"/>
  <c r="D175" i="43"/>
  <c r="L175" i="45"/>
  <c r="L175" i="43"/>
  <c r="T175" i="45"/>
  <c r="T175" i="43"/>
  <c r="AB175" i="45"/>
  <c r="AB175" i="43"/>
  <c r="AJ175" i="45"/>
  <c r="AJ175" i="43"/>
  <c r="AR175" i="45"/>
  <c r="AR175" i="43"/>
  <c r="AZ175" i="45"/>
  <c r="AZ175" i="43"/>
  <c r="BH175" i="45"/>
  <c r="BH175" i="43"/>
  <c r="BP175" i="45"/>
  <c r="BP175" i="43"/>
  <c r="J176" i="45"/>
  <c r="P176" i="45"/>
  <c r="P176" i="43"/>
  <c r="X176" i="45"/>
  <c r="X176" i="43"/>
  <c r="E177" i="45"/>
  <c r="O177" i="45"/>
  <c r="AS177" i="45"/>
  <c r="BC177" i="45"/>
  <c r="BQ177" i="45"/>
  <c r="AA177" i="45"/>
  <c r="AA177" i="43"/>
  <c r="AI177" i="45"/>
  <c r="AI177" i="43"/>
  <c r="BG177" i="45"/>
  <c r="BG177" i="43"/>
  <c r="AG178" i="45"/>
  <c r="Q179" i="45"/>
  <c r="AG179" i="45"/>
  <c r="E179" i="45"/>
  <c r="E179" i="43"/>
  <c r="M179" i="45"/>
  <c r="M179" i="43"/>
  <c r="U179" i="45"/>
  <c r="U179" i="43"/>
  <c r="AC179" i="45"/>
  <c r="AC179" i="43"/>
  <c r="AK179" i="45"/>
  <c r="AK179" i="43"/>
  <c r="AS179" i="45"/>
  <c r="AS179" i="43"/>
  <c r="BA179" i="45"/>
  <c r="BA179" i="43"/>
  <c r="BI179" i="45"/>
  <c r="BI179" i="43"/>
  <c r="BQ179" i="45"/>
  <c r="BQ179" i="43"/>
  <c r="AR180" i="45"/>
  <c r="BH180" i="45"/>
  <c r="N181" i="45"/>
  <c r="BJ181" i="45"/>
  <c r="BC181" i="43"/>
  <c r="BC181" i="45"/>
  <c r="AH182" i="43"/>
  <c r="AH182" i="45"/>
  <c r="P183" i="45"/>
  <c r="P183" i="43"/>
  <c r="V184" i="45"/>
  <c r="AL184" i="45"/>
  <c r="BE184" i="45"/>
  <c r="AE184" i="45"/>
  <c r="AE184" i="43"/>
  <c r="BK184" i="45"/>
  <c r="BK184" i="43"/>
  <c r="AG185" i="45"/>
  <c r="AG185" i="43"/>
  <c r="BM185" i="45"/>
  <c r="BM185" i="43"/>
  <c r="J186" i="45"/>
  <c r="AE186" i="45"/>
  <c r="AX186" i="45"/>
  <c r="AY186" i="43"/>
  <c r="AY186" i="45"/>
  <c r="I187" i="45"/>
  <c r="W187" i="45"/>
  <c r="BE187" i="45"/>
  <c r="AA188" i="43"/>
  <c r="AA188" i="45"/>
  <c r="AY188" i="43"/>
  <c r="AY188" i="45"/>
  <c r="I191" i="43"/>
  <c r="I191" i="45"/>
  <c r="Y191" i="43"/>
  <c r="Y191" i="45"/>
  <c r="AO191" i="43"/>
  <c r="AO191" i="45"/>
  <c r="BE191" i="43"/>
  <c r="BE191" i="45"/>
  <c r="K126" i="45"/>
  <c r="K126" i="43"/>
  <c r="S126" i="45"/>
  <c r="S126" i="43"/>
  <c r="AA126" i="45"/>
  <c r="AA126" i="43"/>
  <c r="AI126" i="45"/>
  <c r="AI126" i="43"/>
  <c r="AQ126" i="45"/>
  <c r="AQ126" i="43"/>
  <c r="AY126" i="45"/>
  <c r="AY126" i="43"/>
  <c r="BG126" i="45"/>
  <c r="BG126" i="43"/>
  <c r="BO126" i="45"/>
  <c r="BO126" i="43"/>
  <c r="AH127" i="45"/>
  <c r="AH127" i="43"/>
  <c r="BN127" i="45"/>
  <c r="BN127" i="43"/>
  <c r="I129" i="45"/>
  <c r="I129" i="43"/>
  <c r="Q129" i="45"/>
  <c r="Q129" i="43"/>
  <c r="Y129" i="45"/>
  <c r="Y129" i="43"/>
  <c r="AG129" i="45"/>
  <c r="AG129" i="43"/>
  <c r="AO129" i="45"/>
  <c r="AO129" i="43"/>
  <c r="AW129" i="45"/>
  <c r="AW129" i="43"/>
  <c r="BE129" i="45"/>
  <c r="BE129" i="43"/>
  <c r="BM129" i="45"/>
  <c r="BM129" i="43"/>
  <c r="D130" i="45"/>
  <c r="D130" i="43"/>
  <c r="L130" i="45"/>
  <c r="L130" i="43"/>
  <c r="T130" i="45"/>
  <c r="T130" i="43"/>
  <c r="AB130" i="45"/>
  <c r="AB130" i="43"/>
  <c r="AJ130" i="45"/>
  <c r="AJ130" i="43"/>
  <c r="AR130" i="45"/>
  <c r="AR130" i="43"/>
  <c r="AZ130" i="45"/>
  <c r="AZ130" i="43"/>
  <c r="BH130" i="45"/>
  <c r="BH130" i="43"/>
  <c r="BP130" i="45"/>
  <c r="BP130" i="43"/>
  <c r="Q131" i="45"/>
  <c r="Q131" i="43"/>
  <c r="Y131" i="45"/>
  <c r="Y131" i="43"/>
  <c r="AG131" i="45"/>
  <c r="AG131" i="43"/>
  <c r="AW131" i="45"/>
  <c r="AW131" i="43"/>
  <c r="BE131" i="45"/>
  <c r="BE131" i="43"/>
  <c r="BM131" i="45"/>
  <c r="BM131" i="43"/>
  <c r="D132" i="45"/>
  <c r="D132" i="43"/>
  <c r="T132" i="45"/>
  <c r="T132" i="43"/>
  <c r="AJ132" i="45"/>
  <c r="AJ132" i="43"/>
  <c r="AZ132" i="45"/>
  <c r="AZ132" i="43"/>
  <c r="BP132" i="45"/>
  <c r="BP132" i="43"/>
  <c r="L133" i="45"/>
  <c r="AJ133" i="45"/>
  <c r="P134" i="45"/>
  <c r="K134" i="45"/>
  <c r="K134" i="43"/>
  <c r="S134" i="45"/>
  <c r="S134" i="43"/>
  <c r="AA134" i="45"/>
  <c r="AA134" i="43"/>
  <c r="AI134" i="45"/>
  <c r="AI134" i="43"/>
  <c r="AQ134" i="45"/>
  <c r="AQ134" i="43"/>
  <c r="AY134" i="45"/>
  <c r="AY134" i="43"/>
  <c r="BG134" i="45"/>
  <c r="BG134" i="43"/>
  <c r="BO134" i="45"/>
  <c r="BO134" i="43"/>
  <c r="K135" i="45"/>
  <c r="AA135" i="45"/>
  <c r="AQ135" i="45"/>
  <c r="BG135" i="45"/>
  <c r="F135" i="45"/>
  <c r="F135" i="43"/>
  <c r="N135" i="45"/>
  <c r="N135" i="43"/>
  <c r="V135" i="45"/>
  <c r="V135" i="43"/>
  <c r="AD135" i="45"/>
  <c r="AD135" i="43"/>
  <c r="AL135" i="45"/>
  <c r="AL135" i="43"/>
  <c r="AT135" i="45"/>
  <c r="AT135" i="43"/>
  <c r="BB135" i="45"/>
  <c r="BB135" i="43"/>
  <c r="BJ135" i="45"/>
  <c r="BJ135" i="43"/>
  <c r="Q136" i="45"/>
  <c r="I137" i="45"/>
  <c r="I137" i="43"/>
  <c r="Q137" i="45"/>
  <c r="Q137" i="43"/>
  <c r="Y137" i="45"/>
  <c r="Y137" i="43"/>
  <c r="AG137" i="45"/>
  <c r="AG137" i="43"/>
  <c r="AO137" i="45"/>
  <c r="AO137" i="43"/>
  <c r="AW137" i="45"/>
  <c r="AW137" i="43"/>
  <c r="BE137" i="45"/>
  <c r="BE137" i="43"/>
  <c r="BM137" i="45"/>
  <c r="BM137" i="43"/>
  <c r="H138" i="45"/>
  <c r="X138" i="45"/>
  <c r="AN138" i="45"/>
  <c r="BD138" i="45"/>
  <c r="D138" i="45"/>
  <c r="D138" i="43"/>
  <c r="L138" i="45"/>
  <c r="L138" i="43"/>
  <c r="T138" i="45"/>
  <c r="T138" i="43"/>
  <c r="AB138" i="45"/>
  <c r="AB138" i="43"/>
  <c r="AJ138" i="45"/>
  <c r="AJ138" i="43"/>
  <c r="AR138" i="45"/>
  <c r="AR138" i="43"/>
  <c r="AZ138" i="45"/>
  <c r="AZ138" i="43"/>
  <c r="BH138" i="45"/>
  <c r="BH138" i="43"/>
  <c r="BP138" i="45"/>
  <c r="BP138" i="43"/>
  <c r="L139" i="45"/>
  <c r="AB139" i="45"/>
  <c r="AR139" i="45"/>
  <c r="BH139" i="45"/>
  <c r="E141" i="45"/>
  <c r="AK141" i="45"/>
  <c r="AX141" i="45"/>
  <c r="AN142" i="45"/>
  <c r="AC143" i="45"/>
  <c r="BA143" i="45"/>
  <c r="H143" i="45"/>
  <c r="H143" i="43"/>
  <c r="P143" i="45"/>
  <c r="P143" i="43"/>
  <c r="X143" i="45"/>
  <c r="X143" i="43"/>
  <c r="AF143" i="45"/>
  <c r="AF143" i="43"/>
  <c r="AN143" i="45"/>
  <c r="AN143" i="43"/>
  <c r="AV143" i="45"/>
  <c r="AV143" i="43"/>
  <c r="BD143" i="45"/>
  <c r="BD143" i="43"/>
  <c r="BL143" i="45"/>
  <c r="BL143" i="43"/>
  <c r="F144" i="45"/>
  <c r="F144" i="43"/>
  <c r="AL144" i="45"/>
  <c r="AL144" i="43"/>
  <c r="Y145" i="45"/>
  <c r="AU145" i="45"/>
  <c r="U145" i="45"/>
  <c r="U145" i="43"/>
  <c r="BA145" i="45"/>
  <c r="BA145" i="43"/>
  <c r="AN146" i="45"/>
  <c r="Y147" i="45"/>
  <c r="AJ147" i="45"/>
  <c r="AZ147" i="45"/>
  <c r="BJ147" i="45"/>
  <c r="G147" i="45"/>
  <c r="G147" i="43"/>
  <c r="O147" i="45"/>
  <c r="O147" i="43"/>
  <c r="W147" i="45"/>
  <c r="W147" i="43"/>
  <c r="AE147" i="45"/>
  <c r="AE147" i="43"/>
  <c r="AM147" i="45"/>
  <c r="AM147" i="43"/>
  <c r="AU147" i="45"/>
  <c r="AU147" i="43"/>
  <c r="BC147" i="45"/>
  <c r="BC147" i="43"/>
  <c r="BK147" i="45"/>
  <c r="BK147" i="43"/>
  <c r="AM148" i="45"/>
  <c r="E148" i="45"/>
  <c r="E148" i="43"/>
  <c r="M148" i="45"/>
  <c r="M148" i="43"/>
  <c r="AC148" i="45"/>
  <c r="AC148" i="43"/>
  <c r="AK148" i="45"/>
  <c r="AK148" i="43"/>
  <c r="BI148" i="45"/>
  <c r="BI148" i="43"/>
  <c r="BQ148" i="45"/>
  <c r="BQ148" i="43"/>
  <c r="AB149" i="45"/>
  <c r="AK149" i="45"/>
  <c r="BC149" i="45"/>
  <c r="BP149" i="45"/>
  <c r="W150" i="45"/>
  <c r="AG150" i="45"/>
  <c r="AT150" i="45"/>
  <c r="H151" i="45"/>
  <c r="S151" i="45"/>
  <c r="AF151" i="45"/>
  <c r="AQ151" i="45"/>
  <c r="AZ151" i="45"/>
  <c r="O151" i="45"/>
  <c r="O151" i="43"/>
  <c r="AE151" i="45"/>
  <c r="AE151" i="43"/>
  <c r="AM151" i="45"/>
  <c r="AM151" i="43"/>
  <c r="AA152" i="45"/>
  <c r="AY152" i="45"/>
  <c r="BI152" i="45"/>
  <c r="O153" i="45"/>
  <c r="Y153" i="45"/>
  <c r="AW153" i="45"/>
  <c r="K154" i="45"/>
  <c r="Y154" i="45"/>
  <c r="AI154" i="45"/>
  <c r="AU154" i="45"/>
  <c r="BG154" i="45"/>
  <c r="E154" i="45"/>
  <c r="E154" i="43"/>
  <c r="M154" i="45"/>
  <c r="M154" i="43"/>
  <c r="U154" i="45"/>
  <c r="U154" i="43"/>
  <c r="AC154" i="45"/>
  <c r="AC154" i="43"/>
  <c r="AK154" i="45"/>
  <c r="AK154" i="43"/>
  <c r="AS154" i="45"/>
  <c r="AS154" i="43"/>
  <c r="BA154" i="45"/>
  <c r="BA154" i="43"/>
  <c r="BI154" i="45"/>
  <c r="BI154" i="43"/>
  <c r="BQ154" i="45"/>
  <c r="BQ154" i="43"/>
  <c r="Y155" i="45"/>
  <c r="AS155" i="45"/>
  <c r="BQ155" i="45"/>
  <c r="G156" i="45"/>
  <c r="T156" i="45"/>
  <c r="AE156" i="45"/>
  <c r="AQ156" i="45"/>
  <c r="BB156" i="45"/>
  <c r="H156" i="45"/>
  <c r="H156" i="43"/>
  <c r="P156" i="45"/>
  <c r="P156" i="43"/>
  <c r="X156" i="45"/>
  <c r="X156" i="43"/>
  <c r="AF156" i="45"/>
  <c r="AF156" i="43"/>
  <c r="AN156" i="45"/>
  <c r="AN156" i="43"/>
  <c r="AV156" i="45"/>
  <c r="AV156" i="43"/>
  <c r="AK157" i="45"/>
  <c r="BB157" i="45"/>
  <c r="BK157" i="45"/>
  <c r="AV157" i="45"/>
  <c r="AV157" i="43"/>
  <c r="D158" i="45"/>
  <c r="T158" i="45"/>
  <c r="AJ158" i="45"/>
  <c r="AX158" i="45"/>
  <c r="BH158" i="45"/>
  <c r="E158" i="45"/>
  <c r="E158" i="43"/>
  <c r="M158" i="45"/>
  <c r="M158" i="43"/>
  <c r="U158" i="45"/>
  <c r="U158" i="43"/>
  <c r="AK158" i="45"/>
  <c r="AK158" i="43"/>
  <c r="BI158" i="45"/>
  <c r="BI158" i="43"/>
  <c r="BQ158" i="45"/>
  <c r="BQ158" i="43"/>
  <c r="M159" i="45"/>
  <c r="AD159" i="45"/>
  <c r="AT159" i="45"/>
  <c r="BC159" i="45"/>
  <c r="BP159" i="45"/>
  <c r="J159" i="45"/>
  <c r="J159" i="43"/>
  <c r="R159" i="45"/>
  <c r="R159" i="43"/>
  <c r="Z159" i="45"/>
  <c r="Z159" i="43"/>
  <c r="AH159" i="45"/>
  <c r="AH159" i="43"/>
  <c r="AP159" i="45"/>
  <c r="AP159" i="43"/>
  <c r="BF159" i="45"/>
  <c r="BF159" i="43"/>
  <c r="BN159" i="45"/>
  <c r="BN159" i="43"/>
  <c r="G160" i="45"/>
  <c r="W160" i="45"/>
  <c r="AM160" i="45"/>
  <c r="BC160" i="45"/>
  <c r="BO160" i="45"/>
  <c r="J160" i="45"/>
  <c r="J160" i="43"/>
  <c r="R160" i="45"/>
  <c r="R160" i="43"/>
  <c r="Z160" i="45"/>
  <c r="Z160" i="43"/>
  <c r="AH160" i="45"/>
  <c r="AH160" i="43"/>
  <c r="AP160" i="45"/>
  <c r="AP160" i="43"/>
  <c r="AX160" i="45"/>
  <c r="AX160" i="43"/>
  <c r="BF160" i="45"/>
  <c r="BF160" i="43"/>
  <c r="BN160" i="45"/>
  <c r="BN160" i="43"/>
  <c r="I161" i="45"/>
  <c r="U161" i="45"/>
  <c r="AI161" i="45"/>
  <c r="AW161" i="45"/>
  <c r="BI161" i="45"/>
  <c r="G161" i="45"/>
  <c r="G161" i="43"/>
  <c r="O161" i="45"/>
  <c r="O161" i="43"/>
  <c r="W161" i="45"/>
  <c r="W161" i="43"/>
  <c r="AE161" i="45"/>
  <c r="AE161" i="43"/>
  <c r="AM161" i="45"/>
  <c r="AM161" i="43"/>
  <c r="AU161" i="45"/>
  <c r="AU161" i="43"/>
  <c r="BC161" i="45"/>
  <c r="BC161" i="43"/>
  <c r="BK161" i="45"/>
  <c r="BK161" i="43"/>
  <c r="P162" i="45"/>
  <c r="AC162" i="45"/>
  <c r="AQ162" i="45"/>
  <c r="BD162" i="45"/>
  <c r="J163" i="45"/>
  <c r="W163" i="45"/>
  <c r="AK163" i="45"/>
  <c r="AX163" i="45"/>
  <c r="BK163" i="45"/>
  <c r="H163" i="45"/>
  <c r="H163" i="43"/>
  <c r="P163" i="45"/>
  <c r="P163" i="43"/>
  <c r="X163" i="45"/>
  <c r="X163" i="43"/>
  <c r="AF163" i="45"/>
  <c r="AF163" i="43"/>
  <c r="AN163" i="45"/>
  <c r="AN163" i="43"/>
  <c r="AV163" i="45"/>
  <c r="AV163" i="43"/>
  <c r="BD163" i="45"/>
  <c r="BD163" i="43"/>
  <c r="BL163" i="45"/>
  <c r="BL163" i="43"/>
  <c r="D164" i="45"/>
  <c r="S164" i="45"/>
  <c r="AG164" i="45"/>
  <c r="AV164" i="45"/>
  <c r="O164" i="45"/>
  <c r="O164" i="43"/>
  <c r="AE164" i="45"/>
  <c r="AE164" i="43"/>
  <c r="AM164" i="45"/>
  <c r="AM164" i="43"/>
  <c r="BC164" i="45"/>
  <c r="BC164" i="43"/>
  <c r="R165" i="45"/>
  <c r="AD165" i="45"/>
  <c r="AS165" i="45"/>
  <c r="BJ165" i="45"/>
  <c r="H165" i="45"/>
  <c r="H165" i="43"/>
  <c r="P165" i="45"/>
  <c r="P165" i="43"/>
  <c r="X165" i="45"/>
  <c r="X165" i="43"/>
  <c r="AF165" i="45"/>
  <c r="AF165" i="43"/>
  <c r="AN165" i="45"/>
  <c r="AN165" i="43"/>
  <c r="AV165" i="45"/>
  <c r="AV165" i="43"/>
  <c r="BD165" i="45"/>
  <c r="BD165" i="43"/>
  <c r="BL165" i="45"/>
  <c r="BL165" i="43"/>
  <c r="D166" i="45"/>
  <c r="S166" i="45"/>
  <c r="AF166" i="45"/>
  <c r="AV166" i="45"/>
  <c r="BL166" i="45"/>
  <c r="I166" i="45"/>
  <c r="I166" i="43"/>
  <c r="Q166" i="45"/>
  <c r="Q166" i="43"/>
  <c r="Y166" i="45"/>
  <c r="Y166" i="43"/>
  <c r="AG166" i="45"/>
  <c r="AG166" i="43"/>
  <c r="AO166" i="45"/>
  <c r="AO166" i="43"/>
  <c r="AW166" i="45"/>
  <c r="AW166" i="43"/>
  <c r="BE166" i="45"/>
  <c r="BE166" i="43"/>
  <c r="BM166" i="45"/>
  <c r="BM166" i="43"/>
  <c r="F167" i="45"/>
  <c r="V167" i="45"/>
  <c r="AK167" i="45"/>
  <c r="BB167" i="45"/>
  <c r="D167" i="45"/>
  <c r="D167" i="43"/>
  <c r="L167" i="45"/>
  <c r="L167" i="43"/>
  <c r="T167" i="45"/>
  <c r="T167" i="43"/>
  <c r="AB167" i="45"/>
  <c r="AB167" i="43"/>
  <c r="AJ167" i="45"/>
  <c r="AJ167" i="43"/>
  <c r="AR167" i="45"/>
  <c r="AR167" i="43"/>
  <c r="AZ167" i="45"/>
  <c r="AZ167" i="43"/>
  <c r="BH167" i="45"/>
  <c r="BH167" i="43"/>
  <c r="BP167" i="45"/>
  <c r="BP167" i="43"/>
  <c r="O168" i="45"/>
  <c r="AE168" i="45"/>
  <c r="AR168" i="45"/>
  <c r="BH168" i="45"/>
  <c r="F168" i="45"/>
  <c r="F168" i="43"/>
  <c r="N168" i="45"/>
  <c r="N168" i="43"/>
  <c r="V168" i="45"/>
  <c r="V168" i="43"/>
  <c r="AD168" i="45"/>
  <c r="AD168" i="43"/>
  <c r="AL168" i="45"/>
  <c r="AL168" i="43"/>
  <c r="AT168" i="45"/>
  <c r="AT168" i="43"/>
  <c r="BB168" i="45"/>
  <c r="BB168" i="43"/>
  <c r="BJ168" i="45"/>
  <c r="BJ168" i="43"/>
  <c r="P169" i="45"/>
  <c r="AD169" i="45"/>
  <c r="BG169" i="45"/>
  <c r="O170" i="45"/>
  <c r="AP170" i="45"/>
  <c r="AZ170" i="45"/>
  <c r="BK170" i="45"/>
  <c r="H170" i="45"/>
  <c r="H170" i="43"/>
  <c r="P170" i="45"/>
  <c r="P170" i="43"/>
  <c r="AN170" i="45"/>
  <c r="AN170" i="43"/>
  <c r="D171" i="45"/>
  <c r="R171" i="45"/>
  <c r="AE171" i="45"/>
  <c r="AP171" i="45"/>
  <c r="BK171" i="45"/>
  <c r="X171" i="45"/>
  <c r="X171" i="43"/>
  <c r="BL171" i="45"/>
  <c r="BL171" i="43"/>
  <c r="D172" i="45"/>
  <c r="T172" i="45"/>
  <c r="AW172" i="45"/>
  <c r="BH172" i="45"/>
  <c r="E172" i="45"/>
  <c r="E172" i="43"/>
  <c r="M172" i="45"/>
  <c r="M172" i="43"/>
  <c r="U172" i="45"/>
  <c r="U172" i="43"/>
  <c r="AC172" i="45"/>
  <c r="AC172" i="43"/>
  <c r="AK172" i="45"/>
  <c r="AK172" i="43"/>
  <c r="AS172" i="45"/>
  <c r="AS172" i="43"/>
  <c r="BA172" i="45"/>
  <c r="BA172" i="43"/>
  <c r="BI172" i="45"/>
  <c r="BI172" i="43"/>
  <c r="BQ172" i="45"/>
  <c r="BQ172" i="43"/>
  <c r="M173" i="45"/>
  <c r="AC173" i="45"/>
  <c r="BF173" i="45"/>
  <c r="P174" i="45"/>
  <c r="AE174" i="45"/>
  <c r="AV174" i="45"/>
  <c r="BL174" i="45"/>
  <c r="I174" i="45"/>
  <c r="I174" i="43"/>
  <c r="Q174" i="45"/>
  <c r="Q174" i="43"/>
  <c r="Y174" i="45"/>
  <c r="Y174" i="43"/>
  <c r="AG174" i="45"/>
  <c r="AG174" i="43"/>
  <c r="AO174" i="45"/>
  <c r="AO174" i="43"/>
  <c r="AW174" i="45"/>
  <c r="AW174" i="43"/>
  <c r="BE174" i="45"/>
  <c r="BE174" i="43"/>
  <c r="BM174" i="45"/>
  <c r="BM174" i="43"/>
  <c r="F175" i="45"/>
  <c r="AG175" i="45"/>
  <c r="AT175" i="45"/>
  <c r="K176" i="45"/>
  <c r="AA176" i="45"/>
  <c r="AZ176" i="45"/>
  <c r="BO176" i="45"/>
  <c r="Y176" i="45"/>
  <c r="Y176" i="43"/>
  <c r="AG176" i="45"/>
  <c r="AG176" i="43"/>
  <c r="BE176" i="45"/>
  <c r="BE176" i="43"/>
  <c r="F177" i="45"/>
  <c r="S177" i="45"/>
  <c r="AE177" i="45"/>
  <c r="AT177" i="45"/>
  <c r="BD177" i="45"/>
  <c r="D177" i="45"/>
  <c r="D177" i="43"/>
  <c r="AJ177" i="45"/>
  <c r="AJ177" i="43"/>
  <c r="AR177" i="45"/>
  <c r="AR177" i="43"/>
  <c r="BH177" i="45"/>
  <c r="BH177" i="43"/>
  <c r="BP177" i="45"/>
  <c r="BP177" i="43"/>
  <c r="I178" i="45"/>
  <c r="V178" i="45"/>
  <c r="AJ178" i="45"/>
  <c r="AW178" i="45"/>
  <c r="BK178" i="45"/>
  <c r="BL178" i="45"/>
  <c r="BL178" i="43"/>
  <c r="R179" i="45"/>
  <c r="AH179" i="45"/>
  <c r="AX179" i="45"/>
  <c r="N179" i="45"/>
  <c r="N179" i="43"/>
  <c r="V179" i="45"/>
  <c r="V179" i="43"/>
  <c r="AT179" i="45"/>
  <c r="AT179" i="43"/>
  <c r="P180" i="45"/>
  <c r="AS180" i="45"/>
  <c r="BI180" i="45"/>
  <c r="F180" i="45"/>
  <c r="F180" i="43"/>
  <c r="N180" i="45"/>
  <c r="N180" i="43"/>
  <c r="V180" i="45"/>
  <c r="V180" i="43"/>
  <c r="AL180" i="45"/>
  <c r="AL180" i="43"/>
  <c r="AT180" i="45"/>
  <c r="AT180" i="43"/>
  <c r="BB180" i="45"/>
  <c r="BB180" i="43"/>
  <c r="O181" i="45"/>
  <c r="AA181" i="45"/>
  <c r="AL181" i="45"/>
  <c r="AX181" i="45"/>
  <c r="BK181" i="45"/>
  <c r="H181" i="45"/>
  <c r="H181" i="43"/>
  <c r="E182" i="45"/>
  <c r="U182" i="45"/>
  <c r="AL182" i="45"/>
  <c r="BQ182" i="45"/>
  <c r="S182" i="43"/>
  <c r="S182" i="45"/>
  <c r="AI182" i="45"/>
  <c r="AI182" i="43"/>
  <c r="AY182" i="43"/>
  <c r="AY182" i="45"/>
  <c r="BO182" i="45"/>
  <c r="BO182" i="43"/>
  <c r="U183" i="45"/>
  <c r="AK183" i="45"/>
  <c r="AX183" i="45"/>
  <c r="G184" i="45"/>
  <c r="W184" i="45"/>
  <c r="AM184" i="45"/>
  <c r="H184" i="45"/>
  <c r="H184" i="43"/>
  <c r="P184" i="45"/>
  <c r="P184" i="43"/>
  <c r="X184" i="45"/>
  <c r="X184" i="43"/>
  <c r="AF184" i="45"/>
  <c r="AF184" i="43"/>
  <c r="AN184" i="45"/>
  <c r="AN184" i="43"/>
  <c r="AV184" i="45"/>
  <c r="AV184" i="43"/>
  <c r="BD184" i="45"/>
  <c r="BD184" i="43"/>
  <c r="BL184" i="45"/>
  <c r="BL184" i="43"/>
  <c r="D185" i="45"/>
  <c r="Q185" i="45"/>
  <c r="AW185" i="45"/>
  <c r="J185" i="45"/>
  <c r="J185" i="43"/>
  <c r="R185" i="45"/>
  <c r="R185" i="43"/>
  <c r="Z185" i="45"/>
  <c r="Z185" i="43"/>
  <c r="AH185" i="45"/>
  <c r="AH185" i="43"/>
  <c r="AP185" i="45"/>
  <c r="AP185" i="43"/>
  <c r="AX185" i="45"/>
  <c r="AX185" i="43"/>
  <c r="BF185" i="45"/>
  <c r="BF185" i="43"/>
  <c r="BN185" i="45"/>
  <c r="BN185" i="43"/>
  <c r="K186" i="45"/>
  <c r="AH186" i="45"/>
  <c r="BB186" i="45"/>
  <c r="D186" i="45"/>
  <c r="D186" i="43"/>
  <c r="L186" i="45"/>
  <c r="L186" i="43"/>
  <c r="T186" i="45"/>
  <c r="T186" i="43"/>
  <c r="AB186" i="45"/>
  <c r="AB186" i="43"/>
  <c r="AJ186" i="45"/>
  <c r="AJ186" i="43"/>
  <c r="AR186" i="45"/>
  <c r="AR186" i="43"/>
  <c r="AZ186" i="45"/>
  <c r="AZ186" i="43"/>
  <c r="BH186" i="45"/>
  <c r="BH186" i="43"/>
  <c r="BP186" i="45"/>
  <c r="BP186" i="43"/>
  <c r="J187" i="45"/>
  <c r="AP187" i="45"/>
  <c r="BF187" i="45"/>
  <c r="U188" i="45"/>
  <c r="D188" i="45"/>
  <c r="D188" i="43"/>
  <c r="L188" i="43"/>
  <c r="L188" i="45"/>
  <c r="T188" i="45"/>
  <c r="T188" i="43"/>
  <c r="AJ188" i="45"/>
  <c r="AJ188" i="43"/>
  <c r="AZ188" i="45"/>
  <c r="AZ188" i="43"/>
  <c r="BP188" i="45"/>
  <c r="BP188" i="43"/>
  <c r="O189" i="43"/>
  <c r="O189" i="45"/>
  <c r="AE189" i="43"/>
  <c r="AE189" i="45"/>
  <c r="AU189" i="43"/>
  <c r="AU189" i="45"/>
  <c r="BC189" i="43"/>
  <c r="BC189" i="45"/>
  <c r="N190" i="43"/>
  <c r="N190" i="45"/>
  <c r="AL190" i="43"/>
  <c r="AL190" i="45"/>
  <c r="AT190" i="43"/>
  <c r="AT190" i="45"/>
  <c r="BB190" i="43"/>
  <c r="BB190" i="45"/>
  <c r="BJ190" i="43"/>
  <c r="BJ190" i="45"/>
  <c r="K150" i="45"/>
  <c r="K150" i="43"/>
  <c r="AA150" i="45"/>
  <c r="AA150" i="43"/>
  <c r="AI150" i="45"/>
  <c r="AI150" i="43"/>
  <c r="R152" i="45"/>
  <c r="AP152" i="45"/>
  <c r="H152" i="45"/>
  <c r="H152" i="43"/>
  <c r="P152" i="45"/>
  <c r="P152" i="43"/>
  <c r="X152" i="45"/>
  <c r="X152" i="43"/>
  <c r="AF152" i="45"/>
  <c r="AF152" i="43"/>
  <c r="AN152" i="45"/>
  <c r="AN152" i="43"/>
  <c r="AV152" i="45"/>
  <c r="AV152" i="43"/>
  <c r="BD152" i="45"/>
  <c r="BD152" i="43"/>
  <c r="BL152" i="45"/>
  <c r="BL152" i="43"/>
  <c r="P153" i="45"/>
  <c r="AN153" i="45"/>
  <c r="F153" i="45"/>
  <c r="F153" i="43"/>
  <c r="AL153" i="45"/>
  <c r="AL153" i="43"/>
  <c r="AV154" i="45"/>
  <c r="V154" i="45"/>
  <c r="V154" i="43"/>
  <c r="BB154" i="45"/>
  <c r="BB154" i="43"/>
  <c r="I156" i="45"/>
  <c r="I156" i="43"/>
  <c r="Q156" i="45"/>
  <c r="Q156" i="43"/>
  <c r="Y156" i="45"/>
  <c r="Y156" i="43"/>
  <c r="AG156" i="45"/>
  <c r="AG156" i="43"/>
  <c r="AO156" i="45"/>
  <c r="AO156" i="43"/>
  <c r="AW156" i="45"/>
  <c r="AW156" i="43"/>
  <c r="BE156" i="45"/>
  <c r="BE156" i="43"/>
  <c r="BM156" i="45"/>
  <c r="BM156" i="43"/>
  <c r="AY158" i="45"/>
  <c r="F158" i="45"/>
  <c r="F158" i="43"/>
  <c r="N158" i="45"/>
  <c r="N158" i="43"/>
  <c r="V158" i="45"/>
  <c r="V158" i="43"/>
  <c r="AD158" i="45"/>
  <c r="AD158" i="43"/>
  <c r="AL158" i="45"/>
  <c r="AL158" i="43"/>
  <c r="AT158" i="45"/>
  <c r="AT158" i="43"/>
  <c r="BB158" i="45"/>
  <c r="BB158" i="43"/>
  <c r="BJ158" i="45"/>
  <c r="BJ158" i="43"/>
  <c r="BQ159" i="45"/>
  <c r="AA159" i="45"/>
  <c r="AA159" i="43"/>
  <c r="AI159" i="45"/>
  <c r="AI159" i="43"/>
  <c r="AQ159" i="45"/>
  <c r="AQ159" i="43"/>
  <c r="H160" i="45"/>
  <c r="X160" i="45"/>
  <c r="AN160" i="45"/>
  <c r="BD160" i="45"/>
  <c r="J161" i="45"/>
  <c r="AK161" i="45"/>
  <c r="AX161" i="45"/>
  <c r="H161" i="45"/>
  <c r="H161" i="43"/>
  <c r="P161" i="45"/>
  <c r="P161" i="43"/>
  <c r="X161" i="45"/>
  <c r="X161" i="43"/>
  <c r="AF161" i="45"/>
  <c r="AF161" i="43"/>
  <c r="AN161" i="45"/>
  <c r="AN161" i="43"/>
  <c r="AV161" i="45"/>
  <c r="AV161" i="43"/>
  <c r="BD161" i="45"/>
  <c r="BD161" i="43"/>
  <c r="BL161" i="45"/>
  <c r="BL161" i="43"/>
  <c r="AE162" i="45"/>
  <c r="E162" i="45"/>
  <c r="E162" i="43"/>
  <c r="AS162" i="45"/>
  <c r="AS162" i="43"/>
  <c r="BQ162" i="45"/>
  <c r="BQ162" i="43"/>
  <c r="AL163" i="45"/>
  <c r="S165" i="45"/>
  <c r="AT165" i="45"/>
  <c r="I165" i="45"/>
  <c r="I165" i="43"/>
  <c r="AG165" i="45"/>
  <c r="AG165" i="43"/>
  <c r="AW165" i="45"/>
  <c r="AW165" i="43"/>
  <c r="BE165" i="45"/>
  <c r="BE165" i="43"/>
  <c r="BM165" i="45"/>
  <c r="BM165" i="43"/>
  <c r="T166" i="45"/>
  <c r="AJ166" i="45"/>
  <c r="AZ166" i="45"/>
  <c r="BP166" i="45"/>
  <c r="J166" i="45"/>
  <c r="J166" i="43"/>
  <c r="R166" i="45"/>
  <c r="R166" i="43"/>
  <c r="Z166" i="45"/>
  <c r="Z166" i="43"/>
  <c r="AH166" i="45"/>
  <c r="AH166" i="43"/>
  <c r="AP166" i="45"/>
  <c r="AP166" i="43"/>
  <c r="AX166" i="45"/>
  <c r="AX166" i="43"/>
  <c r="BF166" i="45"/>
  <c r="BF166" i="43"/>
  <c r="BN166" i="45"/>
  <c r="BN166" i="43"/>
  <c r="W167" i="45"/>
  <c r="BA167" i="45"/>
  <c r="BA167" i="43"/>
  <c r="G168" i="45"/>
  <c r="G168" i="43"/>
  <c r="S169" i="45"/>
  <c r="AF169" i="45"/>
  <c r="AL169" i="45"/>
  <c r="AL169" i="43"/>
  <c r="AQ170" i="45"/>
  <c r="I170" i="45"/>
  <c r="I170" i="43"/>
  <c r="Q170" i="45"/>
  <c r="Q170" i="43"/>
  <c r="Y170" i="45"/>
  <c r="Y170" i="43"/>
  <c r="AG170" i="45"/>
  <c r="AG170" i="43"/>
  <c r="AO170" i="45"/>
  <c r="AO170" i="43"/>
  <c r="AW170" i="45"/>
  <c r="AW170" i="43"/>
  <c r="BE170" i="45"/>
  <c r="BE170" i="43"/>
  <c r="BM170" i="45"/>
  <c r="BM170" i="43"/>
  <c r="F172" i="45"/>
  <c r="F172" i="43"/>
  <c r="N172" i="45"/>
  <c r="N172" i="43"/>
  <c r="V172" i="45"/>
  <c r="V172" i="43"/>
  <c r="AD172" i="45"/>
  <c r="AD172" i="43"/>
  <c r="AL172" i="45"/>
  <c r="AL172" i="43"/>
  <c r="AT172" i="45"/>
  <c r="AT172" i="43"/>
  <c r="BB172" i="45"/>
  <c r="BB172" i="43"/>
  <c r="BJ172" i="45"/>
  <c r="BJ172" i="43"/>
  <c r="G173" i="45"/>
  <c r="G173" i="43"/>
  <c r="O173" i="45"/>
  <c r="O173" i="43"/>
  <c r="W173" i="45"/>
  <c r="W173" i="43"/>
  <c r="AE173" i="45"/>
  <c r="AE173" i="43"/>
  <c r="AM173" i="45"/>
  <c r="AM173" i="43"/>
  <c r="AU173" i="45"/>
  <c r="AU173" i="43"/>
  <c r="BC173" i="45"/>
  <c r="BC173" i="43"/>
  <c r="BK173" i="45"/>
  <c r="BK173" i="43"/>
  <c r="J174" i="45"/>
  <c r="J174" i="43"/>
  <c r="R174" i="45"/>
  <c r="R174" i="43"/>
  <c r="Z174" i="45"/>
  <c r="Z174" i="43"/>
  <c r="AH174" i="45"/>
  <c r="AH174" i="43"/>
  <c r="AP174" i="45"/>
  <c r="AP174" i="43"/>
  <c r="AX174" i="45"/>
  <c r="AX174" i="43"/>
  <c r="BF174" i="45"/>
  <c r="BF174" i="43"/>
  <c r="BN174" i="45"/>
  <c r="BN174" i="43"/>
  <c r="Z176" i="45"/>
  <c r="Z176" i="43"/>
  <c r="AH176" i="45"/>
  <c r="AH176" i="43"/>
  <c r="AP176" i="45"/>
  <c r="AP176" i="43"/>
  <c r="AX176" i="45"/>
  <c r="AX176" i="43"/>
  <c r="BF176" i="45"/>
  <c r="BF176" i="43"/>
  <c r="BN176" i="45"/>
  <c r="BN176" i="43"/>
  <c r="BH179" i="45"/>
  <c r="W179" i="45"/>
  <c r="W179" i="43"/>
  <c r="AE179" i="45"/>
  <c r="AE179" i="43"/>
  <c r="G180" i="45"/>
  <c r="G180" i="43"/>
  <c r="O180" i="45"/>
  <c r="O180" i="43"/>
  <c r="W180" i="45"/>
  <c r="W180" i="43"/>
  <c r="AE180" i="45"/>
  <c r="AE180" i="43"/>
  <c r="AM180" i="45"/>
  <c r="AM180" i="43"/>
  <c r="AU180" i="45"/>
  <c r="AU180" i="43"/>
  <c r="BC180" i="45"/>
  <c r="BC180" i="43"/>
  <c r="BK180" i="45"/>
  <c r="BK180" i="43"/>
  <c r="D182" i="45"/>
  <c r="D182" i="43"/>
  <c r="L182" i="45"/>
  <c r="L182" i="43"/>
  <c r="T182" i="45"/>
  <c r="T182" i="43"/>
  <c r="AB182" i="45"/>
  <c r="AB182" i="43"/>
  <c r="AJ182" i="45"/>
  <c r="AJ182" i="43"/>
  <c r="AR182" i="45"/>
  <c r="AR182" i="43"/>
  <c r="AZ182" i="45"/>
  <c r="AZ182" i="43"/>
  <c r="BH182" i="45"/>
  <c r="BH182" i="43"/>
  <c r="BP182" i="45"/>
  <c r="BP182" i="43"/>
  <c r="AH183" i="45"/>
  <c r="AH183" i="43"/>
  <c r="BN183" i="45"/>
  <c r="BN183" i="43"/>
  <c r="I184" i="45"/>
  <c r="I184" i="43"/>
  <c r="Q184" i="45"/>
  <c r="Q184" i="43"/>
  <c r="AO184" i="45"/>
  <c r="AO184" i="43"/>
  <c r="AW184" i="45"/>
  <c r="AW184" i="43"/>
  <c r="BM184" i="45"/>
  <c r="BM184" i="43"/>
  <c r="K185" i="45"/>
  <c r="K185" i="43"/>
  <c r="S185" i="45"/>
  <c r="S185" i="43"/>
  <c r="AQ185" i="45"/>
  <c r="AQ185" i="43"/>
  <c r="AY185" i="43"/>
  <c r="AY185" i="45"/>
  <c r="BO185" i="45"/>
  <c r="BO185" i="43"/>
  <c r="E186" i="45"/>
  <c r="E186" i="43"/>
  <c r="M186" i="45"/>
  <c r="M186" i="43"/>
  <c r="U186" i="43"/>
  <c r="U186" i="45"/>
  <c r="AK186" i="45"/>
  <c r="AK186" i="43"/>
  <c r="BA186" i="43"/>
  <c r="BA186" i="45"/>
  <c r="BI186" i="45"/>
  <c r="BI186" i="43"/>
  <c r="BQ186" i="45"/>
  <c r="BQ186" i="43"/>
  <c r="O187" i="43"/>
  <c r="O187" i="45"/>
  <c r="AE187" i="45"/>
  <c r="AE187" i="43"/>
  <c r="AM187" i="43"/>
  <c r="AM187" i="45"/>
  <c r="BC187" i="45"/>
  <c r="BC187" i="43"/>
  <c r="E188" i="43"/>
  <c r="E188" i="45"/>
  <c r="M188" i="43"/>
  <c r="M188" i="45"/>
  <c r="AC188" i="43"/>
  <c r="AC188" i="45"/>
  <c r="AK188" i="43"/>
  <c r="AK188" i="45"/>
  <c r="BI188" i="43"/>
  <c r="BI188" i="45"/>
  <c r="P189" i="43"/>
  <c r="P189" i="45"/>
  <c r="AF189" i="43"/>
  <c r="AF189" i="45"/>
  <c r="AN189" i="43"/>
  <c r="AN189" i="45"/>
  <c r="BD189" i="43"/>
  <c r="BD189" i="45"/>
  <c r="E146" i="45"/>
  <c r="E146" i="43"/>
  <c r="M146" i="45"/>
  <c r="M146" i="43"/>
  <c r="U146" i="45"/>
  <c r="U146" i="43"/>
  <c r="AC146" i="45"/>
  <c r="AC146" i="43"/>
  <c r="AK146" i="45"/>
  <c r="AK146" i="43"/>
  <c r="AS146" i="45"/>
  <c r="AS146" i="43"/>
  <c r="BA146" i="45"/>
  <c r="BA146" i="43"/>
  <c r="BI146" i="45"/>
  <c r="BI146" i="43"/>
  <c r="BQ146" i="45"/>
  <c r="BQ146" i="43"/>
  <c r="I147" i="45"/>
  <c r="I147" i="43"/>
  <c r="Q147" i="45"/>
  <c r="Q147" i="43"/>
  <c r="AO147" i="45"/>
  <c r="AO147" i="43"/>
  <c r="AW147" i="45"/>
  <c r="AW147" i="43"/>
  <c r="L149" i="45"/>
  <c r="BI149" i="45"/>
  <c r="BI149" i="43"/>
  <c r="BQ149" i="45"/>
  <c r="BQ149" i="43"/>
  <c r="D150" i="45"/>
  <c r="D150" i="43"/>
  <c r="L150" i="45"/>
  <c r="L150" i="43"/>
  <c r="T150" i="45"/>
  <c r="T150" i="43"/>
  <c r="AB150" i="45"/>
  <c r="AB150" i="43"/>
  <c r="AJ150" i="45"/>
  <c r="AJ150" i="43"/>
  <c r="AR150" i="45"/>
  <c r="AR150" i="43"/>
  <c r="AZ150" i="45"/>
  <c r="AZ150" i="43"/>
  <c r="BH150" i="45"/>
  <c r="BH150" i="43"/>
  <c r="BP150" i="45"/>
  <c r="BP150" i="43"/>
  <c r="AC152" i="45"/>
  <c r="BA152" i="45"/>
  <c r="I152" i="45"/>
  <c r="I152" i="43"/>
  <c r="Q152" i="45"/>
  <c r="Q152" i="43"/>
  <c r="Y152" i="45"/>
  <c r="Y152" i="43"/>
  <c r="AG152" i="45"/>
  <c r="AG152" i="43"/>
  <c r="AO152" i="45"/>
  <c r="AO152" i="43"/>
  <c r="AW152" i="45"/>
  <c r="AW152" i="43"/>
  <c r="BE152" i="45"/>
  <c r="BE152" i="43"/>
  <c r="BM152" i="45"/>
  <c r="BM152" i="43"/>
  <c r="G153" i="45"/>
  <c r="G153" i="43"/>
  <c r="AM153" i="45"/>
  <c r="AM153" i="43"/>
  <c r="AA154" i="45"/>
  <c r="W154" i="45"/>
  <c r="W154" i="43"/>
  <c r="BC154" i="45"/>
  <c r="BC154" i="43"/>
  <c r="K156" i="45"/>
  <c r="V156" i="45"/>
  <c r="AI156" i="45"/>
  <c r="AT156" i="45"/>
  <c r="BO156" i="45"/>
  <c r="AO157" i="45"/>
  <c r="BM157" i="45"/>
  <c r="AA158" i="45"/>
  <c r="AN158" i="45"/>
  <c r="BL158" i="45"/>
  <c r="G158" i="45"/>
  <c r="G158" i="43"/>
  <c r="O158" i="45"/>
  <c r="O158" i="43"/>
  <c r="W158" i="45"/>
  <c r="W158" i="43"/>
  <c r="S159" i="45"/>
  <c r="BG159" i="45"/>
  <c r="AR159" i="45"/>
  <c r="AR159" i="43"/>
  <c r="K160" i="45"/>
  <c r="AA160" i="45"/>
  <c r="AQ160" i="45"/>
  <c r="G162" i="45"/>
  <c r="AU162" i="45"/>
  <c r="F162" i="45"/>
  <c r="F162" i="43"/>
  <c r="N162" i="45"/>
  <c r="N162" i="43"/>
  <c r="V162" i="45"/>
  <c r="V162" i="43"/>
  <c r="AD162" i="45"/>
  <c r="AD162" i="43"/>
  <c r="AL162" i="45"/>
  <c r="AL162" i="43"/>
  <c r="AT162" i="45"/>
  <c r="AT162" i="43"/>
  <c r="BB162" i="45"/>
  <c r="BB162" i="43"/>
  <c r="BJ162" i="45"/>
  <c r="BJ162" i="43"/>
  <c r="N163" i="45"/>
  <c r="BB163" i="45"/>
  <c r="H164" i="45"/>
  <c r="F165" i="45"/>
  <c r="AI165" i="45"/>
  <c r="BO165" i="45"/>
  <c r="G166" i="45"/>
  <c r="K166" i="45"/>
  <c r="K166" i="43"/>
  <c r="AA166" i="45"/>
  <c r="AA166" i="43"/>
  <c r="AI166" i="45"/>
  <c r="AI166" i="43"/>
  <c r="AQ166" i="45"/>
  <c r="AQ166" i="43"/>
  <c r="AY166" i="45"/>
  <c r="AY166" i="43"/>
  <c r="BO166" i="45"/>
  <c r="BO166" i="43"/>
  <c r="J167" i="45"/>
  <c r="BF167" i="45"/>
  <c r="AI169" i="45"/>
  <c r="AV169" i="45"/>
  <c r="BJ169" i="45"/>
  <c r="G169" i="45"/>
  <c r="G169" i="43"/>
  <c r="O169" i="45"/>
  <c r="O169" i="43"/>
  <c r="W169" i="45"/>
  <c r="W169" i="43"/>
  <c r="AE169" i="45"/>
  <c r="AE169" i="43"/>
  <c r="AM169" i="45"/>
  <c r="AM169" i="43"/>
  <c r="AU169" i="45"/>
  <c r="AU169" i="43"/>
  <c r="BC169" i="45"/>
  <c r="BC169" i="43"/>
  <c r="BK169" i="45"/>
  <c r="BK169" i="43"/>
  <c r="S170" i="45"/>
  <c r="AE170" i="45"/>
  <c r="BB170" i="45"/>
  <c r="AG171" i="45"/>
  <c r="BC171" i="45"/>
  <c r="K172" i="45"/>
  <c r="X172" i="45"/>
  <c r="AJ172" i="45"/>
  <c r="AY172" i="45"/>
  <c r="BL172" i="45"/>
  <c r="AG173" i="45"/>
  <c r="H173" i="45"/>
  <c r="H173" i="43"/>
  <c r="P173" i="45"/>
  <c r="P173" i="43"/>
  <c r="X173" i="45"/>
  <c r="X173" i="43"/>
  <c r="AF173" i="45"/>
  <c r="AF173" i="43"/>
  <c r="AN173" i="45"/>
  <c r="AN173" i="43"/>
  <c r="AV173" i="45"/>
  <c r="AV173" i="43"/>
  <c r="BD173" i="45"/>
  <c r="BD173" i="43"/>
  <c r="BL173" i="45"/>
  <c r="BL173" i="43"/>
  <c r="D174" i="45"/>
  <c r="T174" i="45"/>
  <c r="AZ174" i="45"/>
  <c r="BP174" i="45"/>
  <c r="AQ174" i="45"/>
  <c r="AQ174" i="43"/>
  <c r="BG174" i="45"/>
  <c r="BG174" i="43"/>
  <c r="BJ175" i="45"/>
  <c r="G175" i="45"/>
  <c r="G175" i="43"/>
  <c r="AR176" i="45"/>
  <c r="BD176" i="45"/>
  <c r="J177" i="45"/>
  <c r="U177" i="45"/>
  <c r="AK177" i="45"/>
  <c r="AX177" i="45"/>
  <c r="BI177" i="45"/>
  <c r="BJ177" i="45"/>
  <c r="BJ177" i="43"/>
  <c r="J178" i="45"/>
  <c r="J178" i="43"/>
  <c r="R178" i="45"/>
  <c r="R178" i="43"/>
  <c r="Z178" i="45"/>
  <c r="Z178" i="43"/>
  <c r="AH178" i="45"/>
  <c r="AH178" i="43"/>
  <c r="AP178" i="45"/>
  <c r="AP178" i="43"/>
  <c r="AX178" i="45"/>
  <c r="AX178" i="43"/>
  <c r="BF178" i="45"/>
  <c r="BF178" i="43"/>
  <c r="BN178" i="45"/>
  <c r="BN178" i="43"/>
  <c r="AZ179" i="45"/>
  <c r="AF179" i="45"/>
  <c r="AF179" i="43"/>
  <c r="AN179" i="45"/>
  <c r="AN179" i="43"/>
  <c r="BL179" i="45"/>
  <c r="BL179" i="43"/>
  <c r="D180" i="45"/>
  <c r="T180" i="45"/>
  <c r="AG180" i="45"/>
  <c r="AW180" i="45"/>
  <c r="H180" i="45"/>
  <c r="H180" i="43"/>
  <c r="X180" i="45"/>
  <c r="X180" i="43"/>
  <c r="AN180" i="45"/>
  <c r="AN180" i="43"/>
  <c r="BD180" i="45"/>
  <c r="BD180" i="43"/>
  <c r="AD181" i="45"/>
  <c r="BB181" i="45"/>
  <c r="BO181" i="45"/>
  <c r="J181" i="45"/>
  <c r="J181" i="43"/>
  <c r="AP181" i="45"/>
  <c r="AP181" i="43"/>
  <c r="BN181" i="43"/>
  <c r="BN181" i="45"/>
  <c r="I182" i="45"/>
  <c r="AP182" i="45"/>
  <c r="BF182" i="45"/>
  <c r="M182" i="45"/>
  <c r="M182" i="43"/>
  <c r="AS182" i="45"/>
  <c r="AS182" i="43"/>
  <c r="L183" i="45"/>
  <c r="Z183" i="45"/>
  <c r="K183" i="45"/>
  <c r="K183" i="43"/>
  <c r="AA183" i="43"/>
  <c r="AA183" i="45"/>
  <c r="AQ183" i="45"/>
  <c r="AQ183" i="43"/>
  <c r="BO183" i="43"/>
  <c r="BO183" i="45"/>
  <c r="AT184" i="45"/>
  <c r="BJ184" i="45"/>
  <c r="T185" i="45"/>
  <c r="T185" i="43"/>
  <c r="AJ185" i="43"/>
  <c r="AJ185" i="45"/>
  <c r="AZ185" i="43"/>
  <c r="AZ185" i="45"/>
  <c r="BH185" i="43"/>
  <c r="BH185" i="45"/>
  <c r="R186" i="45"/>
  <c r="AP186" i="45"/>
  <c r="F186" i="45"/>
  <c r="F186" i="43"/>
  <c r="N186" i="45"/>
  <c r="N186" i="43"/>
  <c r="V186" i="45"/>
  <c r="V186" i="43"/>
  <c r="AL186" i="43"/>
  <c r="AL186" i="45"/>
  <c r="AT186" i="45"/>
  <c r="AT186" i="43"/>
  <c r="BJ186" i="43"/>
  <c r="BJ186" i="45"/>
  <c r="L187" i="45"/>
  <c r="AR187" i="45"/>
  <c r="I189" i="45"/>
  <c r="I189" i="43"/>
  <c r="Q189" i="45"/>
  <c r="Q189" i="43"/>
  <c r="Y189" i="45"/>
  <c r="Y189" i="43"/>
  <c r="AG189" i="45"/>
  <c r="AG189" i="43"/>
  <c r="AO189" i="45"/>
  <c r="AO189" i="43"/>
  <c r="AW189" i="45"/>
  <c r="AW189" i="43"/>
  <c r="BE189" i="45"/>
  <c r="BE189" i="43"/>
  <c r="BM189" i="45"/>
  <c r="BM189" i="43"/>
  <c r="F155" i="45"/>
  <c r="F155" i="43"/>
  <c r="N155" i="45"/>
  <c r="N155" i="43"/>
  <c r="V155" i="45"/>
  <c r="V155" i="43"/>
  <c r="AD155" i="45"/>
  <c r="AD155" i="43"/>
  <c r="AL155" i="45"/>
  <c r="AL155" i="43"/>
  <c r="AT155" i="45"/>
  <c r="AT155" i="43"/>
  <c r="BB155" i="45"/>
  <c r="BB155" i="43"/>
  <c r="BJ155" i="45"/>
  <c r="BJ155" i="43"/>
  <c r="K157" i="45"/>
  <c r="K157" i="43"/>
  <c r="S157" i="45"/>
  <c r="S157" i="43"/>
  <c r="BO157" i="45"/>
  <c r="BO157" i="43"/>
  <c r="H158" i="45"/>
  <c r="H158" i="43"/>
  <c r="P158" i="45"/>
  <c r="P158" i="43"/>
  <c r="X158" i="45"/>
  <c r="X158" i="43"/>
  <c r="AF158" i="45"/>
  <c r="AF158" i="43"/>
  <c r="AV158" i="45"/>
  <c r="AV158" i="43"/>
  <c r="BD158" i="45"/>
  <c r="BD158" i="43"/>
  <c r="E160" i="45"/>
  <c r="E160" i="43"/>
  <c r="M160" i="45"/>
  <c r="M160" i="43"/>
  <c r="U160" i="45"/>
  <c r="U160" i="43"/>
  <c r="AC160" i="45"/>
  <c r="AC160" i="43"/>
  <c r="AK160" i="45"/>
  <c r="AK160" i="43"/>
  <c r="AS160" i="45"/>
  <c r="AS160" i="43"/>
  <c r="BA160" i="45"/>
  <c r="BA160" i="43"/>
  <c r="BI160" i="45"/>
  <c r="BI160" i="43"/>
  <c r="BQ160" i="45"/>
  <c r="BQ160" i="43"/>
  <c r="K163" i="45"/>
  <c r="K163" i="43"/>
  <c r="S163" i="45"/>
  <c r="S163" i="43"/>
  <c r="AA163" i="45"/>
  <c r="AA163" i="43"/>
  <c r="AI163" i="45"/>
  <c r="AI163" i="43"/>
  <c r="AQ163" i="45"/>
  <c r="AQ163" i="43"/>
  <c r="AY163" i="45"/>
  <c r="AY163" i="43"/>
  <c r="BG163" i="45"/>
  <c r="BG163" i="43"/>
  <c r="BO163" i="45"/>
  <c r="BO163" i="43"/>
  <c r="J164" i="45"/>
  <c r="J164" i="43"/>
  <c r="R164" i="45"/>
  <c r="R164" i="43"/>
  <c r="Z164" i="45"/>
  <c r="Z164" i="43"/>
  <c r="AH164" i="45"/>
  <c r="AH164" i="43"/>
  <c r="AP164" i="45"/>
  <c r="AP164" i="43"/>
  <c r="AX164" i="45"/>
  <c r="AX164" i="43"/>
  <c r="BF164" i="45"/>
  <c r="BF164" i="43"/>
  <c r="BN164" i="45"/>
  <c r="BN164" i="43"/>
  <c r="BG165" i="45"/>
  <c r="BG165" i="43"/>
  <c r="G167" i="45"/>
  <c r="G167" i="43"/>
  <c r="O167" i="45"/>
  <c r="O167" i="43"/>
  <c r="AE167" i="45"/>
  <c r="AE167" i="43"/>
  <c r="AM167" i="45"/>
  <c r="AM167" i="43"/>
  <c r="AU167" i="45"/>
  <c r="AU167" i="43"/>
  <c r="BC167" i="45"/>
  <c r="BC167" i="43"/>
  <c r="BK167" i="45"/>
  <c r="BK167" i="43"/>
  <c r="I168" i="45"/>
  <c r="I168" i="43"/>
  <c r="Q168" i="45"/>
  <c r="Q168" i="43"/>
  <c r="Y168" i="45"/>
  <c r="Y168" i="43"/>
  <c r="AG168" i="45"/>
  <c r="AG168" i="43"/>
  <c r="AW168" i="45"/>
  <c r="AW168" i="43"/>
  <c r="BE168" i="45"/>
  <c r="BE168" i="43"/>
  <c r="K170" i="45"/>
  <c r="K170" i="43"/>
  <c r="AA170" i="45"/>
  <c r="AA170" i="43"/>
  <c r="AI170" i="45"/>
  <c r="AI170" i="43"/>
  <c r="BG170" i="45"/>
  <c r="BG170" i="43"/>
  <c r="BO170" i="45"/>
  <c r="BO170" i="43"/>
  <c r="K171" i="45"/>
  <c r="K171" i="43"/>
  <c r="S171" i="45"/>
  <c r="S171" i="43"/>
  <c r="AA171" i="45"/>
  <c r="AA171" i="43"/>
  <c r="AI171" i="45"/>
  <c r="AI171" i="43"/>
  <c r="AQ171" i="45"/>
  <c r="AQ171" i="43"/>
  <c r="AY171" i="45"/>
  <c r="AY171" i="43"/>
  <c r="BG171" i="45"/>
  <c r="BG171" i="43"/>
  <c r="BO171" i="45"/>
  <c r="BO171" i="43"/>
  <c r="H172" i="45"/>
  <c r="H172" i="43"/>
  <c r="P172" i="45"/>
  <c r="P172" i="43"/>
  <c r="AF172" i="45"/>
  <c r="AF172" i="43"/>
  <c r="AN172" i="45"/>
  <c r="AN172" i="43"/>
  <c r="Q173" i="45"/>
  <c r="Q173" i="43"/>
  <c r="H175" i="45"/>
  <c r="H175" i="43"/>
  <c r="P175" i="45"/>
  <c r="P175" i="43"/>
  <c r="X175" i="45"/>
  <c r="X175" i="43"/>
  <c r="AF175" i="45"/>
  <c r="AF175" i="43"/>
  <c r="AN175" i="45"/>
  <c r="AN175" i="43"/>
  <c r="AV175" i="45"/>
  <c r="AV175" i="43"/>
  <c r="BD175" i="45"/>
  <c r="BD175" i="43"/>
  <c r="BL175" i="45"/>
  <c r="BL175" i="43"/>
  <c r="BH176" i="45"/>
  <c r="BH176" i="43"/>
  <c r="K178" i="45"/>
  <c r="K178" i="43"/>
  <c r="S178" i="45"/>
  <c r="S178" i="43"/>
  <c r="AA178" i="45"/>
  <c r="AA178" i="43"/>
  <c r="AI178" i="45"/>
  <c r="AI178" i="43"/>
  <c r="AQ178" i="45"/>
  <c r="AQ178" i="43"/>
  <c r="AY178" i="45"/>
  <c r="AY178" i="43"/>
  <c r="BG178" i="45"/>
  <c r="BG178" i="43"/>
  <c r="BO178" i="45"/>
  <c r="BO178" i="43"/>
  <c r="I179" i="45"/>
  <c r="I179" i="43"/>
  <c r="AO179" i="45"/>
  <c r="AO179" i="43"/>
  <c r="AW179" i="45"/>
  <c r="AW179" i="43"/>
  <c r="BM179" i="45"/>
  <c r="BM179" i="43"/>
  <c r="F182" i="43"/>
  <c r="F182" i="45"/>
  <c r="V182" i="45"/>
  <c r="V182" i="43"/>
  <c r="BJ182" i="43"/>
  <c r="BJ182" i="45"/>
  <c r="AP183" i="45"/>
  <c r="AZ183" i="43"/>
  <c r="AZ183" i="45"/>
  <c r="M185" i="45"/>
  <c r="M185" i="43"/>
  <c r="U185" i="45"/>
  <c r="U185" i="43"/>
  <c r="AC185" i="45"/>
  <c r="AC185" i="43"/>
  <c r="AK185" i="45"/>
  <c r="AK185" i="43"/>
  <c r="BI185" i="45"/>
  <c r="BI185" i="43"/>
  <c r="BQ185" i="45"/>
  <c r="BQ185" i="43"/>
  <c r="G186" i="43"/>
  <c r="G186" i="45"/>
  <c r="W186" i="45"/>
  <c r="W186" i="43"/>
  <c r="AM186" i="43"/>
  <c r="AM186" i="45"/>
  <c r="BK186" i="43"/>
  <c r="BK186" i="45"/>
  <c r="Q187" i="43"/>
  <c r="Q187" i="45"/>
  <c r="Y187" i="43"/>
  <c r="Y187" i="45"/>
  <c r="AO187" i="43"/>
  <c r="AO187" i="45"/>
  <c r="AW187" i="43"/>
  <c r="AW187" i="45"/>
  <c r="J189" i="45"/>
  <c r="J189" i="43"/>
  <c r="R189" i="45"/>
  <c r="R189" i="43"/>
  <c r="Z189" i="45"/>
  <c r="Z189" i="43"/>
  <c r="AH189" i="45"/>
  <c r="AH189" i="43"/>
  <c r="AP189" i="45"/>
  <c r="AP189" i="43"/>
  <c r="AX189" i="45"/>
  <c r="AX189" i="43"/>
  <c r="BF189" i="45"/>
  <c r="BF189" i="43"/>
  <c r="BN189" i="45"/>
  <c r="BN189" i="43"/>
  <c r="E137" i="45"/>
  <c r="E137" i="43"/>
  <c r="M137" i="45"/>
  <c r="M137" i="43"/>
  <c r="U137" i="45"/>
  <c r="U137" i="43"/>
  <c r="AC137" i="45"/>
  <c r="AC137" i="43"/>
  <c r="AK137" i="45"/>
  <c r="AK137" i="43"/>
  <c r="AS137" i="45"/>
  <c r="AS137" i="43"/>
  <c r="BA137" i="45"/>
  <c r="BA137" i="43"/>
  <c r="BI137" i="45"/>
  <c r="BI137" i="43"/>
  <c r="BQ137" i="45"/>
  <c r="BQ137" i="43"/>
  <c r="U141" i="45"/>
  <c r="AS141" i="45"/>
  <c r="H142" i="45"/>
  <c r="E142" i="45"/>
  <c r="E142" i="43"/>
  <c r="M142" i="45"/>
  <c r="M142" i="43"/>
  <c r="U142" i="45"/>
  <c r="U142" i="43"/>
  <c r="AC142" i="45"/>
  <c r="AC142" i="43"/>
  <c r="AK142" i="45"/>
  <c r="AK142" i="43"/>
  <c r="AS142" i="45"/>
  <c r="AS142" i="43"/>
  <c r="BA142" i="45"/>
  <c r="BA142" i="43"/>
  <c r="BI142" i="45"/>
  <c r="BI142" i="43"/>
  <c r="BQ142" i="45"/>
  <c r="BQ142" i="43"/>
  <c r="D143" i="45"/>
  <c r="D143" i="43"/>
  <c r="AJ143" i="45"/>
  <c r="AJ143" i="43"/>
  <c r="BP143" i="45"/>
  <c r="BP143" i="43"/>
  <c r="AS144" i="45"/>
  <c r="BD144" i="45"/>
  <c r="J144" i="45"/>
  <c r="J144" i="43"/>
  <c r="R144" i="45"/>
  <c r="R144" i="43"/>
  <c r="Z144" i="45"/>
  <c r="Z144" i="43"/>
  <c r="AH144" i="45"/>
  <c r="AH144" i="43"/>
  <c r="AP144" i="45"/>
  <c r="AP144" i="43"/>
  <c r="AX144" i="45"/>
  <c r="AX144" i="43"/>
  <c r="BF144" i="45"/>
  <c r="BF144" i="43"/>
  <c r="BN144" i="45"/>
  <c r="BN144" i="43"/>
  <c r="G145" i="45"/>
  <c r="AE145" i="45"/>
  <c r="BC145" i="45"/>
  <c r="AH146" i="45"/>
  <c r="O146" i="45"/>
  <c r="O146" i="43"/>
  <c r="AU146" i="45"/>
  <c r="AU146" i="43"/>
  <c r="N147" i="45"/>
  <c r="S147" i="45"/>
  <c r="S147" i="43"/>
  <c r="AY147" i="45"/>
  <c r="AY147" i="43"/>
  <c r="BK148" i="45"/>
  <c r="I148" i="45"/>
  <c r="I148" i="43"/>
  <c r="Q148" i="45"/>
  <c r="Q148" i="43"/>
  <c r="Y148" i="45"/>
  <c r="Y148" i="43"/>
  <c r="AG148" i="45"/>
  <c r="AG148" i="43"/>
  <c r="AO148" i="45"/>
  <c r="AO148" i="43"/>
  <c r="AW148" i="45"/>
  <c r="AW148" i="43"/>
  <c r="BE148" i="45"/>
  <c r="BE148" i="43"/>
  <c r="BM148" i="45"/>
  <c r="BM148" i="43"/>
  <c r="E149" i="45"/>
  <c r="BH149" i="45"/>
  <c r="BK149" i="45"/>
  <c r="BK149" i="43"/>
  <c r="AY150" i="45"/>
  <c r="Y151" i="45"/>
  <c r="AV151" i="45"/>
  <c r="BE151" i="45"/>
  <c r="BQ151" i="45"/>
  <c r="K151" i="45"/>
  <c r="K151" i="43"/>
  <c r="BO151" i="45"/>
  <c r="BO151" i="43"/>
  <c r="U152" i="45"/>
  <c r="AS152" i="45"/>
  <c r="AE153" i="45"/>
  <c r="BC153" i="45"/>
  <c r="G154" i="45"/>
  <c r="AE154" i="45"/>
  <c r="AY154" i="45"/>
  <c r="E155" i="45"/>
  <c r="AC155" i="45"/>
  <c r="AO155" i="45"/>
  <c r="BA155" i="45"/>
  <c r="BM155" i="45"/>
  <c r="G155" i="45"/>
  <c r="G155" i="43"/>
  <c r="O155" i="45"/>
  <c r="O155" i="43"/>
  <c r="W155" i="45"/>
  <c r="W155" i="43"/>
  <c r="AE155" i="45"/>
  <c r="AE155" i="43"/>
  <c r="AM155" i="45"/>
  <c r="AM155" i="43"/>
  <c r="AU155" i="45"/>
  <c r="AU155" i="43"/>
  <c r="BC155" i="45"/>
  <c r="BC155" i="43"/>
  <c r="BK155" i="45"/>
  <c r="BK155" i="43"/>
  <c r="N156" i="45"/>
  <c r="Z156" i="45"/>
  <c r="AX156" i="45"/>
  <c r="BG156" i="45"/>
  <c r="L156" i="45"/>
  <c r="L156" i="43"/>
  <c r="AB156" i="45"/>
  <c r="AB156" i="43"/>
  <c r="AR156" i="45"/>
  <c r="AR156" i="43"/>
  <c r="BH156" i="45"/>
  <c r="BH156" i="43"/>
  <c r="BP156" i="45"/>
  <c r="BP156" i="43"/>
  <c r="O157" i="45"/>
  <c r="AQ157" i="45"/>
  <c r="BF157" i="45"/>
  <c r="D157" i="45"/>
  <c r="D157" i="43"/>
  <c r="L157" i="45"/>
  <c r="L157" i="43"/>
  <c r="T157" i="45"/>
  <c r="T157" i="43"/>
  <c r="AB157" i="45"/>
  <c r="AB157" i="43"/>
  <c r="AJ157" i="45"/>
  <c r="AJ157" i="43"/>
  <c r="AR157" i="45"/>
  <c r="AR157" i="43"/>
  <c r="AZ157" i="45"/>
  <c r="AZ157" i="43"/>
  <c r="BH157" i="45"/>
  <c r="BH157" i="43"/>
  <c r="BP157" i="45"/>
  <c r="BP157" i="43"/>
  <c r="L158" i="45"/>
  <c r="AR158" i="45"/>
  <c r="BC158" i="45"/>
  <c r="Y158" i="45"/>
  <c r="Y158" i="43"/>
  <c r="AG158" i="45"/>
  <c r="AG158" i="43"/>
  <c r="AO158" i="45"/>
  <c r="AO158" i="43"/>
  <c r="E159" i="45"/>
  <c r="U159" i="45"/>
  <c r="AK159" i="45"/>
  <c r="AY159" i="45"/>
  <c r="BI159" i="45"/>
  <c r="BH160" i="45"/>
  <c r="N160" i="45"/>
  <c r="N160" i="43"/>
  <c r="V160" i="45"/>
  <c r="V160" i="43"/>
  <c r="AD160" i="45"/>
  <c r="AD160" i="43"/>
  <c r="AL160" i="45"/>
  <c r="AL160" i="43"/>
  <c r="AT160" i="45"/>
  <c r="AT160" i="43"/>
  <c r="BB160" i="45"/>
  <c r="BB160" i="43"/>
  <c r="BJ160" i="45"/>
  <c r="BJ160" i="43"/>
  <c r="N161" i="45"/>
  <c r="AC161" i="45"/>
  <c r="AP161" i="45"/>
  <c r="BB161" i="45"/>
  <c r="BQ161" i="45"/>
  <c r="AA161" i="45"/>
  <c r="AA161" i="43"/>
  <c r="BO161" i="45"/>
  <c r="BO161" i="43"/>
  <c r="K162" i="45"/>
  <c r="W162" i="45"/>
  <c r="AY162" i="45"/>
  <c r="BK162" i="45"/>
  <c r="Q163" i="45"/>
  <c r="AD163" i="45"/>
  <c r="AP163" i="45"/>
  <c r="BE163" i="45"/>
  <c r="D163" i="45"/>
  <c r="D163" i="43"/>
  <c r="L163" i="45"/>
  <c r="L163" i="43"/>
  <c r="T163" i="45"/>
  <c r="T163" i="43"/>
  <c r="AB163" i="45"/>
  <c r="AB163" i="43"/>
  <c r="AJ163" i="45"/>
  <c r="AJ163" i="43"/>
  <c r="AR163" i="45"/>
  <c r="AR163" i="43"/>
  <c r="AZ163" i="45"/>
  <c r="AZ163" i="43"/>
  <c r="BH163" i="45"/>
  <c r="BH163" i="43"/>
  <c r="BP163" i="45"/>
  <c r="BP163" i="43"/>
  <c r="Y164" i="45"/>
  <c r="AO164" i="45"/>
  <c r="BD164" i="45"/>
  <c r="K165" i="45"/>
  <c r="Y165" i="45"/>
  <c r="AL165" i="45"/>
  <c r="D165" i="45"/>
  <c r="D165" i="43"/>
  <c r="L165" i="45"/>
  <c r="L165" i="43"/>
  <c r="T165" i="45"/>
  <c r="T165" i="43"/>
  <c r="AB165" i="45"/>
  <c r="AB165" i="43"/>
  <c r="AJ165" i="45"/>
  <c r="AJ165" i="43"/>
  <c r="AR165" i="45"/>
  <c r="AR165" i="43"/>
  <c r="AZ165" i="45"/>
  <c r="AZ165" i="43"/>
  <c r="BH165" i="45"/>
  <c r="BH165" i="43"/>
  <c r="BP165" i="45"/>
  <c r="BP165" i="43"/>
  <c r="L166" i="45"/>
  <c r="X166" i="45"/>
  <c r="AN166" i="45"/>
  <c r="BD166" i="45"/>
  <c r="BI166" i="45"/>
  <c r="BI166" i="43"/>
  <c r="N167" i="45"/>
  <c r="AC167" i="45"/>
  <c r="AS167" i="45"/>
  <c r="BJ167" i="45"/>
  <c r="H167" i="45"/>
  <c r="H167" i="43"/>
  <c r="P167" i="45"/>
  <c r="P167" i="43"/>
  <c r="X167" i="45"/>
  <c r="X167" i="43"/>
  <c r="AF167" i="45"/>
  <c r="AF167" i="43"/>
  <c r="AN167" i="45"/>
  <c r="AN167" i="43"/>
  <c r="AV167" i="45"/>
  <c r="AV167" i="43"/>
  <c r="BD167" i="45"/>
  <c r="BD167" i="43"/>
  <c r="BL167" i="45"/>
  <c r="BL167" i="43"/>
  <c r="D168" i="45"/>
  <c r="W168" i="45"/>
  <c r="AM168" i="45"/>
  <c r="AZ168" i="45"/>
  <c r="J168" i="45"/>
  <c r="J168" i="43"/>
  <c r="R168" i="45"/>
  <c r="R168" i="43"/>
  <c r="Z168" i="45"/>
  <c r="Z168" i="43"/>
  <c r="AH168" i="45"/>
  <c r="AH168" i="43"/>
  <c r="AP168" i="45"/>
  <c r="AP168" i="43"/>
  <c r="AX168" i="45"/>
  <c r="AX168" i="43"/>
  <c r="BF168" i="45"/>
  <c r="BF168" i="43"/>
  <c r="BN168" i="45"/>
  <c r="BN168" i="43"/>
  <c r="H169" i="45"/>
  <c r="X169" i="45"/>
  <c r="AZ169" i="45"/>
  <c r="BO169" i="45"/>
  <c r="I169" i="45"/>
  <c r="I169" i="43"/>
  <c r="Q169" i="45"/>
  <c r="Q169" i="43"/>
  <c r="Y169" i="45"/>
  <c r="Y169" i="43"/>
  <c r="AG169" i="45"/>
  <c r="AG169" i="43"/>
  <c r="AO169" i="45"/>
  <c r="AO169" i="43"/>
  <c r="AW169" i="45"/>
  <c r="AW169" i="43"/>
  <c r="BE169" i="45"/>
  <c r="BE169" i="43"/>
  <c r="BM169" i="45"/>
  <c r="BM169" i="43"/>
  <c r="F170" i="45"/>
  <c r="W170" i="45"/>
  <c r="AH170" i="45"/>
  <c r="AU170" i="45"/>
  <c r="D170" i="45"/>
  <c r="D170" i="43"/>
  <c r="L170" i="45"/>
  <c r="L170" i="43"/>
  <c r="T170" i="45"/>
  <c r="T170" i="43"/>
  <c r="AJ170" i="45"/>
  <c r="AJ170" i="43"/>
  <c r="AR170" i="45"/>
  <c r="AR170" i="43"/>
  <c r="BP170" i="45"/>
  <c r="BP170" i="43"/>
  <c r="J171" i="45"/>
  <c r="Y171" i="45"/>
  <c r="BE171" i="45"/>
  <c r="O172" i="45"/>
  <c r="AA172" i="45"/>
  <c r="AQ172" i="45"/>
  <c r="BC172" i="45"/>
  <c r="I172" i="45"/>
  <c r="I172" i="43"/>
  <c r="Y172" i="45"/>
  <c r="Y172" i="43"/>
  <c r="AO172" i="45"/>
  <c r="AO172" i="43"/>
  <c r="BE172" i="45"/>
  <c r="BE172" i="43"/>
  <c r="U173" i="45"/>
  <c r="AK173" i="45"/>
  <c r="H174" i="45"/>
  <c r="W174" i="45"/>
  <c r="AM174" i="45"/>
  <c r="BC174" i="45"/>
  <c r="E174" i="45"/>
  <c r="E174" i="43"/>
  <c r="M174" i="45"/>
  <c r="M174" i="43"/>
  <c r="AC174" i="45"/>
  <c r="AC174" i="43"/>
  <c r="AK174" i="45"/>
  <c r="AK174" i="43"/>
  <c r="AS174" i="45"/>
  <c r="AS174" i="43"/>
  <c r="BI174" i="45"/>
  <c r="BI174" i="43"/>
  <c r="BQ174" i="45"/>
  <c r="BQ174" i="43"/>
  <c r="N175" i="45"/>
  <c r="AM175" i="45"/>
  <c r="R176" i="45"/>
  <c r="AI176" i="45"/>
  <c r="W177" i="45"/>
  <c r="AM177" i="45"/>
  <c r="H177" i="45"/>
  <c r="H177" i="43"/>
  <c r="P177" i="45"/>
  <c r="P177" i="43"/>
  <c r="X177" i="45"/>
  <c r="X177" i="43"/>
  <c r="AF177" i="45"/>
  <c r="AF177" i="43"/>
  <c r="AN177" i="45"/>
  <c r="AN177" i="43"/>
  <c r="AV177" i="45"/>
  <c r="AV177" i="43"/>
  <c r="O178" i="45"/>
  <c r="AD178" i="45"/>
  <c r="BC178" i="45"/>
  <c r="T178" i="45"/>
  <c r="T178" i="43"/>
  <c r="AB178" i="45"/>
  <c r="AB178" i="43"/>
  <c r="BC179" i="45"/>
  <c r="I180" i="45"/>
  <c r="Y180" i="45"/>
  <c r="AK180" i="45"/>
  <c r="BA180" i="45"/>
  <c r="BP180" i="45"/>
  <c r="R180" i="45"/>
  <c r="R180" i="43"/>
  <c r="AH180" i="45"/>
  <c r="AH180" i="43"/>
  <c r="AX180" i="45"/>
  <c r="AX180" i="43"/>
  <c r="BN180" i="45"/>
  <c r="BN180" i="43"/>
  <c r="G181" i="45"/>
  <c r="V181" i="45"/>
  <c r="BF181" i="45"/>
  <c r="T181" i="45"/>
  <c r="T181" i="43"/>
  <c r="AZ181" i="45"/>
  <c r="AZ181" i="43"/>
  <c r="AD182" i="45"/>
  <c r="AT182" i="45"/>
  <c r="BI182" i="45"/>
  <c r="AE183" i="45"/>
  <c r="AR183" i="45"/>
  <c r="BF183" i="45"/>
  <c r="AC183" i="45"/>
  <c r="AC183" i="43"/>
  <c r="BI183" i="45"/>
  <c r="BI183" i="43"/>
  <c r="N184" i="45"/>
  <c r="AD184" i="45"/>
  <c r="D184" i="45"/>
  <c r="D184" i="43"/>
  <c r="AB184" i="45"/>
  <c r="AB184" i="43"/>
  <c r="AJ184" i="45"/>
  <c r="AJ184" i="43"/>
  <c r="AR184" i="45"/>
  <c r="AR184" i="43"/>
  <c r="AZ184" i="43"/>
  <c r="AZ184" i="45"/>
  <c r="BH184" i="45"/>
  <c r="BH184" i="43"/>
  <c r="BP184" i="45"/>
  <c r="BP184" i="43"/>
  <c r="I185" i="45"/>
  <c r="Y185" i="45"/>
  <c r="AO185" i="45"/>
  <c r="F185" i="45"/>
  <c r="F185" i="43"/>
  <c r="AD185" i="45"/>
  <c r="AD185" i="43"/>
  <c r="AL185" i="45"/>
  <c r="AL185" i="43"/>
  <c r="AT185" i="45"/>
  <c r="AT185" i="43"/>
  <c r="BJ185" i="43"/>
  <c r="BJ185" i="45"/>
  <c r="AA186" i="45"/>
  <c r="AS186" i="45"/>
  <c r="BF186" i="45"/>
  <c r="AG187" i="45"/>
  <c r="R187" i="45"/>
  <c r="R187" i="43"/>
  <c r="Z187" i="45"/>
  <c r="Z187" i="43"/>
  <c r="BN187" i="45"/>
  <c r="BN187" i="43"/>
  <c r="J188" i="45"/>
  <c r="AS188" i="45"/>
  <c r="H188" i="45"/>
  <c r="H188" i="43"/>
  <c r="P188" i="45"/>
  <c r="P188" i="43"/>
  <c r="X188" i="45"/>
  <c r="X188" i="43"/>
  <c r="AF188" i="45"/>
  <c r="AF188" i="43"/>
  <c r="AN188" i="45"/>
  <c r="AN188" i="43"/>
  <c r="AV188" i="45"/>
  <c r="AV188" i="43"/>
  <c r="BD188" i="45"/>
  <c r="BD188" i="43"/>
  <c r="BL188" i="45"/>
  <c r="BL188" i="43"/>
  <c r="X189" i="45"/>
  <c r="AV189" i="45"/>
  <c r="F191" i="45"/>
  <c r="F191" i="43"/>
  <c r="N191" i="45"/>
  <c r="N191" i="43"/>
  <c r="V191" i="45"/>
  <c r="V191" i="43"/>
  <c r="AD191" i="45"/>
  <c r="AD191" i="43"/>
  <c r="AL191" i="45"/>
  <c r="AL191" i="43"/>
  <c r="AT191" i="45"/>
  <c r="AT191" i="43"/>
  <c r="BB191" i="45"/>
  <c r="BB191" i="43"/>
  <c r="BJ191" i="45"/>
  <c r="BJ191" i="43"/>
  <c r="I192" i="45"/>
  <c r="I192" i="43"/>
  <c r="Q192" i="45"/>
  <c r="Q192" i="43"/>
  <c r="Y192" i="45"/>
  <c r="Y192" i="43"/>
  <c r="AG192" i="45"/>
  <c r="AG192" i="43"/>
  <c r="AO192" i="45"/>
  <c r="AO192" i="43"/>
  <c r="AW192" i="45"/>
  <c r="AW192" i="43"/>
  <c r="BE192" i="45"/>
  <c r="BE192" i="43"/>
  <c r="BM192" i="45"/>
  <c r="BM192" i="43"/>
  <c r="E190" i="45"/>
  <c r="E190" i="43"/>
  <c r="M190" i="45"/>
  <c r="M190" i="43"/>
  <c r="U190" i="45"/>
  <c r="U190" i="43"/>
  <c r="AC190" i="45"/>
  <c r="AC190" i="43"/>
  <c r="AK190" i="45"/>
  <c r="AK190" i="43"/>
  <c r="AS190" i="45"/>
  <c r="AS190" i="43"/>
  <c r="BA190" i="45"/>
  <c r="BA190" i="43"/>
  <c r="BI190" i="45"/>
  <c r="BI190" i="43"/>
  <c r="BQ190" i="45"/>
  <c r="BQ190" i="43"/>
  <c r="O194" i="45"/>
  <c r="AE194" i="45"/>
  <c r="AU194" i="45"/>
  <c r="BK194" i="45"/>
  <c r="M196" i="45"/>
  <c r="AC196" i="45"/>
  <c r="AS196" i="45"/>
  <c r="BI196" i="45"/>
  <c r="G196" i="45"/>
  <c r="G196" i="43"/>
  <c r="O196" i="45"/>
  <c r="O196" i="43"/>
  <c r="W196" i="45"/>
  <c r="W196" i="43"/>
  <c r="AE196" i="45"/>
  <c r="AE196" i="43"/>
  <c r="AM196" i="45"/>
  <c r="AM196" i="43"/>
  <c r="AU196" i="45"/>
  <c r="AU196" i="43"/>
  <c r="BC196" i="45"/>
  <c r="BC196" i="43"/>
  <c r="BK196" i="45"/>
  <c r="BK196" i="43"/>
  <c r="AB197" i="45"/>
  <c r="AO197" i="45"/>
  <c r="BM197" i="45"/>
  <c r="BG197" i="45"/>
  <c r="BG197" i="43"/>
  <c r="BO197" i="45"/>
  <c r="BO197" i="43"/>
  <c r="AG198" i="45"/>
  <c r="BE198" i="45"/>
  <c r="S200" i="45"/>
  <c r="AC200" i="45"/>
  <c r="AS200" i="45"/>
  <c r="L200" i="45"/>
  <c r="L200" i="43"/>
  <c r="AJ200" i="45"/>
  <c r="AJ200" i="43"/>
  <c r="AR200" i="45"/>
  <c r="AR200" i="43"/>
  <c r="BP200" i="45"/>
  <c r="BP200" i="43"/>
  <c r="BK201" i="45"/>
  <c r="F202" i="45"/>
  <c r="Q202" i="45"/>
  <c r="AD202" i="45"/>
  <c r="AO202" i="45"/>
  <c r="H202" i="45"/>
  <c r="H202" i="43"/>
  <c r="AN202" i="45"/>
  <c r="AN202" i="43"/>
  <c r="D203" i="45"/>
  <c r="BI203" i="45"/>
  <c r="F203" i="45"/>
  <c r="F203" i="43"/>
  <c r="N203" i="45"/>
  <c r="N203" i="43"/>
  <c r="V203" i="45"/>
  <c r="V203" i="43"/>
  <c r="AD203" i="45"/>
  <c r="AD203" i="43"/>
  <c r="AL203" i="45"/>
  <c r="AL203" i="43"/>
  <c r="AT203" i="45"/>
  <c r="AT203" i="43"/>
  <c r="BB203" i="45"/>
  <c r="BB203" i="43"/>
  <c r="BJ203" i="45"/>
  <c r="BJ203" i="43"/>
  <c r="D204" i="45"/>
  <c r="D204" i="43"/>
  <c r="AJ204" i="45"/>
  <c r="AJ204" i="43"/>
  <c r="BP204" i="45"/>
  <c r="BP204" i="43"/>
  <c r="D192" i="45"/>
  <c r="D192" i="43"/>
  <c r="L192" i="45"/>
  <c r="L192" i="43"/>
  <c r="T192" i="45"/>
  <c r="T192" i="43"/>
  <c r="AB192" i="45"/>
  <c r="AB192" i="43"/>
  <c r="AJ192" i="45"/>
  <c r="AJ192" i="43"/>
  <c r="AR192" i="45"/>
  <c r="AR192" i="43"/>
  <c r="AZ192" i="45"/>
  <c r="AZ192" i="43"/>
  <c r="BH192" i="45"/>
  <c r="BH192" i="43"/>
  <c r="BP192" i="45"/>
  <c r="BP192" i="43"/>
  <c r="F193" i="45"/>
  <c r="F193" i="43"/>
  <c r="N193" i="45"/>
  <c r="N193" i="43"/>
  <c r="V193" i="45"/>
  <c r="V193" i="43"/>
  <c r="AD193" i="45"/>
  <c r="AD193" i="43"/>
  <c r="AL193" i="45"/>
  <c r="AL193" i="43"/>
  <c r="AT193" i="45"/>
  <c r="AT193" i="43"/>
  <c r="BB193" i="45"/>
  <c r="BB193" i="43"/>
  <c r="BJ193" i="45"/>
  <c r="BJ193" i="43"/>
  <c r="E195" i="45"/>
  <c r="E195" i="43"/>
  <c r="M195" i="45"/>
  <c r="M195" i="43"/>
  <c r="U195" i="45"/>
  <c r="U195" i="43"/>
  <c r="AC195" i="45"/>
  <c r="AC195" i="43"/>
  <c r="AK195" i="45"/>
  <c r="AK195" i="43"/>
  <c r="AS195" i="45"/>
  <c r="AS195" i="43"/>
  <c r="BA195" i="45"/>
  <c r="BA195" i="43"/>
  <c r="BI195" i="45"/>
  <c r="BI195" i="43"/>
  <c r="BQ195" i="45"/>
  <c r="BQ195" i="43"/>
  <c r="H196" i="45"/>
  <c r="H196" i="43"/>
  <c r="P196" i="45"/>
  <c r="P196" i="43"/>
  <c r="X196" i="45"/>
  <c r="X196" i="43"/>
  <c r="AF196" i="45"/>
  <c r="AF196" i="43"/>
  <c r="AN196" i="45"/>
  <c r="AN196" i="43"/>
  <c r="AV196" i="45"/>
  <c r="AV196" i="43"/>
  <c r="BD196" i="45"/>
  <c r="BD196" i="43"/>
  <c r="BL196" i="45"/>
  <c r="BL196" i="43"/>
  <c r="BP197" i="45"/>
  <c r="BP197" i="43"/>
  <c r="D198" i="45"/>
  <c r="D198" i="43"/>
  <c r="L198" i="45"/>
  <c r="L198" i="43"/>
  <c r="T198" i="45"/>
  <c r="T198" i="43"/>
  <c r="AB198" i="45"/>
  <c r="AB198" i="43"/>
  <c r="AJ198" i="45"/>
  <c r="AJ198" i="43"/>
  <c r="AR198" i="45"/>
  <c r="AR198" i="43"/>
  <c r="AZ198" i="45"/>
  <c r="AZ198" i="43"/>
  <c r="BH198" i="45"/>
  <c r="BH198" i="43"/>
  <c r="BP198" i="45"/>
  <c r="BP198" i="43"/>
  <c r="AH199" i="45"/>
  <c r="AH199" i="43"/>
  <c r="BN199" i="45"/>
  <c r="BN199" i="43"/>
  <c r="E200" i="45"/>
  <c r="E200" i="43"/>
  <c r="AK200" i="45"/>
  <c r="AK200" i="43"/>
  <c r="BQ200" i="45"/>
  <c r="BQ200" i="43"/>
  <c r="G203" i="45"/>
  <c r="G203" i="43"/>
  <c r="O203" i="45"/>
  <c r="O203" i="43"/>
  <c r="W203" i="45"/>
  <c r="W203" i="43"/>
  <c r="AE203" i="45"/>
  <c r="AE203" i="43"/>
  <c r="AM203" i="45"/>
  <c r="AM203" i="43"/>
  <c r="AU203" i="45"/>
  <c r="AU203" i="43"/>
  <c r="BC203" i="45"/>
  <c r="BC203" i="43"/>
  <c r="BK203" i="45"/>
  <c r="BK203" i="43"/>
  <c r="I181" i="45"/>
  <c r="I181" i="43"/>
  <c r="Q181" i="45"/>
  <c r="Q181" i="43"/>
  <c r="Y181" i="45"/>
  <c r="Y181" i="43"/>
  <c r="AG181" i="45"/>
  <c r="AG181" i="43"/>
  <c r="AO181" i="45"/>
  <c r="AO181" i="43"/>
  <c r="AW181" i="45"/>
  <c r="AW181" i="43"/>
  <c r="BE181" i="45"/>
  <c r="BE181" i="43"/>
  <c r="BM181" i="45"/>
  <c r="BM181" i="43"/>
  <c r="O182" i="45"/>
  <c r="O182" i="43"/>
  <c r="W182" i="45"/>
  <c r="W182" i="43"/>
  <c r="AE182" i="45"/>
  <c r="AE182" i="43"/>
  <c r="AM182" i="45"/>
  <c r="AM182" i="43"/>
  <c r="AU182" i="45"/>
  <c r="AU182" i="43"/>
  <c r="BK182" i="45"/>
  <c r="BK182" i="43"/>
  <c r="Y183" i="45"/>
  <c r="Y183" i="43"/>
  <c r="AG183" i="45"/>
  <c r="AG183" i="43"/>
  <c r="BE183" i="45"/>
  <c r="BE183" i="43"/>
  <c r="R184" i="45"/>
  <c r="R184" i="43"/>
  <c r="O185" i="45"/>
  <c r="O185" i="43"/>
  <c r="AU185" i="45"/>
  <c r="AU185" i="43"/>
  <c r="P186" i="45"/>
  <c r="P186" i="43"/>
  <c r="X186" i="45"/>
  <c r="X186" i="43"/>
  <c r="AF186" i="45"/>
  <c r="AF186" i="43"/>
  <c r="AN186" i="45"/>
  <c r="AN186" i="43"/>
  <c r="BL186" i="45"/>
  <c r="BL186" i="43"/>
  <c r="AV187" i="45"/>
  <c r="U187" i="45"/>
  <c r="U187" i="43"/>
  <c r="AK187" i="45"/>
  <c r="AK187" i="43"/>
  <c r="AS187" i="45"/>
  <c r="AS187" i="43"/>
  <c r="BA187" i="45"/>
  <c r="BA187" i="43"/>
  <c r="BI187" i="45"/>
  <c r="BI187" i="43"/>
  <c r="BQ187" i="45"/>
  <c r="BQ187" i="43"/>
  <c r="AC189" i="45"/>
  <c r="BQ189" i="45"/>
  <c r="K189" i="45"/>
  <c r="K189" i="43"/>
  <c r="S189" i="45"/>
  <c r="S189" i="43"/>
  <c r="AA189" i="45"/>
  <c r="AA189" i="43"/>
  <c r="AI189" i="45"/>
  <c r="AI189" i="43"/>
  <c r="AQ189" i="45"/>
  <c r="AQ189" i="43"/>
  <c r="AY189" i="45"/>
  <c r="AY189" i="43"/>
  <c r="BG189" i="45"/>
  <c r="BG189" i="43"/>
  <c r="BO189" i="45"/>
  <c r="BO189" i="43"/>
  <c r="I190" i="45"/>
  <c r="AH190" i="45"/>
  <c r="AV190" i="45"/>
  <c r="S191" i="45"/>
  <c r="AI191" i="45"/>
  <c r="AY191" i="45"/>
  <c r="BO191" i="45"/>
  <c r="J191" i="45"/>
  <c r="J191" i="43"/>
  <c r="R191" i="45"/>
  <c r="R191" i="43"/>
  <c r="Z191" i="45"/>
  <c r="Z191" i="43"/>
  <c r="AH191" i="45"/>
  <c r="AH191" i="43"/>
  <c r="AP191" i="45"/>
  <c r="AP191" i="43"/>
  <c r="AX191" i="45"/>
  <c r="AX191" i="43"/>
  <c r="BF191" i="45"/>
  <c r="BF191" i="43"/>
  <c r="BN191" i="45"/>
  <c r="BN191" i="43"/>
  <c r="J192" i="45"/>
  <c r="Z192" i="45"/>
  <c r="AP192" i="45"/>
  <c r="BF192" i="45"/>
  <c r="M193" i="45"/>
  <c r="AC193" i="45"/>
  <c r="AS193" i="45"/>
  <c r="BI193" i="45"/>
  <c r="R194" i="45"/>
  <c r="AH194" i="45"/>
  <c r="AX194" i="45"/>
  <c r="BN194" i="45"/>
  <c r="K194" i="45"/>
  <c r="K194" i="43"/>
  <c r="S194" i="45"/>
  <c r="S194" i="43"/>
  <c r="AA194" i="45"/>
  <c r="AA194" i="43"/>
  <c r="AI194" i="45"/>
  <c r="AI194" i="43"/>
  <c r="AQ194" i="45"/>
  <c r="AQ194" i="43"/>
  <c r="AY194" i="45"/>
  <c r="AY194" i="43"/>
  <c r="BG194" i="45"/>
  <c r="BG194" i="43"/>
  <c r="BO194" i="45"/>
  <c r="BO194" i="43"/>
  <c r="K195" i="45"/>
  <c r="AA195" i="45"/>
  <c r="AQ195" i="45"/>
  <c r="BG195" i="45"/>
  <c r="F195" i="45"/>
  <c r="F195" i="43"/>
  <c r="N195" i="45"/>
  <c r="N195" i="43"/>
  <c r="V195" i="45"/>
  <c r="V195" i="43"/>
  <c r="AD195" i="45"/>
  <c r="AD195" i="43"/>
  <c r="AL195" i="45"/>
  <c r="AL195" i="43"/>
  <c r="AT195" i="45"/>
  <c r="AT195" i="43"/>
  <c r="BB195" i="45"/>
  <c r="BB195" i="43"/>
  <c r="BJ195" i="45"/>
  <c r="BJ195" i="43"/>
  <c r="R196" i="45"/>
  <c r="AH196" i="45"/>
  <c r="AX196" i="45"/>
  <c r="BN196" i="45"/>
  <c r="I196" i="45"/>
  <c r="I196" i="43"/>
  <c r="Q196" i="45"/>
  <c r="Q196" i="43"/>
  <c r="Y196" i="45"/>
  <c r="Y196" i="43"/>
  <c r="AG196" i="45"/>
  <c r="AG196" i="43"/>
  <c r="AO196" i="45"/>
  <c r="AO196" i="43"/>
  <c r="AW196" i="45"/>
  <c r="AW196" i="43"/>
  <c r="BE196" i="45"/>
  <c r="BE196" i="43"/>
  <c r="BM196" i="45"/>
  <c r="BM196" i="43"/>
  <c r="S197" i="45"/>
  <c r="AF197" i="45"/>
  <c r="AR197" i="45"/>
  <c r="BE197" i="45"/>
  <c r="BQ197" i="45"/>
  <c r="BQ197" i="43"/>
  <c r="O198" i="45"/>
  <c r="Y198" i="45"/>
  <c r="AI198" i="45"/>
  <c r="AW198" i="45"/>
  <c r="BG198" i="45"/>
  <c r="E198" i="45"/>
  <c r="E198" i="43"/>
  <c r="M198" i="45"/>
  <c r="M198" i="43"/>
  <c r="U198" i="45"/>
  <c r="U198" i="43"/>
  <c r="AC198" i="45"/>
  <c r="AC198" i="43"/>
  <c r="AK198" i="45"/>
  <c r="AK198" i="43"/>
  <c r="AS198" i="45"/>
  <c r="AS198" i="43"/>
  <c r="BA198" i="45"/>
  <c r="BA198" i="43"/>
  <c r="BI198" i="45"/>
  <c r="BI198" i="43"/>
  <c r="BQ198" i="45"/>
  <c r="BQ198" i="43"/>
  <c r="U199" i="45"/>
  <c r="AG199" i="45"/>
  <c r="AS199" i="45"/>
  <c r="BE199" i="45"/>
  <c r="BQ199" i="45"/>
  <c r="AI199" i="45"/>
  <c r="AI199" i="43"/>
  <c r="BO199" i="45"/>
  <c r="BO199" i="43"/>
  <c r="J200" i="45"/>
  <c r="U200" i="45"/>
  <c r="BG200" i="45"/>
  <c r="P201" i="45"/>
  <c r="AB201" i="45"/>
  <c r="AO201" i="45"/>
  <c r="BC201" i="45"/>
  <c r="BM201" i="45"/>
  <c r="J201" i="45"/>
  <c r="J201" i="43"/>
  <c r="R201" i="45"/>
  <c r="R201" i="43"/>
  <c r="Z201" i="45"/>
  <c r="Z201" i="43"/>
  <c r="AH201" i="45"/>
  <c r="AH201" i="43"/>
  <c r="AP201" i="45"/>
  <c r="AP201" i="43"/>
  <c r="AX201" i="45"/>
  <c r="AX201" i="43"/>
  <c r="BF201" i="45"/>
  <c r="BF201" i="43"/>
  <c r="BN201" i="45"/>
  <c r="BN201" i="43"/>
  <c r="I202" i="45"/>
  <c r="AF202" i="45"/>
  <c r="BD202" i="45"/>
  <c r="S203" i="45"/>
  <c r="AC203" i="45"/>
  <c r="AP203" i="45"/>
  <c r="BA203" i="45"/>
  <c r="E204" i="45"/>
  <c r="AB204" i="45"/>
  <c r="AY204" i="45"/>
  <c r="BI204" i="45"/>
  <c r="L205" i="45"/>
  <c r="V205" i="45"/>
  <c r="AR205" i="45"/>
  <c r="BB205" i="45"/>
  <c r="F206" i="45"/>
  <c r="P206" i="45"/>
  <c r="Z206" i="45"/>
  <c r="AL206" i="45"/>
  <c r="AV206" i="45"/>
  <c r="BF206" i="45"/>
  <c r="D206" i="45"/>
  <c r="D206" i="43"/>
  <c r="L206" i="45"/>
  <c r="L206" i="43"/>
  <c r="T206" i="45"/>
  <c r="T206" i="43"/>
  <c r="AB206" i="45"/>
  <c r="AB206" i="43"/>
  <c r="AJ206" i="45"/>
  <c r="AJ206" i="43"/>
  <c r="AR206" i="45"/>
  <c r="AR206" i="43"/>
  <c r="AZ206" i="45"/>
  <c r="AZ206" i="43"/>
  <c r="BH206" i="45"/>
  <c r="BH206" i="43"/>
  <c r="BP206" i="45"/>
  <c r="BP206" i="43"/>
  <c r="F207" i="45"/>
  <c r="F207" i="43"/>
  <c r="N207" i="45"/>
  <c r="N207" i="43"/>
  <c r="V207" i="45"/>
  <c r="V207" i="43"/>
  <c r="AD207" i="45"/>
  <c r="AD207" i="43"/>
  <c r="AL207" i="45"/>
  <c r="AL207" i="43"/>
  <c r="AT207" i="45"/>
  <c r="AT207" i="43"/>
  <c r="BB207" i="45"/>
  <c r="BB207" i="43"/>
  <c r="BJ207" i="45"/>
  <c r="BJ207" i="43"/>
  <c r="S184" i="45"/>
  <c r="S184" i="43"/>
  <c r="AA184" i="45"/>
  <c r="AA184" i="43"/>
  <c r="AI184" i="45"/>
  <c r="AI184" i="43"/>
  <c r="AQ184" i="45"/>
  <c r="AQ184" i="43"/>
  <c r="AY184" i="45"/>
  <c r="AY184" i="43"/>
  <c r="BG184" i="45"/>
  <c r="BG184" i="43"/>
  <c r="BO184" i="45"/>
  <c r="BO184" i="43"/>
  <c r="I186" i="45"/>
  <c r="I186" i="43"/>
  <c r="Q186" i="45"/>
  <c r="Q186" i="43"/>
  <c r="Y186" i="45"/>
  <c r="Y186" i="43"/>
  <c r="AG186" i="45"/>
  <c r="AG186" i="43"/>
  <c r="AO186" i="45"/>
  <c r="AO186" i="43"/>
  <c r="AW186" i="45"/>
  <c r="AW186" i="43"/>
  <c r="BM186" i="45"/>
  <c r="BM186" i="43"/>
  <c r="F187" i="45"/>
  <c r="F187" i="43"/>
  <c r="N187" i="45"/>
  <c r="N187" i="43"/>
  <c r="V187" i="45"/>
  <c r="V187" i="43"/>
  <c r="AD187" i="45"/>
  <c r="AD187" i="43"/>
  <c r="AL187" i="45"/>
  <c r="AL187" i="43"/>
  <c r="AT187" i="45"/>
  <c r="AT187" i="43"/>
  <c r="BB187" i="45"/>
  <c r="BB187" i="43"/>
  <c r="BJ187" i="45"/>
  <c r="BJ187" i="43"/>
  <c r="G188" i="45"/>
  <c r="G188" i="43"/>
  <c r="O188" i="45"/>
  <c r="O188" i="43"/>
  <c r="W188" i="45"/>
  <c r="W188" i="43"/>
  <c r="AE188" i="45"/>
  <c r="AE188" i="43"/>
  <c r="AM188" i="45"/>
  <c r="AM188" i="43"/>
  <c r="AU188" i="45"/>
  <c r="AU188" i="43"/>
  <c r="BC188" i="45"/>
  <c r="BC188" i="43"/>
  <c r="BK188" i="45"/>
  <c r="BK188" i="43"/>
  <c r="AD189" i="45"/>
  <c r="J190" i="45"/>
  <c r="AW190" i="45"/>
  <c r="D191" i="45"/>
  <c r="T191" i="45"/>
  <c r="AJ191" i="45"/>
  <c r="AZ191" i="45"/>
  <c r="BP191" i="45"/>
  <c r="K192" i="45"/>
  <c r="AA192" i="45"/>
  <c r="AQ192" i="45"/>
  <c r="BG192" i="45"/>
  <c r="F194" i="45"/>
  <c r="V194" i="45"/>
  <c r="AL194" i="45"/>
  <c r="BB194" i="45"/>
  <c r="D194" i="45"/>
  <c r="D194" i="43"/>
  <c r="L194" i="45"/>
  <c r="L194" i="43"/>
  <c r="T194" i="45"/>
  <c r="T194" i="43"/>
  <c r="AB194" i="45"/>
  <c r="AB194" i="43"/>
  <c r="AJ194" i="45"/>
  <c r="AJ194" i="43"/>
  <c r="AR194" i="45"/>
  <c r="AR194" i="43"/>
  <c r="AZ194" i="45"/>
  <c r="AZ194" i="43"/>
  <c r="BH194" i="45"/>
  <c r="BH194" i="43"/>
  <c r="BP194" i="45"/>
  <c r="BP194" i="43"/>
  <c r="L195" i="45"/>
  <c r="AB195" i="45"/>
  <c r="AR195" i="45"/>
  <c r="BH195" i="45"/>
  <c r="G195" i="45"/>
  <c r="G195" i="43"/>
  <c r="O195" i="45"/>
  <c r="O195" i="43"/>
  <c r="W195" i="45"/>
  <c r="W195" i="43"/>
  <c r="AE195" i="45"/>
  <c r="AE195" i="43"/>
  <c r="AM195" i="45"/>
  <c r="AM195" i="43"/>
  <c r="AU195" i="45"/>
  <c r="AU195" i="43"/>
  <c r="BC195" i="45"/>
  <c r="BC195" i="43"/>
  <c r="BK195" i="45"/>
  <c r="BK195" i="43"/>
  <c r="S196" i="45"/>
  <c r="AI196" i="45"/>
  <c r="AY196" i="45"/>
  <c r="BO196" i="45"/>
  <c r="H197" i="45"/>
  <c r="T197" i="45"/>
  <c r="AG197" i="45"/>
  <c r="BH197" i="45"/>
  <c r="F197" i="45"/>
  <c r="F197" i="43"/>
  <c r="N197" i="45"/>
  <c r="N197" i="43"/>
  <c r="V197" i="45"/>
  <c r="V197" i="43"/>
  <c r="AD197" i="45"/>
  <c r="AD197" i="43"/>
  <c r="AL197" i="45"/>
  <c r="AL197" i="43"/>
  <c r="AT197" i="45"/>
  <c r="AT197" i="43"/>
  <c r="BB197" i="45"/>
  <c r="BB197" i="43"/>
  <c r="P198" i="45"/>
  <c r="Z198" i="45"/>
  <c r="AX198" i="45"/>
  <c r="X199" i="45"/>
  <c r="AV199" i="45"/>
  <c r="BF199" i="45"/>
  <c r="K200" i="45"/>
  <c r="AI200" i="45"/>
  <c r="AX200" i="45"/>
  <c r="BH200" i="45"/>
  <c r="Q201" i="45"/>
  <c r="AC201" i="45"/>
  <c r="AR201" i="45"/>
  <c r="BD201" i="45"/>
  <c r="BQ201" i="45"/>
  <c r="K201" i="45"/>
  <c r="K201" i="43"/>
  <c r="S201" i="45"/>
  <c r="S201" i="43"/>
  <c r="AA201" i="45"/>
  <c r="AA201" i="43"/>
  <c r="AI201" i="45"/>
  <c r="AI201" i="43"/>
  <c r="AQ201" i="45"/>
  <c r="AQ201" i="43"/>
  <c r="AY201" i="45"/>
  <c r="AY201" i="43"/>
  <c r="BG201" i="45"/>
  <c r="BG201" i="43"/>
  <c r="BO201" i="45"/>
  <c r="BO201" i="43"/>
  <c r="V202" i="45"/>
  <c r="AG202" i="45"/>
  <c r="AT202" i="45"/>
  <c r="BE202" i="45"/>
  <c r="T203" i="45"/>
  <c r="AQ203" i="45"/>
  <c r="BO203" i="45"/>
  <c r="Q203" i="45"/>
  <c r="Q203" i="43"/>
  <c r="AW203" i="45"/>
  <c r="AW203" i="43"/>
  <c r="R204" i="45"/>
  <c r="AC204" i="45"/>
  <c r="AP204" i="45"/>
  <c r="AZ204" i="45"/>
  <c r="M205" i="45"/>
  <c r="W205" i="45"/>
  <c r="AS205" i="45"/>
  <c r="BC205" i="45"/>
  <c r="G206" i="45"/>
  <c r="Q206" i="45"/>
  <c r="AA206" i="45"/>
  <c r="AM206" i="45"/>
  <c r="AW206" i="45"/>
  <c r="BG206" i="45"/>
  <c r="E206" i="45"/>
  <c r="E206" i="43"/>
  <c r="M206" i="45"/>
  <c r="M206" i="43"/>
  <c r="U206" i="45"/>
  <c r="U206" i="43"/>
  <c r="AC206" i="45"/>
  <c r="AC206" i="43"/>
  <c r="AK206" i="45"/>
  <c r="AK206" i="43"/>
  <c r="AS206" i="45"/>
  <c r="AS206" i="43"/>
  <c r="BA206" i="45"/>
  <c r="BA206" i="43"/>
  <c r="BI206" i="45"/>
  <c r="BI206" i="43"/>
  <c r="BQ206" i="45"/>
  <c r="BQ206" i="43"/>
  <c r="G207" i="45"/>
  <c r="G207" i="43"/>
  <c r="O207" i="45"/>
  <c r="O207" i="43"/>
  <c r="W207" i="45"/>
  <c r="W207" i="43"/>
  <c r="AE207" i="45"/>
  <c r="AE207" i="43"/>
  <c r="AM207" i="45"/>
  <c r="AM207" i="43"/>
  <c r="AU207" i="45"/>
  <c r="AU207" i="43"/>
  <c r="BC207" i="45"/>
  <c r="BC207" i="43"/>
  <c r="BK207" i="45"/>
  <c r="BK207" i="43"/>
  <c r="H191" i="45"/>
  <c r="X191" i="45"/>
  <c r="AN191" i="45"/>
  <c r="BD191" i="45"/>
  <c r="G192" i="45"/>
  <c r="G192" i="43"/>
  <c r="O192" i="45"/>
  <c r="O192" i="43"/>
  <c r="W192" i="45"/>
  <c r="W192" i="43"/>
  <c r="AE192" i="45"/>
  <c r="AE192" i="43"/>
  <c r="AM192" i="45"/>
  <c r="AM192" i="43"/>
  <c r="AU192" i="45"/>
  <c r="AU192" i="43"/>
  <c r="BC192" i="45"/>
  <c r="BC192" i="43"/>
  <c r="BK192" i="45"/>
  <c r="BK192" i="43"/>
  <c r="I193" i="45"/>
  <c r="I193" i="43"/>
  <c r="Q193" i="45"/>
  <c r="Q193" i="43"/>
  <c r="Y193" i="45"/>
  <c r="Y193" i="43"/>
  <c r="AG193" i="45"/>
  <c r="AG193" i="43"/>
  <c r="AO193" i="45"/>
  <c r="AO193" i="43"/>
  <c r="AW193" i="45"/>
  <c r="AW193" i="43"/>
  <c r="BE193" i="45"/>
  <c r="BE193" i="43"/>
  <c r="BM193" i="45"/>
  <c r="BM193" i="43"/>
  <c r="G194" i="45"/>
  <c r="W194" i="45"/>
  <c r="AM194" i="45"/>
  <c r="BC194" i="45"/>
  <c r="E194" i="45"/>
  <c r="E194" i="43"/>
  <c r="M194" i="45"/>
  <c r="M194" i="43"/>
  <c r="U194" i="45"/>
  <c r="U194" i="43"/>
  <c r="AC194" i="45"/>
  <c r="AC194" i="43"/>
  <c r="AK194" i="45"/>
  <c r="AK194" i="43"/>
  <c r="AS194" i="45"/>
  <c r="AS194" i="43"/>
  <c r="BA194" i="45"/>
  <c r="BA194" i="43"/>
  <c r="BI194" i="45"/>
  <c r="BI194" i="43"/>
  <c r="BQ194" i="45"/>
  <c r="BQ194" i="43"/>
  <c r="E196" i="45"/>
  <c r="U196" i="45"/>
  <c r="AK196" i="45"/>
  <c r="BA196" i="45"/>
  <c r="BQ196" i="45"/>
  <c r="I197" i="45"/>
  <c r="AI197" i="45"/>
  <c r="G197" i="45"/>
  <c r="G197" i="43"/>
  <c r="O197" i="45"/>
  <c r="O197" i="43"/>
  <c r="W197" i="45"/>
  <c r="W197" i="43"/>
  <c r="AE197" i="45"/>
  <c r="AE197" i="43"/>
  <c r="AM197" i="45"/>
  <c r="AM197" i="43"/>
  <c r="AU197" i="45"/>
  <c r="AU197" i="43"/>
  <c r="BC197" i="45"/>
  <c r="BC197" i="43"/>
  <c r="Q198" i="45"/>
  <c r="M200" i="45"/>
  <c r="AY200" i="45"/>
  <c r="BI200" i="45"/>
  <c r="H200" i="45"/>
  <c r="H200" i="43"/>
  <c r="P200" i="45"/>
  <c r="P200" i="43"/>
  <c r="X200" i="45"/>
  <c r="X200" i="43"/>
  <c r="AF200" i="45"/>
  <c r="AF200" i="43"/>
  <c r="AN200" i="45"/>
  <c r="AN200" i="43"/>
  <c r="AV200" i="45"/>
  <c r="AV200" i="43"/>
  <c r="BD200" i="45"/>
  <c r="BD200" i="43"/>
  <c r="BL200" i="45"/>
  <c r="BL200" i="43"/>
  <c r="AD201" i="45"/>
  <c r="BE201" i="45"/>
  <c r="D201" i="45"/>
  <c r="D201" i="43"/>
  <c r="AJ201" i="45"/>
  <c r="AJ201" i="43"/>
  <c r="BP201" i="45"/>
  <c r="BP201" i="43"/>
  <c r="AU202" i="45"/>
  <c r="D202" i="45"/>
  <c r="D202" i="43"/>
  <c r="L202" i="45"/>
  <c r="L202" i="43"/>
  <c r="T202" i="45"/>
  <c r="T202" i="43"/>
  <c r="AB202" i="45"/>
  <c r="AB202" i="43"/>
  <c r="AJ202" i="45"/>
  <c r="AJ202" i="43"/>
  <c r="AR202" i="45"/>
  <c r="AR202" i="43"/>
  <c r="AZ202" i="45"/>
  <c r="AZ202" i="43"/>
  <c r="BH202" i="45"/>
  <c r="BH202" i="43"/>
  <c r="BP202" i="45"/>
  <c r="BP202" i="43"/>
  <c r="U203" i="45"/>
  <c r="AR203" i="45"/>
  <c r="BP203" i="45"/>
  <c r="AH203" i="45"/>
  <c r="AH203" i="43"/>
  <c r="BN203" i="45"/>
  <c r="BN203" i="43"/>
  <c r="BA204" i="45"/>
  <c r="H204" i="45"/>
  <c r="H204" i="43"/>
  <c r="P204" i="45"/>
  <c r="P204" i="43"/>
  <c r="X204" i="45"/>
  <c r="X204" i="43"/>
  <c r="AF204" i="45"/>
  <c r="AF204" i="43"/>
  <c r="AN204" i="45"/>
  <c r="AN204" i="43"/>
  <c r="AV204" i="45"/>
  <c r="AV204" i="43"/>
  <c r="BD204" i="45"/>
  <c r="BD204" i="43"/>
  <c r="BL204" i="45"/>
  <c r="BL204" i="43"/>
  <c r="J205" i="45"/>
  <c r="J205" i="43"/>
  <c r="R205" i="45"/>
  <c r="R205" i="43"/>
  <c r="Z205" i="45"/>
  <c r="Z205" i="43"/>
  <c r="AH205" i="45"/>
  <c r="AH205" i="43"/>
  <c r="AP205" i="45"/>
  <c r="AP205" i="43"/>
  <c r="AX205" i="45"/>
  <c r="AX205" i="43"/>
  <c r="BF205" i="45"/>
  <c r="BF205" i="43"/>
  <c r="BN205" i="45"/>
  <c r="BN205" i="43"/>
  <c r="Q188" i="45"/>
  <c r="Q188" i="43"/>
  <c r="AW188" i="45"/>
  <c r="AW188" i="43"/>
  <c r="E189" i="45"/>
  <c r="U189" i="45"/>
  <c r="BI189" i="45"/>
  <c r="F189" i="45"/>
  <c r="F189" i="43"/>
  <c r="N189" i="45"/>
  <c r="N189" i="43"/>
  <c r="AT189" i="45"/>
  <c r="AT189" i="43"/>
  <c r="BM190" i="45"/>
  <c r="E191" i="45"/>
  <c r="E191" i="43"/>
  <c r="M191" i="45"/>
  <c r="M191" i="43"/>
  <c r="U191" i="45"/>
  <c r="U191" i="43"/>
  <c r="AC191" i="45"/>
  <c r="AC191" i="43"/>
  <c r="AK191" i="45"/>
  <c r="AK191" i="43"/>
  <c r="AS191" i="45"/>
  <c r="AS191" i="43"/>
  <c r="BA191" i="45"/>
  <c r="BA191" i="43"/>
  <c r="BI191" i="45"/>
  <c r="BI191" i="43"/>
  <c r="BQ191" i="45"/>
  <c r="BQ191" i="43"/>
  <c r="H192" i="45"/>
  <c r="H192" i="43"/>
  <c r="P192" i="45"/>
  <c r="P192" i="43"/>
  <c r="X192" i="45"/>
  <c r="X192" i="43"/>
  <c r="AF192" i="45"/>
  <c r="AF192" i="43"/>
  <c r="AN192" i="45"/>
  <c r="AN192" i="43"/>
  <c r="AV192" i="45"/>
  <c r="AV192" i="43"/>
  <c r="BD192" i="45"/>
  <c r="BD192" i="43"/>
  <c r="BL192" i="45"/>
  <c r="BL192" i="43"/>
  <c r="D193" i="45"/>
  <c r="T193" i="45"/>
  <c r="AJ193" i="45"/>
  <c r="AZ193" i="45"/>
  <c r="BP193" i="45"/>
  <c r="J193" i="45"/>
  <c r="J193" i="43"/>
  <c r="R193" i="45"/>
  <c r="R193" i="43"/>
  <c r="Z193" i="45"/>
  <c r="Z193" i="43"/>
  <c r="AH193" i="45"/>
  <c r="AH193" i="43"/>
  <c r="AP193" i="45"/>
  <c r="AP193" i="43"/>
  <c r="AX193" i="45"/>
  <c r="AX193" i="43"/>
  <c r="BF193" i="45"/>
  <c r="BF193" i="43"/>
  <c r="BN193" i="45"/>
  <c r="BN193" i="43"/>
  <c r="I194" i="45"/>
  <c r="Y194" i="45"/>
  <c r="AO194" i="45"/>
  <c r="BE194" i="45"/>
  <c r="F196" i="45"/>
  <c r="V196" i="45"/>
  <c r="AL196" i="45"/>
  <c r="BB196" i="45"/>
  <c r="D196" i="45"/>
  <c r="D196" i="43"/>
  <c r="L196" i="45"/>
  <c r="L196" i="43"/>
  <c r="T196" i="45"/>
  <c r="T196" i="43"/>
  <c r="AB196" i="45"/>
  <c r="AB196" i="43"/>
  <c r="AJ196" i="45"/>
  <c r="AJ196" i="43"/>
  <c r="AR196" i="45"/>
  <c r="AR196" i="43"/>
  <c r="AZ196" i="45"/>
  <c r="AZ196" i="43"/>
  <c r="BH196" i="45"/>
  <c r="BH196" i="43"/>
  <c r="BP196" i="45"/>
  <c r="BP196" i="43"/>
  <c r="K197" i="45"/>
  <c r="AJ197" i="45"/>
  <c r="AW197" i="45"/>
  <c r="R198" i="45"/>
  <c r="AP198" i="45"/>
  <c r="H198" i="45"/>
  <c r="H198" i="43"/>
  <c r="AN198" i="45"/>
  <c r="AN198" i="43"/>
  <c r="P199" i="45"/>
  <c r="Z199" i="45"/>
  <c r="AN199" i="45"/>
  <c r="AX199" i="45"/>
  <c r="F199" i="45"/>
  <c r="F199" i="43"/>
  <c r="N199" i="45"/>
  <c r="N199" i="43"/>
  <c r="V199" i="45"/>
  <c r="V199" i="43"/>
  <c r="AD199" i="45"/>
  <c r="AD199" i="43"/>
  <c r="AL199" i="45"/>
  <c r="AL199" i="43"/>
  <c r="AT199" i="45"/>
  <c r="AT199" i="43"/>
  <c r="BB199" i="45"/>
  <c r="BB199" i="43"/>
  <c r="BJ199" i="45"/>
  <c r="BJ199" i="43"/>
  <c r="Z200" i="45"/>
  <c r="AZ200" i="45"/>
  <c r="I200" i="45"/>
  <c r="I200" i="43"/>
  <c r="Q200" i="45"/>
  <c r="Q200" i="43"/>
  <c r="Y200" i="45"/>
  <c r="Y200" i="43"/>
  <c r="AG200" i="45"/>
  <c r="AG200" i="43"/>
  <c r="AO200" i="45"/>
  <c r="AO200" i="43"/>
  <c r="AW200" i="45"/>
  <c r="AW200" i="43"/>
  <c r="BE200" i="45"/>
  <c r="BE200" i="43"/>
  <c r="BM200" i="45"/>
  <c r="BM200" i="43"/>
  <c r="F201" i="45"/>
  <c r="AE201" i="45"/>
  <c r="N202" i="45"/>
  <c r="Y202" i="45"/>
  <c r="E202" i="45"/>
  <c r="E202" i="43"/>
  <c r="M202" i="45"/>
  <c r="M202" i="43"/>
  <c r="U202" i="45"/>
  <c r="U202" i="43"/>
  <c r="AC202" i="45"/>
  <c r="AC202" i="43"/>
  <c r="AK202" i="45"/>
  <c r="AK202" i="43"/>
  <c r="AS202" i="45"/>
  <c r="AS202" i="43"/>
  <c r="BA202" i="45"/>
  <c r="BA202" i="43"/>
  <c r="BI202" i="45"/>
  <c r="BI202" i="43"/>
  <c r="BQ202" i="45"/>
  <c r="BQ202" i="43"/>
  <c r="AS203" i="45"/>
  <c r="BQ203" i="45"/>
  <c r="J204" i="45"/>
  <c r="U204" i="45"/>
  <c r="BN204" i="45"/>
  <c r="I204" i="45"/>
  <c r="I204" i="43"/>
  <c r="Q204" i="45"/>
  <c r="Q204" i="43"/>
  <c r="Y204" i="45"/>
  <c r="Y204" i="43"/>
  <c r="AG204" i="45"/>
  <c r="AG204" i="43"/>
  <c r="AO204" i="45"/>
  <c r="AO204" i="43"/>
  <c r="AW204" i="45"/>
  <c r="AW204" i="43"/>
  <c r="BE204" i="45"/>
  <c r="BE204" i="43"/>
  <c r="BM204" i="45"/>
  <c r="BM204" i="43"/>
  <c r="K205" i="45"/>
  <c r="K205" i="43"/>
  <c r="S205" i="45"/>
  <c r="S205" i="43"/>
  <c r="AA205" i="45"/>
  <c r="AA205" i="43"/>
  <c r="AI205" i="45"/>
  <c r="AI205" i="43"/>
  <c r="AQ205" i="45"/>
  <c r="AQ205" i="43"/>
  <c r="AY205" i="45"/>
  <c r="AY205" i="43"/>
  <c r="BG205" i="45"/>
  <c r="BG205" i="43"/>
  <c r="BO205" i="45"/>
  <c r="BO205" i="43"/>
  <c r="K193" i="45"/>
  <c r="K193" i="43"/>
  <c r="S193" i="45"/>
  <c r="S193" i="43"/>
  <c r="AA193" i="45"/>
  <c r="AA193" i="43"/>
  <c r="AI193" i="45"/>
  <c r="AI193" i="43"/>
  <c r="AQ193" i="45"/>
  <c r="AQ193" i="43"/>
  <c r="AY193" i="45"/>
  <c r="AY193" i="43"/>
  <c r="BG193" i="45"/>
  <c r="BG193" i="43"/>
  <c r="BO193" i="45"/>
  <c r="BO193" i="43"/>
  <c r="J195" i="45"/>
  <c r="J195" i="43"/>
  <c r="R195" i="45"/>
  <c r="R195" i="43"/>
  <c r="Z195" i="45"/>
  <c r="Z195" i="43"/>
  <c r="AH195" i="45"/>
  <c r="AH195" i="43"/>
  <c r="AP195" i="45"/>
  <c r="AP195" i="43"/>
  <c r="AX195" i="45"/>
  <c r="AX195" i="43"/>
  <c r="BF195" i="45"/>
  <c r="BF195" i="43"/>
  <c r="BN195" i="45"/>
  <c r="BN195" i="43"/>
  <c r="I198" i="45"/>
  <c r="I198" i="43"/>
  <c r="AO198" i="45"/>
  <c r="AO198" i="43"/>
  <c r="G199" i="45"/>
  <c r="G199" i="43"/>
  <c r="O199" i="45"/>
  <c r="O199" i="43"/>
  <c r="W199" i="45"/>
  <c r="W199" i="43"/>
  <c r="AE199" i="45"/>
  <c r="AE199" i="43"/>
  <c r="AM199" i="45"/>
  <c r="AM199" i="43"/>
  <c r="AU199" i="45"/>
  <c r="AU199" i="43"/>
  <c r="BC199" i="45"/>
  <c r="BC199" i="43"/>
  <c r="BK199" i="45"/>
  <c r="BK199" i="43"/>
  <c r="AH200" i="45"/>
  <c r="AH200" i="43"/>
  <c r="BN200" i="45"/>
  <c r="BN200" i="43"/>
  <c r="N201" i="45"/>
  <c r="N201" i="43"/>
  <c r="AL201" i="45"/>
  <c r="AL201" i="43"/>
  <c r="AT201" i="45"/>
  <c r="AT201" i="43"/>
  <c r="H194" i="45"/>
  <c r="H194" i="43"/>
  <c r="P194" i="45"/>
  <c r="P194" i="43"/>
  <c r="X194" i="45"/>
  <c r="X194" i="43"/>
  <c r="AF194" i="45"/>
  <c r="AF194" i="43"/>
  <c r="AN194" i="45"/>
  <c r="AN194" i="43"/>
  <c r="AV194" i="45"/>
  <c r="AV194" i="43"/>
  <c r="BD194" i="45"/>
  <c r="BD194" i="43"/>
  <c r="BL194" i="45"/>
  <c r="BL194" i="43"/>
  <c r="J197" i="45"/>
  <c r="J197" i="43"/>
  <c r="R197" i="45"/>
  <c r="R197" i="43"/>
  <c r="Z197" i="45"/>
  <c r="Z197" i="43"/>
  <c r="AH197" i="45"/>
  <c r="AH197" i="43"/>
  <c r="AP197" i="45"/>
  <c r="AP197" i="43"/>
  <c r="AX197" i="45"/>
  <c r="AX197" i="43"/>
  <c r="BF197" i="45"/>
  <c r="BF197" i="43"/>
  <c r="BN197" i="45"/>
  <c r="BN197" i="43"/>
  <c r="R200" i="45"/>
  <c r="BJ201" i="45"/>
  <c r="G201" i="45"/>
  <c r="G201" i="43"/>
  <c r="O201" i="45"/>
  <c r="O201" i="43"/>
  <c r="AM201" i="45"/>
  <c r="AM201" i="43"/>
  <c r="AU201" i="45"/>
  <c r="AU201" i="43"/>
  <c r="W202" i="45"/>
  <c r="W202" i="43"/>
  <c r="BC202" i="45"/>
  <c r="BC202" i="43"/>
  <c r="S204" i="45"/>
  <c r="S204" i="43"/>
  <c r="H29" i="41"/>
  <c r="G29" i="41"/>
  <c r="O29" i="41"/>
  <c r="N29" i="41"/>
  <c r="V29" i="41"/>
  <c r="U29" i="41"/>
  <c r="A150" i="29"/>
  <c r="A150" i="27"/>
  <c r="A150" i="28"/>
  <c r="A149" i="29"/>
  <c r="A149" i="28"/>
  <c r="A149" i="27"/>
  <c r="A148" i="28"/>
  <c r="A148" i="29"/>
  <c r="A148" i="27"/>
  <c r="A151" i="29"/>
  <c r="A151" i="27"/>
  <c r="A151" i="28"/>
  <c r="G4" i="40"/>
  <c r="CE15" i="29" l="1"/>
  <c r="C15" i="29"/>
  <c r="M14" i="29"/>
  <c r="W13" i="29"/>
  <c r="AG12" i="29"/>
  <c r="AQ11" i="29"/>
  <c r="AZ10" i="29"/>
  <c r="BK9" i="29"/>
  <c r="BU8" i="29"/>
  <c r="CE7" i="29"/>
  <c r="C7" i="29"/>
  <c r="M6" i="29"/>
  <c r="W5" i="29"/>
  <c r="AG4" i="29"/>
  <c r="CG3" i="29"/>
  <c r="BW3" i="29"/>
  <c r="BM3" i="29"/>
  <c r="BC3" i="29"/>
  <c r="AS3" i="29"/>
  <c r="AI3" i="29"/>
  <c r="Y3" i="29"/>
  <c r="O3" i="29"/>
  <c r="E3" i="29"/>
  <c r="AP1" i="29"/>
  <c r="BU15" i="29"/>
  <c r="CE14" i="29"/>
  <c r="C14" i="29"/>
  <c r="M13" i="29"/>
  <c r="W12" i="29"/>
  <c r="AG11" i="29"/>
  <c r="AP10" i="29"/>
  <c r="BA9" i="29"/>
  <c r="BK8" i="29"/>
  <c r="BU7" i="29"/>
  <c r="CE6" i="29"/>
  <c r="C6" i="29"/>
  <c r="M5" i="29"/>
  <c r="W4" i="29"/>
  <c r="CF3" i="29"/>
  <c r="BV3" i="29"/>
  <c r="BL3" i="29"/>
  <c r="BB3" i="29"/>
  <c r="AR3" i="29"/>
  <c r="AH3" i="29"/>
  <c r="X3" i="29"/>
  <c r="N3" i="29"/>
  <c r="D3" i="29"/>
  <c r="AF1" i="29"/>
  <c r="BK15" i="29"/>
  <c r="BU14" i="29"/>
  <c r="CE13" i="29"/>
  <c r="C13" i="29"/>
  <c r="M12" i="29"/>
  <c r="W11" i="29"/>
  <c r="AF10" i="29"/>
  <c r="AQ9" i="29"/>
  <c r="BA8" i="29"/>
  <c r="BK7" i="29"/>
  <c r="BU6" i="29"/>
  <c r="CE5" i="29"/>
  <c r="C5" i="29"/>
  <c r="M4" i="29"/>
  <c r="CE3" i="29"/>
  <c r="BU3" i="29"/>
  <c r="BK3" i="29"/>
  <c r="BA3" i="29"/>
  <c r="AQ3" i="29"/>
  <c r="AG3" i="29"/>
  <c r="W3" i="29"/>
  <c r="M3" i="29"/>
  <c r="C3" i="29"/>
  <c r="V1" i="29"/>
  <c r="BA15" i="29"/>
  <c r="BK14" i="29"/>
  <c r="BU13" i="29"/>
  <c r="CE12" i="29"/>
  <c r="C12" i="29"/>
  <c r="M11" i="29"/>
  <c r="V10" i="29"/>
  <c r="AG9" i="29"/>
  <c r="AQ8" i="29"/>
  <c r="BA7" i="29"/>
  <c r="BK6" i="29"/>
  <c r="BU5" i="29"/>
  <c r="CE4" i="29"/>
  <c r="C4" i="29"/>
  <c r="CD3" i="29"/>
  <c r="BT3" i="29"/>
  <c r="BJ3" i="29"/>
  <c r="AZ3" i="29"/>
  <c r="AP3" i="29"/>
  <c r="AF3" i="29"/>
  <c r="V3" i="29"/>
  <c r="L3" i="29"/>
  <c r="B3" i="29"/>
  <c r="L1" i="29"/>
  <c r="AQ15" i="29"/>
  <c r="BA14" i="29"/>
  <c r="BK13" i="29"/>
  <c r="BU12" i="29"/>
  <c r="CE11" i="29"/>
  <c r="C11" i="29"/>
  <c r="L10" i="29"/>
  <c r="W9" i="29"/>
  <c r="AG8" i="29"/>
  <c r="AQ7" i="29"/>
  <c r="BA6" i="29"/>
  <c r="BK5" i="29"/>
  <c r="BU4" i="29"/>
  <c r="CK3" i="29"/>
  <c r="CA3" i="29"/>
  <c r="BQ3" i="29"/>
  <c r="BG3" i="29"/>
  <c r="AW3" i="29"/>
  <c r="AM3" i="29"/>
  <c r="AC3" i="29"/>
  <c r="S3" i="29"/>
  <c r="I3" i="29"/>
  <c r="CD1" i="29"/>
  <c r="B1" i="29"/>
  <c r="AG15" i="29"/>
  <c r="AQ14" i="29"/>
  <c r="BA13" i="29"/>
  <c r="BK12" i="29"/>
  <c r="BU11" i="29"/>
  <c r="CD10" i="29"/>
  <c r="B10" i="29"/>
  <c r="M9" i="29"/>
  <c r="W8" i="29"/>
  <c r="AG7" i="29"/>
  <c r="AQ6" i="29"/>
  <c r="BA5" i="29"/>
  <c r="BK4" i="29"/>
  <c r="CJ3" i="29"/>
  <c r="BZ3" i="29"/>
  <c r="BP3" i="29"/>
  <c r="BF3" i="29"/>
  <c r="AV3" i="29"/>
  <c r="AL3" i="29"/>
  <c r="AB3" i="29"/>
  <c r="R3" i="29"/>
  <c r="H3" i="29"/>
  <c r="BT1" i="29"/>
  <c r="W15" i="29"/>
  <c r="AG14" i="29"/>
  <c r="AQ13" i="29"/>
  <c r="BA12" i="29"/>
  <c r="BK11" i="29"/>
  <c r="BT10" i="29"/>
  <c r="CE9" i="29"/>
  <c r="C9" i="29"/>
  <c r="M8" i="29"/>
  <c r="W7" i="29"/>
  <c r="AG6" i="29"/>
  <c r="AQ5" i="29"/>
  <c r="BA4" i="29"/>
  <c r="CI3" i="29"/>
  <c r="BY3" i="29"/>
  <c r="BO3" i="29"/>
  <c r="BE3" i="29"/>
  <c r="AU3" i="29"/>
  <c r="AK3" i="29"/>
  <c r="AA3" i="29"/>
  <c r="Q3" i="29"/>
  <c r="G3" i="29"/>
  <c r="BJ1" i="29"/>
  <c r="M15" i="29"/>
  <c r="W14" i="29"/>
  <c r="AG13" i="29"/>
  <c r="AQ12" i="29"/>
  <c r="BA11" i="29"/>
  <c r="BJ10" i="29"/>
  <c r="BU9" i="29"/>
  <c r="CE8" i="29"/>
  <c r="C8" i="29"/>
  <c r="M7" i="29"/>
  <c r="W6" i="29"/>
  <c r="AG5" i="29"/>
  <c r="AQ4" i="29"/>
  <c r="CH3" i="29"/>
  <c r="BX3" i="29"/>
  <c r="BN3" i="29"/>
  <c r="BD3" i="29"/>
  <c r="AT3" i="29"/>
  <c r="AJ3" i="29"/>
  <c r="Z3" i="29"/>
  <c r="P3" i="29"/>
  <c r="F3" i="29"/>
  <c r="AZ1" i="29"/>
  <c r="CE34" i="28"/>
  <c r="C34" i="28"/>
  <c r="M33" i="28"/>
  <c r="W32" i="28"/>
  <c r="AG31" i="28"/>
  <c r="AQ30" i="28"/>
  <c r="BA29" i="28"/>
  <c r="BK28" i="28"/>
  <c r="BT27" i="28"/>
  <c r="CE13" i="28"/>
  <c r="AQ13" i="28"/>
  <c r="C13" i="28"/>
  <c r="W12" i="28"/>
  <c r="AG11" i="28"/>
  <c r="AQ10" i="28"/>
  <c r="BA9" i="28"/>
  <c r="BK8" i="28"/>
  <c r="BU7" i="28"/>
  <c r="CE6" i="28"/>
  <c r="C6" i="28"/>
  <c r="M5" i="28"/>
  <c r="W4" i="28"/>
  <c r="CF3" i="28"/>
  <c r="BV3" i="28"/>
  <c r="BL3" i="28"/>
  <c r="BB3" i="28"/>
  <c r="AR3" i="28"/>
  <c r="AH3" i="28"/>
  <c r="X3" i="28"/>
  <c r="N3" i="28"/>
  <c r="D3" i="28"/>
  <c r="AF1" i="28"/>
  <c r="BU34" i="28"/>
  <c r="CE33" i="28"/>
  <c r="C33" i="28"/>
  <c r="M32" i="28"/>
  <c r="W31" i="28"/>
  <c r="AG30" i="28"/>
  <c r="AQ29" i="28"/>
  <c r="BA28" i="28"/>
  <c r="BJ27" i="28"/>
  <c r="CD13" i="28"/>
  <c r="AP13" i="28"/>
  <c r="B13" i="28"/>
  <c r="M12" i="28"/>
  <c r="W11" i="28"/>
  <c r="AG10" i="28"/>
  <c r="AQ9" i="28"/>
  <c r="BA8" i="28"/>
  <c r="BK7" i="28"/>
  <c r="BU6" i="28"/>
  <c r="CE5" i="28"/>
  <c r="C5" i="28"/>
  <c r="M4" i="28"/>
  <c r="CE3" i="28"/>
  <c r="BU3" i="28"/>
  <c r="BK3" i="28"/>
  <c r="BA3" i="28"/>
  <c r="AQ3" i="28"/>
  <c r="AG3" i="28"/>
  <c r="W3" i="28"/>
  <c r="M3" i="28"/>
  <c r="C3" i="28"/>
  <c r="V1" i="28"/>
  <c r="BK34" i="28"/>
  <c r="BU33" i="28"/>
  <c r="CE32" i="28"/>
  <c r="C32" i="28"/>
  <c r="M31" i="28"/>
  <c r="W30" i="28"/>
  <c r="AG29" i="28"/>
  <c r="AQ28" i="28"/>
  <c r="AZ27" i="28"/>
  <c r="BU13" i="28"/>
  <c r="AG13" i="28"/>
  <c r="CE12" i="28"/>
  <c r="C12" i="28"/>
  <c r="M11" i="28"/>
  <c r="W10" i="28"/>
  <c r="AG9" i="28"/>
  <c r="AQ8" i="28"/>
  <c r="BA7" i="28"/>
  <c r="BK6" i="28"/>
  <c r="BU5" i="28"/>
  <c r="CE4" i="28"/>
  <c r="C4" i="28"/>
  <c r="CD3" i="28"/>
  <c r="BT3" i="28"/>
  <c r="BJ3" i="28"/>
  <c r="AZ3" i="28"/>
  <c r="AP3" i="28"/>
  <c r="AF3" i="28"/>
  <c r="V3" i="28"/>
  <c r="L3" i="28"/>
  <c r="B3" i="28"/>
  <c r="L1" i="28"/>
  <c r="BA34" i="28"/>
  <c r="BK33" i="28"/>
  <c r="BU32" i="28"/>
  <c r="CE31" i="28"/>
  <c r="C31" i="28"/>
  <c r="M30" i="28"/>
  <c r="W29" i="28"/>
  <c r="AG28" i="28"/>
  <c r="AP27" i="28"/>
  <c r="BT13" i="28"/>
  <c r="AF13" i="28"/>
  <c r="BU12" i="28"/>
  <c r="CE11" i="28"/>
  <c r="C11" i="28"/>
  <c r="M10" i="28"/>
  <c r="W9" i="28"/>
  <c r="AG8" i="28"/>
  <c r="AQ7" i="28"/>
  <c r="BA6" i="28"/>
  <c r="BK5" i="28"/>
  <c r="BU4" i="28"/>
  <c r="CK3" i="28"/>
  <c r="CA3" i="28"/>
  <c r="BQ3" i="28"/>
  <c r="BG3" i="28"/>
  <c r="AW3" i="28"/>
  <c r="AM3" i="28"/>
  <c r="AC3" i="28"/>
  <c r="S3" i="28"/>
  <c r="I3" i="28"/>
  <c r="CD1" i="28"/>
  <c r="B1" i="28"/>
  <c r="AQ34" i="28"/>
  <c r="BA33" i="28"/>
  <c r="BK32" i="28"/>
  <c r="BU31" i="28"/>
  <c r="CE30" i="28"/>
  <c r="C30" i="28"/>
  <c r="M29" i="28"/>
  <c r="W28" i="28"/>
  <c r="AF27" i="28"/>
  <c r="BK13" i="28"/>
  <c r="W13" i="28"/>
  <c r="BK12" i="28"/>
  <c r="BU11" i="28"/>
  <c r="CE10" i="28"/>
  <c r="C10" i="28"/>
  <c r="M9" i="28"/>
  <c r="W8" i="28"/>
  <c r="AG7" i="28"/>
  <c r="AQ6" i="28"/>
  <c r="BA5" i="28"/>
  <c r="BK4" i="28"/>
  <c r="CJ3" i="28"/>
  <c r="BZ3" i="28"/>
  <c r="BP3" i="28"/>
  <c r="BF3" i="28"/>
  <c r="AV3" i="28"/>
  <c r="AL3" i="28"/>
  <c r="AB3" i="28"/>
  <c r="R3" i="28"/>
  <c r="H3" i="28"/>
  <c r="BT1" i="28"/>
  <c r="AG34" i="28"/>
  <c r="AQ33" i="28"/>
  <c r="BA32" i="28"/>
  <c r="BK31" i="28"/>
  <c r="BU30" i="28"/>
  <c r="CE29" i="28"/>
  <c r="C29" i="28"/>
  <c r="M28" i="28"/>
  <c r="V27" i="28"/>
  <c r="BJ13" i="28"/>
  <c r="V13" i="28"/>
  <c r="BA12" i="28"/>
  <c r="BK11" i="28"/>
  <c r="BU10" i="28"/>
  <c r="CE9" i="28"/>
  <c r="C9" i="28"/>
  <c r="M8" i="28"/>
  <c r="W7" i="28"/>
  <c r="AG6" i="28"/>
  <c r="AQ5" i="28"/>
  <c r="BA4" i="28"/>
  <c r="CI3" i="28"/>
  <c r="BY3" i="28"/>
  <c r="BO3" i="28"/>
  <c r="BE3" i="28"/>
  <c r="AU3" i="28"/>
  <c r="AK3" i="28"/>
  <c r="AA3" i="28"/>
  <c r="Q3" i="28"/>
  <c r="G3" i="28"/>
  <c r="BJ1" i="28"/>
  <c r="W34" i="28"/>
  <c r="AG33" i="28"/>
  <c r="AQ32" i="28"/>
  <c r="BA31" i="28"/>
  <c r="BK30" i="28"/>
  <c r="BU29" i="28"/>
  <c r="CE28" i="28"/>
  <c r="C28" i="28"/>
  <c r="L27" i="28"/>
  <c r="BA13" i="28"/>
  <c r="M13" i="28"/>
  <c r="AQ12" i="28"/>
  <c r="BA11" i="28"/>
  <c r="BK10" i="28"/>
  <c r="BU9" i="28"/>
  <c r="CE8" i="28"/>
  <c r="C8" i="28"/>
  <c r="M7" i="28"/>
  <c r="W6" i="28"/>
  <c r="AG5" i="28"/>
  <c r="AQ4" i="28"/>
  <c r="CH3" i="28"/>
  <c r="BX3" i="28"/>
  <c r="BN3" i="28"/>
  <c r="BD3" i="28"/>
  <c r="AT3" i="28"/>
  <c r="AJ3" i="28"/>
  <c r="Z3" i="28"/>
  <c r="P3" i="28"/>
  <c r="F3" i="28"/>
  <c r="AZ1" i="28"/>
  <c r="M34" i="28"/>
  <c r="W33" i="28"/>
  <c r="AG32" i="28"/>
  <c r="AQ31" i="28"/>
  <c r="BA30" i="28"/>
  <c r="BK29" i="28"/>
  <c r="BU28" i="28"/>
  <c r="CD27" i="28"/>
  <c r="B27" i="28"/>
  <c r="AZ13" i="28"/>
  <c r="L13" i="28"/>
  <c r="AG12" i="28"/>
  <c r="AQ11" i="28"/>
  <c r="BA10" i="28"/>
  <c r="BK9" i="28"/>
  <c r="BU8" i="28"/>
  <c r="CE7" i="28"/>
  <c r="C7" i="28"/>
  <c r="M6" i="28"/>
  <c r="W5" i="28"/>
  <c r="AG4" i="28"/>
  <c r="CG3" i="28"/>
  <c r="BW3" i="28"/>
  <c r="BM3" i="28"/>
  <c r="BC3" i="28"/>
  <c r="AS3" i="28"/>
  <c r="AI3" i="28"/>
  <c r="Y3" i="28"/>
  <c r="O3" i="28"/>
  <c r="E3" i="28"/>
  <c r="AP1" i="28"/>
  <c r="CE31" i="27"/>
  <c r="C31" i="27"/>
  <c r="M30" i="27"/>
  <c r="W29" i="27"/>
  <c r="AG28" i="27"/>
  <c r="AQ27" i="27"/>
  <c r="AZ26" i="27"/>
  <c r="BU12" i="27"/>
  <c r="AG12" i="27"/>
  <c r="CE11" i="27"/>
  <c r="C11" i="27"/>
  <c r="M10" i="27"/>
  <c r="W9" i="27"/>
  <c r="AG8" i="27"/>
  <c r="AQ7" i="27"/>
  <c r="BA6" i="27"/>
  <c r="BK5" i="27"/>
  <c r="BU4" i="27"/>
  <c r="CK3" i="27"/>
  <c r="CA3" i="27"/>
  <c r="BQ3" i="27"/>
  <c r="BG3" i="27"/>
  <c r="AW3" i="27"/>
  <c r="AM3" i="27"/>
  <c r="AC3" i="27"/>
  <c r="S3" i="27"/>
  <c r="I3" i="27"/>
  <c r="CD1" i="27"/>
  <c r="B1" i="27"/>
  <c r="BU31" i="27"/>
  <c r="CE30" i="27"/>
  <c r="C30" i="27"/>
  <c r="M29" i="27"/>
  <c r="W28" i="27"/>
  <c r="AG27" i="27"/>
  <c r="AP26" i="27"/>
  <c r="BT12" i="27"/>
  <c r="AF12" i="27"/>
  <c r="BU11" i="27"/>
  <c r="CE10" i="27"/>
  <c r="C10" i="27"/>
  <c r="M9" i="27"/>
  <c r="W8" i="27"/>
  <c r="AG7" i="27"/>
  <c r="AQ6" i="27"/>
  <c r="BA5" i="27"/>
  <c r="BK4" i="27"/>
  <c r="CJ3" i="27"/>
  <c r="BZ3" i="27"/>
  <c r="BP3" i="27"/>
  <c r="BF3" i="27"/>
  <c r="AV3" i="27"/>
  <c r="AL3" i="27"/>
  <c r="AB3" i="27"/>
  <c r="R3" i="27"/>
  <c r="H3" i="27"/>
  <c r="BT1" i="27"/>
  <c r="BK31" i="27"/>
  <c r="BU30" i="27"/>
  <c r="CE29" i="27"/>
  <c r="C29" i="27"/>
  <c r="M28" i="27"/>
  <c r="W27" i="27"/>
  <c r="AF26" i="27"/>
  <c r="BK12" i="27"/>
  <c r="W12" i="27"/>
  <c r="BK11" i="27"/>
  <c r="BU10" i="27"/>
  <c r="CE9" i="27"/>
  <c r="C9" i="27"/>
  <c r="M8" i="27"/>
  <c r="W7" i="27"/>
  <c r="AG6" i="27"/>
  <c r="AQ5" i="27"/>
  <c r="BA4" i="27"/>
  <c r="CI3" i="27"/>
  <c r="BY3" i="27"/>
  <c r="BO3" i="27"/>
  <c r="BE3" i="27"/>
  <c r="AU3" i="27"/>
  <c r="AK3" i="27"/>
  <c r="AA3" i="27"/>
  <c r="Q3" i="27"/>
  <c r="G3" i="27"/>
  <c r="BJ1" i="27"/>
  <c r="BA31" i="27"/>
  <c r="BK30" i="27"/>
  <c r="BU29" i="27"/>
  <c r="CE28" i="27"/>
  <c r="C28" i="27"/>
  <c r="M27" i="27"/>
  <c r="V26" i="27"/>
  <c r="BJ12" i="27"/>
  <c r="V12" i="27"/>
  <c r="BA11" i="27"/>
  <c r="BK10" i="27"/>
  <c r="BU9" i="27"/>
  <c r="CE8" i="27"/>
  <c r="C8" i="27"/>
  <c r="M7" i="27"/>
  <c r="W6" i="27"/>
  <c r="AG5" i="27"/>
  <c r="AQ4" i="27"/>
  <c r="CH3" i="27"/>
  <c r="BX3" i="27"/>
  <c r="BN3" i="27"/>
  <c r="BD3" i="27"/>
  <c r="AT3" i="27"/>
  <c r="AJ3" i="27"/>
  <c r="Z3" i="27"/>
  <c r="P3" i="27"/>
  <c r="F3" i="27"/>
  <c r="AZ1" i="27"/>
  <c r="AQ31" i="27"/>
  <c r="BA30" i="27"/>
  <c r="BK29" i="27"/>
  <c r="BU28" i="27"/>
  <c r="CE27" i="27"/>
  <c r="C27" i="27"/>
  <c r="L26" i="27"/>
  <c r="BA12" i="27"/>
  <c r="M12" i="27"/>
  <c r="AQ11" i="27"/>
  <c r="BA10" i="27"/>
  <c r="BK9" i="27"/>
  <c r="BU8" i="27"/>
  <c r="CE7" i="27"/>
  <c r="C7" i="27"/>
  <c r="M6" i="27"/>
  <c r="W5" i="27"/>
  <c r="AG4" i="27"/>
  <c r="CG3" i="27"/>
  <c r="BW3" i="27"/>
  <c r="BM3" i="27"/>
  <c r="BC3" i="27"/>
  <c r="AS3" i="27"/>
  <c r="AI3" i="27"/>
  <c r="Y3" i="27"/>
  <c r="O3" i="27"/>
  <c r="E3" i="27"/>
  <c r="AP1" i="27"/>
  <c r="AG31" i="27"/>
  <c r="AQ30" i="27"/>
  <c r="BA29" i="27"/>
  <c r="BK28" i="27"/>
  <c r="BU27" i="27"/>
  <c r="CD26" i="27"/>
  <c r="B26" i="27"/>
  <c r="AZ12" i="27"/>
  <c r="L12" i="27"/>
  <c r="AG11" i="27"/>
  <c r="AQ10" i="27"/>
  <c r="BA9" i="27"/>
  <c r="BK8" i="27"/>
  <c r="BU7" i="27"/>
  <c r="CE6" i="27"/>
  <c r="C6" i="27"/>
  <c r="M5" i="27"/>
  <c r="W4" i="27"/>
  <c r="CF3" i="27"/>
  <c r="BV3" i="27"/>
  <c r="BL3" i="27"/>
  <c r="BB3" i="27"/>
  <c r="AR3" i="27"/>
  <c r="AH3" i="27"/>
  <c r="X3" i="27"/>
  <c r="N3" i="27"/>
  <c r="D3" i="27"/>
  <c r="AF1" i="27"/>
  <c r="W31" i="27"/>
  <c r="AG30" i="27"/>
  <c r="AQ29" i="27"/>
  <c r="BA28" i="27"/>
  <c r="BK27" i="27"/>
  <c r="BT26" i="27"/>
  <c r="CE12" i="27"/>
  <c r="AQ12" i="27"/>
  <c r="C12" i="27"/>
  <c r="W11" i="27"/>
  <c r="AG10" i="27"/>
  <c r="AQ9" i="27"/>
  <c r="BA8" i="27"/>
  <c r="BK7" i="27"/>
  <c r="BU6" i="27"/>
  <c r="CE5" i="27"/>
  <c r="C5" i="27"/>
  <c r="M4" i="27"/>
  <c r="CE3" i="27"/>
  <c r="BU3" i="27"/>
  <c r="BK3" i="27"/>
  <c r="BA3" i="27"/>
  <c r="AQ3" i="27"/>
  <c r="AG3" i="27"/>
  <c r="W3" i="27"/>
  <c r="M3" i="27"/>
  <c r="C3" i="27"/>
  <c r="V1" i="27"/>
  <c r="M31" i="27"/>
  <c r="W30" i="27"/>
  <c r="AG29" i="27"/>
  <c r="AQ28" i="27"/>
  <c r="BA27" i="27"/>
  <c r="BJ26" i="27"/>
  <c r="CD12" i="27"/>
  <c r="AP12" i="27"/>
  <c r="B12" i="27"/>
  <c r="M11" i="27"/>
  <c r="W10" i="27"/>
  <c r="AG9" i="27"/>
  <c r="AQ8" i="27"/>
  <c r="BA7" i="27"/>
  <c r="BK6" i="27"/>
  <c r="BU5" i="27"/>
  <c r="CE4" i="27"/>
  <c r="C4" i="27"/>
  <c r="CD3" i="27"/>
  <c r="BT3" i="27"/>
  <c r="BJ3" i="27"/>
  <c r="AZ3" i="27"/>
  <c r="AP3" i="27"/>
  <c r="AF3" i="27"/>
  <c r="V3" i="27"/>
  <c r="L3" i="27"/>
  <c r="B3" i="27"/>
  <c r="L1" i="27"/>
  <c r="B39" i="46"/>
  <c r="C4" i="46"/>
  <c r="B38" i="46"/>
  <c r="B4" i="46"/>
  <c r="B37" i="46"/>
  <c r="B3" i="46"/>
  <c r="B36" i="46"/>
  <c r="G4" i="46"/>
  <c r="F4" i="46"/>
  <c r="E4" i="46"/>
  <c r="D4" i="46"/>
  <c r="I114" i="39"/>
  <c r="I87" i="39"/>
  <c r="I79" i="39"/>
  <c r="I61" i="39"/>
  <c r="I53" i="39"/>
  <c r="I31" i="39"/>
  <c r="I15" i="39"/>
  <c r="I113" i="39"/>
  <c r="I86" i="39"/>
  <c r="I78" i="39"/>
  <c r="I60" i="39"/>
  <c r="I52" i="39"/>
  <c r="I30" i="39"/>
  <c r="I14" i="39"/>
  <c r="I112" i="39"/>
  <c r="I85" i="39"/>
  <c r="I77" i="39"/>
  <c r="I59" i="39"/>
  <c r="I51" i="39"/>
  <c r="I29" i="39"/>
  <c r="I13" i="39"/>
  <c r="I111" i="39"/>
  <c r="I84" i="39"/>
  <c r="I76" i="39"/>
  <c r="I58" i="39"/>
  <c r="I50" i="39"/>
  <c r="I28" i="39"/>
  <c r="I12" i="39"/>
  <c r="I110" i="39"/>
  <c r="I83" i="39"/>
  <c r="I75" i="39"/>
  <c r="I57" i="39"/>
  <c r="I49" i="39"/>
  <c r="I27" i="39"/>
  <c r="I11" i="39"/>
  <c r="I109" i="39"/>
  <c r="I82" i="39"/>
  <c r="I74" i="39"/>
  <c r="I56" i="39"/>
  <c r="I48" i="39"/>
  <c r="I25" i="39"/>
  <c r="I89" i="39"/>
  <c r="I81" i="39"/>
  <c r="I73" i="39"/>
  <c r="I55" i="39"/>
  <c r="I47" i="39"/>
  <c r="I17" i="39"/>
  <c r="I88" i="39"/>
  <c r="I80" i="39"/>
  <c r="I72" i="39"/>
  <c r="I54" i="39"/>
  <c r="I46" i="39"/>
  <c r="I16" i="39"/>
  <c r="A2" i="42"/>
  <c r="B35" i="41"/>
  <c r="Q27" i="41"/>
  <c r="J27" i="41"/>
  <c r="C27" i="41"/>
  <c r="P4" i="41"/>
  <c r="I4" i="41"/>
  <c r="B4" i="41"/>
  <c r="A1" i="41"/>
  <c r="C189" i="44"/>
  <c r="C181" i="44"/>
  <c r="C173" i="44"/>
  <c r="C165" i="44"/>
  <c r="C157" i="44"/>
  <c r="C149" i="44"/>
  <c r="C141" i="44"/>
  <c r="C133" i="44"/>
  <c r="C125" i="44"/>
  <c r="C117" i="44"/>
  <c r="C109" i="44"/>
  <c r="C101" i="44"/>
  <c r="C93" i="44"/>
  <c r="C85" i="44"/>
  <c r="C77" i="44"/>
  <c r="C69" i="44"/>
  <c r="C61" i="44"/>
  <c r="C53" i="44"/>
  <c r="C45" i="44"/>
  <c r="C37" i="44"/>
  <c r="C29" i="44"/>
  <c r="C21" i="44"/>
  <c r="C13" i="44"/>
  <c r="C5" i="44"/>
  <c r="Q3" i="44"/>
  <c r="I3" i="44"/>
  <c r="A3" i="44"/>
  <c r="C186" i="44"/>
  <c r="C178" i="44"/>
  <c r="C170" i="44"/>
  <c r="C162" i="44"/>
  <c r="C154" i="44"/>
  <c r="C146" i="44"/>
  <c r="C138" i="44"/>
  <c r="C130" i="44"/>
  <c r="C122" i="44"/>
  <c r="C114" i="44"/>
  <c r="C106" i="44"/>
  <c r="C98" i="44"/>
  <c r="C90" i="44"/>
  <c r="C82" i="44"/>
  <c r="C74" i="44"/>
  <c r="C66" i="44"/>
  <c r="C58" i="44"/>
  <c r="C50" i="44"/>
  <c r="C42" i="44"/>
  <c r="C34" i="44"/>
  <c r="C26" i="44"/>
  <c r="C18" i="44"/>
  <c r="C10" i="44"/>
  <c r="P3" i="44"/>
  <c r="H3" i="44"/>
  <c r="O1" i="44"/>
  <c r="C183" i="44"/>
  <c r="C175" i="44"/>
  <c r="C167" i="44"/>
  <c r="C159" i="44"/>
  <c r="C151" i="44"/>
  <c r="C143" i="44"/>
  <c r="C135" i="44"/>
  <c r="C127" i="44"/>
  <c r="C119" i="44"/>
  <c r="C111" i="44"/>
  <c r="C103" i="44"/>
  <c r="C95" i="44"/>
  <c r="C87" i="44"/>
  <c r="C79" i="44"/>
  <c r="C71" i="44"/>
  <c r="C63" i="44"/>
  <c r="C55" i="44"/>
  <c r="C47" i="44"/>
  <c r="C39" i="44"/>
  <c r="C31" i="44"/>
  <c r="C188" i="44"/>
  <c r="C180" i="44"/>
  <c r="C172" i="44"/>
  <c r="C164" i="44"/>
  <c r="C156" i="44"/>
  <c r="C148" i="44"/>
  <c r="C140" i="44"/>
  <c r="C132" i="44"/>
  <c r="C124" i="44"/>
  <c r="C116" i="44"/>
  <c r="C108" i="44"/>
  <c r="C100" i="44"/>
  <c r="C92" i="44"/>
  <c r="C84" i="44"/>
  <c r="C76" i="44"/>
  <c r="C68" i="44"/>
  <c r="C60" i="44"/>
  <c r="C52" i="44"/>
  <c r="C44" i="44"/>
  <c r="C36" i="44"/>
  <c r="C28" i="44"/>
  <c r="C20" i="44"/>
  <c r="C12" i="44"/>
  <c r="C4" i="44"/>
  <c r="N3" i="44"/>
  <c r="F3" i="44"/>
  <c r="E1" i="44"/>
  <c r="C185" i="44"/>
  <c r="C177" i="44"/>
  <c r="C169" i="44"/>
  <c r="C161" i="44"/>
  <c r="C153" i="44"/>
  <c r="C145" i="44"/>
  <c r="C137" i="44"/>
  <c r="C129" i="44"/>
  <c r="C121" i="44"/>
  <c r="C113" i="44"/>
  <c r="C105" i="44"/>
  <c r="C97" i="44"/>
  <c r="C89" i="44"/>
  <c r="C81" i="44"/>
  <c r="C73" i="44"/>
  <c r="C65" i="44"/>
  <c r="C57" i="44"/>
  <c r="C49" i="44"/>
  <c r="C41" i="44"/>
  <c r="C33" i="44"/>
  <c r="C25" i="44"/>
  <c r="C17" i="44"/>
  <c r="C9" i="44"/>
  <c r="M3" i="44"/>
  <c r="E3" i="44"/>
  <c r="A1" i="44"/>
  <c r="C182" i="44"/>
  <c r="C174" i="44"/>
  <c r="C166" i="44"/>
  <c r="C158" i="44"/>
  <c r="C150" i="44"/>
  <c r="C142" i="44"/>
  <c r="C134" i="44"/>
  <c r="C126" i="44"/>
  <c r="C118" i="44"/>
  <c r="C110" i="44"/>
  <c r="C102" i="44"/>
  <c r="C94" i="44"/>
  <c r="C86" i="44"/>
  <c r="C78" i="44"/>
  <c r="C70" i="44"/>
  <c r="C62" i="44"/>
  <c r="C54" i="44"/>
  <c r="C46" i="44"/>
  <c r="C38" i="44"/>
  <c r="C187" i="44"/>
  <c r="C179" i="44"/>
  <c r="C171" i="44"/>
  <c r="C163" i="44"/>
  <c r="C155" i="44"/>
  <c r="C147" i="44"/>
  <c r="C139" i="44"/>
  <c r="C131" i="44"/>
  <c r="C123" i="44"/>
  <c r="C115" i="44"/>
  <c r="C107" i="44"/>
  <c r="C99" i="44"/>
  <c r="C91" i="44"/>
  <c r="C83" i="44"/>
  <c r="C75" i="44"/>
  <c r="C67" i="44"/>
  <c r="C59" i="44"/>
  <c r="C51" i="44"/>
  <c r="C43" i="44"/>
  <c r="C35" i="44"/>
  <c r="C27" i="44"/>
  <c r="C19" i="44"/>
  <c r="C11" i="44"/>
  <c r="S3" i="44"/>
  <c r="K3" i="44"/>
  <c r="C3" i="44"/>
  <c r="C184" i="44"/>
  <c r="C176" i="44"/>
  <c r="C168" i="44"/>
  <c r="C160" i="44"/>
  <c r="C152" i="44"/>
  <c r="C144" i="44"/>
  <c r="C136" i="44"/>
  <c r="C128" i="44"/>
  <c r="C120" i="44"/>
  <c r="C112" i="44"/>
  <c r="C104" i="44"/>
  <c r="C96" i="44"/>
  <c r="C88" i="44"/>
  <c r="C80" i="44"/>
  <c r="C72" i="44"/>
  <c r="C64" i="44"/>
  <c r="C56" i="44"/>
  <c r="C48" i="44"/>
  <c r="C40" i="44"/>
  <c r="C32" i="44"/>
  <c r="C24" i="44"/>
  <c r="C16" i="44"/>
  <c r="C8" i="44"/>
  <c r="R3" i="44"/>
  <c r="J3" i="44"/>
  <c r="B3" i="44"/>
  <c r="C23" i="44"/>
  <c r="C7" i="44"/>
  <c r="O3" i="44"/>
  <c r="L3" i="44"/>
  <c r="C22" i="44"/>
  <c r="C6" i="44"/>
  <c r="G3" i="44"/>
  <c r="D3" i="44"/>
  <c r="C15" i="44"/>
  <c r="J1" i="44"/>
  <c r="C14" i="44"/>
  <c r="C30" i="44"/>
  <c r="AZ2" i="43"/>
  <c r="V2" i="43"/>
  <c r="D2" i="43"/>
  <c r="A1" i="43"/>
  <c r="B4" i="43"/>
  <c r="EA4" i="45"/>
  <c r="DS4" i="45"/>
  <c r="DK4" i="45"/>
  <c r="DC4" i="45"/>
  <c r="CU4" i="45"/>
  <c r="CM4" i="45"/>
  <c r="CE4" i="45"/>
  <c r="BW4" i="45"/>
  <c r="BN4" i="45"/>
  <c r="BF4" i="45"/>
  <c r="AX4" i="45"/>
  <c r="AP4" i="45"/>
  <c r="AH4" i="45"/>
  <c r="Z4" i="45"/>
  <c r="R4" i="45"/>
  <c r="J4" i="45"/>
  <c r="B4" i="45"/>
  <c r="AZ2" i="45"/>
  <c r="DZ4" i="45"/>
  <c r="DR4" i="45"/>
  <c r="DJ4" i="45"/>
  <c r="DB4" i="45"/>
  <c r="CT4" i="45"/>
  <c r="CL4" i="45"/>
  <c r="CD4" i="45"/>
  <c r="BV4" i="45"/>
  <c r="BM4" i="45"/>
  <c r="BE4" i="45"/>
  <c r="AW4" i="45"/>
  <c r="AO4" i="45"/>
  <c r="AG4" i="45"/>
  <c r="Y4" i="45"/>
  <c r="Q4" i="45"/>
  <c r="I4" i="45"/>
  <c r="A4" i="45"/>
  <c r="V2" i="45"/>
  <c r="DY4" i="45"/>
  <c r="DQ4" i="45"/>
  <c r="DI4" i="45"/>
  <c r="DA4" i="45"/>
  <c r="CS4" i="45"/>
  <c r="CK4" i="45"/>
  <c r="CC4" i="45"/>
  <c r="BU4" i="45"/>
  <c r="BL4" i="45"/>
  <c r="BD4" i="45"/>
  <c r="AV4" i="45"/>
  <c r="AN4" i="45"/>
  <c r="AF4" i="45"/>
  <c r="X4" i="45"/>
  <c r="P4" i="45"/>
  <c r="H4" i="45"/>
  <c r="D2" i="45"/>
  <c r="EF4" i="45"/>
  <c r="DX4" i="45"/>
  <c r="DP4" i="45"/>
  <c r="DH4" i="45"/>
  <c r="CZ4" i="45"/>
  <c r="CR4" i="45"/>
  <c r="CJ4" i="45"/>
  <c r="CB4" i="45"/>
  <c r="BT4" i="45"/>
  <c r="BK4" i="45"/>
  <c r="BC4" i="45"/>
  <c r="AU4" i="45"/>
  <c r="AM4" i="45"/>
  <c r="AE4" i="45"/>
  <c r="W4" i="45"/>
  <c r="O4" i="45"/>
  <c r="G4" i="45"/>
  <c r="A2" i="45"/>
  <c r="EE4" i="45"/>
  <c r="DW4" i="45"/>
  <c r="DO4" i="45"/>
  <c r="DG4" i="45"/>
  <c r="CY4" i="45"/>
  <c r="CQ4" i="45"/>
  <c r="CI4" i="45"/>
  <c r="CA4" i="45"/>
  <c r="BS4" i="45"/>
  <c r="BJ4" i="45"/>
  <c r="BB4" i="45"/>
  <c r="AT4" i="45"/>
  <c r="AL4" i="45"/>
  <c r="AD4" i="45"/>
  <c r="V4" i="45"/>
  <c r="N4" i="45"/>
  <c r="F4" i="45"/>
  <c r="A1" i="45"/>
  <c r="ED4" i="45"/>
  <c r="DV4" i="45"/>
  <c r="DN4" i="45"/>
  <c r="DF4" i="45"/>
  <c r="CX4" i="45"/>
  <c r="CP4" i="45"/>
  <c r="CH4" i="45"/>
  <c r="BZ4" i="45"/>
  <c r="BQ4" i="45"/>
  <c r="BI4" i="45"/>
  <c r="BA4" i="45"/>
  <c r="AS4" i="45"/>
  <c r="AK4" i="45"/>
  <c r="AC4" i="45"/>
  <c r="U4" i="45"/>
  <c r="M4" i="45"/>
  <c r="E4" i="45"/>
  <c r="DO2" i="45"/>
  <c r="EC4" i="45"/>
  <c r="DU4" i="45"/>
  <c r="DM4" i="45"/>
  <c r="DE4" i="45"/>
  <c r="CW4" i="45"/>
  <c r="CO4" i="45"/>
  <c r="CG4" i="45"/>
  <c r="BY4" i="45"/>
  <c r="BP4" i="45"/>
  <c r="BH4" i="45"/>
  <c r="AZ4" i="45"/>
  <c r="AR4" i="45"/>
  <c r="AJ4" i="45"/>
  <c r="AB4" i="45"/>
  <c r="T4" i="45"/>
  <c r="L4" i="45"/>
  <c r="D4" i="45"/>
  <c r="CK2" i="45"/>
  <c r="EB4" i="45"/>
  <c r="DT4" i="45"/>
  <c r="DL4" i="45"/>
  <c r="DD4" i="45"/>
  <c r="CV4" i="45"/>
  <c r="CN4" i="45"/>
  <c r="CF4" i="45"/>
  <c r="BX4" i="45"/>
  <c r="BO4" i="45"/>
  <c r="BG4" i="45"/>
  <c r="AY4" i="45"/>
  <c r="AQ4" i="45"/>
  <c r="AI4" i="45"/>
  <c r="AA4" i="45"/>
  <c r="S4" i="45"/>
  <c r="K4" i="45"/>
  <c r="C4" i="45"/>
  <c r="BS2" i="45"/>
  <c r="C7" i="40"/>
  <c r="CF1" i="29" s="1"/>
  <c r="B15" i="47"/>
  <c r="C6" i="47"/>
  <c r="B14" i="47"/>
  <c r="C5" i="47"/>
  <c r="B13" i="47"/>
  <c r="C4" i="47"/>
  <c r="B12" i="47"/>
  <c r="B2" i="47"/>
  <c r="C10" i="47"/>
  <c r="C9" i="47"/>
  <c r="C8" i="47"/>
  <c r="C7" i="47"/>
  <c r="C15" i="40"/>
  <c r="C23" i="40"/>
  <c r="C14" i="40"/>
  <c r="C4" i="40"/>
  <c r="C22" i="40"/>
  <c r="C13" i="40"/>
  <c r="C21" i="40"/>
  <c r="C11" i="40"/>
  <c r="C20" i="40"/>
  <c r="C9" i="40"/>
  <c r="C19" i="40"/>
  <c r="C18" i="40"/>
  <c r="C16" i="40"/>
  <c r="C6" i="40"/>
  <c r="BL1" i="29" l="1"/>
  <c r="BV1" i="29"/>
  <c r="AR1" i="29"/>
  <c r="BB1" i="29"/>
  <c r="X1" i="29"/>
  <c r="AH1" i="29"/>
  <c r="D1" i="29"/>
  <c r="N1" i="29"/>
  <c r="BV1" i="28"/>
  <c r="CF1" i="28"/>
  <c r="BB1" i="28"/>
  <c r="BL1" i="28"/>
  <c r="AH1" i="28"/>
  <c r="AR1" i="28"/>
  <c r="N1" i="28"/>
  <c r="X1" i="28"/>
  <c r="CF1" i="27"/>
  <c r="D1" i="28"/>
  <c r="BL1" i="27"/>
  <c r="BV1" i="27"/>
  <c r="AR1" i="27"/>
  <c r="BB1" i="27"/>
  <c r="X1" i="27"/>
  <c r="AH1" i="27"/>
  <c r="D1" i="27"/>
  <c r="N1" i="27"/>
  <c r="B27" i="41"/>
  <c r="B2" i="46"/>
  <c r="A5" i="39"/>
  <c r="E5" i="39" s="1"/>
  <c r="A187" i="44"/>
  <c r="A179" i="44"/>
  <c r="A171" i="44"/>
  <c r="A163" i="44"/>
  <c r="A155" i="44"/>
  <c r="A147" i="44"/>
  <c r="A139" i="44"/>
  <c r="A131" i="44"/>
  <c r="A123" i="44"/>
  <c r="A115" i="44"/>
  <c r="A107" i="44"/>
  <c r="A99" i="44"/>
  <c r="A91" i="44"/>
  <c r="A83" i="44"/>
  <c r="A75" i="44"/>
  <c r="A67" i="44"/>
  <c r="A59" i="44"/>
  <c r="A51" i="44"/>
  <c r="A43" i="44"/>
  <c r="A35" i="44"/>
  <c r="A27" i="44"/>
  <c r="A19" i="44"/>
  <c r="A11" i="44"/>
  <c r="A184" i="44"/>
  <c r="A176" i="44"/>
  <c r="A168" i="44"/>
  <c r="A160" i="44"/>
  <c r="A152" i="44"/>
  <c r="A144" i="44"/>
  <c r="A136" i="44"/>
  <c r="A128" i="44"/>
  <c r="A120" i="44"/>
  <c r="A112" i="44"/>
  <c r="A104" i="44"/>
  <c r="A96" i="44"/>
  <c r="A88" i="44"/>
  <c r="A80" i="44"/>
  <c r="A72" i="44"/>
  <c r="A64" i="44"/>
  <c r="A56" i="44"/>
  <c r="A48" i="44"/>
  <c r="A40" i="44"/>
  <c r="A32" i="44"/>
  <c r="A24" i="44"/>
  <c r="A16" i="44"/>
  <c r="A8" i="44"/>
  <c r="A189" i="44"/>
  <c r="A181" i="44"/>
  <c r="A173" i="44"/>
  <c r="A165" i="44"/>
  <c r="A157" i="44"/>
  <c r="A149" i="44"/>
  <c r="A141" i="44"/>
  <c r="A133" i="44"/>
  <c r="A125" i="44"/>
  <c r="A117" i="44"/>
  <c r="A109" i="44"/>
  <c r="A101" i="44"/>
  <c r="A93" i="44"/>
  <c r="A85" i="44"/>
  <c r="A77" i="44"/>
  <c r="A69" i="44"/>
  <c r="A61" i="44"/>
  <c r="A53" i="44"/>
  <c r="A45" i="44"/>
  <c r="A37" i="44"/>
  <c r="A29" i="44"/>
  <c r="A186" i="44"/>
  <c r="A178" i="44"/>
  <c r="A170" i="44"/>
  <c r="A162" i="44"/>
  <c r="A154" i="44"/>
  <c r="A146" i="44"/>
  <c r="A138" i="44"/>
  <c r="A130" i="44"/>
  <c r="A122" i="44"/>
  <c r="A114" i="44"/>
  <c r="A106" i="44"/>
  <c r="A98" i="44"/>
  <c r="A90" i="44"/>
  <c r="A82" i="44"/>
  <c r="A74" i="44"/>
  <c r="A66" i="44"/>
  <c r="A58" i="44"/>
  <c r="A50" i="44"/>
  <c r="A42" i="44"/>
  <c r="A34" i="44"/>
  <c r="A26" i="44"/>
  <c r="A18" i="44"/>
  <c r="A10" i="44"/>
  <c r="A183" i="44"/>
  <c r="A175" i="44"/>
  <c r="A167" i="44"/>
  <c r="A159" i="44"/>
  <c r="A151" i="44"/>
  <c r="A143" i="44"/>
  <c r="A135" i="44"/>
  <c r="A127" i="44"/>
  <c r="A119" i="44"/>
  <c r="A111" i="44"/>
  <c r="A103" i="44"/>
  <c r="A95" i="44"/>
  <c r="A87" i="44"/>
  <c r="A79" i="44"/>
  <c r="A71" i="44"/>
  <c r="A63" i="44"/>
  <c r="A55" i="44"/>
  <c r="A47" i="44"/>
  <c r="A39" i="44"/>
  <c r="A31" i="44"/>
  <c r="A23" i="44"/>
  <c r="A15" i="44"/>
  <c r="A7" i="44"/>
  <c r="A188" i="44"/>
  <c r="A180" i="44"/>
  <c r="A172" i="44"/>
  <c r="A164" i="44"/>
  <c r="A156" i="44"/>
  <c r="A148" i="44"/>
  <c r="A140" i="44"/>
  <c r="A132" i="44"/>
  <c r="A124" i="44"/>
  <c r="A116" i="44"/>
  <c r="A108" i="44"/>
  <c r="A100" i="44"/>
  <c r="A92" i="44"/>
  <c r="A84" i="44"/>
  <c r="A76" i="44"/>
  <c r="A68" i="44"/>
  <c r="A60" i="44"/>
  <c r="A52" i="44"/>
  <c r="A44" i="44"/>
  <c r="A36" i="44"/>
  <c r="A185" i="44"/>
  <c r="A177" i="44"/>
  <c r="A169" i="44"/>
  <c r="A161" i="44"/>
  <c r="A153" i="44"/>
  <c r="A145" i="44"/>
  <c r="A137" i="44"/>
  <c r="A129" i="44"/>
  <c r="A121" i="44"/>
  <c r="A113" i="44"/>
  <c r="A105" i="44"/>
  <c r="A97" i="44"/>
  <c r="A89" i="44"/>
  <c r="A81" i="44"/>
  <c r="A73" i="44"/>
  <c r="A65" i="44"/>
  <c r="A57" i="44"/>
  <c r="A49" i="44"/>
  <c r="A41" i="44"/>
  <c r="A33" i="44"/>
  <c r="A25" i="44"/>
  <c r="A17" i="44"/>
  <c r="A9" i="44"/>
  <c r="A182" i="44"/>
  <c r="A174" i="44"/>
  <c r="A166" i="44"/>
  <c r="A158" i="44"/>
  <c r="A150" i="44"/>
  <c r="A142" i="44"/>
  <c r="A134" i="44"/>
  <c r="A126" i="44"/>
  <c r="A118" i="44"/>
  <c r="A110" i="44"/>
  <c r="A102" i="44"/>
  <c r="A94" i="44"/>
  <c r="A86" i="44"/>
  <c r="A78" i="44"/>
  <c r="A70" i="44"/>
  <c r="A62" i="44"/>
  <c r="A54" i="44"/>
  <c r="A46" i="44"/>
  <c r="A38" i="44"/>
  <c r="A30" i="44"/>
  <c r="A22" i="44"/>
  <c r="A14" i="44"/>
  <c r="A6" i="44"/>
  <c r="A13" i="44"/>
  <c r="A28" i="44"/>
  <c r="A12" i="44"/>
  <c r="A21" i="44"/>
  <c r="A5" i="44"/>
  <c r="A20" i="44"/>
  <c r="A4" i="44"/>
  <c r="B5" i="39" l="1"/>
  <c r="F5" i="39"/>
  <c r="C5" i="39"/>
  <c r="D5" i="39"/>
  <c r="G5" i="39"/>
  <c r="C15" i="47"/>
  <c r="C2" i="47"/>
  <c r="G3" i="46"/>
  <c r="F3" i="46"/>
  <c r="E3" i="46"/>
  <c r="D3" i="46"/>
  <c r="C3" i="46"/>
  <c r="D2" i="44"/>
  <c r="C1" i="44"/>
  <c r="T27" i="41"/>
  <c r="L27" i="41"/>
  <c r="D27" i="41"/>
  <c r="R2" i="41"/>
  <c r="J2" i="41"/>
  <c r="B2" i="41"/>
  <c r="P1" i="41"/>
  <c r="H1" i="41"/>
  <c r="R27" i="41"/>
  <c r="P2" i="41"/>
  <c r="V1" i="41"/>
  <c r="C2" i="44"/>
  <c r="B1" i="44"/>
  <c r="S27" i="41"/>
  <c r="K27" i="41"/>
  <c r="Q2" i="41"/>
  <c r="I2" i="41"/>
  <c r="A2" i="41"/>
  <c r="O1" i="41"/>
  <c r="G1" i="41"/>
  <c r="H2" i="41"/>
  <c r="F1" i="41"/>
  <c r="E27" i="41"/>
  <c r="Q1" i="41"/>
  <c r="B2" i="44"/>
  <c r="N1" i="41"/>
  <c r="A2" i="44"/>
  <c r="O2" i="41"/>
  <c r="G2" i="41"/>
  <c r="U1" i="41"/>
  <c r="M1" i="41"/>
  <c r="E1" i="41"/>
  <c r="N2" i="41"/>
  <c r="T1" i="41"/>
  <c r="D1" i="41"/>
  <c r="V27" i="41"/>
  <c r="F27" i="41"/>
  <c r="T2" i="41"/>
  <c r="R1" i="41"/>
  <c r="B1" i="41"/>
  <c r="U27" i="41"/>
  <c r="C2" i="41"/>
  <c r="H27" i="41"/>
  <c r="V2" i="41"/>
  <c r="F2" i="41"/>
  <c r="L1" i="41"/>
  <c r="J1" i="41"/>
  <c r="M27" i="41"/>
  <c r="K2" i="41"/>
  <c r="I1" i="41"/>
  <c r="O27" i="41"/>
  <c r="G27" i="41"/>
  <c r="U2" i="41"/>
  <c r="M2" i="41"/>
  <c r="E2" i="41"/>
  <c r="S1" i="41"/>
  <c r="K1" i="41"/>
  <c r="C1" i="41"/>
  <c r="L2" i="41"/>
  <c r="N27" i="41"/>
  <c r="D2" i="41"/>
  <c r="S2" i="41"/>
  <c r="D1" i="44"/>
  <c r="A33" i="41"/>
  <c r="A32" i="41"/>
  <c r="A31" i="41"/>
  <c r="A30" i="41"/>
  <c r="D28" i="41" l="1"/>
  <c r="K28" i="41"/>
  <c r="R28" i="41"/>
  <c r="L28" i="41"/>
  <c r="S28" i="41"/>
  <c r="E28" i="41"/>
  <c r="V28" i="41"/>
  <c r="H28" i="41"/>
  <c r="O28" i="41"/>
  <c r="U28" i="41"/>
  <c r="G28" i="41"/>
  <c r="N28" i="41"/>
  <c r="M28" i="41"/>
  <c r="T28" i="41"/>
  <c r="F28" i="41"/>
  <c r="AU3" i="45"/>
  <c r="ED3" i="45"/>
  <c r="BO3" i="45"/>
  <c r="CH3" i="45"/>
  <c r="S3" i="45"/>
  <c r="DE3" i="45"/>
  <c r="P3" i="45"/>
  <c r="AP3" i="45"/>
  <c r="EA3" i="45"/>
  <c r="BL3" i="45"/>
  <c r="CE3" i="45"/>
  <c r="BV3" i="45"/>
  <c r="CP3" i="45"/>
  <c r="G3" i="45"/>
  <c r="AA3" i="45"/>
  <c r="DR3" i="45"/>
  <c r="BC3" i="45"/>
  <c r="BY3" i="45"/>
  <c r="CU3" i="45"/>
  <c r="J3" i="45"/>
  <c r="AF3" i="45"/>
  <c r="DU3" i="45"/>
  <c r="BF3" i="45"/>
  <c r="CZ3" i="45"/>
  <c r="M3" i="45"/>
  <c r="AK3" i="45"/>
  <c r="DX3" i="45"/>
  <c r="BI3" i="45"/>
  <c r="CB3" i="45"/>
  <c r="B14" i="45"/>
  <c r="B14" i="43" s="1"/>
  <c r="B10" i="45"/>
  <c r="B10" i="43" s="1"/>
  <c r="B6" i="45"/>
  <c r="B6" i="43" s="1"/>
  <c r="B11" i="45"/>
  <c r="B11" i="43" s="1"/>
  <c r="B7" i="45"/>
  <c r="B7" i="43" s="1"/>
  <c r="B12" i="45"/>
  <c r="B12" i="43" s="1"/>
  <c r="B8" i="45"/>
  <c r="B8" i="43" s="1"/>
  <c r="B13" i="45"/>
  <c r="B13" i="43" s="1"/>
  <c r="B9" i="45"/>
  <c r="B9" i="43" s="1"/>
  <c r="B17" i="43"/>
  <c r="B20" i="43"/>
  <c r="B27" i="43"/>
  <c r="B23" i="43"/>
  <c r="B26" i="43"/>
  <c r="B19" i="43"/>
  <c r="B21" i="43"/>
  <c r="B22" i="43"/>
  <c r="B25" i="43"/>
  <c r="B18" i="43"/>
  <c r="B28" i="43"/>
  <c r="B16" i="43"/>
  <c r="B15" i="43"/>
  <c r="B24" i="43"/>
  <c r="Q25" i="41" l="1"/>
  <c r="Q26" i="41"/>
  <c r="J25" i="41"/>
  <c r="J26" i="41"/>
  <c r="C25" i="41"/>
  <c r="C26" i="41"/>
  <c r="I27" i="41"/>
  <c r="P27"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Kristina Aidla</author>
  </authors>
  <commentList>
    <comment ref="E26" authorId="0" shapeId="0" xr:uid="{3587F237-1267-45E7-9CD7-7A7A5FD3B36F}">
      <text>
        <r>
          <rPr>
            <b/>
            <sz val="9"/>
            <color indexed="81"/>
            <rFont val="Segoe UI"/>
            <charset val="186"/>
          </rPr>
          <t>Kristina Aidla:</t>
        </r>
        <r>
          <rPr>
            <sz val="9"/>
            <color indexed="81"/>
            <rFont val="Segoe UI"/>
            <charset val="186"/>
          </rPr>
          <t xml:space="preserve">
All of this table data looks like some other country data which is much bigger than Estonia. We have alltogether 1,3 million people living in Estonia</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<sst xmlns="http://schemas.openxmlformats.org/spreadsheetml/2006/main" count="3914" uniqueCount="2174">
  <si>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</si>
  <si>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</si>
  <si>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</si>
  <si>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</si>
  <si>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</si>
  <si>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</si>
  <si>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</si>
  <si>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</si>
  <si>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</si>
  <si>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</si>
  <si>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</si>
  <si>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</si>
  <si>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</si>
  <si>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</si>
  <si>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</si>
  <si>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</si>
  <si>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</si>
  <si>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</si>
  <si>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</si>
  <si>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</si>
  <si>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</si>
  <si>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</si>
  <si>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</si>
  <si>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</si>
  <si>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</si>
  <si>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</si>
  <si>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</si>
  <si>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</si>
  <si>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</si>
  <si>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</si>
  <si>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</si>
  <si>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</si>
  <si>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</si>
  <si>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</si>
  <si>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</si>
  <si>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</si>
  <si>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</si>
  <si>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</si>
  <si>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</si>
  <si>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</si>
  <si>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</si>
  <si>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</si>
  <si>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</si>
  <si>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</si>
  <si>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</si>
  <si>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</si>
  <si>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</si>
  <si>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</si>
  <si>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</si>
  <si>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</si>
  <si>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</si>
  <si>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</si>
  <si>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</si>
  <si>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</si>
  <si>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</si>
  <si>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</si>
  <si>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</si>
  <si>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</si>
  <si>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</si>
  <si>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</si>
  <si>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</si>
  <si>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</si>
  <si>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</si>
  <si>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</si>
  <si>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</si>
  <si>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</si>
  <si>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</si>
  <si>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</si>
  <si>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</si>
  <si>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</si>
  <si>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</si>
  <si>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</si>
  <si>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</si>
  <si>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</si>
  <si>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</si>
  <si>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</si>
  <si>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</si>
  <si>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</si>
  <si>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</si>
  <si>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</si>
  <si>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</si>
  <si>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</si>
  <si>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</si>
  <si>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</si>
  <si>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</si>
  <si>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</si>
  <si>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</si>
  <si>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</si>
  <si>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</si>
  <si>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</si>
  <si>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</si>
  <si>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</si>
  <si>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</si>
  <si>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</si>
  <si>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Improved estimate used</t>
  </si>
  <si>
    <t>Basic estimate used</t>
  </si>
  <si>
    <t>No response</t>
  </si>
  <si>
    <t>Improved &amp; on-premises</t>
  </si>
  <si>
    <t>Improved, available &amp; on-premises</t>
  </si>
  <si>
    <t>Usable &amp; Single-sex</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</si>
  <si>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</si>
  <si>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</si>
  <si>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</si>
  <si>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</si>
  <si>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</si>
  <si>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</si>
  <si>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</si>
  <si>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</si>
  <si>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</si>
  <si>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</si>
  <si>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</si>
  <si>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</si>
  <si>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</si>
  <si>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</si>
  <si>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</si>
  <si>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</si>
  <si>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</si>
  <si>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</si>
  <si>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</si>
  <si>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</si>
  <si>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</si>
  <si>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</si>
  <si>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</si>
  <si>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</si>
  <si>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</si>
  <si>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</si>
  <si>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</si>
  <si>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</si>
  <si>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</si>
  <si>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</si>
  <si>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</si>
  <si>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</si>
  <si>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</si>
  <si>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</si>
  <si>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</si>
  <si>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</si>
  <si>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Water, sanitation and hygiene ladders for schools</t>
  </si>
  <si>
    <t>No Service</t>
  </si>
  <si>
    <t>Basic Service</t>
  </si>
  <si>
    <t>Limited Service</t>
  </si>
  <si>
    <t>Water, sanitation and hygiene services in schools</t>
  </si>
  <si>
    <t>hyg_wat_</t>
  </si>
  <si>
    <t>Yes</t>
  </si>
  <si>
    <t>wat_fac_</t>
  </si>
  <si>
    <t>san_fac_</t>
  </si>
  <si>
    <t>Definition</t>
  </si>
  <si>
    <t>Basic (improved &amp; available)</t>
  </si>
  <si>
    <t>Limited</t>
  </si>
  <si>
    <t>UNESCO UIS (http://data.uis.unesco.org/)</t>
  </si>
  <si>
    <t>Other</t>
  </si>
  <si>
    <t>Basic drinking water</t>
  </si>
  <si>
    <t>Estonia</t>
  </si>
  <si>
    <t>Single-sex basic sanitation facilities</t>
  </si>
  <si>
    <t>Basic handwashing facilities</t>
  </si>
  <si>
    <t>POPULATION OF SCHOOL AGE CHILDREN</t>
  </si>
  <si>
    <t>Estimated based on basic</t>
  </si>
  <si>
    <t>Improved (estimated based on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</si>
  <si>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</si>
  <si>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 for basic.</t>
  </si>
  <si>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</si>
  <si>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</si>
  <si>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</si>
  <si>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</si>
  <si>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</si>
  <si>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</si>
  <si>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</si>
  <si>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</si>
  <si>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</si>
  <si>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</si>
  <si>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</si>
  <si>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</si>
  <si>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</si>
  <si>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</si>
  <si>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</si>
  <si>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</si>
  <si>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</si>
  <si>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</si>
  <si>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</si>
  <si>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</si>
  <si>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</si>
  <si>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</si>
  <si>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</si>
  <si>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</si>
  <si>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t>Values in grey text are imputed based on linear regression</t>
  </si>
  <si>
    <t>EST_2013_UIS</t>
  </si>
  <si>
    <t>EST_2014_UIS</t>
  </si>
  <si>
    <t>EST_2015_UIS</t>
  </si>
  <si>
    <t>EST_2016_UIS</t>
  </si>
  <si>
    <t>2013</t>
  </si>
  <si>
    <t>2014</t>
  </si>
  <si>
    <t>2015</t>
  </si>
  <si>
    <t>2016</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</si>
  <si>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</si>
  <si>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</si>
  <si>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</si>
  <si>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</si>
  <si>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</si>
  <si>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</si>
  <si>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</si>
  <si>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</si>
  <si>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</si>
  <si>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</si>
  <si>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</si>
  <si>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</si>
  <si>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</si>
  <si>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</si>
  <si>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The JMP releases updated estimates every 2 years following consultations with national authorities: https://washdata.org/how-we-work/jmp-country-consultation</t>
  </si>
  <si>
    <t>Links to sources within this tab</t>
  </si>
  <si>
    <t>Updated November 2023</t>
  </si>
  <si>
    <t>Estimates (2000-2023) for schools</t>
  </si>
  <si>
    <t>Source: WHO/UNICEF JMP (2024)</t>
  </si>
  <si>
    <t>EST_2021_UIS</t>
  </si>
  <si>
    <t>EST_2020_UIS</t>
  </si>
  <si>
    <t>EST_2019_UIS</t>
  </si>
  <si>
    <t xml:space="preserve"> Estimates for the proportion with improved facilities and any facility are based on the estimate for basic.</t>
  </si>
  <si>
    <t>Basic drinking-water service</t>
  </si>
  <si>
    <t>Protocol on Water and Health</t>
  </si>
  <si>
    <t>EST_2021_PWH</t>
  </si>
  <si>
    <t>Estimates for the proportion with improved facilities and any facility are based on the estimate for basic.</t>
  </si>
  <si>
    <t>Estimates for the proportion of schools with any facility and facility with water are based on the estimate for basic.</t>
  </si>
  <si>
    <t>Basic hygiene service</t>
  </si>
  <si>
    <t>Basic sanitation service</t>
  </si>
  <si>
    <t>EST_2018_PWH</t>
  </si>
  <si>
    <t>English</t>
  </si>
  <si>
    <t>Spanish</t>
  </si>
  <si>
    <t>French</t>
  </si>
  <si>
    <t>Russian</t>
  </si>
  <si>
    <t>Arabic</t>
  </si>
  <si>
    <t>Chinese</t>
  </si>
  <si>
    <t>Language</t>
  </si>
  <si>
    <t>ISO3</t>
  </si>
  <si>
    <t>name</t>
  </si>
  <si>
    <t>name_FR</t>
  </si>
  <si>
    <t>name_ES</t>
  </si>
  <si>
    <t>name_RU</t>
  </si>
  <si>
    <t>name_AR</t>
  </si>
  <si>
    <t>name_CH</t>
  </si>
  <si>
    <t>name_other</t>
  </si>
  <si>
    <t>Introduction tab glossary</t>
  </si>
  <si>
    <t>ABW</t>
  </si>
  <si>
    <t>Aruba</t>
  </si>
  <si>
    <t>Аруба</t>
  </si>
  <si>
    <t>أروبا</t>
  </si>
  <si>
    <t>Programa Conjunto OMS/UNICEF de Monitoreo del Abastecimiento del Agua, el Saneamiento y la Higiene</t>
  </si>
  <si>
    <t>Programme commun OMS/UNICEF de suivi de l’approvisionnement en eau, de l’assainissement et de l’hygiène</t>
  </si>
  <si>
    <t>Совместная программа по мониторингу водоснабжения, санитарии и гигиены (СПМ)</t>
  </si>
  <si>
    <t>برنامج الرصد المشترك بين منظمة الصحة العالمية واليونيسف إلمدادات المياه والمرافق الصحي</t>
  </si>
  <si>
    <t>AFG</t>
  </si>
  <si>
    <t>Afghanistan</t>
  </si>
  <si>
    <t>Afganistán</t>
  </si>
  <si>
    <t>Афганистан</t>
  </si>
  <si>
    <t>أفغانستان</t>
  </si>
  <si>
    <t>Introduction!G4</t>
  </si>
  <si>
    <t>VLOOKUP(Introduction!$G$8,ISO3language,2,FALSE)</t>
  </si>
  <si>
    <t>Estimates on water, sanitation, hygiene in schools</t>
  </si>
  <si>
    <t>Estimaciones sobre servicios de agua, saneamiento, higiene en las escuelas</t>
  </si>
  <si>
    <t>Estimations sur l'eau, l'assainissement, l'hygiène en milieu scolaire</t>
  </si>
  <si>
    <t xml:space="preserve">Расчётные оценки услуг водоснабжения, санитарии, обеспечения средствами гигиены в школах </t>
  </si>
  <si>
    <t>التقديرات لتقدم في خدمات مياه الشرب والصرف الصحي والنظافة الصحية في المدارس</t>
  </si>
  <si>
    <t>AGO</t>
  </si>
  <si>
    <t>Angola</t>
  </si>
  <si>
    <t>Ангола</t>
  </si>
  <si>
    <t>أنغولا</t>
  </si>
  <si>
    <t>AIA</t>
  </si>
  <si>
    <t>Anguilla</t>
  </si>
  <si>
    <t>Anguila</t>
  </si>
  <si>
    <t>Ангилья</t>
  </si>
  <si>
    <t>أنغويلا</t>
  </si>
  <si>
    <t>Actualizado en noviembre de 2023</t>
  </si>
  <si>
    <t>Mis à jour en novembre 2023</t>
  </si>
  <si>
    <t>Обновлено в ноябре 2023 г.</t>
  </si>
  <si>
    <t>تم التحديث في نوفمبر 2023</t>
  </si>
  <si>
    <t>ALA</t>
  </si>
  <si>
    <t>Åland Islands</t>
  </si>
  <si>
    <t>Îles d’Åland</t>
  </si>
  <si>
    <t>Islas Åland</t>
  </si>
  <si>
    <t>Аландских островов</t>
  </si>
  <si>
    <t>جزر ألاند</t>
  </si>
  <si>
    <t xml:space="preserve">
Siga los enlaces a continuación para encontrar la siguiente información:</t>
  </si>
  <si>
    <t xml:space="preserve">
Suivez les liens ci-dessous pour trouver les informations suivantes :</t>
  </si>
  <si>
    <t>Для нахождения следующей информации используйте указанные ниже ссылки:</t>
  </si>
  <si>
    <t>اتبع الروابط أدناه للعثور على المعلومات التالية:</t>
  </si>
  <si>
    <t>ALB</t>
  </si>
  <si>
    <t>Albania</t>
  </si>
  <si>
    <t>Albanie</t>
  </si>
  <si>
    <t>Албания</t>
  </si>
  <si>
    <t>ألبانيا</t>
  </si>
  <si>
    <t>Estimaciones de JMP:</t>
  </si>
  <si>
    <t>Estimations JMP :</t>
  </si>
  <si>
    <t>Расчётные оценки СПМ:</t>
  </si>
  <si>
    <t>تقديرات JMP:</t>
  </si>
  <si>
    <t>AND</t>
  </si>
  <si>
    <t>Andorra</t>
  </si>
  <si>
    <t>Andorre</t>
  </si>
  <si>
    <t>Андорра</t>
  </si>
  <si>
    <t>أندورا</t>
  </si>
  <si>
    <t>WASH ladders for schools</t>
  </si>
  <si>
    <t>Escaleras WASH para las escuelas</t>
  </si>
  <si>
    <t>Échelles WASH en milieu scolaire</t>
  </si>
  <si>
    <t>Иерархические лестницы услуг WASH для школ</t>
  </si>
  <si>
    <t>سلالم المياه والصرف الصحي للمدارس</t>
  </si>
  <si>
    <t>ARE</t>
  </si>
  <si>
    <t>United Arab Emirates</t>
  </si>
  <si>
    <t>Émirats arabes unis</t>
  </si>
  <si>
    <t>Emiratos Árabes Unidos</t>
  </si>
  <si>
    <t>Объединенные Арабские Эмираты</t>
  </si>
  <si>
    <t>الإمارات العربية المتحدة</t>
  </si>
  <si>
    <t>Template</t>
  </si>
  <si>
    <t>Trends in basic WASH in schools</t>
  </si>
  <si>
    <t>Tendencias en WASH básico en las escuelas</t>
  </si>
  <si>
    <t>Tendances : services de base WASH en milieu scolaire</t>
  </si>
  <si>
    <t>Тенденции в базовых уровнях WASH в школах</t>
  </si>
  <si>
    <t>الاتجاهات الأساسية في مجال المياه والصرف الصحي والنظافة الصحية في المدارس</t>
  </si>
  <si>
    <t>Buttons</t>
  </si>
  <si>
    <t>ARG</t>
  </si>
  <si>
    <t>Argentina</t>
  </si>
  <si>
    <t>Argentine</t>
  </si>
  <si>
    <t>Аргентина</t>
  </si>
  <si>
    <t>الأرجنتين</t>
  </si>
  <si>
    <t>countryname</t>
  </si>
  <si>
    <t>IF($G$4="English",VLOOKUP($G$8,Key!$L$2:$S$247,2,FALSE),IF($G$4="Spanish",VLOOKUP($G$8,Key!$L$2:$S$247,4,FALSE),IF($G$4="French",VLOOKUP($G$8,Key!$L$2:$S$247,3,FALSE),IF($G$4="Russian",VLOOKUP($G$8,Key!$L$2:$S$247,5,FALSE),IF($G$4="Arabic",VLOOKUP($G$8,Key!$L$2:$S$247,5,FALSE),IF($G$4="Chinese",VLOOKUP($G$8,Key!$L$2:$S$247,6,FALSE),IF($G$4="Other",VLOOKUP($G$8,Key!$L$2:$S$247,7,FALSE))))))))</t>
  </si>
  <si>
    <t>Estimaciones (2000-2023) para las escuelas</t>
  </si>
  <si>
    <t>Estimations (2000-2023) en milieu scolaire</t>
  </si>
  <si>
    <t>Расчётные оценки (2000-2023 гг.) для школ</t>
  </si>
  <si>
    <t>تقديرات (2000 - 2023) للمدارس</t>
  </si>
  <si>
    <t>ARM</t>
  </si>
  <si>
    <t>Armenia</t>
  </si>
  <si>
    <t>Arménie</t>
  </si>
  <si>
    <t>Армения</t>
  </si>
  <si>
    <t>أرمينيا</t>
  </si>
  <si>
    <t>Entradas de datos:</t>
  </si>
  <si>
    <t>Entrées de données :</t>
  </si>
  <si>
    <t>Наборы входных данных:</t>
  </si>
  <si>
    <t>مدخلات البيانات:</t>
  </si>
  <si>
    <t>ASM</t>
  </si>
  <si>
    <t>American Samoa</t>
  </si>
  <si>
    <t>Samoa américaines</t>
  </si>
  <si>
    <t>Samoa Americana</t>
  </si>
  <si>
    <t>Американское Самоа</t>
  </si>
  <si>
    <t>ساموا الأمريكية</t>
  </si>
  <si>
    <t>iso3</t>
  </si>
  <si>
    <t>MID(A2,A3+1,3)</t>
  </si>
  <si>
    <t>where A2=cell("filename")</t>
  </si>
  <si>
    <t>A3=FIND("~",SUBSTITUTE(A2,"_","~",3))</t>
  </si>
  <si>
    <t>Data summary</t>
  </si>
  <si>
    <t>Resumen de datos</t>
  </si>
  <si>
    <t>Résumé des données</t>
  </si>
  <si>
    <t>Перечень данных</t>
  </si>
  <si>
    <t>ملخص البيانات</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</si>
  <si>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</si>
  <si>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</si>
  <si>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</si>
  <si>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</si>
  <si>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</si>
  <si>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</si>
  <si>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 xml:space="preserve">
Datos de agua</t>
  </si>
  <si>
    <t xml:space="preserve">
Données sur l'eau</t>
  </si>
  <si>
    <t>Данные о водоснабжении</t>
  </si>
  <si>
    <t>بيانات المياه</t>
  </si>
  <si>
    <t>ATG</t>
  </si>
  <si>
    <t>Antigua and Barbuda</t>
  </si>
  <si>
    <t>Antigua-et-Barbuda</t>
  </si>
  <si>
    <t>Antigua y Barbuda</t>
  </si>
  <si>
    <t>Антигуа и Барбуда</t>
  </si>
  <si>
    <t>أنتيغوا وبربودا</t>
  </si>
  <si>
    <t>Datos de saneamiento</t>
  </si>
  <si>
    <t xml:space="preserve">
Données sur l'assainissement</t>
  </si>
  <si>
    <t>Данные о санитарии</t>
  </si>
  <si>
    <t>بيانات الصرف الصحي</t>
  </si>
  <si>
    <t>AUS</t>
  </si>
  <si>
    <t>Australia</t>
  </si>
  <si>
    <t>Australie</t>
  </si>
  <si>
    <t>Австралия</t>
  </si>
  <si>
    <t>أستراليا</t>
  </si>
  <si>
    <t>Datos de higiene</t>
  </si>
  <si>
    <t>Données sur l'hygiène</t>
  </si>
  <si>
    <t>Данные о средствах гигиены</t>
  </si>
  <si>
    <t>بيانات النظافة</t>
  </si>
  <si>
    <t>AUT</t>
  </si>
  <si>
    <t>Austria</t>
  </si>
  <si>
    <t>Autriche</t>
  </si>
  <si>
    <t>Австрия</t>
  </si>
  <si>
    <t>النمسا</t>
  </si>
  <si>
    <t>Population Data</t>
  </si>
  <si>
    <t>Datos de población</t>
  </si>
  <si>
    <t>Données démographiques</t>
  </si>
  <si>
    <t>Данные о численности населения</t>
  </si>
  <si>
    <t>بيانات السكان</t>
  </si>
  <si>
    <t>AZE</t>
  </si>
  <si>
    <t>Azerbaijan</t>
  </si>
  <si>
    <t>Azerbaïdjan</t>
  </si>
  <si>
    <t>Azerbaiyán</t>
  </si>
  <si>
    <t>Азербайджан</t>
  </si>
  <si>
    <t>أذربيجان</t>
  </si>
  <si>
    <t>Notes on how to read the country file</t>
  </si>
  <si>
    <t>Notas sobre cómo leer el archivo de país</t>
  </si>
  <si>
    <t>Notes sur la façon de lire le fichier pays</t>
  </si>
  <si>
    <t>Заметки о том, как читать страновой файл</t>
  </si>
  <si>
    <t>ملاحظات حول كيفية قراءة ملف الدولة</t>
  </si>
  <si>
    <t>BDI</t>
  </si>
  <si>
    <t>Burundi</t>
  </si>
  <si>
    <t>Бурунди</t>
  </si>
  <si>
    <t>بوروندي</t>
  </si>
  <si>
    <t>Ladders tab glossary (if not already translated above)</t>
  </si>
  <si>
    <t>BEL</t>
  </si>
  <si>
    <t>Belgium</t>
  </si>
  <si>
    <t>Belgique</t>
  </si>
  <si>
    <t>Bélgica</t>
  </si>
  <si>
    <t>Бельгия</t>
  </si>
  <si>
    <t>بلجيكا</t>
  </si>
  <si>
    <t>Escaleras de agua, saneamiento e higiene para las escuelas</t>
  </si>
  <si>
    <t>Echelles d'eau, d'assainissement et d'hygiène en milieu scolaire</t>
  </si>
  <si>
    <t>Иерархические лестницы услуг водоснабжения и санитарии и обеспеченности средствами гигиены для школ</t>
  </si>
  <si>
    <t>سلالم المياه والصرف الصحي والنظافة للمدارس</t>
  </si>
  <si>
    <t>BEN</t>
  </si>
  <si>
    <t>Benin</t>
  </si>
  <si>
    <t>Bénin</t>
  </si>
  <si>
    <t>Бенин</t>
  </si>
  <si>
    <t>بنن</t>
  </si>
  <si>
    <t>Agua</t>
  </si>
  <si>
    <t>Eau</t>
  </si>
  <si>
    <t>Водоснабжение</t>
  </si>
  <si>
    <t>ماء</t>
  </si>
  <si>
    <t>BES</t>
  </si>
  <si>
    <t>Bonaire, Sint Eustatius and Saba</t>
  </si>
  <si>
    <t>Bonaire, Saint-Eustache et Saba</t>
  </si>
  <si>
    <t>Bonaire, San Eustaquio y Saba</t>
  </si>
  <si>
    <t>Бонайре, Синт-Эстатиус и Саба</t>
  </si>
  <si>
    <t>بونير وسانت يوستاشيوس وسابا</t>
  </si>
  <si>
    <t>Saneamiento</t>
  </si>
  <si>
    <t>Assainissement</t>
  </si>
  <si>
    <t>Санитария</t>
  </si>
  <si>
    <t>الصرف الصحي</t>
  </si>
  <si>
    <t>BFA</t>
  </si>
  <si>
    <t>Burkina Faso</t>
  </si>
  <si>
    <t>Буркина-Фасо</t>
  </si>
  <si>
    <t>بوركينا فاسو</t>
  </si>
  <si>
    <t>Higiene</t>
  </si>
  <si>
    <t>Hygiène</t>
  </si>
  <si>
    <t>Гигиена</t>
  </si>
  <si>
    <t>صحة</t>
  </si>
  <si>
    <t>BGD</t>
  </si>
  <si>
    <t>Bangladesh</t>
  </si>
  <si>
    <t>Бангладеш</t>
  </si>
  <si>
    <t>بنغلاديش</t>
  </si>
  <si>
    <t>Total</t>
  </si>
  <si>
    <t>Во всей стране</t>
  </si>
  <si>
    <t>المجموع</t>
  </si>
  <si>
    <t>Chart titles/ladders</t>
  </si>
  <si>
    <t>BGR</t>
  </si>
  <si>
    <t>Bulgaria</t>
  </si>
  <si>
    <t>Bulgarie</t>
  </si>
  <si>
    <t>Болгария</t>
  </si>
  <si>
    <t>بلغاريا</t>
  </si>
  <si>
    <t>Сельские</t>
  </si>
  <si>
    <t>ريفي</t>
  </si>
  <si>
    <t>BHR</t>
  </si>
  <si>
    <t>Bahrain</t>
  </si>
  <si>
    <t>Bahreïn</t>
  </si>
  <si>
    <t>Bahrein</t>
  </si>
  <si>
    <t>Бахрейн</t>
  </si>
  <si>
    <t>البحرين</t>
  </si>
  <si>
    <t>Urbano</t>
  </si>
  <si>
    <t>Urbain</t>
  </si>
  <si>
    <t>Городские</t>
  </si>
  <si>
    <t>الحضاري</t>
  </si>
  <si>
    <t>BHS</t>
  </si>
  <si>
    <t>Bahamas</t>
  </si>
  <si>
    <t>Багамские Острова</t>
  </si>
  <si>
    <t>جزر البهاما</t>
  </si>
  <si>
    <t>Preprimaria</t>
  </si>
  <si>
    <t>Pré-primaire</t>
  </si>
  <si>
    <t>Дошкольные учреждения</t>
  </si>
  <si>
    <t>المرحلة الابتدائية</t>
  </si>
  <si>
    <t>BIH</t>
  </si>
  <si>
    <t>Bosnia and Herzegovina</t>
  </si>
  <si>
    <t>Bosnie-Herzégovine</t>
  </si>
  <si>
    <t>Bosnia y Herzegovina</t>
  </si>
  <si>
    <t>Босния и Герцеговина</t>
  </si>
  <si>
    <t>البوسنة والهرسك</t>
  </si>
  <si>
    <t>Primaria</t>
  </si>
  <si>
    <t>Primaire</t>
  </si>
  <si>
    <t>Начальные</t>
  </si>
  <si>
    <t>خبرات</t>
  </si>
  <si>
    <t>BLM</t>
  </si>
  <si>
    <t>Saint Barthélemy</t>
  </si>
  <si>
    <t>Saint-Barthélemy</t>
  </si>
  <si>
    <t>San Barthélemy</t>
  </si>
  <si>
    <t>Сен-Бартелеми</t>
  </si>
  <si>
    <t>سان بارتليمي</t>
  </si>
  <si>
    <t>Secundaria</t>
  </si>
  <si>
    <t>Secondaire</t>
  </si>
  <si>
    <t>Средние</t>
  </si>
  <si>
    <t>ثانوي</t>
  </si>
  <si>
    <t>BLR</t>
  </si>
  <si>
    <t>Belarus</t>
  </si>
  <si>
    <t>Bélarus</t>
  </si>
  <si>
    <t>Belarús</t>
  </si>
  <si>
    <t>Беларусь</t>
  </si>
  <si>
    <t>بيلاروس</t>
  </si>
  <si>
    <t>Servicio básico</t>
  </si>
  <si>
    <t>Service de base</t>
  </si>
  <si>
    <t>Базовый уровень услуг</t>
  </si>
  <si>
    <t>الخدمة الأساسية</t>
  </si>
  <si>
    <t>BLZ</t>
  </si>
  <si>
    <t>Belize</t>
  </si>
  <si>
    <t>Belice</t>
  </si>
  <si>
    <t>Белиз</t>
  </si>
  <si>
    <t>بليز</t>
  </si>
  <si>
    <t>Servicio limitado</t>
  </si>
  <si>
    <t>Service limité</t>
  </si>
  <si>
    <t>Ограниченный уровень</t>
  </si>
  <si>
    <t>خدمة محدودة</t>
  </si>
  <si>
    <t>BMU</t>
  </si>
  <si>
    <t>Bermuda</t>
  </si>
  <si>
    <t>Bermudes</t>
  </si>
  <si>
    <t>Бермудские острова</t>
  </si>
  <si>
    <t>برمودا</t>
  </si>
  <si>
    <t>Sin servicio</t>
  </si>
  <si>
    <t>Pas de service</t>
  </si>
  <si>
    <t>Отсутствие услуг</t>
  </si>
  <si>
    <t>لاتوجد خدمة</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</si>
  <si>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</si>
  <si>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</si>
  <si>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</si>
  <si>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</si>
  <si>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</si>
  <si>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</si>
  <si>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Datos insuficientes</t>
  </si>
  <si>
    <t>Données insuffisantes</t>
  </si>
  <si>
    <t>Недостаточно данных</t>
  </si>
  <si>
    <t>البيانات غير كافية</t>
  </si>
  <si>
    <t>BRA</t>
  </si>
  <si>
    <t>Brazil</t>
  </si>
  <si>
    <t>Brésil</t>
  </si>
  <si>
    <t>Brasil</t>
  </si>
  <si>
    <t>Бразилия</t>
  </si>
  <si>
    <t>البرازيل</t>
  </si>
  <si>
    <t>Fuente: OMS/UNICEF JMP (2024)</t>
  </si>
  <si>
    <t>Source : OMS/UNICEF JMP (2024)</t>
  </si>
  <si>
    <t>Источник: СПМ ВОЗ/ЮНИСЕФ (2024 г.)</t>
  </si>
  <si>
    <t>المصدر: WHO/UNICEF JMP (2024)</t>
  </si>
  <si>
    <t>BRB</t>
  </si>
  <si>
    <t>Barbados</t>
  </si>
  <si>
    <t>Barbade</t>
  </si>
  <si>
    <t>Барбадос</t>
  </si>
  <si>
    <t>بربادوس</t>
  </si>
  <si>
    <t>No basic service estimate available</t>
  </si>
  <si>
    <t>No hay estimaciones de servicio básico disponible</t>
  </si>
  <si>
    <t>Aucune estimation de service de base disponible</t>
  </si>
  <si>
    <t>Оценок базового уровня услуг нет</t>
  </si>
  <si>
    <t>لا يتوفر تقدير الخدمة الأساسية</t>
  </si>
  <si>
    <t>BRN</t>
  </si>
  <si>
    <t>Brunei Darussalam</t>
  </si>
  <si>
    <t>Brunéi Darussalam</t>
  </si>
  <si>
    <t>Бруней-Даруссалам</t>
  </si>
  <si>
    <t>بروني دار السلام</t>
  </si>
  <si>
    <t>Proportion of Schools (%)</t>
  </si>
  <si>
    <t>Proporción de escuelas (%)</t>
  </si>
  <si>
    <t>Proportion des écoles (%)</t>
  </si>
  <si>
    <t>Доля школ (%)</t>
  </si>
  <si>
    <t>نسبة المدارس (٪)</t>
  </si>
  <si>
    <t>BTN</t>
  </si>
  <si>
    <t>Bhutan</t>
  </si>
  <si>
    <t>Bhoutan</t>
  </si>
  <si>
    <t>Bhután</t>
  </si>
  <si>
    <t>Бутан</t>
  </si>
  <si>
    <t>بوتان</t>
  </si>
  <si>
    <t>Charts tab glossary (if not already translated above)</t>
  </si>
  <si>
    <t>BWA</t>
  </si>
  <si>
    <t>Botswana</t>
  </si>
  <si>
    <t>Ботсвана</t>
  </si>
  <si>
    <t>بوتسوانا</t>
  </si>
  <si>
    <t>Servicios de agua, saneamiento e higiene en las escuelas</t>
  </si>
  <si>
    <t>Services d'eau, d'assainissement et d'hygiène en milieu scolaire</t>
  </si>
  <si>
    <t>Услуги водоснабжения и санитарии и обеспеченность средствами гигиены в школах</t>
  </si>
  <si>
    <t>خدمات المياه والصرف الصحي والنظافة في المدارس</t>
  </si>
  <si>
    <t>CAF</t>
  </si>
  <si>
    <t>Central African Republic</t>
  </si>
  <si>
    <t>République centrafricaine</t>
  </si>
  <si>
    <t>República Centroafricana</t>
  </si>
  <si>
    <t>Центральноафриканская Республика</t>
  </si>
  <si>
    <t>جمهورية أفريقيا الوسطى</t>
  </si>
  <si>
    <t>Water: total</t>
  </si>
  <si>
    <t>Agua: total</t>
  </si>
  <si>
    <t>Eau : total</t>
  </si>
  <si>
    <t>Вода: всего</t>
  </si>
  <si>
    <t>الماء: المجموع</t>
  </si>
  <si>
    <t>CAN</t>
  </si>
  <si>
    <t>Canada</t>
  </si>
  <si>
    <t>Canadá</t>
  </si>
  <si>
    <t>Канада</t>
  </si>
  <si>
    <t>كندا</t>
  </si>
  <si>
    <t>Water: urban</t>
  </si>
  <si>
    <t>Agua: urbano</t>
  </si>
  <si>
    <t>Eau : urbain</t>
  </si>
  <si>
    <t>Водоснабжение: городские</t>
  </si>
  <si>
    <t>المياه: حضرية</t>
  </si>
  <si>
    <t>CCK</t>
  </si>
  <si>
    <t>Cocos (Keeling) Islands</t>
  </si>
  <si>
    <t>Îles des Cocos (Keeling)</t>
  </si>
  <si>
    <t>Islas Cocos (Keeling)</t>
  </si>
  <si>
    <t>Кокосовых (Килинг) островов</t>
  </si>
  <si>
    <t>جزر كوكس (كيلينغ)</t>
  </si>
  <si>
    <t>Water: rural</t>
  </si>
  <si>
    <t>Agua: rural</t>
  </si>
  <si>
    <t>Eau : rural</t>
  </si>
  <si>
    <t>Водоснабжение: сельские</t>
  </si>
  <si>
    <t>المياه: ريفية</t>
  </si>
  <si>
    <t>CHE</t>
  </si>
  <si>
    <t>Switzerland</t>
  </si>
  <si>
    <t>Suisse</t>
  </si>
  <si>
    <t>Suiza</t>
  </si>
  <si>
    <t>Швейцария</t>
  </si>
  <si>
    <t>سويسرا</t>
  </si>
  <si>
    <t>Water: pre-primary</t>
  </si>
  <si>
    <t>Agua: preprimaria</t>
  </si>
  <si>
    <t>Eau : pré-primaire</t>
  </si>
  <si>
    <t>Водоснабжение: дошкольные учреждения</t>
  </si>
  <si>
    <t>الماء: المرحلة الابتدائية</t>
  </si>
  <si>
    <t>CHI</t>
  </si>
  <si>
    <t>Channel Islands</t>
  </si>
  <si>
    <t>Islas del Canal</t>
  </si>
  <si>
    <t>Îles anglo-normandes</t>
  </si>
  <si>
    <t>Нормандские острова</t>
  </si>
  <si>
    <t>جزر القناة</t>
  </si>
  <si>
    <t>Water: primary</t>
  </si>
  <si>
    <t>Agua: primaria</t>
  </si>
  <si>
    <t>Eau : primaire</t>
  </si>
  <si>
    <t xml:space="preserve">Водоснабжение: начальные </t>
  </si>
  <si>
    <t>الماء: أساسي</t>
  </si>
  <si>
    <t>CHL</t>
  </si>
  <si>
    <t>Chile</t>
  </si>
  <si>
    <t>Chili</t>
  </si>
  <si>
    <t>Чили</t>
  </si>
  <si>
    <t>شيلي</t>
  </si>
  <si>
    <t>Water: secondary</t>
  </si>
  <si>
    <t>Agua: secundaria</t>
  </si>
  <si>
    <t>Eau : secondaire</t>
  </si>
  <si>
    <t xml:space="preserve">Водоснабжение: средние </t>
  </si>
  <si>
    <t>الماء: ثانوي</t>
  </si>
  <si>
    <t>CHN</t>
  </si>
  <si>
    <t>China</t>
  </si>
  <si>
    <t>Chine</t>
  </si>
  <si>
    <t>Китай</t>
  </si>
  <si>
    <t>الصين</t>
  </si>
  <si>
    <t>Sanitation: total</t>
  </si>
  <si>
    <t>Saneamiento: total</t>
  </si>
  <si>
    <t>Assainissement : total</t>
  </si>
  <si>
    <t>Санитария: всего</t>
  </si>
  <si>
    <t>الصرف الصحي: الإجمالي</t>
  </si>
  <si>
    <t>Chart legenda</t>
  </si>
  <si>
    <t>CIV</t>
  </si>
  <si>
    <t>Côte d’Ivoire</t>
  </si>
  <si>
    <t>Кот-д'Ивуар</t>
  </si>
  <si>
    <t>كوت ديفوار</t>
  </si>
  <si>
    <t>Sanitation: urban</t>
  </si>
  <si>
    <t>Saneamiento: urbano</t>
  </si>
  <si>
    <t>Assainissement : urbain</t>
  </si>
  <si>
    <t>Санитария: городские</t>
  </si>
  <si>
    <t>الصرف الصحي: حضري</t>
  </si>
  <si>
    <t>CMR</t>
  </si>
  <si>
    <t>Cameroon</t>
  </si>
  <si>
    <t>Cameroun</t>
  </si>
  <si>
    <t>Camerún</t>
  </si>
  <si>
    <t>Камерун</t>
  </si>
  <si>
    <t>الكاميرون</t>
  </si>
  <si>
    <t>Sanitation: rural</t>
  </si>
  <si>
    <t>Saneamiento: rural</t>
  </si>
  <si>
    <t>Assainissement : rural</t>
  </si>
  <si>
    <t>Санитария: сельские</t>
  </si>
  <si>
    <t>الصرف الصحي: ريفي</t>
  </si>
  <si>
    <t>COD</t>
  </si>
  <si>
    <t>Democratic Republic of the Congo</t>
  </si>
  <si>
    <t>République démocratique du Congo</t>
  </si>
  <si>
    <t>República Democrática del Congo</t>
  </si>
  <si>
    <t>Демократическая Республика Конго</t>
  </si>
  <si>
    <t>جمهورية الكونغو الديمقراطية</t>
  </si>
  <si>
    <t>Sanitation: pre-primary</t>
  </si>
  <si>
    <t>Saneamiento: preprimaria</t>
  </si>
  <si>
    <t>Assainissement : pré-primaire</t>
  </si>
  <si>
    <t>Санитария: дошкольные учреждения</t>
  </si>
  <si>
    <t>الصرف الصحي: المرحلة الابتدائية</t>
  </si>
  <si>
    <t>COG</t>
  </si>
  <si>
    <t>Congo</t>
  </si>
  <si>
    <t>Конго</t>
  </si>
  <si>
    <t>الكونغو</t>
  </si>
  <si>
    <t>Sanitation: primary</t>
  </si>
  <si>
    <t>Saneamiento: primaria</t>
  </si>
  <si>
    <t>Assainissement :  primaire</t>
  </si>
  <si>
    <t>Санитария: начальные</t>
  </si>
  <si>
    <t>الصرف الصحي: أساسي</t>
  </si>
  <si>
    <t>COK</t>
  </si>
  <si>
    <t>Cook Islands</t>
  </si>
  <si>
    <t>Îles Cook</t>
  </si>
  <si>
    <t>Islas Cook</t>
  </si>
  <si>
    <t>Острова Кука</t>
  </si>
  <si>
    <t>جزر كوك</t>
  </si>
  <si>
    <t>Sanitation: secondary</t>
  </si>
  <si>
    <t>Saneamiento: secundaria</t>
  </si>
  <si>
    <t>Assainissement : secondaire</t>
  </si>
  <si>
    <t>Санитария: средние</t>
  </si>
  <si>
    <t>الصرف الصحي: ثانوي</t>
  </si>
  <si>
    <t>COL</t>
  </si>
  <si>
    <t>Colombia</t>
  </si>
  <si>
    <t>Colombie</t>
  </si>
  <si>
    <t>Колумбия</t>
  </si>
  <si>
    <t>كولومبيا</t>
  </si>
  <si>
    <t>Hygiene: total</t>
  </si>
  <si>
    <t>Higiene: total</t>
  </si>
  <si>
    <t>Hygiène : total</t>
  </si>
  <si>
    <t>Гигиена: общая</t>
  </si>
  <si>
    <t>النظافة: المجموع</t>
  </si>
  <si>
    <t>COM</t>
  </si>
  <si>
    <t>Comoros</t>
  </si>
  <si>
    <t>Comores</t>
  </si>
  <si>
    <t>Comoras</t>
  </si>
  <si>
    <t>Коморские Острова</t>
  </si>
  <si>
    <t>جزر القمر</t>
  </si>
  <si>
    <t>Hygiene: urban</t>
  </si>
  <si>
    <t>Higiene: urbano</t>
  </si>
  <si>
    <t>Hygiène : urbain</t>
  </si>
  <si>
    <t xml:space="preserve">Средства гигиены: городские </t>
  </si>
  <si>
    <t>النظافة: حضري</t>
  </si>
  <si>
    <t>CPV</t>
  </si>
  <si>
    <t>Cabo Verde</t>
  </si>
  <si>
    <t>Кабо-Верде</t>
  </si>
  <si>
    <t>كابو فيردي</t>
  </si>
  <si>
    <t>Hygiene: rural</t>
  </si>
  <si>
    <t>Higiene: rural</t>
  </si>
  <si>
    <t>Hygiène : rural</t>
  </si>
  <si>
    <t xml:space="preserve">Средства гигиены: сельские </t>
  </si>
  <si>
    <t>النظافة: ريفية</t>
  </si>
  <si>
    <t>CRI</t>
  </si>
  <si>
    <t>Costa Rica</t>
  </si>
  <si>
    <t>Коста-Рика</t>
  </si>
  <si>
    <t>كوستاريكا</t>
  </si>
  <si>
    <t>Hygiene: pre-primary</t>
  </si>
  <si>
    <t>Higiene: preprimaria</t>
  </si>
  <si>
    <t>Hygiène : pré-primaire</t>
  </si>
  <si>
    <t>Средства гигиены: дошкольные учреждения</t>
  </si>
  <si>
    <t>النظافة: ما قبل الابتدائي</t>
  </si>
  <si>
    <t>CUB</t>
  </si>
  <si>
    <t>Cuba</t>
  </si>
  <si>
    <t>Куба</t>
  </si>
  <si>
    <t>كوبا</t>
  </si>
  <si>
    <t>Hygiene: primary</t>
  </si>
  <si>
    <t>Higiene: primaria</t>
  </si>
  <si>
    <t>Hygiène : primaire</t>
  </si>
  <si>
    <t xml:space="preserve">Средства гигиены: начальные </t>
  </si>
  <si>
    <t>النظافة: أولية</t>
  </si>
  <si>
    <t>CUW</t>
  </si>
  <si>
    <t>Curaçao</t>
  </si>
  <si>
    <t>Curazao</t>
  </si>
  <si>
    <t>Кюрасао</t>
  </si>
  <si>
    <t>كوراساو</t>
  </si>
  <si>
    <t>Hygiene: secondary</t>
  </si>
  <si>
    <t>Higiene: secundaria</t>
  </si>
  <si>
    <t>Hygiène : secondaire</t>
  </si>
  <si>
    <t xml:space="preserve">Средства гигиены: средние </t>
  </si>
  <si>
    <t>النظافة: ثانوية</t>
  </si>
  <si>
    <t>CXR</t>
  </si>
  <si>
    <t>Christmas Island</t>
  </si>
  <si>
    <t>Île Christmas</t>
  </si>
  <si>
    <t>Isla Christmas</t>
  </si>
  <si>
    <t>остров Рождества</t>
  </si>
  <si>
    <t>جزيرة عيد الميلاد</t>
  </si>
  <si>
    <t>Facility estimates</t>
  </si>
  <si>
    <t>Estimaciones: instalaciónes</t>
  </si>
  <si>
    <t>Estimations : installations</t>
  </si>
  <si>
    <t>Оценки приспособлений</t>
  </si>
  <si>
    <t>تقديرات المنشأة</t>
  </si>
  <si>
    <t>CZE</t>
  </si>
  <si>
    <t>Czechia</t>
  </si>
  <si>
    <t>Tchéquie</t>
  </si>
  <si>
    <t>Chequia</t>
  </si>
  <si>
    <t>Чехия</t>
  </si>
  <si>
    <t>تشيكيا</t>
  </si>
  <si>
    <t>Facility datapoints</t>
  </si>
  <si>
    <t>Puntos de datos: instalaciónes</t>
  </si>
  <si>
    <t>Points de données : installations</t>
  </si>
  <si>
    <t>Точки данных о приспособлениях</t>
  </si>
  <si>
    <t>نقاط بيانات المنشأة</t>
  </si>
  <si>
    <t>DEU</t>
  </si>
  <si>
    <t>Germany</t>
  </si>
  <si>
    <t>Allemagne</t>
  </si>
  <si>
    <t>Alemania</t>
  </si>
  <si>
    <t>Германия</t>
  </si>
  <si>
    <t>ألمانيا</t>
  </si>
  <si>
    <t>Improved estimates</t>
  </si>
  <si>
    <t>Estimaciones: mejoradas</t>
  </si>
  <si>
    <t>Estimations : améliorée</t>
  </si>
  <si>
    <t>Оценки наличия улучшенных</t>
  </si>
  <si>
    <t>تقديرات محسنة</t>
  </si>
  <si>
    <t>DJI</t>
  </si>
  <si>
    <t>Djibouti</t>
  </si>
  <si>
    <t>Джибути</t>
  </si>
  <si>
    <t>جيبوتي</t>
  </si>
  <si>
    <t>Improved datapoints</t>
  </si>
  <si>
    <t>Puntos de datos: mejorados</t>
  </si>
  <si>
    <t>Points de données : améliorées</t>
  </si>
  <si>
    <t>Точки данных о наличии улучшенных</t>
  </si>
  <si>
    <t>تحسين نقاط البيانات</t>
  </si>
  <si>
    <t>DMA</t>
  </si>
  <si>
    <t>Dominica</t>
  </si>
  <si>
    <t>Dominique</t>
  </si>
  <si>
    <t>Доминика</t>
  </si>
  <si>
    <t>دومينيكا</t>
  </si>
  <si>
    <t>Basic estimates</t>
  </si>
  <si>
    <t>Estimaciones: básicas</t>
  </si>
  <si>
    <t>Estimations : de base</t>
  </si>
  <si>
    <t>Оценки базового уровня</t>
  </si>
  <si>
    <t>التقديرات الأساسية</t>
  </si>
  <si>
    <t>DNK</t>
  </si>
  <si>
    <t>Denmark</t>
  </si>
  <si>
    <t>Danemark</t>
  </si>
  <si>
    <t>Dinamarca</t>
  </si>
  <si>
    <t>Дания</t>
  </si>
  <si>
    <t>الدانمرك</t>
  </si>
  <si>
    <t>Basic datapoints</t>
  </si>
  <si>
    <t>Puntos de datos: básicos</t>
  </si>
  <si>
    <t>Points de données : services de base</t>
  </si>
  <si>
    <t>Точки данных о базовом уровне</t>
  </si>
  <si>
    <t>نقاط البيانات الأساسية</t>
  </si>
  <si>
    <t>DOM</t>
  </si>
  <si>
    <t>Dominican Republic</t>
  </si>
  <si>
    <t>République dominicaine</t>
  </si>
  <si>
    <t>República Dominicana</t>
  </si>
  <si>
    <t>Доминиканская Республика</t>
  </si>
  <si>
    <t>الجمهورية الدومينيكية</t>
  </si>
  <si>
    <t>With water estimates</t>
  </si>
  <si>
    <t>Estimaciones con agua</t>
  </si>
  <si>
    <t>Estimations : avec de l'eau</t>
  </si>
  <si>
    <t>С оценками водоснабжения</t>
  </si>
  <si>
    <t>مع تقديرات المياه</t>
  </si>
  <si>
    <t>DZA</t>
  </si>
  <si>
    <t>Algeria</t>
  </si>
  <si>
    <t>Algérie</t>
  </si>
  <si>
    <t>Argelia</t>
  </si>
  <si>
    <t>Алжир</t>
  </si>
  <si>
    <t>الجزائر</t>
  </si>
  <si>
    <t>With water datapoints</t>
  </si>
  <si>
    <t>Puntos de datos con agua</t>
  </si>
  <si>
    <t>Points de données : avec de l'eau</t>
  </si>
  <si>
    <t>С точками данных о водоснабжении</t>
  </si>
  <si>
    <t>مع نقاط بيانات المياه</t>
  </si>
  <si>
    <t>ECU</t>
  </si>
  <si>
    <t>Ecuador</t>
  </si>
  <si>
    <t>Équateur</t>
  </si>
  <si>
    <t>Эквадор</t>
  </si>
  <si>
    <t>إكوادور</t>
  </si>
  <si>
    <t>Estimates tab glossary (if not already translated above)</t>
  </si>
  <si>
    <t>EGY</t>
  </si>
  <si>
    <t>Egypt</t>
  </si>
  <si>
    <t>Égypte</t>
  </si>
  <si>
    <t>Egipto</t>
  </si>
  <si>
    <t>Египет</t>
  </si>
  <si>
    <t>مصر</t>
  </si>
  <si>
    <t>Estimaciones</t>
  </si>
  <si>
    <t>Estimations</t>
  </si>
  <si>
    <t>Оценки</t>
  </si>
  <si>
    <t>تقديرات</t>
  </si>
  <si>
    <t>ERI</t>
  </si>
  <si>
    <t>Eritrea</t>
  </si>
  <si>
    <t>Érythrée</t>
  </si>
  <si>
    <t>Эритрея</t>
  </si>
  <si>
    <t>إريتريا</t>
  </si>
  <si>
    <t>School Age Population 
Source: United Nations Population Division &amp; UNESCO</t>
  </si>
  <si>
    <t>Población en edad escolar
Fuente: División de Población de las Naciones Unidas y UNESCO</t>
  </si>
  <si>
    <t>Population d'âge scolaire
Source : Division de la population des Nations Unies et UNESCO</t>
  </si>
  <si>
    <t>Численность детей школьного возраста 
Источник: отдел народонаселения ООН и ЮНЕСКО</t>
  </si>
  <si>
    <t>السكان في سن المدرسة
المصدر: قسم السكان بالأمم المتحدة واليونسكو</t>
  </si>
  <si>
    <t>ESH</t>
  </si>
  <si>
    <t>Western Sahara</t>
  </si>
  <si>
    <t>Sahara occidental</t>
  </si>
  <si>
    <t>Sáhara Occidental</t>
  </si>
  <si>
    <t>Западная Сахара</t>
  </si>
  <si>
    <t>الصحراء الغربية</t>
  </si>
  <si>
    <t>Agua para consumo (%)</t>
  </si>
  <si>
    <t>Eau de boisson (%)</t>
  </si>
  <si>
    <t>Питьевое водоснабжение (%)</t>
  </si>
  <si>
    <t>مياه الشرب (٪)</t>
  </si>
  <si>
    <t>ESP</t>
  </si>
  <si>
    <t>Spain</t>
  </si>
  <si>
    <t>Espagne</t>
  </si>
  <si>
    <t>España</t>
  </si>
  <si>
    <t>Испания</t>
  </si>
  <si>
    <t>إسبانيا</t>
  </si>
  <si>
    <t>Saneamiento (%)</t>
  </si>
  <si>
    <t>Assainissement (%)</t>
  </si>
  <si>
    <t>Санитария (%)</t>
  </si>
  <si>
    <t>الصرف الصحي (٪)</t>
  </si>
  <si>
    <t>EST</t>
  </si>
  <si>
    <t>Estonie</t>
  </si>
  <si>
    <t>Эстония</t>
  </si>
  <si>
    <t>إستونيا</t>
  </si>
  <si>
    <t>Higiene (%)</t>
  </si>
  <si>
    <t>Hygiène (%)</t>
  </si>
  <si>
    <t>Гигиена (%)</t>
  </si>
  <si>
    <t>صحة (٪)</t>
  </si>
  <si>
    <t>ETH</t>
  </si>
  <si>
    <t>Ethiopia</t>
  </si>
  <si>
    <t>Éthiopie</t>
  </si>
  <si>
    <t>Etiopía</t>
  </si>
  <si>
    <t>Эфиопия</t>
  </si>
  <si>
    <t>إثيوبيا</t>
  </si>
  <si>
    <t>País</t>
  </si>
  <si>
    <t>Pays</t>
  </si>
  <si>
    <t>Страна</t>
  </si>
  <si>
    <t>بلد</t>
  </si>
  <si>
    <t>FIN</t>
  </si>
  <si>
    <t>Finland</t>
  </si>
  <si>
    <t>Finlande</t>
  </si>
  <si>
    <t>Finlandia</t>
  </si>
  <si>
    <t>Финляндия</t>
  </si>
  <si>
    <t>فنلندا</t>
  </si>
  <si>
    <t>Año</t>
  </si>
  <si>
    <t>Année</t>
  </si>
  <si>
    <t>Год</t>
  </si>
  <si>
    <t>عام</t>
  </si>
  <si>
    <t>FJI</t>
  </si>
  <si>
    <t>Fiji</t>
  </si>
  <si>
    <t>Fidji</t>
  </si>
  <si>
    <t>Фиджи</t>
  </si>
  <si>
    <t>فيجي</t>
  </si>
  <si>
    <t>Entorno</t>
  </si>
  <si>
    <t>Milieu</t>
  </si>
  <si>
    <t>Тип учреждения</t>
  </si>
  <si>
    <t>جلسة</t>
  </si>
  <si>
    <t>FLK</t>
  </si>
  <si>
    <t>Falkland Islands (Malvinas)</t>
  </si>
  <si>
    <t>Îles Falkland (Malvinas)</t>
  </si>
  <si>
    <t>Islas Malvinas (Falkland)</t>
  </si>
  <si>
    <t>Фолклендские (Мальвинские) острова</t>
  </si>
  <si>
    <t>جزر فوكلاند (مالفيناس)</t>
  </si>
  <si>
    <t>Instalaciónes</t>
  </si>
  <si>
    <t>Installation</t>
  </si>
  <si>
    <t>Приспособление</t>
  </si>
  <si>
    <t>امكانية</t>
  </si>
  <si>
    <t>FRA</t>
  </si>
  <si>
    <t>France</t>
  </si>
  <si>
    <t>Francia</t>
  </si>
  <si>
    <t>Франция</t>
  </si>
  <si>
    <t>فرنسا</t>
  </si>
  <si>
    <t>Mejorado</t>
  </si>
  <si>
    <t>Ameliorée</t>
  </si>
  <si>
    <t>Улучшенные</t>
  </si>
  <si>
    <t>محسّن</t>
  </si>
  <si>
    <t>FRO</t>
  </si>
  <si>
    <t>Faroe Islands</t>
  </si>
  <si>
    <t>Îles Féroé</t>
  </si>
  <si>
    <t>Islas Feroe</t>
  </si>
  <si>
    <t>Фарерские острова</t>
  </si>
  <si>
    <t>جزر فايرو</t>
  </si>
  <si>
    <t>Basico (mejorado y disponible)</t>
  </si>
  <si>
    <t>De base (ameliorée et disponible)</t>
  </si>
  <si>
    <t>Базовый уровень (улучшенные, имеется в наличии вода)</t>
  </si>
  <si>
    <t>أساسي (محسن ومتوفر)</t>
  </si>
  <si>
    <t>FSM</t>
  </si>
  <si>
    <t>Micronesia (Federated States of)</t>
  </si>
  <si>
    <t>Micronésie (États fédérés de)</t>
  </si>
  <si>
    <t>Micronesia (Estados Federados de)</t>
  </si>
  <si>
    <t>Микронезия (Федеративные Штаты)</t>
  </si>
  <si>
    <t>ميكرونيزيا (ولايات - الموحدة)</t>
  </si>
  <si>
    <t>Limitado</t>
  </si>
  <si>
    <t>Limité</t>
  </si>
  <si>
    <t>محدود</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</si>
  <si>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</si>
  <si>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</si>
  <si>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</si>
  <si>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</si>
  <si>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</si>
  <si>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</si>
  <si>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</si>
  <si>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</si>
  <si>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</si>
  <si>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</si>
  <si>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</si>
  <si>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Basic
(improved, usable &amp; single-sex)</t>
  </si>
  <si>
    <t>Básico
(mejorado, utilizable y de un solo sexo)</t>
  </si>
  <si>
    <t>De base 
(améliorée, utilisable et non mixte)</t>
  </si>
  <si>
    <t>Базовый уровень (улучшенные, пригодные для пользования и раздельные для девочек и для мальчиков)</t>
  </si>
  <si>
    <t>أساسي
(محسّن ، صالح للاستخدام ، أحادي الجنس)</t>
  </si>
  <si>
    <t>GEO</t>
  </si>
  <si>
    <t>Georgia</t>
  </si>
  <si>
    <t>Géorgie</t>
  </si>
  <si>
    <t>Грузия</t>
  </si>
  <si>
    <t>جورجيا</t>
  </si>
  <si>
    <t>Instalaciónes con agua</t>
  </si>
  <si>
    <t>Installation avec de l'eau</t>
  </si>
  <si>
    <t>Приспособление с водой</t>
  </si>
  <si>
    <t>مرفق بالماء</t>
  </si>
  <si>
    <t>GGY</t>
  </si>
  <si>
    <t>Guernsey</t>
  </si>
  <si>
    <t>Guernesey</t>
  </si>
  <si>
    <t>Гернси</t>
  </si>
  <si>
    <t>غيرنسي</t>
  </si>
  <si>
    <t>Basic  
(facility with water &amp; soap)</t>
  </si>
  <si>
    <t>Básico
 (instalación con agua y jabón)</t>
  </si>
  <si>
    <t>De base
 (installation avec de l'eau et du savon)</t>
  </si>
  <si>
    <t>Базовый уровень (приспособление с водой и мылом)</t>
  </si>
  <si>
    <t>أساسي
(مرفق بالماء والصابون)</t>
  </si>
  <si>
    <t>GHA</t>
  </si>
  <si>
    <t>Ghana</t>
  </si>
  <si>
    <t>Гана</t>
  </si>
  <si>
    <t>غانا</t>
  </si>
  <si>
    <t>Data summary tab glossary (if not already translated above)</t>
  </si>
  <si>
    <t>GIB</t>
  </si>
  <si>
    <t>Gibraltar</t>
  </si>
  <si>
    <t>Гибралтар</t>
  </si>
  <si>
    <t>جبل طارق</t>
  </si>
  <si>
    <t>Summary of data from national surveys and censuses</t>
  </si>
  <si>
    <t>Resumen de datos de encuestas y censos nacionales</t>
  </si>
  <si>
    <t>Synthèse des données des enquêtes et recensements nationaux</t>
  </si>
  <si>
    <t>Перечень данных из национальных обследований и переписей населения</t>
  </si>
  <si>
    <t>ملخص البيانات من المسوحات والتعدادات الوطنية</t>
  </si>
  <si>
    <t>GIN</t>
  </si>
  <si>
    <t>Guinea</t>
  </si>
  <si>
    <t>Guinée</t>
  </si>
  <si>
    <t>Гвинея</t>
  </si>
  <si>
    <t>غينيا</t>
  </si>
  <si>
    <t>[los valores entre corchetes no se utilizan]</t>
  </si>
  <si>
    <t>[valeurs entre crochets non utilisées]</t>
  </si>
  <si>
    <t>[величины в квадратных скобках не использовались]</t>
  </si>
  <si>
    <t>[القيم الموضوعة بين قوسين معقوفين غير مستخدمة]</t>
  </si>
  <si>
    <t>GLP</t>
  </si>
  <si>
    <t>Guadeloupe</t>
  </si>
  <si>
    <t>Guadalupe</t>
  </si>
  <si>
    <t>Гваделупа</t>
  </si>
  <si>
    <t>غوادلوب</t>
  </si>
  <si>
    <t>Drinking Water</t>
  </si>
  <si>
    <t>Agua para consumo</t>
  </si>
  <si>
    <t>Eau de boisson</t>
  </si>
  <si>
    <t>Питьевое водоснабжение</t>
  </si>
  <si>
    <t>GMB</t>
  </si>
  <si>
    <t>Gambia</t>
  </si>
  <si>
    <t>Gambie</t>
  </si>
  <si>
    <t>Гамбия</t>
  </si>
  <si>
    <t>غامبيا</t>
  </si>
  <si>
    <t>GNB</t>
  </si>
  <si>
    <t>Guinea-Bissau</t>
  </si>
  <si>
    <t>Guinée-Bissau</t>
  </si>
  <si>
    <t>Гвинея-Бисау</t>
  </si>
  <si>
    <t>غينيا - بيساو</t>
  </si>
  <si>
    <t xml:space="preserve">صحة </t>
  </si>
  <si>
    <t>GNQ</t>
  </si>
  <si>
    <t>Equatorial Guinea</t>
  </si>
  <si>
    <t>Guinée équatoriale</t>
  </si>
  <si>
    <t>Guinea Ecuatorial</t>
  </si>
  <si>
    <t>Экваториальная Гвинея</t>
  </si>
  <si>
    <t>غينيا الاستوائية</t>
  </si>
  <si>
    <t>Tipo de fuente</t>
  </si>
  <si>
    <t>Type de source de données</t>
  </si>
  <si>
    <t>Тип</t>
  </si>
  <si>
    <t>نوع</t>
  </si>
  <si>
    <t>GRC</t>
  </si>
  <si>
    <t>Greece</t>
  </si>
  <si>
    <t>Grèce</t>
  </si>
  <si>
    <t>Grecia</t>
  </si>
  <si>
    <t>Греция</t>
  </si>
  <si>
    <t>اليونان</t>
  </si>
  <si>
    <t>Fuente</t>
  </si>
  <si>
    <t>Source de données</t>
  </si>
  <si>
    <t>Источник</t>
  </si>
  <si>
    <t>مصدر</t>
  </si>
  <si>
    <t>GRD</t>
  </si>
  <si>
    <t>Grenada</t>
  </si>
  <si>
    <t>Grenade</t>
  </si>
  <si>
    <t>Granada</t>
  </si>
  <si>
    <t>Гренада</t>
  </si>
  <si>
    <t>غرينادا</t>
  </si>
  <si>
    <t>Mejorado y utilizable</t>
  </si>
  <si>
    <t>Améliorée et utilisable</t>
  </si>
  <si>
    <t>Улучшенные и пригодные для пользования</t>
  </si>
  <si>
    <t>محسن وقابل للاستخدام</t>
  </si>
  <si>
    <t>GRL</t>
  </si>
  <si>
    <t>Greenland</t>
  </si>
  <si>
    <t>Groenland</t>
  </si>
  <si>
    <t>Groenlandia</t>
  </si>
  <si>
    <t>Гренландия</t>
  </si>
  <si>
    <t>غرينلند</t>
  </si>
  <si>
    <t>Mejorado y de un solo sexo</t>
  </si>
  <si>
    <t>Améliorée et non mixte</t>
  </si>
  <si>
    <t>Улучшенные и раздельные для девочек и для мальчиков</t>
  </si>
  <si>
    <t>محسّن ومخصص للجنس الواحد</t>
  </si>
  <si>
    <t>GTM</t>
  </si>
  <si>
    <t>Guatemala</t>
  </si>
  <si>
    <t>Гватемала</t>
  </si>
  <si>
    <t>غواتيمالا</t>
  </si>
  <si>
    <t>Instalación para lavarse las manos</t>
  </si>
  <si>
    <t>Installation destinée au lavage des mains</t>
  </si>
  <si>
    <t>Приспособление для мытья рук</t>
  </si>
  <si>
    <t>مرفق غسيل اليدين</t>
  </si>
  <si>
    <t>GUF</t>
  </si>
  <si>
    <t>French Guiana</t>
  </si>
  <si>
    <t>Guyane française</t>
  </si>
  <si>
    <t>Guayana Francesa</t>
  </si>
  <si>
    <t>Французская Гвиана</t>
  </si>
  <si>
    <t>غيانا الفرنسية</t>
  </si>
  <si>
    <t>Instalación para lavarse las manos con agua</t>
  </si>
  <si>
    <t>Installation destinée au lavage des mains, avec de l'eau</t>
  </si>
  <si>
    <t>Приспособление для мытья рук с водой</t>
  </si>
  <si>
    <t>مرفق غسيل اليدين بالماء</t>
  </si>
  <si>
    <t>GUM</t>
  </si>
  <si>
    <t>Guam</t>
  </si>
  <si>
    <t>Гуам</t>
  </si>
  <si>
    <t>غوام</t>
  </si>
  <si>
    <t>EMIS</t>
  </si>
  <si>
    <t>ИСУО</t>
  </si>
  <si>
    <t>GUY</t>
  </si>
  <si>
    <t>Guyana</t>
  </si>
  <si>
    <t>Гайана</t>
  </si>
  <si>
    <t>غيانا</t>
  </si>
  <si>
    <t>Survey</t>
  </si>
  <si>
    <t>Encuesta</t>
  </si>
  <si>
    <t>Enquête</t>
  </si>
  <si>
    <t>Обследование</t>
  </si>
  <si>
    <t>الدراسة الاستقصائية</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</si>
  <si>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</si>
  <si>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</si>
  <si>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</si>
  <si>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</si>
  <si>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</si>
  <si>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</si>
  <si>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Census</t>
  </si>
  <si>
    <t>Censo</t>
  </si>
  <si>
    <t>Recensement</t>
  </si>
  <si>
    <t>Перепись населения</t>
  </si>
  <si>
    <t>التعداد</t>
  </si>
  <si>
    <t>HMD</t>
  </si>
  <si>
    <t>Heard Island and McDonald Islands</t>
  </si>
  <si>
    <t>Île Heard-et-Îles MacDonald</t>
  </si>
  <si>
    <t>Islas Heard y McDonald</t>
  </si>
  <si>
    <t>Остров Херд и острова Макдональд</t>
  </si>
  <si>
    <t>جزيرة هيرد وجزر ماكدونالد</t>
  </si>
  <si>
    <t>Otro</t>
  </si>
  <si>
    <t>Autre</t>
  </si>
  <si>
    <t>Другое</t>
  </si>
  <si>
    <t>آخر</t>
  </si>
  <si>
    <t>HND</t>
  </si>
  <si>
    <t>Honduras</t>
  </si>
  <si>
    <t>Гондурас</t>
  </si>
  <si>
    <t>هندوراس</t>
  </si>
  <si>
    <t>Survey with microdata</t>
  </si>
  <si>
    <t>Encuesta con microdatos</t>
  </si>
  <si>
    <t>Enquête avec microdonnées</t>
  </si>
  <si>
    <t>Обследование с микроданными</t>
  </si>
  <si>
    <t>المسح باستخدام البيانات الجزئية</t>
  </si>
  <si>
    <t>HRV</t>
  </si>
  <si>
    <t>Croatia</t>
  </si>
  <si>
    <t>Croatie</t>
  </si>
  <si>
    <t>Croacia</t>
  </si>
  <si>
    <t>Хорватия</t>
  </si>
  <si>
    <t>كرواتيا</t>
  </si>
  <si>
    <t>Admin</t>
  </si>
  <si>
    <t>Административная отчётность</t>
  </si>
  <si>
    <t>إداري</t>
  </si>
  <si>
    <t>HTI</t>
  </si>
  <si>
    <t>Haiti</t>
  </si>
  <si>
    <t>Haïti</t>
  </si>
  <si>
    <t>Haití</t>
  </si>
  <si>
    <t>Гаити</t>
  </si>
  <si>
    <t>هايتي</t>
  </si>
  <si>
    <t>Input tabs glossary (if not already translated above)</t>
  </si>
  <si>
    <t>HUN</t>
  </si>
  <si>
    <t>Hungary</t>
  </si>
  <si>
    <t>Hongrie</t>
  </si>
  <si>
    <t>Hungría</t>
  </si>
  <si>
    <t>Венгрия</t>
  </si>
  <si>
    <t>هنغاريا</t>
  </si>
  <si>
    <t>Agua en las Escuelas</t>
  </si>
  <si>
    <t>L'eau de boisson en milieu scolaire</t>
  </si>
  <si>
    <t>Водоснабжение в школах</t>
  </si>
  <si>
    <t>المياه في المدارس</t>
  </si>
  <si>
    <t>IDN</t>
  </si>
  <si>
    <t>Indonesia</t>
  </si>
  <si>
    <t>Indonésie</t>
  </si>
  <si>
    <t>Индонезия</t>
  </si>
  <si>
    <t>إندونيسيا</t>
  </si>
  <si>
    <t>Estimaciones (%)</t>
  </si>
  <si>
    <t>Estimations (%)</t>
  </si>
  <si>
    <t>Расчётные оценки (%)</t>
  </si>
  <si>
    <t>تقديرات (٪)</t>
  </si>
  <si>
    <t>IMN</t>
  </si>
  <si>
    <t>Isle of Man</t>
  </si>
  <si>
    <t>Île de Man</t>
  </si>
  <si>
    <t>Isla de Man</t>
  </si>
  <si>
    <t>Остров Мэн</t>
  </si>
  <si>
    <t>جزيرة مان</t>
  </si>
  <si>
    <t>Sin fuente de agua</t>
  </si>
  <si>
    <t>Aucun point d'eau</t>
  </si>
  <si>
    <t>Источник воды отсутствует</t>
  </si>
  <si>
    <t>لا يوجد مصدر للمياه</t>
  </si>
  <si>
    <t>IND</t>
  </si>
  <si>
    <t>India</t>
  </si>
  <si>
    <t>Inde</t>
  </si>
  <si>
    <t>Индия</t>
  </si>
  <si>
    <t>الهند</t>
  </si>
  <si>
    <t>No mejorado</t>
  </si>
  <si>
    <t>Non amélioré</t>
  </si>
  <si>
    <t>Неулучшенный</t>
  </si>
  <si>
    <t>غير محسّن</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</si>
  <si>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</si>
  <si>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</si>
  <si>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</si>
  <si>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</si>
  <si>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</si>
  <si>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</si>
  <si>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Disponible</t>
  </si>
  <si>
    <t>Имеется в наличии вода</t>
  </si>
  <si>
    <t>متوفرة</t>
  </si>
  <si>
    <t>IRL</t>
  </si>
  <si>
    <t>Ireland</t>
  </si>
  <si>
    <t>Irlande</t>
  </si>
  <si>
    <t>Irlanda</t>
  </si>
  <si>
    <t>Ирландия</t>
  </si>
  <si>
    <t>آيرلندا</t>
  </si>
  <si>
    <t>On premises</t>
  </si>
  <si>
    <t>En las escuelas</t>
  </si>
  <si>
    <t>Située sur place</t>
  </si>
  <si>
    <t>В помещении или на территории</t>
  </si>
  <si>
    <t>في أماكن العمل</t>
  </si>
  <si>
    <t>IRN</t>
  </si>
  <si>
    <t>Iran (Islamic Republic of)</t>
  </si>
  <si>
    <t>Iran (République islamique d’)</t>
  </si>
  <si>
    <t>Irán (República Islámica del)</t>
  </si>
  <si>
    <t>Иран (Исламская Республика)</t>
  </si>
  <si>
    <t>إيران (جمهورية - الإسلامية)</t>
  </si>
  <si>
    <t>Mejorado y disponible</t>
  </si>
  <si>
    <t>Ameliorée et situé sur place</t>
  </si>
  <si>
    <t>Улучшенный и в помещении или на территории</t>
  </si>
  <si>
    <t>محسّنة ومحلية</t>
  </si>
  <si>
    <t>IRQ</t>
  </si>
  <si>
    <t>Iraq</t>
  </si>
  <si>
    <t>Ирак</t>
  </si>
  <si>
    <t>العراق</t>
  </si>
  <si>
    <t>Mejorado, disponible en las escuelas</t>
  </si>
  <si>
    <t>Ameliorée, disponible et située sur place</t>
  </si>
  <si>
    <t>Улучшенный, имеется в наличии вода, расположен в помещении или на территории</t>
  </si>
  <si>
    <t>محسّن ومتاح محليًا</t>
  </si>
  <si>
    <t>Source type</t>
  </si>
  <si>
    <t>ISL</t>
  </si>
  <si>
    <t>Iceland</t>
  </si>
  <si>
    <t>Islande</t>
  </si>
  <si>
    <t>Islandia</t>
  </si>
  <si>
    <t>Исландия</t>
  </si>
  <si>
    <t>آيسلندا</t>
  </si>
  <si>
    <t>Tipo de installacion</t>
  </si>
  <si>
    <t>Type d'installation</t>
  </si>
  <si>
    <t>Тип приспособления</t>
  </si>
  <si>
    <t>نوع المرفق</t>
  </si>
  <si>
    <t>ISR</t>
  </si>
  <si>
    <t>Israel</t>
  </si>
  <si>
    <t>Israël</t>
  </si>
  <si>
    <t>Израиль</t>
  </si>
  <si>
    <t>إسرائيل</t>
  </si>
  <si>
    <t>Proprortion improved</t>
  </si>
  <si>
    <t>Proporción mejorado</t>
  </si>
  <si>
    <t>Proportion améliorée</t>
  </si>
  <si>
    <t xml:space="preserve">Доля улучшенных </t>
  </si>
  <si>
    <t>نسبة تحسن</t>
  </si>
  <si>
    <t>ITA</t>
  </si>
  <si>
    <t>Italy</t>
  </si>
  <si>
    <t>Italie</t>
  </si>
  <si>
    <t>Italia</t>
  </si>
  <si>
    <t>Италия</t>
  </si>
  <si>
    <t>إيطاليا</t>
  </si>
  <si>
    <t>Notas</t>
  </si>
  <si>
    <t>Remarques</t>
  </si>
  <si>
    <t xml:space="preserve">Примечания </t>
  </si>
  <si>
    <t>ملحوظات</t>
  </si>
  <si>
    <t>JAM</t>
  </si>
  <si>
    <t>Jamaica</t>
  </si>
  <si>
    <t>Jamaïque</t>
  </si>
  <si>
    <t>Ямайка</t>
  </si>
  <si>
    <t>جامايكا</t>
  </si>
  <si>
    <t>Estimación de la instalación utilizada</t>
  </si>
  <si>
    <t>Estimation utilisée : installations</t>
  </si>
  <si>
    <t>Использована оценка приспособлений</t>
  </si>
  <si>
    <t>تم استخدام تقدير المنشأة</t>
  </si>
  <si>
    <t>JEY</t>
  </si>
  <si>
    <t>Jersey</t>
  </si>
  <si>
    <t>Джерси</t>
  </si>
  <si>
    <t>جيرسي</t>
  </si>
  <si>
    <t>Estimación mejorada utilizada</t>
  </si>
  <si>
    <t>Estimation utilisée : améliorée</t>
  </si>
  <si>
    <t>Использована оценка наличия улучшенных</t>
  </si>
  <si>
    <t>تم استخدام تقدير محسن</t>
  </si>
  <si>
    <t>JOR</t>
  </si>
  <si>
    <t>Jordan</t>
  </si>
  <si>
    <t>Jordanie</t>
  </si>
  <si>
    <t>Jordania</t>
  </si>
  <si>
    <t>Иордания</t>
  </si>
  <si>
    <t>الأردن</t>
  </si>
  <si>
    <t>Estimación básica utilizada</t>
  </si>
  <si>
    <t>Estimation utilisée : service de base</t>
  </si>
  <si>
    <t>Использована оценка базового уровня</t>
  </si>
  <si>
    <t>تم استخدام التقدير الأساسي</t>
  </si>
  <si>
    <t>JPN</t>
  </si>
  <si>
    <t>Japan</t>
  </si>
  <si>
    <t>Japon</t>
  </si>
  <si>
    <t>Japón</t>
  </si>
  <si>
    <t>Япония</t>
  </si>
  <si>
    <t>اليابان</t>
  </si>
  <si>
    <t>Número total de escuelas</t>
  </si>
  <si>
    <t>Nombre total d'écoles</t>
  </si>
  <si>
    <t>Общее число школ</t>
  </si>
  <si>
    <t>إجمالي عدد المدارس</t>
  </si>
  <si>
    <t>KAZ</t>
  </si>
  <si>
    <t>Kazakhstan</t>
  </si>
  <si>
    <t>Kazajstán</t>
  </si>
  <si>
    <t>Казахстан</t>
  </si>
  <si>
    <t>كازاخستان</t>
  </si>
  <si>
    <t>Número encuestado</t>
  </si>
  <si>
    <t>Nombre enquêté</t>
  </si>
  <si>
    <t>Число обследованных школ</t>
  </si>
  <si>
    <t>عدد الذين شملهم الاستطلاع</t>
  </si>
  <si>
    <t>KEN</t>
  </si>
  <si>
    <t>Kenya</t>
  </si>
  <si>
    <t>Кения</t>
  </si>
  <si>
    <t>كينيا</t>
  </si>
  <si>
    <t>Saneamiento en las Escuelas</t>
  </si>
  <si>
    <t>L'assainissement en milieu scolaire</t>
  </si>
  <si>
    <t>Санитария в школах</t>
  </si>
  <si>
    <t>الصرف الصحي في المدارس</t>
  </si>
  <si>
    <t>KGZ</t>
  </si>
  <si>
    <t>Kyrgyzstan</t>
  </si>
  <si>
    <t>Kirghizistan</t>
  </si>
  <si>
    <t>Kirguistán</t>
  </si>
  <si>
    <t>Кыргызстан</t>
  </si>
  <si>
    <t>قيرغيزستان</t>
  </si>
  <si>
    <t>Sin instalaciones</t>
  </si>
  <si>
    <t>Aucune installation</t>
  </si>
  <si>
    <t>Приспособления отсутствуют</t>
  </si>
  <si>
    <t>لا مرفق</t>
  </si>
  <si>
    <t>KHM</t>
  </si>
  <si>
    <t>Cambodia</t>
  </si>
  <si>
    <t>Cambodge</t>
  </si>
  <si>
    <t>Camboya</t>
  </si>
  <si>
    <t>Камбоджа</t>
  </si>
  <si>
    <t>كمبوديا</t>
  </si>
  <si>
    <t>Utilizable</t>
  </si>
  <si>
    <t>Utilisable</t>
  </si>
  <si>
    <t>Пригодные для пользования</t>
  </si>
  <si>
    <t>صالحة للاستعمال</t>
  </si>
  <si>
    <t>KIR</t>
  </si>
  <si>
    <t>Kiribati</t>
  </si>
  <si>
    <t>Кирибати</t>
  </si>
  <si>
    <t>كيريباس</t>
  </si>
  <si>
    <t>De un solo sexo</t>
  </si>
  <si>
    <t>Non mixte</t>
  </si>
  <si>
    <t>Раздельные для девочек и для мальчиков</t>
  </si>
  <si>
    <t>جنس واحد</t>
  </si>
  <si>
    <t>KNA</t>
  </si>
  <si>
    <t>Saint Kitts and Nevis</t>
  </si>
  <si>
    <t>Saint-Kitts-et-Nevis</t>
  </si>
  <si>
    <t>Saint Kitts y Nevis</t>
  </si>
  <si>
    <t>Сент-Китс и Невис</t>
  </si>
  <si>
    <t>سانت كيتس ونيفس</t>
  </si>
  <si>
    <t>Utilizable y de un solo sexo</t>
  </si>
  <si>
    <t>Utilisable et non mixte</t>
  </si>
  <si>
    <t>Пригодные для пользования и раздельные для девочек и для мальчиков</t>
  </si>
  <si>
    <t>صالحة للاستعمال وجنس واحد</t>
  </si>
  <si>
    <t>KOR</t>
  </si>
  <si>
    <t>Republic of Korea</t>
  </si>
  <si>
    <t>République de Corée</t>
  </si>
  <si>
    <t>República de Corea</t>
  </si>
  <si>
    <t>Республика Корея</t>
  </si>
  <si>
    <t>جمهورية كوريا</t>
  </si>
  <si>
    <t>Estimación mejorada y utilizable utilizada</t>
  </si>
  <si>
    <t>Estimation utilisée : améliorée et utilisable</t>
  </si>
  <si>
    <t>Использована оценка улучшенных и пригодных для пользования</t>
  </si>
  <si>
    <t>استخدام تقدير محسن وقابل للاستخدام</t>
  </si>
  <si>
    <t>KWT</t>
  </si>
  <si>
    <t>Kuwait</t>
  </si>
  <si>
    <t>Koweït</t>
  </si>
  <si>
    <t>Кувейт</t>
  </si>
  <si>
    <t>الكويت</t>
  </si>
  <si>
    <t>Estimación mejorada y de un solo sexo utilizada</t>
  </si>
  <si>
    <t>Estimation utilisée : améliorée et non mixte</t>
  </si>
  <si>
    <t>Использована оценка улучшенных и раздельных для девочек и для мальчиков</t>
  </si>
  <si>
    <t>تم استخدام تقدير أحادي الجنس</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</si>
  <si>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</si>
  <si>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</si>
  <si>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</si>
  <si>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</si>
  <si>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</si>
  <si>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</si>
  <si>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Higiene en las Escuelas</t>
  </si>
  <si>
    <t>L'hygiène en milieu scolaire</t>
  </si>
  <si>
    <t>Гигиена в школах</t>
  </si>
  <si>
    <t>النظافة في المدارس</t>
  </si>
  <si>
    <t>LBN</t>
  </si>
  <si>
    <t>Lebanon</t>
  </si>
  <si>
    <t>Liban</t>
  </si>
  <si>
    <t>Líbano</t>
  </si>
  <si>
    <t>Ливан</t>
  </si>
  <si>
    <t>لبنان</t>
  </si>
  <si>
    <t>Instalación sin agua ni jabón.</t>
  </si>
  <si>
    <t>Installation sans eau ni savon</t>
  </si>
  <si>
    <t>Приспособление без воды или мыла</t>
  </si>
  <si>
    <t>مرفق بدون ماء أو صابون</t>
  </si>
  <si>
    <t>LBR</t>
  </si>
  <si>
    <t>Liberia</t>
  </si>
  <si>
    <t>Libéria</t>
  </si>
  <si>
    <t>Либерия</t>
  </si>
  <si>
    <t>ليبريا</t>
  </si>
  <si>
    <t>Instalación con agua</t>
  </si>
  <si>
    <t>LBY</t>
  </si>
  <si>
    <t>Libya</t>
  </si>
  <si>
    <t>Libye</t>
  </si>
  <si>
    <t>Libia</t>
  </si>
  <si>
    <t>Ливия</t>
  </si>
  <si>
    <t>ليبيا</t>
  </si>
  <si>
    <t>Facility with soap</t>
  </si>
  <si>
    <t>Instalación con jabon</t>
  </si>
  <si>
    <t>Installation avec du savon</t>
  </si>
  <si>
    <t>Приспособление с мылом</t>
  </si>
  <si>
    <t>مرفق بالصابون</t>
  </si>
  <si>
    <t>LCA</t>
  </si>
  <si>
    <t>Saint Lucia</t>
  </si>
  <si>
    <t>Sainte-Lucie</t>
  </si>
  <si>
    <t>Santa Lucía</t>
  </si>
  <si>
    <t>Сент-Люсия</t>
  </si>
  <si>
    <t>سانت لوسيا</t>
  </si>
  <si>
    <t>Estimación de instalación con agua utilizada</t>
  </si>
  <si>
    <t>Estimation utilisée : installation avec de l'eau</t>
  </si>
  <si>
    <t>Использована оценка приспособлений с водой</t>
  </si>
  <si>
    <t>مرفق مع تقدير المياه المستخدمة</t>
  </si>
  <si>
    <t>LIE</t>
  </si>
  <si>
    <t>Liechtenstein</t>
  </si>
  <si>
    <t>Лихтенштейн</t>
  </si>
  <si>
    <t>ليختنشتاين</t>
  </si>
  <si>
    <t>POBLACIÓN DE NIÑOS EN EDAD ESCOLAR</t>
  </si>
  <si>
    <t>POPULATION D'ENFANTS D'AGE SCOLAIRE</t>
  </si>
  <si>
    <t>ЧИСЛЕННОСТЬ ДЕТЕЙ ШКОЛЬНОГО ВОЗРАСТА</t>
  </si>
  <si>
    <t>عدد السكان من الأطفال في سن المدرسة</t>
  </si>
  <si>
    <t>LKA</t>
  </si>
  <si>
    <t>Sri Lanka</t>
  </si>
  <si>
    <t>Шри-Ланка</t>
  </si>
  <si>
    <t>سري لانكا</t>
  </si>
  <si>
    <t>Total (a)</t>
  </si>
  <si>
    <t>Totale (a)</t>
  </si>
  <si>
    <t>Во всей стране (a)</t>
  </si>
  <si>
    <t>المجموع (أ)</t>
  </si>
  <si>
    <t>LSO</t>
  </si>
  <si>
    <t>Lesotho</t>
  </si>
  <si>
    <t>Лесото</t>
  </si>
  <si>
    <t>ليسوتو</t>
  </si>
  <si>
    <t>Urban % (b)</t>
  </si>
  <si>
    <t>Urbano % (b)</t>
  </si>
  <si>
    <t>Urbain % (b)</t>
  </si>
  <si>
    <t>Городские (%) (b)</t>
  </si>
  <si>
    <t>المناطق الحضرية٪ (ب)</t>
  </si>
  <si>
    <t>LTU</t>
  </si>
  <si>
    <t>Lithuania</t>
  </si>
  <si>
    <t>Lituanie</t>
  </si>
  <si>
    <t>Lituania</t>
  </si>
  <si>
    <t>Литва</t>
  </si>
  <si>
    <t>ليتوانيا</t>
  </si>
  <si>
    <t>Pre-Primary (c)</t>
  </si>
  <si>
    <t>Preprimaria (c)</t>
  </si>
  <si>
    <t>Pré-primaire (c)</t>
  </si>
  <si>
    <t>Дошкольные учреждения (с)</t>
  </si>
  <si>
    <t>ما قبل الابتدائي (ج)</t>
  </si>
  <si>
    <t>LUX</t>
  </si>
  <si>
    <t>Luxembourg</t>
  </si>
  <si>
    <t>Luxemburgo</t>
  </si>
  <si>
    <t>Люксембург</t>
  </si>
  <si>
    <t>لكسمبرغ</t>
  </si>
  <si>
    <t>Primary (c)</t>
  </si>
  <si>
    <t>Primaria (c)</t>
  </si>
  <si>
    <t>Primaire (c)</t>
  </si>
  <si>
    <t>Начальные (с)</t>
  </si>
  <si>
    <t>أساسي (ج)</t>
  </si>
  <si>
    <t>LVA</t>
  </si>
  <si>
    <t>Latvia</t>
  </si>
  <si>
    <t>Lettonie</t>
  </si>
  <si>
    <t>Letonia</t>
  </si>
  <si>
    <t>Латвия</t>
  </si>
  <si>
    <t>لاتفيا</t>
  </si>
  <si>
    <t>Secondary (c)</t>
  </si>
  <si>
    <t>Secundaria (c)</t>
  </si>
  <si>
    <t>Secondaire (c)</t>
  </si>
  <si>
    <t>Средние (с)</t>
  </si>
  <si>
    <t>الثانوية (ج)</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</si>
  <si>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</si>
  <si>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</si>
  <si>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</si>
  <si>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</si>
  <si>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</si>
  <si>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</si>
  <si>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(a) Calculated by summing pre-primary, primary and secondary school age populations</t>
  </si>
  <si>
    <t>(a) Calculado sumando las poblaciones en edad preescolar, primaria y secundaria</t>
  </si>
  <si>
    <t>(a) Calculé en additionnant les populations d'âge préscolaire, primaire et secondaire</t>
  </si>
  <si>
    <t>(a) Рассчитано путём суммирования численности детей школьного возраста в дошкольных учреждениях и в начальных и средних школах</t>
  </si>
  <si>
    <t>(أ) محسوبة بجمع السكان في سن التعليم قبل الابتدائي والابتدائي والثانوي</t>
  </si>
  <si>
    <t>MAF</t>
  </si>
  <si>
    <t>Saint Martin (French Part)</t>
  </si>
  <si>
    <t>Saint-Martin (partie française)</t>
  </si>
  <si>
    <t>San Martín (parte francesa)</t>
  </si>
  <si>
    <t>Сен-Мартен (французская часть)</t>
  </si>
  <si>
    <t>سانت مارتن (الجزء الفرنسي)</t>
  </si>
  <si>
    <t>(b) Percentage of population residing in urban areas, Source: UN Population Division (2018)</t>
  </si>
  <si>
    <t>(b) Porcentaje de la población que reside en áreas urbanas, Fuente: División de Población de la ONU (2018)</t>
  </si>
  <si>
    <t>(b) Pourcentage de la population résidant dans les zones urbaines, Source : Division de la population des Nations Unies (2018)</t>
  </si>
  <si>
    <t>(b) Процент населения, проживающего в городах. Источник: Институт народонаселния ООН (2018 г.)</t>
  </si>
  <si>
    <t>(ب) نسبة السكان المقيمين في المناطق الحضرية ، المصدر: قسم السكان بالأمم المتحدة  (2018)</t>
  </si>
  <si>
    <t>MAR</t>
  </si>
  <si>
    <t>Morocco</t>
  </si>
  <si>
    <t>Maroc</t>
  </si>
  <si>
    <t>Marruecos</t>
  </si>
  <si>
    <t>Марокко</t>
  </si>
  <si>
    <t>المغرب</t>
  </si>
  <si>
    <t>(c) Source: UNESCO Institute for Statistics (2023)</t>
  </si>
  <si>
    <t>(c) Fuente: Instituto de Estadística de la UNESCO (2023)</t>
  </si>
  <si>
    <t>(c) Source : Institut de statistique de l'UNESCO (2023)</t>
  </si>
  <si>
    <t>(c) Источник: Институт статистики ЮНЕСКО (2023 г.)</t>
  </si>
  <si>
    <t>(ج) المصدر: معهد اليونسكو للإحصاء (2023).</t>
  </si>
  <si>
    <t>MCO</t>
  </si>
  <si>
    <t>Monaco</t>
  </si>
  <si>
    <t>Mónaco</t>
  </si>
  <si>
    <t>Монако</t>
  </si>
  <si>
    <t>موناكو</t>
  </si>
  <si>
    <t>Los valores en texto gris se imputan en función de la regresión lineal</t>
  </si>
  <si>
    <t>Les valeurs en texte gris sont imputées sur la base d'une régression linéaire</t>
  </si>
  <si>
    <t>Величины, выделенные серым цветом, являются условно исчисленными на основании линейной регрессии</t>
  </si>
  <si>
    <t>يتم احتساب القيم في النص الرمادي بناءً على الانحدار الخطي</t>
  </si>
  <si>
    <t>MDA</t>
  </si>
  <si>
    <t>Republic of Moldova</t>
  </si>
  <si>
    <t>République de Moldova</t>
  </si>
  <si>
    <t>República de Moldova</t>
  </si>
  <si>
    <t>Республика Молдова</t>
  </si>
  <si>
    <t>جمهورية مولدوفا</t>
  </si>
  <si>
    <t>Guidance tab glossary (if not already translated above)</t>
  </si>
  <si>
    <t>MDG</t>
  </si>
  <si>
    <t>Madagascar</t>
  </si>
  <si>
    <t>Мадагаскар</t>
  </si>
  <si>
    <t>مدغشقر</t>
  </si>
  <si>
    <t>Este documento es un archivo de país JMP. Se han creado archivos de país JMP en Excel para agua potable, saneamiento e higiene en las escuelas en función del alcance y la ambición de las metas de los ODS. Los archivos de países detallan las fuentes de datos que están disponibles en la base de datos del JMP, así como las estimaciones resultantes del JMP. A continuación, se describe cada pestaña de los archivos de país para WASH en las escuelas.</t>
  </si>
  <si>
    <t>Ce document est un fichier pays JMP. Les fichiers pays JMP ont été créés dans Excel pour l'eau potable, l'assainissement et l'hygiène dans les écoles sur la base de la portée et de l'ambition des cibles des ODD. Les fichiers de pays détaillent les sources de données disponibles dans la base de données JMP, ainsi que les estimations JMP qui en résultent. Ce qui suit décrit chaque onglet des fichiers de pays pour WASH dans les écoles.</t>
  </si>
  <si>
    <t>Настоящий документ является страновым файлом СПМ. Страновые файлы СПМ были созданы в формате Excel для данных о питьевом водоснабжении, санитарии и гигиене в школах на основании сферы охвата и целевых показателей, предусмотренных задачами ЦУР. В страновых файлах указываются источники данных, которые имеются в базе данных СПМ, а также рассчитываемые СПМ оценки. Ниже представлено описание каждого рабочего листа страновых файлов с данными о WASH в школах.</t>
  </si>
  <si>
    <t>هذا المستند عبارة عن ملف قطري لبرنامج الرصد المشتركJMP . تم إنشاء ملفات بلدان برنامج الرصد المشترك في برنامج Excel لمياه الشرب والصرف الصحي والنظافة في المدارس بناءً على نطاق وطموح أهداف التنمية المستدامة. توضح ملفات الدولة بالتفصيل مصادر البيانات المتوفرة في قاعدة بيانات JMP ، بالإضافة إلى تقديرات JMP الناتجة. يوضح ما يلي كل علامة تبويب من ملفات الدولة الخاصة بالمياه والصرف الصحي والنظافة الصحية في المدارس.</t>
  </si>
  <si>
    <t>MDV</t>
  </si>
  <si>
    <t>Maldives</t>
  </si>
  <si>
    <t>Maldivas</t>
  </si>
  <si>
    <t>Мальдивские Острова</t>
  </si>
  <si>
    <t>ملديف</t>
  </si>
  <si>
    <t>La hoja de cálculo de Excel tiene una serie de pestañas, pero para facilitar la consulta, la página principal incluye enlaces a las pestañas clave.</t>
  </si>
  <si>
    <t>La feuille de calcul Excel comporte une série d'onglets, mais pour faciliter la référence, la page d'accueil comprend des liens vers les onglets clés.</t>
  </si>
  <si>
    <t>Электронная таблица Excel содержит ряд рабочих листов, но для удобства пользования на первой странице содержатся ссылки на ключевые рабочие листы.</t>
  </si>
  <si>
    <t>يحتوي جدول بيانات Excel على سلسلة من علامات التبويب ، ولكن لتسهيل الرجوع إليه ، تشتمل الصفحة الأولى على روابط لعلامات التبويب الرئيسية.</t>
  </si>
  <si>
    <t>MEX</t>
  </si>
  <si>
    <t>Mexico</t>
  </si>
  <si>
    <t>Mexique</t>
  </si>
  <si>
    <t>México</t>
  </si>
  <si>
    <t>Мексика</t>
  </si>
  <si>
    <t>المكسيك</t>
  </si>
  <si>
    <t xml:space="preserve">This tab displays drinking water, sanitation and hygiene ‘ladders’ used by the JMP for global monitoring purposes. The ladders show the latest total, urban, rural, pre-primary, primary and secondary school estimates. Summary estimates are tabulated below as they will appear in the statistical tables at the back of JMP progress reports on schools. </t>
  </si>
  <si>
    <t>Esta pestaña muestra las "escaleras" de agua potable, saneamiento e higiene utilizadas por el JMP para propósitos de monitoreo global. Las escalas muestran las últimas estimaciones totales, urbanas, rurales, preprimarias, primarias y secundarias. Las estimaciones resumidas se tabulan a continuación tal como aparecerán en las tablas estadísticas en la parte posterior de los informes de progreso de JMP en las escuelas.</t>
  </si>
  <si>
    <t>Cet onglet affiche les « échelles » d'eau potable, d'assainissement et d'hygiène utilisées par le JMP à des fins de surveillance mondiale. Les échelles montrent les dernières estimations totales, urbaines, rurales, préscolaires, primaires et secondaires. Les estimations récapitulatives sont présentées ci-dessous telles qu'elles apparaîtront dans les tableaux statistiques à la fin des rapports d'avancement du JMP sur les écoles.</t>
  </si>
  <si>
    <t>На этой вкладке отображаются «лестницы» питьевой воды, санитарии и гигиены, используемые СПМ для целей глобального мониторинга. Лестницы показывают последние общие оценки по городским, сельским, дошкольным, начальным и средним школам. Сводные оценки представлены в таблице ниже, поскольку они появятся в статистических таблицах в конце отчетов о ходе СПМ по школам.</t>
  </si>
  <si>
    <t>تعرض علامة التبويب هذه "سلالم" مياه الشرب والصرف الصحي والنظافة العامة التي يستخدمها برنامج الرصد المشترك لأغراض المراقبة العالمية. تُظهر السلالم أحدث التقديرات الإجمالية للمدارس الحضرية والريفية ومرحلة ما قبل الابتدائي والابتدائي والثانوي. تم جدولة التقديرات الموجزة أدناه كما ستظهر في الجداول الإحصائية في الجزء الخلفي من التقارير المرحلية لبرنامج الرصد المشترك حول المدارس.</t>
  </si>
  <si>
    <t>MHL</t>
  </si>
  <si>
    <t>Marshall Islands</t>
  </si>
  <si>
    <t>Îles Marshall</t>
  </si>
  <si>
    <t>Islas Marshall</t>
  </si>
  <si>
    <t>Маршалловы Острова</t>
  </si>
  <si>
    <t>جزر مارشال</t>
  </si>
  <si>
    <t>Esta pestaña incluye gráficos que muestran las tendencias de cobertura estimada para los servicios de agua potable, saneamiento e higiene desde el año 2000. Estos gráficos ilustran el método JMP de usar una regresión lineal de los puntos de datos disponibles para generar estimaciones para un año de referencia determinado y resaltar las diferencias entre las estimaciones. de 'mejorado', que ha sido un indicador común utilizado en el pasado, y estimaciones de servicios 'básicos'.</t>
  </si>
  <si>
    <t>Cet onglet comprend des graphiques montrant les tendances de couverture estimées pour les services d'eau potable, d'assainissement et d'hygiène depuis l'an 2000. Ces graphiques illustrent la méthode JMP consistant à utiliser une régression linéaire des points de données disponibles pour générer des estimations pour une année de référence donnée et mettre en évidence les différences entre les estimations. des « améliorés », qui a été un indicateur couramment utilisé dans le passé, et des estimations des services « de base ».</t>
  </si>
  <si>
    <t>Этот рабочий лист содержит графики, показывающие расчётные тенденции в охвате услугами в области питьевого водоснабжения, санитарии и гигиены с 2000 года. Эти графики иллюстрируют используемый СПМ метод линейной регрессии имеющихся точек данных для генерирования расчётных оценок для заданного базисного года и показывают разницу между расчётными оценками наличия "улучшенных" средств и сооружений, которое было общепринятым показателем, использованным в прошлом, и расчётными оценками "базового" уровня услуг.</t>
  </si>
  <si>
    <t>تتضمن علامة التبويب هذه مخططات توضح اتجاهات التغطية المقدرة لمياه الشرب والصرف الصحي وخدمات النظافة منذ عام 2000. توضح هذه الرسوم البيانية طريقة JMP لاستخدام الانحدار الخطي لنقاط البيانات المتاحة لإنشاء تقديرات لسنة مرجعية معينة وتسليط الضوء على الاختلافات بين التقديرات "المحسن" ، الذي كان مؤشرًا شائعًا مستخدمًا في الماضي ، وتقديرات للخدمات "الأساسية".</t>
  </si>
  <si>
    <t>MKD</t>
  </si>
  <si>
    <t>North Macedonia</t>
  </si>
  <si>
    <t>Macédoine du Nord</t>
  </si>
  <si>
    <t>Macedonia del Norte</t>
  </si>
  <si>
    <t>Северная Македония</t>
  </si>
  <si>
    <t>مقدونيا الشمالية</t>
  </si>
  <si>
    <t xml:space="preserve">This tab provides estimated values for drinking water, sanitation, and hygiene services for all years possible from 2000 through the latest reference year. Estimates are provided for total, urban, rural, pre-primary, primary and secondary schools, alongside population estimates from the UN Population Division and the UNESCO Institute for Statistics. </t>
  </si>
  <si>
    <t>Esta pestaña proporciona valores estimados para los servicios de agua potable, saneamiento e higiene para todos los años posibles desde 2000 hasta el último año de referencia. Se proporcionan estimaciones para escuelas totles, urbanas, rurales, preprimarias, primarias y secundarias, junto con estimaciones de población de la División de Población de las Naciones Unidas y el Instituto de Estadística de la UNESCO.</t>
  </si>
  <si>
    <t>Cet onglet fournit des valeurs estimées pour les services d'eau potable, d'assainissement et d'hygiène pour toutes les années possibles de 2000 à la dernière année de référence. Des estimations sont fournies pour les écoles totales, urbaines, rurales, préscolaires, primaires et secondaires, ainsi que des estimations de population de la Division de la population des Nations Unies et de l'Institut de statistique de l'UNESCO.</t>
  </si>
  <si>
    <t>На этой вкладке представлены расчетные значения услуг питьевой воды, санитарии и гигиены за все возможные годы с 2000 года по последний отчетный год. Оценки предоставляются для общего числа, городских, сельских, дошкольных, начальных и средних школ, а также оценки численности населения, полученные Отделом народонаселения ООН и Статистическим институтом ЮНЕСКО.</t>
  </si>
  <si>
    <t>توفر علامة التبويب هذه القيم المقدرة لخدمات مياه الشرب والصرف الصحي والنظافة لجميع السنوات الممكنة من عام 2000 حتى آخر سنة مرجعية. يتم تقديم تقديرات لإجمالي المدارس الحضرية والريفية ومرحلة ما قبل الابتدائي والابتدائي والثانوي، إلى جانب التقديرات السكانية من شعبة السكان بالأمم المتحدة ومعهد اليونسكو للإحصاء.</t>
  </si>
  <si>
    <t>MLI</t>
  </si>
  <si>
    <t>Mali</t>
  </si>
  <si>
    <t>Malí</t>
  </si>
  <si>
    <t>Мали</t>
  </si>
  <si>
    <t>مالي</t>
  </si>
  <si>
    <t>Esta pestaña proporciona una lista completa de todas las fuentes de datos nacionales incluidas en el archivo del país en orden cronológico. Muestra qué fuentes se utilizan para el cálculo de los diferentes indicadores y el tipo de fuente de datos (EMIS, encuesta, censo u otros). Los valores de la base de datos que no se utilizan para producir estimaciones se indican entre corchetes. Para obtener información más detallada, consulte las pestañas 'Water Data', 'Sanitation Data' y 'Hygiene Data'.</t>
  </si>
  <si>
    <t>Cet onglet fournit une liste complète de toutes les sources de données nationales incluses dans le fichier pays par ordre chronologique. Il montre quelles sources sont utilisées pour le calcul des différents indicateurs, et le type de source de données (EMIS, enquête, recensement ou autre). Les valeurs de la base de données qui ne sont pas utilisées pour produire des estimations sont indiquées entre crochets. Pour plus d'informations, consultez les onglets «Water Data», «Sanitation Data» et «Hygiene Data».</t>
  </si>
  <si>
    <t>В этом рабочем листе в хронологическом порядке приводится полный перечень всех источников данных в стране, которые включены в страновой файл. Показано, какие источники использованы для расчёта различных показателей, и тип источников данных (ИСУО, обследование, перепись населения и другие). Значения в базе данных, которые не используются для расчёта оценок, указаны в квадратных скобках. Более подробная информация приводится в рабочих листах "Данные о водоснабжении", "Данные о санитарии" и "Данные о гигиене".</t>
  </si>
  <si>
    <t>توفر علامة التبويب هذه قائمة شاملة بجميع مصادر البيانات الوطنية المدرجة في ملف البلد بترتيب زمني. يوضح المصادر المستخدمة لحساب المؤشرات المختلفة ونوع مصدر البيانات (EMIS أو المسح أو التعداد أو غير ذلك). يشار إلى القيم في قاعدة البيانات التي لم تُستخدم لإنتاج تقديرات بأقواس معقوفة. لمزيد من المعلومات التفصيلية ، راجع علامات التبويب "Water Data" و "Sanitation Data" و "Hygiene Data".</t>
  </si>
  <si>
    <t>MLT</t>
  </si>
  <si>
    <t>Malta</t>
  </si>
  <si>
    <t>Malte</t>
  </si>
  <si>
    <t>Мальта</t>
  </si>
  <si>
    <t>مالطة</t>
  </si>
  <si>
    <t>Estas pestañas incluyen detalles sobre cada fuente de datos sobre agua potable, saneamiento e higiene (respectivamente) en las escuelas, incluidas las definiciones originales y las suposiciones realizadas. Estas pestañas incluyen notas que detallan cómo se han extraído, registrado y utilizado los datos en el archivo del país.</t>
  </si>
  <si>
    <t>Ces onglets incluent des détails sur chaque source de données pour l'eau potable, l'assainissement et l'hygiène (respectivement) dans les écoles, y compris les définitions originales et les hypothèses formulées. Ces onglets incluent des notes détaillant comment les données ont été extraites, enregistrées et utilisées dans le fichier de pays.</t>
  </si>
  <si>
    <t>В эти рабочие листы включены подробные сведения о каждом источнике данных, соответственно, о питьевом водоснабжении, санитарии и гигиене в школах, в том числе определения из оригиналов и принятые допущения. Эти рабочие листы содержат примечания, описывающие, как извлекались и фиксировались данные и использовались в страновом файле.</t>
  </si>
  <si>
    <t>تتضمن علامات التبويب هذه تفاصيل عن كل مصدر بيانات لمياه الشرب والصرف الصحي والنظافة (على التوالي) في المدارس ، بما في ذلك التعريفات الأصلية والافتراضات الموضوعة. تتضمن علامات التبويب هذه ملاحظات توضح بالتفصيل كيفية استخراج البيانات وتسجيلها واستخدامها في ملف الدولة.</t>
  </si>
  <si>
    <t>MMR</t>
  </si>
  <si>
    <t>Myanmar</t>
  </si>
  <si>
    <t>Мьянма</t>
  </si>
  <si>
    <t>ميانمار</t>
  </si>
  <si>
    <t>Esta pestaña proporciona estimaciones de la población en edad escolar por nivel escolar del Instituto de Estadística de la UNESCO y la proporción urbana de la población total de la División de Población de las Naciones Unidas.</t>
  </si>
  <si>
    <t>Cet onglet fournit des estimations de la population d'âge scolaire par niveau scolaire de l'Institut de statistique de l'UNESCO et la proportion urbaine de la population totale de la Division de la population des Nations Unies.</t>
  </si>
  <si>
    <t xml:space="preserve">В этом рабочем листе приводятся оценки численности детей школьного возраста по уровням школьных учреждений, взятые из Института статистики ЮНЕСКО, и доли городского населения в общей численности населения, взятые из Отдела народонаселения ООН. </t>
  </si>
  <si>
    <t>توفر علامة التبويب هذه تقديرات للسكان في سن المدرسة حسب مستوى المدرسة من معهد اليونسكو للإحصاء والنسبة الحضرية لإجمالي السكان من قسم السكان بالأمم المتحدة.</t>
  </si>
  <si>
    <t>MNE</t>
  </si>
  <si>
    <t>Montenegro</t>
  </si>
  <si>
    <t>Monténégro</t>
  </si>
  <si>
    <t>Черногория</t>
  </si>
  <si>
    <t>الجبل الأسود</t>
  </si>
  <si>
    <t>Los archivos de países están disponibles para cada país con datos en el sitio web de JMP: https://washdata.org/data/downloads</t>
  </si>
  <si>
    <t>Les fichiers pays sont disponibles pour chaque pays avec des données sur le site Web du JMP : https://washdata.org/data/downloads</t>
  </si>
  <si>
    <t xml:space="preserve">Страновые файлы с данными имеются для каждой страны на веб-сайте СПМ: https://washdata.org/data/downloads </t>
  </si>
  <si>
    <t>تتوفر ملفات الدول لكل دولة مع البيانات على موقع JMP: https://washdata.org/data/downloads</t>
  </si>
  <si>
    <t>MNG</t>
  </si>
  <si>
    <t>Mongolia</t>
  </si>
  <si>
    <t>Mongolie</t>
  </si>
  <si>
    <t>Монголия</t>
  </si>
  <si>
    <t>منغوليا</t>
  </si>
  <si>
    <t>El JMP publica estimaciones actualizadas cada 2 años luego de consultas con las autoridades nacionales: https://washdata.org/how-we-work/jmp-country-consultationwork/jmp-country-consultation</t>
  </si>
  <si>
    <t>Le JMP publie des estimations mises à jour tous les 2 ans après consultation des autorités nationales : https://washdata.org/how-we-work/jmp-country-consultation</t>
  </si>
  <si>
    <t>СПМ публикует обновленные оценки каждые 2 года после консультаций с компетентными органами в странах: https://washdata.org/how-we-work/jmp-country-consultation</t>
  </si>
  <si>
    <t>يصدر برنامج الرصد المشترك تقديرات محدثة كل عامين بعد المشاورات مع السلطات الوطنية: https://washdata.org/how-we-work/jmp-country-consultation</t>
  </si>
  <si>
    <t>MNP</t>
  </si>
  <si>
    <t>Northern Mariana Islands</t>
  </si>
  <si>
    <t>Îles Mariannes du Nord</t>
  </si>
  <si>
    <t>Islas Marianas Septentrionales</t>
  </si>
  <si>
    <t>Северные Марианские острова</t>
  </si>
  <si>
    <t>جزر ماريانا الشمالية</t>
  </si>
  <si>
    <t>Flujos de datos en el archivo de país</t>
  </si>
  <si>
    <t>Flux de données dans le fichier pays</t>
  </si>
  <si>
    <t>Потоки данных в страновом файле</t>
  </si>
  <si>
    <t>تتدفق البيانات في ملف البلد</t>
  </si>
  <si>
    <t>MOZ</t>
  </si>
  <si>
    <t>Mozambique</t>
  </si>
  <si>
    <t>Мозамбик</t>
  </si>
  <si>
    <t>موزامبيق</t>
  </si>
  <si>
    <t>Las hojas para registrar las entradas de datos disponibles para agua potable, saneamiento, higiene y población están conectadas a dos hojas adicionales: la hoja "Data Summary" y una hoja oculta "Chart Data". "Chart Data" es una copia de la hoja "Data Summary" con los datos no utilizados (entre paréntesis) eliminados.
Un paquete de software de análisis estadístico (Stata) importa datos de la hoja "Population" y la hoja "Chart Data" para todos los países/áreas/territorios donde hay datos disponibles y ejecuta el modelo de estimación. Las estimaciones resultantes se exportan a cada archivo de país en una hoja de "Regression" oculta, que a su vez alimenta la pestaña "Estimates" donde se producen estimaciones desde 2000 hasta el año de referencia para el conjunto completo de indicadores. La pestaña "Estimates", junto con la pestaña oculta "Chart Data", se utiliza para crear todos los gráficos y las escalas a nivel de país.</t>
  </si>
  <si>
    <t>Les fiches d'enregistrement des données d'entrée disponibles pour l'eau de boisson, l'assainissement, l'hygiène et la population sont reliées à deux onglets supplémentaires – l'onglet « Data Summary » et l'onglet caché « Chart Data ». L'onglet « Chart Data » est une copie de l'onglet « Data Summary » avec les données inutilisées (entre crochets) supprimées.
Un progiciel d'analyse statistique (Stata) importe les données de l'onglet « Population » et de l'onglet « Chart Data » pour tous les pays/zones/territoires où des données sont disponibles et exécute un modèle d'estimation. Les estimations résultantes sont réexportées vers chaque fichier de pays dans un onglet caché « Regression » , qui à son tour alimente l'onglet « Estimates » où les estimations de 2000 à l'année de référence sont produites pour l'ensemble complet d'indicateurs. L'onglet « Estimates », ainsi que l'onglet caché « Chart Data », est utilisé pour créer tous les graphiques et les échelles au niveau du pays.</t>
  </si>
  <si>
    <t>Листы для регистрации ввода имеющихся данных о питьевом водоснабжении, санитарии, гигиене и населении соединены  с двумя дополнительными листами – листом "Перечень данных" и скрытым листом "Данные графиков". Лист "Данные графиков" является копией листа "Перечень данных", из которой удалены неиспользованные (взятые в скобки) данные. Программный пакет для статистического анализа (Stata) импортирует данные из листа "Население" и из листа "Данные графиков" для всех стран/районов/территорий, где имеются данные, и выполняет прогон модели расчёта оценок. Полученные в результате расчётные оценки экспортируются обратно в каждый страновой файл в скрытом листе "Регрессия", который в свою очередь питает данными рабочий лист "Оценки", где генерируются расчётные оценки с 2000 года по базисный год по полному набору показателей. Рабочий лист "Оценки" вместе со скрытым рабочим листом "Данные графиков" используется для создания всех графиков и иерархических лестниц на страновом уровне.</t>
  </si>
  <si>
    <t xml:space="preserve"> "الأوراق الخاصة بتسجيل مدخلات البيانات المتاحة لمياه الشرب والصرف الصحي والنظافة والسكان متصلة بصفحتين إضافيتين - ورقة" ملخص البيانات "والورقة المخفية" بيانات المخطط "." بيانات المخطط "هي نسخة من تمت إزالة ورقة "ملخص البيانات" مع إزالة البيانات غير المستخدمة (الموضوعة بين قوسين).
تقوم حزمة برمجيات التحليل الإحصائي (Stata) باستيراد البيانات من صحيفة "السكان" وصحيفة "بيانات الرسم البياني" لجميع البلدان / المناطق / الأقاليم التي تتوفر فيها البيانات وتقوم بتشغيل نموذج التقدير. يتم تصدير التقديرات الناتجة مرة أخرى إلى ملف كل بلد في صحيفة "الانحدار" المخفية ، والتي بدورها تغذي علامة التبويب "التقديرات" حيث يتم إنتاج التقديرات من عام 2000 إلى السنة المرجعية لمجموعة كاملة من المؤشرات. تُستخدم علامة التبويب "التقديرات" ، جنبًا إلى جنب مع علامة التبويب المخفية "بيانات المخطط" ، لإنشاء جميع المخططات والسلالم على مستوى الدولة. "</t>
  </si>
  <si>
    <t>MRT</t>
  </si>
  <si>
    <t>Mauritania</t>
  </si>
  <si>
    <t>Mauritanie</t>
  </si>
  <si>
    <t>Мавритания</t>
  </si>
  <si>
    <t>موريتانيا</t>
  </si>
  <si>
    <t>Definición</t>
  </si>
  <si>
    <t>Définition</t>
  </si>
  <si>
    <t>Определение</t>
  </si>
  <si>
    <t>تعريف</t>
  </si>
  <si>
    <t>MSR</t>
  </si>
  <si>
    <t>Montserrat</t>
  </si>
  <si>
    <t>Монтсеррат</t>
  </si>
  <si>
    <t>مونتسيرات</t>
  </si>
  <si>
    <t>Mejorada y utilizable</t>
  </si>
  <si>
    <t>MTQ</t>
  </si>
  <si>
    <t>Martinique</t>
  </si>
  <si>
    <t>Martinica</t>
  </si>
  <si>
    <t>Мартиника</t>
  </si>
  <si>
    <t>مارتينيك</t>
  </si>
  <si>
    <t>MUS</t>
  </si>
  <si>
    <t>Mauritius</t>
  </si>
  <si>
    <t>Maurice</t>
  </si>
  <si>
    <t>Mauricio</t>
  </si>
  <si>
    <t>Маврикий</t>
  </si>
  <si>
    <t>موريشيوس</t>
  </si>
  <si>
    <t>^Facilities that cannot be classified as improved or unimproved are treated as limited</t>
  </si>
  <si>
    <t>^Las instalaciones que no pueden clasificarse como mejoradas o no mejoradas se tratan como limitadas</t>
  </si>
  <si>
    <t>^ Les installations qui ne peuvent pas être classées comme améliorées ou non améliorées sont traitées comme limitées</t>
  </si>
  <si>
    <t>Приспособления, которые не могут быть классифицированы как улучшенные или неулучшенные, трактуются как ограниченный уровень услуг</t>
  </si>
  <si>
    <t>^ يتم التعامل مع التسهيلات التي لا يمكن تصنيفها على أنها محسنة أو غير محسنة على أنها محدودة</t>
  </si>
  <si>
    <t>MWI</t>
  </si>
  <si>
    <t>Malawi</t>
  </si>
  <si>
    <t>Малави</t>
  </si>
  <si>
    <t>ملاوي</t>
  </si>
  <si>
    <t>^Facilities that cannot be classified as having water or not are treated as limited</t>
  </si>
  <si>
    <t>^Las instalaciones que no se pueden clasificar como que tienen agua o no se tratan como limitadas</t>
  </si>
  <si>
    <t>^ Les installations qui ne peuvent pas être classées comme ayant de l'eau ou non sont traitées comme limitées</t>
  </si>
  <si>
    <t>Приспособления, которые не могут быть классифицированы как имеющие или не имеющие воду, трактуются как ограниченный уровень услуг</t>
  </si>
  <si>
    <t>^ المنشآت التي لا يمكن تصنيفها على أنها تحتوي على مياه أو لا يتم التعامل معها على أنها محدودة</t>
  </si>
  <si>
    <t>MYS</t>
  </si>
  <si>
    <t>Malaysia</t>
  </si>
  <si>
    <t>Malaisie</t>
  </si>
  <si>
    <t>Malasia</t>
  </si>
  <si>
    <t>Малайзия</t>
  </si>
  <si>
    <t>ماليزيا</t>
  </si>
  <si>
    <t>WHO/UNICEF JMP Estimates
(Updated 2024)</t>
  </si>
  <si>
    <t>Estimaciones del JMP de la OMS y UNICEF
(Actualizado en 2024)</t>
  </si>
  <si>
    <t>Estimations JMP OMS/UNICEF
(Mise à jour 2024)</t>
  </si>
  <si>
    <t>Оценки СПМ ВОЗ/ЮНИСЕФ
(Обновлено в 2024 г.)</t>
  </si>
  <si>
    <t>تقديرات برنامج الرصد المشترك لمنظمة الصحة العالمية/اليونيسيف
(تم التحديث عام 2024)</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</si>
  <si>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</si>
  <si>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</si>
  <si>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</si>
  <si>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</si>
  <si>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</si>
  <si>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</si>
  <si>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</si>
  <si>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</si>
  <si>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</si>
  <si>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</si>
  <si>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</si>
  <si>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</si>
  <si>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</si>
  <si>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</si>
  <si>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</si>
  <si>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</si>
  <si>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</si>
  <si>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</si>
  <si>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</si>
  <si>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</si>
  <si>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</si>
  <si>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</si>
  <si>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</si>
  <si>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</si>
  <si>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</si>
  <si>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</si>
  <si>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</si>
  <si>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</si>
  <si>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</si>
  <si>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</si>
  <si>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</si>
  <si>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</si>
  <si>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</si>
  <si>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</si>
  <si>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</si>
  <si>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</si>
  <si>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</si>
  <si>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</si>
  <si>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</si>
  <si>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</si>
  <si>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</si>
  <si>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Netherlands</t>
  </si>
  <si>
    <t>Pays-Bas</t>
  </si>
  <si>
    <t>Países Bajos</t>
  </si>
  <si>
    <t>Нидерланды</t>
  </si>
  <si>
    <t>هولندا</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</si>
  <si>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</si>
  <si>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</si>
  <si>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</si>
  <si>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</si>
  <si>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</si>
  <si>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</si>
  <si>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</si>
  <si>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</si>
  <si>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</si>
  <si>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</si>
  <si>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</si>
  <si>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</si>
  <si>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</si>
  <si>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</si>
  <si>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</si>
  <si>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</si>
  <si>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</si>
  <si>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</si>
  <si>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</si>
  <si>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</si>
  <si>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</si>
  <si>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</si>
  <si>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</si>
  <si>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</si>
  <si>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</si>
  <si>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</si>
  <si>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</si>
  <si>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</si>
  <si>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</si>
  <si>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</si>
  <si>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</si>
  <si>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</si>
  <si>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</si>
  <si>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</si>
  <si>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</si>
  <si>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</si>
  <si>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</si>
  <si>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</si>
  <si>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</si>
  <si>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</si>
  <si>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</si>
  <si>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</si>
  <si>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</si>
  <si>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</si>
  <si>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</si>
  <si>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</si>
  <si>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</si>
  <si>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</si>
  <si>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</si>
  <si>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</si>
  <si>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</si>
  <si>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</si>
  <si>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</si>
  <si>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</si>
  <si>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</si>
  <si>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</si>
  <si>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</si>
  <si>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</si>
  <si>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</si>
  <si>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</si>
  <si>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</si>
  <si>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</si>
  <si>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</si>
  <si>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</si>
  <si>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</si>
  <si>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</si>
  <si>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</si>
  <si>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</si>
  <si>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</si>
  <si>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</si>
  <si>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</si>
  <si>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</si>
  <si>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</si>
  <si>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</si>
  <si>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</si>
  <si>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</si>
  <si>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</si>
  <si>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</si>
  <si>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</si>
  <si>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</si>
  <si>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</si>
  <si>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</si>
  <si>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</si>
  <si>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</si>
  <si>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</si>
  <si>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</si>
  <si>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</si>
  <si>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</si>
  <si>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State of Palestine</t>
  </si>
  <si>
    <t>État de Palestine</t>
  </si>
  <si>
    <t>Estado de Palestina</t>
  </si>
  <si>
    <t>Государство Палестина</t>
  </si>
  <si>
    <t>دولة فلسطين</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</si>
  <si>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</si>
  <si>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</si>
  <si>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</si>
  <si>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</si>
  <si>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</si>
  <si>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</si>
  <si>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</si>
  <si>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</si>
  <si>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</si>
  <si>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</si>
  <si>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</si>
  <si>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</si>
  <si>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</si>
  <si>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</si>
  <si>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</si>
  <si>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</si>
  <si>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</si>
  <si>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</si>
  <si>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</si>
  <si>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</si>
  <si>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</si>
  <si>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</si>
  <si>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</si>
  <si>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</si>
  <si>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</si>
  <si>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</si>
  <si>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</si>
  <si>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</si>
  <si>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</si>
  <si>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</si>
  <si>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</si>
  <si>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</si>
  <si>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</si>
  <si>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</si>
  <si>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</si>
  <si>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</si>
  <si>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</si>
  <si>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</si>
  <si>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</si>
  <si>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</si>
  <si>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</si>
  <si>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</si>
  <si>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</si>
  <si>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</si>
  <si>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</si>
  <si>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</si>
  <si>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</si>
  <si>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</si>
  <si>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</si>
  <si>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</si>
  <si>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</si>
  <si>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</si>
  <si>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</si>
  <si>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</si>
  <si>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</si>
  <si>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</si>
  <si>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</si>
  <si>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</si>
  <si>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</si>
  <si>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</si>
  <si>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</si>
  <si>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</si>
  <si>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</si>
  <si>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</si>
  <si>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</si>
  <si>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</si>
  <si>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</si>
  <si>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</si>
  <si>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</si>
  <si>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</si>
  <si>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</si>
  <si>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</si>
  <si>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</si>
  <si>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</si>
  <si>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</si>
  <si>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</si>
  <si>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</si>
  <si>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</si>
  <si>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</si>
  <si>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</si>
  <si>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</si>
  <si>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</si>
  <si>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</si>
  <si>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</si>
  <si>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</si>
  <si>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</si>
  <si>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</si>
  <si>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</si>
  <si>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</si>
  <si>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</si>
  <si>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</si>
  <si>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</si>
  <si>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</si>
  <si>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</si>
  <si>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</si>
  <si>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</si>
  <si>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</si>
  <si>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</si>
  <si>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</si>
  <si>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</si>
  <si>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</si>
  <si>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</si>
  <si>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</si>
  <si>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</si>
  <si>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</si>
  <si>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</si>
  <si>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</si>
  <si>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</si>
  <si>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</si>
  <si>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</si>
  <si>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</si>
  <si>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</si>
  <si>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</si>
  <si>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</si>
  <si>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</si>
  <si>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</si>
  <si>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</si>
  <si>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</si>
  <si>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</si>
  <si>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</si>
  <si>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</si>
  <si>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</si>
  <si>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</si>
  <si>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</si>
  <si>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</si>
  <si>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</si>
  <si>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</si>
  <si>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</si>
  <si>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</si>
  <si>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</si>
  <si>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</si>
  <si>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</si>
  <si>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</si>
  <si>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</si>
  <si>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</si>
  <si>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</si>
  <si>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</si>
  <si>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</si>
  <si>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</si>
  <si>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</si>
  <si>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</si>
  <si>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</si>
  <si>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</si>
  <si>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</si>
  <si>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</si>
  <si>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</si>
  <si>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</si>
  <si>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</si>
  <si>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</si>
  <si>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</si>
  <si>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</si>
  <si>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</si>
  <si>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</si>
  <si>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</si>
  <si>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</si>
  <si>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</si>
  <si>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</si>
  <si>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</si>
  <si>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</si>
  <si>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</si>
  <si>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</si>
  <si>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</si>
  <si>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</si>
  <si>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</si>
  <si>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</si>
  <si>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</si>
  <si>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</si>
  <si>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</si>
  <si>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</si>
  <si>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</si>
  <si>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</si>
  <si>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</si>
  <si>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</si>
  <si>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</si>
  <si>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</si>
  <si>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</si>
  <si>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</si>
  <si>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</si>
  <si>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</si>
  <si>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</si>
  <si>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</si>
  <si>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</si>
  <si>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</si>
  <si>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</si>
  <si>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</si>
  <si>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</si>
  <si>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</si>
  <si>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</si>
  <si>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</si>
  <si>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</si>
  <si>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</si>
  <si>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</si>
  <si>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</si>
  <si>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</si>
  <si>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</si>
  <si>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</si>
  <si>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</si>
  <si>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</si>
  <si>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</si>
  <si>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</si>
  <si>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</si>
  <si>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</si>
  <si>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</si>
  <si>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</si>
  <si>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</si>
  <si>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</si>
  <si>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</si>
  <si>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</si>
  <si>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</si>
  <si>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</si>
  <si>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</si>
  <si>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</si>
  <si>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</si>
  <si>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</si>
  <si>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</si>
  <si>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</si>
  <si>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</si>
  <si>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</si>
  <si>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</si>
  <si>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</si>
  <si>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</si>
  <si>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</si>
  <si>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</si>
  <si>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</si>
  <si>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</si>
  <si>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</si>
  <si>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</si>
  <si>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</si>
  <si>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</si>
  <si>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</si>
  <si>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</si>
  <si>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</si>
  <si>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</si>
  <si>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</si>
  <si>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</si>
  <si>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</si>
  <si>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</si>
  <si>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</si>
  <si>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</si>
  <si>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</si>
  <si>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</si>
  <si>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</si>
  <si>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</si>
  <si>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</si>
  <si>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</si>
  <si>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</si>
  <si>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</si>
  <si>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</si>
  <si>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</si>
  <si>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</si>
  <si>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</si>
  <si>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</si>
  <si>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</si>
  <si>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</si>
  <si>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</si>
  <si>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</si>
  <si>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</si>
  <si>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</si>
  <si>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</si>
  <si>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</si>
  <si>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</si>
  <si>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</si>
  <si>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</si>
  <si>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</si>
  <si>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</si>
  <si>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</si>
  <si>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</si>
  <si>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</si>
  <si>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</si>
  <si>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</si>
  <si>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</si>
  <si>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</si>
  <si>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</si>
  <si>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</si>
  <si>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</si>
  <si>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</si>
  <si>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</si>
  <si>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</si>
  <si>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</si>
  <si>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</si>
  <si>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</si>
  <si>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</si>
  <si>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</si>
  <si>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</si>
  <si>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</si>
  <si>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</si>
  <si>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</si>
  <si>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</si>
  <si>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</si>
  <si>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</si>
  <si>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</si>
  <si>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</si>
  <si>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</si>
  <si>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</si>
  <si>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</si>
  <si>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</si>
  <si>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</si>
  <si>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</si>
  <si>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</si>
  <si>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</si>
  <si>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</si>
  <si>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</si>
  <si>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</si>
  <si>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</si>
  <si>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</si>
  <si>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</si>
  <si>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</si>
  <si>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</si>
  <si>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</si>
  <si>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</si>
  <si>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</si>
  <si>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</si>
  <si>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</si>
  <si>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</si>
  <si>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</si>
  <si>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</si>
  <si>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</si>
  <si>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</si>
  <si>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</si>
  <si>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</si>
  <si>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</si>
  <si>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</si>
  <si>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</si>
  <si>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</si>
  <si>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</si>
  <si>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</si>
  <si>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</si>
  <si>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</si>
  <si>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</si>
  <si>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</si>
  <si>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</si>
  <si>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</si>
  <si>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</si>
  <si>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</si>
  <si>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</si>
  <si>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</si>
  <si>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</si>
  <si>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Choose language</t>
  </si>
  <si>
    <t>ISO3 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</si>
</sst>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00001]&quot;-&quot;;0;0"/>
  </numFmts>
  <fonts count="8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3579"/>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1701"/>
      <name val="Arial"/>
      <family val="2"/>
    </font>
    <font>
      <b/>
      <sz val="12"/>
      <color theme="4" tint="-0.24994659260841701"/>
      <name val="Arial"/>
      <family val="2"/>
    </font>
    <font>
      <sz val="10"/>
      <name val="Arial"/>
      <family val="2"/>
    </font>
    <font>
      <b/>
      <sz val="16"/>
      <name val="Arial"/>
      <family val="2"/>
    </font>
    <font>
      <vertAlign val="superscript"/>
      <sz val="10"/>
      <name val="Arial"/>
      <family val="2"/>
    </font>
    <font>
      <b/>
      <sz val="9"/>
      <color indexed="8"/>
      <name val="Arial"/>
      <family val="2"/>
    </font>
    <font>
      <sz val="10"/>
      <color rgb="FFFF0000"/>
      <name val="Arial"/>
      <family val="2"/>
    </font>
    <font>
      <b/>
      <sz val="16"/>
      <color rgb="FF00B0F0"/>
      <name val="Arial"/>
      <family val="2"/>
    </font>
    <font>
      <b/>
      <sz val="20"/>
      <color theme="1" tint="0.34998626667073579"/>
      <name val="Arial"/>
      <family val="2"/>
    </font>
    <font>
      <sz val="12"/>
      <color theme="0" tint="-0.49995422223578601"/>
      <name val="Arial"/>
      <family val="2"/>
    </font>
    <font>
      <b/>
      <sz val="8"/>
      <color rgb="FF6C70A4"/>
      <name val="Arial"/>
      <family val="2"/>
    </font>
    <font>
      <u/>
      <sz val="12"/>
      <color theme="0" tint="-0.49995422223578601"/>
      <name val="Arial"/>
      <family val="2"/>
    </font>
    <font>
      <sz val="12"/>
      <color rgb="FF0070C0"/>
      <name val="Arial"/>
      <family val="2"/>
    </font>
    <font>
      <u/>
      <sz val="10"/>
      <color theme="0" tint="-0.34998626667073579"/>
      <name val="Arial"/>
      <family val="2"/>
    </font>
    <font>
      <sz val="12"/>
      <color rgb="FF388E3C"/>
      <name val="Arial"/>
      <family val="2"/>
    </font>
    <font>
      <sz val="12"/>
      <color rgb="FF92D050"/>
      <name val="Arial"/>
      <family val="2"/>
    </font>
    <font>
      <sz val="12"/>
      <color rgb="FF7030A0"/>
      <name val="Arial"/>
      <family val="2"/>
    </font>
    <font>
      <u/>
      <sz val="10"/>
      <color theme="0" tint="-0.49995422223578601"/>
      <name val="Arial"/>
      <family val="2"/>
    </font>
    <font>
      <b/>
      <sz val="18"/>
      <color theme="0"/>
      <name val="Arial"/>
      <family val="2"/>
    </font>
    <font>
      <b/>
      <sz val="18"/>
      <color theme="0" tint="-0.14999847407452621"/>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i/>
      <sz val="10"/>
      <color rgb="FF808080"/>
      <name val="Arial"/>
      <family val="2"/>
    </font>
    <font>
      <i/>
      <sz val="10"/>
      <color rgb="FFFF0000"/>
      <name val="Arial"/>
      <family val="2"/>
    </font>
    <font>
      <b/>
      <sz val="12"/>
      <color rgb="FFFF0000"/>
      <name val="Arial"/>
      <family val="2"/>
    </font>
    <font>
      <b/>
      <sz val="10"/>
      <color rgb="FFFF0000"/>
      <name val="Arial"/>
      <family val="2"/>
    </font>
    <font>
      <b/>
      <sz val="20"/>
      <color theme="1"/>
      <name val="Arial"/>
      <family val="2"/>
    </font>
    <font>
      <sz val="9"/>
      <color indexed="81"/>
      <name val="Segoe UI"/>
      <charset val="186"/>
    </font>
    <font>
      <b/>
      <sz val="9"/>
      <color indexed="81"/>
      <name val="Segoe UI"/>
      <charset val="186"/>
    </font>
  </fonts>
  <fills count="2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22"/>
        <bgColor indexed="64"/>
      </patternFill>
    </fill>
    <fill>
      <patternFill patternType="solid">
        <fgColor theme="4" tint="0.79995117038483843"/>
        <bgColor indexed="64"/>
      </patternFill>
    </fill>
    <fill>
      <patternFill patternType="solid">
        <fgColor rgb="FFD6D0D2"/>
      </patternFill>
    </fill>
    <fill>
      <patternFill patternType="solid">
        <fgColor theme="7" tint="0.79995117038483843"/>
        <bgColor indexed="64"/>
      </patternFill>
    </fill>
    <fill>
      <patternFill patternType="solid">
        <fgColor rgb="FFCCECFF"/>
        <bgColor indexed="64"/>
      </patternFill>
    </fill>
    <fill>
      <patternFill patternType="solid">
        <fgColor theme="6" tint="0.79995117038483843"/>
        <bgColor indexed="64"/>
      </patternFill>
    </fill>
    <fill>
      <patternFill patternType="solid">
        <fgColor theme="0" tint="-0.24994659260841701"/>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09822"/>
        <bgColor indexed="64"/>
      </patternFill>
    </fill>
    <fill>
      <patternFill patternType="solid">
        <fgColor rgb="FFC0C0C0"/>
      </patternFill>
    </fill>
    <fill>
      <patternFill patternType="solid">
        <fgColor rgb="FFFFFFFF"/>
      </patternFill>
    </fill>
    <fill>
      <patternFill patternType="solid">
        <fgColor theme="9"/>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tint="-4.925687429425947E-2"/>
        <bgColor indexed="64"/>
      </patternFill>
    </fill>
  </fills>
  <borders count="91">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1701"/>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24994659260841701"/>
      </bottom>
      <diagonal/>
    </border>
    <border>
      <left/>
      <right style="thin">
        <color theme="0" tint="-0.34998626667073579"/>
      </right>
      <top/>
      <bottom style="thin">
        <color theme="0" tint="-0.24994659260841701"/>
      </bottom>
      <diagonal/>
    </border>
    <border>
      <left style="thin">
        <color indexed="64"/>
      </left>
      <right/>
      <top/>
      <bottom style="thin">
        <color theme="0" tint="-0.24994659260841701"/>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top/>
      <bottom/>
      <diagonal/>
    </border>
    <border>
      <left/>
      <right/>
      <top style="thin">
        <color theme="0" tint="-0.34998626667073579"/>
      </top>
      <bottom/>
      <diagonal/>
    </border>
    <border>
      <left style="medium">
        <color rgb="FF66BB67"/>
      </left>
      <right/>
      <top style="medium">
        <color auto="1"/>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right/>
      <top/>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style="thin">
        <color auto="1"/>
      </left>
      <right style="thin">
        <color auto="1"/>
      </right>
      <top style="thin">
        <color auto="1"/>
      </top>
      <bottom style="thin">
        <color auto="1"/>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theme="3" tint="0.39994506668294322"/>
      </left>
      <right/>
      <top/>
      <bottom style="medium">
        <color theme="3" tint="0.39994506668294322"/>
      </bottom>
      <diagonal/>
    </border>
    <border>
      <left/>
      <right/>
      <top/>
      <bottom style="medium">
        <color theme="3" tint="0.39994506668294322"/>
      </bottom>
      <diagonal/>
    </border>
    <border>
      <left/>
      <right style="medium">
        <color theme="3" tint="0.39994506668294322"/>
      </right>
      <top/>
      <bottom style="medium">
        <color theme="3" tint="0.39994506668294322"/>
      </bottom>
      <diagonal/>
    </border>
    <border>
      <left style="dotted">
        <color theme="0" tint="-4.925687429425947E-2"/>
      </left>
      <right/>
      <top/>
      <bottom/>
      <diagonal/>
    </border>
    <border>
      <left style="dotted">
        <color theme="0" tint="-4.925687429425947E-2"/>
      </left>
      <right/>
      <top/>
      <bottom style="thin">
        <color theme="0" tint="-0.24994659260841701"/>
      </bottom>
      <diagonal/>
    </border>
  </borders>
  <cellStyleXfs count="34">
    <xf numFmtId="0" fontId="0" fillId="0" borderId="0"/>
    <xf numFmtId="0" fontId="15" fillId="0" borderId="0"/>
    <xf numFmtId="0" fontId="19" fillId="0" borderId="0"/>
    <xf numFmtId="0" fontId="15" fillId="0" borderId="0"/>
    <xf numFmtId="0" fontId="37" fillId="0" borderId="0"/>
    <xf numFmtId="0" fontId="19" fillId="0" borderId="0"/>
    <xf numFmtId="0" fontId="45" fillId="0" borderId="0" applyNumberFormat="0" applyFill="0" applyBorder="0" applyAlignment="0" applyProtection="0"/>
    <xf numFmtId="0" fontId="53" fillId="6" borderId="0">
      <alignment horizontal="center" vertical="center"/>
    </xf>
    <xf numFmtId="0" fontId="19" fillId="0" borderId="0"/>
    <xf numFmtId="0" fontId="19" fillId="0" borderId="55"/>
    <xf numFmtId="0" fontId="15" fillId="0" borderId="55"/>
    <xf numFmtId="0" fontId="15" fillId="0" borderId="55"/>
    <xf numFmtId="0" fontId="19" fillId="0" borderId="63"/>
    <xf numFmtId="0" fontId="15" fillId="0" borderId="63"/>
    <xf numFmtId="0" fontId="15" fillId="0" borderId="63"/>
    <xf numFmtId="0" fontId="19" fillId="0" borderId="63"/>
    <xf numFmtId="0" fontId="45" fillId="0" borderId="63" applyNumberFormat="0" applyFill="0" applyBorder="0" applyAlignment="0" applyProtection="0"/>
    <xf numFmtId="0" fontId="22" fillId="0" borderId="63" applyNumberFormat="0" applyFill="0" applyBorder="0" applyAlignment="0" applyProtection="0"/>
    <xf numFmtId="0" fontId="53" fillId="6" borderId="63">
      <alignment horizontal="center" vertical="center"/>
    </xf>
    <xf numFmtId="0" fontId="70" fillId="0" borderId="0" applyNumberFormat="0" applyFill="0" applyBorder="0" applyAlignment="0" applyProtection="0"/>
    <xf numFmtId="0" fontId="15" fillId="0" borderId="81"/>
    <xf numFmtId="0" fontId="15" fillId="0" borderId="81"/>
    <xf numFmtId="0" fontId="15" fillId="0" borderId="81"/>
    <xf numFmtId="0" fontId="19" fillId="0" borderId="81"/>
    <xf numFmtId="0" fontId="15" fillId="0" borderId="81"/>
    <xf numFmtId="0" fontId="15" fillId="0" borderId="81"/>
    <xf numFmtId="0" fontId="45" fillId="0" borderId="81" applyNumberFormat="0" applyFill="0" applyBorder="0" applyAlignment="0" applyProtection="0"/>
    <xf numFmtId="0" fontId="22" fillId="0" borderId="81" applyNumberFormat="0" applyFill="0" applyBorder="0" applyAlignment="0" applyProtection="0"/>
    <xf numFmtId="0" fontId="53" fillId="6" borderId="81">
      <alignment horizontal="center" vertical="center"/>
    </xf>
    <xf numFmtId="0" fontId="19" fillId="0" borderId="81"/>
    <xf numFmtId="0" fontId="15" fillId="0" borderId="81"/>
    <xf numFmtId="0" fontId="19" fillId="0" borderId="81"/>
    <xf numFmtId="0" fontId="19" fillId="0" borderId="81"/>
    <xf numFmtId="0" fontId="70" fillId="0" borderId="81" applyNumberFormat="0" applyFill="0" applyBorder="0" applyAlignment="0" applyProtection="0"/>
  </cellStyleXfs>
  <cellXfs count="461">
    <xf numFmtId="0" fontId="0" fillId="0" borderId="0" xfId="0"/>
    <xf numFmtId="0" fontId="0" fillId="2" borderId="0" xfId="0" applyFill="1"/>
    <xf numFmtId="0" fontId="0" fillId="0" borderId="0" xfId="0" applyFill="1" applyBorder="1"/>
    <xf numFmtId="0" fontId="0" fillId="0" borderId="0" xfId="0" applyAlignment="1">
      <alignment vertical="center"/>
    </xf>
    <xf numFmtId="0" fontId="3" fillId="2" borderId="10" xfId="0" applyFont="1" applyFill="1" applyBorder="1" applyAlignment="1">
      <alignment horizontal="center" vertical="center"/>
    </xf>
    <xf numFmtId="0" fontId="3" fillId="2" borderId="8" xfId="0" applyFont="1" applyFill="1" applyBorder="1" applyAlignment="1">
      <alignment horizontal="center" vertical="center"/>
    </xf>
    <xf numFmtId="164" fontId="3" fillId="0" borderId="12" xfId="0" applyNumberFormat="1" applyFont="1" applyFill="1" applyBorder="1" applyAlignment="1">
      <alignment horizontal="center" vertical="center"/>
    </xf>
    <xf numFmtId="164" fontId="3" fillId="2" borderId="12" xfId="0" applyNumberFormat="1" applyFont="1" applyFill="1" applyBorder="1" applyAlignment="1">
      <alignment horizontal="center" vertical="center"/>
    </xf>
    <xf numFmtId="1" fontId="3" fillId="2" borderId="2" xfId="0" applyNumberFormat="1" applyFont="1" applyFill="1" applyBorder="1" applyAlignment="1">
      <alignment horizontal="center" vertical="center"/>
    </xf>
    <xf numFmtId="0" fontId="3" fillId="3" borderId="0" xfId="0" applyFont="1" applyFill="1" applyBorder="1"/>
    <xf numFmtId="0" fontId="3" fillId="0" borderId="4" xfId="0" applyFont="1" applyFill="1" applyBorder="1" applyAlignment="1">
      <alignment horizontal="left" vertical="center" wrapText="1"/>
    </xf>
    <xf numFmtId="0" fontId="0" fillId="0" borderId="0" xfId="0" applyFill="1" applyAlignment="1">
      <alignment vertical="center"/>
    </xf>
    <xf numFmtId="0" fontId="3" fillId="3" borderId="3" xfId="0" applyFont="1" applyFill="1" applyBorder="1"/>
    <xf numFmtId="0" fontId="3" fillId="3" borderId="3" xfId="0" applyFont="1" applyFill="1" applyBorder="1" applyAlignment="1">
      <alignment vertical="center"/>
    </xf>
    <xf numFmtId="0" fontId="3" fillId="3" borderId="6" xfId="0" applyFont="1" applyFill="1" applyBorder="1"/>
    <xf numFmtId="0" fontId="3" fillId="2" borderId="10" xfId="0" applyFont="1" applyFill="1" applyBorder="1" applyAlignment="1">
      <alignment horizontal="center"/>
    </xf>
    <xf numFmtId="0" fontId="3" fillId="2" borderId="8" xfId="0" applyFont="1" applyFill="1" applyBorder="1" applyAlignment="1">
      <alignment horizontal="center"/>
    </xf>
    <xf numFmtId="0" fontId="0" fillId="2" borderId="8" xfId="0" applyFill="1" applyBorder="1" applyAlignment="1">
      <alignment horizontal="center"/>
    </xf>
    <xf numFmtId="0" fontId="3" fillId="3" borderId="0" xfId="0" applyFont="1" applyFill="1" applyBorder="1" applyAlignment="1">
      <alignment vertical="center"/>
    </xf>
    <xf numFmtId="0" fontId="3" fillId="3" borderId="5" xfId="0" applyFont="1" applyFill="1" applyBorder="1"/>
    <xf numFmtId="164" fontId="3" fillId="2" borderId="23" xfId="0" applyNumberFormat="1" applyFont="1" applyFill="1" applyBorder="1" applyAlignment="1">
      <alignment horizontal="center" vertical="center"/>
    </xf>
    <xf numFmtId="0" fontId="3" fillId="2" borderId="25" xfId="0" applyFont="1" applyFill="1" applyBorder="1" applyAlignment="1">
      <alignment horizontal="center" vertical="center"/>
    </xf>
    <xf numFmtId="0" fontId="3" fillId="0" borderId="27" xfId="0" applyFont="1" applyFill="1" applyBorder="1" applyAlignment="1">
      <alignment horizontal="left" vertical="center" wrapText="1"/>
    </xf>
    <xf numFmtId="1" fontId="3" fillId="2" borderId="28" xfId="0" applyNumberFormat="1" applyFont="1" applyFill="1" applyBorder="1" applyAlignment="1">
      <alignment horizontal="center" vertical="center"/>
    </xf>
    <xf numFmtId="164" fontId="3" fillId="2" borderId="24" xfId="0" applyNumberFormat="1" applyFont="1" applyFill="1" applyBorder="1" applyAlignment="1">
      <alignment horizontal="center" vertical="center"/>
    </xf>
    <xf numFmtId="164" fontId="3" fillId="2" borderId="10" xfId="0" applyNumberFormat="1" applyFont="1" applyFill="1" applyBorder="1" applyAlignment="1">
      <alignment horizontal="center" vertical="center"/>
    </xf>
    <xf numFmtId="0" fontId="3" fillId="0" borderId="10" xfId="0" applyFont="1" applyBorder="1" applyAlignment="1">
      <alignment horizontal="center" vertical="center" wrapText="1"/>
    </xf>
    <xf numFmtId="0" fontId="3" fillId="0" borderId="4" xfId="0" applyFont="1" applyBorder="1" applyAlignment="1">
      <alignment horizontal="left" vertical="center" wrapText="1"/>
    </xf>
    <xf numFmtId="164" fontId="3" fillId="2" borderId="21" xfId="0" applyNumberFormat="1" applyFont="1" applyFill="1" applyBorder="1" applyAlignment="1">
      <alignment horizontal="center" vertical="center"/>
    </xf>
    <xf numFmtId="164" fontId="3" fillId="2" borderId="8" xfId="0" applyNumberFormat="1" applyFont="1" applyFill="1" applyBorder="1" applyAlignment="1">
      <alignment horizontal="center" vertical="center"/>
    </xf>
    <xf numFmtId="164" fontId="3" fillId="2" borderId="25" xfId="0" applyNumberFormat="1" applyFont="1" applyFill="1" applyBorder="1" applyAlignment="1">
      <alignment horizontal="center" vertical="center"/>
    </xf>
    <xf numFmtId="164" fontId="3" fillId="2" borderId="32" xfId="0" applyNumberFormat="1" applyFont="1" applyFill="1" applyBorder="1" applyAlignment="1">
      <alignment horizontal="center" vertical="center"/>
    </xf>
    <xf numFmtId="1" fontId="3" fillId="0" borderId="2" xfId="0" applyNumberFormat="1" applyFont="1" applyFill="1" applyBorder="1" applyAlignment="1">
      <alignment horizontal="center" vertical="center"/>
    </xf>
    <xf numFmtId="0" fontId="1" fillId="0" borderId="2" xfId="0" applyFont="1" applyBorder="1" applyAlignment="1">
      <alignment horizontal="center"/>
    </xf>
    <xf numFmtId="1" fontId="1" fillId="0" borderId="2" xfId="0" applyNumberFormat="1" applyFont="1" applyBorder="1" applyAlignment="1">
      <alignment horizontal="center"/>
    </xf>
    <xf numFmtId="1" fontId="1" fillId="0" borderId="23" xfId="0" applyNumberFormat="1" applyFont="1" applyBorder="1" applyAlignment="1">
      <alignment horizontal="center"/>
    </xf>
    <xf numFmtId="0" fontId="3" fillId="0" borderId="33" xfId="0" applyFont="1" applyFill="1" applyBorder="1" applyAlignment="1">
      <alignment horizontal="left" vertical="center" wrapText="1"/>
    </xf>
    <xf numFmtId="1" fontId="3" fillId="0" borderId="27" xfId="0" applyNumberFormat="1" applyFont="1" applyFill="1" applyBorder="1" applyAlignment="1">
      <alignment horizontal="center" vertical="center"/>
    </xf>
    <xf numFmtId="1" fontId="3" fillId="0" borderId="28" xfId="0" applyNumberFormat="1" applyFont="1" applyFill="1" applyBorder="1" applyAlignment="1">
      <alignment horizontal="center" vertical="center"/>
    </xf>
    <xf numFmtId="164" fontId="3" fillId="0" borderId="23" xfId="0" applyNumberFormat="1" applyFont="1" applyFill="1" applyBorder="1" applyAlignment="1">
      <alignment horizontal="center" vertical="center"/>
    </xf>
    <xf numFmtId="0" fontId="3" fillId="2" borderId="34" xfId="0" applyFont="1" applyFill="1" applyBorder="1" applyAlignment="1">
      <alignment horizontal="center"/>
    </xf>
    <xf numFmtId="1" fontId="1" fillId="0" borderId="28" xfId="0" applyNumberFormat="1" applyFont="1" applyBorder="1" applyAlignment="1">
      <alignment horizontal="center"/>
    </xf>
    <xf numFmtId="0" fontId="4" fillId="2" borderId="12" xfId="0" applyFont="1" applyFill="1" applyBorder="1" applyAlignment="1">
      <alignment vertical="center"/>
    </xf>
    <xf numFmtId="0" fontId="4" fillId="2" borderId="12" xfId="0" applyFont="1" applyFill="1" applyBorder="1" applyAlignment="1">
      <alignment horizontal="left" vertical="center"/>
    </xf>
    <xf numFmtId="0" fontId="3" fillId="0" borderId="12" xfId="0" applyFont="1" applyFill="1" applyBorder="1" applyAlignment="1">
      <alignment horizontal="left" vertical="center" wrapText="1"/>
    </xf>
    <xf numFmtId="0" fontId="3" fillId="0" borderId="35" xfId="0" applyFont="1" applyFill="1" applyBorder="1" applyAlignment="1">
      <alignment horizontal="left" vertical="center" wrapText="1"/>
    </xf>
    <xf numFmtId="0" fontId="3" fillId="0" borderId="23" xfId="0" applyFont="1" applyBorder="1" applyAlignment="1">
      <alignment horizontal="center" vertical="center" wrapText="1"/>
    </xf>
    <xf numFmtId="0" fontId="3" fillId="0" borderId="12" xfId="0" applyFont="1" applyBorder="1" applyAlignment="1">
      <alignment horizontal="left" vertical="center" wrapText="1"/>
    </xf>
    <xf numFmtId="0" fontId="6" fillId="0" borderId="22" xfId="0" applyFont="1" applyBorder="1" applyAlignment="1">
      <alignment horizontal="left" vertical="center"/>
    </xf>
    <xf numFmtId="0" fontId="6" fillId="0" borderId="22" xfId="0" applyFont="1" applyBorder="1" applyAlignment="1">
      <alignment horizontal="left"/>
    </xf>
    <xf numFmtId="0" fontId="6" fillId="2" borderId="22" xfId="0" applyFont="1" applyFill="1" applyBorder="1" applyAlignment="1">
      <alignment horizontal="left"/>
    </xf>
    <xf numFmtId="0" fontId="4" fillId="2" borderId="22" xfId="0" applyFont="1" applyFill="1" applyBorder="1" applyAlignment="1">
      <alignment horizontal="left" vertical="center"/>
    </xf>
    <xf numFmtId="0" fontId="0" fillId="0" borderId="22" xfId="0" applyBorder="1" applyAlignment="1">
      <alignment horizontal="left"/>
    </xf>
    <xf numFmtId="0" fontId="0" fillId="0" borderId="26" xfId="0" applyBorder="1" applyAlignment="1">
      <alignment horizontal="left"/>
    </xf>
    <xf numFmtId="0" fontId="0" fillId="0" borderId="0" xfId="0" applyFill="1" applyBorder="1" applyAlignment="1">
      <alignment horizontal="left"/>
    </xf>
    <xf numFmtId="0" fontId="0" fillId="0" borderId="0" xfId="0" applyAlignment="1">
      <alignment horizontal="left"/>
    </xf>
    <xf numFmtId="0" fontId="0" fillId="0" borderId="0" xfId="0" applyAlignment="1">
      <alignment horizontal="left" vertical="center"/>
    </xf>
    <xf numFmtId="0" fontId="0" fillId="0" borderId="0" xfId="0" applyFill="1" applyAlignment="1">
      <alignment horizontal="left" vertical="center"/>
    </xf>
    <xf numFmtId="0" fontId="0" fillId="2" borderId="0" xfId="0" applyFill="1" applyAlignment="1">
      <alignment horizontal="left"/>
    </xf>
    <xf numFmtId="0" fontId="0" fillId="0" borderId="22" xfId="0" applyBorder="1" applyAlignment="1">
      <alignment horizontal="left" vertical="center"/>
    </xf>
    <xf numFmtId="0" fontId="4" fillId="2" borderId="54" xfId="0" applyFont="1" applyFill="1" applyBorder="1" applyAlignment="1">
      <alignment horizontal="left" vertical="center"/>
    </xf>
    <xf numFmtId="0" fontId="4" fillId="0" borderId="54" xfId="0" applyFont="1" applyFill="1" applyBorder="1" applyAlignment="1">
      <alignment horizontal="left" vertical="center"/>
    </xf>
    <xf numFmtId="164" fontId="3" fillId="2" borderId="54" xfId="0" applyNumberFormat="1" applyFont="1" applyFill="1" applyBorder="1" applyAlignment="1">
      <alignment horizontal="center" vertical="center"/>
    </xf>
    <xf numFmtId="164" fontId="3" fillId="0" borderId="54" xfId="0" applyNumberFormat="1" applyFont="1" applyFill="1" applyBorder="1" applyAlignment="1">
      <alignment horizontal="center" vertical="center"/>
    </xf>
    <xf numFmtId="0" fontId="3" fillId="2" borderId="54" xfId="0" applyFont="1" applyFill="1" applyBorder="1" applyAlignment="1">
      <alignment horizontal="center"/>
    </xf>
    <xf numFmtId="0" fontId="3" fillId="2" borderId="54" xfId="0" applyFont="1" applyFill="1" applyBorder="1" applyAlignment="1">
      <alignment horizontal="center" vertical="center"/>
    </xf>
    <xf numFmtId="0" fontId="4" fillId="2" borderId="54" xfId="0" applyFont="1" applyFill="1" applyBorder="1" applyAlignment="1">
      <alignment vertical="center"/>
    </xf>
    <xf numFmtId="0" fontId="4" fillId="0" borderId="54" xfId="0" applyFont="1" applyFill="1" applyBorder="1" applyAlignment="1">
      <alignment vertical="center"/>
    </xf>
    <xf numFmtId="0" fontId="3" fillId="0" borderId="54" xfId="0" applyFont="1" applyBorder="1" applyAlignment="1">
      <alignment horizontal="center" vertical="center" wrapText="1"/>
    </xf>
    <xf numFmtId="0" fontId="13" fillId="5" borderId="55" xfId="11" applyFont="1" applyFill="1" applyBorder="1"/>
    <xf numFmtId="0" fontId="7" fillId="5" borderId="55" xfId="11" applyFont="1" applyFill="1" applyBorder="1" applyAlignment="1">
      <alignment horizontal="center"/>
    </xf>
    <xf numFmtId="0" fontId="7" fillId="5" borderId="55" xfId="11" applyFont="1" applyFill="1" applyBorder="1" applyAlignment="1"/>
    <xf numFmtId="0" fontId="15" fillId="5" borderId="55" xfId="11" applyFill="1" applyBorder="1"/>
    <xf numFmtId="0" fontId="19" fillId="0" borderId="55" xfId="9"/>
    <xf numFmtId="0" fontId="24" fillId="2" borderId="55" xfId="9" applyFont="1" applyFill="1"/>
    <xf numFmtId="0" fontId="19" fillId="2" borderId="55" xfId="9" applyFill="1" applyAlignment="1">
      <alignment horizontal="center"/>
    </xf>
    <xf numFmtId="0" fontId="19" fillId="2" borderId="55" xfId="9" applyFill="1"/>
    <xf numFmtId="0" fontId="7" fillId="2" borderId="55" xfId="11" applyFont="1" applyFill="1" applyBorder="1" applyAlignment="1">
      <alignment horizontal="center"/>
    </xf>
    <xf numFmtId="0" fontId="9" fillId="2" borderId="55" xfId="11" applyFont="1" applyFill="1" applyBorder="1" applyAlignment="1">
      <alignment horizontal="left"/>
    </xf>
    <xf numFmtId="0" fontId="7" fillId="2" borderId="55" xfId="11" applyFont="1" applyFill="1" applyBorder="1" applyAlignment="1"/>
    <xf numFmtId="0" fontId="15" fillId="2" borderId="55" xfId="11" applyFill="1" applyBorder="1"/>
    <xf numFmtId="0" fontId="32" fillId="2" borderId="55" xfId="11" applyFont="1" applyFill="1" applyBorder="1" applyAlignment="1">
      <alignment horizontal="left"/>
    </xf>
    <xf numFmtId="0" fontId="19" fillId="2" borderId="55" xfId="9" applyFont="1" applyFill="1" applyBorder="1" applyAlignment="1">
      <alignment horizontal="center"/>
    </xf>
    <xf numFmtId="0" fontId="19" fillId="2" borderId="55" xfId="9" applyFill="1" applyBorder="1"/>
    <xf numFmtId="0" fontId="32" fillId="2" borderId="55" xfId="11" applyFont="1" applyFill="1" applyBorder="1" applyAlignment="1">
      <alignment horizontal="left" wrapText="1"/>
    </xf>
    <xf numFmtId="0" fontId="32" fillId="2" borderId="55" xfId="9" applyFont="1" applyFill="1" applyBorder="1"/>
    <xf numFmtId="0" fontId="15" fillId="2" borderId="55" xfId="11" applyFill="1"/>
    <xf numFmtId="0" fontId="41" fillId="2" borderId="55" xfId="9" applyFont="1" applyFill="1"/>
    <xf numFmtId="0" fontId="7" fillId="2" borderId="55" xfId="11" applyFont="1" applyFill="1" applyAlignment="1">
      <alignment horizontal="center"/>
    </xf>
    <xf numFmtId="0" fontId="41" fillId="2" borderId="55" xfId="11" applyFont="1" applyFill="1" applyAlignment="1">
      <alignment horizontal="left"/>
    </xf>
    <xf numFmtId="0" fontId="41" fillId="2" borderId="55" xfId="11" applyFont="1" applyFill="1"/>
    <xf numFmtId="0" fontId="15" fillId="2" borderId="55" xfId="11" applyFill="1" applyAlignment="1">
      <alignment horizontal="center"/>
    </xf>
    <xf numFmtId="0" fontId="13" fillId="5" borderId="55" xfId="11" applyFont="1" applyFill="1"/>
    <xf numFmtId="0" fontId="15" fillId="5" borderId="55" xfId="11" applyFill="1" applyAlignment="1">
      <alignment horizontal="center"/>
    </xf>
    <xf numFmtId="0" fontId="15" fillId="5" borderId="55" xfId="11" applyFill="1"/>
    <xf numFmtId="0" fontId="19" fillId="5" borderId="55" xfId="9" applyFill="1"/>
    <xf numFmtId="0" fontId="14" fillId="2" borderId="55" xfId="11" applyFont="1" applyFill="1"/>
    <xf numFmtId="0" fontId="14" fillId="2" borderId="55" xfId="11" applyFont="1" applyFill="1" applyAlignment="1">
      <alignment horizontal="left"/>
    </xf>
    <xf numFmtId="0" fontId="25" fillId="0" borderId="55" xfId="9" applyFont="1"/>
    <xf numFmtId="0" fontId="14" fillId="0" borderId="55" xfId="10" applyFont="1"/>
    <xf numFmtId="0" fontId="24" fillId="0" borderId="55" xfId="9" applyFont="1"/>
    <xf numFmtId="0" fontId="34" fillId="0" borderId="55" xfId="9" applyFont="1" applyFill="1"/>
    <xf numFmtId="0" fontId="16" fillId="0" borderId="55" xfId="11" applyFont="1" applyFill="1"/>
    <xf numFmtId="0" fontId="34" fillId="0" borderId="55" xfId="9" applyFont="1"/>
    <xf numFmtId="0" fontId="16" fillId="2" borderId="55" xfId="11" applyFont="1" applyFill="1"/>
    <xf numFmtId="0" fontId="16" fillId="0" borderId="55" xfId="11" applyFont="1"/>
    <xf numFmtId="0" fontId="17" fillId="0" borderId="55" xfId="11" applyFont="1"/>
    <xf numFmtId="0" fontId="15" fillId="0" borderId="55" xfId="11"/>
    <xf numFmtId="0" fontId="15" fillId="0" borderId="55" xfId="11" applyAlignment="1">
      <alignment horizontal="center"/>
    </xf>
    <xf numFmtId="0" fontId="19" fillId="0" borderId="55" xfId="9" applyAlignment="1">
      <alignment horizontal="center"/>
    </xf>
    <xf numFmtId="0" fontId="8" fillId="15" borderId="5" xfId="0" applyFont="1" applyFill="1" applyBorder="1" applyAlignment="1">
      <alignment vertical="center"/>
    </xf>
    <xf numFmtId="0" fontId="10" fillId="15" borderId="20" xfId="0" applyFont="1" applyFill="1" applyBorder="1" applyAlignment="1">
      <alignment horizontal="left" vertical="center"/>
    </xf>
    <xf numFmtId="0" fontId="10" fillId="15" borderId="10" xfId="0" applyFont="1" applyFill="1" applyBorder="1" applyAlignment="1">
      <alignment vertical="center"/>
    </xf>
    <xf numFmtId="0" fontId="8" fillId="15" borderId="6" xfId="0" applyFont="1" applyFill="1" applyBorder="1" applyAlignment="1">
      <alignment horizontal="center" vertical="center"/>
    </xf>
    <xf numFmtId="0" fontId="8" fillId="15" borderId="10" xfId="0" applyFont="1" applyFill="1" applyBorder="1" applyAlignment="1">
      <alignment horizontal="center" vertical="center"/>
    </xf>
    <xf numFmtId="0" fontId="8" fillId="15" borderId="21" xfId="0" applyFont="1" applyFill="1" applyBorder="1" applyAlignment="1">
      <alignment horizontal="center" vertical="center"/>
    </xf>
    <xf numFmtId="0" fontId="8" fillId="3" borderId="0" xfId="0" applyFont="1" applyFill="1" applyBorder="1" applyAlignment="1">
      <alignment vertical="center"/>
    </xf>
    <xf numFmtId="0" fontId="65" fillId="0" borderId="0" xfId="0" applyFont="1" applyAlignment="1">
      <alignment horizontal="left" vertical="center"/>
    </xf>
    <xf numFmtId="0" fontId="65" fillId="0" borderId="0" xfId="0" applyFont="1" applyAlignment="1">
      <alignment vertical="center"/>
    </xf>
    <xf numFmtId="0" fontId="10" fillId="11" borderId="22" xfId="0" applyFont="1" applyFill="1" applyBorder="1" applyAlignment="1">
      <alignment horizontal="left" vertical="center"/>
    </xf>
    <xf numFmtId="0" fontId="10" fillId="11" borderId="31" xfId="0" applyFont="1" applyFill="1" applyBorder="1" applyAlignment="1">
      <alignment horizontal="center" vertical="center" wrapText="1"/>
    </xf>
    <xf numFmtId="0" fontId="8" fillId="11" borderId="54" xfId="0" applyFont="1" applyFill="1" applyBorder="1" applyAlignment="1">
      <alignment vertical="center"/>
    </xf>
    <xf numFmtId="0" fontId="8" fillId="11" borderId="23" xfId="0" applyFont="1" applyFill="1" applyBorder="1" applyAlignment="1">
      <alignment vertical="center"/>
    </xf>
    <xf numFmtId="0" fontId="8" fillId="0" borderId="0" xfId="0" applyFont="1" applyAlignment="1">
      <alignment horizontal="left"/>
    </xf>
    <xf numFmtId="0" fontId="8" fillId="0" borderId="0" xfId="0" applyFont="1"/>
    <xf numFmtId="0" fontId="8" fillId="16" borderId="5" xfId="0" applyFont="1" applyFill="1" applyBorder="1" applyAlignment="1">
      <alignment vertical="center"/>
    </xf>
    <xf numFmtId="0" fontId="10" fillId="16" borderId="22" xfId="0" applyFont="1" applyFill="1" applyBorder="1" applyAlignment="1">
      <alignment horizontal="left" vertical="center"/>
    </xf>
    <xf numFmtId="0" fontId="10" fillId="16" borderId="10" xfId="0" applyFont="1" applyFill="1" applyBorder="1" applyAlignment="1">
      <alignment vertical="center"/>
    </xf>
    <xf numFmtId="0" fontId="8" fillId="16" borderId="6" xfId="0" applyFont="1" applyFill="1" applyBorder="1" applyAlignment="1">
      <alignment horizontal="center" vertical="center"/>
    </xf>
    <xf numFmtId="0" fontId="8" fillId="16" borderId="10" xfId="0" applyFont="1" applyFill="1" applyBorder="1" applyAlignment="1">
      <alignment horizontal="center" vertical="center"/>
    </xf>
    <xf numFmtId="0" fontId="8" fillId="16" borderId="21" xfId="0" applyFont="1" applyFill="1" applyBorder="1" applyAlignment="1">
      <alignment horizontal="center" vertical="center"/>
    </xf>
    <xf numFmtId="0" fontId="8" fillId="3" borderId="3" xfId="0" applyFont="1" applyFill="1" applyBorder="1" applyAlignment="1">
      <alignment vertical="center"/>
    </xf>
    <xf numFmtId="0" fontId="10" fillId="16" borderId="31" xfId="0" applyFont="1" applyFill="1" applyBorder="1" applyAlignment="1">
      <alignment horizontal="center" vertical="center" wrapText="1"/>
    </xf>
    <xf numFmtId="0" fontId="8" fillId="16" borderId="54" xfId="0" applyFont="1" applyFill="1" applyBorder="1" applyAlignment="1">
      <alignment vertical="center"/>
    </xf>
    <xf numFmtId="0" fontId="8" fillId="16" borderId="8" xfId="0" applyFont="1" applyFill="1" applyBorder="1" applyAlignment="1">
      <alignment vertical="center"/>
    </xf>
    <xf numFmtId="0" fontId="8" fillId="16" borderId="25" xfId="0" applyFont="1" applyFill="1" applyBorder="1" applyAlignment="1">
      <alignment vertical="center"/>
    </xf>
    <xf numFmtId="0" fontId="65" fillId="0" borderId="0" xfId="0" applyFont="1" applyFill="1" applyAlignment="1">
      <alignment horizontal="left" vertical="center"/>
    </xf>
    <xf numFmtId="0" fontId="65" fillId="0" borderId="0" xfId="0" applyFont="1" applyFill="1" applyAlignment="1">
      <alignment vertical="center"/>
    </xf>
    <xf numFmtId="0" fontId="8" fillId="13" borderId="5" xfId="0" applyFont="1" applyFill="1" applyBorder="1" applyAlignment="1">
      <alignment vertical="center"/>
    </xf>
    <xf numFmtId="0" fontId="64" fillId="16" borderId="14" xfId="0" applyFont="1" applyFill="1" applyBorder="1" applyAlignment="1">
      <alignment vertical="center"/>
    </xf>
    <xf numFmtId="0" fontId="8" fillId="3" borderId="9" xfId="0" applyFont="1" applyFill="1" applyBorder="1" applyAlignment="1"/>
    <xf numFmtId="0" fontId="8" fillId="3" borderId="7" xfId="0" applyFont="1" applyFill="1" applyBorder="1" applyAlignment="1"/>
    <xf numFmtId="0" fontId="65" fillId="0" borderId="0" xfId="0" applyFont="1" applyAlignment="1"/>
    <xf numFmtId="0" fontId="8" fillId="3" borderId="0" xfId="0" applyFont="1" applyFill="1" applyBorder="1" applyAlignment="1"/>
    <xf numFmtId="0" fontId="8" fillId="3" borderId="3" xfId="0" applyFont="1" applyFill="1" applyBorder="1" applyAlignment="1"/>
    <xf numFmtId="0" fontId="8" fillId="16" borderId="18" xfId="0" applyFont="1" applyFill="1" applyBorder="1" applyAlignment="1">
      <alignment vertical="center"/>
    </xf>
    <xf numFmtId="0" fontId="64" fillId="16" borderId="5" xfId="0" applyFont="1" applyFill="1" applyBorder="1" applyAlignment="1">
      <alignment vertical="center"/>
    </xf>
    <xf numFmtId="0" fontId="64" fillId="16" borderId="19" xfId="0" applyFont="1" applyFill="1" applyBorder="1" applyAlignment="1">
      <alignment vertical="center"/>
    </xf>
    <xf numFmtId="0" fontId="64" fillId="13" borderId="14" xfId="0" applyFont="1" applyFill="1" applyBorder="1" applyAlignment="1">
      <alignment vertical="center"/>
    </xf>
    <xf numFmtId="0" fontId="8" fillId="13" borderId="18" xfId="0" applyFont="1" applyFill="1" applyBorder="1" applyAlignment="1">
      <alignment vertical="center"/>
    </xf>
    <xf numFmtId="0" fontId="64" fillId="13" borderId="5" xfId="0" applyFont="1" applyFill="1" applyBorder="1" applyAlignment="1">
      <alignment vertical="center"/>
    </xf>
    <xf numFmtId="0" fontId="64" fillId="15" borderId="14" xfId="0" applyFont="1" applyFill="1" applyBorder="1" applyAlignment="1">
      <alignment vertical="center"/>
    </xf>
    <xf numFmtId="0" fontId="8" fillId="15" borderId="18" xfId="0" applyFont="1" applyFill="1" applyBorder="1" applyAlignment="1">
      <alignment vertical="center"/>
    </xf>
    <xf numFmtId="0" fontId="64" fillId="15" borderId="5" xfId="0" applyFont="1" applyFill="1" applyBorder="1" applyAlignment="1">
      <alignment vertical="center"/>
    </xf>
    <xf numFmtId="0" fontId="64" fillId="15" borderId="19" xfId="0" applyFont="1" applyFill="1" applyBorder="1" applyAlignment="1">
      <alignment vertical="center"/>
    </xf>
    <xf numFmtId="0" fontId="64" fillId="15" borderId="15" xfId="0" applyFont="1" applyFill="1" applyBorder="1" applyAlignment="1">
      <alignment vertical="center"/>
    </xf>
    <xf numFmtId="0" fontId="64" fillId="16" borderId="15" xfId="0" applyFont="1" applyFill="1" applyBorder="1" applyAlignment="1">
      <alignment vertical="center"/>
    </xf>
    <xf numFmtId="0" fontId="64" fillId="13" borderId="15" xfId="0" applyFont="1" applyFill="1" applyBorder="1" applyAlignment="1">
      <alignment vertical="center"/>
    </xf>
    <xf numFmtId="0" fontId="64" fillId="13" borderId="19" xfId="0" applyFont="1" applyFill="1" applyBorder="1" applyAlignment="1">
      <alignment vertical="center"/>
    </xf>
    <xf numFmtId="0" fontId="10" fillId="16" borderId="20" xfId="0" applyFont="1" applyFill="1" applyBorder="1" applyAlignment="1">
      <alignment horizontal="left" vertical="center"/>
    </xf>
    <xf numFmtId="0" fontId="8" fillId="3" borderId="63" xfId="0" applyFont="1" applyFill="1" applyBorder="1" applyAlignment="1"/>
    <xf numFmtId="0" fontId="10" fillId="13" borderId="20" xfId="0" applyFont="1" applyFill="1" applyBorder="1" applyAlignment="1">
      <alignment horizontal="left" vertical="center"/>
    </xf>
    <xf numFmtId="0" fontId="10" fillId="13" borderId="6" xfId="0" applyFont="1" applyFill="1" applyBorder="1" applyAlignment="1">
      <alignment vertical="center"/>
    </xf>
    <xf numFmtId="0" fontId="8" fillId="13" borderId="10" xfId="0" applyFont="1" applyFill="1" applyBorder="1" applyAlignment="1">
      <alignment horizontal="center" vertical="center"/>
    </xf>
    <xf numFmtId="0" fontId="8" fillId="13" borderId="21" xfId="0" applyFont="1" applyFill="1" applyBorder="1" applyAlignment="1">
      <alignment horizontal="center" vertical="center"/>
    </xf>
    <xf numFmtId="0" fontId="0" fillId="0" borderId="63" xfId="0" applyFill="1" applyBorder="1"/>
    <xf numFmtId="0" fontId="77" fillId="0" borderId="0" xfId="0" applyFont="1" applyAlignment="1">
      <alignment vertical="center"/>
    </xf>
    <xf numFmtId="0" fontId="79" fillId="0" borderId="0" xfId="0" applyFont="1" applyAlignment="1">
      <alignment vertical="center"/>
    </xf>
    <xf numFmtId="0" fontId="81" fillId="0" borderId="0" xfId="0" applyFont="1" applyAlignment="1">
      <alignment vertical="center"/>
    </xf>
    <xf numFmtId="0" fontId="24" fillId="0" borderId="81" xfId="20" applyFont="1"/>
    <xf numFmtId="0" fontId="7" fillId="0" borderId="81" xfId="20" applyFont="1"/>
    <xf numFmtId="0" fontId="24" fillId="24" borderId="81" xfId="20" applyFont="1" applyFill="1"/>
    <xf numFmtId="0" fontId="83" fillId="0" borderId="81" xfId="20" applyFont="1"/>
    <xf numFmtId="0" fontId="7" fillId="24" borderId="81" xfId="20" applyFont="1" applyFill="1"/>
    <xf numFmtId="0" fontId="19" fillId="24" borderId="81" xfId="20" applyFont="1" applyFill="1"/>
    <xf numFmtId="0" fontId="19" fillId="0" borderId="81" xfId="20" applyFont="1"/>
    <xf numFmtId="0" fontId="7" fillId="0" borderId="81" xfId="20" applyFont="1" applyAlignment="1">
      <alignment horizontal="left" vertical="center"/>
    </xf>
    <xf numFmtId="0" fontId="19" fillId="2" borderId="81" xfId="20" applyFont="1" applyFill="1"/>
    <xf numFmtId="0" fontId="9" fillId="24" borderId="81" xfId="20" applyFont="1" applyFill="1"/>
    <xf numFmtId="0" fontId="7" fillId="25" borderId="81" xfId="20" applyFont="1" applyFill="1"/>
    <xf numFmtId="0" fontId="7" fillId="0" borderId="81" xfId="20" applyFont="1" applyAlignment="1">
      <alignment wrapText="1"/>
    </xf>
    <xf numFmtId="0" fontId="7" fillId="0" borderId="81" xfId="20" applyFont="1" applyAlignment="1">
      <alignment horizontal="left" vertical="center" wrapText="1"/>
    </xf>
    <xf numFmtId="0" fontId="19" fillId="0" borderId="81" xfId="20" applyFont="1" applyAlignment="1">
      <alignment wrapText="1"/>
    </xf>
    <xf numFmtId="0" fontId="9" fillId="2" borderId="81" xfId="21" applyFont="1" applyFill="1" applyAlignment="1">
      <alignment vertical="center"/>
    </xf>
    <xf numFmtId="0" fontId="5" fillId="2" borderId="81" xfId="22" applyFont="1" applyFill="1"/>
    <xf numFmtId="0" fontId="11" fillId="2" borderId="81" xfId="22" applyFont="1" applyFill="1"/>
    <xf numFmtId="0" fontId="19" fillId="2" borderId="81" xfId="23" applyFill="1"/>
    <xf numFmtId="0" fontId="19" fillId="0" borderId="81" xfId="23"/>
    <xf numFmtId="0" fontId="20" fillId="2" borderId="81" xfId="22" applyFont="1" applyFill="1" applyAlignment="1">
      <alignment horizontal="center"/>
    </xf>
    <xf numFmtId="0" fontId="38" fillId="2" borderId="81" xfId="22" applyFont="1" applyFill="1" applyAlignment="1">
      <alignment horizontal="center" vertical="center" wrapText="1"/>
    </xf>
    <xf numFmtId="0" fontId="7" fillId="2" borderId="81" xfId="22" applyFont="1" applyFill="1" applyAlignment="1">
      <alignment horizontal="left" indent="1"/>
    </xf>
    <xf numFmtId="0" fontId="42" fillId="2" borderId="81" xfId="22" applyFont="1" applyFill="1" applyAlignment="1">
      <alignment horizontal="center" vertical="center" wrapText="1"/>
    </xf>
    <xf numFmtId="0" fontId="21" fillId="2" borderId="81" xfId="22" applyFont="1" applyFill="1" applyAlignment="1">
      <alignment horizontal="center" wrapText="1"/>
    </xf>
    <xf numFmtId="0" fontId="59" fillId="23" borderId="81" xfId="25" applyFont="1" applyFill="1" applyAlignment="1">
      <alignment horizontal="center"/>
    </xf>
    <xf numFmtId="0" fontId="21" fillId="2" borderId="81" xfId="22" applyFont="1" applyFill="1" applyAlignment="1">
      <alignment horizontal="center"/>
    </xf>
    <xf numFmtId="0" fontId="66" fillId="2" borderId="81" xfId="22" applyFont="1" applyFill="1" applyAlignment="1">
      <alignment horizontal="center"/>
    </xf>
    <xf numFmtId="0" fontId="6" fillId="2" borderId="81" xfId="22" applyFont="1" applyFill="1" applyAlignment="1">
      <alignment horizontal="center"/>
    </xf>
    <xf numFmtId="0" fontId="28" fillId="2" borderId="81" xfId="22" applyFont="1" applyFill="1" applyAlignment="1">
      <alignment horizontal="center"/>
    </xf>
    <xf numFmtId="0" fontId="44" fillId="2" borderId="81" xfId="22" applyFont="1" applyFill="1"/>
    <xf numFmtId="0" fontId="46" fillId="2" borderId="81" xfId="26" applyFont="1" applyFill="1" applyBorder="1" applyAlignment="1">
      <alignment horizontal="center"/>
    </xf>
    <xf numFmtId="0" fontId="46" fillId="2" borderId="81" xfId="27" applyFont="1" applyFill="1" applyBorder="1" applyAlignment="1">
      <alignment horizontal="center"/>
    </xf>
    <xf numFmtId="0" fontId="23" fillId="2" borderId="81" xfId="26" applyFont="1" applyFill="1" applyBorder="1" applyAlignment="1">
      <alignment horizontal="center"/>
    </xf>
    <xf numFmtId="0" fontId="27" fillId="2" borderId="81" xfId="22" applyFont="1" applyFill="1" applyAlignment="1">
      <alignment horizontal="center"/>
    </xf>
    <xf numFmtId="0" fontId="47" fillId="2" borderId="81" xfId="22" applyFont="1" applyFill="1"/>
    <xf numFmtId="0" fontId="48" fillId="2" borderId="81" xfId="26" applyFont="1" applyFill="1" applyBorder="1" applyAlignment="1">
      <alignment horizontal="center"/>
    </xf>
    <xf numFmtId="0" fontId="49" fillId="2" borderId="81" xfId="22" applyFont="1" applyFill="1"/>
    <xf numFmtId="0" fontId="67" fillId="2" borderId="81" xfId="26" applyFont="1" applyFill="1" applyBorder="1" applyAlignment="1">
      <alignment horizontal="center"/>
    </xf>
    <xf numFmtId="0" fontId="50" fillId="2" borderId="81" xfId="22" applyFont="1" applyFill="1"/>
    <xf numFmtId="0" fontId="68" fillId="2" borderId="81" xfId="26" applyFont="1" applyFill="1" applyBorder="1" applyAlignment="1">
      <alignment horizontal="center"/>
    </xf>
    <xf numFmtId="0" fontId="51" fillId="2" borderId="81" xfId="22" applyFont="1" applyFill="1"/>
    <xf numFmtId="0" fontId="69" fillId="2" borderId="81" xfId="26" applyFont="1" applyFill="1" applyBorder="1" applyAlignment="1">
      <alignment horizontal="center"/>
    </xf>
    <xf numFmtId="0" fontId="52" fillId="2" borderId="81" xfId="26" applyFont="1" applyFill="1" applyBorder="1" applyAlignment="1">
      <alignment horizontal="center"/>
    </xf>
    <xf numFmtId="0" fontId="53" fillId="2" borderId="81" xfId="28" applyFill="1">
      <alignment horizontal="center" vertical="center"/>
    </xf>
    <xf numFmtId="0" fontId="54" fillId="18" borderId="81" xfId="28" applyFont="1" applyFill="1">
      <alignment horizontal="center" vertical="center"/>
    </xf>
    <xf numFmtId="0" fontId="2" fillId="2" borderId="81" xfId="22" applyFont="1" applyFill="1"/>
    <xf numFmtId="0" fontId="24" fillId="2" borderId="81" xfId="22" applyFont="1" applyFill="1" applyAlignment="1">
      <alignment horizontal="left" indent="1"/>
    </xf>
    <xf numFmtId="0" fontId="23" fillId="2" borderId="81" xfId="26" applyFont="1" applyFill="1" applyAlignment="1">
      <alignment horizontal="left" indent="1"/>
    </xf>
    <xf numFmtId="0" fontId="25" fillId="2" borderId="81" xfId="22" applyFont="1" applyFill="1" applyAlignment="1">
      <alignment horizontal="left" indent="1"/>
    </xf>
    <xf numFmtId="0" fontId="23" fillId="2" borderId="81" xfId="26" applyFont="1" applyFill="1" applyAlignment="1">
      <alignment horizontal="left" indent="2"/>
    </xf>
    <xf numFmtId="0" fontId="33" fillId="0" borderId="81" xfId="23" applyFont="1"/>
    <xf numFmtId="0" fontId="43" fillId="2" borderId="81" xfId="22" applyFont="1" applyFill="1" applyAlignment="1">
      <alignment horizontal="center" wrapText="1"/>
    </xf>
    <xf numFmtId="0" fontId="11" fillId="2" borderId="81" xfId="22" applyFont="1" applyFill="1" applyAlignment="1">
      <alignment wrapText="1"/>
    </xf>
    <xf numFmtId="0" fontId="11" fillId="2" borderId="81" xfId="29" applyFont="1" applyFill="1"/>
    <xf numFmtId="0" fontId="56" fillId="2" borderId="81" xfId="29" applyFont="1" applyFill="1" applyAlignment="1">
      <alignment horizontal="center" vertical="center"/>
    </xf>
    <xf numFmtId="0" fontId="62" fillId="2" borderId="81" xfId="29" applyFont="1" applyFill="1"/>
    <xf numFmtId="0" fontId="26" fillId="2" borderId="81" xfId="29" applyFont="1" applyFill="1"/>
    <xf numFmtId="0" fontId="63" fillId="2" borderId="81" xfId="29" applyFont="1" applyFill="1"/>
    <xf numFmtId="0" fontId="58" fillId="2" borderId="81" xfId="29" applyFont="1" applyFill="1"/>
    <xf numFmtId="0" fontId="11" fillId="2" borderId="81" xfId="29" applyFont="1" applyFill="1" applyAlignment="1">
      <alignment vertical="center" wrapText="1"/>
    </xf>
    <xf numFmtId="0" fontId="5" fillId="2" borderId="81" xfId="29" applyFont="1" applyFill="1" applyAlignment="1">
      <alignment vertical="center" wrapText="1"/>
    </xf>
    <xf numFmtId="0" fontId="11" fillId="0" borderId="81" xfId="29" applyFont="1"/>
    <xf numFmtId="0" fontId="7" fillId="2" borderId="81" xfId="29" applyFont="1" applyFill="1"/>
    <xf numFmtId="0" fontId="3" fillId="2" borderId="81" xfId="29" applyFont="1" applyFill="1"/>
    <xf numFmtId="0" fontId="16" fillId="2" borderId="68" xfId="29" applyFont="1" applyFill="1" applyBorder="1" applyAlignment="1">
      <alignment horizontal="center"/>
    </xf>
    <xf numFmtId="0" fontId="16" fillId="2" borderId="81" xfId="29" applyFont="1" applyFill="1" applyAlignment="1">
      <alignment horizontal="center"/>
    </xf>
    <xf numFmtId="0" fontId="16" fillId="2" borderId="74" xfId="29" applyFont="1" applyFill="1" applyBorder="1" applyAlignment="1">
      <alignment horizontal="center"/>
    </xf>
    <xf numFmtId="0" fontId="16" fillId="2" borderId="78" xfId="29" applyFont="1" applyFill="1" applyBorder="1" applyAlignment="1">
      <alignment horizontal="center"/>
    </xf>
    <xf numFmtId="0" fontId="16" fillId="2" borderId="17" xfId="29" applyFont="1" applyFill="1" applyBorder="1" applyAlignment="1">
      <alignment horizontal="center"/>
    </xf>
    <xf numFmtId="1" fontId="16" fillId="2" borderId="69" xfId="29" applyNumberFormat="1" applyFont="1" applyFill="1" applyBorder="1" applyAlignment="1">
      <alignment horizontal="center"/>
    </xf>
    <xf numFmtId="0" fontId="16" fillId="2" borderId="70" xfId="29" applyFont="1" applyFill="1" applyBorder="1" applyAlignment="1">
      <alignment horizontal="center"/>
    </xf>
    <xf numFmtId="1" fontId="16" fillId="2" borderId="75" xfId="29" applyNumberFormat="1" applyFont="1" applyFill="1" applyBorder="1" applyAlignment="1">
      <alignment horizontal="center"/>
    </xf>
    <xf numFmtId="0" fontId="16" fillId="2" borderId="76" xfId="29" applyFont="1" applyFill="1" applyBorder="1" applyAlignment="1">
      <alignment horizontal="center"/>
    </xf>
    <xf numFmtId="1" fontId="16" fillId="2" borderId="79" xfId="29" applyNumberFormat="1" applyFont="1" applyFill="1" applyBorder="1" applyAlignment="1">
      <alignment horizontal="center"/>
    </xf>
    <xf numFmtId="1" fontId="16" fillId="2" borderId="60" xfId="29" applyNumberFormat="1" applyFont="1" applyFill="1" applyBorder="1" applyAlignment="1">
      <alignment horizontal="center"/>
    </xf>
    <xf numFmtId="1" fontId="16" fillId="2" borderId="61" xfId="29" applyNumberFormat="1" applyFont="1" applyFill="1" applyBorder="1" applyAlignment="1">
      <alignment horizontal="center"/>
    </xf>
    <xf numFmtId="0" fontId="16" fillId="2" borderId="81" xfId="29" applyFont="1" applyFill="1"/>
    <xf numFmtId="0" fontId="16" fillId="2" borderId="66" xfId="29" applyFont="1" applyFill="1" applyBorder="1"/>
    <xf numFmtId="165" fontId="3" fillId="2" borderId="81" xfId="25" applyNumberFormat="1" applyFont="1" applyFill="1" applyAlignment="1">
      <alignment horizontal="center"/>
    </xf>
    <xf numFmtId="0" fontId="16" fillId="2" borderId="71" xfId="29" applyFont="1" applyFill="1" applyBorder="1"/>
    <xf numFmtId="0" fontId="16" fillId="2" borderId="77" xfId="29" applyFont="1" applyFill="1" applyBorder="1"/>
    <xf numFmtId="165" fontId="3" fillId="2" borderId="17" xfId="25" applyNumberFormat="1" applyFont="1" applyFill="1" applyBorder="1" applyAlignment="1">
      <alignment horizontal="center"/>
    </xf>
    <xf numFmtId="0" fontId="16" fillId="2" borderId="65" xfId="29" applyFont="1" applyFill="1" applyBorder="1"/>
    <xf numFmtId="0" fontId="16" fillId="2" borderId="72" xfId="29" applyFont="1" applyFill="1" applyBorder="1"/>
    <xf numFmtId="0" fontId="16" fillId="2" borderId="59" xfId="29" applyFont="1" applyFill="1" applyBorder="1"/>
    <xf numFmtId="0" fontId="16" fillId="2" borderId="72" xfId="29" applyFont="1" applyFill="1" applyBorder="1" applyAlignment="1">
      <alignment horizontal="left"/>
    </xf>
    <xf numFmtId="0" fontId="16" fillId="2" borderId="59" xfId="29" applyFont="1" applyFill="1" applyBorder="1" applyAlignment="1">
      <alignment horizontal="left"/>
    </xf>
    <xf numFmtId="0" fontId="16" fillId="2" borderId="67" xfId="29" applyFont="1" applyFill="1" applyBorder="1"/>
    <xf numFmtId="165" fontId="3" fillId="2" borderId="29" xfId="29" applyNumberFormat="1" applyFont="1" applyFill="1" applyBorder="1" applyAlignment="1">
      <alignment horizontal="center"/>
    </xf>
    <xf numFmtId="0" fontId="16" fillId="2" borderId="73" xfId="29" applyFont="1" applyFill="1" applyBorder="1" applyAlignment="1">
      <alignment horizontal="left"/>
    </xf>
    <xf numFmtId="165" fontId="3" fillId="2" borderId="29" xfId="25" applyNumberFormat="1" applyFont="1" applyFill="1" applyBorder="1" applyAlignment="1">
      <alignment horizontal="center"/>
    </xf>
    <xf numFmtId="0" fontId="16" fillId="2" borderId="62" xfId="29" applyFont="1" applyFill="1" applyBorder="1" applyAlignment="1">
      <alignment horizontal="left"/>
    </xf>
    <xf numFmtId="165" fontId="3" fillId="2" borderId="30" xfId="29" applyNumberFormat="1" applyFont="1" applyFill="1" applyBorder="1" applyAlignment="1">
      <alignment horizontal="center"/>
    </xf>
    <xf numFmtId="0" fontId="34" fillId="2" borderId="81" xfId="29" applyFont="1" applyFill="1"/>
    <xf numFmtId="0" fontId="1" fillId="2" borderId="81" xfId="23" applyFont="1" applyFill="1"/>
    <xf numFmtId="0" fontId="5" fillId="2" borderId="81" xfId="29" applyFont="1" applyFill="1"/>
    <xf numFmtId="0" fontId="27" fillId="2" borderId="81" xfId="23" applyFont="1" applyFill="1"/>
    <xf numFmtId="0" fontId="19" fillId="8" borderId="81" xfId="23" applyFill="1"/>
    <xf numFmtId="0" fontId="19" fillId="9" borderId="81" xfId="23" applyFill="1"/>
    <xf numFmtId="0" fontId="19" fillId="7" borderId="81" xfId="23" applyFill="1"/>
    <xf numFmtId="0" fontId="28" fillId="2" borderId="81" xfId="30" applyFont="1" applyFill="1"/>
    <xf numFmtId="0" fontId="3" fillId="2" borderId="81" xfId="30" applyFont="1" applyFill="1"/>
    <xf numFmtId="0" fontId="29" fillId="2" borderId="81" xfId="30" applyFont="1" applyFill="1"/>
    <xf numFmtId="0" fontId="62" fillId="2" borderId="81" xfId="30" applyFont="1" applyFill="1"/>
    <xf numFmtId="0" fontId="36" fillId="2" borderId="81" xfId="30" applyFont="1" applyFill="1"/>
    <xf numFmtId="0" fontId="18" fillId="2" borderId="81" xfId="30" applyFont="1" applyFill="1"/>
    <xf numFmtId="0" fontId="63" fillId="2" borderId="81" xfId="30" applyFont="1" applyFill="1"/>
    <xf numFmtId="0" fontId="35" fillId="2" borderId="81" xfId="30" applyFont="1" applyFill="1"/>
    <xf numFmtId="0" fontId="58" fillId="2" borderId="81" xfId="30" applyFont="1" applyFill="1"/>
    <xf numFmtId="0" fontId="19" fillId="2" borderId="81" xfId="23" applyFill="1" applyAlignment="1">
      <alignment wrapText="1"/>
    </xf>
    <xf numFmtId="0" fontId="30" fillId="2" borderId="81" xfId="30" applyFont="1" applyFill="1"/>
    <xf numFmtId="0" fontId="15" fillId="2" borderId="81" xfId="30" applyFill="1"/>
    <xf numFmtId="0" fontId="12" fillId="2" borderId="81" xfId="30" applyFont="1" applyFill="1"/>
    <xf numFmtId="0" fontId="3" fillId="2" borderId="81" xfId="30" applyFont="1" applyFill="1" applyAlignment="1">
      <alignment wrapText="1"/>
    </xf>
    <xf numFmtId="0" fontId="4" fillId="2" borderId="81" xfId="30" applyFont="1" applyFill="1"/>
    <xf numFmtId="0" fontId="4" fillId="8" borderId="43" xfId="30" applyFont="1" applyFill="1" applyBorder="1" applyAlignment="1">
      <alignment horizontal="center" textRotation="90"/>
    </xf>
    <xf numFmtId="0" fontId="10" fillId="11" borderId="44" xfId="30" applyFont="1" applyFill="1" applyBorder="1" applyAlignment="1">
      <alignment horizontal="center" textRotation="90"/>
    </xf>
    <xf numFmtId="0" fontId="10" fillId="11" borderId="45" xfId="30" applyFont="1" applyFill="1" applyBorder="1" applyAlignment="1">
      <alignment horizontal="center" textRotation="90"/>
    </xf>
    <xf numFmtId="0" fontId="10" fillId="11" borderId="46" xfId="30" applyFont="1" applyFill="1" applyBorder="1" applyAlignment="1">
      <alignment horizontal="center" textRotation="90"/>
    </xf>
    <xf numFmtId="0" fontId="4" fillId="9" borderId="47" xfId="30" applyFont="1" applyFill="1" applyBorder="1" applyAlignment="1">
      <alignment horizontal="center" textRotation="90"/>
    </xf>
    <xf numFmtId="0" fontId="10" fillId="12" borderId="48" xfId="30" applyFont="1" applyFill="1" applyBorder="1" applyAlignment="1">
      <alignment horizontal="center" textRotation="90"/>
    </xf>
    <xf numFmtId="0" fontId="10" fillId="12" borderId="49" xfId="30" applyFont="1" applyFill="1" applyBorder="1" applyAlignment="1">
      <alignment horizontal="center" textRotation="90"/>
    </xf>
    <xf numFmtId="0" fontId="10" fillId="12" borderId="50" xfId="30" applyFont="1" applyFill="1" applyBorder="1" applyAlignment="1">
      <alignment horizontal="center" textRotation="90"/>
    </xf>
    <xf numFmtId="0" fontId="4" fillId="7" borderId="51" xfId="30" applyFont="1" applyFill="1" applyBorder="1" applyAlignment="1">
      <alignment horizontal="center" textRotation="90"/>
    </xf>
    <xf numFmtId="0" fontId="10" fillId="13" borderId="52" xfId="30" applyFont="1" applyFill="1" applyBorder="1" applyAlignment="1">
      <alignment horizontal="center" textRotation="90"/>
    </xf>
    <xf numFmtId="0" fontId="10" fillId="13" borderId="53" xfId="30" applyFont="1" applyFill="1" applyBorder="1" applyAlignment="1">
      <alignment horizontal="center" textRotation="90"/>
    </xf>
    <xf numFmtId="0" fontId="4" fillId="12" borderId="48" xfId="30" applyFont="1" applyFill="1" applyBorder="1" applyAlignment="1">
      <alignment horizontal="center" textRotation="90"/>
    </xf>
    <xf numFmtId="0" fontId="3" fillId="2" borderId="81" xfId="31" applyFont="1" applyFill="1" applyAlignment="1">
      <alignment horizontal="left"/>
    </xf>
    <xf numFmtId="0" fontId="3" fillId="2" borderId="81" xfId="30" applyFont="1" applyFill="1" applyAlignment="1">
      <alignment horizontal="center"/>
    </xf>
    <xf numFmtId="1" fontId="3" fillId="8" borderId="81" xfId="30" applyNumberFormat="1" applyFont="1" applyFill="1" applyAlignment="1">
      <alignment horizontal="center"/>
    </xf>
    <xf numFmtId="1" fontId="3" fillId="9" borderId="81" xfId="30" applyNumberFormat="1" applyFont="1" applyFill="1" applyAlignment="1">
      <alignment horizontal="center"/>
    </xf>
    <xf numFmtId="1" fontId="3" fillId="7" borderId="81" xfId="30" applyNumberFormat="1" applyFont="1" applyFill="1" applyAlignment="1">
      <alignment horizontal="center"/>
    </xf>
    <xf numFmtId="0" fontId="19" fillId="0" borderId="81" xfId="31"/>
    <xf numFmtId="0" fontId="3" fillId="27" borderId="38" xfId="22" applyFont="1" applyFill="1" applyBorder="1" applyAlignment="1">
      <alignment horizontal="center"/>
    </xf>
    <xf numFmtId="0" fontId="3" fillId="3" borderId="81" xfId="22" applyFont="1" applyFill="1" applyAlignment="1">
      <alignment horizontal="center"/>
    </xf>
    <xf numFmtId="0" fontId="10" fillId="15" borderId="89" xfId="22" applyFont="1" applyFill="1" applyBorder="1" applyAlignment="1">
      <alignment vertical="center" textRotation="90" wrapText="1"/>
    </xf>
    <xf numFmtId="0" fontId="3" fillId="14" borderId="81" xfId="22" applyFont="1" applyFill="1" applyAlignment="1">
      <alignment horizontal="center"/>
    </xf>
    <xf numFmtId="0" fontId="3" fillId="17" borderId="39" xfId="22" applyFont="1" applyFill="1" applyBorder="1" applyAlignment="1">
      <alignment horizontal="center"/>
    </xf>
    <xf numFmtId="0" fontId="3" fillId="27" borderId="81" xfId="22" applyFont="1" applyFill="1" applyAlignment="1">
      <alignment horizontal="center"/>
    </xf>
    <xf numFmtId="0" fontId="10" fillId="16" borderId="89" xfId="22" applyFont="1" applyFill="1" applyBorder="1" applyAlignment="1">
      <alignment vertical="center" textRotation="90" wrapText="1"/>
    </xf>
    <xf numFmtId="0" fontId="3" fillId="17" borderId="81" xfId="22" applyFont="1" applyFill="1" applyAlignment="1">
      <alignment horizontal="center"/>
    </xf>
    <xf numFmtId="0" fontId="10" fillId="13" borderId="89" xfId="22" applyFont="1" applyFill="1" applyBorder="1" applyAlignment="1">
      <alignment vertical="center" textRotation="90" wrapText="1"/>
    </xf>
    <xf numFmtId="0" fontId="31" fillId="2" borderId="42" xfId="22" applyFont="1" applyFill="1" applyBorder="1" applyAlignment="1">
      <alignment horizontal="left"/>
    </xf>
    <xf numFmtId="0" fontId="31" fillId="2" borderId="37" xfId="22" applyFont="1" applyFill="1" applyBorder="1" applyAlignment="1">
      <alignment horizontal="center"/>
    </xf>
    <xf numFmtId="0" fontId="31" fillId="2" borderId="81" xfId="22" applyFont="1" applyFill="1" applyAlignment="1">
      <alignment horizontal="left"/>
    </xf>
    <xf numFmtId="0" fontId="31" fillId="2" borderId="37" xfId="22" applyFont="1" applyFill="1" applyBorder="1" applyAlignment="1">
      <alignment horizontal="center" wrapText="1"/>
    </xf>
    <xf numFmtId="0" fontId="4" fillId="27" borderId="40" xfId="22" applyFont="1" applyFill="1" applyBorder="1" applyAlignment="1">
      <alignment horizontal="center" textRotation="90" wrapText="1"/>
    </xf>
    <xf numFmtId="0" fontId="4" fillId="3" borderId="37" xfId="22" applyFont="1" applyFill="1" applyBorder="1" applyAlignment="1">
      <alignment horizontal="center" textRotation="90" wrapText="1"/>
    </xf>
    <xf numFmtId="0" fontId="10" fillId="15" borderId="90" xfId="22" applyFont="1" applyFill="1" applyBorder="1" applyAlignment="1">
      <alignment horizontal="center" textRotation="90" wrapText="1"/>
    </xf>
    <xf numFmtId="0" fontId="4" fillId="14" borderId="37" xfId="22" applyFont="1" applyFill="1" applyBorder="1" applyAlignment="1">
      <alignment horizontal="center" textRotation="90" wrapText="1"/>
    </xf>
    <xf numFmtId="0" fontId="31" fillId="17" borderId="41" xfId="22" applyFont="1" applyFill="1" applyBorder="1" applyAlignment="1">
      <alignment horizontal="center" textRotation="90" wrapText="1"/>
    </xf>
    <xf numFmtId="0" fontId="4" fillId="27" borderId="37" xfId="22" applyFont="1" applyFill="1" applyBorder="1" applyAlignment="1">
      <alignment horizontal="center" textRotation="90" wrapText="1"/>
    </xf>
    <xf numFmtId="0" fontId="31" fillId="3" borderId="37" xfId="22" applyFont="1" applyFill="1" applyBorder="1" applyAlignment="1">
      <alignment horizontal="center" textRotation="90" wrapText="1"/>
    </xf>
    <xf numFmtId="0" fontId="10" fillId="16" borderId="90" xfId="22" applyFont="1" applyFill="1" applyBorder="1" applyAlignment="1">
      <alignment horizontal="center" textRotation="90" wrapText="1"/>
    </xf>
    <xf numFmtId="0" fontId="10" fillId="13" borderId="90" xfId="22" applyFont="1" applyFill="1" applyBorder="1" applyAlignment="1">
      <alignment horizontal="center" textRotation="90" wrapText="1"/>
    </xf>
    <xf numFmtId="0" fontId="3" fillId="2" borderId="81" xfId="22" applyFont="1" applyFill="1" applyAlignment="1">
      <alignment horizontal="left"/>
    </xf>
    <xf numFmtId="0" fontId="3" fillId="2" borderId="81" xfId="22" applyFont="1" applyFill="1" applyAlignment="1">
      <alignment horizontal="center"/>
    </xf>
    <xf numFmtId="0" fontId="3" fillId="2" borderId="56" xfId="22" applyFont="1" applyFill="1" applyBorder="1" applyAlignment="1">
      <alignment horizontal="left"/>
    </xf>
    <xf numFmtId="1" fontId="3" fillId="2" borderId="81" xfId="22" applyNumberFormat="1" applyFont="1" applyFill="1"/>
    <xf numFmtId="164" fontId="3" fillId="27" borderId="38" xfId="22" applyNumberFormat="1" applyFont="1" applyFill="1" applyBorder="1" applyAlignment="1">
      <alignment horizontal="center"/>
    </xf>
    <xf numFmtId="164" fontId="3" fillId="3" borderId="81" xfId="22" applyNumberFormat="1" applyFont="1" applyFill="1" applyAlignment="1">
      <alignment horizontal="center"/>
    </xf>
    <xf numFmtId="164" fontId="8" fillId="15" borderId="89" xfId="22" applyNumberFormat="1" applyFont="1" applyFill="1" applyBorder="1" applyAlignment="1">
      <alignment horizontal="center" wrapText="1"/>
    </xf>
    <xf numFmtId="164" fontId="3" fillId="14" borderId="81" xfId="22" applyNumberFormat="1" applyFont="1" applyFill="1" applyAlignment="1">
      <alignment horizontal="center"/>
    </xf>
    <xf numFmtId="164" fontId="3" fillId="17" borderId="39" xfId="22" applyNumberFormat="1" applyFont="1" applyFill="1" applyBorder="1" applyAlignment="1">
      <alignment horizontal="center"/>
    </xf>
    <xf numFmtId="164" fontId="3" fillId="27" borderId="81" xfId="22" applyNumberFormat="1" applyFont="1" applyFill="1" applyAlignment="1">
      <alignment horizontal="center"/>
    </xf>
    <xf numFmtId="164" fontId="8" fillId="16" borderId="89" xfId="22" applyNumberFormat="1" applyFont="1" applyFill="1" applyBorder="1" applyAlignment="1">
      <alignment horizontal="center" wrapText="1"/>
    </xf>
    <xf numFmtId="164" fontId="8" fillId="13" borderId="89" xfId="22" applyNumberFormat="1" applyFont="1" applyFill="1" applyBorder="1" applyAlignment="1">
      <alignment horizontal="center" wrapText="1"/>
    </xf>
    <xf numFmtId="164" fontId="8" fillId="15" borderId="81" xfId="22" applyNumberFormat="1" applyFont="1" applyFill="1" applyAlignment="1">
      <alignment horizontal="center" wrapText="1"/>
    </xf>
    <xf numFmtId="164" fontId="3" fillId="17" borderId="81" xfId="22" applyNumberFormat="1" applyFont="1" applyFill="1" applyAlignment="1">
      <alignment horizontal="center"/>
    </xf>
    <xf numFmtId="164" fontId="8" fillId="16" borderId="81" xfId="22" applyNumberFormat="1" applyFont="1" applyFill="1" applyAlignment="1">
      <alignment horizontal="center" wrapText="1"/>
    </xf>
    <xf numFmtId="164" fontId="8" fillId="13" borderId="81" xfId="22" applyNumberFormat="1" applyFont="1" applyFill="1" applyAlignment="1">
      <alignment horizontal="center" wrapText="1"/>
    </xf>
    <xf numFmtId="0" fontId="3" fillId="2" borderId="37" xfId="22" applyFont="1" applyFill="1" applyBorder="1" applyAlignment="1">
      <alignment horizontal="left"/>
    </xf>
    <xf numFmtId="0" fontId="3" fillId="2" borderId="37" xfId="22" applyFont="1" applyFill="1" applyBorder="1" applyAlignment="1">
      <alignment horizontal="center"/>
    </xf>
    <xf numFmtId="1" fontId="3" fillId="2" borderId="37" xfId="22" applyNumberFormat="1" applyFont="1" applyFill="1" applyBorder="1"/>
    <xf numFmtId="164" fontId="3" fillId="27" borderId="40" xfId="22" applyNumberFormat="1" applyFont="1" applyFill="1" applyBorder="1" applyAlignment="1">
      <alignment horizontal="center"/>
    </xf>
    <xf numFmtId="164" fontId="3" fillId="3" borderId="37" xfId="22" applyNumberFormat="1" applyFont="1" applyFill="1" applyBorder="1" applyAlignment="1">
      <alignment horizontal="center"/>
    </xf>
    <xf numFmtId="164" fontId="8" fillId="15" borderId="90" xfId="22" applyNumberFormat="1" applyFont="1" applyFill="1" applyBorder="1" applyAlignment="1">
      <alignment horizontal="center" wrapText="1"/>
    </xf>
    <xf numFmtId="164" fontId="3" fillId="14" borderId="37" xfId="22" applyNumberFormat="1" applyFont="1" applyFill="1" applyBorder="1" applyAlignment="1">
      <alignment horizontal="center"/>
    </xf>
    <xf numFmtId="164" fontId="3" fillId="17" borderId="41" xfId="22" applyNumberFormat="1" applyFont="1" applyFill="1" applyBorder="1" applyAlignment="1">
      <alignment horizontal="center"/>
    </xf>
    <xf numFmtId="164" fontId="3" fillId="27" borderId="37" xfId="22" applyNumberFormat="1" applyFont="1" applyFill="1" applyBorder="1" applyAlignment="1">
      <alignment horizontal="center"/>
    </xf>
    <xf numFmtId="164" fontId="8" fillId="16" borderId="90" xfId="22" applyNumberFormat="1" applyFont="1" applyFill="1" applyBorder="1" applyAlignment="1">
      <alignment horizontal="center" wrapText="1"/>
    </xf>
    <xf numFmtId="164" fontId="8" fillId="13" borderId="90" xfId="22" applyNumberFormat="1" applyFont="1" applyFill="1" applyBorder="1" applyAlignment="1">
      <alignment horizontal="center" wrapText="1"/>
    </xf>
    <xf numFmtId="0" fontId="3" fillId="2" borderId="81" xfId="22" applyFont="1" applyFill="1" applyAlignment="1">
      <alignment horizontal="right"/>
    </xf>
    <xf numFmtId="0" fontId="19" fillId="0" borderId="81" xfId="31" applyAlignment="1">
      <alignment horizontal="left"/>
    </xf>
    <xf numFmtId="0" fontId="19" fillId="0" borderId="81" xfId="31" applyAlignment="1">
      <alignment horizontal="center"/>
    </xf>
    <xf numFmtId="0" fontId="19" fillId="0" borderId="81" xfId="31" applyAlignment="1">
      <alignment horizontal="right"/>
    </xf>
    <xf numFmtId="0" fontId="7" fillId="0" borderId="81" xfId="31" applyFont="1"/>
    <xf numFmtId="0" fontId="33" fillId="0" borderId="81" xfId="31" applyFont="1"/>
    <xf numFmtId="0" fontId="7" fillId="0" borderId="1" xfId="31" applyFont="1" applyBorder="1"/>
    <xf numFmtId="0" fontId="19" fillId="0" borderId="3" xfId="31" applyBorder="1"/>
    <xf numFmtId="0" fontId="33" fillId="0" borderId="1" xfId="31" applyFont="1" applyBorder="1"/>
    <xf numFmtId="0" fontId="33" fillId="0" borderId="3" xfId="31" applyFont="1" applyBorder="1"/>
    <xf numFmtId="0" fontId="10" fillId="15" borderId="44" xfId="30" applyFont="1" applyFill="1" applyBorder="1" applyAlignment="1">
      <alignment horizontal="center" textRotation="90"/>
    </xf>
    <xf numFmtId="0" fontId="10" fillId="15" borderId="45" xfId="30" applyFont="1" applyFill="1" applyBorder="1" applyAlignment="1">
      <alignment horizontal="center" textRotation="90" wrapText="1"/>
    </xf>
    <xf numFmtId="0" fontId="10" fillId="12" borderId="48" xfId="30" applyFont="1" applyFill="1" applyBorder="1" applyAlignment="1">
      <alignment horizontal="center" textRotation="90" wrapText="1"/>
    </xf>
    <xf numFmtId="0" fontId="10" fillId="12" borderId="49" xfId="30" applyFont="1" applyFill="1" applyBorder="1" applyAlignment="1">
      <alignment horizontal="center" textRotation="90" wrapText="1"/>
    </xf>
    <xf numFmtId="0" fontId="10" fillId="13" borderId="52" xfId="30" applyFont="1" applyFill="1" applyBorder="1" applyAlignment="1">
      <alignment horizontal="center" textRotation="90" wrapText="1"/>
    </xf>
    <xf numFmtId="0" fontId="7" fillId="0" borderId="81" xfId="23" applyFont="1"/>
    <xf numFmtId="0" fontId="10" fillId="15" borderId="45" xfId="30" applyFont="1" applyFill="1" applyBorder="1" applyAlignment="1">
      <alignment horizontal="center" textRotation="90"/>
    </xf>
    <xf numFmtId="1" fontId="3" fillId="7" borderId="81" xfId="30" applyNumberFormat="1" applyFont="1" applyFill="1" applyAlignment="1">
      <alignment horizontal="center" wrapText="1"/>
    </xf>
    <xf numFmtId="0" fontId="19" fillId="7" borderId="81" xfId="23" applyFill="1" applyAlignment="1">
      <alignment wrapText="1"/>
    </xf>
    <xf numFmtId="0" fontId="38" fillId="4" borderId="11" xfId="32" applyFont="1" applyFill="1" applyBorder="1" applyAlignment="1">
      <alignment vertical="center"/>
    </xf>
    <xf numFmtId="0" fontId="38" fillId="4" borderId="31" xfId="32" applyFont="1" applyFill="1" applyBorder="1" applyAlignment="1">
      <alignment vertical="center"/>
    </xf>
    <xf numFmtId="0" fontId="38" fillId="4" borderId="31" xfId="32" applyFont="1" applyFill="1" applyBorder="1" applyAlignment="1">
      <alignment vertical="center" wrapText="1"/>
    </xf>
    <xf numFmtId="0" fontId="19" fillId="4" borderId="12" xfId="32" applyFill="1" applyBorder="1" applyAlignment="1">
      <alignment vertical="center"/>
    </xf>
    <xf numFmtId="0" fontId="19" fillId="0" borderId="81" xfId="32"/>
    <xf numFmtId="0" fontId="40" fillId="4" borderId="82" xfId="32" applyFont="1" applyFill="1" applyBorder="1" applyAlignment="1">
      <alignment horizontal="center" vertical="center" wrapText="1"/>
    </xf>
    <xf numFmtId="1" fontId="60" fillId="22" borderId="82" xfId="30" applyNumberFormat="1" applyFont="1" applyFill="1" applyBorder="1" applyAlignment="1">
      <alignment horizontal="center" vertical="center"/>
    </xf>
    <xf numFmtId="0" fontId="60" fillId="23" borderId="82" xfId="30" applyFont="1" applyFill="1" applyBorder="1" applyAlignment="1">
      <alignment horizontal="center"/>
    </xf>
    <xf numFmtId="164" fontId="60" fillId="23" borderId="82" xfId="30" applyNumberFormat="1" applyFont="1" applyFill="1" applyBorder="1" applyAlignment="1">
      <alignment horizontal="center"/>
    </xf>
    <xf numFmtId="0" fontId="61" fillId="23" borderId="82" xfId="30" applyFont="1" applyFill="1" applyBorder="1" applyAlignment="1">
      <alignment horizontal="center"/>
    </xf>
    <xf numFmtId="0" fontId="39" fillId="0" borderId="81" xfId="32" applyFont="1"/>
    <xf numFmtId="164" fontId="19" fillId="0" borderId="81" xfId="32" applyNumberFormat="1"/>
    <xf numFmtId="0" fontId="82" fillId="0" borderId="81" xfId="30" applyFont="1"/>
    <xf numFmtId="0" fontId="41" fillId="0" borderId="81" xfId="32" applyFont="1"/>
    <xf numFmtId="0" fontId="15" fillId="0" borderId="81" xfId="30"/>
    <xf numFmtId="0" fontId="4" fillId="0" borderId="81" xfId="30" applyFont="1"/>
    <xf numFmtId="0" fontId="3" fillId="0" borderId="81" xfId="30" applyFont="1" applyAlignment="1">
      <alignment vertical="top" wrapText="1"/>
    </xf>
    <xf numFmtId="0" fontId="10" fillId="19" borderId="80" xfId="30" applyFont="1" applyFill="1" applyBorder="1" applyAlignment="1">
      <alignment horizontal="center" vertical="center" wrapText="1"/>
    </xf>
    <xf numFmtId="0" fontId="3" fillId="20" borderId="80" xfId="30" applyFont="1" applyFill="1" applyBorder="1" applyAlignment="1">
      <alignment horizontal="left" vertical="center" wrapText="1"/>
    </xf>
    <xf numFmtId="0" fontId="71" fillId="0" borderId="81" xfId="30" applyFont="1"/>
    <xf numFmtId="0" fontId="72" fillId="0" borderId="81" xfId="30" applyFont="1" applyAlignment="1">
      <alignment vertical="top" wrapText="1"/>
    </xf>
    <xf numFmtId="0" fontId="73" fillId="0" borderId="81" xfId="30" applyFont="1"/>
    <xf numFmtId="0" fontId="74" fillId="0" borderId="81" xfId="33" applyFont="1" applyAlignment="1">
      <alignment vertical="top"/>
    </xf>
    <xf numFmtId="0" fontId="6" fillId="0" borderId="81" xfId="30" applyFont="1"/>
    <xf numFmtId="0" fontId="4" fillId="0" borderId="81" xfId="30" applyFont="1" applyAlignment="1">
      <alignment vertical="top"/>
    </xf>
    <xf numFmtId="0" fontId="76" fillId="0" borderId="81" xfId="33" applyFont="1" applyAlignment="1">
      <alignment vertical="center"/>
    </xf>
    <xf numFmtId="0" fontId="78" fillId="0" borderId="81" xfId="33" applyFont="1" applyAlignment="1">
      <alignment vertical="center"/>
    </xf>
    <xf numFmtId="0" fontId="80" fillId="0" borderId="81" xfId="33" applyFont="1" applyAlignment="1">
      <alignment vertical="center"/>
    </xf>
    <xf numFmtId="0" fontId="64" fillId="15" borderId="13" xfId="0" applyFont="1" applyFill="1" applyBorder="1" applyAlignment="1">
      <alignment vertical="center" wrapText="1"/>
    </xf>
    <xf numFmtId="0" fontId="64" fillId="16" borderId="13" xfId="0" applyFont="1" applyFill="1" applyBorder="1" applyAlignment="1">
      <alignment vertical="center" wrapText="1"/>
    </xf>
    <xf numFmtId="0" fontId="64" fillId="13" borderId="13" xfId="0" applyFont="1" applyFill="1" applyBorder="1" applyAlignment="1">
      <alignment vertical="center" wrapText="1"/>
    </xf>
    <xf numFmtId="0" fontId="6" fillId="0" borderId="22" xfId="0" applyFont="1" applyBorder="1" applyAlignment="1">
      <alignment horizontal="left" vertical="center" wrapText="1"/>
    </xf>
    <xf numFmtId="0" fontId="4" fillId="2" borderId="54" xfId="0" applyFont="1" applyFill="1" applyBorder="1" applyAlignment="1">
      <alignment horizontal="left" vertical="center" wrapText="1"/>
    </xf>
    <xf numFmtId="164" fontId="3" fillId="0" borderId="12" xfId="0" applyNumberFormat="1" applyFont="1" applyFill="1" applyBorder="1" applyAlignment="1">
      <alignment horizontal="center" vertical="center" wrapText="1"/>
    </xf>
    <xf numFmtId="164" fontId="3" fillId="2" borderId="54" xfId="0" applyNumberFormat="1" applyFont="1" applyFill="1" applyBorder="1" applyAlignment="1">
      <alignment horizontal="center" vertical="center" wrapText="1"/>
    </xf>
    <xf numFmtId="164" fontId="3" fillId="2" borderId="23" xfId="0" applyNumberFormat="1" applyFont="1" applyFill="1" applyBorder="1" applyAlignment="1">
      <alignment horizontal="center" vertical="center" wrapText="1"/>
    </xf>
    <xf numFmtId="0" fontId="3" fillId="3" borderId="0" xfId="0" applyFont="1" applyFill="1" applyBorder="1" applyAlignment="1">
      <alignment vertical="center" wrapText="1"/>
    </xf>
    <xf numFmtId="0" fontId="0" fillId="0" borderId="0" xfId="0" applyAlignment="1">
      <alignment horizontal="left" vertical="center" wrapText="1"/>
    </xf>
    <xf numFmtId="0" fontId="0" fillId="0" borderId="0" xfId="0" applyAlignment="1">
      <alignment vertical="center" wrapText="1"/>
    </xf>
    <xf numFmtId="164" fontId="3" fillId="0" borderId="54" xfId="0" applyNumberFormat="1" applyFont="1" applyFill="1" applyBorder="1" applyAlignment="1">
      <alignment horizontal="center" vertical="center" wrapText="1"/>
    </xf>
    <xf numFmtId="0" fontId="4" fillId="0" borderId="54" xfId="0" applyFont="1" applyFill="1" applyBorder="1" applyAlignment="1">
      <alignment vertical="center" wrapText="1"/>
    </xf>
    <xf numFmtId="164" fontId="3" fillId="0" borderId="23" xfId="0" applyNumberFormat="1" applyFont="1" applyFill="1" applyBorder="1" applyAlignment="1">
      <alignment horizontal="center" vertical="center" wrapText="1"/>
    </xf>
    <xf numFmtId="0" fontId="3" fillId="3" borderId="3" xfId="0" applyFont="1" applyFill="1" applyBorder="1" applyAlignment="1">
      <alignment vertical="center" wrapText="1"/>
    </xf>
    <xf numFmtId="0" fontId="3" fillId="0" borderId="0" xfId="0" applyFont="1" applyAlignment="1">
      <alignment horizontal="left" wrapText="1"/>
    </xf>
    <xf numFmtId="0" fontId="3" fillId="0" borderId="0" xfId="0" applyFont="1" applyAlignment="1">
      <alignment wrapText="1"/>
    </xf>
    <xf numFmtId="0" fontId="4" fillId="2" borderId="12" xfId="0" applyFont="1" applyFill="1" applyBorder="1" applyAlignment="1">
      <alignment horizontal="left" vertical="center" wrapText="1"/>
    </xf>
    <xf numFmtId="0" fontId="76" fillId="0" borderId="81" xfId="19" applyFont="1" applyBorder="1" applyAlignment="1">
      <alignment vertical="center"/>
    </xf>
    <xf numFmtId="0" fontId="76" fillId="0" borderId="81" xfId="19" applyFont="1" applyBorder="1" applyAlignment="1">
      <alignment vertical="center" wrapText="1"/>
    </xf>
    <xf numFmtId="0" fontId="78" fillId="0" borderId="81" xfId="19" applyFont="1" applyBorder="1" applyAlignment="1">
      <alignment vertical="center"/>
    </xf>
    <xf numFmtId="0" fontId="78" fillId="0" borderId="81" xfId="19" applyFont="1" applyBorder="1" applyAlignment="1">
      <alignment vertical="center" wrapText="1"/>
    </xf>
    <xf numFmtId="0" fontId="80" fillId="0" borderId="81" xfId="19" applyFont="1" applyBorder="1" applyAlignment="1">
      <alignment vertical="center"/>
    </xf>
    <xf numFmtId="0" fontId="80" fillId="0" borderId="81" xfId="19" applyFont="1" applyBorder="1" applyAlignment="1">
      <alignment vertical="center" wrapText="1"/>
    </xf>
    <xf numFmtId="0" fontId="84" fillId="26" borderId="83" xfId="24" applyFont="1" applyFill="1" applyBorder="1" applyAlignment="1">
      <alignment horizontal="center"/>
    </xf>
    <xf numFmtId="0" fontId="84" fillId="26" borderId="84" xfId="24" applyFont="1" applyFill="1" applyBorder="1" applyAlignment="1">
      <alignment horizontal="center"/>
    </xf>
    <xf numFmtId="0" fontId="84" fillId="26" borderId="85" xfId="24" applyFont="1" applyFill="1" applyBorder="1" applyAlignment="1">
      <alignment horizontal="center"/>
    </xf>
    <xf numFmtId="0" fontId="28" fillId="26" borderId="86" xfId="22" applyFont="1" applyFill="1" applyBorder="1" applyAlignment="1">
      <alignment horizontal="center" vertical="center"/>
    </xf>
    <xf numFmtId="0" fontId="28" fillId="26" borderId="87" xfId="22" applyFont="1" applyFill="1" applyBorder="1" applyAlignment="1">
      <alignment horizontal="center" vertical="center"/>
    </xf>
    <xf numFmtId="0" fontId="28" fillId="26" borderId="88" xfId="22" applyFont="1" applyFill="1" applyBorder="1" applyAlignment="1">
      <alignment horizontal="center" vertical="center"/>
    </xf>
    <xf numFmtId="0" fontId="85" fillId="2" borderId="81" xfId="20" applyFont="1" applyFill="1" applyAlignment="1">
      <alignment horizontal="center"/>
    </xf>
    <xf numFmtId="0" fontId="24" fillId="2" borderId="81" xfId="23" applyFont="1" applyFill="1" applyAlignment="1">
      <alignment horizontal="center"/>
    </xf>
    <xf numFmtId="0" fontId="7" fillId="5" borderId="55" xfId="11" applyFont="1" applyFill="1" applyBorder="1" applyAlignment="1">
      <alignment horizontal="center"/>
    </xf>
    <xf numFmtId="0" fontId="56" fillId="10" borderId="81" xfId="29" applyFont="1" applyFill="1" applyAlignment="1">
      <alignment horizontal="center" vertical="center"/>
    </xf>
    <xf numFmtId="0" fontId="14" fillId="0" borderId="64" xfId="29" applyFont="1" applyBorder="1" applyAlignment="1">
      <alignment horizontal="center" vertical="center" wrapText="1"/>
    </xf>
    <xf numFmtId="0" fontId="14" fillId="0" borderId="16" xfId="29" applyFont="1" applyBorder="1" applyAlignment="1">
      <alignment horizontal="center" vertical="center" wrapText="1"/>
    </xf>
    <xf numFmtId="0" fontId="57" fillId="15" borderId="14" xfId="29" applyFont="1" applyFill="1" applyBorder="1" applyAlignment="1">
      <alignment horizontal="center" vertical="center"/>
    </xf>
    <xf numFmtId="0" fontId="14" fillId="0" borderId="36" xfId="29" applyFont="1" applyBorder="1" applyAlignment="1">
      <alignment horizontal="center" vertical="center" wrapText="1"/>
    </xf>
    <xf numFmtId="0" fontId="57" fillId="16" borderId="57" xfId="29" applyFont="1" applyFill="1" applyBorder="1" applyAlignment="1">
      <alignment horizontal="center" vertical="center"/>
    </xf>
    <xf numFmtId="0" fontId="57" fillId="16" borderId="14" xfId="29" applyFont="1" applyFill="1" applyBorder="1" applyAlignment="1">
      <alignment horizontal="center" vertical="center"/>
    </xf>
    <xf numFmtId="0" fontId="14" fillId="2" borderId="58" xfId="29" applyFont="1" applyFill="1" applyBorder="1" applyAlignment="1">
      <alignment horizontal="center" vertical="center" wrapText="1"/>
    </xf>
    <xf numFmtId="0" fontId="14" fillId="2" borderId="16" xfId="29" applyFont="1" applyFill="1" applyBorder="1" applyAlignment="1">
      <alignment horizontal="center" vertical="center" wrapText="1"/>
    </xf>
    <xf numFmtId="0" fontId="57" fillId="13" borderId="14" xfId="29" applyFont="1" applyFill="1" applyBorder="1" applyAlignment="1">
      <alignment horizontal="center" vertical="center"/>
    </xf>
    <xf numFmtId="0" fontId="57" fillId="13" borderId="15" xfId="29" applyFont="1" applyFill="1" applyBorder="1" applyAlignment="1">
      <alignment horizontal="center" vertical="center"/>
    </xf>
    <xf numFmtId="0" fontId="4" fillId="2" borderId="81" xfId="22" applyFont="1" applyFill="1" applyAlignment="1">
      <alignment horizontal="left" vertical="center" wrapText="1"/>
    </xf>
    <xf numFmtId="0" fontId="86" fillId="2" borderId="81" xfId="22" applyFont="1" applyFill="1" applyAlignment="1">
      <alignment horizontal="left" vertical="center"/>
    </xf>
    <xf numFmtId="0" fontId="55" fillId="15" borderId="38" xfId="22" applyFont="1" applyFill="1" applyBorder="1" applyAlignment="1">
      <alignment horizontal="center" vertical="center"/>
    </xf>
    <xf numFmtId="0" fontId="55" fillId="15" borderId="81" xfId="22" applyFont="1" applyFill="1" applyAlignment="1">
      <alignment horizontal="center" vertical="center"/>
    </xf>
    <xf numFmtId="0" fontId="55" fillId="15" borderId="39" xfId="22" applyFont="1" applyFill="1" applyBorder="1" applyAlignment="1">
      <alignment horizontal="center" vertical="center"/>
    </xf>
    <xf numFmtId="0" fontId="55" fillId="16" borderId="81" xfId="22" applyFont="1" applyFill="1" applyAlignment="1">
      <alignment horizontal="center" vertical="center"/>
    </xf>
    <xf numFmtId="0" fontId="55" fillId="13" borderId="38" xfId="22" applyFont="1" applyFill="1" applyBorder="1" applyAlignment="1">
      <alignment horizontal="center" vertical="center"/>
    </xf>
    <xf numFmtId="0" fontId="55" fillId="13" borderId="81" xfId="22" applyFont="1" applyFill="1" applyAlignment="1">
      <alignment horizontal="center" vertical="center"/>
    </xf>
    <xf numFmtId="0" fontId="55" fillId="13" borderId="39" xfId="22" applyFont="1" applyFill="1" applyBorder="1" applyAlignment="1">
      <alignment horizontal="center" vertical="center"/>
    </xf>
    <xf numFmtId="0" fontId="3" fillId="0" borderId="11" xfId="0" applyFont="1" applyBorder="1" applyAlignment="1">
      <alignment horizontal="left" vertical="center" wrapText="1"/>
    </xf>
    <xf numFmtId="0" fontId="3" fillId="0" borderId="31" xfId="0" applyFont="1" applyBorder="1" applyAlignment="1">
      <alignment horizontal="left" vertical="center" wrapText="1"/>
    </xf>
    <xf numFmtId="0" fontId="3" fillId="0" borderId="24" xfId="0" applyFont="1" applyBorder="1" applyAlignment="1">
      <alignment horizontal="left" vertical="center" wrapText="1"/>
    </xf>
    <xf numFmtId="0" fontId="75" fillId="21" borderId="17" xfId="0" applyFont="1" applyFill="1" applyBorder="1" applyAlignment="1">
      <alignment horizontal="center" vertical="center" wrapText="1"/>
    </xf>
    <xf numFmtId="0" fontId="3" fillId="0" borderId="54" xfId="0" applyFont="1" applyBorder="1" applyAlignment="1">
      <alignment horizontal="left" vertical="center" wrapText="1"/>
    </xf>
    <xf numFmtId="0" fontId="3" fillId="0" borderId="23" xfId="0" applyFont="1" applyBorder="1" applyAlignment="1">
      <alignment horizontal="left" vertical="center" wrapText="1"/>
    </xf>
    <xf numFmtId="0" fontId="24" fillId="4" borderId="82" xfId="32" applyFont="1" applyFill="1" applyBorder="1" applyAlignment="1">
      <alignment horizontal="center" vertical="center" wrapText="1"/>
    </xf>
    <xf numFmtId="0" fontId="19" fillId="4" borderId="82" xfId="32" applyFill="1" applyBorder="1" applyAlignment="1">
      <alignment vertical="center"/>
    </xf>
    <xf numFmtId="0" fontId="4" fillId="0" borderId="81" xfId="30" applyFont="1" applyAlignment="1">
      <alignment horizontal="left" vertical="top" wrapText="1"/>
    </xf>
    <xf numFmtId="0" fontId="3" fillId="0" borderId="81" xfId="30" applyFont="1" applyAlignment="1">
      <alignment horizontal="left" vertical="top" wrapText="1"/>
    </xf>
  </cellXfs>
  <cellStyles count="34">
    <cellStyle name="General Headings" xfId="7" xr:uid="{00000000-0005-0000-0000-000000000000}"/>
    <cellStyle name="General Headings 2" xfId="18" xr:uid="{00000000-0005-0000-0000-000001000000}"/>
    <cellStyle name="General Headings 2 2" xfId="28" xr:uid="{60FB8F48-7ED6-44B8-AA98-FFC8F029B581}"/>
    <cellStyle name="Hüperlink" xfId="19" builtinId="8"/>
    <cellStyle name="Hyperlink 2" xfId="6" xr:uid="{00000000-0005-0000-0000-000003000000}"/>
    <cellStyle name="Hyperlink 2 2" xfId="16" xr:uid="{00000000-0005-0000-0000-000004000000}"/>
    <cellStyle name="Hyperlink 2 2 2" xfId="26" xr:uid="{03014237-31AC-4CAC-86BF-D592961F8FAE}"/>
    <cellStyle name="Hyperlink 3" xfId="17" xr:uid="{00000000-0005-0000-0000-000005000000}"/>
    <cellStyle name="Hyperlink 3 2" xfId="27" xr:uid="{C0B61443-1306-4D94-80CB-37F4E2E88EE4}"/>
    <cellStyle name="Hyperlink 4" xfId="33" xr:uid="{3371331F-1FF0-4B9A-9F3D-D906477969E5}"/>
    <cellStyle name="Normaallaad" xfId="0" builtinId="0"/>
    <cellStyle name="Normal 2" xfId="2" xr:uid="{00000000-0005-0000-0000-000007000000}"/>
    <cellStyle name="Normal 2 2" xfId="3" xr:uid="{00000000-0005-0000-0000-000008000000}"/>
    <cellStyle name="Normal 2 2 2" xfId="5" xr:uid="{00000000-0005-0000-0000-000009000000}"/>
    <cellStyle name="Normal 2 2 2 2" xfId="15" xr:uid="{00000000-0005-0000-0000-00000A000000}"/>
    <cellStyle name="Normal 2 2 2 2 2" xfId="23" xr:uid="{48BD6152-1457-4F3F-A28C-0090B1E97898}"/>
    <cellStyle name="Normal 2 2 3" xfId="30" xr:uid="{D873F350-E7D7-4772-B406-BB38326FF342}"/>
    <cellStyle name="Normal 2 3" xfId="9" xr:uid="{00000000-0005-0000-0000-00000B000000}"/>
    <cellStyle name="Normal 2 3 2" xfId="12" xr:uid="{00000000-0005-0000-0000-00000C000000}"/>
    <cellStyle name="Normal 2 3 2 2" xfId="31" xr:uid="{0F6B4BF7-D121-4E26-9EE6-6D55CCDD8009}"/>
    <cellStyle name="Normal 2 3 3" xfId="29" xr:uid="{54420996-F889-4CC2-9A01-7161C5981109}"/>
    <cellStyle name="Normal 3" xfId="4" xr:uid="{00000000-0005-0000-0000-00000D000000}"/>
    <cellStyle name="Normal 3 2" xfId="8" xr:uid="{00000000-0005-0000-0000-00000E000000}"/>
    <cellStyle name="Normal 3 2 2" xfId="32" xr:uid="{00BEF967-A54E-499E-8B2B-F2FC9C521B39}"/>
    <cellStyle name="Normal 4" xfId="10" xr:uid="{00000000-0005-0000-0000-00000F000000}"/>
    <cellStyle name="Normal 4 2" xfId="13" xr:uid="{00000000-0005-0000-0000-000010000000}"/>
    <cellStyle name="Normal 4 2 2" xfId="25" xr:uid="{6A1979BD-F872-4CF9-8A64-E8ED253172A3}"/>
    <cellStyle name="Normal 5" xfId="20" xr:uid="{1D2078CD-F7D1-4DAB-A3C1-9A0439E9094E}"/>
    <cellStyle name="Normal 6" xfId="1" xr:uid="{00000000-0005-0000-0000-000011000000}"/>
    <cellStyle name="Normal 6 2" xfId="11" xr:uid="{00000000-0005-0000-0000-000012000000}"/>
    <cellStyle name="Normal 6 2 2" xfId="14" xr:uid="{00000000-0005-0000-0000-000013000000}"/>
    <cellStyle name="Normal 6 2 2 2" xfId="22" xr:uid="{49D5FB0A-361A-48B5-B462-650523DBC4E4}"/>
    <cellStyle name="Normal 6 2 3" xfId="21" xr:uid="{374AF89E-E025-465F-AEA3-89968ECE7556}"/>
    <cellStyle name="Normal 6 3" xfId="24" xr:uid="{F966A52B-5157-4A8C-A6A0-7D3FB5B6A603}"/>
  </cellStyles>
  <dxfs count="168">
    <dxf>
      <font>
        <color theme="7" tint="0.79995117038483843"/>
      </font>
      <fill>
        <patternFill>
          <bgColor theme="7"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3843"/>
      </font>
      <fill>
        <patternFill>
          <bgColor theme="7" tint="0.79995117038483843"/>
        </patternFill>
      </fill>
    </dxf>
    <dxf>
      <font>
        <color theme="7" tint="0.79995117038483843"/>
      </font>
      <fill>
        <patternFill>
          <bgColor theme="7" tint="0.79995117038483843"/>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0"/>
        <color theme="0" tint="-4.925687429425947E-2"/>
      </font>
    </dxf>
    <dxf>
      <font>
        <color rgb="FFFEBC11"/>
      </font>
    </dxf>
    <dxf>
      <font>
        <color rgb="FFFFF176"/>
      </font>
    </dxf>
    <dxf>
      <font>
        <color theme="0" tint="-0.14990691854609822"/>
      </font>
    </dxf>
    <dxf>
      <font>
        <color theme="0" tint="-0.14990691854609822"/>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0"/>
        <color theme="0" tint="-4.925687429425947E-2"/>
      </font>
    </dxf>
    <dxf>
      <font>
        <color rgb="FFFEBC11"/>
      </font>
    </dxf>
    <dxf>
      <font>
        <color rgb="FFFFF176"/>
      </font>
    </dxf>
    <dxf>
      <font>
        <color theme="0" tint="-0.14990691854609822"/>
      </font>
    </dxf>
    <dxf>
      <font>
        <color theme="0" tint="-0.14990691854609822"/>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0"/>
        <color theme="0" tint="-4.925687429425947E-2"/>
      </font>
    </dxf>
    <dxf>
      <font>
        <color rgb="FFFEBC11"/>
      </font>
    </dxf>
    <dxf>
      <font>
        <color rgb="FFFFF176"/>
      </font>
    </dxf>
    <dxf>
      <font>
        <color theme="0" tint="-0.14990691854609822"/>
      </font>
    </dxf>
    <dxf>
      <font>
        <color theme="0" tint="-0.14990691854609822"/>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0"/>
        <color theme="0" tint="-4.925687429425947E-2"/>
      </font>
    </dxf>
    <dxf>
      <font>
        <color rgb="FFFFF176"/>
      </font>
    </dxf>
    <dxf>
      <font>
        <color rgb="FFFEBC11"/>
      </font>
    </dxf>
    <dxf>
      <font>
        <color rgb="FFFFF176"/>
      </font>
    </dxf>
    <dxf>
      <font>
        <color theme="0" tint="-0.14990691854609822"/>
      </font>
    </dxf>
    <dxf>
      <font>
        <color theme="0" tint="-0.14990691854609822"/>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0"/>
        <color theme="0" tint="-4.925687429425947E-2"/>
      </font>
    </dxf>
    <dxf>
      <font>
        <color rgb="FFFFF176"/>
      </font>
    </dxf>
    <dxf>
      <font>
        <color rgb="FFFEBC11"/>
      </font>
    </dxf>
    <dxf>
      <font>
        <color rgb="FFFFF176"/>
      </font>
    </dxf>
    <dxf>
      <font>
        <color theme="0" tint="-0.14990691854609822"/>
      </font>
    </dxf>
    <dxf>
      <font>
        <color theme="0" tint="-0.14990691854609822"/>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0"/>
        <color theme="0" tint="-4.925687429425947E-2"/>
      </font>
    </dxf>
    <dxf>
      <font>
        <color rgb="FFFEBC11"/>
      </font>
    </dxf>
    <dxf>
      <font>
        <color rgb="FFFFF176"/>
      </font>
    </dxf>
    <dxf>
      <font>
        <color theme="0" tint="-0.14990691854609822"/>
      </font>
    </dxf>
    <dxf>
      <font>
        <color theme="0" tint="-0.14990691854609822"/>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0"/>
        <color theme="0" tint="-4.925687429425947E-2"/>
      </font>
    </dxf>
    <dxf>
      <font>
        <color rgb="FFFFF176"/>
      </font>
    </dxf>
    <dxf>
      <font>
        <color rgb="FFFFF176"/>
      </font>
    </dxf>
    <dxf>
      <font>
        <color rgb="FFFEBC11"/>
      </font>
    </dxf>
    <dxf>
      <font>
        <color rgb="FFFFF176"/>
      </font>
    </dxf>
    <dxf>
      <font>
        <color theme="0" tint="-0.14990691854609822"/>
      </font>
    </dxf>
    <dxf>
      <font>
        <color theme="0" tint="-0.14990691854609822"/>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3843"/>
      </font>
      <fill>
        <patternFill>
          <bgColor theme="7" tint="0.79995117038483843"/>
        </patternFill>
      </fill>
    </dxf>
    <dxf>
      <font>
        <color theme="7" tint="0.79995117038483843"/>
      </font>
      <fill>
        <patternFill>
          <bgColor theme="7" tint="0.79995117038483843"/>
        </patternFill>
      </fill>
    </dxf>
    <dxf>
      <font>
        <color theme="7" tint="0.79995117038483843"/>
      </font>
      <fill>
        <patternFill>
          <bgColor theme="7"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rgb="FFCCECFF"/>
      </font>
      <fill>
        <patternFill>
          <bgColor rgb="FFCCECFF"/>
        </patternFill>
      </fill>
    </dxf>
    <dxf>
      <font>
        <color rgb="FFCCECFF"/>
      </font>
      <fill>
        <patternFill>
          <bgColor rgb="FFCCECFF"/>
        </patternFill>
      </fill>
    </dxf>
    <dxf>
      <font>
        <color theme="6" tint="0.79995117038483843"/>
      </font>
      <fill>
        <patternFill>
          <bgColor theme="6" tint="0.79995117038483843"/>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Total</c:v>
                </c:pt>
                <c:pt idx="1">
                  <c:v>Urban*</c:v>
                </c:pt>
                <c:pt idx="2">
                  <c:v>Rural*</c:v>
                </c:pt>
                <c:pt idx="3">
                  <c:v>Pre-primary*</c:v>
                </c:pt>
                <c:pt idx="4">
                  <c:v>Primary</c:v>
                </c:pt>
                <c:pt idx="5">
                  <c:v>Secondary</c:v>
                </c:pt>
              </c:strCache>
            </c:strRef>
          </c:cat>
          <c:val>
            <c:numRef>
              <c:f>Ladders!$Q$30:$V$30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EF54-4C4F-9715-41A464F2B6F5}"/>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54-4C4F-9715-41A464F2B6F5}"/>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54-4C4F-9715-41A464F2B6F5}"/>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F54-4C4F-9715-41A464F2B6F5}"/>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F54-4C4F-9715-41A464F2B6F5}"/>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F54-4C4F-9715-41A464F2B6F5}"/>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F54-4C4F-9715-41A464F2B6F5}"/>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Total</c:v>
                </c:pt>
                <c:pt idx="1">
                  <c:v>Urban*</c:v>
                </c:pt>
                <c:pt idx="2">
                  <c:v>Rural*</c:v>
                </c:pt>
                <c:pt idx="3">
                  <c:v>Pre-primary*</c:v>
                </c:pt>
                <c:pt idx="4">
                  <c:v>Primary</c:v>
                </c:pt>
                <c:pt idx="5">
                  <c:v>Secondary</c:v>
                </c:pt>
              </c:strCache>
            </c:strRef>
          </c:cat>
          <c:val>
            <c:numRef>
              <c:f>Ladders!$Q$31:$V$31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7-EF54-4C4F-9715-41A464F2B6F5}"/>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Total</c:v>
                </c:pt>
                <c:pt idx="1">
                  <c:v>Urban*</c:v>
                </c:pt>
                <c:pt idx="2">
                  <c:v>Rural*</c:v>
                </c:pt>
                <c:pt idx="3">
                  <c:v>Pre-primary*</c:v>
                </c:pt>
                <c:pt idx="4">
                  <c:v>Primary</c:v>
                </c:pt>
                <c:pt idx="5">
                  <c:v>Secondary</c:v>
                </c:pt>
              </c:strCache>
            </c:strRef>
          </c:cat>
          <c:val>
            <c:numRef>
              <c:f>Ladders!$Q$33:$V$33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8-EF54-4C4F-9715-41A464F2B6F5}"/>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t-E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Total</c:v>
                </c:pt>
                <c:pt idx="1">
                  <c:v>Urban*</c:v>
                </c:pt>
                <c:pt idx="2">
                  <c:v>Rural*</c:v>
                </c:pt>
                <c:pt idx="3">
                  <c:v>Pre-primary*</c:v>
                </c:pt>
                <c:pt idx="4">
                  <c:v>Primary</c:v>
                </c:pt>
                <c:pt idx="5">
                  <c:v>Secondary</c:v>
                </c:pt>
              </c:strCache>
            </c:strRef>
          </c:cat>
          <c:val>
            <c:numRef>
              <c:f>Ladders!$Q$32:$V$32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9-EF54-4C4F-9715-41A464F2B6F5}"/>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1"/>
        <c:axPos val="b"/>
        <c:numFmt formatCode="General" sourceLinked="1"/>
        <c:majorTickMark val="out"/>
        <c:minorTickMark val="none"/>
        <c:tickLblPos val="nextTo"/>
        <c:crossAx val="84834176"/>
        <c:crosses val="autoZero"/>
        <c:auto val="1"/>
        <c:lblAlgn val="ctr"/>
        <c:lblOffset val="100"/>
        <c:noMultiLvlLbl val="0"/>
      </c:catAx>
      <c:valAx>
        <c:axId val="84834176"/>
        <c:scaling>
          <c:orientation val="minMax"/>
          <c:max val="100"/>
        </c:scaling>
        <c:delete val="0"/>
        <c:axPos val="l"/>
        <c:title>
          <c:tx>
            <c:strRef>
              <c:f>Key!$I$25</c:f>
              <c:strCache>
                <c:ptCount val="1"/>
                <c:pt idx="0">
                  <c:v>Proportion of Schools (%)</c:v>
                </c:pt>
              </c:strCache>
            </c:strRef>
          </c:tx>
          <c:layout>
            <c:manualLayout>
              <c:xMode val="edge"/>
              <c:yMode val="edge"/>
              <c:x val="6.2890407310506264E-3"/>
              <c:y val="0.2003098806197612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t-EE"/>
            </a:p>
          </c:tx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t-EE"/>
          </a:p>
        </c:txPr>
        <c:crossAx val="84724736"/>
        <c:crosses val="autoZero"/>
        <c:crossBetween val="between"/>
        <c:majorUnit val="20"/>
      </c:valAx>
      <c:spPr>
        <a:noFill/>
        <a:ln>
          <a:noFill/>
        </a:ln>
        <a:effectLst/>
      </c:spPr>
    </c:plotArea>
    <c:plotVisOnly val="1"/>
    <c:dispBlanksAs val="gap"/>
    <c:showDLblsOverMax val="0"/>
  </c:chart>
  <c:spPr>
    <a:noFill/>
    <a:ln w="9525" cap="flat" cmpd="sng" algn="ctr">
      <a:noFill/>
      <a:round/>
    </a:ln>
    <a:effectLst/>
  </c:spPr>
  <c:txPr>
    <a:bodyPr/>
    <a:lstStyle/>
    <a:p>
      <a:pPr>
        <a:defRPr b="1"/>
      </a:pPr>
      <a:endParaRPr lang="et-EE"/>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Key!$I$77</c:f>
          <c:strCache>
            <c:ptCount val="1"/>
            <c:pt idx="0">
              <c:v>Water: secondary</c:v>
            </c:pt>
          </c:strCache>
        </c:strRef>
      </c:tx>
      <c:layout>
        <c:manualLayout>
          <c:xMode val="edge"/>
          <c:yMode val="edge"/>
          <c:x val="0.2776366663844439"/>
          <c:y val="3.4619549550593272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t-EE"/>
        </a:p>
      </c:txPr>
    </c:title>
    <c:autoTitleDeleted val="0"/>
    <c:plotArea>
      <c:layout/>
      <c:scatterChart>
        <c:scatterStyle val="lineMarker"/>
        <c:varyColors val="0"/>
        <c:ser>
          <c:idx val="1"/>
          <c:order val="0"/>
          <c:tx>
            <c:strRef>
              <c:f>Key!$I$59</c:f>
              <c:strCache>
                <c:ptCount val="1"/>
                <c:pt idx="0">
                  <c:v>Improved datapoints</c:v>
                </c:pt>
              </c:strCache>
            </c:strRef>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FCA-4D45-9A7C-4E091904C26E}"/>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FCA-4D45-9A7C-4E091904C26E}"/>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FCA-4D45-9A7C-4E091904C26E}"/>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FCA-4D45-9A7C-4E091904C26E}"/>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FCA-4D45-9A7C-4E091904C26E}"/>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FCA-4D45-9A7C-4E091904C26E}"/>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FCA-4D45-9A7C-4E091904C26E}"/>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FCA-4D45-9A7C-4E091904C26E}"/>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FCA-4D45-9A7C-4E091904C26E}"/>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CA-4D45-9A7C-4E091904C26E}"/>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DFCA-4D45-9A7C-4E091904C26E}"/>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DFCA-4D45-9A7C-4E091904C26E}"/>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DFCA-4D45-9A7C-4E091904C26E}"/>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DFCA-4D45-9A7C-4E091904C26E}"/>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DFCA-4D45-9A7C-4E091904C26E}"/>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DFCA-4D45-9A7C-4E091904C26E}"/>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DFCA-4D45-9A7C-4E091904C26E}"/>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DFCA-4D45-9A7C-4E091904C26E}"/>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DFCA-4D45-9A7C-4E091904C26E}"/>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DFCA-4D45-9A7C-4E091904C26E}"/>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DFCA-4D45-9A7C-4E091904C26E}"/>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DFCA-4D45-9A7C-4E091904C26E}"/>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DFCA-4D45-9A7C-4E091904C26E}"/>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FCA-4D45-9A7C-4E091904C26E}"/>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100</c:v>
                </c:pt>
                <c:pt idx="1">
                  <c:v>100</c:v>
                </c:pt>
                <c:pt idx="2">
                  <c:v>100</c:v>
                </c:pt>
                <c:pt idx="3">
                  <c:v>100</c:v>
                </c:pt>
                <c:pt idx="4">
                  <c:v>#N/A</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8-DFCA-4D45-9A7C-4E091904C26E}"/>
            </c:ext>
          </c:extLst>
        </c:ser>
        <c:ser>
          <c:idx val="0"/>
          <c:order val="1"/>
          <c:tx>
            <c:strRef>
              <c:f>Key!$I$58</c:f>
              <c:strCache>
                <c:ptCount val="1"/>
                <c:pt idx="0">
                  <c:v>Improved estimates</c:v>
                </c:pt>
              </c:strCache>
            </c:strRef>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19-DFCA-4D45-9A7C-4E091904C26E}"/>
            </c:ext>
          </c:extLst>
        </c:ser>
        <c:ser>
          <c:idx val="2"/>
          <c:order val="2"/>
          <c:tx>
            <c:strRef>
              <c:f>Key!$I$60</c:f>
              <c:strCache>
                <c:ptCount val="1"/>
                <c:pt idx="0">
                  <c:v>Basic estimates</c:v>
                </c:pt>
              </c:strCache>
            </c:strRef>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1A-DFCA-4D45-9A7C-4E091904C26E}"/>
            </c:ext>
          </c:extLst>
        </c:ser>
        <c:ser>
          <c:idx val="3"/>
          <c:order val="3"/>
          <c:tx>
            <c:strRef>
              <c:f>Key!$I$61</c:f>
              <c:strCache>
                <c:ptCount val="1"/>
                <c:pt idx="0">
                  <c:v>Basic datapoints</c:v>
                </c:pt>
              </c:strCache>
            </c:strRef>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1B-DFCA-4D45-9A7C-4E091904C26E}"/>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DFCA-4D45-9A7C-4E091904C26E}"/>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DFCA-4D45-9A7C-4E091904C26E}"/>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DFCA-4D45-9A7C-4E091904C26E}"/>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DFCA-4D45-9A7C-4E091904C26E}"/>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DFCA-4D45-9A7C-4E091904C26E}"/>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DFCA-4D45-9A7C-4E091904C26E}"/>
                </c:ext>
              </c:extLst>
            </c:dLbl>
            <c:dLbl>
              <c:idx val="6"/>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DFCA-4D45-9A7C-4E091904C26E}"/>
                </c:ext>
              </c:extLst>
            </c:dLbl>
            <c:dLbl>
              <c:idx val="7"/>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DFCA-4D45-9A7C-4E091904C26E}"/>
                </c:ext>
              </c:extLst>
            </c:dLbl>
            <c:dLbl>
              <c:idx val="8"/>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DFCA-4D45-9A7C-4E091904C26E}"/>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FCA-4D45-9A7C-4E091904C26E}"/>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DFCA-4D45-9A7C-4E091904C26E}"/>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DFCA-4D45-9A7C-4E091904C26E}"/>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DFCA-4D45-9A7C-4E091904C26E}"/>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DFCA-4D45-9A7C-4E091904C26E}"/>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DFCA-4D45-9A7C-4E091904C26E}"/>
                </c:ext>
              </c:extLst>
            </c:dLbl>
            <c:dLbl>
              <c:idx val="1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DFCA-4D45-9A7C-4E091904C26E}"/>
                </c:ext>
              </c:extLst>
            </c:dLbl>
            <c:dLbl>
              <c:idx val="16"/>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DFCA-4D45-9A7C-4E091904C26E}"/>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DFCA-4D45-9A7C-4E091904C26E}"/>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DFCA-4D45-9A7C-4E091904C26E}"/>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DFCA-4D45-9A7C-4E091904C26E}"/>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DFCA-4D45-9A7C-4E091904C26E}"/>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DFCA-4D45-9A7C-4E091904C26E}"/>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DFCA-4D45-9A7C-4E091904C26E}"/>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DFCA-4D45-9A7C-4E091904C26E}"/>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100</c:v>
                </c:pt>
                <c:pt idx="1">
                  <c:v>100</c:v>
                </c:pt>
                <c:pt idx="2">
                  <c:v>100</c:v>
                </c:pt>
                <c:pt idx="3">
                  <c:v>100</c:v>
                </c:pt>
                <c:pt idx="4">
                  <c:v>#N/A</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3-DFCA-4D45-9A7C-4E091904C26E}"/>
            </c:ext>
          </c:extLst>
        </c:ser>
        <c:ser>
          <c:idx val="4"/>
          <c:order val="4"/>
          <c:tx>
            <c:strRef>
              <c:f>Key!$I$56</c:f>
              <c:strCache>
                <c:ptCount val="1"/>
                <c:pt idx="0">
                  <c:v>Facility estimates</c:v>
                </c:pt>
              </c:strCache>
            </c:strRef>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4-DFCA-4D45-9A7C-4E091904C26E}"/>
            </c:ext>
          </c:extLst>
        </c:ser>
        <c:ser>
          <c:idx val="5"/>
          <c:order val="5"/>
          <c:tx>
            <c:strRef>
              <c:f>Key!$I$57</c:f>
              <c:strCache>
                <c:ptCount val="1"/>
                <c:pt idx="0">
                  <c:v>Facility datapoints</c:v>
                </c:pt>
              </c:strCache>
            </c:strRef>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DFCA-4D45-9A7C-4E091904C26E}"/>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DFCA-4D45-9A7C-4E091904C26E}"/>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DFCA-4D45-9A7C-4E091904C26E}"/>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DFCA-4D45-9A7C-4E091904C26E}"/>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DFCA-4D45-9A7C-4E091904C26E}"/>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DFCA-4D45-9A7C-4E091904C26E}"/>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DFCA-4D45-9A7C-4E091904C26E}"/>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DFCA-4D45-9A7C-4E091904C26E}"/>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DFCA-4D45-9A7C-4E091904C26E}"/>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DFCA-4D45-9A7C-4E091904C26E}"/>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DFCA-4D45-9A7C-4E091904C26E}"/>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DFCA-4D45-9A7C-4E091904C26E}"/>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DFCA-4D45-9A7C-4E091904C26E}"/>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DFCA-4D45-9A7C-4E091904C26E}"/>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DFCA-4D45-9A7C-4E091904C26E}"/>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DFCA-4D45-9A7C-4E091904C26E}"/>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DFCA-4D45-9A7C-4E091904C26E}"/>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DFCA-4D45-9A7C-4E091904C26E}"/>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DFCA-4D45-9A7C-4E091904C26E}"/>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DFCA-4D45-9A7C-4E091904C26E}"/>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DFCA-4D45-9A7C-4E091904C26E}"/>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DFCA-4D45-9A7C-4E091904C26E}"/>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DFCA-4D45-9A7C-4E091904C26E}"/>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DFCA-4D45-9A7C-4E091904C26E}"/>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100</c:v>
                </c:pt>
                <c:pt idx="1">
                  <c:v>100</c:v>
                </c:pt>
                <c:pt idx="2">
                  <c:v>100</c:v>
                </c:pt>
                <c:pt idx="3">
                  <c:v>100</c:v>
                </c:pt>
                <c:pt idx="4">
                  <c:v>#N/A</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4D-DFCA-4D45-9A7C-4E091904C26E}"/>
            </c:ext>
          </c:extLst>
        </c:ser>
        <c:dLbls>
          <c:showLegendKey val="0"/>
          <c:showVal val="0"/>
          <c:showCatName val="0"/>
          <c:showSerName val="0"/>
          <c:showPercent val="0"/>
          <c:showBubbleSize val="0"/>
        </c:dLbls>
        <c:axId val="85590784"/>
        <c:axId val="85592320"/>
      </c:scatterChart>
      <c:valAx>
        <c:axId val="855907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85592320"/>
        <c:crosses val="autoZero"/>
        <c:crossBetween val="midCat"/>
        <c:majorUnit val="5"/>
      </c:valAx>
      <c:valAx>
        <c:axId val="85592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8559078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Key!$I$75</c:f>
          <c:strCache>
            <c:ptCount val="1"/>
            <c:pt idx="0">
              <c:v>Water: pre-primary</c:v>
            </c:pt>
          </c:strCache>
        </c:strRef>
      </c:tx>
      <c:layout>
        <c:manualLayout>
          <c:xMode val="edge"/>
          <c:yMode val="edge"/>
          <c:x val="0.19118380165473334"/>
          <c:y val="3.4619378316991058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t-EE"/>
        </a:p>
      </c:txPr>
    </c:title>
    <c:autoTitleDeleted val="0"/>
    <c:plotArea>
      <c:layout/>
      <c:scatterChart>
        <c:scatterStyle val="lineMarker"/>
        <c:varyColors val="0"/>
        <c:ser>
          <c:idx val="1"/>
          <c:order val="0"/>
          <c:tx>
            <c:strRef>
              <c:f>Key!$I$59</c:f>
              <c:strCache>
                <c:ptCount val="1"/>
                <c:pt idx="0">
                  <c:v>Improved datapoints</c:v>
                </c:pt>
              </c:strCache>
            </c:strRef>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413-4EFB-AF91-4A9E9D17A7F0}"/>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413-4EFB-AF91-4A9E9D17A7F0}"/>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413-4EFB-AF91-4A9E9D17A7F0}"/>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413-4EFB-AF91-4A9E9D17A7F0}"/>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413-4EFB-AF91-4A9E9D17A7F0}"/>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413-4EFB-AF91-4A9E9D17A7F0}"/>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413-4EFB-AF91-4A9E9D17A7F0}"/>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413-4EFB-AF91-4A9E9D17A7F0}"/>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A413-4EFB-AF91-4A9E9D17A7F0}"/>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413-4EFB-AF91-4A9E9D17A7F0}"/>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A413-4EFB-AF91-4A9E9D17A7F0}"/>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A413-4EFB-AF91-4A9E9D17A7F0}"/>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A413-4EFB-AF91-4A9E9D17A7F0}"/>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A413-4EFB-AF91-4A9E9D17A7F0}"/>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A413-4EFB-AF91-4A9E9D17A7F0}"/>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A413-4EFB-AF91-4A9E9D17A7F0}"/>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A413-4EFB-AF91-4A9E9D17A7F0}"/>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A413-4EFB-AF91-4A9E9D17A7F0}"/>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A413-4EFB-AF91-4A9E9D17A7F0}"/>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A413-4EFB-AF91-4A9E9D17A7F0}"/>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A413-4EFB-AF91-4A9E9D17A7F0}"/>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A413-4EFB-AF91-4A9E9D17A7F0}"/>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A413-4EFB-AF91-4A9E9D17A7F0}"/>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413-4EFB-AF91-4A9E9D17A7F0}"/>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8-A413-4EFB-AF91-4A9E9D17A7F0}"/>
            </c:ext>
          </c:extLst>
        </c:ser>
        <c:ser>
          <c:idx val="0"/>
          <c:order val="1"/>
          <c:tx>
            <c:strRef>
              <c:f>Key!$I$58</c:f>
              <c:strCache>
                <c:ptCount val="1"/>
                <c:pt idx="0">
                  <c:v>Improved estimates</c:v>
                </c:pt>
              </c:strCache>
            </c:strRef>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19-A413-4EFB-AF91-4A9E9D17A7F0}"/>
            </c:ext>
          </c:extLst>
        </c:ser>
        <c:ser>
          <c:idx val="2"/>
          <c:order val="2"/>
          <c:tx>
            <c:strRef>
              <c:f>Key!$I$60</c:f>
              <c:strCache>
                <c:ptCount val="1"/>
                <c:pt idx="0">
                  <c:v>Basic estimates</c:v>
                </c:pt>
              </c:strCache>
            </c:strRef>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1A-A413-4EFB-AF91-4A9E9D17A7F0}"/>
            </c:ext>
          </c:extLst>
        </c:ser>
        <c:ser>
          <c:idx val="3"/>
          <c:order val="3"/>
          <c:tx>
            <c:strRef>
              <c:f>Key!$I$61</c:f>
              <c:strCache>
                <c:ptCount val="1"/>
                <c:pt idx="0">
                  <c:v>Basic datapoints</c:v>
                </c:pt>
              </c:strCache>
            </c:strRef>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1B-A413-4EFB-AF91-4A9E9D17A7F0}"/>
              </c:ext>
            </c:extLst>
          </c:dPt>
          <c:dPt>
            <c:idx val="3"/>
            <c:bubble3D val="0"/>
            <c:extLst>
              <c:ext xmlns:c16="http://schemas.microsoft.com/office/drawing/2014/chart" uri="{C3380CC4-5D6E-409C-BE32-E72D297353CC}">
                <c16:uniqueId val="{0000001C-A413-4EFB-AF91-4A9E9D17A7F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A413-4EFB-AF91-4A9E9D17A7F0}"/>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A413-4EFB-AF91-4A9E9D17A7F0}"/>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A413-4EFB-AF91-4A9E9D17A7F0}"/>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A413-4EFB-AF91-4A9E9D17A7F0}"/>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A413-4EFB-AF91-4A9E9D17A7F0}"/>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A413-4EFB-AF91-4A9E9D17A7F0}"/>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A413-4EFB-AF91-4A9E9D17A7F0}"/>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A413-4EFB-AF91-4A9E9D17A7F0}"/>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A413-4EFB-AF91-4A9E9D17A7F0}"/>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A413-4EFB-AF91-4A9E9D17A7F0}"/>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A413-4EFB-AF91-4A9E9D17A7F0}"/>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A413-4EFB-AF91-4A9E9D17A7F0}"/>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A413-4EFB-AF91-4A9E9D17A7F0}"/>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A413-4EFB-AF91-4A9E9D17A7F0}"/>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A413-4EFB-AF91-4A9E9D17A7F0}"/>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A413-4EFB-AF91-4A9E9D17A7F0}"/>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A413-4EFB-AF91-4A9E9D17A7F0}"/>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A413-4EFB-AF91-4A9E9D17A7F0}"/>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A413-4EFB-AF91-4A9E9D17A7F0}"/>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A413-4EFB-AF91-4A9E9D17A7F0}"/>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A413-4EFB-AF91-4A9E9D17A7F0}"/>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A413-4EFB-AF91-4A9E9D17A7F0}"/>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A413-4EFB-AF91-4A9E9D17A7F0}"/>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A413-4EFB-AF91-4A9E9D17A7F0}"/>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3-A413-4EFB-AF91-4A9E9D17A7F0}"/>
            </c:ext>
          </c:extLst>
        </c:ser>
        <c:ser>
          <c:idx val="4"/>
          <c:order val="4"/>
          <c:tx>
            <c:strRef>
              <c:f>Key!$I$56</c:f>
              <c:strCache>
                <c:ptCount val="1"/>
                <c:pt idx="0">
                  <c:v>Facility estimates</c:v>
                </c:pt>
              </c:strCache>
            </c:strRef>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34-A413-4EFB-AF91-4A9E9D17A7F0}"/>
            </c:ext>
          </c:extLst>
        </c:ser>
        <c:ser>
          <c:idx val="5"/>
          <c:order val="5"/>
          <c:tx>
            <c:strRef>
              <c:f>Key!$I$57</c:f>
              <c:strCache>
                <c:ptCount val="1"/>
                <c:pt idx="0">
                  <c:v>Facility datapoints</c:v>
                </c:pt>
              </c:strCache>
            </c:strRef>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A413-4EFB-AF91-4A9E9D17A7F0}"/>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A413-4EFB-AF91-4A9E9D17A7F0}"/>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A413-4EFB-AF91-4A9E9D17A7F0}"/>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A413-4EFB-AF91-4A9E9D17A7F0}"/>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A413-4EFB-AF91-4A9E9D17A7F0}"/>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A413-4EFB-AF91-4A9E9D17A7F0}"/>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A413-4EFB-AF91-4A9E9D17A7F0}"/>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A413-4EFB-AF91-4A9E9D17A7F0}"/>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A413-4EFB-AF91-4A9E9D17A7F0}"/>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A413-4EFB-AF91-4A9E9D17A7F0}"/>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A413-4EFB-AF91-4A9E9D17A7F0}"/>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A413-4EFB-AF91-4A9E9D17A7F0}"/>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A413-4EFB-AF91-4A9E9D17A7F0}"/>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A413-4EFB-AF91-4A9E9D17A7F0}"/>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A413-4EFB-AF91-4A9E9D17A7F0}"/>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A413-4EFB-AF91-4A9E9D17A7F0}"/>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A413-4EFB-AF91-4A9E9D17A7F0}"/>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A413-4EFB-AF91-4A9E9D17A7F0}"/>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A413-4EFB-AF91-4A9E9D17A7F0}"/>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A413-4EFB-AF91-4A9E9D17A7F0}"/>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A413-4EFB-AF91-4A9E9D17A7F0}"/>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A413-4EFB-AF91-4A9E9D17A7F0}"/>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A413-4EFB-AF91-4A9E9D17A7F0}"/>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A413-4EFB-AF91-4A9E9D17A7F0}"/>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4D-A413-4EFB-AF91-4A9E9D17A7F0}"/>
            </c:ext>
          </c:extLst>
        </c:ser>
        <c:dLbls>
          <c:showLegendKey val="0"/>
          <c:showVal val="0"/>
          <c:showCatName val="0"/>
          <c:showSerName val="0"/>
          <c:showPercent val="0"/>
          <c:showBubbleSize val="0"/>
        </c:dLbls>
        <c:axId val="85860736"/>
        <c:axId val="85862272"/>
      </c:scatterChart>
      <c:valAx>
        <c:axId val="858607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85862272"/>
        <c:crosses val="autoZero"/>
        <c:crossBetween val="midCat"/>
        <c:majorUnit val="5"/>
      </c:valAx>
      <c:valAx>
        <c:axId val="85862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858607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Key!$I$76</c:f>
          <c:strCache>
            <c:ptCount val="1"/>
            <c:pt idx="0">
              <c:v>Water: primary</c:v>
            </c:pt>
          </c:strCache>
        </c:strRef>
      </c:tx>
      <c:layout>
        <c:manualLayout>
          <c:xMode val="edge"/>
          <c:yMode val="edge"/>
          <c:x val="0.29543434086868176"/>
          <c:y val="3.4619549550593272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t-EE"/>
        </a:p>
      </c:tx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strRef>
              <c:f>Key!$I$58</c:f>
              <c:strCache>
                <c:ptCount val="1"/>
                <c:pt idx="0">
                  <c:v>Improved estimates</c:v>
                </c:pt>
              </c:strCache>
            </c:strRef>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0B8-4CD0-ACFB-BD3C733C11D4}"/>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0B8-4CD0-ACFB-BD3C733C11D4}"/>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0B8-4CD0-ACFB-BD3C733C11D4}"/>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0B8-4CD0-ACFB-BD3C733C11D4}"/>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0B8-4CD0-ACFB-BD3C733C11D4}"/>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0B8-4CD0-ACFB-BD3C733C11D4}"/>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0B8-4CD0-ACFB-BD3C733C11D4}"/>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0B8-4CD0-ACFB-BD3C733C11D4}"/>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B0B8-4CD0-ACFB-BD3C733C11D4}"/>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0B8-4CD0-ACFB-BD3C733C11D4}"/>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B0B8-4CD0-ACFB-BD3C733C11D4}"/>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B0B8-4CD0-ACFB-BD3C733C11D4}"/>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B0B8-4CD0-ACFB-BD3C733C11D4}"/>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B0B8-4CD0-ACFB-BD3C733C11D4}"/>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B0B8-4CD0-ACFB-BD3C733C11D4}"/>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B0B8-4CD0-ACFB-BD3C733C11D4}"/>
                </c:ext>
              </c:extLst>
            </c:dLbl>
            <c:dLbl>
              <c:idx val="16"/>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B0B8-4CD0-ACFB-BD3C733C11D4}"/>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B0B8-4CD0-ACFB-BD3C733C11D4}"/>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B0B8-4CD0-ACFB-BD3C733C11D4}"/>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B0B8-4CD0-ACFB-BD3C733C11D4}"/>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B0B8-4CD0-ACFB-BD3C733C11D4}"/>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B0B8-4CD0-ACFB-BD3C733C11D4}"/>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B0B8-4CD0-ACFB-BD3C733C11D4}"/>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0B8-4CD0-ACFB-BD3C733C11D4}"/>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100</c:v>
                </c:pt>
                <c:pt idx="1">
                  <c:v>100</c:v>
                </c:pt>
                <c:pt idx="2">
                  <c:v>100</c:v>
                </c:pt>
                <c:pt idx="3">
                  <c:v>100</c:v>
                </c:pt>
                <c:pt idx="4">
                  <c:v>#N/A</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8-B0B8-4CD0-ACFB-BD3C733C11D4}"/>
            </c:ext>
          </c:extLst>
        </c:ser>
        <c:ser>
          <c:idx val="0"/>
          <c:order val="1"/>
          <c:tx>
            <c:strRef>
              <c:f>Key!$I$59</c:f>
              <c:strCache>
                <c:ptCount val="1"/>
                <c:pt idx="0">
                  <c:v>Improved datapoints</c:v>
                </c:pt>
              </c:strCache>
            </c:strRef>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19-B0B8-4CD0-ACFB-BD3C733C11D4}"/>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1A-B0B8-4CD0-ACFB-BD3C733C11D4}"/>
            </c:ext>
          </c:extLst>
        </c:ser>
        <c:ser>
          <c:idx val="2"/>
          <c:order val="2"/>
          <c:tx>
            <c:strRef>
              <c:f>Key!$I$60</c:f>
              <c:strCache>
                <c:ptCount val="1"/>
                <c:pt idx="0">
                  <c:v>Basic estimates</c:v>
                </c:pt>
              </c:strCache>
            </c:strRef>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1B-B0B8-4CD0-ACFB-BD3C733C11D4}"/>
            </c:ext>
          </c:extLst>
        </c:ser>
        <c:ser>
          <c:idx val="3"/>
          <c:order val="3"/>
          <c:tx>
            <c:strRef>
              <c:f>Key!$I$61</c:f>
              <c:strCache>
                <c:ptCount val="1"/>
                <c:pt idx="0">
                  <c:v>Basic datapoints</c:v>
                </c:pt>
              </c:strCache>
            </c:strRef>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1C-B0B8-4CD0-ACFB-BD3C733C11D4}"/>
              </c:ext>
            </c:extLst>
          </c:dPt>
          <c:dPt>
            <c:idx val="3"/>
            <c:bubble3D val="0"/>
            <c:extLst>
              <c:ext xmlns:c16="http://schemas.microsoft.com/office/drawing/2014/chart" uri="{C3380CC4-5D6E-409C-BE32-E72D297353CC}">
                <c16:uniqueId val="{0000001D-B0B8-4CD0-ACFB-BD3C733C11D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B0B8-4CD0-ACFB-BD3C733C11D4}"/>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B0B8-4CD0-ACFB-BD3C733C11D4}"/>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B0B8-4CD0-ACFB-BD3C733C11D4}"/>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B0B8-4CD0-ACFB-BD3C733C11D4}"/>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B0B8-4CD0-ACFB-BD3C733C11D4}"/>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B0B8-4CD0-ACFB-BD3C733C11D4}"/>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B0B8-4CD0-ACFB-BD3C733C11D4}"/>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B0B8-4CD0-ACFB-BD3C733C11D4}"/>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B0B8-4CD0-ACFB-BD3C733C11D4}"/>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0B8-4CD0-ACFB-BD3C733C11D4}"/>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B0B8-4CD0-ACFB-BD3C733C11D4}"/>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B0B8-4CD0-ACFB-BD3C733C11D4}"/>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B0B8-4CD0-ACFB-BD3C733C11D4}"/>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B0B8-4CD0-ACFB-BD3C733C11D4}"/>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B0B8-4CD0-ACFB-BD3C733C11D4}"/>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B0B8-4CD0-ACFB-BD3C733C11D4}"/>
                </c:ext>
              </c:extLst>
            </c:dLbl>
            <c:dLbl>
              <c:idx val="16"/>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B0B8-4CD0-ACFB-BD3C733C11D4}"/>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B0B8-4CD0-ACFB-BD3C733C11D4}"/>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B0B8-4CD0-ACFB-BD3C733C11D4}"/>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B0B8-4CD0-ACFB-BD3C733C11D4}"/>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B0B8-4CD0-ACFB-BD3C733C11D4}"/>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B0B8-4CD0-ACFB-BD3C733C11D4}"/>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2-B0B8-4CD0-ACFB-BD3C733C11D4}"/>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B0B8-4CD0-ACFB-BD3C733C11D4}"/>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100</c:v>
                </c:pt>
                <c:pt idx="1">
                  <c:v>100</c:v>
                </c:pt>
                <c:pt idx="2">
                  <c:v>100</c:v>
                </c:pt>
                <c:pt idx="3">
                  <c:v>100</c:v>
                </c:pt>
                <c:pt idx="4">
                  <c:v>#N/A</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4-B0B8-4CD0-ACFB-BD3C733C11D4}"/>
            </c:ext>
          </c:extLst>
        </c:ser>
        <c:ser>
          <c:idx val="4"/>
          <c:order val="4"/>
          <c:tx>
            <c:strRef>
              <c:f>Key!$I$56</c:f>
              <c:strCache>
                <c:ptCount val="1"/>
                <c:pt idx="0">
                  <c:v>Facility estimates</c:v>
                </c:pt>
              </c:strCache>
            </c:strRef>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5-B0B8-4CD0-ACFB-BD3C733C11D4}"/>
            </c:ext>
          </c:extLst>
        </c:ser>
        <c:ser>
          <c:idx val="5"/>
          <c:order val="5"/>
          <c:tx>
            <c:strRef>
              <c:f>Key!$I$57</c:f>
              <c:strCache>
                <c:ptCount val="1"/>
                <c:pt idx="0">
                  <c:v>Facility datapoints</c:v>
                </c:pt>
              </c:strCache>
            </c:strRef>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B0B8-4CD0-ACFB-BD3C733C11D4}"/>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B0B8-4CD0-ACFB-BD3C733C11D4}"/>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B0B8-4CD0-ACFB-BD3C733C11D4}"/>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B0B8-4CD0-ACFB-BD3C733C11D4}"/>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B0B8-4CD0-ACFB-BD3C733C11D4}"/>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B0B8-4CD0-ACFB-BD3C733C11D4}"/>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B0B8-4CD0-ACFB-BD3C733C11D4}"/>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B0B8-4CD0-ACFB-BD3C733C11D4}"/>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B0B8-4CD0-ACFB-BD3C733C11D4}"/>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B0B8-4CD0-ACFB-BD3C733C11D4}"/>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B0B8-4CD0-ACFB-BD3C733C11D4}"/>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B0B8-4CD0-ACFB-BD3C733C11D4}"/>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B0B8-4CD0-ACFB-BD3C733C11D4}"/>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B0B8-4CD0-ACFB-BD3C733C11D4}"/>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B0B8-4CD0-ACFB-BD3C733C11D4}"/>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B0B8-4CD0-ACFB-BD3C733C11D4}"/>
                </c:ext>
              </c:extLst>
            </c:dLbl>
            <c:dLbl>
              <c:idx val="16"/>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B0B8-4CD0-ACFB-BD3C733C11D4}"/>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B0B8-4CD0-ACFB-BD3C733C11D4}"/>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B0B8-4CD0-ACFB-BD3C733C11D4}"/>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B0B8-4CD0-ACFB-BD3C733C11D4}"/>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B0B8-4CD0-ACFB-BD3C733C11D4}"/>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B0B8-4CD0-ACFB-BD3C733C11D4}"/>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B0B8-4CD0-ACFB-BD3C733C11D4}"/>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B0B8-4CD0-ACFB-BD3C733C11D4}"/>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100</c:v>
                </c:pt>
                <c:pt idx="1">
                  <c:v>100</c:v>
                </c:pt>
                <c:pt idx="2">
                  <c:v>100</c:v>
                </c:pt>
                <c:pt idx="3">
                  <c:v>100</c:v>
                </c:pt>
                <c:pt idx="4">
                  <c:v>#N/A</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4E-B0B8-4CD0-ACFB-BD3C733C11D4}"/>
            </c:ext>
          </c:extLst>
        </c:ser>
        <c:dLbls>
          <c:showLegendKey val="0"/>
          <c:showVal val="0"/>
          <c:showCatName val="0"/>
          <c:showSerName val="0"/>
          <c:showPercent val="0"/>
          <c:showBubbleSize val="0"/>
        </c:dLbls>
        <c:axId val="86528768"/>
        <c:axId val="86530304"/>
      </c:scatterChart>
      <c:valAx>
        <c:axId val="8652876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86530304"/>
        <c:crosses val="autoZero"/>
        <c:crossBetween val="midCat"/>
        <c:majorUnit val="5"/>
      </c:valAx>
      <c:valAx>
        <c:axId val="865303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8652876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Key!$I$83</c:f>
          <c:strCache>
            <c:ptCount val="1"/>
            <c:pt idx="0">
              <c:v>Sanitation: secondary</c:v>
            </c:pt>
          </c:strCache>
        </c:strRef>
      </c:tx>
      <c:layout>
        <c:manualLayout>
          <c:xMode val="edge"/>
          <c:yMode val="edge"/>
          <c:x val="0.25431477483325332"/>
          <c:y val="2.5964662162944952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t-EE"/>
        </a:p>
      </c:tx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strRef>
              <c:f>Key!$I$59</c:f>
              <c:strCache>
                <c:ptCount val="1"/>
                <c:pt idx="0">
                  <c:v>Improved datapoints</c:v>
                </c:pt>
              </c:strCache>
            </c:strRef>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07E-4AE0-87D4-D4D87A8ABB21}"/>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07E-4AE0-87D4-D4D87A8ABB21}"/>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07E-4AE0-87D4-D4D87A8ABB21}"/>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07E-4AE0-87D4-D4D87A8ABB21}"/>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07E-4AE0-87D4-D4D87A8ABB21}"/>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07E-4AE0-87D4-D4D87A8ABB21}"/>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07E-4AE0-87D4-D4D87A8ABB21}"/>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07E-4AE0-87D4-D4D87A8ABB21}"/>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07E-4AE0-87D4-D4D87A8ABB21}"/>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07E-4AE0-87D4-D4D87A8ABB21}"/>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07E-4AE0-87D4-D4D87A8ABB21}"/>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07E-4AE0-87D4-D4D87A8ABB21}"/>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07E-4AE0-87D4-D4D87A8ABB21}"/>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07E-4AE0-87D4-D4D87A8ABB21}"/>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07E-4AE0-87D4-D4D87A8ABB21}"/>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07E-4AE0-87D4-D4D87A8ABB21}"/>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07E-4AE0-87D4-D4D87A8ABB21}"/>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07E-4AE0-87D4-D4D87A8ABB21}"/>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07E-4AE0-87D4-D4D87A8ABB21}"/>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07E-4AE0-87D4-D4D87A8ABB21}"/>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07E-4AE0-87D4-D4D87A8ABB21}"/>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07E-4AE0-87D4-D4D87A8ABB21}"/>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07E-4AE0-87D4-D4D87A8ABB21}"/>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07E-4AE0-87D4-D4D87A8ABB21}"/>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100</c:v>
                </c:pt>
                <c:pt idx="1">
                  <c:v>100</c:v>
                </c:pt>
                <c:pt idx="2">
                  <c:v>100</c:v>
                </c:pt>
                <c:pt idx="3">
                  <c:v>100</c:v>
                </c:pt>
                <c:pt idx="4">
                  <c:v>#N/A</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8-E07E-4AE0-87D4-D4D87A8ABB21}"/>
            </c:ext>
          </c:extLst>
        </c:ser>
        <c:ser>
          <c:idx val="0"/>
          <c:order val="1"/>
          <c:tx>
            <c:strRef>
              <c:f>Key!$I$58</c:f>
              <c:strCache>
                <c:ptCount val="1"/>
                <c:pt idx="0">
                  <c:v>Improved estimates</c:v>
                </c:pt>
              </c:strCache>
            </c:strRef>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19-E07E-4AE0-87D4-D4D87A8ABB21}"/>
            </c:ext>
          </c:extLst>
        </c:ser>
        <c:ser>
          <c:idx val="2"/>
          <c:order val="2"/>
          <c:tx>
            <c:strRef>
              <c:f>Key!$I$60</c:f>
              <c:strCache>
                <c:ptCount val="1"/>
                <c:pt idx="0">
                  <c:v>Basic estimates</c:v>
                </c:pt>
              </c:strCache>
            </c:strRef>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1A-E07E-4AE0-87D4-D4D87A8ABB21}"/>
            </c:ext>
          </c:extLst>
        </c:ser>
        <c:ser>
          <c:idx val="3"/>
          <c:order val="3"/>
          <c:tx>
            <c:strRef>
              <c:f>Key!$I$61</c:f>
              <c:strCache>
                <c:ptCount val="1"/>
                <c:pt idx="0">
                  <c:v>Basic datapoints</c:v>
                </c:pt>
              </c:strCache>
            </c:strRef>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1B-E07E-4AE0-87D4-D4D87A8ABB21}"/>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07E-4AE0-87D4-D4D87A8ABB21}"/>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07E-4AE0-87D4-D4D87A8ABB21}"/>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07E-4AE0-87D4-D4D87A8ABB21}"/>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07E-4AE0-87D4-D4D87A8ABB21}"/>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07E-4AE0-87D4-D4D87A8ABB21}"/>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07E-4AE0-87D4-D4D87A8ABB21}"/>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07E-4AE0-87D4-D4D87A8ABB21}"/>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07E-4AE0-87D4-D4D87A8ABB21}"/>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07E-4AE0-87D4-D4D87A8ABB21}"/>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E07E-4AE0-87D4-D4D87A8ABB21}"/>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07E-4AE0-87D4-D4D87A8ABB21}"/>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07E-4AE0-87D4-D4D87A8ABB21}"/>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07E-4AE0-87D4-D4D87A8ABB21}"/>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07E-4AE0-87D4-D4D87A8ABB21}"/>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07E-4AE0-87D4-D4D87A8ABB21}"/>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07E-4AE0-87D4-D4D87A8ABB21}"/>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07E-4AE0-87D4-D4D87A8ABB21}"/>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07E-4AE0-87D4-D4D87A8ABB21}"/>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07E-4AE0-87D4-D4D87A8ABB21}"/>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07E-4AE0-87D4-D4D87A8ABB21}"/>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07E-4AE0-87D4-D4D87A8ABB21}"/>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E07E-4AE0-87D4-D4D87A8ABB21}"/>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E07E-4AE0-87D4-D4D87A8ABB21}"/>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E07E-4AE0-87D4-D4D87A8ABB21}"/>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100</c:v>
                </c:pt>
                <c:pt idx="1">
                  <c:v>100</c:v>
                </c:pt>
                <c:pt idx="2">
                  <c:v>100</c:v>
                </c:pt>
                <c:pt idx="3">
                  <c:v>100</c:v>
                </c:pt>
                <c:pt idx="4">
                  <c:v>#N/A</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3-E07E-4AE0-87D4-D4D87A8ABB21}"/>
            </c:ext>
          </c:extLst>
        </c:ser>
        <c:ser>
          <c:idx val="4"/>
          <c:order val="4"/>
          <c:tx>
            <c:strRef>
              <c:f>Key!$I$56</c:f>
              <c:strCache>
                <c:ptCount val="1"/>
                <c:pt idx="0">
                  <c:v>Facility estimates</c:v>
                </c:pt>
              </c:strCache>
            </c:strRef>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4-E07E-4AE0-87D4-D4D87A8ABB21}"/>
            </c:ext>
          </c:extLst>
        </c:ser>
        <c:ser>
          <c:idx val="5"/>
          <c:order val="5"/>
          <c:tx>
            <c:strRef>
              <c:f>Key!$I$57</c:f>
              <c:strCache>
                <c:ptCount val="1"/>
                <c:pt idx="0">
                  <c:v>Facility datapoints</c:v>
                </c:pt>
              </c:strCache>
            </c:strRef>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E07E-4AE0-87D4-D4D87A8ABB21}"/>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E07E-4AE0-87D4-D4D87A8ABB21}"/>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E07E-4AE0-87D4-D4D87A8ABB21}"/>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E07E-4AE0-87D4-D4D87A8ABB21}"/>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E07E-4AE0-87D4-D4D87A8ABB21}"/>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E07E-4AE0-87D4-D4D87A8ABB21}"/>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E07E-4AE0-87D4-D4D87A8ABB21}"/>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E07E-4AE0-87D4-D4D87A8ABB21}"/>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E07E-4AE0-87D4-D4D87A8ABB21}"/>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E07E-4AE0-87D4-D4D87A8ABB21}"/>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E07E-4AE0-87D4-D4D87A8ABB21}"/>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E07E-4AE0-87D4-D4D87A8ABB21}"/>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E07E-4AE0-87D4-D4D87A8ABB21}"/>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E07E-4AE0-87D4-D4D87A8ABB21}"/>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E07E-4AE0-87D4-D4D87A8ABB21}"/>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E07E-4AE0-87D4-D4D87A8ABB21}"/>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E07E-4AE0-87D4-D4D87A8ABB21}"/>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E07E-4AE0-87D4-D4D87A8ABB21}"/>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E07E-4AE0-87D4-D4D87A8ABB21}"/>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E07E-4AE0-87D4-D4D87A8ABB21}"/>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E07E-4AE0-87D4-D4D87A8ABB21}"/>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E07E-4AE0-87D4-D4D87A8ABB21}"/>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E07E-4AE0-87D4-D4D87A8ABB21}"/>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E07E-4AE0-87D4-D4D87A8ABB21}"/>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100</c:v>
                </c:pt>
                <c:pt idx="1">
                  <c:v>100</c:v>
                </c:pt>
                <c:pt idx="2">
                  <c:v>100</c:v>
                </c:pt>
                <c:pt idx="3">
                  <c:v>100</c:v>
                </c:pt>
                <c:pt idx="4">
                  <c:v>#N/A</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4D-E07E-4AE0-87D4-D4D87A8ABB21}"/>
            </c:ext>
          </c:extLst>
        </c:ser>
        <c:dLbls>
          <c:showLegendKey val="0"/>
          <c:showVal val="0"/>
          <c:showCatName val="0"/>
          <c:showSerName val="0"/>
          <c:showPercent val="0"/>
          <c:showBubbleSize val="0"/>
        </c:dLbls>
        <c:axId val="90018176"/>
        <c:axId val="90019712"/>
      </c:scatterChart>
      <c:valAx>
        <c:axId val="9001817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90019712"/>
        <c:crosses val="autoZero"/>
        <c:crossBetween val="midCat"/>
        <c:majorUnit val="5"/>
      </c:valAx>
      <c:valAx>
        <c:axId val="9001971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9001817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Key!$I$81</c:f>
          <c:strCache>
            <c:ptCount val="1"/>
            <c:pt idx="0">
              <c:v>Sanitation: pre-primary</c:v>
            </c:pt>
          </c:strCache>
        </c:strRef>
      </c:tx>
      <c:layout>
        <c:manualLayout>
          <c:xMode val="edge"/>
          <c:yMode val="edge"/>
          <c:x val="0.22854136680495582"/>
          <c:y val="3.4619549550593272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t-EE"/>
        </a:p>
      </c:txPr>
    </c:title>
    <c:autoTitleDeleted val="0"/>
    <c:plotArea>
      <c:layout/>
      <c:scatterChart>
        <c:scatterStyle val="lineMarker"/>
        <c:varyColors val="0"/>
        <c:ser>
          <c:idx val="1"/>
          <c:order val="0"/>
          <c:tx>
            <c:strRef>
              <c:f>Key!$I$59</c:f>
              <c:strCache>
                <c:ptCount val="1"/>
                <c:pt idx="0">
                  <c:v>Improved datapoints</c:v>
                </c:pt>
              </c:strCache>
            </c:strRef>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30E-4EC7-BCFD-DCADF8382B5F}"/>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30E-4EC7-BCFD-DCADF8382B5F}"/>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30E-4EC7-BCFD-DCADF8382B5F}"/>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30E-4EC7-BCFD-DCADF8382B5F}"/>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30E-4EC7-BCFD-DCADF8382B5F}"/>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30E-4EC7-BCFD-DCADF8382B5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30E-4EC7-BCFD-DCADF8382B5F}"/>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30E-4EC7-BCFD-DCADF8382B5F}"/>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30E-4EC7-BCFD-DCADF8382B5F}"/>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30E-4EC7-BCFD-DCADF8382B5F}"/>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530E-4EC7-BCFD-DCADF8382B5F}"/>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530E-4EC7-BCFD-DCADF8382B5F}"/>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530E-4EC7-BCFD-DCADF8382B5F}"/>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530E-4EC7-BCFD-DCADF8382B5F}"/>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530E-4EC7-BCFD-DCADF8382B5F}"/>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530E-4EC7-BCFD-DCADF8382B5F}"/>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530E-4EC7-BCFD-DCADF8382B5F}"/>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530E-4EC7-BCFD-DCADF8382B5F}"/>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530E-4EC7-BCFD-DCADF8382B5F}"/>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530E-4EC7-BCFD-DCADF8382B5F}"/>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530E-4EC7-BCFD-DCADF8382B5F}"/>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530E-4EC7-BCFD-DCADF8382B5F}"/>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530E-4EC7-BCFD-DCADF8382B5F}"/>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30E-4EC7-BCFD-DCADF8382B5F}"/>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8-530E-4EC7-BCFD-DCADF8382B5F}"/>
            </c:ext>
          </c:extLst>
        </c:ser>
        <c:ser>
          <c:idx val="0"/>
          <c:order val="1"/>
          <c:tx>
            <c:strRef>
              <c:f>Key!$I$58</c:f>
              <c:strCache>
                <c:ptCount val="1"/>
                <c:pt idx="0">
                  <c:v>Improved estimates</c:v>
                </c:pt>
              </c:strCache>
            </c:strRef>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19-530E-4EC7-BCFD-DCADF8382B5F}"/>
            </c:ext>
          </c:extLst>
        </c:ser>
        <c:ser>
          <c:idx val="2"/>
          <c:order val="2"/>
          <c:tx>
            <c:strRef>
              <c:f>Key!$I$60</c:f>
              <c:strCache>
                <c:ptCount val="1"/>
                <c:pt idx="0">
                  <c:v>Basic estimates</c:v>
                </c:pt>
              </c:strCache>
            </c:strRef>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1A-530E-4EC7-BCFD-DCADF8382B5F}"/>
            </c:ext>
          </c:extLst>
        </c:ser>
        <c:ser>
          <c:idx val="3"/>
          <c:order val="3"/>
          <c:tx>
            <c:strRef>
              <c:f>Key!$I$61</c:f>
              <c:strCache>
                <c:ptCount val="1"/>
                <c:pt idx="0">
                  <c:v>Basic datapoints</c:v>
                </c:pt>
              </c:strCache>
            </c:strRef>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1B-530E-4EC7-BCFD-DCADF8382B5F}"/>
              </c:ext>
            </c:extLst>
          </c:dPt>
          <c:dPt>
            <c:idx val="3"/>
            <c:bubble3D val="0"/>
            <c:extLst>
              <c:ext xmlns:c16="http://schemas.microsoft.com/office/drawing/2014/chart" uri="{C3380CC4-5D6E-409C-BE32-E72D297353CC}">
                <c16:uniqueId val="{0000001C-530E-4EC7-BCFD-DCADF8382B5F}"/>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530E-4EC7-BCFD-DCADF8382B5F}"/>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530E-4EC7-BCFD-DCADF8382B5F}"/>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530E-4EC7-BCFD-DCADF8382B5F}"/>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530E-4EC7-BCFD-DCADF8382B5F}"/>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530E-4EC7-BCFD-DCADF8382B5F}"/>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530E-4EC7-BCFD-DCADF8382B5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530E-4EC7-BCFD-DCADF8382B5F}"/>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530E-4EC7-BCFD-DCADF8382B5F}"/>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530E-4EC7-BCFD-DCADF8382B5F}"/>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530E-4EC7-BCFD-DCADF8382B5F}"/>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530E-4EC7-BCFD-DCADF8382B5F}"/>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530E-4EC7-BCFD-DCADF8382B5F}"/>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530E-4EC7-BCFD-DCADF8382B5F}"/>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530E-4EC7-BCFD-DCADF8382B5F}"/>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530E-4EC7-BCFD-DCADF8382B5F}"/>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530E-4EC7-BCFD-DCADF8382B5F}"/>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530E-4EC7-BCFD-DCADF8382B5F}"/>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530E-4EC7-BCFD-DCADF8382B5F}"/>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530E-4EC7-BCFD-DCADF8382B5F}"/>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530E-4EC7-BCFD-DCADF8382B5F}"/>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530E-4EC7-BCFD-DCADF8382B5F}"/>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530E-4EC7-BCFD-DCADF8382B5F}"/>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530E-4EC7-BCFD-DCADF8382B5F}"/>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530E-4EC7-BCFD-DCADF8382B5F}"/>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3-530E-4EC7-BCFD-DCADF8382B5F}"/>
            </c:ext>
          </c:extLst>
        </c:ser>
        <c:ser>
          <c:idx val="4"/>
          <c:order val="4"/>
          <c:tx>
            <c:strRef>
              <c:f>Key!$I$56</c:f>
              <c:strCache>
                <c:ptCount val="1"/>
                <c:pt idx="0">
                  <c:v>Facility estimates</c:v>
                </c:pt>
              </c:strCache>
            </c:strRef>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34-530E-4EC7-BCFD-DCADF8382B5F}"/>
            </c:ext>
          </c:extLst>
        </c:ser>
        <c:ser>
          <c:idx val="5"/>
          <c:order val="5"/>
          <c:tx>
            <c:strRef>
              <c:f>Key!$I$57</c:f>
              <c:strCache>
                <c:ptCount val="1"/>
                <c:pt idx="0">
                  <c:v>Facility datapoints</c:v>
                </c:pt>
              </c:strCache>
            </c:strRef>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530E-4EC7-BCFD-DCADF8382B5F}"/>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530E-4EC7-BCFD-DCADF8382B5F}"/>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530E-4EC7-BCFD-DCADF8382B5F}"/>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530E-4EC7-BCFD-DCADF8382B5F}"/>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530E-4EC7-BCFD-DCADF8382B5F}"/>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530E-4EC7-BCFD-DCADF8382B5F}"/>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530E-4EC7-BCFD-DCADF8382B5F}"/>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530E-4EC7-BCFD-DCADF8382B5F}"/>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530E-4EC7-BCFD-DCADF8382B5F}"/>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530E-4EC7-BCFD-DCADF8382B5F}"/>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530E-4EC7-BCFD-DCADF8382B5F}"/>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530E-4EC7-BCFD-DCADF8382B5F}"/>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530E-4EC7-BCFD-DCADF8382B5F}"/>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530E-4EC7-BCFD-DCADF8382B5F}"/>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530E-4EC7-BCFD-DCADF8382B5F}"/>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530E-4EC7-BCFD-DCADF8382B5F}"/>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530E-4EC7-BCFD-DCADF8382B5F}"/>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530E-4EC7-BCFD-DCADF8382B5F}"/>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530E-4EC7-BCFD-DCADF8382B5F}"/>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530E-4EC7-BCFD-DCADF8382B5F}"/>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530E-4EC7-BCFD-DCADF8382B5F}"/>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530E-4EC7-BCFD-DCADF8382B5F}"/>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530E-4EC7-BCFD-DCADF8382B5F}"/>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530E-4EC7-BCFD-DCADF8382B5F}"/>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4D-530E-4EC7-BCFD-DCADF8382B5F}"/>
            </c:ext>
          </c:extLst>
        </c:ser>
        <c:dLbls>
          <c:showLegendKey val="0"/>
          <c:showVal val="0"/>
          <c:showCatName val="0"/>
          <c:showSerName val="0"/>
          <c:showPercent val="0"/>
          <c:showBubbleSize val="0"/>
        </c:dLbls>
        <c:axId val="91902336"/>
        <c:axId val="91903872"/>
      </c:scatterChart>
      <c:valAx>
        <c:axId val="919023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91903872"/>
        <c:crosses val="autoZero"/>
        <c:crossBetween val="midCat"/>
        <c:majorUnit val="5"/>
      </c:valAx>
      <c:valAx>
        <c:axId val="9190387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9190233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Key!$I$82</c:f>
          <c:strCache>
            <c:ptCount val="1"/>
            <c:pt idx="0">
              <c:v>Sanitation: primary</c:v>
            </c:pt>
          </c:strCache>
        </c:strRef>
      </c:tx>
      <c:layout>
        <c:manualLayout>
          <c:xMode val="edge"/>
          <c:yMode val="edge"/>
          <c:x val="0.28747565828464988"/>
          <c:y val="3.02921058567691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t-EE"/>
        </a:p>
      </c:txPr>
    </c:title>
    <c:autoTitleDeleted val="0"/>
    <c:plotArea>
      <c:layout/>
      <c:scatterChart>
        <c:scatterStyle val="lineMarker"/>
        <c:varyColors val="0"/>
        <c:ser>
          <c:idx val="1"/>
          <c:order val="0"/>
          <c:tx>
            <c:strRef>
              <c:f>Key!$I$59</c:f>
              <c:strCache>
                <c:ptCount val="1"/>
                <c:pt idx="0">
                  <c:v>Improved datapoints</c:v>
                </c:pt>
              </c:strCache>
            </c:strRef>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A2F3-4B65-927E-9792812E51E2}"/>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2F3-4B65-927E-9792812E51E2}"/>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2F3-4B65-927E-9792812E51E2}"/>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2F3-4B65-927E-9792812E51E2}"/>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2F3-4B65-927E-9792812E51E2}"/>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2F3-4B65-927E-9792812E51E2}"/>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2F3-4B65-927E-9792812E51E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2F3-4B65-927E-9792812E51E2}"/>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2F3-4B65-927E-9792812E51E2}"/>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A2F3-4B65-927E-9792812E51E2}"/>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2F3-4B65-927E-9792812E51E2}"/>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A2F3-4B65-927E-9792812E51E2}"/>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A2F3-4B65-927E-9792812E51E2}"/>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A2F3-4B65-927E-9792812E51E2}"/>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A2F3-4B65-927E-9792812E51E2}"/>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A2F3-4B65-927E-9792812E51E2}"/>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A2F3-4B65-927E-9792812E51E2}"/>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A2F3-4B65-927E-9792812E51E2}"/>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A2F3-4B65-927E-9792812E51E2}"/>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A2F3-4B65-927E-9792812E51E2}"/>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A2F3-4B65-927E-9792812E51E2}"/>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A2F3-4B65-927E-9792812E51E2}"/>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A2F3-4B65-927E-9792812E51E2}"/>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A2F3-4B65-927E-9792812E51E2}"/>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2F3-4B65-927E-9792812E51E2}"/>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100</c:v>
                </c:pt>
                <c:pt idx="1">
                  <c:v>100</c:v>
                </c:pt>
                <c:pt idx="2">
                  <c:v>100</c:v>
                </c:pt>
                <c:pt idx="3">
                  <c:v>100</c:v>
                </c:pt>
                <c:pt idx="4">
                  <c:v>#N/A</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8-A2F3-4B65-927E-9792812E51E2}"/>
            </c:ext>
          </c:extLst>
        </c:ser>
        <c:ser>
          <c:idx val="0"/>
          <c:order val="1"/>
          <c:tx>
            <c:strRef>
              <c:f>Key!$I$58</c:f>
              <c:strCache>
                <c:ptCount val="1"/>
                <c:pt idx="0">
                  <c:v>Improved estimates</c:v>
                </c:pt>
              </c:strCache>
            </c:strRef>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19-A2F3-4B65-927E-9792812E51E2}"/>
            </c:ext>
          </c:extLst>
        </c:ser>
        <c:ser>
          <c:idx val="2"/>
          <c:order val="2"/>
          <c:tx>
            <c:strRef>
              <c:f>Key!$I$60</c:f>
              <c:strCache>
                <c:ptCount val="1"/>
                <c:pt idx="0">
                  <c:v>Basic estimates</c:v>
                </c:pt>
              </c:strCache>
            </c:strRef>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1A-A2F3-4B65-927E-9792812E51E2}"/>
            </c:ext>
          </c:extLst>
        </c:ser>
        <c:ser>
          <c:idx val="3"/>
          <c:order val="3"/>
          <c:tx>
            <c:strRef>
              <c:f>Key!$I$61</c:f>
              <c:strCache>
                <c:ptCount val="1"/>
                <c:pt idx="0">
                  <c:v>Basic datapoints</c:v>
                </c:pt>
              </c:strCache>
            </c:strRef>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1B-A2F3-4B65-927E-9792812E51E2}"/>
              </c:ext>
            </c:extLst>
          </c:dPt>
          <c:dPt>
            <c:idx val="3"/>
            <c:bubble3D val="0"/>
            <c:extLst>
              <c:ext xmlns:c16="http://schemas.microsoft.com/office/drawing/2014/chart" uri="{C3380CC4-5D6E-409C-BE32-E72D297353CC}">
                <c16:uniqueId val="{0000001C-A2F3-4B65-927E-9792812E51E2}"/>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A2F3-4B65-927E-9792812E51E2}"/>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A2F3-4B65-927E-9792812E51E2}"/>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A2F3-4B65-927E-9792812E51E2}"/>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A2F3-4B65-927E-9792812E51E2}"/>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A2F3-4B65-927E-9792812E51E2}"/>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A2F3-4B65-927E-9792812E51E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A2F3-4B65-927E-9792812E51E2}"/>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A2F3-4B65-927E-9792812E51E2}"/>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A2F3-4B65-927E-9792812E51E2}"/>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A2F3-4B65-927E-9792812E51E2}"/>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A2F3-4B65-927E-9792812E51E2}"/>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A2F3-4B65-927E-9792812E51E2}"/>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A2F3-4B65-927E-9792812E51E2}"/>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A2F3-4B65-927E-9792812E51E2}"/>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A2F3-4B65-927E-9792812E51E2}"/>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A2F3-4B65-927E-9792812E51E2}"/>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A2F3-4B65-927E-9792812E51E2}"/>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A2F3-4B65-927E-9792812E51E2}"/>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A2F3-4B65-927E-9792812E51E2}"/>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A2F3-4B65-927E-9792812E51E2}"/>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A2F3-4B65-927E-9792812E51E2}"/>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A2F3-4B65-927E-9792812E51E2}"/>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A2F3-4B65-927E-9792812E51E2}"/>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A2F3-4B65-927E-9792812E51E2}"/>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100</c:v>
                </c:pt>
                <c:pt idx="1">
                  <c:v>100</c:v>
                </c:pt>
                <c:pt idx="2">
                  <c:v>100</c:v>
                </c:pt>
                <c:pt idx="3">
                  <c:v>100</c:v>
                </c:pt>
                <c:pt idx="4">
                  <c:v>#N/A</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3-A2F3-4B65-927E-9792812E51E2}"/>
            </c:ext>
          </c:extLst>
        </c:ser>
        <c:ser>
          <c:idx val="4"/>
          <c:order val="4"/>
          <c:tx>
            <c:strRef>
              <c:f>Key!$I$56</c:f>
              <c:strCache>
                <c:ptCount val="1"/>
                <c:pt idx="0">
                  <c:v>Facility estimates</c:v>
                </c:pt>
              </c:strCache>
            </c:strRef>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4-A2F3-4B65-927E-9792812E51E2}"/>
            </c:ext>
          </c:extLst>
        </c:ser>
        <c:ser>
          <c:idx val="5"/>
          <c:order val="5"/>
          <c:tx>
            <c:strRef>
              <c:f>Key!$I$57</c:f>
              <c:strCache>
                <c:ptCount val="1"/>
                <c:pt idx="0">
                  <c:v>Facility datapoints</c:v>
                </c:pt>
              </c:strCache>
            </c:strRef>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A2F3-4B65-927E-9792812E51E2}"/>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A2F3-4B65-927E-9792812E51E2}"/>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A2F3-4B65-927E-9792812E51E2}"/>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A2F3-4B65-927E-9792812E51E2}"/>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A2F3-4B65-927E-9792812E51E2}"/>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A2F3-4B65-927E-9792812E51E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A2F3-4B65-927E-9792812E51E2}"/>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A2F3-4B65-927E-9792812E51E2}"/>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A2F3-4B65-927E-9792812E51E2}"/>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A2F3-4B65-927E-9792812E51E2}"/>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A2F3-4B65-927E-9792812E51E2}"/>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A2F3-4B65-927E-9792812E51E2}"/>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A2F3-4B65-927E-9792812E51E2}"/>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A2F3-4B65-927E-9792812E51E2}"/>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A2F3-4B65-927E-9792812E51E2}"/>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A2F3-4B65-927E-9792812E51E2}"/>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A2F3-4B65-927E-9792812E51E2}"/>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A2F3-4B65-927E-9792812E51E2}"/>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A2F3-4B65-927E-9792812E51E2}"/>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A2F3-4B65-927E-9792812E51E2}"/>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A2F3-4B65-927E-9792812E51E2}"/>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A2F3-4B65-927E-9792812E51E2}"/>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A2F3-4B65-927E-9792812E51E2}"/>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A2F3-4B65-927E-9792812E51E2}"/>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100</c:v>
                </c:pt>
                <c:pt idx="1">
                  <c:v>100</c:v>
                </c:pt>
                <c:pt idx="2">
                  <c:v>100</c:v>
                </c:pt>
                <c:pt idx="3">
                  <c:v>100</c:v>
                </c:pt>
                <c:pt idx="4">
                  <c:v>#N/A</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4D-A2F3-4B65-927E-9792812E51E2}"/>
            </c:ext>
          </c:extLst>
        </c:ser>
        <c:dLbls>
          <c:showLegendKey val="0"/>
          <c:showVal val="0"/>
          <c:showCatName val="0"/>
          <c:showSerName val="0"/>
          <c:showPercent val="0"/>
          <c:showBubbleSize val="0"/>
        </c:dLbls>
        <c:axId val="93606656"/>
        <c:axId val="93608192"/>
      </c:scatterChart>
      <c:valAx>
        <c:axId val="9360665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93608192"/>
        <c:crosses val="autoZero"/>
        <c:crossBetween val="midCat"/>
        <c:majorUnit val="5"/>
      </c:valAx>
      <c:valAx>
        <c:axId val="9360819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936066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Key!$I$84</c:f>
          <c:strCache>
            <c:ptCount val="1"/>
            <c:pt idx="0">
              <c:v>Hygiene: total</c:v>
            </c:pt>
          </c:strCache>
        </c:strRef>
      </c:tx>
      <c:layout>
        <c:manualLayout>
          <c:xMode val="edge"/>
          <c:yMode val="edge"/>
          <c:x val="0.48676198933212872"/>
          <c:y val="2.5964662162944952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t-EE"/>
        </a:p>
      </c:tx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strRef>
              <c:f>Key!$I$56</c:f>
              <c:strCache>
                <c:ptCount val="1"/>
                <c:pt idx="0">
                  <c:v>Facility estimates</c:v>
                </c:pt>
              </c:strCache>
            </c:strRef>
          </c:tx>
          <c:spPr>
            <a:ln>
              <a:solidFill>
                <a:srgbClr val="C0C0C0"/>
              </a:solidFill>
              <a:prstDash val="sysDot"/>
            </a:ln>
          </c:spPr>
          <c:marker>
            <c:symbol val="none"/>
          </c:marker>
          <c:dPt>
            <c:idx val="7"/>
            <c:bubble3D val="0"/>
            <c:extLst>
              <c:ext xmlns:c16="http://schemas.microsoft.com/office/drawing/2014/chart" uri="{C3380CC4-5D6E-409C-BE32-E72D297353CC}">
                <c16:uniqueId val="{00000000-AFBB-4B73-AB33-E53D539632F3}"/>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AFBB-4B73-AB33-E53D539632F3}"/>
            </c:ext>
          </c:extLst>
        </c:ser>
        <c:ser>
          <c:idx val="3"/>
          <c:order val="1"/>
          <c:tx>
            <c:strRef>
              <c:f>Key!$I$57</c:f>
              <c:strCache>
                <c:ptCount val="1"/>
                <c:pt idx="0">
                  <c:v>Facility datapoints</c:v>
                </c:pt>
              </c:strCache>
            </c:strRef>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FBB-4B73-AB33-E53D539632F3}"/>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FBB-4B73-AB33-E53D539632F3}"/>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FBB-4B73-AB33-E53D539632F3}"/>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FBB-4B73-AB33-E53D539632F3}"/>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FBB-4B73-AB33-E53D539632F3}"/>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FBB-4B73-AB33-E53D539632F3}"/>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AFBB-4B73-AB33-E53D539632F3}"/>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AFBB-4B73-AB33-E53D539632F3}"/>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AFBB-4B73-AB33-E53D539632F3}"/>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FBB-4B73-AB33-E53D539632F3}"/>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AFBB-4B73-AB33-E53D539632F3}"/>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AFBB-4B73-AB33-E53D539632F3}"/>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AFBB-4B73-AB33-E53D539632F3}"/>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AFBB-4B73-AB33-E53D539632F3}"/>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AFBB-4B73-AB33-E53D539632F3}"/>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AFBB-4B73-AB33-E53D539632F3}"/>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AFBB-4B73-AB33-E53D539632F3}"/>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AFBB-4B73-AB33-E53D539632F3}"/>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AFBB-4B73-AB33-E53D539632F3}"/>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AFBB-4B73-AB33-E53D539632F3}"/>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AFBB-4B73-AB33-E53D539632F3}"/>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AFBB-4B73-AB33-E53D539632F3}"/>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AFBB-4B73-AB33-E53D539632F3}"/>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FBB-4B73-AB33-E53D539632F3}"/>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100</c:v>
                </c:pt>
                <c:pt idx="1">
                  <c:v>100</c:v>
                </c:pt>
                <c:pt idx="2">
                  <c:v>100</c:v>
                </c:pt>
                <c:pt idx="3">
                  <c:v>100</c:v>
                </c:pt>
                <c:pt idx="4">
                  <c:v>100</c:v>
                </c:pt>
                <c:pt idx="5">
                  <c:v>100</c:v>
                </c:pt>
                <c:pt idx="6">
                  <c:v>100</c:v>
                </c:pt>
                <c:pt idx="7">
                  <c:v>100</c:v>
                </c:pt>
                <c:pt idx="8">
                  <c:v>100</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A-AFBB-4B73-AB33-E53D539632F3}"/>
            </c:ext>
          </c:extLst>
        </c:ser>
        <c:ser>
          <c:idx val="1"/>
          <c:order val="2"/>
          <c:tx>
            <c:strRef>
              <c:f>Key!$I$54</c:f>
              <c:strCache>
                <c:ptCount val="1"/>
                <c:pt idx="0">
                  <c:v>With water estimates</c:v>
                </c:pt>
              </c:strCache>
            </c:strRef>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AFBB-4B73-AB33-E53D539632F3}"/>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AFBB-4B73-AB33-E53D539632F3}"/>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AFBB-4B73-AB33-E53D539632F3}"/>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AFBB-4B73-AB33-E53D539632F3}"/>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AFBB-4B73-AB33-E53D539632F3}"/>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AFBB-4B73-AB33-E53D539632F3}"/>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AFBB-4B73-AB33-E53D539632F3}"/>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AFBB-4B73-AB33-E53D539632F3}"/>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AFBB-4B73-AB33-E53D539632F3}"/>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AFBB-4B73-AB33-E53D539632F3}"/>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AFBB-4B73-AB33-E53D539632F3}"/>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AFBB-4B73-AB33-E53D539632F3}"/>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AFBB-4B73-AB33-E53D539632F3}"/>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AFBB-4B73-AB33-E53D539632F3}"/>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AFBB-4B73-AB33-E53D539632F3}"/>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AFBB-4B73-AB33-E53D539632F3}"/>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AFBB-4B73-AB33-E53D539632F3}"/>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AFBB-4B73-AB33-E53D539632F3}"/>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AFBB-4B73-AB33-E53D539632F3}"/>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AFBB-4B73-AB33-E53D539632F3}"/>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AFBB-4B73-AB33-E53D539632F3}"/>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AFBB-4B73-AB33-E53D539632F3}"/>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AFBB-4B73-AB33-E53D539632F3}"/>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2-AFBB-4B73-AB33-E53D539632F3}"/>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3-AFBB-4B73-AB33-E53D539632F3}"/>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4-AFBB-4B73-AB33-E53D539632F3}"/>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AFBB-4B73-AB33-E53D539632F3}"/>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AFBB-4B73-AB33-E53D539632F3}"/>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AFBB-4B73-AB33-E53D539632F3}"/>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AFBB-4B73-AB33-E53D539632F3}"/>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AFBB-4B73-AB33-E53D539632F3}"/>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AFBB-4B73-AB33-E53D539632F3}"/>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AFBB-4B73-AB33-E53D539632F3}"/>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AFBB-4B73-AB33-E53D539632F3}"/>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AFBB-4B73-AB33-E53D539632F3}"/>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AFBB-4B73-AB33-E53D539632F3}"/>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AFBB-4B73-AB33-E53D539632F3}"/>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AFBB-4B73-AB33-E53D539632F3}"/>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AFBB-4B73-AB33-E53D539632F3}"/>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AFBB-4B73-AB33-E53D539632F3}"/>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AFBB-4B73-AB33-E53D539632F3}"/>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AFBB-4B73-AB33-E53D539632F3}"/>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AFBB-4B73-AB33-E53D539632F3}"/>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AFBB-4B73-AB33-E53D539632F3}"/>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AFBB-4B73-AB33-E53D539632F3}"/>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AFBB-4B73-AB33-E53D539632F3}"/>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AFBB-4B73-AB33-E53D539632F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t-EE"/>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4A-AFBB-4B73-AB33-E53D539632F3}"/>
            </c:ext>
          </c:extLst>
        </c:ser>
        <c:ser>
          <c:idx val="4"/>
          <c:order val="3"/>
          <c:tx>
            <c:strRef>
              <c:f>Key!$I$55</c:f>
              <c:strCache>
                <c:ptCount val="1"/>
                <c:pt idx="0">
                  <c:v>With water datapoints</c:v>
                </c:pt>
              </c:strCache>
            </c:strRef>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AFBB-4B73-AB33-E53D539632F3}"/>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AFBB-4B73-AB33-E53D539632F3}"/>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AFBB-4B73-AB33-E53D539632F3}"/>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AFBB-4B73-AB33-E53D539632F3}"/>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AFBB-4B73-AB33-E53D539632F3}"/>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AFBB-4B73-AB33-E53D539632F3}"/>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AFBB-4B73-AB33-E53D539632F3}"/>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AFBB-4B73-AB33-E53D539632F3}"/>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AFBB-4B73-AB33-E53D539632F3}"/>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AFBB-4B73-AB33-E53D539632F3}"/>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5-AFBB-4B73-AB33-E53D539632F3}"/>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AFBB-4B73-AB33-E53D539632F3}"/>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AFBB-4B73-AB33-E53D539632F3}"/>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AFBB-4B73-AB33-E53D539632F3}"/>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AFBB-4B73-AB33-E53D539632F3}"/>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AFBB-4B73-AB33-E53D539632F3}"/>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AFBB-4B73-AB33-E53D539632F3}"/>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AFBB-4B73-AB33-E53D539632F3}"/>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AFBB-4B73-AB33-E53D539632F3}"/>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AFBB-4B73-AB33-E53D539632F3}"/>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AFBB-4B73-AB33-E53D539632F3}"/>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AFBB-4B73-AB33-E53D539632F3}"/>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AFBB-4B73-AB33-E53D539632F3}"/>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2-AFBB-4B73-AB33-E53D539632F3}"/>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100</c:v>
                </c:pt>
                <c:pt idx="1">
                  <c:v>100</c:v>
                </c:pt>
                <c:pt idx="2">
                  <c:v>100</c:v>
                </c:pt>
                <c:pt idx="3">
                  <c:v>100</c:v>
                </c:pt>
                <c:pt idx="4">
                  <c:v>100</c:v>
                </c:pt>
                <c:pt idx="5">
                  <c:v>100</c:v>
                </c:pt>
                <c:pt idx="6">
                  <c:v>100</c:v>
                </c:pt>
                <c:pt idx="7">
                  <c:v>100</c:v>
                </c:pt>
                <c:pt idx="8">
                  <c:v>100</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63-AFBB-4B73-AB33-E53D539632F3}"/>
            </c:ext>
          </c:extLst>
        </c:ser>
        <c:ser>
          <c:idx val="2"/>
          <c:order val="4"/>
          <c:tx>
            <c:strRef>
              <c:f>Key!$I$60</c:f>
              <c:strCache>
                <c:ptCount val="1"/>
                <c:pt idx="0">
                  <c:v>Basic estimates</c:v>
                </c:pt>
              </c:strCache>
            </c:strRef>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64-AFBB-4B73-AB33-E53D539632F3}"/>
            </c:ext>
          </c:extLst>
        </c:ser>
        <c:ser>
          <c:idx val="5"/>
          <c:order val="5"/>
          <c:tx>
            <c:strRef>
              <c:f>Key!$I$61</c:f>
              <c:strCache>
                <c:ptCount val="1"/>
                <c:pt idx="0">
                  <c:v>Basic datapoints</c:v>
                </c:pt>
              </c:strCache>
            </c:strRef>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5-AFBB-4B73-AB33-E53D539632F3}"/>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6-AFBB-4B73-AB33-E53D539632F3}"/>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7-AFBB-4B73-AB33-E53D539632F3}"/>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8-AFBB-4B73-AB33-E53D539632F3}"/>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9-AFBB-4B73-AB33-E53D539632F3}"/>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A-AFBB-4B73-AB33-E53D539632F3}"/>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B-AFBB-4B73-AB33-E53D539632F3}"/>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C-AFBB-4B73-AB33-E53D539632F3}"/>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D-AFBB-4B73-AB33-E53D539632F3}"/>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AFBB-4B73-AB33-E53D539632F3}"/>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F-AFBB-4B73-AB33-E53D539632F3}"/>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0-AFBB-4B73-AB33-E53D539632F3}"/>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1-AFBB-4B73-AB33-E53D539632F3}"/>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2-AFBB-4B73-AB33-E53D539632F3}"/>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3-AFBB-4B73-AB33-E53D539632F3}"/>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4-AFBB-4B73-AB33-E53D539632F3}"/>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5-AFBB-4B73-AB33-E53D539632F3}"/>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6-AFBB-4B73-AB33-E53D539632F3}"/>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7-AFBB-4B73-AB33-E53D539632F3}"/>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8-AFBB-4B73-AB33-E53D539632F3}"/>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9-AFBB-4B73-AB33-E53D539632F3}"/>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A-AFBB-4B73-AB33-E53D539632F3}"/>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7B-AFBB-4B73-AB33-E53D539632F3}"/>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C-AFBB-4B73-AB33-E53D539632F3}"/>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100</c:v>
                </c:pt>
                <c:pt idx="1">
                  <c:v>100</c:v>
                </c:pt>
                <c:pt idx="2">
                  <c:v>100</c:v>
                </c:pt>
                <c:pt idx="3">
                  <c:v>100</c:v>
                </c:pt>
                <c:pt idx="4">
                  <c:v>100</c:v>
                </c:pt>
                <c:pt idx="5">
                  <c:v>100</c:v>
                </c:pt>
                <c:pt idx="6">
                  <c:v>100</c:v>
                </c:pt>
                <c:pt idx="7">
                  <c:v>100</c:v>
                </c:pt>
                <c:pt idx="8">
                  <c:v>100</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7D-AFBB-4B73-AB33-E53D539632F3}"/>
            </c:ext>
          </c:extLst>
        </c:ser>
        <c:dLbls>
          <c:showLegendKey val="0"/>
          <c:showVal val="0"/>
          <c:showCatName val="0"/>
          <c:showSerName val="0"/>
          <c:showPercent val="0"/>
          <c:showBubbleSize val="0"/>
        </c:dLbls>
        <c:axId val="94391680"/>
        <c:axId val="94409856"/>
      </c:scatterChart>
      <c:valAx>
        <c:axId val="9439168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94409856"/>
        <c:crosses val="autoZero"/>
        <c:crossBetween val="midCat"/>
        <c:majorUnit val="5"/>
      </c:valAx>
      <c:valAx>
        <c:axId val="944098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94391680"/>
        <c:crosses val="autoZero"/>
        <c:crossBetween val="midCat"/>
        <c:majorUnit val="20"/>
      </c:valAx>
      <c:spPr>
        <a:solidFill>
          <a:schemeClr val="bg1"/>
        </a:solidFill>
        <a:ln>
          <a:noFill/>
        </a:ln>
        <a:effectLst/>
      </c:spPr>
    </c:plotArea>
    <c:legend>
      <c:legendPos val="l"/>
      <c:layout>
        <c:manualLayout>
          <c:xMode val="edge"/>
          <c:yMode val="edge"/>
          <c:x val="0"/>
          <c:y val="0.15243042137775542"/>
          <c:w val="0.302961210239164"/>
          <c:h val="0.73193951365161625"/>
        </c:manualLayout>
      </c:layout>
      <c:overlay val="0"/>
      <c:txPr>
        <a:bodyPr/>
        <a:lstStyle/>
        <a:p>
          <a:pPr>
            <a:defRPr sz="800">
              <a:latin typeface="Arial" panose="020B0604020202020204" pitchFamily="34" charset="0"/>
              <a:cs typeface="Arial" panose="020B0604020202020204" pitchFamily="34" charset="0"/>
            </a:defRPr>
          </a:pPr>
          <a:endParaRPr lang="et-EE"/>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Key!$I$85</c:f>
          <c:strCache>
            <c:ptCount val="1"/>
            <c:pt idx="0">
              <c:v>Hygiene: urban</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t-EE"/>
        </a:p>
      </c:txPr>
    </c:title>
    <c:autoTitleDeleted val="0"/>
    <c:plotArea>
      <c:layout/>
      <c:scatterChart>
        <c:scatterStyle val="lineMarker"/>
        <c:varyColors val="0"/>
        <c:ser>
          <c:idx val="1"/>
          <c:order val="0"/>
          <c:tx>
            <c:strRef>
              <c:f>Key!$I$54</c:f>
              <c:strCache>
                <c:ptCount val="1"/>
                <c:pt idx="0">
                  <c:v>With water estimates</c:v>
                </c:pt>
              </c:strCache>
            </c:strRef>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B0E0-4627-8C12-46668F0CE393}"/>
            </c:ext>
          </c:extLst>
        </c:ser>
        <c:ser>
          <c:idx val="2"/>
          <c:order val="1"/>
          <c:tx>
            <c:strRef>
              <c:f>Key!$I$55</c:f>
              <c:strCache>
                <c:ptCount val="1"/>
                <c:pt idx="0">
                  <c:v>With water datapoints</c:v>
                </c:pt>
              </c:strCache>
            </c:strRef>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1-B0E0-4627-8C12-46668F0CE393}"/>
              </c:ext>
            </c:extLst>
          </c:dPt>
          <c:dPt>
            <c:idx val="3"/>
            <c:bubble3D val="0"/>
            <c:extLst>
              <c:ext xmlns:c16="http://schemas.microsoft.com/office/drawing/2014/chart" uri="{C3380CC4-5D6E-409C-BE32-E72D297353CC}">
                <c16:uniqueId val="{00000002-B0E0-4627-8C12-46668F0CE393}"/>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0E0-4627-8C12-46668F0CE393}"/>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0E0-4627-8C12-46668F0CE393}"/>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0E0-4627-8C12-46668F0CE393}"/>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0E0-4627-8C12-46668F0CE393}"/>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0E0-4627-8C12-46668F0CE393}"/>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0E0-4627-8C12-46668F0CE393}"/>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0E0-4627-8C12-46668F0CE393}"/>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B0E0-4627-8C12-46668F0CE393}"/>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B0E0-4627-8C12-46668F0CE393}"/>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0E0-4627-8C12-46668F0CE393}"/>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B0E0-4627-8C12-46668F0CE393}"/>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B0E0-4627-8C12-46668F0CE393}"/>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B0E0-4627-8C12-46668F0CE393}"/>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B0E0-4627-8C12-46668F0CE393}"/>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B0E0-4627-8C12-46668F0CE393}"/>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B0E0-4627-8C12-46668F0CE393}"/>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B0E0-4627-8C12-46668F0CE393}"/>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B0E0-4627-8C12-46668F0CE393}"/>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B0E0-4627-8C12-46668F0CE393}"/>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B0E0-4627-8C12-46668F0CE393}"/>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B0E0-4627-8C12-46668F0CE393}"/>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B0E0-4627-8C12-46668F0CE393}"/>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B0E0-4627-8C12-46668F0CE393}"/>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0E0-4627-8C12-46668F0CE393}"/>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9-B0E0-4627-8C12-46668F0CE393}"/>
            </c:ext>
          </c:extLst>
        </c:ser>
        <c:ser>
          <c:idx val="0"/>
          <c:order val="2"/>
          <c:tx>
            <c:strRef>
              <c:f>Key!$I$60</c:f>
              <c:strCache>
                <c:ptCount val="1"/>
                <c:pt idx="0">
                  <c:v>Basic estimates</c:v>
                </c:pt>
              </c:strCache>
            </c:strRef>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1A-B0E0-4627-8C12-46668F0CE393}"/>
            </c:ext>
          </c:extLst>
        </c:ser>
        <c:ser>
          <c:idx val="3"/>
          <c:order val="3"/>
          <c:tx>
            <c:strRef>
              <c:f>Key!$I$61</c:f>
              <c:strCache>
                <c:ptCount val="1"/>
                <c:pt idx="0">
                  <c:v>Basic datapoints</c:v>
                </c:pt>
              </c:strCache>
            </c:strRef>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B0E0-4627-8C12-46668F0CE393}"/>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B0E0-4627-8C12-46668F0CE393}"/>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B0E0-4627-8C12-46668F0CE393}"/>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B0E0-4627-8C12-46668F0CE393}"/>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B0E0-4627-8C12-46668F0CE393}"/>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B0E0-4627-8C12-46668F0CE393}"/>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B0E0-4627-8C12-46668F0CE393}"/>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B0E0-4627-8C12-46668F0CE393}"/>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B0E0-4627-8C12-46668F0CE393}"/>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0E0-4627-8C12-46668F0CE393}"/>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B0E0-4627-8C12-46668F0CE393}"/>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B0E0-4627-8C12-46668F0CE393}"/>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B0E0-4627-8C12-46668F0CE393}"/>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B0E0-4627-8C12-46668F0CE393}"/>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B0E0-4627-8C12-46668F0CE393}"/>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B0E0-4627-8C12-46668F0CE393}"/>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B0E0-4627-8C12-46668F0CE393}"/>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B0E0-4627-8C12-46668F0CE393}"/>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B0E0-4627-8C12-46668F0CE393}"/>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B0E0-4627-8C12-46668F0CE393}"/>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B0E0-4627-8C12-46668F0CE393}"/>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B0E0-4627-8C12-46668F0CE393}"/>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B0E0-4627-8C12-46668F0CE393}"/>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B0E0-4627-8C12-46668F0CE393}"/>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3-B0E0-4627-8C12-46668F0CE393}"/>
            </c:ext>
          </c:extLst>
        </c:ser>
        <c:ser>
          <c:idx val="4"/>
          <c:order val="4"/>
          <c:tx>
            <c:strRef>
              <c:f>Key!$I$56</c:f>
              <c:strCache>
                <c:ptCount val="1"/>
                <c:pt idx="0">
                  <c:v>Facility estimates</c:v>
                </c:pt>
              </c:strCache>
            </c:strRef>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34-B0E0-4627-8C12-46668F0CE393}"/>
            </c:ext>
          </c:extLst>
        </c:ser>
        <c:ser>
          <c:idx val="5"/>
          <c:order val="5"/>
          <c:tx>
            <c:strRef>
              <c:f>Key!$I$57</c:f>
              <c:strCache>
                <c:ptCount val="1"/>
                <c:pt idx="0">
                  <c:v>Facility datapoints</c:v>
                </c:pt>
              </c:strCache>
            </c:strRef>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35-B0E0-4627-8C12-46668F0CE393}"/>
              </c:ext>
            </c:extLst>
          </c:dPt>
          <c:dPt>
            <c:idx val="3"/>
            <c:bubble3D val="0"/>
            <c:extLst>
              <c:ext xmlns:c16="http://schemas.microsoft.com/office/drawing/2014/chart" uri="{C3380CC4-5D6E-409C-BE32-E72D297353CC}">
                <c16:uniqueId val="{00000036-B0E0-4627-8C12-46668F0CE393}"/>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B0E0-4627-8C12-46668F0CE393}"/>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B0E0-4627-8C12-46668F0CE393}"/>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B0E0-4627-8C12-46668F0CE393}"/>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B0E0-4627-8C12-46668F0CE393}"/>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B0E0-4627-8C12-46668F0CE393}"/>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B0E0-4627-8C12-46668F0CE393}"/>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B0E0-4627-8C12-46668F0CE393}"/>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B0E0-4627-8C12-46668F0CE393}"/>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B0E0-4627-8C12-46668F0CE393}"/>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B0E0-4627-8C12-46668F0CE393}"/>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B0E0-4627-8C12-46668F0CE393}"/>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B0E0-4627-8C12-46668F0CE393}"/>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B0E0-4627-8C12-46668F0CE393}"/>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B0E0-4627-8C12-46668F0CE393}"/>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B0E0-4627-8C12-46668F0CE393}"/>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B0E0-4627-8C12-46668F0CE393}"/>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B0E0-4627-8C12-46668F0CE393}"/>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B0E0-4627-8C12-46668F0CE393}"/>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B0E0-4627-8C12-46668F0CE393}"/>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B0E0-4627-8C12-46668F0CE393}"/>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B0E0-4627-8C12-46668F0CE393}"/>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B0E0-4627-8C12-46668F0CE393}"/>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B0E0-4627-8C12-46668F0CE393}"/>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B0E0-4627-8C12-46668F0CE393}"/>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4D-B0E0-4627-8C12-46668F0CE393}"/>
            </c:ext>
          </c:extLst>
        </c:ser>
        <c:dLbls>
          <c:showLegendKey val="0"/>
          <c:showVal val="0"/>
          <c:showCatName val="0"/>
          <c:showSerName val="0"/>
          <c:showPercent val="0"/>
          <c:showBubbleSize val="0"/>
        </c:dLbls>
        <c:axId val="95712000"/>
        <c:axId val="95713536"/>
      </c:scatterChart>
      <c:valAx>
        <c:axId val="9571200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95713536"/>
        <c:crosses val="autoZero"/>
        <c:crossBetween val="midCat"/>
        <c:majorUnit val="5"/>
      </c:valAx>
      <c:valAx>
        <c:axId val="957135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9571200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Key!$I$86</c:f>
          <c:strCache>
            <c:ptCount val="1"/>
            <c:pt idx="0">
              <c:v>Hygiene: rural</c:v>
            </c:pt>
          </c:strCache>
        </c:strRef>
      </c:tx>
      <c:layout>
        <c:manualLayout>
          <c:xMode val="edge"/>
          <c:yMode val="edge"/>
          <c:x val="0.29245071684587814"/>
          <c:y val="3.4619549550593272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t-EE"/>
        </a:p>
      </c:txPr>
    </c:title>
    <c:autoTitleDeleted val="0"/>
    <c:plotArea>
      <c:layout/>
      <c:scatterChart>
        <c:scatterStyle val="lineMarker"/>
        <c:varyColors val="0"/>
        <c:ser>
          <c:idx val="0"/>
          <c:order val="0"/>
          <c:tx>
            <c:strRef>
              <c:f>Key!$I$54</c:f>
              <c:strCache>
                <c:ptCount val="1"/>
                <c:pt idx="0">
                  <c:v>With water estimates</c:v>
                </c:pt>
              </c:strCache>
            </c:strRef>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53D6-4CA9-B265-E298435E0D46}"/>
            </c:ext>
          </c:extLst>
        </c:ser>
        <c:ser>
          <c:idx val="1"/>
          <c:order val="1"/>
          <c:tx>
            <c:strRef>
              <c:f>Key!$I$60</c:f>
              <c:strCache>
                <c:ptCount val="1"/>
                <c:pt idx="0">
                  <c:v>Basic estimates</c:v>
                </c:pt>
              </c:strCache>
            </c:strRef>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3D6-4CA9-B265-E298435E0D46}"/>
            </c:ext>
          </c:extLst>
        </c:ser>
        <c:ser>
          <c:idx val="2"/>
          <c:order val="2"/>
          <c:tx>
            <c:strRef>
              <c:f>Key!$I$55</c:f>
              <c:strCache>
                <c:ptCount val="1"/>
                <c:pt idx="0">
                  <c:v>With water datapoints</c:v>
                </c:pt>
              </c:strCache>
            </c:strRef>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2-53D6-4CA9-B265-E298435E0D46}"/>
              </c:ext>
            </c:extLst>
          </c:dPt>
          <c:dPt>
            <c:idx val="3"/>
            <c:bubble3D val="0"/>
            <c:extLst>
              <c:ext xmlns:c16="http://schemas.microsoft.com/office/drawing/2014/chart" uri="{C3380CC4-5D6E-409C-BE32-E72D297353CC}">
                <c16:uniqueId val="{00000003-53D6-4CA9-B265-E298435E0D4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3D6-4CA9-B265-E298435E0D46}"/>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3D6-4CA9-B265-E298435E0D46}"/>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3D6-4CA9-B265-E298435E0D46}"/>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3D6-4CA9-B265-E298435E0D46}"/>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3D6-4CA9-B265-E298435E0D46}"/>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3D6-4CA9-B265-E298435E0D46}"/>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3D6-4CA9-B265-E298435E0D46}"/>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53D6-4CA9-B265-E298435E0D46}"/>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53D6-4CA9-B265-E298435E0D46}"/>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3D6-4CA9-B265-E298435E0D46}"/>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53D6-4CA9-B265-E298435E0D46}"/>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53D6-4CA9-B265-E298435E0D46}"/>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53D6-4CA9-B265-E298435E0D46}"/>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53D6-4CA9-B265-E298435E0D46}"/>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53D6-4CA9-B265-E298435E0D46}"/>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53D6-4CA9-B265-E298435E0D46}"/>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53D6-4CA9-B265-E298435E0D46}"/>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53D6-4CA9-B265-E298435E0D46}"/>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53D6-4CA9-B265-E298435E0D46}"/>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53D6-4CA9-B265-E298435E0D46}"/>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53D6-4CA9-B265-E298435E0D46}"/>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53D6-4CA9-B265-E298435E0D46}"/>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53D6-4CA9-B265-E298435E0D46}"/>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3D6-4CA9-B265-E298435E0D46}"/>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A-53D6-4CA9-B265-E298435E0D46}"/>
            </c:ext>
          </c:extLst>
        </c:ser>
        <c:ser>
          <c:idx val="3"/>
          <c:order val="3"/>
          <c:tx>
            <c:strRef>
              <c:f>Key!$I$61</c:f>
              <c:strCache>
                <c:ptCount val="1"/>
                <c:pt idx="0">
                  <c:v>Basic datapoints</c:v>
                </c:pt>
              </c:strCache>
            </c:strRef>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53D6-4CA9-B265-E298435E0D46}"/>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53D6-4CA9-B265-E298435E0D46}"/>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53D6-4CA9-B265-E298435E0D46}"/>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53D6-4CA9-B265-E298435E0D46}"/>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53D6-4CA9-B265-E298435E0D46}"/>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53D6-4CA9-B265-E298435E0D46}"/>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53D6-4CA9-B265-E298435E0D46}"/>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53D6-4CA9-B265-E298435E0D46}"/>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53D6-4CA9-B265-E298435E0D46}"/>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53D6-4CA9-B265-E298435E0D46}"/>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53D6-4CA9-B265-E298435E0D46}"/>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53D6-4CA9-B265-E298435E0D46}"/>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53D6-4CA9-B265-E298435E0D46}"/>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53D6-4CA9-B265-E298435E0D46}"/>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53D6-4CA9-B265-E298435E0D46}"/>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53D6-4CA9-B265-E298435E0D46}"/>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53D6-4CA9-B265-E298435E0D46}"/>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53D6-4CA9-B265-E298435E0D46}"/>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53D6-4CA9-B265-E298435E0D46}"/>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53D6-4CA9-B265-E298435E0D46}"/>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53D6-4CA9-B265-E298435E0D46}"/>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53D6-4CA9-B265-E298435E0D46}"/>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53D6-4CA9-B265-E298435E0D46}"/>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53D6-4CA9-B265-E298435E0D46}"/>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3-53D6-4CA9-B265-E298435E0D46}"/>
            </c:ext>
          </c:extLst>
        </c:ser>
        <c:ser>
          <c:idx val="4"/>
          <c:order val="4"/>
          <c:tx>
            <c:strRef>
              <c:f>Key!$I$56</c:f>
              <c:strCache>
                <c:ptCount val="1"/>
                <c:pt idx="0">
                  <c:v>Facility estimates</c:v>
                </c:pt>
              </c:strCache>
            </c:strRef>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34-53D6-4CA9-B265-E298435E0D46}"/>
            </c:ext>
          </c:extLst>
        </c:ser>
        <c:ser>
          <c:idx val="5"/>
          <c:order val="5"/>
          <c:tx>
            <c:strRef>
              <c:f>Key!$I$57</c:f>
              <c:strCache>
                <c:ptCount val="1"/>
                <c:pt idx="0">
                  <c:v>Facility datapoints</c:v>
                </c:pt>
              </c:strCache>
            </c:strRef>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35-53D6-4CA9-B265-E298435E0D46}"/>
              </c:ext>
            </c:extLst>
          </c:dPt>
          <c:dPt>
            <c:idx val="3"/>
            <c:bubble3D val="0"/>
            <c:extLst>
              <c:ext xmlns:c16="http://schemas.microsoft.com/office/drawing/2014/chart" uri="{C3380CC4-5D6E-409C-BE32-E72D297353CC}">
                <c16:uniqueId val="{00000036-53D6-4CA9-B265-E298435E0D4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53D6-4CA9-B265-E298435E0D46}"/>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53D6-4CA9-B265-E298435E0D46}"/>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53D6-4CA9-B265-E298435E0D46}"/>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53D6-4CA9-B265-E298435E0D46}"/>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53D6-4CA9-B265-E298435E0D46}"/>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53D6-4CA9-B265-E298435E0D46}"/>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53D6-4CA9-B265-E298435E0D46}"/>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53D6-4CA9-B265-E298435E0D46}"/>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53D6-4CA9-B265-E298435E0D46}"/>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53D6-4CA9-B265-E298435E0D46}"/>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53D6-4CA9-B265-E298435E0D46}"/>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53D6-4CA9-B265-E298435E0D46}"/>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53D6-4CA9-B265-E298435E0D46}"/>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53D6-4CA9-B265-E298435E0D46}"/>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53D6-4CA9-B265-E298435E0D46}"/>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53D6-4CA9-B265-E298435E0D46}"/>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53D6-4CA9-B265-E298435E0D46}"/>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53D6-4CA9-B265-E298435E0D46}"/>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53D6-4CA9-B265-E298435E0D46}"/>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53D6-4CA9-B265-E298435E0D46}"/>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53D6-4CA9-B265-E298435E0D46}"/>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53D6-4CA9-B265-E298435E0D46}"/>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53D6-4CA9-B265-E298435E0D46}"/>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53D6-4CA9-B265-E298435E0D46}"/>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4D-53D6-4CA9-B265-E298435E0D46}"/>
            </c:ext>
          </c:extLst>
        </c:ser>
        <c:dLbls>
          <c:showLegendKey val="0"/>
          <c:showVal val="0"/>
          <c:showCatName val="0"/>
          <c:showSerName val="0"/>
          <c:showPercent val="0"/>
          <c:showBubbleSize val="0"/>
        </c:dLbls>
        <c:axId val="97519104"/>
        <c:axId val="97520640"/>
      </c:scatterChart>
      <c:valAx>
        <c:axId val="9751910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97520640"/>
        <c:crosses val="autoZero"/>
        <c:crossBetween val="midCat"/>
        <c:majorUnit val="5"/>
      </c:valAx>
      <c:valAx>
        <c:axId val="975206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975191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Key!$I$89</c:f>
          <c:strCache>
            <c:ptCount val="1"/>
            <c:pt idx="0">
              <c:v>Hygiene: secondary</c:v>
            </c:pt>
          </c:strCache>
        </c:strRef>
      </c:tx>
      <c:layout>
        <c:manualLayout>
          <c:xMode val="edge"/>
          <c:yMode val="edge"/>
          <c:x val="0.25431477483325332"/>
          <c:y val="2.5964662162944952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t-EE"/>
        </a:p>
      </c:tx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strRef>
              <c:f>Key!$I$54</c:f>
              <c:strCache>
                <c:ptCount val="1"/>
                <c:pt idx="0">
                  <c:v>With water estimates</c:v>
                </c:pt>
              </c:strCache>
            </c:strRef>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7697-440E-B7B0-AC50260E98F7}"/>
            </c:ext>
          </c:extLst>
        </c:ser>
        <c:ser>
          <c:idx val="1"/>
          <c:order val="1"/>
          <c:tx>
            <c:strRef>
              <c:f>Key!$I$60</c:f>
              <c:strCache>
                <c:ptCount val="1"/>
                <c:pt idx="0">
                  <c:v>Basic estimates</c:v>
                </c:pt>
              </c:strCache>
            </c:strRef>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7697-440E-B7B0-AC50260E98F7}"/>
            </c:ext>
          </c:extLst>
        </c:ser>
        <c:ser>
          <c:idx val="2"/>
          <c:order val="2"/>
          <c:tx>
            <c:strRef>
              <c:f>Key!$I$55</c:f>
              <c:strCache>
                <c:ptCount val="1"/>
                <c:pt idx="0">
                  <c:v>With water datapoints</c:v>
                </c:pt>
              </c:strCache>
            </c:strRef>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2-7697-440E-B7B0-AC50260E98F7}"/>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697-440E-B7B0-AC50260E98F7}"/>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697-440E-B7B0-AC50260E98F7}"/>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697-440E-B7B0-AC50260E98F7}"/>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697-440E-B7B0-AC50260E98F7}"/>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697-440E-B7B0-AC50260E98F7}"/>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697-440E-B7B0-AC50260E98F7}"/>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697-440E-B7B0-AC50260E98F7}"/>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697-440E-B7B0-AC50260E98F7}"/>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697-440E-B7B0-AC50260E98F7}"/>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697-440E-B7B0-AC50260E98F7}"/>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697-440E-B7B0-AC50260E98F7}"/>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697-440E-B7B0-AC50260E98F7}"/>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697-440E-B7B0-AC50260E98F7}"/>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697-440E-B7B0-AC50260E98F7}"/>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697-440E-B7B0-AC50260E98F7}"/>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697-440E-B7B0-AC50260E98F7}"/>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697-440E-B7B0-AC50260E98F7}"/>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697-440E-B7B0-AC50260E98F7}"/>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697-440E-B7B0-AC50260E98F7}"/>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697-440E-B7B0-AC50260E98F7}"/>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697-440E-B7B0-AC50260E98F7}"/>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697-440E-B7B0-AC50260E98F7}"/>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697-440E-B7B0-AC50260E98F7}"/>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697-440E-B7B0-AC50260E98F7}"/>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100</c:v>
                </c:pt>
                <c:pt idx="1">
                  <c:v>100</c:v>
                </c:pt>
                <c:pt idx="2">
                  <c:v>100</c:v>
                </c:pt>
                <c:pt idx="3">
                  <c:v>100</c:v>
                </c:pt>
                <c:pt idx="4">
                  <c:v>#N/A</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A-7697-440E-B7B0-AC50260E98F7}"/>
            </c:ext>
          </c:extLst>
        </c:ser>
        <c:ser>
          <c:idx val="3"/>
          <c:order val="3"/>
          <c:tx>
            <c:strRef>
              <c:f>Key!$I$61</c:f>
              <c:strCache>
                <c:ptCount val="1"/>
                <c:pt idx="0">
                  <c:v>Basic datapoints</c:v>
                </c:pt>
              </c:strCache>
            </c:strRef>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7697-440E-B7B0-AC50260E98F7}"/>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7697-440E-B7B0-AC50260E98F7}"/>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7697-440E-B7B0-AC50260E98F7}"/>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7697-440E-B7B0-AC50260E98F7}"/>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7697-440E-B7B0-AC50260E98F7}"/>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7697-440E-B7B0-AC50260E98F7}"/>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7697-440E-B7B0-AC50260E98F7}"/>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7697-440E-B7B0-AC50260E98F7}"/>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7697-440E-B7B0-AC50260E98F7}"/>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7697-440E-B7B0-AC50260E98F7}"/>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7697-440E-B7B0-AC50260E98F7}"/>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7697-440E-B7B0-AC50260E98F7}"/>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7697-440E-B7B0-AC50260E98F7}"/>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7697-440E-B7B0-AC50260E98F7}"/>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7697-440E-B7B0-AC50260E98F7}"/>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7697-440E-B7B0-AC50260E98F7}"/>
                </c:ext>
              </c:extLst>
            </c:dLbl>
            <c:dLbl>
              <c:idx val="16"/>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7697-440E-B7B0-AC50260E98F7}"/>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7697-440E-B7B0-AC50260E98F7}"/>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7697-440E-B7B0-AC50260E98F7}"/>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7697-440E-B7B0-AC50260E98F7}"/>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7697-440E-B7B0-AC50260E98F7}"/>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7697-440E-B7B0-AC50260E98F7}"/>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7697-440E-B7B0-AC50260E98F7}"/>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7697-440E-B7B0-AC50260E98F7}"/>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100</c:v>
                </c:pt>
                <c:pt idx="1">
                  <c:v>100</c:v>
                </c:pt>
                <c:pt idx="2">
                  <c:v>100</c:v>
                </c:pt>
                <c:pt idx="3">
                  <c:v>100</c:v>
                </c:pt>
                <c:pt idx="4">
                  <c:v>#N/A</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3-7697-440E-B7B0-AC50260E98F7}"/>
            </c:ext>
          </c:extLst>
        </c:ser>
        <c:ser>
          <c:idx val="4"/>
          <c:order val="4"/>
          <c:tx>
            <c:strRef>
              <c:f>Key!$I$56</c:f>
              <c:strCache>
                <c:ptCount val="1"/>
                <c:pt idx="0">
                  <c:v>Facility estimates</c:v>
                </c:pt>
              </c:strCache>
            </c:strRef>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4-7697-440E-B7B0-AC50260E98F7}"/>
            </c:ext>
          </c:extLst>
        </c:ser>
        <c:ser>
          <c:idx val="5"/>
          <c:order val="5"/>
          <c:tx>
            <c:strRef>
              <c:f>Key!$I$57</c:f>
              <c:strCache>
                <c:ptCount val="1"/>
                <c:pt idx="0">
                  <c:v>Facility datapoints</c:v>
                </c:pt>
              </c:strCache>
            </c:strRef>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35-7697-440E-B7B0-AC50260E98F7}"/>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7697-440E-B7B0-AC50260E98F7}"/>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7697-440E-B7B0-AC50260E98F7}"/>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7697-440E-B7B0-AC50260E98F7}"/>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7697-440E-B7B0-AC50260E98F7}"/>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7697-440E-B7B0-AC50260E98F7}"/>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7697-440E-B7B0-AC50260E98F7}"/>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7697-440E-B7B0-AC50260E98F7}"/>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7697-440E-B7B0-AC50260E98F7}"/>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7697-440E-B7B0-AC50260E98F7}"/>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7697-440E-B7B0-AC50260E98F7}"/>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7697-440E-B7B0-AC50260E98F7}"/>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7697-440E-B7B0-AC50260E98F7}"/>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7697-440E-B7B0-AC50260E98F7}"/>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7697-440E-B7B0-AC50260E98F7}"/>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7697-440E-B7B0-AC50260E98F7}"/>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7697-440E-B7B0-AC50260E98F7}"/>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7697-440E-B7B0-AC50260E98F7}"/>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7697-440E-B7B0-AC50260E98F7}"/>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7697-440E-B7B0-AC50260E98F7}"/>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7697-440E-B7B0-AC50260E98F7}"/>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7697-440E-B7B0-AC50260E98F7}"/>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7697-440E-B7B0-AC50260E98F7}"/>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7697-440E-B7B0-AC50260E98F7}"/>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7697-440E-B7B0-AC50260E98F7}"/>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100</c:v>
                </c:pt>
                <c:pt idx="1">
                  <c:v>100</c:v>
                </c:pt>
                <c:pt idx="2">
                  <c:v>100</c:v>
                </c:pt>
                <c:pt idx="3">
                  <c:v>100</c:v>
                </c:pt>
                <c:pt idx="4">
                  <c:v>#N/A</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4D-7697-440E-B7B0-AC50260E98F7}"/>
            </c:ext>
          </c:extLst>
        </c:ser>
        <c:dLbls>
          <c:showLegendKey val="0"/>
          <c:showVal val="0"/>
          <c:showCatName val="0"/>
          <c:showSerName val="0"/>
          <c:showPercent val="0"/>
          <c:showBubbleSize val="0"/>
        </c:dLbls>
        <c:axId val="99296768"/>
        <c:axId val="99298304"/>
      </c:scatterChart>
      <c:valAx>
        <c:axId val="9929676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99298304"/>
        <c:crosses val="autoZero"/>
        <c:crossBetween val="midCat"/>
        <c:majorUnit val="5"/>
      </c:valAx>
      <c:valAx>
        <c:axId val="992983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9929676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2193-42C4-A7AE-34693B1579A1}"/>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Total</c:v>
                </c:pt>
                <c:pt idx="1">
                  <c:v>Urban*</c:v>
                </c:pt>
                <c:pt idx="2">
                  <c:v>Rural*</c:v>
                </c:pt>
                <c:pt idx="3">
                  <c:v>Pre-primary*</c:v>
                </c:pt>
                <c:pt idx="4">
                  <c:v>Primary</c:v>
                </c:pt>
                <c:pt idx="5">
                  <c:v>Secondary</c:v>
                </c:pt>
              </c:strCache>
            </c:strRef>
          </c:cat>
          <c:val>
            <c:numRef>
              <c:f>Ladders!$C$30:$H$30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2-2193-42C4-A7AE-34693B1579A1}"/>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Total</c:v>
                </c:pt>
                <c:pt idx="1">
                  <c:v>Urban*</c:v>
                </c:pt>
                <c:pt idx="2">
                  <c:v>Rural*</c:v>
                </c:pt>
                <c:pt idx="3">
                  <c:v>Pre-primary*</c:v>
                </c:pt>
                <c:pt idx="4">
                  <c:v>Primary</c:v>
                </c:pt>
                <c:pt idx="5">
                  <c:v>Secondary</c:v>
                </c:pt>
              </c:strCache>
            </c:strRef>
          </c:cat>
          <c:val>
            <c:numRef>
              <c:f>Ladders!$C$31:$H$31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2193-42C4-A7AE-34693B1579A1}"/>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Total</c:v>
                </c:pt>
                <c:pt idx="1">
                  <c:v>Urban*</c:v>
                </c:pt>
                <c:pt idx="2">
                  <c:v>Rural*</c:v>
                </c:pt>
                <c:pt idx="3">
                  <c:v>Pre-primary*</c:v>
                </c:pt>
                <c:pt idx="4">
                  <c:v>Primary</c:v>
                </c:pt>
                <c:pt idx="5">
                  <c:v>Secondary</c:v>
                </c:pt>
              </c:strCache>
            </c:strRef>
          </c:cat>
          <c:val>
            <c:numRef>
              <c:f>Ladders!$C$33:$H$33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4-2193-42C4-A7AE-34693B1579A1}"/>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Total</c:v>
                </c:pt>
                <c:pt idx="1">
                  <c:v>Urban*</c:v>
                </c:pt>
                <c:pt idx="2">
                  <c:v>Rural*</c:v>
                </c:pt>
                <c:pt idx="3">
                  <c:v>Pre-primary*</c:v>
                </c:pt>
                <c:pt idx="4">
                  <c:v>Primary</c:v>
                </c:pt>
                <c:pt idx="5">
                  <c:v>Secondary</c:v>
                </c:pt>
              </c:strCache>
            </c:strRef>
          </c:cat>
          <c:val>
            <c:numRef>
              <c:f>Ladders!$C$32:$H$32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5-2193-42C4-A7AE-34693B1579A1}"/>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1"/>
        <c:axPos val="b"/>
        <c:numFmt formatCode="General" sourceLinked="1"/>
        <c:majorTickMark val="none"/>
        <c:minorTickMark val="none"/>
        <c:tickLblPos val="nextTo"/>
        <c:crossAx val="85683584"/>
        <c:crosses val="autoZero"/>
        <c:auto val="1"/>
        <c:lblAlgn val="ctr"/>
        <c:lblOffset val="100"/>
        <c:noMultiLvlLbl val="0"/>
      </c:catAx>
      <c:valAx>
        <c:axId val="85683584"/>
        <c:scaling>
          <c:orientation val="minMax"/>
          <c:max val="100"/>
        </c:scaling>
        <c:delete val="0"/>
        <c:axPos val="l"/>
        <c:title>
          <c:tx>
            <c:strRef>
              <c:f>Key!$I$25</c:f>
              <c:strCache>
                <c:ptCount val="1"/>
                <c:pt idx="0">
                  <c:v>Proportion of Schools (%)</c:v>
                </c:pt>
              </c:strCache>
            </c:strRef>
          </c:tx>
          <c:layout>
            <c:manualLayout>
              <c:xMode val="edge"/>
              <c:yMode val="edge"/>
              <c:x val="1.6403178822930523E-3"/>
              <c:y val="0.193179435320219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t-EE"/>
            </a:p>
          </c:tx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t-EE"/>
          </a:p>
        </c:txPr>
        <c:crossAx val="85681664"/>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Key!$I$87</c:f>
          <c:strCache>
            <c:ptCount val="1"/>
            <c:pt idx="0">
              <c:v>Hygiene: pre-primary</c:v>
            </c:pt>
          </c:strCache>
        </c:strRef>
      </c:tx>
      <c:layout>
        <c:manualLayout>
          <c:xMode val="edge"/>
          <c:yMode val="edge"/>
          <c:x val="0.22854136680495582"/>
          <c:y val="3.4619549550593272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t-EE"/>
        </a:p>
      </c:txPr>
    </c:title>
    <c:autoTitleDeleted val="0"/>
    <c:plotArea>
      <c:layout/>
      <c:scatterChart>
        <c:scatterStyle val="lineMarker"/>
        <c:varyColors val="0"/>
        <c:ser>
          <c:idx val="0"/>
          <c:order val="0"/>
          <c:tx>
            <c:strRef>
              <c:f>Key!$I$54</c:f>
              <c:strCache>
                <c:ptCount val="1"/>
                <c:pt idx="0">
                  <c:v>With water estimates</c:v>
                </c:pt>
              </c:strCache>
            </c:strRef>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62-49F4-8571-D05312B84BC2}"/>
            </c:ext>
          </c:extLst>
        </c:ser>
        <c:ser>
          <c:idx val="1"/>
          <c:order val="1"/>
          <c:tx>
            <c:strRef>
              <c:f>Key!$I$60</c:f>
              <c:strCache>
                <c:ptCount val="1"/>
                <c:pt idx="0">
                  <c:v>Basic estimates</c:v>
                </c:pt>
              </c:strCache>
            </c:strRef>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62-49F4-8571-D05312B84BC2}"/>
            </c:ext>
          </c:extLst>
        </c:ser>
        <c:ser>
          <c:idx val="2"/>
          <c:order val="2"/>
          <c:tx>
            <c:strRef>
              <c:f>Key!$I$55</c:f>
              <c:strCache>
                <c:ptCount val="1"/>
                <c:pt idx="0">
                  <c:v>With water datapoints</c:v>
                </c:pt>
              </c:strCache>
            </c:strRef>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2-C062-49F4-8571-D05312B84BC2}"/>
              </c:ext>
            </c:extLst>
          </c:dPt>
          <c:dPt>
            <c:idx val="3"/>
            <c:bubble3D val="0"/>
            <c:extLst>
              <c:ext xmlns:c16="http://schemas.microsoft.com/office/drawing/2014/chart" uri="{C3380CC4-5D6E-409C-BE32-E72D297353CC}">
                <c16:uniqueId val="{00000003-C062-49F4-8571-D05312B84BC2}"/>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62-49F4-8571-D05312B84BC2}"/>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062-49F4-8571-D05312B84BC2}"/>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62-49F4-8571-D05312B84BC2}"/>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062-49F4-8571-D05312B84BC2}"/>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062-49F4-8571-D05312B84BC2}"/>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062-49F4-8571-D05312B84BC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062-49F4-8571-D05312B84BC2}"/>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C062-49F4-8571-D05312B84BC2}"/>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C062-49F4-8571-D05312B84BC2}"/>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062-49F4-8571-D05312B84BC2}"/>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C062-49F4-8571-D05312B84BC2}"/>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C062-49F4-8571-D05312B84BC2}"/>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C062-49F4-8571-D05312B84BC2}"/>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C062-49F4-8571-D05312B84BC2}"/>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C062-49F4-8571-D05312B84BC2}"/>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C062-49F4-8571-D05312B84BC2}"/>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C062-49F4-8571-D05312B84BC2}"/>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C062-49F4-8571-D05312B84BC2}"/>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C062-49F4-8571-D05312B84BC2}"/>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C062-49F4-8571-D05312B84BC2}"/>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C062-49F4-8571-D05312B84BC2}"/>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C062-49F4-8571-D05312B84BC2}"/>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C062-49F4-8571-D05312B84BC2}"/>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062-49F4-8571-D05312B84BC2}"/>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A-C062-49F4-8571-D05312B84BC2}"/>
            </c:ext>
          </c:extLst>
        </c:ser>
        <c:ser>
          <c:idx val="3"/>
          <c:order val="3"/>
          <c:tx>
            <c:strRef>
              <c:f>Key!$I$61</c:f>
              <c:strCache>
                <c:ptCount val="1"/>
                <c:pt idx="0">
                  <c:v>Basic datapoints</c:v>
                </c:pt>
              </c:strCache>
            </c:strRef>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C062-49F4-8571-D05312B84BC2}"/>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C062-49F4-8571-D05312B84BC2}"/>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C062-49F4-8571-D05312B84BC2}"/>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C062-49F4-8571-D05312B84BC2}"/>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C062-49F4-8571-D05312B84BC2}"/>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C062-49F4-8571-D05312B84BC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C062-49F4-8571-D05312B84BC2}"/>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C062-49F4-8571-D05312B84BC2}"/>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C062-49F4-8571-D05312B84BC2}"/>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062-49F4-8571-D05312B84BC2}"/>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C062-49F4-8571-D05312B84BC2}"/>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C062-49F4-8571-D05312B84BC2}"/>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C062-49F4-8571-D05312B84BC2}"/>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C062-49F4-8571-D05312B84BC2}"/>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C062-49F4-8571-D05312B84BC2}"/>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C062-49F4-8571-D05312B84BC2}"/>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C062-49F4-8571-D05312B84BC2}"/>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C062-49F4-8571-D05312B84BC2}"/>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C062-49F4-8571-D05312B84BC2}"/>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C062-49F4-8571-D05312B84BC2}"/>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C062-49F4-8571-D05312B84BC2}"/>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C062-49F4-8571-D05312B84BC2}"/>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C062-49F4-8571-D05312B84BC2}"/>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C062-49F4-8571-D05312B84BC2}"/>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3-C062-49F4-8571-D05312B84BC2}"/>
            </c:ext>
          </c:extLst>
        </c:ser>
        <c:ser>
          <c:idx val="4"/>
          <c:order val="4"/>
          <c:tx>
            <c:strRef>
              <c:f>Key!$I$56</c:f>
              <c:strCache>
                <c:ptCount val="1"/>
                <c:pt idx="0">
                  <c:v>Facility estimates</c:v>
                </c:pt>
              </c:strCache>
            </c:strRef>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34-C062-49F4-8571-D05312B84BC2}"/>
            </c:ext>
          </c:extLst>
        </c:ser>
        <c:ser>
          <c:idx val="5"/>
          <c:order val="5"/>
          <c:tx>
            <c:strRef>
              <c:f>Key!$I$57</c:f>
              <c:strCache>
                <c:ptCount val="1"/>
                <c:pt idx="0">
                  <c:v>Facility datapoints</c:v>
                </c:pt>
              </c:strCache>
            </c:strRef>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35-C062-49F4-8571-D05312B84BC2}"/>
              </c:ext>
            </c:extLst>
          </c:dPt>
          <c:dPt>
            <c:idx val="3"/>
            <c:bubble3D val="0"/>
            <c:extLst>
              <c:ext xmlns:c16="http://schemas.microsoft.com/office/drawing/2014/chart" uri="{C3380CC4-5D6E-409C-BE32-E72D297353CC}">
                <c16:uniqueId val="{00000036-C062-49F4-8571-D05312B84BC2}"/>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C062-49F4-8571-D05312B84BC2}"/>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C062-49F4-8571-D05312B84BC2}"/>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C062-49F4-8571-D05312B84BC2}"/>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C062-49F4-8571-D05312B84BC2}"/>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C062-49F4-8571-D05312B84BC2}"/>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C062-49F4-8571-D05312B84BC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C062-49F4-8571-D05312B84BC2}"/>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C062-49F4-8571-D05312B84BC2}"/>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C062-49F4-8571-D05312B84BC2}"/>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C062-49F4-8571-D05312B84BC2}"/>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C062-49F4-8571-D05312B84BC2}"/>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C062-49F4-8571-D05312B84BC2}"/>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C062-49F4-8571-D05312B84BC2}"/>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C062-49F4-8571-D05312B84BC2}"/>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C062-49F4-8571-D05312B84BC2}"/>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C062-49F4-8571-D05312B84BC2}"/>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C062-49F4-8571-D05312B84BC2}"/>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C062-49F4-8571-D05312B84BC2}"/>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C062-49F4-8571-D05312B84BC2}"/>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C062-49F4-8571-D05312B84BC2}"/>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C062-49F4-8571-D05312B84BC2}"/>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C062-49F4-8571-D05312B84BC2}"/>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C062-49F4-8571-D05312B84BC2}"/>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C062-49F4-8571-D05312B84BC2}"/>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4D-C062-49F4-8571-D05312B84BC2}"/>
            </c:ext>
          </c:extLst>
        </c:ser>
        <c:dLbls>
          <c:showLegendKey val="0"/>
          <c:showVal val="0"/>
          <c:showCatName val="0"/>
          <c:showSerName val="0"/>
          <c:showPercent val="0"/>
          <c:showBubbleSize val="0"/>
        </c:dLbls>
        <c:axId val="113646208"/>
        <c:axId val="113664384"/>
      </c:scatterChart>
      <c:valAx>
        <c:axId val="11364620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13664384"/>
        <c:crosses val="autoZero"/>
        <c:crossBetween val="midCat"/>
        <c:majorUnit val="5"/>
      </c:valAx>
      <c:valAx>
        <c:axId val="1136643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1364620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Key!$I$88</c:f>
          <c:strCache>
            <c:ptCount val="1"/>
            <c:pt idx="0">
              <c:v>Hygiene: primary</c:v>
            </c:pt>
          </c:strCache>
        </c:strRef>
      </c:tx>
      <c:layout>
        <c:manualLayout>
          <c:xMode val="edge"/>
          <c:yMode val="edge"/>
          <c:x val="0.28747565828464988"/>
          <c:y val="3.02921058567691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t-EE"/>
        </a:p>
      </c:txPr>
    </c:title>
    <c:autoTitleDeleted val="0"/>
    <c:plotArea>
      <c:layout/>
      <c:scatterChart>
        <c:scatterStyle val="lineMarker"/>
        <c:varyColors val="0"/>
        <c:ser>
          <c:idx val="0"/>
          <c:order val="0"/>
          <c:tx>
            <c:strRef>
              <c:f>Key!$I$54</c:f>
              <c:strCache>
                <c:ptCount val="1"/>
                <c:pt idx="0">
                  <c:v>With water estimates</c:v>
                </c:pt>
              </c:strCache>
            </c:strRef>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87CC-4B8E-9070-E439730C0490}"/>
            </c:ext>
          </c:extLst>
        </c:ser>
        <c:ser>
          <c:idx val="1"/>
          <c:order val="1"/>
          <c:tx>
            <c:strRef>
              <c:f>Key!$I$60</c:f>
              <c:strCache>
                <c:ptCount val="1"/>
                <c:pt idx="0">
                  <c:v>Basic estimates</c:v>
                </c:pt>
              </c:strCache>
            </c:strRef>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87CC-4B8E-9070-E439730C0490}"/>
            </c:ext>
          </c:extLst>
        </c:ser>
        <c:ser>
          <c:idx val="2"/>
          <c:order val="2"/>
          <c:tx>
            <c:strRef>
              <c:f>Key!$I$55</c:f>
              <c:strCache>
                <c:ptCount val="1"/>
                <c:pt idx="0">
                  <c:v>With water datapoints</c:v>
                </c:pt>
              </c:strCache>
            </c:strRef>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2-87CC-4B8E-9070-E439730C0490}"/>
              </c:ext>
            </c:extLst>
          </c:dPt>
          <c:dPt>
            <c:idx val="3"/>
            <c:bubble3D val="0"/>
            <c:extLst>
              <c:ext xmlns:c16="http://schemas.microsoft.com/office/drawing/2014/chart" uri="{C3380CC4-5D6E-409C-BE32-E72D297353CC}">
                <c16:uniqueId val="{00000003-87CC-4B8E-9070-E439730C049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7CC-4B8E-9070-E439730C0490}"/>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7CC-4B8E-9070-E439730C0490}"/>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7CC-4B8E-9070-E439730C0490}"/>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7CC-4B8E-9070-E439730C0490}"/>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CC-4B8E-9070-E439730C0490}"/>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7CC-4B8E-9070-E439730C0490}"/>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87CC-4B8E-9070-E439730C0490}"/>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87CC-4B8E-9070-E439730C0490}"/>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87CC-4B8E-9070-E439730C0490}"/>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7CC-4B8E-9070-E439730C0490}"/>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87CC-4B8E-9070-E439730C0490}"/>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87CC-4B8E-9070-E439730C0490}"/>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87CC-4B8E-9070-E439730C0490}"/>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87CC-4B8E-9070-E439730C0490}"/>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87CC-4B8E-9070-E439730C0490}"/>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87CC-4B8E-9070-E439730C0490}"/>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87CC-4B8E-9070-E439730C0490}"/>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87CC-4B8E-9070-E439730C0490}"/>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87CC-4B8E-9070-E439730C0490}"/>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87CC-4B8E-9070-E439730C0490}"/>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87CC-4B8E-9070-E439730C0490}"/>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87CC-4B8E-9070-E439730C0490}"/>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87CC-4B8E-9070-E439730C0490}"/>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7CC-4B8E-9070-E439730C0490}"/>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100</c:v>
                </c:pt>
                <c:pt idx="1">
                  <c:v>100</c:v>
                </c:pt>
                <c:pt idx="2">
                  <c:v>100</c:v>
                </c:pt>
                <c:pt idx="3">
                  <c:v>100</c:v>
                </c:pt>
                <c:pt idx="4">
                  <c:v>#N/A</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A-87CC-4B8E-9070-E439730C0490}"/>
            </c:ext>
          </c:extLst>
        </c:ser>
        <c:ser>
          <c:idx val="3"/>
          <c:order val="3"/>
          <c:tx>
            <c:strRef>
              <c:f>Key!$I$61</c:f>
              <c:strCache>
                <c:ptCount val="1"/>
                <c:pt idx="0">
                  <c:v>Basic datapoints</c:v>
                </c:pt>
              </c:strCache>
            </c:strRef>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87CC-4B8E-9070-E439730C0490}"/>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87CC-4B8E-9070-E439730C0490}"/>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87CC-4B8E-9070-E439730C0490}"/>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87CC-4B8E-9070-E439730C0490}"/>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87CC-4B8E-9070-E439730C0490}"/>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87CC-4B8E-9070-E439730C0490}"/>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87CC-4B8E-9070-E439730C0490}"/>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87CC-4B8E-9070-E439730C0490}"/>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87CC-4B8E-9070-E439730C0490}"/>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87CC-4B8E-9070-E439730C0490}"/>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87CC-4B8E-9070-E439730C0490}"/>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87CC-4B8E-9070-E439730C0490}"/>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87CC-4B8E-9070-E439730C0490}"/>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87CC-4B8E-9070-E439730C0490}"/>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87CC-4B8E-9070-E439730C0490}"/>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87CC-4B8E-9070-E439730C0490}"/>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87CC-4B8E-9070-E439730C0490}"/>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87CC-4B8E-9070-E439730C0490}"/>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87CC-4B8E-9070-E439730C0490}"/>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87CC-4B8E-9070-E439730C0490}"/>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87CC-4B8E-9070-E439730C0490}"/>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87CC-4B8E-9070-E439730C0490}"/>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87CC-4B8E-9070-E439730C0490}"/>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87CC-4B8E-9070-E439730C0490}"/>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100</c:v>
                </c:pt>
                <c:pt idx="1">
                  <c:v>100</c:v>
                </c:pt>
                <c:pt idx="2">
                  <c:v>100</c:v>
                </c:pt>
                <c:pt idx="3">
                  <c:v>100</c:v>
                </c:pt>
                <c:pt idx="4">
                  <c:v>#N/A</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3-87CC-4B8E-9070-E439730C0490}"/>
            </c:ext>
          </c:extLst>
        </c:ser>
        <c:ser>
          <c:idx val="4"/>
          <c:order val="4"/>
          <c:tx>
            <c:strRef>
              <c:f>Key!$I$56</c:f>
              <c:strCache>
                <c:ptCount val="1"/>
                <c:pt idx="0">
                  <c:v>Facility estimates</c:v>
                </c:pt>
              </c:strCache>
            </c:strRef>
          </c:tx>
          <c:spPr>
            <a:ln>
              <a:solidFill>
                <a:srgbClr val="C0C0C0"/>
              </a:solidFill>
              <a:prstDash val="sysDot"/>
            </a:ln>
          </c:spPr>
          <c:marker>
            <c:symbol val="none"/>
          </c:marker>
          <c:dPt>
            <c:idx val="6"/>
            <c:bubble3D val="0"/>
            <c:extLst>
              <c:ext xmlns:c16="http://schemas.microsoft.com/office/drawing/2014/chart" uri="{C3380CC4-5D6E-409C-BE32-E72D297353CC}">
                <c16:uniqueId val="{00000034-87CC-4B8E-9070-E439730C0490}"/>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5-87CC-4B8E-9070-E439730C0490}"/>
            </c:ext>
          </c:extLst>
        </c:ser>
        <c:ser>
          <c:idx val="5"/>
          <c:order val="5"/>
          <c:tx>
            <c:strRef>
              <c:f>Key!$I$57</c:f>
              <c:strCache>
                <c:ptCount val="1"/>
                <c:pt idx="0">
                  <c:v>Facility datapoints</c:v>
                </c:pt>
              </c:strCache>
            </c:strRef>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36-87CC-4B8E-9070-E439730C049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87CC-4B8E-9070-E439730C0490}"/>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87CC-4B8E-9070-E439730C0490}"/>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87CC-4B8E-9070-E439730C0490}"/>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87CC-4B8E-9070-E439730C0490}"/>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87CC-4B8E-9070-E439730C0490}"/>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87CC-4B8E-9070-E439730C0490}"/>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87CC-4B8E-9070-E439730C0490}"/>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87CC-4B8E-9070-E439730C0490}"/>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87CC-4B8E-9070-E439730C0490}"/>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87CC-4B8E-9070-E439730C0490}"/>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87CC-4B8E-9070-E439730C0490}"/>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87CC-4B8E-9070-E439730C0490}"/>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87CC-4B8E-9070-E439730C0490}"/>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87CC-4B8E-9070-E439730C0490}"/>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87CC-4B8E-9070-E439730C0490}"/>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87CC-4B8E-9070-E439730C0490}"/>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87CC-4B8E-9070-E439730C0490}"/>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87CC-4B8E-9070-E439730C0490}"/>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87CC-4B8E-9070-E439730C0490}"/>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87CC-4B8E-9070-E439730C0490}"/>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87CC-4B8E-9070-E439730C0490}"/>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87CC-4B8E-9070-E439730C0490}"/>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87CC-4B8E-9070-E439730C0490}"/>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87CC-4B8E-9070-E439730C0490}"/>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100</c:v>
                </c:pt>
                <c:pt idx="1">
                  <c:v>100</c:v>
                </c:pt>
                <c:pt idx="2">
                  <c:v>100</c:v>
                </c:pt>
                <c:pt idx="3">
                  <c:v>100</c:v>
                </c:pt>
                <c:pt idx="4">
                  <c:v>#N/A</c:v>
                </c:pt>
                <c:pt idx="5">
                  <c:v>100</c:v>
                </c:pt>
                <c:pt idx="6">
                  <c:v>100</c:v>
                </c:pt>
                <c:pt idx="7">
                  <c:v>100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4E-87CC-4B8E-9070-E439730C0490}"/>
            </c:ext>
          </c:extLst>
        </c:ser>
        <c:dLbls>
          <c:showLegendKey val="0"/>
          <c:showVal val="0"/>
          <c:showCatName val="0"/>
          <c:showSerName val="0"/>
          <c:showPercent val="0"/>
          <c:showBubbleSize val="0"/>
        </c:dLbls>
        <c:axId val="113978752"/>
        <c:axId val="113992832"/>
      </c:scatterChart>
      <c:valAx>
        <c:axId val="1139787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13992832"/>
        <c:crosses val="autoZero"/>
        <c:crossBetween val="midCat"/>
        <c:majorUnit val="5"/>
      </c:valAx>
      <c:valAx>
        <c:axId val="1139928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139787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Total</c:v>
                </c:pt>
                <c:pt idx="1">
                  <c:v>Urban*</c:v>
                </c:pt>
                <c:pt idx="2">
                  <c:v>Rural*</c:v>
                </c:pt>
                <c:pt idx="3">
                  <c:v>Pre-primary*</c:v>
                </c:pt>
                <c:pt idx="4">
                  <c:v>Primary</c:v>
                </c:pt>
                <c:pt idx="5">
                  <c:v>Secondary</c:v>
                </c:pt>
              </c:strCache>
            </c:strRef>
          </c:cat>
          <c:val>
            <c:numRef>
              <c:f>Ladders!$J$30:$O$30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9826-485C-8696-1D35FD3C400B}"/>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t-E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Total</c:v>
                </c:pt>
                <c:pt idx="1">
                  <c:v>Urban*</c:v>
                </c:pt>
                <c:pt idx="2">
                  <c:v>Rural*</c:v>
                </c:pt>
                <c:pt idx="3">
                  <c:v>Pre-primary*</c:v>
                </c:pt>
                <c:pt idx="4">
                  <c:v>Primary</c:v>
                </c:pt>
                <c:pt idx="5">
                  <c:v>Secondary</c:v>
                </c:pt>
              </c:strCache>
            </c:strRef>
          </c:cat>
          <c:val>
            <c:numRef>
              <c:f>Ladders!$J$31:$O$31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1-9826-485C-8696-1D35FD3C400B}"/>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Total</c:v>
                </c:pt>
                <c:pt idx="1">
                  <c:v>Urban*</c:v>
                </c:pt>
                <c:pt idx="2">
                  <c:v>Rural*</c:v>
                </c:pt>
                <c:pt idx="3">
                  <c:v>Pre-primary*</c:v>
                </c:pt>
                <c:pt idx="4">
                  <c:v>Primary</c:v>
                </c:pt>
                <c:pt idx="5">
                  <c:v>Secondary</c:v>
                </c:pt>
              </c:strCache>
            </c:strRef>
          </c:cat>
          <c:val>
            <c:numRef>
              <c:f>Ladders!$J$33:$O$33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2-9826-485C-8696-1D35FD3C400B}"/>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t-E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Total</c:v>
                </c:pt>
                <c:pt idx="1">
                  <c:v>Urban*</c:v>
                </c:pt>
                <c:pt idx="2">
                  <c:v>Rural*</c:v>
                </c:pt>
                <c:pt idx="3">
                  <c:v>Pre-primary*</c:v>
                </c:pt>
                <c:pt idx="4">
                  <c:v>Primary</c:v>
                </c:pt>
                <c:pt idx="5">
                  <c:v>Secondary</c:v>
                </c:pt>
              </c:strCache>
            </c:strRef>
          </c:cat>
          <c:val>
            <c:numRef>
              <c:f>Ladders!$J$32:$O$32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9826-485C-8696-1D35FD3C400B}"/>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1"/>
        <c:axPos val="b"/>
        <c:numFmt formatCode="General" sourceLinked="1"/>
        <c:majorTickMark val="none"/>
        <c:minorTickMark val="none"/>
        <c:tickLblPos val="nextTo"/>
        <c:crossAx val="86538496"/>
        <c:crosses val="autoZero"/>
        <c:auto val="1"/>
        <c:lblAlgn val="ctr"/>
        <c:lblOffset val="100"/>
        <c:noMultiLvlLbl val="0"/>
      </c:catAx>
      <c:valAx>
        <c:axId val="86538496"/>
        <c:scaling>
          <c:orientation val="minMax"/>
          <c:max val="100"/>
        </c:scaling>
        <c:delete val="0"/>
        <c:axPos val="l"/>
        <c:title>
          <c:tx>
            <c:strRef>
              <c:f>Key!$I$25</c:f>
              <c:strCache>
                <c:ptCount val="1"/>
                <c:pt idx="0">
                  <c:v>Proportion of Schools (%)</c:v>
                </c:pt>
              </c:strCache>
            </c:strRef>
          </c:tx>
          <c:layout>
            <c:manualLayout>
              <c:xMode val="edge"/>
              <c:yMode val="edge"/>
              <c:x val="6.3554761143692151E-3"/>
              <c:y val="0.1950867835069003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t-EE"/>
            </a:p>
          </c:tx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t-EE"/>
          </a:p>
        </c:txPr>
        <c:crossAx val="86536960"/>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Key!$I$72</c:f>
          <c:strCache>
            <c:ptCount val="1"/>
            <c:pt idx="0">
              <c:v>Water: total</c:v>
            </c:pt>
          </c:strCache>
        </c:strRef>
      </c:tx>
      <c:layout>
        <c:manualLayout>
          <c:xMode val="edge"/>
          <c:yMode val="edge"/>
          <c:x val="0.50338770609851502"/>
          <c:y val="2.5964662162944952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t-EE"/>
        </a:p>
      </c:tx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strRef>
              <c:f>Key!$I$56</c:f>
              <c:strCache>
                <c:ptCount val="1"/>
                <c:pt idx="0">
                  <c:v>Facility estimates</c:v>
                </c:pt>
              </c:strCache>
            </c:strRef>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2293-4474-AC18-8A2F7B0F7194}"/>
            </c:ext>
          </c:extLst>
        </c:ser>
        <c:ser>
          <c:idx val="5"/>
          <c:order val="1"/>
          <c:tx>
            <c:strRef>
              <c:f>Key!$I$57</c:f>
              <c:strCache>
                <c:ptCount val="1"/>
                <c:pt idx="0">
                  <c:v>Facility datapoints</c:v>
                </c:pt>
              </c:strCache>
            </c:strRef>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293-4474-AC18-8A2F7B0F7194}"/>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293-4474-AC18-8A2F7B0F7194}"/>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293-4474-AC18-8A2F7B0F7194}"/>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293-4474-AC18-8A2F7B0F7194}"/>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293-4474-AC18-8A2F7B0F7194}"/>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293-4474-AC18-8A2F7B0F7194}"/>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293-4474-AC18-8A2F7B0F7194}"/>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293-4474-AC18-8A2F7B0F7194}"/>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2293-4474-AC18-8A2F7B0F7194}"/>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293-4474-AC18-8A2F7B0F7194}"/>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2293-4474-AC18-8A2F7B0F7194}"/>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2293-4474-AC18-8A2F7B0F7194}"/>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2293-4474-AC18-8A2F7B0F7194}"/>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2293-4474-AC18-8A2F7B0F7194}"/>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2293-4474-AC18-8A2F7B0F7194}"/>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2293-4474-AC18-8A2F7B0F7194}"/>
                </c:ext>
              </c:extLst>
            </c:dLbl>
            <c:dLbl>
              <c:idx val="16"/>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2293-4474-AC18-8A2F7B0F7194}"/>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2293-4474-AC18-8A2F7B0F7194}"/>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2293-4474-AC18-8A2F7B0F7194}"/>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2293-4474-AC18-8A2F7B0F7194}"/>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2293-4474-AC18-8A2F7B0F7194}"/>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2293-4474-AC18-8A2F7B0F7194}"/>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2293-4474-AC18-8A2F7B0F7194}"/>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293-4474-AC18-8A2F7B0F7194}"/>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100</c:v>
                </c:pt>
                <c:pt idx="1">
                  <c:v>100</c:v>
                </c:pt>
                <c:pt idx="2">
                  <c:v>100</c:v>
                </c:pt>
                <c:pt idx="3">
                  <c:v>100</c:v>
                </c:pt>
                <c:pt idx="4">
                  <c:v>100</c:v>
                </c:pt>
                <c:pt idx="5">
                  <c:v>100</c:v>
                </c:pt>
                <c:pt idx="6">
                  <c:v>100</c:v>
                </c:pt>
                <c:pt idx="7">
                  <c:v>100</c:v>
                </c:pt>
                <c:pt idx="8">
                  <c:v>100</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9-2293-4474-AC18-8A2F7B0F7194}"/>
            </c:ext>
          </c:extLst>
        </c:ser>
        <c:ser>
          <c:idx val="0"/>
          <c:order val="2"/>
          <c:tx>
            <c:strRef>
              <c:f>Key!$I$58</c:f>
              <c:strCache>
                <c:ptCount val="1"/>
                <c:pt idx="0">
                  <c:v>Improved estimates</c:v>
                </c:pt>
              </c:strCache>
            </c:strRef>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1A-2293-4474-AC18-8A2F7B0F7194}"/>
            </c:ext>
          </c:extLst>
        </c:ser>
        <c:ser>
          <c:idx val="1"/>
          <c:order val="3"/>
          <c:tx>
            <c:strRef>
              <c:f>Key!$I$59</c:f>
              <c:strCache>
                <c:ptCount val="1"/>
                <c:pt idx="0">
                  <c:v>Improved datapoints</c:v>
                </c:pt>
              </c:strCache>
            </c:strRef>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2293-4474-AC18-8A2F7B0F7194}"/>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2293-4474-AC18-8A2F7B0F7194}"/>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2293-4474-AC18-8A2F7B0F7194}"/>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2293-4474-AC18-8A2F7B0F7194}"/>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2293-4474-AC18-8A2F7B0F7194}"/>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2293-4474-AC18-8A2F7B0F7194}"/>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2293-4474-AC18-8A2F7B0F7194}"/>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2293-4474-AC18-8A2F7B0F7194}"/>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2293-4474-AC18-8A2F7B0F7194}"/>
                </c:ext>
              </c:extLst>
            </c:dLbl>
            <c:dLbl>
              <c:idx val="9"/>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2293-4474-AC18-8A2F7B0F7194}"/>
                </c:ext>
              </c:extLst>
            </c:dLbl>
            <c:dLbl>
              <c:idx val="1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2293-4474-AC18-8A2F7B0F7194}"/>
                </c:ext>
              </c:extLst>
            </c:dLbl>
            <c:dLbl>
              <c:idx val="1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2293-4474-AC18-8A2F7B0F7194}"/>
                </c:ext>
              </c:extLst>
            </c:dLbl>
            <c:dLbl>
              <c:idx val="1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2293-4474-AC18-8A2F7B0F7194}"/>
                </c:ext>
              </c:extLst>
            </c:dLbl>
            <c:dLbl>
              <c:idx val="1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2293-4474-AC18-8A2F7B0F7194}"/>
                </c:ext>
              </c:extLst>
            </c:dLbl>
            <c:dLbl>
              <c:idx val="1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2293-4474-AC18-8A2F7B0F7194}"/>
                </c:ext>
              </c:extLst>
            </c:dLbl>
            <c:dLbl>
              <c:idx val="1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2293-4474-AC18-8A2F7B0F7194}"/>
                </c:ext>
              </c:extLst>
            </c:dLbl>
            <c:dLbl>
              <c:idx val="1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2293-4474-AC18-8A2F7B0F7194}"/>
                </c:ext>
              </c:extLst>
            </c:dLbl>
            <c:dLbl>
              <c:idx val="1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2293-4474-AC18-8A2F7B0F7194}"/>
                </c:ext>
              </c:extLst>
            </c:dLbl>
            <c:dLbl>
              <c:idx val="1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2293-4474-AC18-8A2F7B0F7194}"/>
                </c:ext>
              </c:extLst>
            </c:dLbl>
            <c:dLbl>
              <c:idx val="1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2293-4474-AC18-8A2F7B0F7194}"/>
                </c:ext>
              </c:extLst>
            </c:dLbl>
            <c:dLbl>
              <c:idx val="2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2293-4474-AC18-8A2F7B0F7194}"/>
                </c:ext>
              </c:extLst>
            </c:dLbl>
            <c:dLbl>
              <c:idx val="2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2293-4474-AC18-8A2F7B0F7194}"/>
                </c:ext>
              </c:extLst>
            </c:dLbl>
            <c:dLbl>
              <c:idx val="2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2293-4474-AC18-8A2F7B0F7194}"/>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2293-4474-AC18-8A2F7B0F7194}"/>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t-EE"/>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100</c:v>
                </c:pt>
                <c:pt idx="1">
                  <c:v>100</c:v>
                </c:pt>
                <c:pt idx="2">
                  <c:v>100</c:v>
                </c:pt>
                <c:pt idx="3">
                  <c:v>100</c:v>
                </c:pt>
                <c:pt idx="4">
                  <c:v>100</c:v>
                </c:pt>
                <c:pt idx="5">
                  <c:v>100</c:v>
                </c:pt>
                <c:pt idx="6">
                  <c:v>100</c:v>
                </c:pt>
                <c:pt idx="7">
                  <c:v>100</c:v>
                </c:pt>
                <c:pt idx="8">
                  <c:v>100</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3-2293-4474-AC18-8A2F7B0F7194}"/>
            </c:ext>
          </c:extLst>
        </c:ser>
        <c:ser>
          <c:idx val="2"/>
          <c:order val="4"/>
          <c:tx>
            <c:strRef>
              <c:f>Key!$I$60</c:f>
              <c:strCache>
                <c:ptCount val="1"/>
                <c:pt idx="0">
                  <c:v>Basic estimates</c:v>
                </c:pt>
              </c:strCache>
            </c:strRef>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4-2293-4474-AC18-8A2F7B0F7194}"/>
            </c:ext>
          </c:extLst>
        </c:ser>
        <c:ser>
          <c:idx val="3"/>
          <c:order val="5"/>
          <c:tx>
            <c:strRef>
              <c:f>Key!$I$61</c:f>
              <c:strCache>
                <c:ptCount val="1"/>
                <c:pt idx="0">
                  <c:v>Basic datapoints</c:v>
                </c:pt>
              </c:strCache>
            </c:strRef>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2293-4474-AC18-8A2F7B0F7194}"/>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2293-4474-AC18-8A2F7B0F7194}"/>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2293-4474-AC18-8A2F7B0F7194}"/>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2293-4474-AC18-8A2F7B0F7194}"/>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2293-4474-AC18-8A2F7B0F7194}"/>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2293-4474-AC18-8A2F7B0F7194}"/>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2293-4474-AC18-8A2F7B0F7194}"/>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2293-4474-AC18-8A2F7B0F7194}"/>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2293-4474-AC18-8A2F7B0F7194}"/>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2293-4474-AC18-8A2F7B0F7194}"/>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2293-4474-AC18-8A2F7B0F7194}"/>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2293-4474-AC18-8A2F7B0F7194}"/>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2293-4474-AC18-8A2F7B0F7194}"/>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2293-4474-AC18-8A2F7B0F7194}"/>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2293-4474-AC18-8A2F7B0F7194}"/>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2293-4474-AC18-8A2F7B0F7194}"/>
                </c:ext>
              </c:extLst>
            </c:dLbl>
            <c:dLbl>
              <c:idx val="16"/>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2293-4474-AC18-8A2F7B0F7194}"/>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2293-4474-AC18-8A2F7B0F7194}"/>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2293-4474-AC18-8A2F7B0F7194}"/>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2293-4474-AC18-8A2F7B0F7194}"/>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2293-4474-AC18-8A2F7B0F7194}"/>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2293-4474-AC18-8A2F7B0F7194}"/>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2293-4474-AC18-8A2F7B0F7194}"/>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2293-4474-AC18-8A2F7B0F7194}"/>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100</c:v>
                </c:pt>
                <c:pt idx="1">
                  <c:v>100</c:v>
                </c:pt>
                <c:pt idx="2">
                  <c:v>100</c:v>
                </c:pt>
                <c:pt idx="3">
                  <c:v>100</c:v>
                </c:pt>
                <c:pt idx="4">
                  <c:v>100</c:v>
                </c:pt>
                <c:pt idx="5">
                  <c:v>100</c:v>
                </c:pt>
                <c:pt idx="6">
                  <c:v>100</c:v>
                </c:pt>
                <c:pt idx="7">
                  <c:v>100</c:v>
                </c:pt>
                <c:pt idx="8">
                  <c:v>100</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4D-2293-4474-AC18-8A2F7B0F7194}"/>
            </c:ext>
          </c:extLst>
        </c:ser>
        <c:dLbls>
          <c:showLegendKey val="0"/>
          <c:showVal val="0"/>
          <c:showCatName val="0"/>
          <c:showSerName val="0"/>
          <c:showPercent val="0"/>
          <c:showBubbleSize val="0"/>
        </c:dLbls>
        <c:axId val="99040256"/>
        <c:axId val="99072640"/>
      </c:scatterChart>
      <c:valAx>
        <c:axId val="9904025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99072640"/>
        <c:crosses val="autoZero"/>
        <c:crossBetween val="midCat"/>
        <c:majorUnit val="5"/>
      </c:valAx>
      <c:valAx>
        <c:axId val="990726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t-EE"/>
          </a:p>
        </c:txPr>
        <c:crossAx val="99040256"/>
        <c:crosses val="autoZero"/>
        <c:crossBetween val="midCat"/>
        <c:majorUnit val="20"/>
      </c:valAx>
      <c:spPr>
        <a:solidFill>
          <a:schemeClr val="bg1"/>
        </a:solidFill>
        <a:ln>
          <a:noFill/>
        </a:ln>
        <a:effectLst/>
      </c:spPr>
    </c:plotArea>
    <c:legend>
      <c:legendPos val="l"/>
      <c:layout>
        <c:manualLayout>
          <c:xMode val="edge"/>
          <c:yMode val="edge"/>
          <c:x val="0"/>
          <c:y val="0.1476100983872716"/>
          <c:w val="0.29599306442374007"/>
          <c:h val="0.74993640551458018"/>
        </c:manualLayout>
      </c:layout>
      <c:overlay val="0"/>
      <c:txPr>
        <a:bodyPr/>
        <a:lstStyle/>
        <a:p>
          <a:pPr>
            <a:defRPr sz="800">
              <a:latin typeface="Arial" panose="020B0604020202020204" pitchFamily="34" charset="0"/>
              <a:cs typeface="Arial" panose="020B0604020202020204" pitchFamily="34" charset="0"/>
            </a:defRPr>
          </a:pPr>
          <a:endParaRPr lang="et-EE"/>
        </a:p>
      </c:txPr>
    </c:legend>
    <c:plotVisOnly val="1"/>
    <c:dispBlanksAs val="gap"/>
    <c:showDLblsOverMax val="0"/>
  </c:chart>
  <c:spPr>
    <a:solidFill>
      <a:srgbClr val="CCECFF"/>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Key!$I$73</c:f>
          <c:strCache>
            <c:ptCount val="1"/>
            <c:pt idx="0">
              <c:v>Water: urban</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t-EE"/>
        </a:p>
      </c:txPr>
    </c:title>
    <c:autoTitleDeleted val="0"/>
    <c:plotArea>
      <c:layout/>
      <c:scatterChart>
        <c:scatterStyle val="lineMarker"/>
        <c:varyColors val="0"/>
        <c:ser>
          <c:idx val="0"/>
          <c:order val="0"/>
          <c:tx>
            <c:strRef>
              <c:f>Key!$I$58</c:f>
              <c:strCache>
                <c:ptCount val="1"/>
                <c:pt idx="0">
                  <c:v>Improved estimates</c:v>
                </c:pt>
              </c:strCache>
            </c:strRef>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5A8E-4C0E-8202-C5512C215248}"/>
            </c:ext>
          </c:extLst>
        </c:ser>
        <c:ser>
          <c:idx val="1"/>
          <c:order val="1"/>
          <c:tx>
            <c:strRef>
              <c:f>Key!$I$59</c:f>
              <c:strCache>
                <c:ptCount val="1"/>
                <c:pt idx="0">
                  <c:v>Improved datapoints</c:v>
                </c:pt>
              </c:strCache>
            </c:strRef>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A8E-4C0E-8202-C5512C215248}"/>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A8E-4C0E-8202-C5512C215248}"/>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A8E-4C0E-8202-C5512C215248}"/>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A8E-4C0E-8202-C5512C215248}"/>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A8E-4C0E-8202-C5512C215248}"/>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A8E-4C0E-8202-C5512C215248}"/>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A8E-4C0E-8202-C5512C215248}"/>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A8E-4C0E-8202-C5512C215248}"/>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5A8E-4C0E-8202-C5512C215248}"/>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A8E-4C0E-8202-C5512C215248}"/>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5A8E-4C0E-8202-C5512C215248}"/>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5A8E-4C0E-8202-C5512C215248}"/>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5A8E-4C0E-8202-C5512C215248}"/>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5A8E-4C0E-8202-C5512C215248}"/>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5A8E-4C0E-8202-C5512C215248}"/>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5A8E-4C0E-8202-C5512C215248}"/>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5A8E-4C0E-8202-C5512C215248}"/>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5A8E-4C0E-8202-C5512C215248}"/>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5A8E-4C0E-8202-C5512C215248}"/>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5A8E-4C0E-8202-C5512C215248}"/>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5A8E-4C0E-8202-C5512C215248}"/>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5A8E-4C0E-8202-C5512C215248}"/>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5A8E-4C0E-8202-C5512C215248}"/>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A8E-4C0E-8202-C5512C215248}"/>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9-5A8E-4C0E-8202-C5512C215248}"/>
            </c:ext>
          </c:extLst>
        </c:ser>
        <c:ser>
          <c:idx val="2"/>
          <c:order val="2"/>
          <c:tx>
            <c:strRef>
              <c:f>Key!$I$60</c:f>
              <c:strCache>
                <c:ptCount val="1"/>
                <c:pt idx="0">
                  <c:v>Basic estimates</c:v>
                </c:pt>
              </c:strCache>
            </c:strRef>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1A-5A8E-4C0E-8202-C5512C215248}"/>
            </c:ext>
          </c:extLst>
        </c:ser>
        <c:ser>
          <c:idx val="3"/>
          <c:order val="3"/>
          <c:tx>
            <c:strRef>
              <c:f>Key!$I$61</c:f>
              <c:strCache>
                <c:ptCount val="1"/>
                <c:pt idx="0">
                  <c:v>Basic datapoints</c:v>
                </c:pt>
              </c:strCache>
            </c:strRef>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5A8E-4C0E-8202-C5512C215248}"/>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5A8E-4C0E-8202-C5512C215248}"/>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5A8E-4C0E-8202-C5512C215248}"/>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5A8E-4C0E-8202-C5512C215248}"/>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5A8E-4C0E-8202-C5512C215248}"/>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5A8E-4C0E-8202-C5512C215248}"/>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5A8E-4C0E-8202-C5512C215248}"/>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5A8E-4C0E-8202-C5512C215248}"/>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5A8E-4C0E-8202-C5512C215248}"/>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5A8E-4C0E-8202-C5512C215248}"/>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5A8E-4C0E-8202-C5512C215248}"/>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5A8E-4C0E-8202-C5512C215248}"/>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5A8E-4C0E-8202-C5512C215248}"/>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5A8E-4C0E-8202-C5512C215248}"/>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5A8E-4C0E-8202-C5512C215248}"/>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5A8E-4C0E-8202-C5512C215248}"/>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5A8E-4C0E-8202-C5512C215248}"/>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5A8E-4C0E-8202-C5512C215248}"/>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5A8E-4C0E-8202-C5512C215248}"/>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5A8E-4C0E-8202-C5512C215248}"/>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5A8E-4C0E-8202-C5512C215248}"/>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5A8E-4C0E-8202-C5512C215248}"/>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5A8E-4C0E-8202-C5512C215248}"/>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5A8E-4C0E-8202-C5512C215248}"/>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3-5A8E-4C0E-8202-C5512C215248}"/>
            </c:ext>
          </c:extLst>
        </c:ser>
        <c:ser>
          <c:idx val="4"/>
          <c:order val="4"/>
          <c:tx>
            <c:strRef>
              <c:f>Key!$I$56</c:f>
              <c:strCache>
                <c:ptCount val="1"/>
                <c:pt idx="0">
                  <c:v>Facility estimates</c:v>
                </c:pt>
              </c:strCache>
            </c:strRef>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34-5A8E-4C0E-8202-C5512C215248}"/>
            </c:ext>
          </c:extLst>
        </c:ser>
        <c:ser>
          <c:idx val="5"/>
          <c:order val="5"/>
          <c:tx>
            <c:strRef>
              <c:f>Key!$I$57</c:f>
              <c:strCache>
                <c:ptCount val="1"/>
                <c:pt idx="0">
                  <c:v>Facility datapoints</c:v>
                </c:pt>
              </c:strCache>
            </c:strRef>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5A8E-4C0E-8202-C5512C215248}"/>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5A8E-4C0E-8202-C5512C215248}"/>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5A8E-4C0E-8202-C5512C215248}"/>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5A8E-4C0E-8202-C5512C215248}"/>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5A8E-4C0E-8202-C5512C215248}"/>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5A8E-4C0E-8202-C5512C215248}"/>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5A8E-4C0E-8202-C5512C215248}"/>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5A8E-4C0E-8202-C5512C215248}"/>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5A8E-4C0E-8202-C5512C215248}"/>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5A8E-4C0E-8202-C5512C215248}"/>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5A8E-4C0E-8202-C5512C215248}"/>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5A8E-4C0E-8202-C5512C215248}"/>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5A8E-4C0E-8202-C5512C215248}"/>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5A8E-4C0E-8202-C5512C215248}"/>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5A8E-4C0E-8202-C5512C215248}"/>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5A8E-4C0E-8202-C5512C215248}"/>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5A8E-4C0E-8202-C5512C215248}"/>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5A8E-4C0E-8202-C5512C215248}"/>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5A8E-4C0E-8202-C5512C215248}"/>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5A8E-4C0E-8202-C5512C215248}"/>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5A8E-4C0E-8202-C5512C215248}"/>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5A8E-4C0E-8202-C5512C215248}"/>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5A8E-4C0E-8202-C5512C215248}"/>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5A8E-4C0E-8202-C5512C215248}"/>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4D-5A8E-4C0E-8202-C5512C215248}"/>
            </c:ext>
          </c:extLst>
        </c:ser>
        <c:dLbls>
          <c:showLegendKey val="0"/>
          <c:showVal val="0"/>
          <c:showCatName val="0"/>
          <c:showSerName val="0"/>
          <c:showPercent val="0"/>
          <c:showBubbleSize val="0"/>
        </c:dLbls>
        <c:axId val="147370368"/>
        <c:axId val="147372288"/>
      </c:scatterChart>
      <c:valAx>
        <c:axId val="14737036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47372288"/>
        <c:crosses val="autoZero"/>
        <c:crossBetween val="midCat"/>
        <c:majorUnit val="5"/>
      </c:valAx>
      <c:valAx>
        <c:axId val="1473722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4737036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Key!$I$74</c:f>
          <c:strCache>
            <c:ptCount val="1"/>
            <c:pt idx="0">
              <c:v>Water: rural</c:v>
            </c:pt>
          </c:strCache>
        </c:strRef>
      </c:tx>
      <c:layout>
        <c:manualLayout>
          <c:xMode val="edge"/>
          <c:yMode val="edge"/>
          <c:x val="0.34023720825219433"/>
          <c:y val="3.4619549550593272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t-EE"/>
        </a:p>
      </c:txPr>
    </c:title>
    <c:autoTitleDeleted val="0"/>
    <c:plotArea>
      <c:layout/>
      <c:scatterChart>
        <c:scatterStyle val="lineMarker"/>
        <c:varyColors val="0"/>
        <c:ser>
          <c:idx val="0"/>
          <c:order val="0"/>
          <c:tx>
            <c:strRef>
              <c:f>Key!$I$58</c:f>
              <c:strCache>
                <c:ptCount val="1"/>
                <c:pt idx="0">
                  <c:v>Improved estimates</c:v>
                </c:pt>
              </c:strCache>
            </c:strRef>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468D-4DE6-8E33-64D09EF4AF57}"/>
            </c:ext>
          </c:extLst>
        </c:ser>
        <c:ser>
          <c:idx val="1"/>
          <c:order val="1"/>
          <c:tx>
            <c:strRef>
              <c:f>Key!$I$59</c:f>
              <c:strCache>
                <c:ptCount val="1"/>
                <c:pt idx="0">
                  <c:v>Improved datapoints</c:v>
                </c:pt>
              </c:strCache>
            </c:strRef>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68D-4DE6-8E33-64D09EF4AF57}"/>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68D-4DE6-8E33-64D09EF4AF57}"/>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68D-4DE6-8E33-64D09EF4AF57}"/>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68D-4DE6-8E33-64D09EF4AF57}"/>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68D-4DE6-8E33-64D09EF4AF57}"/>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68D-4DE6-8E33-64D09EF4AF57}"/>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68D-4DE6-8E33-64D09EF4AF57}"/>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68D-4DE6-8E33-64D09EF4AF57}"/>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468D-4DE6-8E33-64D09EF4AF57}"/>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68D-4DE6-8E33-64D09EF4AF57}"/>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468D-4DE6-8E33-64D09EF4AF57}"/>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468D-4DE6-8E33-64D09EF4AF57}"/>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468D-4DE6-8E33-64D09EF4AF57}"/>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468D-4DE6-8E33-64D09EF4AF57}"/>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468D-4DE6-8E33-64D09EF4AF57}"/>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468D-4DE6-8E33-64D09EF4AF57}"/>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468D-4DE6-8E33-64D09EF4AF57}"/>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468D-4DE6-8E33-64D09EF4AF57}"/>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468D-4DE6-8E33-64D09EF4AF57}"/>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468D-4DE6-8E33-64D09EF4AF57}"/>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468D-4DE6-8E33-64D09EF4AF57}"/>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468D-4DE6-8E33-64D09EF4AF57}"/>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468D-4DE6-8E33-64D09EF4AF57}"/>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68D-4DE6-8E33-64D09EF4AF57}"/>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9-468D-4DE6-8E33-64D09EF4AF57}"/>
            </c:ext>
          </c:extLst>
        </c:ser>
        <c:ser>
          <c:idx val="2"/>
          <c:order val="2"/>
          <c:tx>
            <c:strRef>
              <c:f>Key!$I$60</c:f>
              <c:strCache>
                <c:ptCount val="1"/>
                <c:pt idx="0">
                  <c:v>Basic estimates</c:v>
                </c:pt>
              </c:strCache>
            </c:strRef>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1A-468D-4DE6-8E33-64D09EF4AF57}"/>
            </c:ext>
          </c:extLst>
        </c:ser>
        <c:ser>
          <c:idx val="3"/>
          <c:order val="3"/>
          <c:tx>
            <c:strRef>
              <c:f>Key!$I$61</c:f>
              <c:strCache>
                <c:ptCount val="1"/>
                <c:pt idx="0">
                  <c:v>Basic datapoints</c:v>
                </c:pt>
              </c:strCache>
            </c:strRef>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468D-4DE6-8E33-64D09EF4AF57}"/>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468D-4DE6-8E33-64D09EF4AF57}"/>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468D-4DE6-8E33-64D09EF4AF57}"/>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468D-4DE6-8E33-64D09EF4AF57}"/>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468D-4DE6-8E33-64D09EF4AF57}"/>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468D-4DE6-8E33-64D09EF4AF57}"/>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468D-4DE6-8E33-64D09EF4AF57}"/>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468D-4DE6-8E33-64D09EF4AF57}"/>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468D-4DE6-8E33-64D09EF4AF57}"/>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468D-4DE6-8E33-64D09EF4AF57}"/>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468D-4DE6-8E33-64D09EF4AF57}"/>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468D-4DE6-8E33-64D09EF4AF57}"/>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468D-4DE6-8E33-64D09EF4AF57}"/>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468D-4DE6-8E33-64D09EF4AF57}"/>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468D-4DE6-8E33-64D09EF4AF57}"/>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468D-4DE6-8E33-64D09EF4AF57}"/>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468D-4DE6-8E33-64D09EF4AF57}"/>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468D-4DE6-8E33-64D09EF4AF57}"/>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468D-4DE6-8E33-64D09EF4AF57}"/>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468D-4DE6-8E33-64D09EF4AF57}"/>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468D-4DE6-8E33-64D09EF4AF57}"/>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468D-4DE6-8E33-64D09EF4AF57}"/>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468D-4DE6-8E33-64D09EF4AF57}"/>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468D-4DE6-8E33-64D09EF4AF57}"/>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3-468D-4DE6-8E33-64D09EF4AF57}"/>
            </c:ext>
          </c:extLst>
        </c:ser>
        <c:ser>
          <c:idx val="4"/>
          <c:order val="4"/>
          <c:tx>
            <c:strRef>
              <c:f>Key!$I$56</c:f>
              <c:strCache>
                <c:ptCount val="1"/>
                <c:pt idx="0">
                  <c:v>Facility estimates</c:v>
                </c:pt>
              </c:strCache>
            </c:strRef>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34-468D-4DE6-8E33-64D09EF4AF57}"/>
            </c:ext>
          </c:extLst>
        </c:ser>
        <c:ser>
          <c:idx val="5"/>
          <c:order val="5"/>
          <c:tx>
            <c:strRef>
              <c:f>Key!$I$57</c:f>
              <c:strCache>
                <c:ptCount val="1"/>
                <c:pt idx="0">
                  <c:v>Facility datapoints</c:v>
                </c:pt>
              </c:strCache>
            </c:strRef>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468D-4DE6-8E33-64D09EF4AF57}"/>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468D-4DE6-8E33-64D09EF4AF57}"/>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468D-4DE6-8E33-64D09EF4AF57}"/>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468D-4DE6-8E33-64D09EF4AF57}"/>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468D-4DE6-8E33-64D09EF4AF57}"/>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468D-4DE6-8E33-64D09EF4AF57}"/>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468D-4DE6-8E33-64D09EF4AF57}"/>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468D-4DE6-8E33-64D09EF4AF57}"/>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468D-4DE6-8E33-64D09EF4AF57}"/>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468D-4DE6-8E33-64D09EF4AF57}"/>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468D-4DE6-8E33-64D09EF4AF57}"/>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468D-4DE6-8E33-64D09EF4AF57}"/>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468D-4DE6-8E33-64D09EF4AF57}"/>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468D-4DE6-8E33-64D09EF4AF57}"/>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468D-4DE6-8E33-64D09EF4AF57}"/>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468D-4DE6-8E33-64D09EF4AF57}"/>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468D-4DE6-8E33-64D09EF4AF57}"/>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468D-4DE6-8E33-64D09EF4AF57}"/>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468D-4DE6-8E33-64D09EF4AF57}"/>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468D-4DE6-8E33-64D09EF4AF57}"/>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468D-4DE6-8E33-64D09EF4AF57}"/>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468D-4DE6-8E33-64D09EF4AF57}"/>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468D-4DE6-8E33-64D09EF4AF57}"/>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468D-4DE6-8E33-64D09EF4AF57}"/>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4D-468D-4DE6-8E33-64D09EF4AF57}"/>
            </c:ext>
          </c:extLst>
        </c:ser>
        <c:dLbls>
          <c:showLegendKey val="0"/>
          <c:showVal val="0"/>
          <c:showCatName val="0"/>
          <c:showSerName val="0"/>
          <c:showPercent val="0"/>
          <c:showBubbleSize val="0"/>
        </c:dLbls>
        <c:axId val="217395584"/>
        <c:axId val="217397120"/>
      </c:scatterChart>
      <c:valAx>
        <c:axId val="2173955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217397120"/>
        <c:crosses val="autoZero"/>
        <c:crossBetween val="midCat"/>
        <c:majorUnit val="5"/>
      </c:valAx>
      <c:valAx>
        <c:axId val="217397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21739558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Key!$I$78</c:f>
          <c:strCache>
            <c:ptCount val="1"/>
            <c:pt idx="0">
              <c:v>Sanitation: total</c:v>
            </c:pt>
          </c:strCache>
        </c:strRef>
      </c:tx>
      <c:layout>
        <c:manualLayout>
          <c:xMode val="edge"/>
          <c:yMode val="edge"/>
          <c:x val="0.48676198933212872"/>
          <c:y val="2.5964662162944952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t-EE"/>
        </a:p>
      </c:tx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strRef>
              <c:f>Key!$I$56</c:f>
              <c:strCache>
                <c:ptCount val="1"/>
                <c:pt idx="0">
                  <c:v>Facility estimates</c:v>
                </c:pt>
              </c:strCache>
            </c:strRef>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B040-4F30-B7E4-705F7F93C5BE}"/>
            </c:ext>
          </c:extLst>
        </c:ser>
        <c:ser>
          <c:idx val="5"/>
          <c:order val="1"/>
          <c:tx>
            <c:strRef>
              <c:f>Key!$I$57</c:f>
              <c:strCache>
                <c:ptCount val="1"/>
                <c:pt idx="0">
                  <c:v>Facility datapoints</c:v>
                </c:pt>
              </c:strCache>
            </c:strRef>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040-4F30-B7E4-705F7F93C5BE}"/>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040-4F30-B7E4-705F7F93C5BE}"/>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040-4F30-B7E4-705F7F93C5BE}"/>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040-4F30-B7E4-705F7F93C5BE}"/>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040-4F30-B7E4-705F7F93C5BE}"/>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040-4F30-B7E4-705F7F93C5BE}"/>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040-4F30-B7E4-705F7F93C5BE}"/>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B040-4F30-B7E4-705F7F93C5BE}"/>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B040-4F30-B7E4-705F7F93C5BE}"/>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040-4F30-B7E4-705F7F93C5BE}"/>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B040-4F30-B7E4-705F7F93C5BE}"/>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B040-4F30-B7E4-705F7F93C5BE}"/>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B040-4F30-B7E4-705F7F93C5BE}"/>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B040-4F30-B7E4-705F7F93C5BE}"/>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B040-4F30-B7E4-705F7F93C5BE}"/>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B040-4F30-B7E4-705F7F93C5BE}"/>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B040-4F30-B7E4-705F7F93C5BE}"/>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B040-4F30-B7E4-705F7F93C5BE}"/>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B040-4F30-B7E4-705F7F93C5BE}"/>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B040-4F30-B7E4-705F7F93C5BE}"/>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B040-4F30-B7E4-705F7F93C5BE}"/>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B040-4F30-B7E4-705F7F93C5BE}"/>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B040-4F30-B7E4-705F7F93C5BE}"/>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040-4F30-B7E4-705F7F93C5BE}"/>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100</c:v>
                </c:pt>
                <c:pt idx="1">
                  <c:v>100</c:v>
                </c:pt>
                <c:pt idx="2">
                  <c:v>100</c:v>
                </c:pt>
                <c:pt idx="3">
                  <c:v>100</c:v>
                </c:pt>
                <c:pt idx="4">
                  <c:v>100</c:v>
                </c:pt>
                <c:pt idx="5">
                  <c:v>100</c:v>
                </c:pt>
                <c:pt idx="6">
                  <c:v>100</c:v>
                </c:pt>
                <c:pt idx="7">
                  <c:v>100</c:v>
                </c:pt>
                <c:pt idx="8">
                  <c:v>100</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9-B040-4F30-B7E4-705F7F93C5BE}"/>
            </c:ext>
          </c:extLst>
        </c:ser>
        <c:ser>
          <c:idx val="0"/>
          <c:order val="2"/>
          <c:tx>
            <c:strRef>
              <c:f>Key!$I$58</c:f>
              <c:strCache>
                <c:ptCount val="1"/>
                <c:pt idx="0">
                  <c:v>Improved estimates</c:v>
                </c:pt>
              </c:strCache>
            </c:strRef>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1A-B040-4F30-B7E4-705F7F93C5BE}"/>
            </c:ext>
          </c:extLst>
        </c:ser>
        <c:ser>
          <c:idx val="1"/>
          <c:order val="3"/>
          <c:tx>
            <c:strRef>
              <c:f>Key!$I$59</c:f>
              <c:strCache>
                <c:ptCount val="1"/>
                <c:pt idx="0">
                  <c:v>Improved datapoints</c:v>
                </c:pt>
              </c:strCache>
            </c:strRef>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B040-4F30-B7E4-705F7F93C5BE}"/>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B040-4F30-B7E4-705F7F93C5BE}"/>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B040-4F30-B7E4-705F7F93C5BE}"/>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B040-4F30-B7E4-705F7F93C5BE}"/>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B040-4F30-B7E4-705F7F93C5BE}"/>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B040-4F30-B7E4-705F7F93C5BE}"/>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B040-4F30-B7E4-705F7F93C5BE}"/>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B040-4F30-B7E4-705F7F93C5BE}"/>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B040-4F30-B7E4-705F7F93C5BE}"/>
                </c:ext>
              </c:extLst>
            </c:dLbl>
            <c:dLbl>
              <c:idx val="9"/>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040-4F30-B7E4-705F7F93C5BE}"/>
                </c:ext>
              </c:extLst>
            </c:dLbl>
            <c:dLbl>
              <c:idx val="1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B040-4F30-B7E4-705F7F93C5BE}"/>
                </c:ext>
              </c:extLst>
            </c:dLbl>
            <c:dLbl>
              <c:idx val="1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B040-4F30-B7E4-705F7F93C5BE}"/>
                </c:ext>
              </c:extLst>
            </c:dLbl>
            <c:dLbl>
              <c:idx val="1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B040-4F30-B7E4-705F7F93C5BE}"/>
                </c:ext>
              </c:extLst>
            </c:dLbl>
            <c:dLbl>
              <c:idx val="1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B040-4F30-B7E4-705F7F93C5BE}"/>
                </c:ext>
              </c:extLst>
            </c:dLbl>
            <c:dLbl>
              <c:idx val="1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B040-4F30-B7E4-705F7F93C5BE}"/>
                </c:ext>
              </c:extLst>
            </c:dLbl>
            <c:dLbl>
              <c:idx val="1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B040-4F30-B7E4-705F7F93C5BE}"/>
                </c:ext>
              </c:extLst>
            </c:dLbl>
            <c:dLbl>
              <c:idx val="1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B040-4F30-B7E4-705F7F93C5BE}"/>
                </c:ext>
              </c:extLst>
            </c:dLbl>
            <c:dLbl>
              <c:idx val="1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B040-4F30-B7E4-705F7F93C5BE}"/>
                </c:ext>
              </c:extLst>
            </c:dLbl>
            <c:dLbl>
              <c:idx val="1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B040-4F30-B7E4-705F7F93C5BE}"/>
                </c:ext>
              </c:extLst>
            </c:dLbl>
            <c:dLbl>
              <c:idx val="1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B040-4F30-B7E4-705F7F93C5BE}"/>
                </c:ext>
              </c:extLst>
            </c:dLbl>
            <c:dLbl>
              <c:idx val="2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B040-4F30-B7E4-705F7F93C5BE}"/>
                </c:ext>
              </c:extLst>
            </c:dLbl>
            <c:dLbl>
              <c:idx val="2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B040-4F30-B7E4-705F7F93C5BE}"/>
                </c:ext>
              </c:extLst>
            </c:dLbl>
            <c:dLbl>
              <c:idx val="2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B040-4F30-B7E4-705F7F93C5BE}"/>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B040-4F30-B7E4-705F7F93C5BE}"/>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3-B040-4F30-B7E4-705F7F93C5BE}"/>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4-B040-4F30-B7E4-705F7F93C5BE}"/>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B040-4F30-B7E4-705F7F93C5BE}"/>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B040-4F30-B7E4-705F7F93C5BE}"/>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B040-4F30-B7E4-705F7F93C5BE}"/>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B040-4F30-B7E4-705F7F93C5BE}"/>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B040-4F30-B7E4-705F7F93C5BE}"/>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B040-4F30-B7E4-705F7F93C5BE}"/>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B040-4F30-B7E4-705F7F93C5BE}"/>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B040-4F30-B7E4-705F7F93C5BE}"/>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B040-4F30-B7E4-705F7F93C5BE}"/>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E-B040-4F30-B7E4-705F7F93C5BE}"/>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B040-4F30-B7E4-705F7F93C5BE}"/>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B040-4F30-B7E4-705F7F93C5BE}"/>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B040-4F30-B7E4-705F7F93C5BE}"/>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B040-4F30-B7E4-705F7F93C5BE}"/>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B040-4F30-B7E4-705F7F93C5BE}"/>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B040-4F30-B7E4-705F7F93C5BE}"/>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B040-4F30-B7E4-705F7F93C5BE}"/>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B040-4F30-B7E4-705F7F93C5BE}"/>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B040-4F30-B7E4-705F7F93C5BE}"/>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B040-4F30-B7E4-705F7F93C5BE}"/>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B040-4F30-B7E4-705F7F93C5BE}"/>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t-EE"/>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100</c:v>
                </c:pt>
                <c:pt idx="1">
                  <c:v>100</c:v>
                </c:pt>
                <c:pt idx="2">
                  <c:v>100</c:v>
                </c:pt>
                <c:pt idx="3">
                  <c:v>100</c:v>
                </c:pt>
                <c:pt idx="4">
                  <c:v>100</c:v>
                </c:pt>
                <c:pt idx="5">
                  <c:v>100</c:v>
                </c:pt>
                <c:pt idx="6">
                  <c:v>100</c:v>
                </c:pt>
                <c:pt idx="7">
                  <c:v>100</c:v>
                </c:pt>
                <c:pt idx="8">
                  <c:v>100</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4A-B040-4F30-B7E4-705F7F93C5BE}"/>
            </c:ext>
          </c:extLst>
        </c:ser>
        <c:ser>
          <c:idx val="2"/>
          <c:order val="4"/>
          <c:tx>
            <c:strRef>
              <c:f>Key!$I$60</c:f>
              <c:strCache>
                <c:ptCount val="1"/>
                <c:pt idx="0">
                  <c:v>Basic estimates</c:v>
                </c:pt>
              </c:strCache>
            </c:strRef>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4B-B040-4F30-B7E4-705F7F93C5BE}"/>
            </c:ext>
          </c:extLst>
        </c:ser>
        <c:ser>
          <c:idx val="3"/>
          <c:order val="5"/>
          <c:tx>
            <c:strRef>
              <c:f>Key!$I$61</c:f>
              <c:strCache>
                <c:ptCount val="1"/>
                <c:pt idx="0">
                  <c:v>Basic datapoints</c:v>
                </c:pt>
              </c:strCache>
            </c:strRef>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C-B040-4F30-B7E4-705F7F93C5BE}"/>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D-B040-4F30-B7E4-705F7F93C5BE}"/>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E-B040-4F30-B7E4-705F7F93C5BE}"/>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F-B040-4F30-B7E4-705F7F93C5BE}"/>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0-B040-4F30-B7E4-705F7F93C5BE}"/>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1-B040-4F30-B7E4-705F7F93C5BE}"/>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2-B040-4F30-B7E4-705F7F93C5BE}"/>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3-B040-4F30-B7E4-705F7F93C5BE}"/>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4-B040-4F30-B7E4-705F7F93C5BE}"/>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040-4F30-B7E4-705F7F93C5BE}"/>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6-B040-4F30-B7E4-705F7F93C5BE}"/>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7-B040-4F30-B7E4-705F7F93C5BE}"/>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8-B040-4F30-B7E4-705F7F93C5BE}"/>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9-B040-4F30-B7E4-705F7F93C5BE}"/>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A-B040-4F30-B7E4-705F7F93C5BE}"/>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B-B040-4F30-B7E4-705F7F93C5BE}"/>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C-B040-4F30-B7E4-705F7F93C5BE}"/>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D-B040-4F30-B7E4-705F7F93C5BE}"/>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E-B040-4F30-B7E4-705F7F93C5BE}"/>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5F-B040-4F30-B7E4-705F7F93C5BE}"/>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0-B040-4F30-B7E4-705F7F93C5BE}"/>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1-B040-4F30-B7E4-705F7F93C5BE}"/>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62-B040-4F30-B7E4-705F7F93C5BE}"/>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3-B040-4F30-B7E4-705F7F93C5BE}"/>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100</c:v>
                </c:pt>
                <c:pt idx="1">
                  <c:v>100</c:v>
                </c:pt>
                <c:pt idx="2">
                  <c:v>100</c:v>
                </c:pt>
                <c:pt idx="3">
                  <c:v>100</c:v>
                </c:pt>
                <c:pt idx="4">
                  <c:v>100</c:v>
                </c:pt>
                <c:pt idx="5">
                  <c:v>100</c:v>
                </c:pt>
                <c:pt idx="6">
                  <c:v>100</c:v>
                </c:pt>
                <c:pt idx="7">
                  <c:v>100</c:v>
                </c:pt>
                <c:pt idx="8">
                  <c:v>100</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64-B040-4F30-B7E4-705F7F93C5BE}"/>
            </c:ext>
          </c:extLst>
        </c:ser>
        <c:dLbls>
          <c:showLegendKey val="0"/>
          <c:showVal val="0"/>
          <c:showCatName val="0"/>
          <c:showSerName val="0"/>
          <c:showPercent val="0"/>
          <c:showBubbleSize val="0"/>
        </c:dLbls>
        <c:axId val="74553216"/>
        <c:axId val="74554752"/>
      </c:scatterChart>
      <c:valAx>
        <c:axId val="745532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74554752"/>
        <c:crosses val="autoZero"/>
        <c:crossBetween val="midCat"/>
        <c:majorUnit val="5"/>
      </c:valAx>
      <c:valAx>
        <c:axId val="745547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74553216"/>
        <c:crosses val="autoZero"/>
        <c:crossBetween val="midCat"/>
        <c:majorUnit val="20"/>
      </c:valAx>
      <c:spPr>
        <a:solidFill>
          <a:schemeClr val="bg1"/>
        </a:solidFill>
        <a:ln>
          <a:noFill/>
        </a:ln>
        <a:effectLst/>
      </c:spPr>
    </c:plotArea>
    <c:legend>
      <c:legendPos val="l"/>
      <c:layout>
        <c:manualLayout>
          <c:xMode val="edge"/>
          <c:yMode val="edge"/>
          <c:x val="0"/>
          <c:y val="0.14672811585177686"/>
          <c:w val="0.2955501657032491"/>
          <c:h val="0.74993640551458018"/>
        </c:manualLayout>
      </c:layout>
      <c:overlay val="0"/>
      <c:txPr>
        <a:bodyPr/>
        <a:lstStyle/>
        <a:p>
          <a:pPr>
            <a:defRPr sz="800">
              <a:latin typeface="Arial" panose="020B0604020202020204" pitchFamily="34" charset="0"/>
              <a:cs typeface="Arial" panose="020B0604020202020204" pitchFamily="34" charset="0"/>
            </a:defRPr>
          </a:pPr>
          <a:endParaRPr lang="et-EE"/>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Key!$I$79</c:f>
          <c:strCache>
            <c:ptCount val="1"/>
            <c:pt idx="0">
              <c:v>Sanitation: urban</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t-EE"/>
        </a:p>
      </c:tx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strRef>
              <c:f>Key!$I$58</c:f>
              <c:strCache>
                <c:ptCount val="1"/>
                <c:pt idx="0">
                  <c:v>Improved estimates</c:v>
                </c:pt>
              </c:strCache>
            </c:strRef>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147-4399-968A-6FE5E16BF029}"/>
            </c:ext>
          </c:extLst>
        </c:ser>
        <c:ser>
          <c:idx val="1"/>
          <c:order val="1"/>
          <c:tx>
            <c:strRef>
              <c:f>Key!$I$59</c:f>
              <c:strCache>
                <c:ptCount val="1"/>
                <c:pt idx="0">
                  <c:v>Improved datapoints</c:v>
                </c:pt>
              </c:strCache>
            </c:strRef>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147-4399-968A-6FE5E16BF029}"/>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147-4399-968A-6FE5E16BF029}"/>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147-4399-968A-6FE5E16BF029}"/>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147-4399-968A-6FE5E16BF029}"/>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147-4399-968A-6FE5E16BF029}"/>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147-4399-968A-6FE5E16BF029}"/>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147-4399-968A-6FE5E16BF029}"/>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147-4399-968A-6FE5E16BF029}"/>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2147-4399-968A-6FE5E16BF029}"/>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147-4399-968A-6FE5E16BF029}"/>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2147-4399-968A-6FE5E16BF029}"/>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2147-4399-968A-6FE5E16BF029}"/>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2147-4399-968A-6FE5E16BF029}"/>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2147-4399-968A-6FE5E16BF029}"/>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2147-4399-968A-6FE5E16BF029}"/>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2147-4399-968A-6FE5E16BF029}"/>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2147-4399-968A-6FE5E16BF029}"/>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2147-4399-968A-6FE5E16BF029}"/>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2147-4399-968A-6FE5E16BF029}"/>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2147-4399-968A-6FE5E16BF029}"/>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2147-4399-968A-6FE5E16BF029}"/>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2147-4399-968A-6FE5E16BF029}"/>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2147-4399-968A-6FE5E16BF029}"/>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147-4399-968A-6FE5E16BF029}"/>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9-2147-4399-968A-6FE5E16BF029}"/>
            </c:ext>
          </c:extLst>
        </c:ser>
        <c:ser>
          <c:idx val="2"/>
          <c:order val="2"/>
          <c:tx>
            <c:strRef>
              <c:f>Key!$I$60</c:f>
              <c:strCache>
                <c:ptCount val="1"/>
                <c:pt idx="0">
                  <c:v>Basic estimates</c:v>
                </c:pt>
              </c:strCache>
            </c:strRef>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1A-2147-4399-968A-6FE5E16BF029}"/>
            </c:ext>
          </c:extLst>
        </c:ser>
        <c:ser>
          <c:idx val="3"/>
          <c:order val="3"/>
          <c:tx>
            <c:strRef>
              <c:f>Key!$I$61</c:f>
              <c:strCache>
                <c:ptCount val="1"/>
                <c:pt idx="0">
                  <c:v>Basic datapoints</c:v>
                </c:pt>
              </c:strCache>
            </c:strRef>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1B-2147-4399-968A-6FE5E16BF029}"/>
              </c:ext>
            </c:extLst>
          </c:dPt>
          <c:dPt>
            <c:idx val="2"/>
            <c:bubble3D val="0"/>
            <c:extLst>
              <c:ext xmlns:c16="http://schemas.microsoft.com/office/drawing/2014/chart" uri="{C3380CC4-5D6E-409C-BE32-E72D297353CC}">
                <c16:uniqueId val="{0000001C-2147-4399-968A-6FE5E16BF029}"/>
              </c:ext>
            </c:extLst>
          </c:dPt>
          <c:dPt>
            <c:idx val="3"/>
            <c:bubble3D val="0"/>
            <c:extLst>
              <c:ext xmlns:c16="http://schemas.microsoft.com/office/drawing/2014/chart" uri="{C3380CC4-5D6E-409C-BE32-E72D297353CC}">
                <c16:uniqueId val="{0000001D-2147-4399-968A-6FE5E16BF029}"/>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2147-4399-968A-6FE5E16BF029}"/>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2147-4399-968A-6FE5E16BF029}"/>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2147-4399-968A-6FE5E16BF029}"/>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2147-4399-968A-6FE5E16BF029}"/>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2147-4399-968A-6FE5E16BF029}"/>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2147-4399-968A-6FE5E16BF029}"/>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2147-4399-968A-6FE5E16BF029}"/>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2147-4399-968A-6FE5E16BF029}"/>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2147-4399-968A-6FE5E16BF029}"/>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2147-4399-968A-6FE5E16BF029}"/>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2147-4399-968A-6FE5E16BF029}"/>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2147-4399-968A-6FE5E16BF029}"/>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2147-4399-968A-6FE5E16BF029}"/>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2147-4399-968A-6FE5E16BF029}"/>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2147-4399-968A-6FE5E16BF029}"/>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2147-4399-968A-6FE5E16BF029}"/>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2147-4399-968A-6FE5E16BF029}"/>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2147-4399-968A-6FE5E16BF029}"/>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2147-4399-968A-6FE5E16BF029}"/>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2147-4399-968A-6FE5E16BF029}"/>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2147-4399-968A-6FE5E16BF029}"/>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2147-4399-968A-6FE5E16BF029}"/>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2147-4399-968A-6FE5E16BF029}"/>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2147-4399-968A-6FE5E16BF029}"/>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3-2147-4399-968A-6FE5E16BF029}"/>
            </c:ext>
          </c:extLst>
        </c:ser>
        <c:ser>
          <c:idx val="4"/>
          <c:order val="4"/>
          <c:tx>
            <c:strRef>
              <c:f>Key!$I$56</c:f>
              <c:strCache>
                <c:ptCount val="1"/>
                <c:pt idx="0">
                  <c:v>Facility estimates</c:v>
                </c:pt>
              </c:strCache>
            </c:strRef>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34-2147-4399-968A-6FE5E16BF029}"/>
            </c:ext>
          </c:extLst>
        </c:ser>
        <c:ser>
          <c:idx val="5"/>
          <c:order val="5"/>
          <c:tx>
            <c:strRef>
              <c:f>Key!$I$57</c:f>
              <c:strCache>
                <c:ptCount val="1"/>
                <c:pt idx="0">
                  <c:v>Facility datapoints</c:v>
                </c:pt>
              </c:strCache>
            </c:strRef>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2147-4399-968A-6FE5E16BF029}"/>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2147-4399-968A-6FE5E16BF029}"/>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2147-4399-968A-6FE5E16BF029}"/>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2147-4399-968A-6FE5E16BF029}"/>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2147-4399-968A-6FE5E16BF029}"/>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2147-4399-968A-6FE5E16BF029}"/>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2147-4399-968A-6FE5E16BF029}"/>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2147-4399-968A-6FE5E16BF029}"/>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2147-4399-968A-6FE5E16BF029}"/>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2147-4399-968A-6FE5E16BF029}"/>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2147-4399-968A-6FE5E16BF029}"/>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2147-4399-968A-6FE5E16BF029}"/>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2147-4399-968A-6FE5E16BF029}"/>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2147-4399-968A-6FE5E16BF029}"/>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2147-4399-968A-6FE5E16BF029}"/>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2147-4399-968A-6FE5E16BF029}"/>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2147-4399-968A-6FE5E16BF029}"/>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2147-4399-968A-6FE5E16BF029}"/>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2147-4399-968A-6FE5E16BF029}"/>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2147-4399-968A-6FE5E16BF029}"/>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2147-4399-968A-6FE5E16BF029}"/>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2147-4399-968A-6FE5E16BF029}"/>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2147-4399-968A-6FE5E16BF029}"/>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2147-4399-968A-6FE5E16BF029}"/>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4D-2147-4399-968A-6FE5E16BF029}"/>
            </c:ext>
          </c:extLst>
        </c:ser>
        <c:dLbls>
          <c:showLegendKey val="0"/>
          <c:showVal val="0"/>
          <c:showCatName val="0"/>
          <c:showSerName val="0"/>
          <c:showPercent val="0"/>
          <c:showBubbleSize val="0"/>
        </c:dLbls>
        <c:axId val="84421248"/>
        <c:axId val="84455808"/>
      </c:scatterChart>
      <c:valAx>
        <c:axId val="8442124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84455808"/>
        <c:crosses val="autoZero"/>
        <c:crossBetween val="midCat"/>
        <c:majorUnit val="5"/>
      </c:valAx>
      <c:valAx>
        <c:axId val="844558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844212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Key!$I$80</c:f>
          <c:strCache>
            <c:ptCount val="1"/>
            <c:pt idx="0">
              <c:v>Sanitation: rural</c:v>
            </c:pt>
          </c:strCache>
        </c:strRef>
      </c:tx>
      <c:layout>
        <c:manualLayout>
          <c:xMode val="edge"/>
          <c:yMode val="edge"/>
          <c:x val="0.29245071684587814"/>
          <c:y val="3.4619549550593272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t-EE"/>
        </a:p>
      </c:txPr>
    </c:title>
    <c:autoTitleDeleted val="0"/>
    <c:plotArea>
      <c:layout/>
      <c:scatterChart>
        <c:scatterStyle val="lineMarker"/>
        <c:varyColors val="0"/>
        <c:ser>
          <c:idx val="0"/>
          <c:order val="0"/>
          <c:tx>
            <c:strRef>
              <c:f>Key!$I$58</c:f>
              <c:strCache>
                <c:ptCount val="1"/>
                <c:pt idx="0">
                  <c:v>Improved estimates</c:v>
                </c:pt>
              </c:strCache>
            </c:strRef>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253-4CAC-B88A-30DCEC2DD571}"/>
            </c:ext>
          </c:extLst>
        </c:ser>
        <c:ser>
          <c:idx val="1"/>
          <c:order val="1"/>
          <c:tx>
            <c:strRef>
              <c:f>Key!$I$59</c:f>
              <c:strCache>
                <c:ptCount val="1"/>
                <c:pt idx="0">
                  <c:v>Improved datapoints</c:v>
                </c:pt>
              </c:strCache>
            </c:strRef>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253-4CAC-B88A-30DCEC2DD571}"/>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253-4CAC-B88A-30DCEC2DD571}"/>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253-4CAC-B88A-30DCEC2DD571}"/>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253-4CAC-B88A-30DCEC2DD571}"/>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253-4CAC-B88A-30DCEC2DD571}"/>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253-4CAC-B88A-30DCEC2DD571}"/>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253-4CAC-B88A-30DCEC2DD571}"/>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253-4CAC-B88A-30DCEC2DD571}"/>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C253-4CAC-B88A-30DCEC2DD571}"/>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253-4CAC-B88A-30DCEC2DD571}"/>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C253-4CAC-B88A-30DCEC2DD571}"/>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C253-4CAC-B88A-30DCEC2DD571}"/>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C253-4CAC-B88A-30DCEC2DD571}"/>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C253-4CAC-B88A-30DCEC2DD571}"/>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C253-4CAC-B88A-30DCEC2DD571}"/>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C253-4CAC-B88A-30DCEC2DD571}"/>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C253-4CAC-B88A-30DCEC2DD571}"/>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C253-4CAC-B88A-30DCEC2DD571}"/>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C253-4CAC-B88A-30DCEC2DD571}"/>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C253-4CAC-B88A-30DCEC2DD571}"/>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C253-4CAC-B88A-30DCEC2DD571}"/>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C253-4CAC-B88A-30DCEC2DD571}"/>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C253-4CAC-B88A-30DCEC2DD571}"/>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253-4CAC-B88A-30DCEC2DD571}"/>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9-C253-4CAC-B88A-30DCEC2DD571}"/>
            </c:ext>
          </c:extLst>
        </c:ser>
        <c:ser>
          <c:idx val="2"/>
          <c:order val="2"/>
          <c:tx>
            <c:strRef>
              <c:f>Key!$I$60</c:f>
              <c:strCache>
                <c:ptCount val="1"/>
                <c:pt idx="0">
                  <c:v>Basic estimates</c:v>
                </c:pt>
              </c:strCache>
            </c:strRef>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1A-C253-4CAC-B88A-30DCEC2DD571}"/>
            </c:ext>
          </c:extLst>
        </c:ser>
        <c:ser>
          <c:idx val="3"/>
          <c:order val="3"/>
          <c:tx>
            <c:strRef>
              <c:f>Key!$I$61</c:f>
              <c:strCache>
                <c:ptCount val="1"/>
                <c:pt idx="0">
                  <c:v>Basic datapoints</c:v>
                </c:pt>
              </c:strCache>
            </c:strRef>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1B-C253-4CAC-B88A-30DCEC2DD571}"/>
              </c:ext>
            </c:extLst>
          </c:dPt>
          <c:dPt>
            <c:idx val="2"/>
            <c:bubble3D val="0"/>
            <c:extLst>
              <c:ext xmlns:c16="http://schemas.microsoft.com/office/drawing/2014/chart" uri="{C3380CC4-5D6E-409C-BE32-E72D297353CC}">
                <c16:uniqueId val="{0000001C-C253-4CAC-B88A-30DCEC2DD571}"/>
              </c:ext>
            </c:extLst>
          </c:dPt>
          <c:dPt>
            <c:idx val="3"/>
            <c:bubble3D val="0"/>
            <c:extLst>
              <c:ext xmlns:c16="http://schemas.microsoft.com/office/drawing/2014/chart" uri="{C3380CC4-5D6E-409C-BE32-E72D297353CC}">
                <c16:uniqueId val="{0000001D-C253-4CAC-B88A-30DCEC2DD571}"/>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C253-4CAC-B88A-30DCEC2DD571}"/>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C253-4CAC-B88A-30DCEC2DD571}"/>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C253-4CAC-B88A-30DCEC2DD571}"/>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C253-4CAC-B88A-30DCEC2DD571}"/>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C253-4CAC-B88A-30DCEC2DD571}"/>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C253-4CAC-B88A-30DCEC2DD571}"/>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C253-4CAC-B88A-30DCEC2DD571}"/>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C253-4CAC-B88A-30DCEC2DD571}"/>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C253-4CAC-B88A-30DCEC2DD571}"/>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253-4CAC-B88A-30DCEC2DD571}"/>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C253-4CAC-B88A-30DCEC2DD571}"/>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C253-4CAC-B88A-30DCEC2DD571}"/>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C253-4CAC-B88A-30DCEC2DD571}"/>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C253-4CAC-B88A-30DCEC2DD571}"/>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C253-4CAC-B88A-30DCEC2DD571}"/>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C253-4CAC-B88A-30DCEC2DD571}"/>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C253-4CAC-B88A-30DCEC2DD571}"/>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C253-4CAC-B88A-30DCEC2DD571}"/>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C253-4CAC-B88A-30DCEC2DD571}"/>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C253-4CAC-B88A-30DCEC2DD571}"/>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C253-4CAC-B88A-30DCEC2DD571}"/>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0-C253-4CAC-B88A-30DCEC2DD571}"/>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C253-4CAC-B88A-30DCEC2DD571}"/>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C253-4CAC-B88A-30DCEC2DD571}"/>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3-C253-4CAC-B88A-30DCEC2DD571}"/>
            </c:ext>
          </c:extLst>
        </c:ser>
        <c:ser>
          <c:idx val="4"/>
          <c:order val="4"/>
          <c:tx>
            <c:strRef>
              <c:f>Key!$I$56</c:f>
              <c:strCache>
                <c:ptCount val="1"/>
                <c:pt idx="0">
                  <c:v>Facility estimates</c:v>
                </c:pt>
              </c:strCache>
            </c:strRef>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34-C253-4CAC-B88A-30DCEC2DD571}"/>
            </c:ext>
          </c:extLst>
        </c:ser>
        <c:ser>
          <c:idx val="5"/>
          <c:order val="5"/>
          <c:tx>
            <c:strRef>
              <c:f>Key!$I$57</c:f>
              <c:strCache>
                <c:ptCount val="1"/>
                <c:pt idx="0">
                  <c:v>Facility datapoints</c:v>
                </c:pt>
              </c:strCache>
            </c:strRef>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5-C253-4CAC-B88A-30DCEC2DD571}"/>
                </c:ext>
              </c:extLst>
            </c:dLbl>
            <c:dLbl>
              <c:idx val="1"/>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6-C253-4CAC-B88A-30DCEC2DD571}"/>
                </c:ext>
              </c:extLst>
            </c:dLbl>
            <c:dLbl>
              <c:idx val="2"/>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7-C253-4CAC-B88A-30DCEC2DD571}"/>
                </c:ext>
              </c:extLst>
            </c:dLbl>
            <c:dLbl>
              <c:idx val="3"/>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8-C253-4CAC-B88A-30DCEC2DD571}"/>
                </c:ext>
              </c:extLst>
            </c:dLbl>
            <c:dLbl>
              <c:idx val="4"/>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9-C253-4CAC-B88A-30DCEC2DD571}"/>
                </c:ext>
              </c:extLst>
            </c:dLbl>
            <c:dLbl>
              <c:idx val="5"/>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A-C253-4CAC-B88A-30DCEC2DD571}"/>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C253-4CAC-B88A-30DCEC2DD571}"/>
                </c:ext>
              </c:extLst>
            </c:dLbl>
            <c:dLbl>
              <c:idx val="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C-C253-4CAC-B88A-30DCEC2DD571}"/>
                </c:ext>
              </c:extLst>
            </c:dLbl>
            <c:dLbl>
              <c:idx val="8"/>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D-C253-4CAC-B88A-30DCEC2DD571}"/>
                </c:ext>
              </c:extLst>
            </c:dLbl>
            <c:dLbl>
              <c:idx val="9"/>
              <c:spPr>
                <a:noFill/>
                <a:ln>
                  <a:noFill/>
                </a:ln>
                <a:effectLst/>
              </c:spPr>
              <c:txPr>
                <a:bodyPr/>
                <a:lstStyle/>
                <a:p>
                  <a:pPr>
                    <a:defRPr sz="600" b="0" i="0">
                      <a:solidFill>
                        <a:srgbClr val="000000"/>
                      </a:solidFill>
                      <a:latin typeface="Arial"/>
                      <a:ea typeface="Arial"/>
                      <a:cs typeface="Arial"/>
                    </a:defRPr>
                  </a:pPr>
                  <a:endParaRPr lang="et-EE"/>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C253-4CAC-B88A-30DCEC2DD571}"/>
                </c:ext>
              </c:extLst>
            </c:dLbl>
            <c:dLbl>
              <c:idx val="10"/>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F-C253-4CAC-B88A-30DCEC2DD571}"/>
                </c:ext>
              </c:extLst>
            </c:dLbl>
            <c:dLbl>
              <c:idx val="11"/>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0-C253-4CAC-B88A-30DCEC2DD571}"/>
                </c:ext>
              </c:extLst>
            </c:dLbl>
            <c:dLbl>
              <c:idx val="12"/>
              <c:tx>
                <c:rich>
                  <a:bodyPr/>
                  <a:lstStyle/>
                  <a:p>
                    <a:pPr>
                      <a:defRPr sz="600" b="0" i="0">
                        <a:solidFill>
                          <a:srgbClr val="000000"/>
                        </a:solidFill>
                        <a:latin typeface="Arial"/>
                        <a:ea typeface="Arial"/>
                        <a:cs typeface="Arial"/>
                      </a:defRPr>
                    </a:pPr>
                    <a:r>
                      <a:rPr lang="en-US" sz="600"/>
                      <a:t>BEIS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1-C253-4CAC-B88A-30DCEC2DD571}"/>
                </c:ext>
              </c:extLst>
            </c:dLbl>
            <c:dLbl>
              <c:idx val="1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2-C253-4CAC-B88A-30DCEC2DD571}"/>
                </c:ext>
              </c:extLst>
            </c:dLbl>
            <c:dLbl>
              <c:idx val="14"/>
              <c:tx>
                <c:rich>
                  <a:bodyPr/>
                  <a:lstStyle/>
                  <a:p>
                    <a:pPr>
                      <a:defRPr sz="600" b="0" i="0">
                        <a:solidFill>
                          <a:srgbClr val="000000"/>
                        </a:solidFill>
                        <a:latin typeface="Arial"/>
                        <a:ea typeface="Arial"/>
                        <a:cs typeface="Arial"/>
                      </a:defRPr>
                    </a:pPr>
                    <a:r>
                      <a:rPr lang="en-US" sz="600"/>
                      <a:t>ASPR</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3-C253-4CAC-B88A-30DCEC2DD571}"/>
                </c:ext>
              </c:extLst>
            </c:dLbl>
            <c:dLbl>
              <c:idx val="15"/>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4-C253-4CAC-B88A-30DCEC2DD571}"/>
                </c:ext>
              </c:extLst>
            </c:dLbl>
            <c:dLbl>
              <c:idx val="16"/>
              <c:tx>
                <c:rich>
                  <a:bodyPr/>
                  <a:lstStyle/>
                  <a:p>
                    <a:pPr>
                      <a:defRPr sz="600" b="0" i="0">
                        <a:solidFill>
                          <a:srgbClr val="000000"/>
                        </a:solidFill>
                        <a:latin typeface="Arial"/>
                        <a:ea typeface="Arial"/>
                        <a:cs typeface="Arial"/>
                      </a:defRPr>
                    </a:pPr>
                    <a:r>
                      <a:rPr lang="en-GB"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5-C253-4CAC-B88A-30DCEC2DD571}"/>
                </c:ext>
              </c:extLst>
            </c:dLbl>
            <c:dLbl>
              <c:idx val="17"/>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6-C253-4CAC-B88A-30DCEC2DD571}"/>
                </c:ext>
              </c:extLst>
            </c:dLbl>
            <c:dLbl>
              <c:idx val="18"/>
              <c:tx>
                <c:rich>
                  <a:bodyPr/>
                  <a:lstStyle/>
                  <a:p>
                    <a:pPr>
                      <a:defRPr sz="600" b="0" i="0">
                        <a:solidFill>
                          <a:srgbClr val="000000"/>
                        </a:solidFill>
                        <a:latin typeface="Arial"/>
                        <a:ea typeface="Arial"/>
                        <a:cs typeface="Arial"/>
                      </a:defRPr>
                    </a:pPr>
                    <a:r>
                      <a:rPr lang="en-US" sz="600"/>
                      <a:t>NHS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7-C253-4CAC-B88A-30DCEC2DD571}"/>
                </c:ext>
              </c:extLst>
            </c:dLbl>
            <c:dLbl>
              <c:idx val="19"/>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8-C253-4CAC-B88A-30DCEC2DD571}"/>
                </c:ext>
              </c:extLst>
            </c:dLbl>
            <c:dLbl>
              <c:idx val="20"/>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9-C253-4CAC-B88A-30DCEC2DD571}"/>
                </c:ext>
              </c:extLst>
            </c:dLbl>
            <c:dLbl>
              <c:idx val="2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A-C253-4CAC-B88A-30DCEC2DD571}"/>
                </c:ext>
              </c:extLst>
            </c:dLbl>
            <c:dLbl>
              <c:idx val="22"/>
              <c:tx>
                <c:rich>
                  <a:bodyPr/>
                  <a:lstStyle/>
                  <a:p>
                    <a:pPr>
                      <a:defRPr sz="600" b="0" i="0">
                        <a:solidFill>
                          <a:srgbClr val="000000"/>
                        </a:solidFill>
                        <a:latin typeface="Arial"/>
                        <a:ea typeface="Arial"/>
                        <a:cs typeface="Arial"/>
                      </a:defRPr>
                    </a:pPr>
                    <a:r>
                      <a:rPr lang="en-US" sz="600"/>
                      <a:t>APSC</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4B-C253-4CAC-B88A-30DCEC2DD571}"/>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C253-4CAC-B88A-30DCEC2DD571}"/>
                </c:ext>
              </c:extLst>
            </c:dLbl>
            <c:spPr>
              <a:noFill/>
              <a:ln>
                <a:noFill/>
              </a:ln>
              <a:effectLst/>
            </c:spPr>
            <c:txPr>
              <a:bodyPr/>
              <a:lstStyle/>
              <a:p>
                <a:pPr>
                  <a:defRPr sz="600"/>
                </a:pPr>
                <a:endParaRPr lang="et-EE"/>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2018</c:v>
                </c:pt>
                <c:pt idx="5">
                  <c:v>2019</c:v>
                </c:pt>
                <c:pt idx="6">
                  <c:v>2020</c:v>
                </c:pt>
                <c:pt idx="7">
                  <c:v>2021</c:v>
                </c:pt>
                <c:pt idx="8">
                  <c:v>2021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4D-C253-4CAC-B88A-30DCEC2DD571}"/>
            </c:ext>
          </c:extLst>
        </c:ser>
        <c:dLbls>
          <c:showLegendKey val="0"/>
          <c:showVal val="0"/>
          <c:showCatName val="0"/>
          <c:showSerName val="0"/>
          <c:showPercent val="0"/>
          <c:showBubbleSize val="0"/>
        </c:dLbls>
        <c:axId val="84836352"/>
        <c:axId val="84837888"/>
      </c:scatterChart>
      <c:valAx>
        <c:axId val="848363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84837888"/>
        <c:crosses val="autoZero"/>
        <c:crossBetween val="midCat"/>
        <c:majorUnit val="5"/>
      </c:valAx>
      <c:valAx>
        <c:axId val="848378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8483635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hyperlink" Target="#'Guidance'!A1"/><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18" Type="http://schemas.openxmlformats.org/officeDocument/2006/relationships/chart" Target="../charts/chart21.xml"/><Relationship Id="rId3" Type="http://schemas.openxmlformats.org/officeDocument/2006/relationships/chart" Target="../charts/chart6.xml"/><Relationship Id="rId7" Type="http://schemas.openxmlformats.org/officeDocument/2006/relationships/chart" Target="../charts/chart10.xml"/><Relationship Id="rId12" Type="http://schemas.openxmlformats.org/officeDocument/2006/relationships/chart" Target="../charts/chart15.xml"/><Relationship Id="rId17" Type="http://schemas.openxmlformats.org/officeDocument/2006/relationships/chart" Target="../charts/chart20.xml"/><Relationship Id="rId2" Type="http://schemas.openxmlformats.org/officeDocument/2006/relationships/chart" Target="../charts/chart5.xml"/><Relationship Id="rId16" Type="http://schemas.openxmlformats.org/officeDocument/2006/relationships/chart" Target="../charts/chart19.xml"/><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chart" Target="../charts/chart14.xml"/><Relationship Id="rId5" Type="http://schemas.openxmlformats.org/officeDocument/2006/relationships/chart" Target="../charts/chart8.xml"/><Relationship Id="rId15" Type="http://schemas.openxmlformats.org/officeDocument/2006/relationships/chart" Target="../charts/chart18.xml"/><Relationship Id="rId10" Type="http://schemas.openxmlformats.org/officeDocument/2006/relationships/chart" Target="../charts/chart13.xml"/><Relationship Id="rId4" Type="http://schemas.openxmlformats.org/officeDocument/2006/relationships/chart" Target="../charts/chart7.xml"/><Relationship Id="rId9" Type="http://schemas.openxmlformats.org/officeDocument/2006/relationships/chart" Target="../charts/chart12.xml"/><Relationship Id="rId14" Type="http://schemas.openxmlformats.org/officeDocument/2006/relationships/chart" Target="../charts/chart17.xml"/></Relationships>
</file>

<file path=xl/drawings/_rels/drawing7.xml.rels><?xml version="1.0" encoding="UTF-8" standalone="yes"?>
<Relationships xmlns="http://schemas.openxmlformats.org/package/2006/relationships"><Relationship Id="rId3" Type="http://schemas.openxmlformats.org/officeDocument/2006/relationships/hyperlink" Target="#'Estimates'!A66:A96"/><Relationship Id="rId2" Type="http://schemas.openxmlformats.org/officeDocument/2006/relationships/hyperlink" Target="#'Estimates'!A35:A65"/><Relationship Id="rId1" Type="http://schemas.openxmlformats.org/officeDocument/2006/relationships/hyperlink" Target="#'Estimates'!A4:A34"/><Relationship Id="rId6" Type="http://schemas.openxmlformats.org/officeDocument/2006/relationships/hyperlink" Target="#'Estimates'!A159:A189"/><Relationship Id="rId5" Type="http://schemas.openxmlformats.org/officeDocument/2006/relationships/hyperlink" Target="#'Estimates'!A128:A158"/><Relationship Id="rId4" Type="http://schemas.openxmlformats.org/officeDocument/2006/relationships/hyperlink" Target="#'Estimates'!A97:A127"/></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3293534</xdr:colOff>
      <xdr:row>0</xdr:row>
      <xdr:rowOff>228603</xdr:rowOff>
    </xdr:from>
    <xdr:to>
      <xdr:col>3</xdr:col>
      <xdr:colOff>270236</xdr:colOff>
      <xdr:row>1</xdr:row>
      <xdr:rowOff>203202</xdr:rowOff>
    </xdr:to>
    <xdr:pic>
      <xdr:nvPicPr>
        <xdr:cNvPr id="2" name="Picture 1">
          <a:extLst>
            <a:ext uri="{FF2B5EF4-FFF2-40B4-BE49-F238E27FC236}">
              <a16:creationId xmlns:a16="http://schemas.microsoft.com/office/drawing/2014/main" id="{CD6E6706-3851-472C-89A3-980B1830D0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uri="{FF2B5EF4-FFF2-40B4-BE49-F238E27FC236}">
              <a16:creationId xmlns:a16="http://schemas.microsoft.com/office/drawing/2014/main" id="{FA64D4FC-BDE4-48B2-A65D-7EF1BB1593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uri="{FF2B5EF4-FFF2-40B4-BE49-F238E27FC236}">
              <a16:creationId xmlns:a16="http://schemas.microsoft.com/office/drawing/2014/main" id="{A81E2AD9-132B-412B-9A43-8D5A9112293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49867" y="507054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uri="{FF2B5EF4-FFF2-40B4-BE49-F238E27FC236}">
              <a16:creationId xmlns:a16="http://schemas.microsoft.com/office/drawing/2014/main" id="{44E87782-48C2-46B2-9EBF-6772EFB83C2D}"/>
            </a:ext>
          </a:extLst>
        </xdr:cNvPr>
        <xdr:cNvPicPr>
          <a:picLocks noChangeAspect="1"/>
        </xdr:cNvPicPr>
      </xdr:nvPicPr>
      <xdr:blipFill>
        <a:blip xmlns:r="http://schemas.openxmlformats.org/officeDocument/2006/relationships"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Key!I11">
      <xdr:nvSpPr>
        <xdr:cNvPr id="6" name="Rectangle 5">
          <a:hlinkClick xmlns:r="http://schemas.openxmlformats.org/officeDocument/2006/relationships" r:id="rId5"/>
          <a:extLst>
            <a:ext uri="{FF2B5EF4-FFF2-40B4-BE49-F238E27FC236}">
              <a16:creationId xmlns:a16="http://schemas.microsoft.com/office/drawing/2014/main" id="{827D374F-F76B-4C4F-8238-D5BD371F1648}"/>
            </a:ext>
          </a:extLst>
        </xdr:cNvPr>
        <xdr:cNvSpPr/>
      </xdr:nvSpPr>
      <xdr:spPr>
        <a:xfrm>
          <a:off x="3838575" y="565150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ctr"/>
          <a:fld id="{0D9ACC8D-2AB9-43C4-8204-EDDFBA2D5F2A}" type="TxLink">
            <a:rPr lang="en-US" sz="1000" b="0" i="0" u="none" strike="noStrike">
              <a:solidFill>
                <a:srgbClr val="000000"/>
              </a:solidFill>
              <a:latin typeface="Arial"/>
              <a:ea typeface="+mn-ea"/>
              <a:cs typeface="Arial"/>
            </a:rPr>
            <a:pPr indent="0" algn="ctr"/>
            <a:t>Notes on how to read the country file</a:t>
          </a:fld>
          <a:endParaRPr lang="en-GB" sz="1100">
            <a:solidFill>
              <a:srgbClr val="000000"/>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9526</xdr:colOff>
      <xdr:row>5</xdr:row>
      <xdr:rowOff>85725</xdr:rowOff>
    </xdr:from>
    <xdr:to>
      <xdr:col>21</xdr:col>
      <xdr:colOff>647700</xdr:colOff>
      <xdr:row>24</xdr:row>
      <xdr:rowOff>0</xdr:rowOff>
    </xdr:to>
    <xdr:graphicFrame macro="">
      <xdr:nvGraphicFramePr>
        <xdr:cNvPr id="2" name="Chart 1">
          <a:extLst>
            <a:ext uri="{FF2B5EF4-FFF2-40B4-BE49-F238E27FC236}">
              <a16:creationId xmlns:a16="http://schemas.microsoft.com/office/drawing/2014/main" id="{0444677A-3FDD-4C45-BEF3-39CAD4979F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uri="{FF2B5EF4-FFF2-40B4-BE49-F238E27FC236}">
              <a16:creationId xmlns:a16="http://schemas.microsoft.com/office/drawing/2014/main" id="{847D4E24-4074-46A5-8613-8171CE9EFD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uri="{FF2B5EF4-FFF2-40B4-BE49-F238E27FC236}">
              <a16:creationId xmlns:a16="http://schemas.microsoft.com/office/drawing/2014/main" id="{F92DEABA-787E-4F11-BE99-F0F7586003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542925</xdr:colOff>
      <xdr:row>21</xdr:row>
      <xdr:rowOff>1</xdr:rowOff>
    </xdr:from>
    <xdr:to>
      <xdr:col>16</xdr:col>
      <xdr:colOff>425450</xdr:colOff>
      <xdr:row>21</xdr:row>
      <xdr:rowOff>173040</xdr:rowOff>
    </xdr:to>
    <xdr:sp macro="" textlink="Key!I26">
      <xdr:nvSpPr>
        <xdr:cNvPr id="5" name="Rectangle 201">
          <a:extLst>
            <a:ext uri="{FF2B5EF4-FFF2-40B4-BE49-F238E27FC236}">
              <a16:creationId xmlns:a16="http://schemas.microsoft.com/office/drawing/2014/main" id="{CD3A2842-94FE-4F62-BEDB-4336CD13806E}"/>
            </a:ext>
          </a:extLst>
        </xdr:cNvPr>
        <xdr:cNvSpPr/>
      </xdr:nvSpPr>
      <xdr:spPr>
        <a:xfrm>
          <a:off x="12449175" y="4057651"/>
          <a:ext cx="825500" cy="1730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fld id="{854CCBDB-CEF9-4677-B80D-AD53D203E8BD}" type="TxLink">
            <a:rPr lang="en-US" sz="800" b="0" i="0" u="none" strike="noStrike">
              <a:solidFill>
                <a:srgbClr val="000000"/>
              </a:solidFill>
              <a:latin typeface="+mn-lt"/>
              <a:ea typeface="+mn-ea"/>
              <a:cs typeface="Arial"/>
            </a:rPr>
            <a:pPr marL="0" indent="0" algn="ctr"/>
            <a:t>Total</a:t>
          </a:fld>
          <a:endParaRPr lang="en-GB" sz="800" b="0" i="0" u="none" strike="noStrike">
            <a:solidFill>
              <a:srgbClr val="000000"/>
            </a:solidFill>
            <a:latin typeface="+mn-lt"/>
            <a:ea typeface="+mn-ea"/>
            <a:cs typeface="Arial" panose="020B0604020202020204" pitchFamily="34" charset="0"/>
          </a:endParaRPr>
        </a:p>
      </xdr:txBody>
    </xdr:sp>
    <xdr:clientData/>
  </xdr:twoCellAnchor>
  <xdr:twoCellAnchor>
    <xdr:from>
      <xdr:col>16</xdr:col>
      <xdr:colOff>400050</xdr:colOff>
      <xdr:row>20</xdr:row>
      <xdr:rowOff>180976</xdr:rowOff>
    </xdr:from>
    <xdr:to>
      <xdr:col>17</xdr:col>
      <xdr:colOff>438150</xdr:colOff>
      <xdr:row>21</xdr:row>
      <xdr:rowOff>180976</xdr:rowOff>
    </xdr:to>
    <xdr:sp macro="" textlink="Key!I28">
      <xdr:nvSpPr>
        <xdr:cNvPr id="6" name="Rectangle 202">
          <a:extLst>
            <a:ext uri="{FF2B5EF4-FFF2-40B4-BE49-F238E27FC236}">
              <a16:creationId xmlns:a16="http://schemas.microsoft.com/office/drawing/2014/main" id="{F221DC3C-BF42-4513-BC60-E2F3A3A47701}"/>
            </a:ext>
          </a:extLst>
        </xdr:cNvPr>
        <xdr:cNvSpPr/>
      </xdr:nvSpPr>
      <xdr:spPr>
        <a:xfrm>
          <a:off x="13249275" y="4048126"/>
          <a:ext cx="72390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fld id="{8E584218-8423-41A5-A201-1972C4AFE481}" type="TxLink">
            <a:rPr lang="en-US" sz="800" b="0" i="0" u="none" strike="noStrike">
              <a:solidFill>
                <a:srgbClr val="000000"/>
              </a:solidFill>
              <a:latin typeface="+mn-lt"/>
              <a:ea typeface="+mn-ea"/>
              <a:cs typeface="Arial"/>
            </a:rPr>
            <a:pPr marL="0" indent="0" algn="ctr"/>
            <a:t>Urban</a:t>
          </a:fld>
          <a:endParaRPr lang="en-GB" sz="800" b="0" i="0" u="none" strike="noStrike">
            <a:solidFill>
              <a:srgbClr val="000000"/>
            </a:solidFill>
            <a:latin typeface="+mn-lt"/>
            <a:ea typeface="+mn-ea"/>
            <a:cs typeface="Arial" panose="020B0604020202020204" pitchFamily="34" charset="0"/>
          </a:endParaRPr>
        </a:p>
      </xdr:txBody>
    </xdr:sp>
    <xdr:clientData/>
  </xdr:twoCellAnchor>
  <xdr:twoCellAnchor>
    <xdr:from>
      <xdr:col>17</xdr:col>
      <xdr:colOff>438150</xdr:colOff>
      <xdr:row>20</xdr:row>
      <xdr:rowOff>180976</xdr:rowOff>
    </xdr:from>
    <xdr:to>
      <xdr:col>18</xdr:col>
      <xdr:colOff>476250</xdr:colOff>
      <xdr:row>21</xdr:row>
      <xdr:rowOff>180976</xdr:rowOff>
    </xdr:to>
    <xdr:sp macro="" textlink="Key!I27">
      <xdr:nvSpPr>
        <xdr:cNvPr id="7" name="Rectangle 203">
          <a:extLst>
            <a:ext uri="{FF2B5EF4-FFF2-40B4-BE49-F238E27FC236}">
              <a16:creationId xmlns:a16="http://schemas.microsoft.com/office/drawing/2014/main" id="{5C79EC3C-41D8-4918-9E6F-F09155CDE98A}"/>
            </a:ext>
          </a:extLst>
        </xdr:cNvPr>
        <xdr:cNvSpPr/>
      </xdr:nvSpPr>
      <xdr:spPr>
        <a:xfrm>
          <a:off x="13973175" y="4048126"/>
          <a:ext cx="72390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fld id="{80827E1B-0B23-4DC4-B5E4-6B2DD285980A}" type="TxLink">
            <a:rPr lang="en-US" sz="800" b="0" i="0" u="none" strike="noStrike">
              <a:solidFill>
                <a:srgbClr val="000000"/>
              </a:solidFill>
              <a:latin typeface="+mn-lt"/>
              <a:ea typeface="+mn-ea"/>
              <a:cs typeface="Arial"/>
            </a:rPr>
            <a:pPr marL="0" indent="0" algn="ctr"/>
            <a:t>Rural</a:t>
          </a:fld>
          <a:endParaRPr lang="en-GB" sz="800" b="0" i="0" u="none" strike="noStrike">
            <a:solidFill>
              <a:srgbClr val="000000"/>
            </a:solidFill>
            <a:latin typeface="+mn-lt"/>
            <a:ea typeface="+mn-ea"/>
            <a:cs typeface="Arial" panose="020B0604020202020204" pitchFamily="34" charset="0"/>
          </a:endParaRPr>
        </a:p>
      </xdr:txBody>
    </xdr:sp>
    <xdr:clientData/>
  </xdr:twoCellAnchor>
  <xdr:twoCellAnchor>
    <xdr:from>
      <xdr:col>18</xdr:col>
      <xdr:colOff>244475</xdr:colOff>
      <xdr:row>21</xdr:row>
      <xdr:rowOff>9525</xdr:rowOff>
    </xdr:from>
    <xdr:to>
      <xdr:col>20</xdr:col>
      <xdr:colOff>44450</xdr:colOff>
      <xdr:row>22</xdr:row>
      <xdr:rowOff>20640</xdr:rowOff>
    </xdr:to>
    <xdr:sp macro="" textlink="Key!I29">
      <xdr:nvSpPr>
        <xdr:cNvPr id="8" name="Rectangle 204">
          <a:extLst>
            <a:ext uri="{FF2B5EF4-FFF2-40B4-BE49-F238E27FC236}">
              <a16:creationId xmlns:a16="http://schemas.microsoft.com/office/drawing/2014/main" id="{0BCE3962-D87D-4D4B-BBFF-D6ABE1C39A7A}"/>
            </a:ext>
          </a:extLst>
        </xdr:cNvPr>
        <xdr:cNvSpPr/>
      </xdr:nvSpPr>
      <xdr:spPr>
        <a:xfrm>
          <a:off x="14465300" y="4067175"/>
          <a:ext cx="1171575" cy="2016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fld id="{47E21305-8B40-4479-BC2E-B88531C8D9C1}" type="TxLink">
            <a:rPr lang="en-US" sz="800" b="0" i="0" u="none" strike="noStrike">
              <a:solidFill>
                <a:srgbClr val="000000"/>
              </a:solidFill>
              <a:latin typeface="+mn-lt"/>
              <a:ea typeface="+mn-ea"/>
              <a:cs typeface="Arial"/>
            </a:rPr>
            <a:pPr marL="0" indent="0" algn="ctr"/>
            <a:t>Pre-primary</a:t>
          </a:fld>
          <a:endParaRPr lang="en-GB" sz="800" b="0" i="0" u="none" strike="noStrike">
            <a:solidFill>
              <a:srgbClr val="000000"/>
            </a:solidFill>
            <a:latin typeface="+mn-lt"/>
            <a:ea typeface="+mn-ea"/>
            <a:cs typeface="Arial" panose="020B0604020202020204" pitchFamily="34" charset="0"/>
          </a:endParaRPr>
        </a:p>
      </xdr:txBody>
    </xdr:sp>
    <xdr:clientData/>
  </xdr:twoCellAnchor>
  <xdr:twoCellAnchor>
    <xdr:from>
      <xdr:col>19</xdr:col>
      <xdr:colOff>552450</xdr:colOff>
      <xdr:row>21</xdr:row>
      <xdr:rowOff>9526</xdr:rowOff>
    </xdr:from>
    <xdr:to>
      <xdr:col>20</xdr:col>
      <xdr:colOff>590550</xdr:colOff>
      <xdr:row>22</xdr:row>
      <xdr:rowOff>9526</xdr:rowOff>
    </xdr:to>
    <xdr:sp macro="" textlink="Key!I30">
      <xdr:nvSpPr>
        <xdr:cNvPr id="9" name="Rectangle 205">
          <a:extLst>
            <a:ext uri="{FF2B5EF4-FFF2-40B4-BE49-F238E27FC236}">
              <a16:creationId xmlns:a16="http://schemas.microsoft.com/office/drawing/2014/main" id="{3B98B9E9-004F-4D58-A5FD-C662E9ED19F8}"/>
            </a:ext>
          </a:extLst>
        </xdr:cNvPr>
        <xdr:cNvSpPr/>
      </xdr:nvSpPr>
      <xdr:spPr>
        <a:xfrm>
          <a:off x="15459075" y="4067176"/>
          <a:ext cx="72390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fld id="{E179F925-5D29-4FE9-B16F-9E2441A7727F}" type="TxLink">
            <a:rPr lang="en-US" sz="800" b="0" i="0" u="none" strike="noStrike">
              <a:solidFill>
                <a:srgbClr val="000000"/>
              </a:solidFill>
              <a:latin typeface="+mn-lt"/>
              <a:ea typeface="+mn-ea"/>
              <a:cs typeface="Arial"/>
            </a:rPr>
            <a:pPr marL="0" indent="0" algn="ctr"/>
            <a:t>Primary</a:t>
          </a:fld>
          <a:endParaRPr lang="en-GB" sz="800" b="0" i="0" u="none" strike="noStrike">
            <a:solidFill>
              <a:srgbClr val="000000"/>
            </a:solidFill>
            <a:latin typeface="+mn-lt"/>
            <a:ea typeface="+mn-ea"/>
            <a:cs typeface="Arial" panose="020B0604020202020204" pitchFamily="34" charset="0"/>
          </a:endParaRPr>
        </a:p>
      </xdr:txBody>
    </xdr:sp>
    <xdr:clientData/>
  </xdr:twoCellAnchor>
  <xdr:twoCellAnchor>
    <xdr:from>
      <xdr:col>20</xdr:col>
      <xdr:colOff>396876</xdr:colOff>
      <xdr:row>21</xdr:row>
      <xdr:rowOff>19051</xdr:rowOff>
    </xdr:from>
    <xdr:to>
      <xdr:col>22</xdr:col>
      <xdr:colOff>6351</xdr:colOff>
      <xdr:row>21</xdr:row>
      <xdr:rowOff>161926</xdr:rowOff>
    </xdr:to>
    <xdr:sp macro="" textlink="Key!I31">
      <xdr:nvSpPr>
        <xdr:cNvPr id="10" name="Rectangle 206">
          <a:extLst>
            <a:ext uri="{FF2B5EF4-FFF2-40B4-BE49-F238E27FC236}">
              <a16:creationId xmlns:a16="http://schemas.microsoft.com/office/drawing/2014/main" id="{04DD1D2B-47B8-4A51-B713-B1F65998DCBD}"/>
            </a:ext>
          </a:extLst>
        </xdr:cNvPr>
        <xdr:cNvSpPr/>
      </xdr:nvSpPr>
      <xdr:spPr>
        <a:xfrm>
          <a:off x="15989301" y="4076701"/>
          <a:ext cx="981075" cy="142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fld id="{AB57E719-2633-4CDD-AF03-8DFB180C4A30}" type="TxLink">
            <a:rPr lang="en-US" sz="800" b="0" i="0" u="none" strike="noStrike">
              <a:solidFill>
                <a:srgbClr val="000000"/>
              </a:solidFill>
              <a:latin typeface="+mn-lt"/>
              <a:ea typeface="+mn-ea"/>
              <a:cs typeface="Arial"/>
            </a:rPr>
            <a:pPr marL="0" indent="0" algn="ctr"/>
            <a:t>Secondary</a:t>
          </a:fld>
          <a:endParaRPr lang="en-GB" sz="800" b="0" i="0" u="none" strike="noStrike">
            <a:solidFill>
              <a:srgbClr val="000000"/>
            </a:solidFill>
            <a:latin typeface="+mn-lt"/>
            <a:ea typeface="+mn-ea"/>
            <a:cs typeface="Arial" panose="020B0604020202020204" pitchFamily="34" charset="0"/>
          </a:endParaRPr>
        </a:p>
      </xdr:txBody>
    </xdr:sp>
    <xdr:clientData/>
  </xdr:twoCellAnchor>
  <xdr:twoCellAnchor>
    <xdr:from>
      <xdr:col>13</xdr:col>
      <xdr:colOff>428625</xdr:colOff>
      <xdr:row>21</xdr:row>
      <xdr:rowOff>38100</xdr:rowOff>
    </xdr:from>
    <xdr:to>
      <xdr:col>15</xdr:col>
      <xdr:colOff>38100</xdr:colOff>
      <xdr:row>21</xdr:row>
      <xdr:rowOff>180975</xdr:rowOff>
    </xdr:to>
    <xdr:sp macro="" textlink="Key!I31">
      <xdr:nvSpPr>
        <xdr:cNvPr id="11" name="Rectangle 99">
          <a:extLst>
            <a:ext uri="{FF2B5EF4-FFF2-40B4-BE49-F238E27FC236}">
              <a16:creationId xmlns:a16="http://schemas.microsoft.com/office/drawing/2014/main" id="{4F5E20A4-7C08-44A0-B167-BD6D30E38487}"/>
            </a:ext>
          </a:extLst>
        </xdr:cNvPr>
        <xdr:cNvSpPr/>
      </xdr:nvSpPr>
      <xdr:spPr>
        <a:xfrm>
          <a:off x="10963275" y="4095750"/>
          <a:ext cx="981075" cy="142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fld id="{4D584574-8A46-449B-A784-AC99215600E9}" type="TxLink">
            <a:rPr lang="en-US" sz="800" b="0" i="0" u="none" strike="noStrike">
              <a:solidFill>
                <a:srgbClr val="000000"/>
              </a:solidFill>
              <a:latin typeface="+mn-lt"/>
              <a:ea typeface="+mn-ea"/>
              <a:cs typeface="Arial"/>
            </a:rPr>
            <a:pPr marL="0" indent="0" algn="ctr"/>
            <a:t>Secondary</a:t>
          </a:fld>
          <a:endParaRPr lang="en-GB" sz="800" b="0" i="0" u="none" strike="noStrike">
            <a:solidFill>
              <a:srgbClr val="000000"/>
            </a:solidFill>
            <a:latin typeface="+mn-lt"/>
            <a:ea typeface="+mn-ea"/>
            <a:cs typeface="Arial" panose="020B0604020202020204" pitchFamily="34" charset="0"/>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0.19265</cdr:x>
      <cdr:y>0.90815</cdr:y>
    </cdr:from>
    <cdr:to>
      <cdr:x>0.20725</cdr:x>
      <cdr:y>0.9288</cdr:y>
    </cdr:to>
    <cdr:sp macro="" textlink="">
      <cdr:nvSpPr>
        <cdr:cNvPr id="2" name="Rectangle 1">
          <a:extLst xmlns:a="http://schemas.openxmlformats.org/drawingml/2006/main">
            <a:ext uri="{FF2B5EF4-FFF2-40B4-BE49-F238E27FC236}">
              <a16:creationId xmlns:a16="http://schemas.microsoft.com/office/drawing/2014/main" id="{8A43764F-CBE6-42DC-B042-6E6E20FAB700}"/>
            </a:ext>
          </a:extLst>
        </cdr:cNvPr>
        <cdr:cNvSpPr/>
      </cdr:nvSpPr>
      <cdr:spPr>
        <a:xfrm xmlns:a="http://schemas.openxmlformats.org/drawingml/2006/main">
          <a:off x="965200" y="3217861"/>
          <a:ext cx="73152" cy="73152"/>
        </a:xfrm>
        <a:prstGeom xmlns:a="http://schemas.openxmlformats.org/drawingml/2006/main" prst="rect">
          <a:avLst/>
        </a:prstGeom>
        <a:solidFill xmlns:a="http://schemas.openxmlformats.org/drawingml/2006/main">
          <a:srgbClr val="AF72B0"/>
        </a:solidFill>
        <a:ln xmlns:a="http://schemas.openxmlformats.org/drawingml/2006/main">
          <a:solidFill>
            <a:srgbClr val="AF72B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0.19265</cdr:x>
      <cdr:y>0.9431</cdr:y>
    </cdr:from>
    <cdr:to>
      <cdr:x>0.20725</cdr:x>
      <cdr:y>0.96375</cdr:y>
    </cdr:to>
    <cdr:sp macro="" textlink="">
      <cdr:nvSpPr>
        <cdr:cNvPr id="3" name="Rectangle 2">
          <a:extLst xmlns:a="http://schemas.openxmlformats.org/drawingml/2006/main">
            <a:ext uri="{FF2B5EF4-FFF2-40B4-BE49-F238E27FC236}">
              <a16:creationId xmlns:a16="http://schemas.microsoft.com/office/drawing/2014/main" id="{98613A6C-7D70-4D8F-9467-643B086914A4}"/>
            </a:ext>
          </a:extLst>
        </cdr:cNvPr>
        <cdr:cNvSpPr/>
      </cdr:nvSpPr>
      <cdr:spPr>
        <a:xfrm xmlns:a="http://schemas.openxmlformats.org/drawingml/2006/main">
          <a:off x="965200" y="3341686"/>
          <a:ext cx="73152" cy="73152"/>
        </a:xfrm>
        <a:prstGeom xmlns:a="http://schemas.openxmlformats.org/drawingml/2006/main" prst="rect">
          <a:avLst/>
        </a:prstGeom>
        <a:solidFill xmlns:a="http://schemas.openxmlformats.org/drawingml/2006/main">
          <a:srgbClr val="FFF176"/>
        </a:solidFill>
        <a:ln xmlns:a="http://schemas.openxmlformats.org/drawingml/2006/main">
          <a:solidFill>
            <a:srgbClr val="FFF176"/>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0.57858</cdr:x>
      <cdr:y>0.91084</cdr:y>
    </cdr:from>
    <cdr:to>
      <cdr:x>0.59318</cdr:x>
      <cdr:y>0.93149</cdr:y>
    </cdr:to>
    <cdr:sp macro="" textlink="">
      <cdr:nvSpPr>
        <cdr:cNvPr id="4" name="Rectangle 3">
          <a:extLst xmlns:a="http://schemas.openxmlformats.org/drawingml/2006/main">
            <a:ext uri="{FF2B5EF4-FFF2-40B4-BE49-F238E27FC236}">
              <a16:creationId xmlns:a16="http://schemas.microsoft.com/office/drawing/2014/main" id="{8303CB55-6DA3-463C-A1CB-FAAD6B3D5A85}"/>
            </a:ext>
          </a:extLst>
        </cdr:cNvPr>
        <cdr:cNvSpPr/>
      </cdr:nvSpPr>
      <cdr:spPr>
        <a:xfrm xmlns:a="http://schemas.openxmlformats.org/drawingml/2006/main">
          <a:off x="2898775" y="3227386"/>
          <a:ext cx="73152" cy="73152"/>
        </a:xfrm>
        <a:prstGeom xmlns:a="http://schemas.openxmlformats.org/drawingml/2006/main" prst="rect">
          <a:avLst/>
        </a:prstGeom>
        <a:solidFill xmlns:a="http://schemas.openxmlformats.org/drawingml/2006/main">
          <a:srgbClr val="FFC000"/>
        </a:solidFill>
        <a:ln xmlns:a="http://schemas.openxmlformats.org/drawingml/2006/main">
          <a:solidFill>
            <a:srgbClr val="FFC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0.57668</cdr:x>
      <cdr:y>0.9431</cdr:y>
    </cdr:from>
    <cdr:to>
      <cdr:x>0.59128</cdr:x>
      <cdr:y>0.96375</cdr:y>
    </cdr:to>
    <cdr:sp macro="" textlink="">
      <cdr:nvSpPr>
        <cdr:cNvPr id="5" name="Rectangle 200">
          <a:extLst xmlns:a="http://schemas.openxmlformats.org/drawingml/2006/main">
            <a:ext uri="{FF2B5EF4-FFF2-40B4-BE49-F238E27FC236}">
              <a16:creationId xmlns:a16="http://schemas.microsoft.com/office/drawing/2014/main" id="{0B368E4F-EA35-4E5B-A049-6800FB35C3D2}"/>
            </a:ext>
          </a:extLst>
        </cdr:cNvPr>
        <cdr:cNvSpPr/>
      </cdr:nvSpPr>
      <cdr:spPr>
        <a:xfrm xmlns:a="http://schemas.openxmlformats.org/drawingml/2006/main">
          <a:off x="2889250" y="3341686"/>
          <a:ext cx="73152" cy="73152"/>
        </a:xfrm>
        <a:prstGeom xmlns:a="http://schemas.openxmlformats.org/drawingml/2006/main" prst="rect">
          <a:avLst/>
        </a:prstGeom>
        <a:solidFill xmlns:a="http://schemas.openxmlformats.org/drawingml/2006/main">
          <a:srgbClr val="D9D9D9"/>
        </a:solidFill>
        <a:ln xmlns:a="http://schemas.openxmlformats.org/drawingml/2006/main">
          <a:solidFill>
            <a:srgbClr val="D9D9D9"/>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0.19645</cdr:x>
      <cdr:y>0.89471</cdr:y>
    </cdr:from>
    <cdr:to>
      <cdr:x>0.5019</cdr:x>
      <cdr:y>0.93548</cdr:y>
    </cdr:to>
    <cdr:sp macro="" textlink="$A$30">
      <cdr:nvSpPr>
        <cdr:cNvPr id="6" name="Rectangle 5">
          <a:extLst xmlns:a="http://schemas.openxmlformats.org/drawingml/2006/main">
            <a:ext uri="{FF2B5EF4-FFF2-40B4-BE49-F238E27FC236}">
              <a16:creationId xmlns:a16="http://schemas.microsoft.com/office/drawing/2014/main" id="{E7AEA2A6-F738-42EC-A43A-0D572B71A783}"/>
            </a:ext>
          </a:extLst>
        </cdr:cNvPr>
        <cdr:cNvSpPr/>
      </cdr:nvSpPr>
      <cdr:spPr>
        <a:xfrm xmlns:a="http://schemas.openxmlformats.org/drawingml/2006/main">
          <a:off x="984244" y="3170226"/>
          <a:ext cx="1530355" cy="144474"/>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lgn="l"/>
          <a:fld id="{F7EE06EE-589D-4277-A83E-A85FBA1C214A}" type="TxLink">
            <a:rPr lang="en-US" sz="900" b="0" i="0" u="none" strike="noStrike">
              <a:solidFill>
                <a:srgbClr val="000000"/>
              </a:solidFill>
              <a:latin typeface="+mn-lt"/>
              <a:ea typeface="+mn-ea"/>
              <a:cs typeface="Arial"/>
            </a:rPr>
            <a:pPr marL="0" indent="0" algn="l"/>
            <a:t>Basic service</a:t>
          </a:fld>
          <a:endParaRPr lang="en-GB" sz="900" b="0" i="0" u="none" strike="noStrike">
            <a:solidFill>
              <a:srgbClr val="000000"/>
            </a:solidFill>
            <a:latin typeface="+mn-lt"/>
            <a:ea typeface="+mn-ea"/>
            <a:cs typeface="Arial" panose="020B0604020202020204" pitchFamily="34" charset="0"/>
          </a:endParaRPr>
        </a:p>
      </cdr:txBody>
    </cdr:sp>
  </cdr:relSizeAnchor>
  <cdr:relSizeAnchor xmlns:cdr="http://schemas.openxmlformats.org/drawingml/2006/chartDrawing">
    <cdr:from>
      <cdr:x>0.19835</cdr:x>
      <cdr:y>0.91353</cdr:y>
    </cdr:from>
    <cdr:to>
      <cdr:x>0.61787</cdr:x>
      <cdr:y>1</cdr:y>
    </cdr:to>
    <cdr:sp macro="" textlink="$A$31">
      <cdr:nvSpPr>
        <cdr:cNvPr id="7" name="Rectangle 6">
          <a:extLst xmlns:a="http://schemas.openxmlformats.org/drawingml/2006/main">
            <a:ext uri="{FF2B5EF4-FFF2-40B4-BE49-F238E27FC236}">
              <a16:creationId xmlns:a16="http://schemas.microsoft.com/office/drawing/2014/main" id="{41D322F8-FF4B-4652-8E60-210CE7E1306B}"/>
            </a:ext>
          </a:extLst>
        </cdr:cNvPr>
        <cdr:cNvSpPr/>
      </cdr:nvSpPr>
      <cdr:spPr>
        <a:xfrm xmlns:a="http://schemas.openxmlformats.org/drawingml/2006/main">
          <a:off x="993776" y="3236924"/>
          <a:ext cx="2101850" cy="30637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lgn="l"/>
          <a:fld id="{D1ADBD60-8AEE-4B79-9FFD-62832DB02B03}" type="TxLink">
            <a:rPr lang="en-US" sz="900" b="0" i="0" u="none" strike="noStrike">
              <a:solidFill>
                <a:srgbClr val="000000"/>
              </a:solidFill>
              <a:latin typeface="+mn-lt"/>
              <a:ea typeface="+mn-ea"/>
              <a:cs typeface="Arial"/>
            </a:rPr>
            <a:pPr marL="0" indent="0" algn="l"/>
            <a:t>Limited service</a:t>
          </a:fld>
          <a:endParaRPr lang="en-GB" sz="900" b="0" i="0" u="none" strike="noStrike">
            <a:solidFill>
              <a:srgbClr val="000000"/>
            </a:solidFill>
            <a:latin typeface="+mn-lt"/>
            <a:ea typeface="+mn-ea"/>
            <a:cs typeface="Arial" panose="020B0604020202020204" pitchFamily="34" charset="0"/>
          </a:endParaRPr>
        </a:p>
      </cdr:txBody>
    </cdr:sp>
  </cdr:relSizeAnchor>
  <cdr:relSizeAnchor xmlns:cdr="http://schemas.openxmlformats.org/drawingml/2006/chartDrawing">
    <cdr:from>
      <cdr:x>0.58238</cdr:x>
      <cdr:y>0.88127</cdr:y>
    </cdr:from>
    <cdr:to>
      <cdr:x>0.84981</cdr:x>
      <cdr:y>0.96775</cdr:y>
    </cdr:to>
    <cdr:sp macro="" textlink="$A$32">
      <cdr:nvSpPr>
        <cdr:cNvPr id="8" name="Rectangle 7">
          <a:extLst xmlns:a="http://schemas.openxmlformats.org/drawingml/2006/main">
            <a:ext uri="{FF2B5EF4-FFF2-40B4-BE49-F238E27FC236}">
              <a16:creationId xmlns:a16="http://schemas.microsoft.com/office/drawing/2014/main" id="{3F8B12EA-A420-4E9F-B8D1-46AE849ED7E9}"/>
            </a:ext>
          </a:extLst>
        </cdr:cNvPr>
        <cdr:cNvSpPr/>
      </cdr:nvSpPr>
      <cdr:spPr>
        <a:xfrm xmlns:a="http://schemas.openxmlformats.org/drawingml/2006/main">
          <a:off x="2917825" y="3122611"/>
          <a:ext cx="1339850" cy="306411"/>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lgn="l"/>
          <a:fld id="{A6019ECA-F16D-401F-AC94-36137D53BC36}" type="TxLink">
            <a:rPr lang="en-US" sz="900" b="0" i="0" u="none" strike="noStrike">
              <a:solidFill>
                <a:srgbClr val="000000"/>
              </a:solidFill>
              <a:latin typeface="+mn-lt"/>
              <a:ea typeface="+mn-ea"/>
              <a:cs typeface="Arial"/>
            </a:rPr>
            <a:pPr marL="0" indent="0" algn="l"/>
            <a:t>No service</a:t>
          </a:fld>
          <a:endParaRPr lang="en-GB" sz="900" b="0" i="0" u="none" strike="noStrike">
            <a:solidFill>
              <a:srgbClr val="000000"/>
            </a:solidFill>
            <a:latin typeface="+mn-lt"/>
            <a:ea typeface="+mn-ea"/>
            <a:cs typeface="Arial" panose="020B0604020202020204" pitchFamily="34" charset="0"/>
          </a:endParaRPr>
        </a:p>
      </cdr:txBody>
    </cdr:sp>
  </cdr:relSizeAnchor>
  <cdr:relSizeAnchor xmlns:cdr="http://schemas.openxmlformats.org/drawingml/2006/chartDrawing">
    <cdr:from>
      <cdr:x>0.58048</cdr:x>
      <cdr:y>0.91352</cdr:y>
    </cdr:from>
    <cdr:to>
      <cdr:x>0.92966</cdr:x>
      <cdr:y>1</cdr:y>
    </cdr:to>
    <cdr:sp macro="" textlink="$A$33">
      <cdr:nvSpPr>
        <cdr:cNvPr id="9" name="Rectangle 8">
          <a:extLst xmlns:a="http://schemas.openxmlformats.org/drawingml/2006/main">
            <a:ext uri="{FF2B5EF4-FFF2-40B4-BE49-F238E27FC236}">
              <a16:creationId xmlns:a16="http://schemas.microsoft.com/office/drawing/2014/main" id="{C7EFDAE7-2AA3-443C-9A8A-A6DC44215764}"/>
            </a:ext>
          </a:extLst>
        </cdr:cNvPr>
        <cdr:cNvSpPr/>
      </cdr:nvSpPr>
      <cdr:spPr>
        <a:xfrm xmlns:a="http://schemas.openxmlformats.org/drawingml/2006/main">
          <a:off x="2908300" y="3236889"/>
          <a:ext cx="1749425" cy="306411"/>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lgn="l"/>
          <a:fld id="{511B18D9-DA74-4CC7-BCAD-B6CA875EF920}" type="TxLink">
            <a:rPr lang="en-US" sz="900" b="0" i="0" u="none" strike="noStrike">
              <a:solidFill>
                <a:srgbClr val="000000"/>
              </a:solidFill>
              <a:latin typeface="+mn-lt"/>
              <a:ea typeface="+mn-ea"/>
              <a:cs typeface="Arial"/>
            </a:rPr>
            <a:pPr marL="0" indent="0" algn="l"/>
            <a:t>Insufficient data</a:t>
          </a:fld>
          <a:endParaRPr lang="en-GB" sz="900" b="0" i="0" u="none" strike="noStrike">
            <a:solidFill>
              <a:srgbClr val="000000"/>
            </a:solidFill>
            <a:latin typeface="+mn-lt"/>
            <a:ea typeface="+mn-ea"/>
            <a:cs typeface="Arial" panose="020B0604020202020204"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0.18553</cdr:x>
      <cdr:y>0.90559</cdr:y>
    </cdr:from>
    <cdr:to>
      <cdr:x>0.20003</cdr:x>
      <cdr:y>0.92621</cdr:y>
    </cdr:to>
    <cdr:sp macro="" textlink="">
      <cdr:nvSpPr>
        <cdr:cNvPr id="2" name="Rectangle 1">
          <a:extLst xmlns:a="http://schemas.openxmlformats.org/drawingml/2006/main">
            <a:ext uri="{FF2B5EF4-FFF2-40B4-BE49-F238E27FC236}">
              <a16:creationId xmlns:a16="http://schemas.microsoft.com/office/drawing/2014/main" id="{4C036E10-BF25-493E-AF77-D7542B7374C9}"/>
            </a:ext>
          </a:extLst>
        </cdr:cNvPr>
        <cdr:cNvSpPr/>
      </cdr:nvSpPr>
      <cdr:spPr>
        <a:xfrm xmlns:a="http://schemas.openxmlformats.org/drawingml/2006/main">
          <a:off x="936625" y="3213100"/>
          <a:ext cx="73152" cy="73152"/>
        </a:xfrm>
        <a:prstGeom xmlns:a="http://schemas.openxmlformats.org/drawingml/2006/main" prst="rect">
          <a:avLst/>
        </a:prstGeom>
        <a:solidFill xmlns:a="http://schemas.openxmlformats.org/drawingml/2006/main">
          <a:srgbClr val="00B8EC"/>
        </a:solidFill>
        <a:ln xmlns:a="http://schemas.openxmlformats.org/drawingml/2006/main">
          <a:solidFill>
            <a:srgbClr val="00B8EC"/>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0.18553</cdr:x>
      <cdr:y>0.94318</cdr:y>
    </cdr:from>
    <cdr:to>
      <cdr:x>0.20003</cdr:x>
      <cdr:y>0.96379</cdr:y>
    </cdr:to>
    <cdr:sp macro="" textlink="">
      <cdr:nvSpPr>
        <cdr:cNvPr id="3" name="Rectangle 2">
          <a:extLst xmlns:a="http://schemas.openxmlformats.org/drawingml/2006/main">
            <a:ext uri="{FF2B5EF4-FFF2-40B4-BE49-F238E27FC236}">
              <a16:creationId xmlns:a16="http://schemas.microsoft.com/office/drawing/2014/main" id="{E6B8B247-CDB4-4EAE-92A0-D0EC23B1D219}"/>
            </a:ext>
          </a:extLst>
        </cdr:cNvPr>
        <cdr:cNvSpPr/>
      </cdr:nvSpPr>
      <cdr:spPr>
        <a:xfrm xmlns:a="http://schemas.openxmlformats.org/drawingml/2006/main">
          <a:off x="936625" y="3346450"/>
          <a:ext cx="73152" cy="73152"/>
        </a:xfrm>
        <a:prstGeom xmlns:a="http://schemas.openxmlformats.org/drawingml/2006/main" prst="rect">
          <a:avLst/>
        </a:prstGeom>
        <a:solidFill xmlns:a="http://schemas.openxmlformats.org/drawingml/2006/main">
          <a:srgbClr val="FFF176"/>
        </a:solidFill>
        <a:ln xmlns:a="http://schemas.openxmlformats.org/drawingml/2006/main">
          <a:solidFill>
            <a:srgbClr val="FFF176"/>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0.56667</cdr:x>
      <cdr:y>0.90559</cdr:y>
    </cdr:from>
    <cdr:to>
      <cdr:x>0.58116</cdr:x>
      <cdr:y>0.92621</cdr:y>
    </cdr:to>
    <cdr:sp macro="" textlink="">
      <cdr:nvSpPr>
        <cdr:cNvPr id="4" name="Rectangle 3">
          <a:extLst xmlns:a="http://schemas.openxmlformats.org/drawingml/2006/main">
            <a:ext uri="{FF2B5EF4-FFF2-40B4-BE49-F238E27FC236}">
              <a16:creationId xmlns:a16="http://schemas.microsoft.com/office/drawing/2014/main" id="{9C995AE3-1533-470C-836C-C48BDE94F9D2}"/>
            </a:ext>
          </a:extLst>
        </cdr:cNvPr>
        <cdr:cNvSpPr/>
      </cdr:nvSpPr>
      <cdr:spPr>
        <a:xfrm xmlns:a="http://schemas.openxmlformats.org/drawingml/2006/main">
          <a:off x="2860675" y="3213100"/>
          <a:ext cx="73152" cy="73152"/>
        </a:xfrm>
        <a:prstGeom xmlns:a="http://schemas.openxmlformats.org/drawingml/2006/main" prst="rect">
          <a:avLst/>
        </a:prstGeom>
        <a:solidFill xmlns:a="http://schemas.openxmlformats.org/drawingml/2006/main">
          <a:srgbClr val="FFC000"/>
        </a:solidFill>
        <a:ln xmlns:a="http://schemas.openxmlformats.org/drawingml/2006/main">
          <a:solidFill>
            <a:srgbClr val="FFC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0.56667</cdr:x>
      <cdr:y>0.94318</cdr:y>
    </cdr:from>
    <cdr:to>
      <cdr:x>0.58116</cdr:x>
      <cdr:y>0.96379</cdr:y>
    </cdr:to>
    <cdr:sp macro="" textlink="">
      <cdr:nvSpPr>
        <cdr:cNvPr id="5" name="Rectangle 4">
          <a:extLst xmlns:a="http://schemas.openxmlformats.org/drawingml/2006/main">
            <a:ext uri="{FF2B5EF4-FFF2-40B4-BE49-F238E27FC236}">
              <a16:creationId xmlns:a16="http://schemas.microsoft.com/office/drawing/2014/main" id="{46F51DED-62F7-4A7C-BF03-AA0B2CFAB419}"/>
            </a:ext>
          </a:extLst>
        </cdr:cNvPr>
        <cdr:cNvSpPr/>
      </cdr:nvSpPr>
      <cdr:spPr>
        <a:xfrm xmlns:a="http://schemas.openxmlformats.org/drawingml/2006/main">
          <a:off x="2860675" y="3346450"/>
          <a:ext cx="73152" cy="73152"/>
        </a:xfrm>
        <a:prstGeom xmlns:a="http://schemas.openxmlformats.org/drawingml/2006/main" prst="rect">
          <a:avLst/>
        </a:prstGeom>
        <a:solidFill xmlns:a="http://schemas.openxmlformats.org/drawingml/2006/main">
          <a:srgbClr val="D9D9D9"/>
        </a:solidFill>
        <a:ln xmlns:a="http://schemas.openxmlformats.org/drawingml/2006/main">
          <a:solidFill>
            <a:srgbClr val="D9D9D9"/>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0.18931</cdr:x>
      <cdr:y>0.89217</cdr:y>
    </cdr:from>
    <cdr:to>
      <cdr:x>0.52641</cdr:x>
      <cdr:y>0.94631</cdr:y>
    </cdr:to>
    <cdr:sp macro="" textlink="$A$30">
      <cdr:nvSpPr>
        <cdr:cNvPr id="6" name="Rectangle 5">
          <a:extLst xmlns:a="http://schemas.openxmlformats.org/drawingml/2006/main">
            <a:ext uri="{FF2B5EF4-FFF2-40B4-BE49-F238E27FC236}">
              <a16:creationId xmlns:a16="http://schemas.microsoft.com/office/drawing/2014/main" id="{80FC1D4A-CD04-4D00-A5A9-ED892768768F}"/>
            </a:ext>
          </a:extLst>
        </cdr:cNvPr>
        <cdr:cNvSpPr/>
      </cdr:nvSpPr>
      <cdr:spPr>
        <a:xfrm xmlns:a="http://schemas.openxmlformats.org/drawingml/2006/main">
          <a:off x="955683" y="3165476"/>
          <a:ext cx="1701791" cy="19208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lgn="l"/>
          <a:fld id="{7076D0AD-A428-4A18-B9DD-A25EA1AF95FF}" type="TxLink">
            <a:rPr lang="en-US" sz="900" b="0" i="0" u="none" strike="noStrike">
              <a:solidFill>
                <a:srgbClr val="000000"/>
              </a:solidFill>
              <a:latin typeface="+mn-lt"/>
              <a:ea typeface="+mn-ea"/>
              <a:cs typeface="Arial"/>
            </a:rPr>
            <a:pPr marL="0" indent="0" algn="l"/>
            <a:t>Basic service</a:t>
          </a:fld>
          <a:endParaRPr lang="en-GB" sz="900" b="0" i="0" u="none" strike="noStrike">
            <a:solidFill>
              <a:srgbClr val="000000"/>
            </a:solidFill>
            <a:latin typeface="+mn-lt"/>
            <a:ea typeface="+mn-ea"/>
            <a:cs typeface="Arial" panose="020B0604020202020204" pitchFamily="34" charset="0"/>
          </a:endParaRPr>
        </a:p>
      </cdr:txBody>
    </cdr:sp>
  </cdr:relSizeAnchor>
  <cdr:relSizeAnchor xmlns:cdr="http://schemas.openxmlformats.org/drawingml/2006/chartDrawing">
    <cdr:from>
      <cdr:x>0.1912</cdr:x>
      <cdr:y>0.91365</cdr:y>
    </cdr:from>
    <cdr:to>
      <cdr:x>0.60755</cdr:x>
      <cdr:y>1</cdr:y>
    </cdr:to>
    <cdr:sp macro="" textlink="$A$31">
      <cdr:nvSpPr>
        <cdr:cNvPr id="7" name="Rectangle 6">
          <a:extLst xmlns:a="http://schemas.openxmlformats.org/drawingml/2006/main">
            <a:ext uri="{FF2B5EF4-FFF2-40B4-BE49-F238E27FC236}">
              <a16:creationId xmlns:a16="http://schemas.microsoft.com/office/drawing/2014/main" id="{E0DD8ECE-C0F2-41CD-A04E-596C6CA6CEA9}"/>
            </a:ext>
          </a:extLst>
        </cdr:cNvPr>
        <cdr:cNvSpPr/>
      </cdr:nvSpPr>
      <cdr:spPr>
        <a:xfrm xmlns:a="http://schemas.openxmlformats.org/drawingml/2006/main">
          <a:off x="965201" y="3241688"/>
          <a:ext cx="2101850" cy="30637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lgn="l"/>
          <a:fld id="{619A7B08-FAB2-4B80-AFE7-62A2D3103AED}" type="TxLink">
            <a:rPr lang="en-US" sz="900" b="0" i="0" u="none" strike="noStrike">
              <a:solidFill>
                <a:srgbClr val="000000"/>
              </a:solidFill>
              <a:latin typeface="+mn-lt"/>
              <a:ea typeface="+mn-ea"/>
              <a:cs typeface="Arial"/>
            </a:rPr>
            <a:pPr marL="0" indent="0" algn="l"/>
            <a:t>Limited service</a:t>
          </a:fld>
          <a:endParaRPr lang="en-GB" sz="900" b="0" i="0" u="none" strike="noStrike">
            <a:solidFill>
              <a:srgbClr val="000000"/>
            </a:solidFill>
            <a:latin typeface="+mn-lt"/>
            <a:ea typeface="+mn-ea"/>
            <a:cs typeface="Arial" panose="020B0604020202020204" pitchFamily="34" charset="0"/>
          </a:endParaRPr>
        </a:p>
      </cdr:txBody>
    </cdr:sp>
  </cdr:relSizeAnchor>
  <cdr:relSizeAnchor xmlns:cdr="http://schemas.openxmlformats.org/drawingml/2006/chartDrawing">
    <cdr:from>
      <cdr:x>0.57044</cdr:x>
      <cdr:y>0.87606</cdr:y>
    </cdr:from>
    <cdr:to>
      <cdr:x>0.83585</cdr:x>
      <cdr:y>0.96242</cdr:y>
    </cdr:to>
    <cdr:sp macro="" textlink="$A$32">
      <cdr:nvSpPr>
        <cdr:cNvPr id="8" name="Rectangle 7">
          <a:extLst xmlns:a="http://schemas.openxmlformats.org/drawingml/2006/main">
            <a:ext uri="{FF2B5EF4-FFF2-40B4-BE49-F238E27FC236}">
              <a16:creationId xmlns:a16="http://schemas.microsoft.com/office/drawing/2014/main" id="{0EBFCB49-E513-4D42-81C2-40F60001DD74}"/>
            </a:ext>
          </a:extLst>
        </cdr:cNvPr>
        <cdr:cNvSpPr/>
      </cdr:nvSpPr>
      <cdr:spPr>
        <a:xfrm xmlns:a="http://schemas.openxmlformats.org/drawingml/2006/main">
          <a:off x="2879725" y="3108325"/>
          <a:ext cx="1339850" cy="306411"/>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lgn="l"/>
          <a:fld id="{D619BE2F-A609-4081-A2A1-68C1B95A68D2}" type="TxLink">
            <a:rPr lang="en-US" sz="900" b="0" i="0" u="none" strike="noStrike">
              <a:solidFill>
                <a:srgbClr val="000000"/>
              </a:solidFill>
              <a:latin typeface="+mn-lt"/>
              <a:ea typeface="+mn-ea"/>
              <a:cs typeface="Arial"/>
            </a:rPr>
            <a:pPr marL="0" indent="0" algn="l"/>
            <a:t>No service</a:t>
          </a:fld>
          <a:endParaRPr lang="en-GB" sz="900" b="0" i="0" u="none" strike="noStrike">
            <a:solidFill>
              <a:srgbClr val="000000"/>
            </a:solidFill>
            <a:latin typeface="+mn-lt"/>
            <a:ea typeface="+mn-ea"/>
            <a:cs typeface="Arial" panose="020B0604020202020204" pitchFamily="34" charset="0"/>
          </a:endParaRPr>
        </a:p>
      </cdr:txBody>
    </cdr:sp>
  </cdr:relSizeAnchor>
  <cdr:relSizeAnchor xmlns:cdr="http://schemas.openxmlformats.org/drawingml/2006/chartDrawing">
    <cdr:from>
      <cdr:x>0.57044</cdr:x>
      <cdr:y>0.91364</cdr:y>
    </cdr:from>
    <cdr:to>
      <cdr:x>0.91698</cdr:x>
      <cdr:y>1</cdr:y>
    </cdr:to>
    <cdr:sp macro="" textlink="$A$33">
      <cdr:nvSpPr>
        <cdr:cNvPr id="9" name="Rectangle 8">
          <a:extLst xmlns:a="http://schemas.openxmlformats.org/drawingml/2006/main">
            <a:ext uri="{FF2B5EF4-FFF2-40B4-BE49-F238E27FC236}">
              <a16:creationId xmlns:a16="http://schemas.microsoft.com/office/drawing/2014/main" id="{D0AF44E5-4FE1-4E0D-B87C-F5B262EB9562}"/>
            </a:ext>
          </a:extLst>
        </cdr:cNvPr>
        <cdr:cNvSpPr/>
      </cdr:nvSpPr>
      <cdr:spPr>
        <a:xfrm xmlns:a="http://schemas.openxmlformats.org/drawingml/2006/main">
          <a:off x="2879725" y="3241653"/>
          <a:ext cx="1749425" cy="306411"/>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lgn="l"/>
          <a:fld id="{0E58EFD7-BE0E-46B0-9B1F-C9AD5C26022C}" type="TxLink">
            <a:rPr lang="en-US" sz="900" b="0" i="0" u="none" strike="noStrike">
              <a:solidFill>
                <a:srgbClr val="000000"/>
              </a:solidFill>
              <a:latin typeface="+mn-lt"/>
              <a:ea typeface="+mn-ea"/>
              <a:cs typeface="Arial"/>
            </a:rPr>
            <a:pPr marL="0" indent="0" algn="l"/>
            <a:t>Insufficient data</a:t>
          </a:fld>
          <a:endParaRPr lang="en-GB" sz="900" b="0" i="0" u="none" strike="noStrike">
            <a:solidFill>
              <a:srgbClr val="000000"/>
            </a:solidFill>
            <a:latin typeface="+mn-lt"/>
            <a:ea typeface="+mn-ea"/>
            <a:cs typeface="Arial" panose="020B0604020202020204" pitchFamily="34" charset="0"/>
          </a:endParaRPr>
        </a:p>
      </cdr:txBody>
    </cdr:sp>
  </cdr:relSizeAnchor>
  <cdr:relSizeAnchor xmlns:cdr="http://schemas.openxmlformats.org/drawingml/2006/chartDrawing">
    <cdr:from>
      <cdr:x>0.08742</cdr:x>
      <cdr:y>0.84653</cdr:y>
    </cdr:from>
    <cdr:to>
      <cdr:x>0.25094</cdr:x>
      <cdr:y>0.8953</cdr:y>
    </cdr:to>
    <cdr:sp macro="" textlink="Key!I26">
      <cdr:nvSpPr>
        <cdr:cNvPr id="10" name="Rectangle 9">
          <a:extLst xmlns:a="http://schemas.openxmlformats.org/drawingml/2006/main">
            <a:ext uri="{FF2B5EF4-FFF2-40B4-BE49-F238E27FC236}">
              <a16:creationId xmlns:a16="http://schemas.microsoft.com/office/drawing/2014/main" id="{17D979D8-1352-4BAD-98BD-9E30D1AB962D}"/>
            </a:ext>
          </a:extLst>
        </cdr:cNvPr>
        <cdr:cNvSpPr/>
      </cdr:nvSpPr>
      <cdr:spPr>
        <a:xfrm xmlns:a="http://schemas.openxmlformats.org/drawingml/2006/main">
          <a:off x="441325" y="3003550"/>
          <a:ext cx="825500" cy="173039"/>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lgn="ctr"/>
          <a:fld id="{85B2EF42-6BD0-447E-9E71-E0DAEA7637B6}" type="TxLink">
            <a:rPr lang="en-US" sz="800" b="0" i="0" u="none" strike="noStrike">
              <a:solidFill>
                <a:srgbClr val="000000"/>
              </a:solidFill>
              <a:latin typeface="+mn-lt"/>
              <a:ea typeface="+mn-ea"/>
              <a:cs typeface="Arial"/>
            </a:rPr>
            <a:pPr marL="0" indent="0" algn="ctr"/>
            <a:t>Total</a:t>
          </a:fld>
          <a:endParaRPr lang="en-GB" sz="800" b="0" i="0" u="none" strike="noStrike">
            <a:solidFill>
              <a:srgbClr val="000000"/>
            </a:solidFill>
            <a:latin typeface="+mn-lt"/>
            <a:ea typeface="+mn-ea"/>
            <a:cs typeface="Arial" panose="020B0604020202020204" pitchFamily="34" charset="0"/>
          </a:endParaRPr>
        </a:p>
      </cdr:txBody>
    </cdr:sp>
  </cdr:relSizeAnchor>
  <cdr:relSizeAnchor xmlns:cdr="http://schemas.openxmlformats.org/drawingml/2006/chartDrawing">
    <cdr:from>
      <cdr:x>0.23836</cdr:x>
      <cdr:y>0.84653</cdr:y>
    </cdr:from>
    <cdr:to>
      <cdr:x>0.38176</cdr:x>
      <cdr:y>0.90022</cdr:y>
    </cdr:to>
    <cdr:sp macro="" textlink="Key!I28">
      <cdr:nvSpPr>
        <cdr:cNvPr id="11" name="Rectangle 10">
          <a:extLst xmlns:a="http://schemas.openxmlformats.org/drawingml/2006/main">
            <a:ext uri="{FF2B5EF4-FFF2-40B4-BE49-F238E27FC236}">
              <a16:creationId xmlns:a16="http://schemas.microsoft.com/office/drawing/2014/main" id="{6041BDE8-F2D1-4C0A-91EF-882289ECF064}"/>
            </a:ext>
          </a:extLst>
        </cdr:cNvPr>
        <cdr:cNvSpPr/>
      </cdr:nvSpPr>
      <cdr:spPr>
        <a:xfrm xmlns:a="http://schemas.openxmlformats.org/drawingml/2006/main">
          <a:off x="1203325" y="3003550"/>
          <a:ext cx="723900" cy="19050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lgn="ctr"/>
          <a:fld id="{8C622002-5D02-4456-A497-46DF6878B909}" type="TxLink">
            <a:rPr lang="en-US" sz="800" b="0" i="0" u="none" strike="noStrike">
              <a:solidFill>
                <a:srgbClr val="000000"/>
              </a:solidFill>
              <a:latin typeface="+mn-lt"/>
              <a:ea typeface="+mn-ea"/>
              <a:cs typeface="Arial"/>
            </a:rPr>
            <a:pPr marL="0" indent="0" algn="ctr"/>
            <a:t>Urban</a:t>
          </a:fld>
          <a:endParaRPr lang="en-GB" sz="800" b="0" i="0" u="none" strike="noStrike">
            <a:solidFill>
              <a:srgbClr val="000000"/>
            </a:solidFill>
            <a:latin typeface="+mn-lt"/>
            <a:ea typeface="+mn-ea"/>
            <a:cs typeface="Arial" panose="020B0604020202020204" pitchFamily="34" charset="0"/>
          </a:endParaRPr>
        </a:p>
      </cdr:txBody>
    </cdr:sp>
  </cdr:relSizeAnchor>
  <cdr:relSizeAnchor xmlns:cdr="http://schemas.openxmlformats.org/drawingml/2006/chartDrawing">
    <cdr:from>
      <cdr:x>0.38553</cdr:x>
      <cdr:y>0.84922</cdr:y>
    </cdr:from>
    <cdr:to>
      <cdr:x>0.52893</cdr:x>
      <cdr:y>0.90291</cdr:y>
    </cdr:to>
    <cdr:sp macro="" textlink="Key!I27">
      <cdr:nvSpPr>
        <cdr:cNvPr id="12" name="Rectangle 11">
          <a:extLst xmlns:a="http://schemas.openxmlformats.org/drawingml/2006/main">
            <a:ext uri="{FF2B5EF4-FFF2-40B4-BE49-F238E27FC236}">
              <a16:creationId xmlns:a16="http://schemas.microsoft.com/office/drawing/2014/main" id="{B4B24AF6-74C9-46D6-A2C8-8D105A11E13C}"/>
            </a:ext>
          </a:extLst>
        </cdr:cNvPr>
        <cdr:cNvSpPr/>
      </cdr:nvSpPr>
      <cdr:spPr>
        <a:xfrm xmlns:a="http://schemas.openxmlformats.org/drawingml/2006/main">
          <a:off x="1946275" y="3013075"/>
          <a:ext cx="723900" cy="19050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lgn="ctr"/>
          <a:fld id="{4C81EEDE-708C-4CB6-A0A1-A86FFD8A232D}" type="TxLink">
            <a:rPr lang="en-US" sz="800" b="0" i="0" u="none" strike="noStrike">
              <a:solidFill>
                <a:srgbClr val="000000"/>
              </a:solidFill>
              <a:latin typeface="+mn-lt"/>
              <a:ea typeface="+mn-ea"/>
              <a:cs typeface="Arial"/>
            </a:rPr>
            <a:pPr marL="0" indent="0" algn="ctr"/>
            <a:t>Rural</a:t>
          </a:fld>
          <a:endParaRPr lang="en-GB" sz="800" b="0" i="0" u="none" strike="noStrike">
            <a:solidFill>
              <a:srgbClr val="000000"/>
            </a:solidFill>
            <a:latin typeface="+mn-lt"/>
            <a:ea typeface="+mn-ea"/>
            <a:cs typeface="Arial" panose="020B0604020202020204" pitchFamily="34" charset="0"/>
          </a:endParaRPr>
        </a:p>
      </cdr:txBody>
    </cdr:sp>
  </cdr:relSizeAnchor>
  <cdr:relSizeAnchor xmlns:cdr="http://schemas.openxmlformats.org/drawingml/2006/chartDrawing">
    <cdr:from>
      <cdr:x>0.50189</cdr:x>
      <cdr:y>0.84922</cdr:y>
    </cdr:from>
    <cdr:to>
      <cdr:x>0.73396</cdr:x>
      <cdr:y>0.90604</cdr:y>
    </cdr:to>
    <cdr:sp macro="" textlink="Key!I29">
      <cdr:nvSpPr>
        <cdr:cNvPr id="13" name="Rectangle 12">
          <a:extLst xmlns:a="http://schemas.openxmlformats.org/drawingml/2006/main">
            <a:ext uri="{FF2B5EF4-FFF2-40B4-BE49-F238E27FC236}">
              <a16:creationId xmlns:a16="http://schemas.microsoft.com/office/drawing/2014/main" id="{64D055BC-5C65-493F-9EEA-609DE439D47F}"/>
            </a:ext>
          </a:extLst>
        </cdr:cNvPr>
        <cdr:cNvSpPr/>
      </cdr:nvSpPr>
      <cdr:spPr>
        <a:xfrm xmlns:a="http://schemas.openxmlformats.org/drawingml/2006/main">
          <a:off x="2533650" y="3013074"/>
          <a:ext cx="1171575" cy="20161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lgn="ctr"/>
          <a:fld id="{8878912D-64DF-4CA9-9913-6E2D7C80E0D2}" type="TxLink">
            <a:rPr lang="en-US" sz="800" b="0" i="0" u="none" strike="noStrike">
              <a:solidFill>
                <a:srgbClr val="000000"/>
              </a:solidFill>
              <a:latin typeface="+mn-lt"/>
              <a:ea typeface="+mn-ea"/>
              <a:cs typeface="Arial"/>
            </a:rPr>
            <a:pPr marL="0" indent="0" algn="ctr"/>
            <a:t>Pre-primary</a:t>
          </a:fld>
          <a:endParaRPr lang="en-GB" sz="800" b="0" i="0" u="none" strike="noStrike">
            <a:solidFill>
              <a:srgbClr val="000000"/>
            </a:solidFill>
            <a:latin typeface="+mn-lt"/>
            <a:ea typeface="+mn-ea"/>
            <a:cs typeface="Arial" panose="020B0604020202020204" pitchFamily="34" charset="0"/>
          </a:endParaRPr>
        </a:p>
      </cdr:txBody>
    </cdr:sp>
  </cdr:relSizeAnchor>
  <cdr:relSizeAnchor xmlns:cdr="http://schemas.openxmlformats.org/drawingml/2006/chartDrawing">
    <cdr:from>
      <cdr:x>0.68176</cdr:x>
      <cdr:y>0.84922</cdr:y>
    </cdr:from>
    <cdr:to>
      <cdr:x>0.82516</cdr:x>
      <cdr:y>0.90291</cdr:y>
    </cdr:to>
    <cdr:sp macro="" textlink="Key!I30">
      <cdr:nvSpPr>
        <cdr:cNvPr id="14" name="Rectangle 13">
          <a:extLst xmlns:a="http://schemas.openxmlformats.org/drawingml/2006/main">
            <a:ext uri="{FF2B5EF4-FFF2-40B4-BE49-F238E27FC236}">
              <a16:creationId xmlns:a16="http://schemas.microsoft.com/office/drawing/2014/main" id="{799078F9-248F-45C6-B3D3-4A4562C10218}"/>
            </a:ext>
          </a:extLst>
        </cdr:cNvPr>
        <cdr:cNvSpPr/>
      </cdr:nvSpPr>
      <cdr:spPr>
        <a:xfrm xmlns:a="http://schemas.openxmlformats.org/drawingml/2006/main">
          <a:off x="3441700" y="3013075"/>
          <a:ext cx="723900" cy="19050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lgn="ctr"/>
          <a:fld id="{C94BFDB3-7395-4E30-A4F0-B6DED898F587}" type="TxLink">
            <a:rPr lang="en-US" sz="800" b="0" i="0" u="none" strike="noStrike">
              <a:solidFill>
                <a:srgbClr val="000000"/>
              </a:solidFill>
              <a:latin typeface="+mn-lt"/>
              <a:ea typeface="+mn-ea"/>
              <a:cs typeface="Arial"/>
            </a:rPr>
            <a:pPr marL="0" indent="0" algn="ctr"/>
            <a:t>Primary</a:t>
          </a:fld>
          <a:endParaRPr lang="en-GB" sz="800" b="0" i="0" u="none" strike="noStrike">
            <a:solidFill>
              <a:srgbClr val="000000"/>
            </a:solidFill>
            <a:latin typeface="+mn-lt"/>
            <a:ea typeface="+mn-ea"/>
            <a:cs typeface="Arial" panose="020B0604020202020204" pitchFamily="34" charset="0"/>
          </a:endParaRPr>
        </a:p>
      </cdr:txBody>
    </cdr:sp>
  </cdr:relSizeAnchor>
  <cdr:relSizeAnchor xmlns:cdr="http://schemas.openxmlformats.org/drawingml/2006/chartDrawing">
    <cdr:from>
      <cdr:x>0.8</cdr:x>
      <cdr:y>0.85459</cdr:y>
    </cdr:from>
    <cdr:to>
      <cdr:x>0.99434</cdr:x>
      <cdr:y>0.89485</cdr:y>
    </cdr:to>
    <cdr:sp macro="" textlink="Key!I31">
      <cdr:nvSpPr>
        <cdr:cNvPr id="15" name="Rectangle 14">
          <a:extLst xmlns:a="http://schemas.openxmlformats.org/drawingml/2006/main">
            <a:ext uri="{FF2B5EF4-FFF2-40B4-BE49-F238E27FC236}">
              <a16:creationId xmlns:a16="http://schemas.microsoft.com/office/drawing/2014/main" id="{A8C36319-ADFC-4C0C-90D1-00D032DA0E0F}"/>
            </a:ext>
          </a:extLst>
        </cdr:cNvPr>
        <cdr:cNvSpPr/>
      </cdr:nvSpPr>
      <cdr:spPr>
        <a:xfrm xmlns:a="http://schemas.openxmlformats.org/drawingml/2006/main">
          <a:off x="4038601" y="3032125"/>
          <a:ext cx="981075" cy="14287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lgn="ctr"/>
          <a:fld id="{3FA6EC19-6258-47D1-B1C2-E89028F11D55}" type="TxLink">
            <a:rPr lang="en-US" sz="800" b="0" i="0" u="none" strike="noStrike">
              <a:solidFill>
                <a:srgbClr val="000000"/>
              </a:solidFill>
              <a:latin typeface="+mn-lt"/>
              <a:ea typeface="+mn-ea"/>
              <a:cs typeface="Arial"/>
            </a:rPr>
            <a:pPr marL="0" indent="0" algn="ctr"/>
            <a:t>Secondary</a:t>
          </a:fld>
          <a:endParaRPr lang="en-GB" sz="800" b="0" i="0" u="none" strike="noStrike">
            <a:solidFill>
              <a:srgbClr val="000000"/>
            </a:solidFill>
            <a:latin typeface="+mn-lt"/>
            <a:ea typeface="+mn-ea"/>
            <a:cs typeface="Arial" panose="020B0604020202020204"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0.19645</cdr:x>
      <cdr:y>0.90815</cdr:y>
    </cdr:from>
    <cdr:to>
      <cdr:x>0.21105</cdr:x>
      <cdr:y>0.9288</cdr:y>
    </cdr:to>
    <cdr:sp macro="" textlink="">
      <cdr:nvSpPr>
        <cdr:cNvPr id="2" name="Rectangle 1">
          <a:extLst xmlns:a="http://schemas.openxmlformats.org/drawingml/2006/main">
            <a:ext uri="{FF2B5EF4-FFF2-40B4-BE49-F238E27FC236}">
              <a16:creationId xmlns:a16="http://schemas.microsoft.com/office/drawing/2014/main" id="{8A43764F-CBE6-42DC-B042-6E6E20FAB700}"/>
            </a:ext>
          </a:extLst>
        </cdr:cNvPr>
        <cdr:cNvSpPr/>
      </cdr:nvSpPr>
      <cdr:spPr>
        <a:xfrm xmlns:a="http://schemas.openxmlformats.org/drawingml/2006/main">
          <a:off x="984250" y="3217861"/>
          <a:ext cx="73152" cy="73152"/>
        </a:xfrm>
        <a:prstGeom xmlns:a="http://schemas.openxmlformats.org/drawingml/2006/main" prst="rect">
          <a:avLst/>
        </a:prstGeom>
        <a:solidFill xmlns:a="http://schemas.openxmlformats.org/drawingml/2006/main">
          <a:srgbClr val="51B453"/>
        </a:solidFill>
        <a:ln xmlns:a="http://schemas.openxmlformats.org/drawingml/2006/main">
          <a:solidFill>
            <a:srgbClr val="51B453"/>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0.19645</cdr:x>
      <cdr:y>0.9431</cdr:y>
    </cdr:from>
    <cdr:to>
      <cdr:x>0.21105</cdr:x>
      <cdr:y>0.96375</cdr:y>
    </cdr:to>
    <cdr:sp macro="" textlink="">
      <cdr:nvSpPr>
        <cdr:cNvPr id="3" name="Rectangle 2">
          <a:extLst xmlns:a="http://schemas.openxmlformats.org/drawingml/2006/main">
            <a:ext uri="{FF2B5EF4-FFF2-40B4-BE49-F238E27FC236}">
              <a16:creationId xmlns:a16="http://schemas.microsoft.com/office/drawing/2014/main" id="{98613A6C-7D70-4D8F-9467-643B086914A4}"/>
            </a:ext>
          </a:extLst>
        </cdr:cNvPr>
        <cdr:cNvSpPr/>
      </cdr:nvSpPr>
      <cdr:spPr>
        <a:xfrm xmlns:a="http://schemas.openxmlformats.org/drawingml/2006/main">
          <a:off x="984250" y="3341686"/>
          <a:ext cx="73152" cy="73152"/>
        </a:xfrm>
        <a:prstGeom xmlns:a="http://schemas.openxmlformats.org/drawingml/2006/main" prst="rect">
          <a:avLst/>
        </a:prstGeom>
        <a:solidFill xmlns:a="http://schemas.openxmlformats.org/drawingml/2006/main">
          <a:srgbClr val="FFF176"/>
        </a:solidFill>
        <a:ln xmlns:a="http://schemas.openxmlformats.org/drawingml/2006/main">
          <a:solidFill>
            <a:srgbClr val="FFF176"/>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0.58048</cdr:x>
      <cdr:y>0.91084</cdr:y>
    </cdr:from>
    <cdr:to>
      <cdr:x>0.59508</cdr:x>
      <cdr:y>0.93149</cdr:y>
    </cdr:to>
    <cdr:sp macro="" textlink="">
      <cdr:nvSpPr>
        <cdr:cNvPr id="4" name="Rectangle 3">
          <a:extLst xmlns:a="http://schemas.openxmlformats.org/drawingml/2006/main">
            <a:ext uri="{FF2B5EF4-FFF2-40B4-BE49-F238E27FC236}">
              <a16:creationId xmlns:a16="http://schemas.microsoft.com/office/drawing/2014/main" id="{8303CB55-6DA3-463C-A1CB-FAAD6B3D5A85}"/>
            </a:ext>
          </a:extLst>
        </cdr:cNvPr>
        <cdr:cNvSpPr/>
      </cdr:nvSpPr>
      <cdr:spPr>
        <a:xfrm xmlns:a="http://schemas.openxmlformats.org/drawingml/2006/main">
          <a:off x="2908300" y="3227386"/>
          <a:ext cx="73152" cy="73152"/>
        </a:xfrm>
        <a:prstGeom xmlns:a="http://schemas.openxmlformats.org/drawingml/2006/main" prst="rect">
          <a:avLst/>
        </a:prstGeom>
        <a:solidFill xmlns:a="http://schemas.openxmlformats.org/drawingml/2006/main">
          <a:srgbClr val="FFC000"/>
        </a:solidFill>
        <a:ln xmlns:a="http://schemas.openxmlformats.org/drawingml/2006/main">
          <a:solidFill>
            <a:srgbClr val="FFC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0.58048</cdr:x>
      <cdr:y>0.9431</cdr:y>
    </cdr:from>
    <cdr:to>
      <cdr:x>0.59508</cdr:x>
      <cdr:y>0.96375</cdr:y>
    </cdr:to>
    <cdr:sp macro="" textlink="">
      <cdr:nvSpPr>
        <cdr:cNvPr id="5" name="Rectangle 4">
          <a:extLst xmlns:a="http://schemas.openxmlformats.org/drawingml/2006/main">
            <a:ext uri="{FF2B5EF4-FFF2-40B4-BE49-F238E27FC236}">
              <a16:creationId xmlns:a16="http://schemas.microsoft.com/office/drawing/2014/main" id="{0B368E4F-EA35-4E5B-A049-6800FB35C3D2}"/>
            </a:ext>
          </a:extLst>
        </cdr:cNvPr>
        <cdr:cNvSpPr/>
      </cdr:nvSpPr>
      <cdr:spPr>
        <a:xfrm xmlns:a="http://schemas.openxmlformats.org/drawingml/2006/main">
          <a:off x="2908300" y="3341686"/>
          <a:ext cx="73152" cy="73152"/>
        </a:xfrm>
        <a:prstGeom xmlns:a="http://schemas.openxmlformats.org/drawingml/2006/main" prst="rect">
          <a:avLst/>
        </a:prstGeom>
        <a:solidFill xmlns:a="http://schemas.openxmlformats.org/drawingml/2006/main">
          <a:srgbClr val="D9D9D9"/>
        </a:solidFill>
        <a:ln xmlns:a="http://schemas.openxmlformats.org/drawingml/2006/main">
          <a:solidFill>
            <a:srgbClr val="D9D9D9"/>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0.20025</cdr:x>
      <cdr:y>0.89471</cdr:y>
    </cdr:from>
    <cdr:to>
      <cdr:x>0.50951</cdr:x>
      <cdr:y>0.93817</cdr:y>
    </cdr:to>
    <cdr:sp macro="" textlink="$A$30">
      <cdr:nvSpPr>
        <cdr:cNvPr id="6" name="Rectangle 5">
          <a:extLst xmlns:a="http://schemas.openxmlformats.org/drawingml/2006/main">
            <a:ext uri="{FF2B5EF4-FFF2-40B4-BE49-F238E27FC236}">
              <a16:creationId xmlns:a16="http://schemas.microsoft.com/office/drawing/2014/main" id="{E7AEA2A6-F738-42EC-A43A-0D572B71A783}"/>
            </a:ext>
          </a:extLst>
        </cdr:cNvPr>
        <cdr:cNvSpPr/>
      </cdr:nvSpPr>
      <cdr:spPr>
        <a:xfrm xmlns:a="http://schemas.openxmlformats.org/drawingml/2006/main">
          <a:off x="1003283" y="3170226"/>
          <a:ext cx="1549417" cy="153999"/>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lgn="l"/>
          <a:fld id="{A68A10B8-9492-4266-8278-9531647181FE}" type="TxLink">
            <a:rPr lang="en-US" sz="900" b="0" i="0" u="none" strike="noStrike">
              <a:solidFill>
                <a:srgbClr val="000000"/>
              </a:solidFill>
              <a:latin typeface="+mn-lt"/>
              <a:ea typeface="+mn-ea"/>
              <a:cs typeface="Arial"/>
            </a:rPr>
            <a:pPr marL="0" indent="0" algn="l"/>
            <a:t>Basic service</a:t>
          </a:fld>
          <a:endParaRPr lang="en-GB" sz="900" b="0" i="0" u="none" strike="noStrike">
            <a:solidFill>
              <a:srgbClr val="000000"/>
            </a:solidFill>
            <a:latin typeface="+mn-lt"/>
            <a:ea typeface="+mn-ea"/>
            <a:cs typeface="Arial" panose="020B0604020202020204" pitchFamily="34" charset="0"/>
          </a:endParaRPr>
        </a:p>
      </cdr:txBody>
    </cdr:sp>
  </cdr:relSizeAnchor>
  <cdr:relSizeAnchor xmlns:cdr="http://schemas.openxmlformats.org/drawingml/2006/chartDrawing">
    <cdr:from>
      <cdr:x>0.20215</cdr:x>
      <cdr:y>0.91353</cdr:y>
    </cdr:from>
    <cdr:to>
      <cdr:x>0.62167</cdr:x>
      <cdr:y>1</cdr:y>
    </cdr:to>
    <cdr:sp macro="" textlink="$A$31">
      <cdr:nvSpPr>
        <cdr:cNvPr id="7" name="Rectangle 6">
          <a:extLst xmlns:a="http://schemas.openxmlformats.org/drawingml/2006/main">
            <a:ext uri="{FF2B5EF4-FFF2-40B4-BE49-F238E27FC236}">
              <a16:creationId xmlns:a16="http://schemas.microsoft.com/office/drawing/2014/main" id="{41D322F8-FF4B-4652-8E60-210CE7E1306B}"/>
            </a:ext>
          </a:extLst>
        </cdr:cNvPr>
        <cdr:cNvSpPr/>
      </cdr:nvSpPr>
      <cdr:spPr>
        <a:xfrm xmlns:a="http://schemas.openxmlformats.org/drawingml/2006/main">
          <a:off x="1012826" y="3236924"/>
          <a:ext cx="2101850" cy="30637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lgn="l"/>
          <a:fld id="{802D370B-FBFC-460C-8466-BE27BC2AA2C3}" type="TxLink">
            <a:rPr lang="en-US" sz="900" b="0" i="0" u="none" strike="noStrike">
              <a:solidFill>
                <a:srgbClr val="000000"/>
              </a:solidFill>
              <a:latin typeface="+mn-lt"/>
              <a:ea typeface="+mn-ea"/>
              <a:cs typeface="Arial"/>
            </a:rPr>
            <a:pPr marL="0" indent="0" algn="l"/>
            <a:t>Limited service</a:t>
          </a:fld>
          <a:endParaRPr lang="en-GB" sz="900" b="0" i="0" u="none" strike="noStrike">
            <a:solidFill>
              <a:srgbClr val="000000"/>
            </a:solidFill>
            <a:latin typeface="+mn-lt"/>
            <a:ea typeface="+mn-ea"/>
            <a:cs typeface="Arial" panose="020B0604020202020204" pitchFamily="34" charset="0"/>
          </a:endParaRPr>
        </a:p>
      </cdr:txBody>
    </cdr:sp>
  </cdr:relSizeAnchor>
  <cdr:relSizeAnchor xmlns:cdr="http://schemas.openxmlformats.org/drawingml/2006/chartDrawing">
    <cdr:from>
      <cdr:x>0.58428</cdr:x>
      <cdr:y>0.88127</cdr:y>
    </cdr:from>
    <cdr:to>
      <cdr:x>0.85171</cdr:x>
      <cdr:y>0.96775</cdr:y>
    </cdr:to>
    <cdr:sp macro="" textlink="$A$32">
      <cdr:nvSpPr>
        <cdr:cNvPr id="8" name="Rectangle 7">
          <a:extLst xmlns:a="http://schemas.openxmlformats.org/drawingml/2006/main">
            <a:ext uri="{FF2B5EF4-FFF2-40B4-BE49-F238E27FC236}">
              <a16:creationId xmlns:a16="http://schemas.microsoft.com/office/drawing/2014/main" id="{3F8B12EA-A420-4E9F-B8D1-46AE849ED7E9}"/>
            </a:ext>
          </a:extLst>
        </cdr:cNvPr>
        <cdr:cNvSpPr/>
      </cdr:nvSpPr>
      <cdr:spPr>
        <a:xfrm xmlns:a="http://schemas.openxmlformats.org/drawingml/2006/main">
          <a:off x="2927350" y="3122611"/>
          <a:ext cx="1339850" cy="306411"/>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lgn="l"/>
          <a:fld id="{3D2A9231-5131-430B-80E9-EA34904800FD}" type="TxLink">
            <a:rPr lang="en-US" sz="900" b="0" i="0" u="none" strike="noStrike">
              <a:solidFill>
                <a:srgbClr val="000000"/>
              </a:solidFill>
              <a:latin typeface="+mn-lt"/>
              <a:ea typeface="+mn-ea"/>
              <a:cs typeface="Arial"/>
            </a:rPr>
            <a:pPr marL="0" indent="0" algn="l"/>
            <a:t>No service</a:t>
          </a:fld>
          <a:endParaRPr lang="en-GB" sz="900" b="0" i="0" u="none" strike="noStrike">
            <a:solidFill>
              <a:srgbClr val="000000"/>
            </a:solidFill>
            <a:latin typeface="+mn-lt"/>
            <a:ea typeface="+mn-ea"/>
            <a:cs typeface="Arial" panose="020B0604020202020204" pitchFamily="34" charset="0"/>
          </a:endParaRPr>
        </a:p>
      </cdr:txBody>
    </cdr:sp>
  </cdr:relSizeAnchor>
  <cdr:relSizeAnchor xmlns:cdr="http://schemas.openxmlformats.org/drawingml/2006/chartDrawing">
    <cdr:from>
      <cdr:x>0.58428</cdr:x>
      <cdr:y>0.91352</cdr:y>
    </cdr:from>
    <cdr:to>
      <cdr:x>0.93346</cdr:x>
      <cdr:y>1</cdr:y>
    </cdr:to>
    <cdr:sp macro="" textlink="$A$33">
      <cdr:nvSpPr>
        <cdr:cNvPr id="9" name="Rectangle 8">
          <a:extLst xmlns:a="http://schemas.openxmlformats.org/drawingml/2006/main">
            <a:ext uri="{FF2B5EF4-FFF2-40B4-BE49-F238E27FC236}">
              <a16:creationId xmlns:a16="http://schemas.microsoft.com/office/drawing/2014/main" id="{C7EFDAE7-2AA3-443C-9A8A-A6DC44215764}"/>
            </a:ext>
          </a:extLst>
        </cdr:cNvPr>
        <cdr:cNvSpPr/>
      </cdr:nvSpPr>
      <cdr:spPr>
        <a:xfrm xmlns:a="http://schemas.openxmlformats.org/drawingml/2006/main">
          <a:off x="2927350" y="3236889"/>
          <a:ext cx="1749425" cy="306411"/>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lgn="l"/>
          <a:fld id="{AAEB9CEC-D67E-4707-B733-7DE3542C0540}" type="TxLink">
            <a:rPr lang="en-US" sz="900" b="0" i="0" u="none" strike="noStrike">
              <a:solidFill>
                <a:srgbClr val="000000"/>
              </a:solidFill>
              <a:latin typeface="+mn-lt"/>
              <a:ea typeface="+mn-ea"/>
              <a:cs typeface="Arial"/>
            </a:rPr>
            <a:pPr marL="0" indent="0" algn="l"/>
            <a:t>Insufficient data</a:t>
          </a:fld>
          <a:endParaRPr lang="en-GB" sz="900" b="0" i="0" u="none" strike="noStrike">
            <a:solidFill>
              <a:srgbClr val="000000"/>
            </a:solidFill>
            <a:latin typeface="+mn-lt"/>
            <a:ea typeface="+mn-ea"/>
            <a:cs typeface="Arial" panose="020B0604020202020204" pitchFamily="34" charset="0"/>
          </a:endParaRPr>
        </a:p>
      </cdr:txBody>
    </cdr:sp>
  </cdr:relSizeAnchor>
  <cdr:relSizeAnchor xmlns:cdr="http://schemas.openxmlformats.org/drawingml/2006/chartDrawing">
    <cdr:from>
      <cdr:x>0.09759</cdr:x>
      <cdr:y>0.84229</cdr:y>
    </cdr:from>
    <cdr:to>
      <cdr:x>0.26236</cdr:x>
      <cdr:y>0.89113</cdr:y>
    </cdr:to>
    <cdr:sp macro="" textlink="Key!I26">
      <cdr:nvSpPr>
        <cdr:cNvPr id="10" name="Rectangle 9">
          <a:extLst xmlns:a="http://schemas.openxmlformats.org/drawingml/2006/main">
            <a:ext uri="{FF2B5EF4-FFF2-40B4-BE49-F238E27FC236}">
              <a16:creationId xmlns:a16="http://schemas.microsoft.com/office/drawing/2014/main" id="{171ABD78-5974-4CD6-B381-56220292D284}"/>
            </a:ext>
          </a:extLst>
        </cdr:cNvPr>
        <cdr:cNvSpPr/>
      </cdr:nvSpPr>
      <cdr:spPr>
        <a:xfrm xmlns:a="http://schemas.openxmlformats.org/drawingml/2006/main">
          <a:off x="488950" y="2984500"/>
          <a:ext cx="825500" cy="173039"/>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lgn="ctr"/>
          <a:fld id="{0542ABCD-1363-4A63-A784-99D12F6149E5}" type="TxLink">
            <a:rPr lang="en-US" sz="800" b="0" i="0" u="none" strike="noStrike">
              <a:solidFill>
                <a:srgbClr val="000000"/>
              </a:solidFill>
              <a:latin typeface="+mn-lt"/>
              <a:ea typeface="+mn-ea"/>
              <a:cs typeface="Arial"/>
            </a:rPr>
            <a:pPr marL="0" indent="0" algn="ctr"/>
            <a:t>Total</a:t>
          </a:fld>
          <a:endParaRPr lang="en-GB" sz="800" b="0" i="0" u="none" strike="noStrike">
            <a:solidFill>
              <a:srgbClr val="000000"/>
            </a:solidFill>
            <a:latin typeface="+mn-lt"/>
            <a:ea typeface="+mn-ea"/>
            <a:cs typeface="Arial" panose="020B0604020202020204" pitchFamily="34" charset="0"/>
          </a:endParaRPr>
        </a:p>
      </cdr:txBody>
    </cdr:sp>
  </cdr:relSizeAnchor>
  <cdr:relSizeAnchor xmlns:cdr="http://schemas.openxmlformats.org/drawingml/2006/chartDrawing">
    <cdr:from>
      <cdr:x>0.25729</cdr:x>
      <cdr:y>0.83961</cdr:y>
    </cdr:from>
    <cdr:to>
      <cdr:x>0.40177</cdr:x>
      <cdr:y>0.89337</cdr:y>
    </cdr:to>
    <cdr:sp macro="" textlink="Key!I28">
      <cdr:nvSpPr>
        <cdr:cNvPr id="11" name="Rectangle 10">
          <a:extLst xmlns:a="http://schemas.openxmlformats.org/drawingml/2006/main">
            <a:ext uri="{FF2B5EF4-FFF2-40B4-BE49-F238E27FC236}">
              <a16:creationId xmlns:a16="http://schemas.microsoft.com/office/drawing/2014/main" id="{418DFE16-EAD6-4BA8-96D4-5551776DD774}"/>
            </a:ext>
          </a:extLst>
        </cdr:cNvPr>
        <cdr:cNvSpPr/>
      </cdr:nvSpPr>
      <cdr:spPr>
        <a:xfrm xmlns:a="http://schemas.openxmlformats.org/drawingml/2006/main">
          <a:off x="1289050" y="2974975"/>
          <a:ext cx="723900" cy="19050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lgn="ctr"/>
          <a:fld id="{A39DD981-3158-47F4-ABBF-0CB413034ADC}" type="TxLink">
            <a:rPr lang="en-US" sz="800" b="0" i="0" u="none" strike="noStrike">
              <a:solidFill>
                <a:srgbClr val="000000"/>
              </a:solidFill>
              <a:latin typeface="+mn-lt"/>
              <a:ea typeface="+mn-ea"/>
              <a:cs typeface="Arial"/>
            </a:rPr>
            <a:pPr marL="0" indent="0" algn="ctr"/>
            <a:t>Urban</a:t>
          </a:fld>
          <a:endParaRPr lang="en-GB" sz="800" b="0" i="0" u="none" strike="noStrike">
            <a:solidFill>
              <a:srgbClr val="000000"/>
            </a:solidFill>
            <a:latin typeface="+mn-lt"/>
            <a:ea typeface="+mn-ea"/>
            <a:cs typeface="Arial" panose="020B0604020202020204" pitchFamily="34" charset="0"/>
          </a:endParaRPr>
        </a:p>
      </cdr:txBody>
    </cdr:sp>
  </cdr:relSizeAnchor>
  <cdr:relSizeAnchor xmlns:cdr="http://schemas.openxmlformats.org/drawingml/2006/chartDrawing">
    <cdr:from>
      <cdr:x>0.40177</cdr:x>
      <cdr:y>0.83961</cdr:y>
    </cdr:from>
    <cdr:to>
      <cdr:x>0.54626</cdr:x>
      <cdr:y>0.89337</cdr:y>
    </cdr:to>
    <cdr:sp macro="" textlink="Key!I27">
      <cdr:nvSpPr>
        <cdr:cNvPr id="12" name="Rectangle 11">
          <a:extLst xmlns:a="http://schemas.openxmlformats.org/drawingml/2006/main">
            <a:ext uri="{FF2B5EF4-FFF2-40B4-BE49-F238E27FC236}">
              <a16:creationId xmlns:a16="http://schemas.microsoft.com/office/drawing/2014/main" id="{A3901B75-49DC-4DD2-AB8C-BB7F35A06BED}"/>
            </a:ext>
          </a:extLst>
        </cdr:cNvPr>
        <cdr:cNvSpPr/>
      </cdr:nvSpPr>
      <cdr:spPr>
        <a:xfrm xmlns:a="http://schemas.openxmlformats.org/drawingml/2006/main">
          <a:off x="2012950" y="2974975"/>
          <a:ext cx="723900" cy="19050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lgn="ctr"/>
          <a:fld id="{BD852DC6-997F-40BF-B7D9-744D639BC977}" type="TxLink">
            <a:rPr lang="en-US" sz="800" b="0" i="0" u="none" strike="noStrike">
              <a:solidFill>
                <a:srgbClr val="000000"/>
              </a:solidFill>
              <a:latin typeface="+mn-lt"/>
              <a:ea typeface="+mn-ea"/>
              <a:cs typeface="Arial"/>
            </a:rPr>
            <a:pPr marL="0" indent="0" algn="ctr"/>
            <a:t>Rural</a:t>
          </a:fld>
          <a:endParaRPr lang="en-GB" sz="800" b="0" i="0" u="none" strike="noStrike">
            <a:solidFill>
              <a:srgbClr val="000000"/>
            </a:solidFill>
            <a:latin typeface="+mn-lt"/>
            <a:ea typeface="+mn-ea"/>
            <a:cs typeface="Arial" panose="020B0604020202020204" pitchFamily="34" charset="0"/>
          </a:endParaRPr>
        </a:p>
      </cdr:txBody>
    </cdr:sp>
  </cdr:relSizeAnchor>
  <cdr:relSizeAnchor xmlns:cdr="http://schemas.openxmlformats.org/drawingml/2006/chartDrawing">
    <cdr:from>
      <cdr:x>0.51141</cdr:x>
      <cdr:y>0.83692</cdr:y>
    </cdr:from>
    <cdr:to>
      <cdr:x>0.74525</cdr:x>
      <cdr:y>0.89382</cdr:y>
    </cdr:to>
    <cdr:sp macro="" textlink="Key!I29">
      <cdr:nvSpPr>
        <cdr:cNvPr id="13" name="Rectangle 12">
          <a:extLst xmlns:a="http://schemas.openxmlformats.org/drawingml/2006/main">
            <a:ext uri="{FF2B5EF4-FFF2-40B4-BE49-F238E27FC236}">
              <a16:creationId xmlns:a16="http://schemas.microsoft.com/office/drawing/2014/main" id="{94C3A87A-F460-4E4E-B9AA-F34B762D45BF}"/>
            </a:ext>
          </a:extLst>
        </cdr:cNvPr>
        <cdr:cNvSpPr/>
      </cdr:nvSpPr>
      <cdr:spPr>
        <a:xfrm xmlns:a="http://schemas.openxmlformats.org/drawingml/2006/main">
          <a:off x="2562247" y="2965452"/>
          <a:ext cx="1171574" cy="201614"/>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lgn="ctr"/>
          <a:fld id="{464C162B-7D91-412D-887F-DC311E529A1F}" type="TxLink">
            <a:rPr lang="en-US" sz="800" b="0" i="0" u="none" strike="noStrike">
              <a:solidFill>
                <a:srgbClr val="000000"/>
              </a:solidFill>
              <a:latin typeface="+mn-lt"/>
              <a:ea typeface="+mn-ea"/>
              <a:cs typeface="Arial"/>
            </a:rPr>
            <a:pPr marL="0" indent="0" algn="ctr"/>
            <a:t>Pre-primary</a:t>
          </a:fld>
          <a:endParaRPr lang="en-GB" sz="800" b="0" i="0" u="none" strike="noStrike">
            <a:solidFill>
              <a:srgbClr val="000000"/>
            </a:solidFill>
            <a:latin typeface="+mn-lt"/>
            <a:ea typeface="+mn-ea"/>
            <a:cs typeface="Arial" panose="020B0604020202020204" pitchFamily="34" charset="0"/>
          </a:endParaRPr>
        </a:p>
      </cdr:txBody>
    </cdr:sp>
  </cdr:relSizeAnchor>
  <cdr:relSizeAnchor xmlns:cdr="http://schemas.openxmlformats.org/drawingml/2006/chartDrawing">
    <cdr:from>
      <cdr:x>0.69645</cdr:x>
      <cdr:y>0.8423</cdr:y>
    </cdr:from>
    <cdr:to>
      <cdr:x>0.84094</cdr:x>
      <cdr:y>0.89606</cdr:y>
    </cdr:to>
    <cdr:sp macro="" textlink="Key!I30">
      <cdr:nvSpPr>
        <cdr:cNvPr id="14" name="Rectangle 13">
          <a:extLst xmlns:a="http://schemas.openxmlformats.org/drawingml/2006/main">
            <a:ext uri="{FF2B5EF4-FFF2-40B4-BE49-F238E27FC236}">
              <a16:creationId xmlns:a16="http://schemas.microsoft.com/office/drawing/2014/main" id="{D3A9989B-D1C1-4162-994F-F6CB6797A817}"/>
            </a:ext>
          </a:extLst>
        </cdr:cNvPr>
        <cdr:cNvSpPr/>
      </cdr:nvSpPr>
      <cdr:spPr>
        <a:xfrm xmlns:a="http://schemas.openxmlformats.org/drawingml/2006/main">
          <a:off x="3489314" y="2984509"/>
          <a:ext cx="723917" cy="19048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indent="0" algn="ctr"/>
          <a:fld id="{26A8BF6A-8DA4-4B0D-8776-9ED59AC17489}" type="TxLink">
            <a:rPr lang="en-US" sz="800" b="0" i="0" u="none" strike="noStrike">
              <a:solidFill>
                <a:srgbClr val="000000"/>
              </a:solidFill>
              <a:latin typeface="+mn-lt"/>
              <a:ea typeface="+mn-ea"/>
              <a:cs typeface="Arial"/>
            </a:rPr>
            <a:pPr marL="0" indent="0" algn="ctr"/>
            <a:t>Primary</a:t>
          </a:fld>
          <a:endParaRPr lang="en-GB" sz="800" b="0" i="0" u="none" strike="noStrike">
            <a:solidFill>
              <a:srgbClr val="000000"/>
            </a:solidFill>
            <a:latin typeface="+mn-lt"/>
            <a:ea typeface="+mn-ea"/>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uri="{FF2B5EF4-FFF2-40B4-BE49-F238E27FC236}">
              <a16:creationId xmlns:a16="http://schemas.microsoft.com/office/drawing/2014/main" id="{20A3FAF8-7482-4789-8E62-56C478BFE7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uri="{FF2B5EF4-FFF2-40B4-BE49-F238E27FC236}">
              <a16:creationId xmlns:a16="http://schemas.microsoft.com/office/drawing/2014/main" id="{D07FF1C5-C80C-4EF0-8C07-18D05A45E7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uri="{FF2B5EF4-FFF2-40B4-BE49-F238E27FC236}">
              <a16:creationId xmlns:a16="http://schemas.microsoft.com/office/drawing/2014/main" id="{05D5D631-5848-482B-B944-FD366DCD73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uri="{FF2B5EF4-FFF2-40B4-BE49-F238E27FC236}">
              <a16:creationId xmlns:a16="http://schemas.microsoft.com/office/drawing/2014/main" id="{CEA151D5-C705-4270-8960-972C40ED96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uri="{FF2B5EF4-FFF2-40B4-BE49-F238E27FC236}">
              <a16:creationId xmlns:a16="http://schemas.microsoft.com/office/drawing/2014/main" id="{7EE55C8A-AF2C-4C7B-AE78-C5151C014B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uri="{FF2B5EF4-FFF2-40B4-BE49-F238E27FC236}">
              <a16:creationId xmlns:a16="http://schemas.microsoft.com/office/drawing/2014/main" id="{626C0D28-CCD4-4CDB-96D4-7F258F5291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uri="{FF2B5EF4-FFF2-40B4-BE49-F238E27FC236}">
              <a16:creationId xmlns:a16="http://schemas.microsoft.com/office/drawing/2014/main" id="{20344991-BF16-45E1-B21E-86C5FB5AEE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uri="{FF2B5EF4-FFF2-40B4-BE49-F238E27FC236}">
              <a16:creationId xmlns:a16="http://schemas.microsoft.com/office/drawing/2014/main" id="{8BDBF04A-C34C-4562-B26D-151EA3F1D5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uri="{FF2B5EF4-FFF2-40B4-BE49-F238E27FC236}">
              <a16:creationId xmlns:a16="http://schemas.microsoft.com/office/drawing/2014/main" id="{D7A1E35F-F03C-42E1-A362-857006EC93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uri="{FF2B5EF4-FFF2-40B4-BE49-F238E27FC236}">
              <a16:creationId xmlns:a16="http://schemas.microsoft.com/office/drawing/2014/main" id="{C466575D-63A8-4025-BD56-662B5AA7F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uri="{FF2B5EF4-FFF2-40B4-BE49-F238E27FC236}">
              <a16:creationId xmlns:a16="http://schemas.microsoft.com/office/drawing/2014/main" id="{6B89A198-156C-450C-B4BE-FEB9CFABC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uri="{FF2B5EF4-FFF2-40B4-BE49-F238E27FC236}">
              <a16:creationId xmlns:a16="http://schemas.microsoft.com/office/drawing/2014/main" id="{55482935-30F5-482A-8F67-B82C63E69C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uri="{FF2B5EF4-FFF2-40B4-BE49-F238E27FC236}">
              <a16:creationId xmlns:a16="http://schemas.microsoft.com/office/drawing/2014/main" id="{3D2B6156-9991-462D-A841-287DD62D4A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uri="{FF2B5EF4-FFF2-40B4-BE49-F238E27FC236}">
              <a16:creationId xmlns:a16="http://schemas.microsoft.com/office/drawing/2014/main" id="{2BC07278-A94F-4CD7-AF56-09D01EBE42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uri="{FF2B5EF4-FFF2-40B4-BE49-F238E27FC236}">
              <a16:creationId xmlns:a16="http://schemas.microsoft.com/office/drawing/2014/main" id="{4670EA3F-863F-4031-8922-B30EA344AB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uri="{FF2B5EF4-FFF2-40B4-BE49-F238E27FC236}">
              <a16:creationId xmlns:a16="http://schemas.microsoft.com/office/drawing/2014/main" id="{59486A22-767F-4B9B-AE28-0AD5B7A473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uri="{FF2B5EF4-FFF2-40B4-BE49-F238E27FC236}">
              <a16:creationId xmlns:a16="http://schemas.microsoft.com/office/drawing/2014/main" id="{0AC55F16-7BDB-43B8-A66A-2AA21F0F77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uri="{FF2B5EF4-FFF2-40B4-BE49-F238E27FC236}">
              <a16:creationId xmlns:a16="http://schemas.microsoft.com/office/drawing/2014/main" id="{4F429F1B-B941-4670-B79F-45C7FED35B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148167</xdr:colOff>
      <xdr:row>2</xdr:row>
      <xdr:rowOff>131232</xdr:rowOff>
    </xdr:from>
    <xdr:to>
      <xdr:col>0</xdr:col>
      <xdr:colOff>1583775</xdr:colOff>
      <xdr:row>2</xdr:row>
      <xdr:rowOff>542712</xdr:rowOff>
    </xdr:to>
    <xdr:sp macro="" textlink="Key!I12">
      <xdr:nvSpPr>
        <xdr:cNvPr id="2" name="TextBox 1">
          <a:hlinkClick xmlns:r="http://schemas.openxmlformats.org/officeDocument/2006/relationships" r:id="rId1"/>
          <a:extLst>
            <a:ext uri="{FF2B5EF4-FFF2-40B4-BE49-F238E27FC236}">
              <a16:creationId xmlns:a16="http://schemas.microsoft.com/office/drawing/2014/main" id="{4E8CB1BC-6D4B-437B-8770-CFC3A2C7DB0B}"/>
            </a:ext>
          </a:extLst>
        </xdr:cNvPr>
        <xdr:cNvSpPr txBox="1"/>
      </xdr:nvSpPr>
      <xdr:spPr>
        <a:xfrm>
          <a:off x="148167" y="550332"/>
          <a:ext cx="1435608" cy="41148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fld id="{54AADC03-056C-4485-AA9A-510A4752A9D4}" type="TxLink">
            <a:rPr lang="en-US" sz="1000" b="0" i="0" u="none" strike="noStrike">
              <a:solidFill>
                <a:srgbClr val="000000"/>
              </a:solidFill>
              <a:latin typeface="Arial"/>
              <a:ea typeface="+mn-ea"/>
              <a:cs typeface="Arial"/>
            </a:rPr>
            <a:pPr indent="0" algn="ctr"/>
            <a:t>Total</a:t>
          </a:fld>
          <a:endParaRPr lang="en-GB" sz="1000">
            <a:solidFill>
              <a:schemeClr val="dk1">
                <a:lumMod val="100000"/>
              </a:schemeClr>
            </a:solidFill>
            <a:latin typeface="+mn-lt"/>
            <a:ea typeface="+mn-ea"/>
            <a:cs typeface="+mn-cs"/>
          </a:endParaRPr>
        </a:p>
      </xdr:txBody>
    </xdr:sp>
    <xdr:clientData/>
  </xdr:twoCellAnchor>
  <xdr:twoCellAnchor>
    <xdr:from>
      <xdr:col>0</xdr:col>
      <xdr:colOff>158750</xdr:colOff>
      <xdr:row>2</xdr:row>
      <xdr:rowOff>586317</xdr:rowOff>
    </xdr:from>
    <xdr:to>
      <xdr:col>0</xdr:col>
      <xdr:colOff>1594358</xdr:colOff>
      <xdr:row>2</xdr:row>
      <xdr:rowOff>997797</xdr:rowOff>
    </xdr:to>
    <xdr:sp macro="" textlink="Key!I14">
      <xdr:nvSpPr>
        <xdr:cNvPr id="3" name="TextBox 2">
          <a:hlinkClick xmlns:r="http://schemas.openxmlformats.org/officeDocument/2006/relationships" r:id="rId2"/>
          <a:extLst>
            <a:ext uri="{FF2B5EF4-FFF2-40B4-BE49-F238E27FC236}">
              <a16:creationId xmlns:a16="http://schemas.microsoft.com/office/drawing/2014/main" id="{A542E6A0-F439-4FFF-8D30-7C626CAFF8B0}"/>
            </a:ext>
          </a:extLst>
        </xdr:cNvPr>
        <xdr:cNvSpPr txBox="1"/>
      </xdr:nvSpPr>
      <xdr:spPr>
        <a:xfrm>
          <a:off x="158750" y="1005417"/>
          <a:ext cx="1435608" cy="41148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fld id="{B0989DED-6DDF-439E-A015-0D9A1F8131B6}" type="TxLink">
            <a:rPr lang="en-US" sz="1000" b="0" i="0" u="none" strike="noStrike">
              <a:solidFill>
                <a:srgbClr val="000000"/>
              </a:solidFill>
              <a:latin typeface="Arial"/>
              <a:ea typeface="+mn-ea"/>
              <a:cs typeface="Arial"/>
            </a:rPr>
            <a:pPr indent="0" algn="ctr"/>
            <a:t>Urban</a:t>
          </a:fld>
          <a:endParaRPr lang="en-GB" sz="1000">
            <a:solidFill>
              <a:schemeClr val="dk1">
                <a:lumMod val="100000"/>
              </a:schemeClr>
            </a:solidFill>
            <a:latin typeface="+mn-lt"/>
            <a:ea typeface="+mn-ea"/>
            <a:cs typeface="+mn-cs"/>
          </a:endParaRPr>
        </a:p>
      </xdr:txBody>
    </xdr:sp>
    <xdr:clientData/>
  </xdr:twoCellAnchor>
  <xdr:twoCellAnchor>
    <xdr:from>
      <xdr:col>0</xdr:col>
      <xdr:colOff>148167</xdr:colOff>
      <xdr:row>2</xdr:row>
      <xdr:rowOff>1051983</xdr:rowOff>
    </xdr:from>
    <xdr:to>
      <xdr:col>0</xdr:col>
      <xdr:colOff>1583775</xdr:colOff>
      <xdr:row>2</xdr:row>
      <xdr:rowOff>1463463</xdr:rowOff>
    </xdr:to>
    <xdr:sp macro="" textlink="Key!I13">
      <xdr:nvSpPr>
        <xdr:cNvPr id="4" name="TextBox 3">
          <a:hlinkClick xmlns:r="http://schemas.openxmlformats.org/officeDocument/2006/relationships" r:id="rId3"/>
          <a:extLst>
            <a:ext uri="{FF2B5EF4-FFF2-40B4-BE49-F238E27FC236}">
              <a16:creationId xmlns:a16="http://schemas.microsoft.com/office/drawing/2014/main" id="{AE84A202-FB0A-45CB-8C23-B9B345D9CEB3}"/>
            </a:ext>
          </a:extLst>
        </xdr:cNvPr>
        <xdr:cNvSpPr txBox="1"/>
      </xdr:nvSpPr>
      <xdr:spPr>
        <a:xfrm>
          <a:off x="148167" y="1471083"/>
          <a:ext cx="1435608" cy="41148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fld id="{7036C8B8-8687-408D-BA9A-1362DBD68C44}" type="TxLink">
            <a:rPr lang="en-US" sz="1000" b="0" i="0" u="none" strike="noStrike">
              <a:solidFill>
                <a:srgbClr val="000000"/>
              </a:solidFill>
              <a:latin typeface="Arial"/>
              <a:ea typeface="+mn-ea"/>
              <a:cs typeface="Arial"/>
            </a:rPr>
            <a:pPr indent="0" algn="ctr"/>
            <a:t>Rural</a:t>
          </a:fld>
          <a:endParaRPr lang="en-GB" sz="1000">
            <a:solidFill>
              <a:schemeClr val="dk1">
                <a:lumMod val="100000"/>
              </a:schemeClr>
            </a:solidFill>
            <a:latin typeface="+mn-lt"/>
            <a:ea typeface="+mn-ea"/>
            <a:cs typeface="+mn-cs"/>
          </a:endParaRPr>
        </a:p>
      </xdr:txBody>
    </xdr:sp>
    <xdr:clientData/>
  </xdr:twoCellAnchor>
  <xdr:twoCellAnchor>
    <xdr:from>
      <xdr:col>0</xdr:col>
      <xdr:colOff>1672166</xdr:colOff>
      <xdr:row>2</xdr:row>
      <xdr:rowOff>131232</xdr:rowOff>
    </xdr:from>
    <xdr:to>
      <xdr:col>2</xdr:col>
      <xdr:colOff>842941</xdr:colOff>
      <xdr:row>2</xdr:row>
      <xdr:rowOff>542712</xdr:rowOff>
    </xdr:to>
    <xdr:sp macro="" textlink="Key!I15">
      <xdr:nvSpPr>
        <xdr:cNvPr id="5" name="TextBox 4">
          <a:hlinkClick xmlns:r="http://schemas.openxmlformats.org/officeDocument/2006/relationships" r:id="rId4"/>
          <a:extLst>
            <a:ext uri="{FF2B5EF4-FFF2-40B4-BE49-F238E27FC236}">
              <a16:creationId xmlns:a16="http://schemas.microsoft.com/office/drawing/2014/main" id="{78EE16DA-AAEB-49DB-A012-D4AB9281DCD4}"/>
            </a:ext>
          </a:extLst>
        </xdr:cNvPr>
        <xdr:cNvSpPr txBox="1"/>
      </xdr:nvSpPr>
      <xdr:spPr>
        <a:xfrm>
          <a:off x="1672166" y="550332"/>
          <a:ext cx="1437725" cy="41148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fld id="{0A207719-7CDD-49C0-ACD3-15EE8A3FC359}" type="TxLink">
            <a:rPr lang="en-US" sz="1000" b="0" i="0" u="none" strike="noStrike">
              <a:solidFill>
                <a:srgbClr val="000000"/>
              </a:solidFill>
              <a:latin typeface="Arial"/>
              <a:ea typeface="+mn-ea"/>
              <a:cs typeface="Arial"/>
            </a:rPr>
            <a:pPr indent="0" algn="ctr"/>
            <a:t>Pre-primary</a:t>
          </a:fld>
          <a:endParaRPr lang="en-GB" sz="1000">
            <a:solidFill>
              <a:schemeClr val="dk1">
                <a:lumMod val="100000"/>
              </a:schemeClr>
            </a:solidFill>
            <a:latin typeface="+mn-lt"/>
            <a:ea typeface="+mn-ea"/>
            <a:cs typeface="+mn-cs"/>
          </a:endParaRPr>
        </a:p>
      </xdr:txBody>
    </xdr:sp>
    <xdr:clientData/>
  </xdr:twoCellAnchor>
  <xdr:twoCellAnchor>
    <xdr:from>
      <xdr:col>0</xdr:col>
      <xdr:colOff>1661582</xdr:colOff>
      <xdr:row>2</xdr:row>
      <xdr:rowOff>586317</xdr:rowOff>
    </xdr:from>
    <xdr:to>
      <xdr:col>2</xdr:col>
      <xdr:colOff>832357</xdr:colOff>
      <xdr:row>2</xdr:row>
      <xdr:rowOff>997797</xdr:rowOff>
    </xdr:to>
    <xdr:sp macro="" textlink="Key!I16">
      <xdr:nvSpPr>
        <xdr:cNvPr id="6" name="TextBox 5">
          <a:hlinkClick xmlns:r="http://schemas.openxmlformats.org/officeDocument/2006/relationships" r:id="rId5"/>
          <a:extLst>
            <a:ext uri="{FF2B5EF4-FFF2-40B4-BE49-F238E27FC236}">
              <a16:creationId xmlns:a16="http://schemas.microsoft.com/office/drawing/2014/main" id="{32F44C54-197E-44DD-9198-BBA0FEB51508}"/>
            </a:ext>
          </a:extLst>
        </xdr:cNvPr>
        <xdr:cNvSpPr txBox="1"/>
      </xdr:nvSpPr>
      <xdr:spPr>
        <a:xfrm>
          <a:off x="1661582" y="1005417"/>
          <a:ext cx="1437725" cy="41148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fld id="{D67A5398-4E06-4775-A21B-8AA1FCAE2C70}" type="TxLink">
            <a:rPr lang="en-US" sz="1000" b="0" i="0" u="none" strike="noStrike">
              <a:solidFill>
                <a:srgbClr val="000000"/>
              </a:solidFill>
              <a:latin typeface="Arial"/>
              <a:ea typeface="+mn-ea"/>
              <a:cs typeface="Arial"/>
            </a:rPr>
            <a:pPr indent="0" algn="ctr"/>
            <a:t>Primary</a:t>
          </a:fld>
          <a:endParaRPr lang="en-GB" sz="1000">
            <a:solidFill>
              <a:schemeClr val="dk1">
                <a:lumMod val="100000"/>
              </a:schemeClr>
            </a:solidFill>
            <a:latin typeface="+mn-lt"/>
            <a:ea typeface="+mn-ea"/>
            <a:cs typeface="+mn-cs"/>
          </a:endParaRPr>
        </a:p>
      </xdr:txBody>
    </xdr:sp>
    <xdr:clientData/>
  </xdr:twoCellAnchor>
  <xdr:twoCellAnchor>
    <xdr:from>
      <xdr:col>0</xdr:col>
      <xdr:colOff>1661583</xdr:colOff>
      <xdr:row>2</xdr:row>
      <xdr:rowOff>1062567</xdr:rowOff>
    </xdr:from>
    <xdr:to>
      <xdr:col>2</xdr:col>
      <xdr:colOff>836084</xdr:colOff>
      <xdr:row>2</xdr:row>
      <xdr:rowOff>1471083</xdr:rowOff>
    </xdr:to>
    <xdr:sp macro="" textlink="Key!I17">
      <xdr:nvSpPr>
        <xdr:cNvPr id="7" name="TextBox 6">
          <a:hlinkClick xmlns:r="http://schemas.openxmlformats.org/officeDocument/2006/relationships" r:id="rId6"/>
          <a:extLst>
            <a:ext uri="{FF2B5EF4-FFF2-40B4-BE49-F238E27FC236}">
              <a16:creationId xmlns:a16="http://schemas.microsoft.com/office/drawing/2014/main" id="{02431721-81AD-46CC-94AA-AE106CDF6A2C}"/>
            </a:ext>
          </a:extLst>
        </xdr:cNvPr>
        <xdr:cNvSpPr txBox="1"/>
      </xdr:nvSpPr>
      <xdr:spPr>
        <a:xfrm>
          <a:off x="1661583" y="1481667"/>
          <a:ext cx="1441451" cy="40851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fld id="{693DF3DC-A944-42B6-9B52-2943164C4D96}" type="TxLink">
            <a:rPr lang="en-US" sz="1000" b="0" i="0" u="none" strike="noStrike">
              <a:solidFill>
                <a:srgbClr val="000000"/>
              </a:solidFill>
              <a:latin typeface="Arial"/>
              <a:ea typeface="+mn-ea"/>
              <a:cs typeface="Arial"/>
            </a:rPr>
            <a:pPr indent="0" algn="ctr"/>
            <a:t>Secondary</a:t>
          </a:fld>
          <a:endParaRPr lang="en-GB" sz="1000">
            <a:solidFill>
              <a:schemeClr val="dk1">
                <a:lumMod val="100000"/>
              </a:schemeClr>
            </a:solidFill>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146050</xdr:colOff>
      <xdr:row>15</xdr:row>
      <xdr:rowOff>63500</xdr:rowOff>
    </xdr:from>
    <xdr:to>
      <xdr:col>2</xdr:col>
      <xdr:colOff>3257550</xdr:colOff>
      <xdr:row>30</xdr:row>
      <xdr:rowOff>133350</xdr:rowOff>
    </xdr:to>
    <xdr:pic>
      <xdr:nvPicPr>
        <xdr:cNvPr id="2" name="Picture 1">
          <a:extLst>
            <a:ext uri="{FF2B5EF4-FFF2-40B4-BE49-F238E27FC236}">
              <a16:creationId xmlns:a16="http://schemas.microsoft.com/office/drawing/2014/main" id="{D0F2E091-D34C-46FA-9F26-520D0D01AFB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6788150"/>
          <a:ext cx="4302125" cy="3070225"/>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tisf\WHOUNICEF%20Dropbox\WHOUNICEF%20Team%20Folder\Schools\2024%20Report\2024%20country%20files\Country%20files%20multilingual\Template\JMP_2024_WinS_TMP_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row r="1">
          <cell r="A1" t="str">
            <v>English</v>
          </cell>
          <cell r="B1" t="str">
            <v>Spanish</v>
          </cell>
          <cell r="C1" t="str">
            <v>French</v>
          </cell>
          <cell r="D1" t="str">
            <v>Russian</v>
          </cell>
          <cell r="E1" t="str">
            <v>Arabic</v>
          </cell>
          <cell r="F1" t="str">
            <v>Chinese</v>
          </cell>
          <cell r="G1" t="str">
            <v>Other</v>
          </cell>
          <cell r="M1" t="str">
            <v>name</v>
          </cell>
          <cell r="N1" t="str">
            <v>name_FR</v>
          </cell>
          <cell r="O1" t="str">
            <v>name_ES</v>
          </cell>
          <cell r="P1" t="str">
            <v>name_RU</v>
          </cell>
          <cell r="Q1" t="str">
            <v>name_AR</v>
          </cell>
          <cell r="R1" t="str">
            <v>name_CH</v>
          </cell>
          <cell r="S1" t="str">
            <v>name_other</v>
          </cell>
          <cell r="T1" t="str">
            <v>ISO3</v>
          </cell>
          <cell r="U1" t="str">
            <v>Language</v>
          </cell>
        </row>
        <row r="2">
          <cell r="A2" t="str">
            <v>Introduction tab glossary</v>
          </cell>
          <cell r="M2" t="str">
            <v>Aruba</v>
          </cell>
          <cell r="N2" t="str">
            <v>Aruba</v>
          </cell>
          <cell r="O2" t="str">
            <v>Aruba</v>
          </cell>
          <cell r="P2" t="str">
            <v>Аруба</v>
          </cell>
          <cell r="Q2" t="str">
            <v>أروبا</v>
          </cell>
          <cell r="T2" t="str">
            <v>ABW</v>
          </cell>
          <cell r="U2" t="str">
            <v>English</v>
          </cell>
        </row>
        <row r="3">
          <cell r="A3" t="str">
            <v>Joint Monitoring Programme for Water Supply, Sanitation and Hygiene</v>
          </cell>
          <cell r="B3" t="str">
            <v>Programa Conjunto OMS/UNICEF de Monitoreo del Abastecimiento del Agua, el Saneamiento y la Higiene</v>
          </cell>
          <cell r="C3" t="str">
            <v>Programme commun OMS/UNICEF de suivi de l’approvisionnement en eau, de l’assainissement et de l’hygiène</v>
          </cell>
          <cell r="D3" t="str">
            <v>Совместная программа по мониторингу водоснабжения, санитарии и гигиены (СПМ)</v>
          </cell>
          <cell r="E3" t="str">
            <v>برنامج الرصد المشترك بين منظمة الصحة العالمية واليونيسف إلمدادات المياه والمرافق الصحي</v>
          </cell>
          <cell r="M3" t="str">
            <v>Afghanistan</v>
          </cell>
          <cell r="N3" t="str">
            <v>Afghanistan</v>
          </cell>
          <cell r="O3" t="str">
            <v>Afganistán</v>
          </cell>
          <cell r="P3" t="str">
            <v>Афганистан</v>
          </cell>
          <cell r="Q3" t="str">
            <v>أفغانستان</v>
          </cell>
          <cell r="T3" t="str">
            <v>AFG</v>
          </cell>
          <cell r="U3" t="str">
            <v>English</v>
          </cell>
        </row>
        <row r="4">
          <cell r="A4" t="str">
            <v>Estimates on water, sanitation, hygiene in schools</v>
          </cell>
          <cell r="B4" t="str">
            <v>Estimaciones sobre servicios de agua, saneamiento, higiene en las escuelas</v>
          </cell>
          <cell r="C4" t="str">
            <v>Estimations sur l'eau, l'assainissement, l'hygiène en milieu scolaire</v>
          </cell>
          <cell r="D4" t="str">
            <v xml:space="preserve">Расчётные оценки услуг водоснабжения, санитарии, обеспечения средствами гигиены в школах </v>
          </cell>
          <cell r="E4" t="str">
            <v>التقديرات لتقدم في خدمات مياه الشرب والصرف الصحي والنظافة الصحية في المدارس</v>
          </cell>
          <cell r="M4" t="str">
            <v>Angola</v>
          </cell>
          <cell r="N4" t="str">
            <v>Angola</v>
          </cell>
          <cell r="O4" t="str">
            <v>Angola</v>
          </cell>
          <cell r="P4" t="str">
            <v>Ангола</v>
          </cell>
          <cell r="Q4" t="str">
            <v>أنغولا</v>
          </cell>
          <cell r="T4" t="str">
            <v>AGO</v>
          </cell>
          <cell r="U4" t="str">
            <v>French</v>
          </cell>
        </row>
        <row r="5">
          <cell r="A5" t="str">
            <v>Template</v>
          </cell>
          <cell r="B5" t="str">
            <v>Template</v>
          </cell>
          <cell r="C5" t="str">
            <v>Template</v>
          </cell>
          <cell r="D5" t="str">
            <v>Template</v>
          </cell>
          <cell r="E5" t="str">
            <v>Template</v>
          </cell>
          <cell r="F5" t="str">
            <v>Template</v>
          </cell>
          <cell r="G5" t="str">
            <v>Template</v>
          </cell>
          <cell r="M5" t="str">
            <v>Anguilla</v>
          </cell>
          <cell r="N5" t="str">
            <v>Anguilla</v>
          </cell>
          <cell r="O5" t="str">
            <v>Anguila</v>
          </cell>
          <cell r="P5" t="str">
            <v>Ангилья</v>
          </cell>
          <cell r="Q5" t="str">
            <v>أنغويلا</v>
          </cell>
          <cell r="T5" t="str">
            <v>AIA</v>
          </cell>
          <cell r="U5" t="str">
            <v>English</v>
          </cell>
        </row>
        <row r="6">
          <cell r="A6" t="str">
            <v>Updated November 2023</v>
          </cell>
          <cell r="B6" t="str">
            <v>Actualizado en noviembre de 2023</v>
          </cell>
          <cell r="C6" t="str">
            <v>Mis à jour en novembre 2023</v>
          </cell>
          <cell r="D6" t="str">
            <v>Обновлено в ноябре 2023 г.</v>
          </cell>
          <cell r="E6" t="str">
            <v>تم التحديث في نوفمبر 2023</v>
          </cell>
          <cell r="M6" t="str">
            <v>Åland Islands</v>
          </cell>
          <cell r="N6" t="str">
            <v>Îles d’Åland</v>
          </cell>
          <cell r="O6" t="str">
            <v>Islas Åland</v>
          </cell>
          <cell r="P6" t="str">
            <v>Аландских островов</v>
          </cell>
          <cell r="Q6" t="str">
            <v>جزر ألاند</v>
          </cell>
          <cell r="T6" t="str">
            <v>ALA</v>
          </cell>
          <cell r="U6" t="str">
            <v>English</v>
          </cell>
        </row>
        <row r="7">
          <cell r="A7" t="str">
            <v xml:space="preserve">Follow the links below to find the following information: </v>
          </cell>
          <cell r="B7" t="str">
            <v xml:space="preserve">
Siga los enlaces a continuación para encontrar la siguiente información:</v>
          </cell>
          <cell r="C7" t="str">
            <v xml:space="preserve">
Suivez les liens ci-dessous pour trouver les informations suivantes :</v>
          </cell>
          <cell r="D7" t="str">
            <v>Для нахождения следующей информации используйте указанные ниже ссылки:</v>
          </cell>
          <cell r="E7" t="str">
            <v>اتبع الروابط أدناه للعثور على المعلومات التالية:</v>
          </cell>
          <cell r="M7" t="str">
            <v>Albania</v>
          </cell>
          <cell r="N7" t="str">
            <v>Albanie</v>
          </cell>
          <cell r="O7" t="str">
            <v>Albania</v>
          </cell>
          <cell r="P7" t="str">
            <v>Албания</v>
          </cell>
          <cell r="Q7" t="str">
            <v>ألبانيا</v>
          </cell>
          <cell r="T7" t="str">
            <v>ALB</v>
          </cell>
          <cell r="U7" t="str">
            <v>English</v>
          </cell>
        </row>
        <row r="8">
          <cell r="A8" t="str">
            <v>JMP Estimates:</v>
          </cell>
          <cell r="B8" t="str">
            <v>Estimaciones de JMP:</v>
          </cell>
          <cell r="C8" t="str">
            <v>Estimations JMP :</v>
          </cell>
          <cell r="D8" t="str">
            <v>Расчётные оценки СПМ:</v>
          </cell>
          <cell r="E8" t="str">
            <v>تقديرات JMP:</v>
          </cell>
          <cell r="M8" t="str">
            <v>Andorra</v>
          </cell>
          <cell r="N8" t="str">
            <v>Andorre</v>
          </cell>
          <cell r="O8" t="str">
            <v>Andorra</v>
          </cell>
          <cell r="P8" t="str">
            <v>Андорра</v>
          </cell>
          <cell r="Q8" t="str">
            <v>أندورا</v>
          </cell>
          <cell r="T8" t="str">
            <v>AND</v>
          </cell>
          <cell r="U8" t="str">
            <v>French</v>
          </cell>
        </row>
        <row r="9">
          <cell r="A9" t="str">
            <v>WASH ladders for schools</v>
          </cell>
          <cell r="B9" t="str">
            <v>Escaleras WASH para las escuelas</v>
          </cell>
          <cell r="C9" t="str">
            <v>Échelles WASH en milieu scolaire</v>
          </cell>
          <cell r="D9" t="str">
            <v>Иерархические лестницы услуг WASH для школ</v>
          </cell>
          <cell r="E9" t="str">
            <v>سلالم المياه والصرف الصحي للمدارس</v>
          </cell>
          <cell r="M9" t="str">
            <v>United Arab Emirates</v>
          </cell>
          <cell r="N9" t="str">
            <v>Émirats arabes unis</v>
          </cell>
          <cell r="O9" t="str">
            <v>Emiratos Árabes Unidos</v>
          </cell>
          <cell r="P9" t="str">
            <v>Объединенные Арабские Эмираты</v>
          </cell>
          <cell r="Q9" t="str">
            <v>الإمارات العربية المتحدة</v>
          </cell>
          <cell r="T9" t="str">
            <v>ARE</v>
          </cell>
          <cell r="U9" t="str">
            <v>Arabic</v>
          </cell>
        </row>
        <row r="10">
          <cell r="A10" t="str">
            <v>Trends in basic WASH in schools</v>
          </cell>
          <cell r="B10" t="str">
            <v>Tendencias en WASH básico en las escuelas</v>
          </cell>
          <cell r="C10" t="str">
            <v>Tendances : services de base WASH en milieu scolaire</v>
          </cell>
          <cell r="D10" t="str">
            <v>Тенденции в базовых уровнях WASH в школах</v>
          </cell>
          <cell r="E10" t="str">
            <v>الاتجاهات الأساسية في مجال المياه والصرف الصحي والنظافة الصحية في المدارس</v>
          </cell>
          <cell r="M10" t="str">
            <v>Argentina</v>
          </cell>
          <cell r="N10" t="str">
            <v>Argentine</v>
          </cell>
          <cell r="O10" t="str">
            <v>Argentina</v>
          </cell>
          <cell r="P10" t="str">
            <v>Аргентина</v>
          </cell>
          <cell r="Q10" t="str">
            <v>الأرجنتين</v>
          </cell>
          <cell r="T10" t="str">
            <v>ARG</v>
          </cell>
          <cell r="U10" t="str">
            <v>Spanish</v>
          </cell>
        </row>
        <row r="11">
          <cell r="A11" t="str">
            <v>Estimates (2000-2023) for schools</v>
          </cell>
          <cell r="B11" t="str">
            <v>Estimaciones (2000-2023) para las escuelas</v>
          </cell>
          <cell r="C11" t="str">
            <v>Estimations (2000-2023) en milieu scolaire</v>
          </cell>
          <cell r="D11" t="str">
            <v>Расчётные оценки (2000-2023 гг.) для школ</v>
          </cell>
          <cell r="E11" t="str">
            <v>تقديرات (2000 - 2023) للمدارس</v>
          </cell>
          <cell r="M11" t="str">
            <v>Armenia</v>
          </cell>
          <cell r="N11" t="str">
            <v>Arménie</v>
          </cell>
          <cell r="O11" t="str">
            <v>Armenia</v>
          </cell>
          <cell r="P11" t="str">
            <v>Армения</v>
          </cell>
          <cell r="Q11" t="str">
            <v>أرمينيا</v>
          </cell>
          <cell r="T11" t="str">
            <v>ARM</v>
          </cell>
          <cell r="U11" t="str">
            <v>English</v>
          </cell>
        </row>
        <row r="12">
          <cell r="A12" t="str">
            <v>Data inputs:</v>
          </cell>
          <cell r="B12" t="str">
            <v>Entradas de datos:</v>
          </cell>
          <cell r="C12" t="str">
            <v>Entrées de données :</v>
          </cell>
          <cell r="D12" t="str">
            <v>Наборы входных данных:</v>
          </cell>
          <cell r="E12" t="str">
            <v>مدخلات البيانات:</v>
          </cell>
          <cell r="M12" t="str">
            <v>American Samoa</v>
          </cell>
          <cell r="N12" t="str">
            <v>Samoa américaines</v>
          </cell>
          <cell r="O12" t="str">
            <v>Samoa Americana</v>
          </cell>
          <cell r="P12" t="str">
            <v>Американское Самоа</v>
          </cell>
          <cell r="Q12" t="str">
            <v>ساموا الأمريكية</v>
          </cell>
          <cell r="T12" t="str">
            <v>ASM</v>
          </cell>
          <cell r="U12" t="str">
            <v>English</v>
          </cell>
        </row>
        <row r="13">
          <cell r="A13" t="str">
            <v>Data summary</v>
          </cell>
          <cell r="B13" t="str">
            <v>Resumen de datos</v>
          </cell>
          <cell r="C13" t="str">
            <v>Résumé des données</v>
          </cell>
          <cell r="D13" t="str">
            <v>Перечень данных</v>
          </cell>
          <cell r="E13" t="str">
            <v>ملخص البيانات</v>
          </cell>
          <cell r="M13" t="str">
            <v>French Southern Territories</v>
          </cell>
          <cell r="N13" t="str">
            <v>Terres australes françaises</v>
          </cell>
          <cell r="O13" t="str">
            <v>Territorio de las Tierras Australes Francesas</v>
          </cell>
          <cell r="P13" t="str">
            <v>Южные земли (французская заморская территория)</v>
          </cell>
          <cell r="Q13" t="str">
            <v>الأراضي الفرنسية الجنوبية الجنوبية</v>
          </cell>
          <cell r="T13" t="str">
            <v>ATF</v>
          </cell>
          <cell r="U13" t="str">
            <v>French</v>
          </cell>
        </row>
        <row r="14">
          <cell r="A14" t="str">
            <v>Water Data</v>
          </cell>
          <cell r="B14" t="str">
            <v xml:space="preserve">
Datos de agua</v>
          </cell>
          <cell r="C14" t="str">
            <v xml:space="preserve">
Données sur l'eau</v>
          </cell>
          <cell r="D14" t="str">
            <v>Данные о водоснабжении</v>
          </cell>
          <cell r="E14" t="str">
            <v>بيانات المياه</v>
          </cell>
          <cell r="M14" t="str">
            <v>Antigua and Barbuda</v>
          </cell>
          <cell r="N14" t="str">
            <v>Antigua-et-Barbuda</v>
          </cell>
          <cell r="O14" t="str">
            <v>Antigua y Barbuda</v>
          </cell>
          <cell r="P14" t="str">
            <v>Антигуа и Барбуда</v>
          </cell>
          <cell r="Q14" t="str">
            <v>أنتيغوا وبربودا</v>
          </cell>
          <cell r="T14" t="str">
            <v>ATG</v>
          </cell>
          <cell r="U14" t="str">
            <v>English</v>
          </cell>
        </row>
        <row r="15">
          <cell r="A15" t="str">
            <v>Sanitation Data</v>
          </cell>
          <cell r="B15" t="str">
            <v>Datos de saneamiento</v>
          </cell>
          <cell r="C15" t="str">
            <v xml:space="preserve">
Données sur l'assainissement</v>
          </cell>
          <cell r="D15" t="str">
            <v>Данные о санитарии</v>
          </cell>
          <cell r="E15" t="str">
            <v>بيانات الصرف الصحي</v>
          </cell>
          <cell r="M15" t="str">
            <v>Australia</v>
          </cell>
          <cell r="N15" t="str">
            <v>Australie</v>
          </cell>
          <cell r="O15" t="str">
            <v>Australia</v>
          </cell>
          <cell r="P15" t="str">
            <v>Австралия</v>
          </cell>
          <cell r="Q15" t="str">
            <v>أستراليا</v>
          </cell>
          <cell r="T15" t="str">
            <v>AUS</v>
          </cell>
          <cell r="U15" t="str">
            <v>English</v>
          </cell>
        </row>
        <row r="16">
          <cell r="A16" t="str">
            <v>Hygiene Data</v>
          </cell>
          <cell r="B16" t="str">
            <v>Datos de higiene</v>
          </cell>
          <cell r="C16" t="str">
            <v>Données sur l'hygiène</v>
          </cell>
          <cell r="D16" t="str">
            <v>Данные о средствах гигиены</v>
          </cell>
          <cell r="E16" t="str">
            <v>بيانات النظافة</v>
          </cell>
          <cell r="M16" t="str">
            <v>Austria</v>
          </cell>
          <cell r="N16" t="str">
            <v>Autriche</v>
          </cell>
          <cell r="O16" t="str">
            <v>Austria</v>
          </cell>
          <cell r="P16" t="str">
            <v>Австрия</v>
          </cell>
          <cell r="Q16" t="str">
            <v>النمسا</v>
          </cell>
          <cell r="T16" t="str">
            <v>AUT</v>
          </cell>
          <cell r="U16" t="str">
            <v>English</v>
          </cell>
        </row>
        <row r="17">
          <cell r="A17" t="str">
            <v>Population Data</v>
          </cell>
          <cell r="B17" t="str">
            <v>Datos de población</v>
          </cell>
          <cell r="C17" t="str">
            <v>Données démographiques</v>
          </cell>
          <cell r="D17" t="str">
            <v>Данные о численности населения</v>
          </cell>
          <cell r="E17" t="str">
            <v>بيانات السكان</v>
          </cell>
          <cell r="M17" t="str">
            <v>Azerbaijan</v>
          </cell>
          <cell r="N17" t="str">
            <v>Azerbaïdjan</v>
          </cell>
          <cell r="O17" t="str">
            <v>Azerbaiyán</v>
          </cell>
          <cell r="P17" t="str">
            <v>Азербайджан</v>
          </cell>
          <cell r="Q17" t="str">
            <v>أذربيجان</v>
          </cell>
          <cell r="T17" t="str">
            <v>AZE</v>
          </cell>
          <cell r="U17" t="str">
            <v>English</v>
          </cell>
        </row>
        <row r="18">
          <cell r="A18" t="str">
            <v>Notes on how to read the country file</v>
          </cell>
          <cell r="B18" t="str">
            <v>Notas sobre cómo leer el archivo de país</v>
          </cell>
          <cell r="C18" t="str">
            <v>Notes sur la façon de lire le fichier pays</v>
          </cell>
          <cell r="D18" t="str">
            <v>Заметки о том, как читать страновой файл</v>
          </cell>
          <cell r="E18" t="str">
            <v>ملاحظات حول كيفية قراءة ملف الدولة</v>
          </cell>
          <cell r="M18" t="str">
            <v>Burundi</v>
          </cell>
          <cell r="N18" t="str">
            <v>Burundi</v>
          </cell>
          <cell r="O18" t="str">
            <v>Burundi</v>
          </cell>
          <cell r="P18" t="str">
            <v>Бурунди</v>
          </cell>
          <cell r="Q18" t="str">
            <v>بوروندي</v>
          </cell>
          <cell r="T18" t="str">
            <v>BDI</v>
          </cell>
          <cell r="U18" t="str">
            <v>French</v>
          </cell>
        </row>
        <row r="19">
          <cell r="A19" t="str">
            <v>Ladders tab glossary (if not already translated above)</v>
          </cell>
          <cell r="M19" t="str">
            <v>Belgium</v>
          </cell>
          <cell r="N19" t="str">
            <v>Belgique</v>
          </cell>
          <cell r="O19" t="str">
            <v>Bélgica</v>
          </cell>
          <cell r="P19" t="str">
            <v>Бельгия</v>
          </cell>
          <cell r="Q19" t="str">
            <v>بلجيكا</v>
          </cell>
          <cell r="T19" t="str">
            <v>BEL</v>
          </cell>
          <cell r="U19" t="str">
            <v>French</v>
          </cell>
        </row>
        <row r="20">
          <cell r="A20" t="str">
            <v>Water, sanitation and hygiene ladders for schools</v>
          </cell>
          <cell r="B20" t="str">
            <v>Escaleras de agua, saneamiento e higiene para las escuelas</v>
          </cell>
          <cell r="C20" t="str">
            <v>Echelles d'eau, d'assainissement et d'hygiène en milieu scolaire</v>
          </cell>
          <cell r="D20" t="str">
            <v>Иерархические лестницы услуг водоснабжения и санитарии и обеспеченности средствами гигиены для школ</v>
          </cell>
          <cell r="E20" t="str">
            <v>سلالم المياه والصرف الصحي والنظافة للمدارس</v>
          </cell>
          <cell r="M20" t="str">
            <v>Benin</v>
          </cell>
          <cell r="N20" t="str">
            <v>Bénin</v>
          </cell>
          <cell r="O20" t="str">
            <v>Benin</v>
          </cell>
          <cell r="P20" t="str">
            <v>Бенин</v>
          </cell>
          <cell r="Q20" t="str">
            <v>بنن</v>
          </cell>
          <cell r="T20" t="str">
            <v>BEN</v>
          </cell>
          <cell r="U20" t="str">
            <v>French</v>
          </cell>
        </row>
        <row r="21">
          <cell r="A21" t="str">
            <v>Water</v>
          </cell>
          <cell r="B21" t="str">
            <v>Agua</v>
          </cell>
          <cell r="C21" t="str">
            <v>Eau</v>
          </cell>
          <cell r="D21" t="str">
            <v>Водоснабжение</v>
          </cell>
          <cell r="E21" t="str">
            <v>ماء</v>
          </cell>
          <cell r="M21" t="str">
            <v>Bonaire, Sint Eustatius and Saba</v>
          </cell>
          <cell r="N21" t="str">
            <v>Bonaire, Saint-Eustache et Saba</v>
          </cell>
          <cell r="O21" t="str">
            <v>Bonaire, San Eustaquio y Saba</v>
          </cell>
          <cell r="P21" t="str">
            <v>Бонайре, Синт-Эстатиус и Саба</v>
          </cell>
          <cell r="Q21" t="str">
            <v>بونير وسانت يوستاشيوس وسابا</v>
          </cell>
          <cell r="T21" t="str">
            <v>BES</v>
          </cell>
          <cell r="U21" t="str">
            <v>English</v>
          </cell>
        </row>
        <row r="22">
          <cell r="A22" t="str">
            <v>Sanitation</v>
          </cell>
          <cell r="B22" t="str">
            <v>Saneamiento</v>
          </cell>
          <cell r="C22" t="str">
            <v>Assainissement</v>
          </cell>
          <cell r="D22" t="str">
            <v>Санитария</v>
          </cell>
          <cell r="E22" t="str">
            <v>الصرف الصحي</v>
          </cell>
          <cell r="M22" t="str">
            <v>Burkina Faso</v>
          </cell>
          <cell r="N22" t="str">
            <v>Burkina Faso</v>
          </cell>
          <cell r="O22" t="str">
            <v>Burkina Faso</v>
          </cell>
          <cell r="P22" t="str">
            <v>Буркина-Фасо</v>
          </cell>
          <cell r="Q22" t="str">
            <v>بوركينا فاسو</v>
          </cell>
          <cell r="T22" t="str">
            <v>BFA</v>
          </cell>
          <cell r="U22" t="str">
            <v>French</v>
          </cell>
        </row>
        <row r="23">
          <cell r="A23" t="str">
            <v>Hygiene</v>
          </cell>
          <cell r="B23" t="str">
            <v>Higiene</v>
          </cell>
          <cell r="C23" t="str">
            <v>Hygiène</v>
          </cell>
          <cell r="D23" t="str">
            <v>Гигиена</v>
          </cell>
          <cell r="E23" t="str">
            <v>صحة</v>
          </cell>
          <cell r="M23" t="str">
            <v>Bangladesh</v>
          </cell>
          <cell r="N23" t="str">
            <v>Bangladesh</v>
          </cell>
          <cell r="O23" t="str">
            <v>Bangladesh</v>
          </cell>
          <cell r="P23" t="str">
            <v>Бангладеш</v>
          </cell>
          <cell r="Q23" t="str">
            <v>بنغلاديش</v>
          </cell>
          <cell r="T23" t="str">
            <v>BGD</v>
          </cell>
          <cell r="U23" t="str">
            <v>English</v>
          </cell>
        </row>
        <row r="24">
          <cell r="A24" t="str">
            <v>Total</v>
          </cell>
          <cell r="B24" t="str">
            <v>Total</v>
          </cell>
          <cell r="C24" t="str">
            <v>Total</v>
          </cell>
          <cell r="D24" t="str">
            <v>Во всей стране</v>
          </cell>
          <cell r="E24" t="str">
            <v>المجموع</v>
          </cell>
          <cell r="M24" t="str">
            <v>Bulgaria</v>
          </cell>
          <cell r="N24" t="str">
            <v>Bulgarie</v>
          </cell>
          <cell r="O24" t="str">
            <v>Bulgaria</v>
          </cell>
          <cell r="P24" t="str">
            <v>Болгария</v>
          </cell>
          <cell r="Q24" t="str">
            <v>بلغاريا</v>
          </cell>
          <cell r="T24" t="str">
            <v>BGR</v>
          </cell>
          <cell r="U24" t="str">
            <v>English</v>
          </cell>
        </row>
        <row r="25">
          <cell r="A25" t="str">
            <v>Rural</v>
          </cell>
          <cell r="B25" t="str">
            <v>Rural</v>
          </cell>
          <cell r="C25" t="str">
            <v>Rural</v>
          </cell>
          <cell r="D25" t="str">
            <v>Сельские</v>
          </cell>
          <cell r="E25" t="str">
            <v>ريفي</v>
          </cell>
          <cell r="M25" t="str">
            <v>Bahrain</v>
          </cell>
          <cell r="N25" t="str">
            <v>Bahreïn</v>
          </cell>
          <cell r="O25" t="str">
            <v>Bahrein</v>
          </cell>
          <cell r="P25" t="str">
            <v>Бахрейн</v>
          </cell>
          <cell r="Q25" t="str">
            <v>البحرين</v>
          </cell>
          <cell r="T25" t="str">
            <v>BHR</v>
          </cell>
          <cell r="U25" t="str">
            <v>Arabic</v>
          </cell>
        </row>
        <row r="26">
          <cell r="A26" t="str">
            <v>Urban</v>
          </cell>
          <cell r="B26" t="str">
            <v>Urbano</v>
          </cell>
          <cell r="C26" t="str">
            <v>Urbain</v>
          </cell>
          <cell r="D26" t="str">
            <v>Городские</v>
          </cell>
          <cell r="E26" t="str">
            <v>الحضاري</v>
          </cell>
          <cell r="M26" t="str">
            <v>Bahamas</v>
          </cell>
          <cell r="N26" t="str">
            <v>Bahamas</v>
          </cell>
          <cell r="O26" t="str">
            <v>Bahamas</v>
          </cell>
          <cell r="P26" t="str">
            <v>Багамские Острова</v>
          </cell>
          <cell r="Q26" t="str">
            <v>جزر البهاما</v>
          </cell>
          <cell r="T26" t="str">
            <v>BHS</v>
          </cell>
          <cell r="U26" t="str">
            <v>English</v>
          </cell>
        </row>
        <row r="27">
          <cell r="A27" t="str">
            <v>Pre-primary</v>
          </cell>
          <cell r="B27" t="str">
            <v>Preprimaria</v>
          </cell>
          <cell r="C27" t="str">
            <v>Pré-primaire</v>
          </cell>
          <cell r="D27" t="str">
            <v>Дошкольные учреждения</v>
          </cell>
          <cell r="E27" t="str">
            <v>المرحلة الابتدائية</v>
          </cell>
          <cell r="M27" t="str">
            <v>Bosnia and Herzegovina</v>
          </cell>
          <cell r="N27" t="str">
            <v>Bosnie-Herzégovine</v>
          </cell>
          <cell r="O27" t="str">
            <v>Bosnia y Herzegovina</v>
          </cell>
          <cell r="P27" t="str">
            <v>Босния и Герцеговина</v>
          </cell>
          <cell r="Q27" t="str">
            <v>البوسنة والهرسك</v>
          </cell>
          <cell r="T27" t="str">
            <v>BIH</v>
          </cell>
          <cell r="U27" t="str">
            <v>English</v>
          </cell>
        </row>
        <row r="28">
          <cell r="A28" t="str">
            <v>Primary</v>
          </cell>
          <cell r="B28" t="str">
            <v>Primaria</v>
          </cell>
          <cell r="C28" t="str">
            <v>Primaire</v>
          </cell>
          <cell r="D28" t="str">
            <v>Начальные</v>
          </cell>
          <cell r="E28" t="str">
            <v>خبرات</v>
          </cell>
          <cell r="M28" t="str">
            <v>Saint Barthélemy</v>
          </cell>
          <cell r="N28" t="str">
            <v>Saint-Barthélemy</v>
          </cell>
          <cell r="O28" t="str">
            <v>San Barthélemy</v>
          </cell>
          <cell r="P28" t="str">
            <v>Сен-Бартелеми</v>
          </cell>
          <cell r="Q28" t="str">
            <v>سان بارتليمي</v>
          </cell>
          <cell r="T28" t="str">
            <v>BLM</v>
          </cell>
          <cell r="U28" t="str">
            <v>French</v>
          </cell>
        </row>
        <row r="29">
          <cell r="A29" t="str">
            <v>Secondary</v>
          </cell>
          <cell r="B29" t="str">
            <v>Secundaria</v>
          </cell>
          <cell r="C29" t="str">
            <v>Secondaire</v>
          </cell>
          <cell r="D29" t="str">
            <v>Средние</v>
          </cell>
          <cell r="E29" t="str">
            <v>ثانوي</v>
          </cell>
          <cell r="M29" t="str">
            <v>Belarus</v>
          </cell>
          <cell r="N29" t="str">
            <v>Bélarus</v>
          </cell>
          <cell r="O29" t="str">
            <v>Belarús</v>
          </cell>
          <cell r="P29" t="str">
            <v>Беларусь</v>
          </cell>
          <cell r="Q29" t="str">
            <v>بيلاروس</v>
          </cell>
          <cell r="T29" t="str">
            <v>BLR</v>
          </cell>
          <cell r="U29" t="str">
            <v>English</v>
          </cell>
        </row>
        <row r="30">
          <cell r="A30" t="str">
            <v>Basic service</v>
          </cell>
          <cell r="B30" t="str">
            <v>Servicio básico</v>
          </cell>
          <cell r="C30" t="str">
            <v>Service de base</v>
          </cell>
          <cell r="D30" t="str">
            <v>Базовый уровень услуг</v>
          </cell>
          <cell r="E30" t="str">
            <v>الخدمة الأساسية</v>
          </cell>
          <cell r="M30" t="str">
            <v>Belize</v>
          </cell>
          <cell r="N30" t="str">
            <v>Belize</v>
          </cell>
          <cell r="O30" t="str">
            <v>Belice</v>
          </cell>
          <cell r="P30" t="str">
            <v>Белиз</v>
          </cell>
          <cell r="Q30" t="str">
            <v>بليز</v>
          </cell>
          <cell r="T30" t="str">
            <v>BLZ</v>
          </cell>
          <cell r="U30" t="str">
            <v>English</v>
          </cell>
        </row>
        <row r="31">
          <cell r="A31" t="str">
            <v>Limited service</v>
          </cell>
          <cell r="B31" t="str">
            <v>Servicio limitado</v>
          </cell>
          <cell r="C31" t="str">
            <v>Service limité</v>
          </cell>
          <cell r="D31" t="str">
            <v>Ограниченный уровень</v>
          </cell>
          <cell r="E31" t="str">
            <v>خدمة محدودة</v>
          </cell>
          <cell r="M31" t="str">
            <v>Bermuda</v>
          </cell>
          <cell r="N31" t="str">
            <v>Bermudes</v>
          </cell>
          <cell r="O31" t="str">
            <v>Bermuda</v>
          </cell>
          <cell r="P31" t="str">
            <v>Бермудские острова</v>
          </cell>
          <cell r="Q31" t="str">
            <v>برمودا</v>
          </cell>
          <cell r="T31" t="str">
            <v>BMU</v>
          </cell>
          <cell r="U31" t="str">
            <v>English</v>
          </cell>
        </row>
        <row r="32">
          <cell r="A32" t="str">
            <v>No service</v>
          </cell>
          <cell r="B32" t="str">
            <v>Sin servicio</v>
          </cell>
          <cell r="C32" t="str">
            <v>Pas de service</v>
          </cell>
          <cell r="D32" t="str">
            <v>Отсутствие услуг</v>
          </cell>
          <cell r="E32" t="str">
            <v>لاتوجد خدمة</v>
          </cell>
          <cell r="M32" t="str">
            <v>Bolivia (Plurinational State of)</v>
          </cell>
          <cell r="N32" t="str">
            <v>Bolivie (État plurinational de)</v>
          </cell>
          <cell r="O32" t="str">
            <v>Bolivia (Estado Plurinacional de)</v>
          </cell>
          <cell r="P32" t="str">
            <v>Боливия (Многонациональное Государство)</v>
          </cell>
          <cell r="Q32" t="str">
            <v>بوليفيا (دولة - المتعددة القوميات)</v>
          </cell>
          <cell r="T32" t="str">
            <v>BOL</v>
          </cell>
          <cell r="U32" t="str">
            <v>Spanish</v>
          </cell>
        </row>
        <row r="33">
          <cell r="A33" t="str">
            <v>Insufficient data</v>
          </cell>
          <cell r="B33" t="str">
            <v>Datos insuficientes</v>
          </cell>
          <cell r="C33" t="str">
            <v>Données insuffisantes</v>
          </cell>
          <cell r="D33" t="str">
            <v>Недостаточно данных</v>
          </cell>
          <cell r="E33" t="str">
            <v>البيانات غير كافية</v>
          </cell>
          <cell r="M33" t="str">
            <v>Brazil</v>
          </cell>
          <cell r="N33" t="str">
            <v>Brésil</v>
          </cell>
          <cell r="O33" t="str">
            <v>Brasil</v>
          </cell>
          <cell r="P33" t="str">
            <v>Бразилия</v>
          </cell>
          <cell r="Q33" t="str">
            <v>البرازيل</v>
          </cell>
          <cell r="T33" t="str">
            <v>BRA</v>
          </cell>
          <cell r="U33" t="str">
            <v>English</v>
          </cell>
        </row>
        <row r="34">
          <cell r="A34" t="str">
            <v>Source: WHO/UNICEF JMP (2024)</v>
          </cell>
          <cell r="B34" t="str">
            <v>Fuente: OMS/UNICEF JMP (2024)</v>
          </cell>
          <cell r="C34" t="str">
            <v>Source : OMS/UNICEF JMP (2024)</v>
          </cell>
          <cell r="D34" t="str">
            <v>Источник: СПМ ВОЗ/ЮНИСЕФ (2024 г.)</v>
          </cell>
          <cell r="E34" t="str">
            <v>المصدر: WHO/UNICEF JMP (2024)</v>
          </cell>
          <cell r="M34" t="str">
            <v>Barbados</v>
          </cell>
          <cell r="N34" t="str">
            <v>Barbade</v>
          </cell>
          <cell r="O34" t="str">
            <v>Barbados</v>
          </cell>
          <cell r="P34" t="str">
            <v>Барбадос</v>
          </cell>
          <cell r="Q34" t="str">
            <v>بربادوس</v>
          </cell>
          <cell r="T34" t="str">
            <v>BRB</v>
          </cell>
          <cell r="U34" t="str">
            <v>English</v>
          </cell>
        </row>
        <row r="35">
          <cell r="A35" t="str">
            <v>No basic service estimate available</v>
          </cell>
          <cell r="B35" t="str">
            <v>No hay estimaciones de servicio básico disponible</v>
          </cell>
          <cell r="C35" t="str">
            <v>Aucune estimation de service de base disponible</v>
          </cell>
          <cell r="D35" t="str">
            <v>Оценок базового уровня услуг нет</v>
          </cell>
          <cell r="E35" t="str">
            <v>لا يتوفر تقدير الخدمة الأساسية</v>
          </cell>
          <cell r="M35" t="str">
            <v>Brunei Darussalam</v>
          </cell>
          <cell r="N35" t="str">
            <v>Brunéi Darussalam</v>
          </cell>
          <cell r="O35" t="str">
            <v>Brunei Darussalam</v>
          </cell>
          <cell r="P35" t="str">
            <v>Бруней-Даруссалам</v>
          </cell>
          <cell r="Q35" t="str">
            <v>بروني دار السلام</v>
          </cell>
          <cell r="T35" t="str">
            <v>BRN</v>
          </cell>
          <cell r="U35" t="str">
            <v>English</v>
          </cell>
        </row>
        <row r="36">
          <cell r="A36" t="str">
            <v>Proportion of Schools (%)</v>
          </cell>
          <cell r="B36" t="str">
            <v>Proporción de escuelas (%)</v>
          </cell>
          <cell r="C36" t="str">
            <v>Proportion des écoles (%)</v>
          </cell>
          <cell r="D36" t="str">
            <v>Доля школ (%)</v>
          </cell>
          <cell r="E36" t="str">
            <v>نسبة المدارس (٪)</v>
          </cell>
          <cell r="M36" t="str">
            <v>Bhutan</v>
          </cell>
          <cell r="N36" t="str">
            <v>Bhoutan</v>
          </cell>
          <cell r="O36" t="str">
            <v>Bhután</v>
          </cell>
          <cell r="P36" t="str">
            <v>Бутан</v>
          </cell>
          <cell r="Q36" t="str">
            <v>بوتان</v>
          </cell>
          <cell r="T36" t="str">
            <v>BTN</v>
          </cell>
          <cell r="U36" t="str">
            <v>English</v>
          </cell>
        </row>
        <row r="37">
          <cell r="A37" t="str">
            <v>Charts tab glossary (if not already translated above)</v>
          </cell>
          <cell r="M37" t="str">
            <v>Botswana</v>
          </cell>
          <cell r="N37" t="str">
            <v>Botswana</v>
          </cell>
          <cell r="O37" t="str">
            <v>Botswana</v>
          </cell>
          <cell r="P37" t="str">
            <v>Ботсвана</v>
          </cell>
          <cell r="Q37" t="str">
            <v>بوتسوانا</v>
          </cell>
          <cell r="T37" t="str">
            <v>BWA</v>
          </cell>
          <cell r="U37" t="str">
            <v>English</v>
          </cell>
        </row>
        <row r="38">
          <cell r="A38" t="str">
            <v>Water, sanitation and hygiene services in schools</v>
          </cell>
          <cell r="B38" t="str">
            <v>Servicios de agua, saneamiento e higiene en las escuelas</v>
          </cell>
          <cell r="C38" t="str">
            <v>Services d'eau, d'assainissement et d'hygiène en milieu scolaire</v>
          </cell>
          <cell r="D38" t="str">
            <v>Услуги водоснабжения и санитарии и обеспеченность средствами гигиены в школах</v>
          </cell>
          <cell r="E38" t="str">
            <v>خدمات المياه والصرف الصحي والنظافة في المدارس</v>
          </cell>
          <cell r="M38" t="str">
            <v>Central African Republic</v>
          </cell>
          <cell r="N38" t="str">
            <v>République centrafricaine</v>
          </cell>
          <cell r="O38" t="str">
            <v>República Centroafricana</v>
          </cell>
          <cell r="P38" t="str">
            <v>Центральноафриканская Республика</v>
          </cell>
          <cell r="Q38" t="str">
            <v>جمهورية أفريقيا الوسطى</v>
          </cell>
          <cell r="T38" t="str">
            <v>CAF</v>
          </cell>
          <cell r="U38" t="str">
            <v>French</v>
          </cell>
        </row>
        <row r="39">
          <cell r="A39" t="str">
            <v>Water: total</v>
          </cell>
          <cell r="B39" t="str">
            <v>Agua: total</v>
          </cell>
          <cell r="C39" t="str">
            <v>Eau : total</v>
          </cell>
          <cell r="D39" t="str">
            <v>Вода: всего</v>
          </cell>
          <cell r="E39" t="str">
            <v>الماء: المجموع</v>
          </cell>
          <cell r="M39" t="str">
            <v>Canada</v>
          </cell>
          <cell r="N39" t="str">
            <v>Canada</v>
          </cell>
          <cell r="O39" t="str">
            <v>Canadá</v>
          </cell>
          <cell r="P39" t="str">
            <v>Канада</v>
          </cell>
          <cell r="Q39" t="str">
            <v>كندا</v>
          </cell>
          <cell r="T39" t="str">
            <v>CAN</v>
          </cell>
          <cell r="U39" t="str">
            <v>English</v>
          </cell>
        </row>
        <row r="40">
          <cell r="A40" t="str">
            <v>Water: urban</v>
          </cell>
          <cell r="B40" t="str">
            <v>Agua: urbano</v>
          </cell>
          <cell r="C40" t="str">
            <v>Eau : urbain</v>
          </cell>
          <cell r="D40" t="str">
            <v>Водоснабжение: городские</v>
          </cell>
          <cell r="E40" t="str">
            <v>المياه: حضرية</v>
          </cell>
          <cell r="M40" t="str">
            <v>Cocos (Keeling) Islands</v>
          </cell>
          <cell r="N40" t="str">
            <v>Îles des Cocos (Keeling)</v>
          </cell>
          <cell r="O40" t="str">
            <v>Islas Cocos (Keeling)</v>
          </cell>
          <cell r="P40" t="str">
            <v>Кокосовых (Килинг) островов</v>
          </cell>
          <cell r="Q40" t="str">
            <v>جزر كوكس (كيلينغ)</v>
          </cell>
          <cell r="T40" t="str">
            <v>CCK</v>
          </cell>
          <cell r="U40" t="str">
            <v>English</v>
          </cell>
        </row>
        <row r="41">
          <cell r="A41" t="str">
            <v>Water: rural</v>
          </cell>
          <cell r="B41" t="str">
            <v>Agua: rural</v>
          </cell>
          <cell r="C41" t="str">
            <v>Eau : rural</v>
          </cell>
          <cell r="D41" t="str">
            <v>Водоснабжение: сельские</v>
          </cell>
          <cell r="E41" t="str">
            <v>المياه: ريفية</v>
          </cell>
          <cell r="M41" t="str">
            <v>Switzerland</v>
          </cell>
          <cell r="N41" t="str">
            <v>Suisse</v>
          </cell>
          <cell r="O41" t="str">
            <v>Suiza</v>
          </cell>
          <cell r="P41" t="str">
            <v>Швейцария</v>
          </cell>
          <cell r="Q41" t="str">
            <v>سويسرا</v>
          </cell>
          <cell r="T41" t="str">
            <v>CHE</v>
          </cell>
          <cell r="U41" t="str">
            <v>French</v>
          </cell>
        </row>
        <row r="42">
          <cell r="A42" t="str">
            <v>Water: pre-primary</v>
          </cell>
          <cell r="B42" t="str">
            <v>Agua: preprimaria</v>
          </cell>
          <cell r="C42" t="str">
            <v>Eau : pré-primaire</v>
          </cell>
          <cell r="D42" t="str">
            <v>Водоснабжение: дошкольные учреждения</v>
          </cell>
          <cell r="E42" t="str">
            <v>الماء: المرحلة الابتدائية</v>
          </cell>
          <cell r="M42" t="str">
            <v>Channel Islands</v>
          </cell>
          <cell r="N42" t="str">
            <v>Islas del Canal</v>
          </cell>
          <cell r="O42" t="str">
            <v>Îles anglo-normandes</v>
          </cell>
          <cell r="P42" t="str">
            <v>Нормандские острова</v>
          </cell>
          <cell r="Q42" t="str">
            <v>جزر القناة</v>
          </cell>
          <cell r="T42" t="str">
            <v>CHI</v>
          </cell>
          <cell r="U42" t="str">
            <v>English</v>
          </cell>
        </row>
        <row r="43">
          <cell r="A43" t="str">
            <v>Water: primary</v>
          </cell>
          <cell r="B43" t="str">
            <v>Agua: primaria</v>
          </cell>
          <cell r="C43" t="str">
            <v>Eau : primaire</v>
          </cell>
          <cell r="D43" t="str">
            <v xml:space="preserve">Водоснабжение: начальные </v>
          </cell>
          <cell r="E43" t="str">
            <v>الماء: أساسي</v>
          </cell>
          <cell r="M43" t="str">
            <v>Chile</v>
          </cell>
          <cell r="N43" t="str">
            <v>Chili</v>
          </cell>
          <cell r="O43" t="str">
            <v>Chile</v>
          </cell>
          <cell r="P43" t="str">
            <v>Чили</v>
          </cell>
          <cell r="Q43" t="str">
            <v>شيلي</v>
          </cell>
          <cell r="T43" t="str">
            <v>CHL</v>
          </cell>
          <cell r="U43" t="str">
            <v>Spanish</v>
          </cell>
        </row>
        <row r="44">
          <cell r="A44" t="str">
            <v>Water: secondary</v>
          </cell>
          <cell r="B44" t="str">
            <v>Agua: secundaria</v>
          </cell>
          <cell r="C44" t="str">
            <v>Eau : secondaire</v>
          </cell>
          <cell r="D44" t="str">
            <v xml:space="preserve">Водоснабжение: средние </v>
          </cell>
          <cell r="E44" t="str">
            <v>الماء: ثانوي</v>
          </cell>
          <cell r="M44" t="str">
            <v>China</v>
          </cell>
          <cell r="N44" t="str">
            <v>Chine</v>
          </cell>
          <cell r="O44" t="str">
            <v>China</v>
          </cell>
          <cell r="P44" t="str">
            <v>Китай</v>
          </cell>
          <cell r="Q44" t="str">
            <v>الصين</v>
          </cell>
          <cell r="T44" t="str">
            <v>CHN</v>
          </cell>
          <cell r="U44" t="str">
            <v>Chinese</v>
          </cell>
        </row>
        <row r="45">
          <cell r="A45" t="str">
            <v>Sanitation: total</v>
          </cell>
          <cell r="B45" t="str">
            <v>Saneamiento: total</v>
          </cell>
          <cell r="C45" t="str">
            <v>Assainissement : total</v>
          </cell>
          <cell r="D45" t="str">
            <v>Санитария: всего</v>
          </cell>
          <cell r="E45" t="str">
            <v>الصرف الصحي: الإجمالي</v>
          </cell>
          <cell r="M45" t="str">
            <v>Côte d’Ivoire</v>
          </cell>
          <cell r="N45" t="str">
            <v>Côte d’Ivoire</v>
          </cell>
          <cell r="O45" t="str">
            <v>Côte d’Ivoire</v>
          </cell>
          <cell r="P45" t="str">
            <v>Кот-д'Ивуар</v>
          </cell>
          <cell r="Q45" t="str">
            <v>كوت ديفوار</v>
          </cell>
          <cell r="T45" t="str">
            <v>CIV</v>
          </cell>
          <cell r="U45" t="str">
            <v>French</v>
          </cell>
        </row>
        <row r="46">
          <cell r="A46" t="str">
            <v>Sanitation: urban</v>
          </cell>
          <cell r="B46" t="str">
            <v>Saneamiento: urbano</v>
          </cell>
          <cell r="C46" t="str">
            <v>Assainissement : urbain</v>
          </cell>
          <cell r="D46" t="str">
            <v>Санитария: городские</v>
          </cell>
          <cell r="E46" t="str">
            <v>الصرف الصحي: حضري</v>
          </cell>
          <cell r="M46" t="str">
            <v>Cameroon</v>
          </cell>
          <cell r="N46" t="str">
            <v>Cameroun</v>
          </cell>
          <cell r="O46" t="str">
            <v>Camerún</v>
          </cell>
          <cell r="P46" t="str">
            <v>Камерун</v>
          </cell>
          <cell r="Q46" t="str">
            <v>الكاميرون</v>
          </cell>
          <cell r="T46" t="str">
            <v>CMR</v>
          </cell>
          <cell r="U46" t="str">
            <v>French</v>
          </cell>
        </row>
        <row r="47">
          <cell r="A47" t="str">
            <v>Sanitation: rural</v>
          </cell>
          <cell r="B47" t="str">
            <v>Saneamiento: rural</v>
          </cell>
          <cell r="C47" t="str">
            <v>Assainissement : rural</v>
          </cell>
          <cell r="D47" t="str">
            <v>Санитария: сельские</v>
          </cell>
          <cell r="E47" t="str">
            <v>الصرف الصحي: ريفي</v>
          </cell>
          <cell r="M47" t="str">
            <v>Democratic Republic of the Congo</v>
          </cell>
          <cell r="N47" t="str">
            <v>République démocratique du Congo</v>
          </cell>
          <cell r="O47" t="str">
            <v>República Democrática del Congo</v>
          </cell>
          <cell r="P47" t="str">
            <v>Демократическая Республика Конго</v>
          </cell>
          <cell r="Q47" t="str">
            <v>جمهورية الكونغو الديمقراطية</v>
          </cell>
          <cell r="T47" t="str">
            <v>COD</v>
          </cell>
          <cell r="U47" t="str">
            <v>French</v>
          </cell>
        </row>
        <row r="48">
          <cell r="A48" t="str">
            <v>Sanitation: pre-primary</v>
          </cell>
          <cell r="B48" t="str">
            <v>Saneamiento: preprimaria</v>
          </cell>
          <cell r="C48" t="str">
            <v>Assainissement : pré-primaire</v>
          </cell>
          <cell r="D48" t="str">
            <v>Санитария: дошкольные учреждения</v>
          </cell>
          <cell r="E48" t="str">
            <v>الصرف الصحي: المرحلة الابتدائية</v>
          </cell>
          <cell r="M48" t="str">
            <v>Congo</v>
          </cell>
          <cell r="N48" t="str">
            <v>Congo</v>
          </cell>
          <cell r="O48" t="str">
            <v>Congo</v>
          </cell>
          <cell r="P48" t="str">
            <v>Конго</v>
          </cell>
          <cell r="Q48" t="str">
            <v>الكونغو</v>
          </cell>
          <cell r="T48" t="str">
            <v>COG</v>
          </cell>
          <cell r="U48" t="str">
            <v>French</v>
          </cell>
        </row>
        <row r="49">
          <cell r="A49" t="str">
            <v>Sanitation: primary</v>
          </cell>
          <cell r="B49" t="str">
            <v>Saneamiento: primaria</v>
          </cell>
          <cell r="C49" t="str">
            <v>Assainissement :  primaire</v>
          </cell>
          <cell r="D49" t="str">
            <v>Санитария: начальные</v>
          </cell>
          <cell r="E49" t="str">
            <v>الصرف الصحي: أساسي</v>
          </cell>
          <cell r="M49" t="str">
            <v>Cook Islands</v>
          </cell>
          <cell r="N49" t="str">
            <v>Îles Cook</v>
          </cell>
          <cell r="O49" t="str">
            <v>Islas Cook</v>
          </cell>
          <cell r="P49" t="str">
            <v>Острова Кука</v>
          </cell>
          <cell r="Q49" t="str">
            <v>جزر كوك</v>
          </cell>
          <cell r="T49" t="str">
            <v>COK</v>
          </cell>
          <cell r="U49" t="str">
            <v>English</v>
          </cell>
        </row>
        <row r="50">
          <cell r="A50" t="str">
            <v>Sanitation: secondary</v>
          </cell>
          <cell r="B50" t="str">
            <v>Saneamiento: secundaria</v>
          </cell>
          <cell r="C50" t="str">
            <v>Assainissement : secondaire</v>
          </cell>
          <cell r="D50" t="str">
            <v>Санитария: средние</v>
          </cell>
          <cell r="E50" t="str">
            <v>الصرف الصحي: ثانوي</v>
          </cell>
          <cell r="M50" t="str">
            <v>Colombia</v>
          </cell>
          <cell r="N50" t="str">
            <v>Colombie</v>
          </cell>
          <cell r="O50" t="str">
            <v>Colombia</v>
          </cell>
          <cell r="P50" t="str">
            <v>Колумбия</v>
          </cell>
          <cell r="Q50" t="str">
            <v>كولومبيا</v>
          </cell>
          <cell r="T50" t="str">
            <v>COL</v>
          </cell>
          <cell r="U50" t="str">
            <v>Spanish</v>
          </cell>
        </row>
        <row r="51">
          <cell r="A51" t="str">
            <v>Hygiene: total</v>
          </cell>
          <cell r="B51" t="str">
            <v>Higiene: total</v>
          </cell>
          <cell r="C51" t="str">
            <v>Hygiène : total</v>
          </cell>
          <cell r="D51" t="str">
            <v>Гигиена: общая</v>
          </cell>
          <cell r="E51" t="str">
            <v>النظافة: المجموع</v>
          </cell>
          <cell r="M51" t="str">
            <v>Comoros</v>
          </cell>
          <cell r="N51" t="str">
            <v>Comores</v>
          </cell>
          <cell r="O51" t="str">
            <v>Comoras</v>
          </cell>
          <cell r="P51" t="str">
            <v>Коморские Острова</v>
          </cell>
          <cell r="Q51" t="str">
            <v>جزر القمر</v>
          </cell>
          <cell r="T51" t="str">
            <v>COM</v>
          </cell>
          <cell r="U51" t="str">
            <v>French</v>
          </cell>
        </row>
        <row r="52">
          <cell r="A52" t="str">
            <v>Hygiene: urban</v>
          </cell>
          <cell r="B52" t="str">
            <v>Higiene: urbano</v>
          </cell>
          <cell r="C52" t="str">
            <v>Hygiène : urbain</v>
          </cell>
          <cell r="D52" t="str">
            <v xml:space="preserve">Средства гигиены: городские </v>
          </cell>
          <cell r="E52" t="str">
            <v>النظافة: حضري</v>
          </cell>
          <cell r="M52" t="str">
            <v>Cabo Verde</v>
          </cell>
          <cell r="N52" t="str">
            <v>Cabo Verde</v>
          </cell>
          <cell r="O52" t="str">
            <v>Cabo Verde</v>
          </cell>
          <cell r="P52" t="str">
            <v>Кабо-Верде</v>
          </cell>
          <cell r="Q52" t="str">
            <v>كابو فيردي</v>
          </cell>
          <cell r="T52" t="str">
            <v>CPV</v>
          </cell>
          <cell r="U52" t="str">
            <v>French</v>
          </cell>
        </row>
        <row r="53">
          <cell r="A53" t="str">
            <v>Hygiene: rural</v>
          </cell>
          <cell r="B53" t="str">
            <v>Higiene: rural</v>
          </cell>
          <cell r="C53" t="str">
            <v>Hygiène : rural</v>
          </cell>
          <cell r="D53" t="str">
            <v xml:space="preserve">Средства гигиены: сельские </v>
          </cell>
          <cell r="E53" t="str">
            <v>النظافة: ريفية</v>
          </cell>
          <cell r="M53" t="str">
            <v>Costa Rica</v>
          </cell>
          <cell r="N53" t="str">
            <v>Costa Rica</v>
          </cell>
          <cell r="O53" t="str">
            <v>Costa Rica</v>
          </cell>
          <cell r="P53" t="str">
            <v>Коста-Рика</v>
          </cell>
          <cell r="Q53" t="str">
            <v>كوستاريكا</v>
          </cell>
          <cell r="T53" t="str">
            <v>CRI</v>
          </cell>
          <cell r="U53" t="str">
            <v>Spanish</v>
          </cell>
        </row>
        <row r="54">
          <cell r="A54" t="str">
            <v>Hygiene: pre-primary</v>
          </cell>
          <cell r="B54" t="str">
            <v>Higiene: preprimaria</v>
          </cell>
          <cell r="C54" t="str">
            <v>Hygiène : pré-primaire</v>
          </cell>
          <cell r="D54" t="str">
            <v>Средства гигиены: дошкольные учреждения</v>
          </cell>
          <cell r="E54" t="str">
            <v>النظافة: ما قبل الابتدائي</v>
          </cell>
          <cell r="M54" t="str">
            <v>Cuba</v>
          </cell>
          <cell r="N54" t="str">
            <v>Cuba</v>
          </cell>
          <cell r="O54" t="str">
            <v>Cuba</v>
          </cell>
          <cell r="P54" t="str">
            <v>Куба</v>
          </cell>
          <cell r="Q54" t="str">
            <v>كوبا</v>
          </cell>
          <cell r="T54" t="str">
            <v>CUB</v>
          </cell>
          <cell r="U54" t="str">
            <v>Spanish</v>
          </cell>
        </row>
        <row r="55">
          <cell r="A55" t="str">
            <v>Hygiene: primary</v>
          </cell>
          <cell r="B55" t="str">
            <v>Higiene: primaria</v>
          </cell>
          <cell r="C55" t="str">
            <v>Hygiène : primaire</v>
          </cell>
          <cell r="D55" t="str">
            <v xml:space="preserve">Средства гигиены: начальные </v>
          </cell>
          <cell r="E55" t="str">
            <v>النظافة: أولية</v>
          </cell>
          <cell r="M55" t="str">
            <v>Curaçao</v>
          </cell>
          <cell r="N55" t="str">
            <v>Curaçao</v>
          </cell>
          <cell r="O55" t="str">
            <v>Curazao</v>
          </cell>
          <cell r="P55" t="str">
            <v>Кюрасао</v>
          </cell>
          <cell r="Q55" t="str">
            <v>كوراساو</v>
          </cell>
          <cell r="T55" t="str">
            <v>CUW</v>
          </cell>
          <cell r="U55" t="str">
            <v>English</v>
          </cell>
        </row>
        <row r="56">
          <cell r="A56" t="str">
            <v>Hygiene: secondary</v>
          </cell>
          <cell r="B56" t="str">
            <v>Higiene: secundaria</v>
          </cell>
          <cell r="C56" t="str">
            <v>Hygiène : secondaire</v>
          </cell>
          <cell r="D56" t="str">
            <v xml:space="preserve">Средства гигиены: средние </v>
          </cell>
          <cell r="E56" t="str">
            <v>النظافة: ثانوية</v>
          </cell>
          <cell r="M56" t="str">
            <v>Christmas Island</v>
          </cell>
          <cell r="N56" t="str">
            <v>Île Christmas</v>
          </cell>
          <cell r="O56" t="str">
            <v>Isla Christmas</v>
          </cell>
          <cell r="P56" t="str">
            <v>остров Рождества</v>
          </cell>
          <cell r="Q56" t="str">
            <v>جزيرة عيد الميلاد</v>
          </cell>
          <cell r="T56" t="str">
            <v>CXR</v>
          </cell>
          <cell r="U56" t="str">
            <v>English</v>
          </cell>
        </row>
        <row r="57">
          <cell r="A57" t="str">
            <v>Facility estimates</v>
          </cell>
          <cell r="B57" t="str">
            <v>Estimaciones: instalaciónes</v>
          </cell>
          <cell r="C57" t="str">
            <v>Estimations : installations</v>
          </cell>
          <cell r="D57" t="str">
            <v>Оценки приспособлений</v>
          </cell>
          <cell r="E57" t="str">
            <v>تقديرات المنشأة</v>
          </cell>
          <cell r="M57" t="str">
            <v>Czechia</v>
          </cell>
          <cell r="N57" t="str">
            <v>Tchéquie</v>
          </cell>
          <cell r="O57" t="str">
            <v>Chequia</v>
          </cell>
          <cell r="P57" t="str">
            <v>Чехия</v>
          </cell>
          <cell r="Q57" t="str">
            <v>تشيكيا</v>
          </cell>
          <cell r="T57" t="str">
            <v>CZE</v>
          </cell>
          <cell r="U57" t="str">
            <v>English</v>
          </cell>
        </row>
        <row r="58">
          <cell r="A58" t="str">
            <v>Facility datapoints</v>
          </cell>
          <cell r="B58" t="str">
            <v>Puntos de datos: instalaciónes</v>
          </cell>
          <cell r="C58" t="str">
            <v>Points de données : installations</v>
          </cell>
          <cell r="D58" t="str">
            <v>Точки данных о приспособлениях</v>
          </cell>
          <cell r="E58" t="str">
            <v>نقاط بيانات المنشأة</v>
          </cell>
          <cell r="M58" t="str">
            <v>Germany</v>
          </cell>
          <cell r="N58" t="str">
            <v>Allemagne</v>
          </cell>
          <cell r="O58" t="str">
            <v>Alemania</v>
          </cell>
          <cell r="P58" t="str">
            <v>Германия</v>
          </cell>
          <cell r="Q58" t="str">
            <v>ألمانيا</v>
          </cell>
          <cell r="T58" t="str">
            <v>DEU</v>
          </cell>
          <cell r="U58" t="str">
            <v>English</v>
          </cell>
        </row>
        <row r="59">
          <cell r="A59" t="str">
            <v>Improved estimates</v>
          </cell>
          <cell r="B59" t="str">
            <v>Estimaciones: mejoradas</v>
          </cell>
          <cell r="C59" t="str">
            <v>Estimations : améliorée</v>
          </cell>
          <cell r="D59" t="str">
            <v>Оценки наличия улучшенных</v>
          </cell>
          <cell r="E59" t="str">
            <v>تقديرات محسنة</v>
          </cell>
          <cell r="M59" t="str">
            <v>Djibouti</v>
          </cell>
          <cell r="N59" t="str">
            <v>Djibouti</v>
          </cell>
          <cell r="O59" t="str">
            <v>Djibouti</v>
          </cell>
          <cell r="P59" t="str">
            <v>Джибути</v>
          </cell>
          <cell r="Q59" t="str">
            <v>جيبوتي</v>
          </cell>
          <cell r="T59" t="str">
            <v>DJI</v>
          </cell>
          <cell r="U59" t="str">
            <v>Arabic</v>
          </cell>
        </row>
        <row r="60">
          <cell r="A60" t="str">
            <v>Improved datapoints</v>
          </cell>
          <cell r="B60" t="str">
            <v>Puntos de datos: mejorados</v>
          </cell>
          <cell r="C60" t="str">
            <v>Points de données : améliorées</v>
          </cell>
          <cell r="D60" t="str">
            <v>Точки данных о наличии улучшенных</v>
          </cell>
          <cell r="E60" t="str">
            <v>تحسين نقاط البيانات</v>
          </cell>
          <cell r="M60" t="str">
            <v>Dominica</v>
          </cell>
          <cell r="N60" t="str">
            <v>Dominique</v>
          </cell>
          <cell r="O60" t="str">
            <v>Dominica</v>
          </cell>
          <cell r="P60" t="str">
            <v>Доминика</v>
          </cell>
          <cell r="Q60" t="str">
            <v>دومينيكا</v>
          </cell>
          <cell r="T60" t="str">
            <v>DMA</v>
          </cell>
          <cell r="U60" t="str">
            <v>English</v>
          </cell>
        </row>
        <row r="61">
          <cell r="A61" t="str">
            <v>Basic estimates</v>
          </cell>
          <cell r="B61" t="str">
            <v>Estimaciones: básicas</v>
          </cell>
          <cell r="C61" t="str">
            <v>Estimations : de base</v>
          </cell>
          <cell r="D61" t="str">
            <v>Оценки базового уровня</v>
          </cell>
          <cell r="E61" t="str">
            <v>التقديرات الأساسية</v>
          </cell>
          <cell r="M61" t="str">
            <v>Denmark</v>
          </cell>
          <cell r="N61" t="str">
            <v>Danemark</v>
          </cell>
          <cell r="O61" t="str">
            <v>Dinamarca</v>
          </cell>
          <cell r="P61" t="str">
            <v>Дания</v>
          </cell>
          <cell r="Q61" t="str">
            <v>الدانمرك</v>
          </cell>
          <cell r="T61" t="str">
            <v>DNK</v>
          </cell>
          <cell r="U61" t="str">
            <v>English</v>
          </cell>
        </row>
        <row r="62">
          <cell r="A62" t="str">
            <v>Basic datapoints</v>
          </cell>
          <cell r="B62" t="str">
            <v>Puntos de datos: básicos</v>
          </cell>
          <cell r="C62" t="str">
            <v>Points de données : services de base</v>
          </cell>
          <cell r="D62" t="str">
            <v>Точки данных о базовом уровне</v>
          </cell>
          <cell r="E62" t="str">
            <v>نقاط البيانات الأساسية</v>
          </cell>
          <cell r="M62" t="str">
            <v>Dominican Republic</v>
          </cell>
          <cell r="N62" t="str">
            <v>République dominicaine</v>
          </cell>
          <cell r="O62" t="str">
            <v>República Dominicana</v>
          </cell>
          <cell r="P62" t="str">
            <v>Доминиканская Республика</v>
          </cell>
          <cell r="Q62" t="str">
            <v>الجمهورية الدومينيكية</v>
          </cell>
          <cell r="T62" t="str">
            <v>DOM</v>
          </cell>
          <cell r="U62" t="str">
            <v>Spanish</v>
          </cell>
        </row>
        <row r="63">
          <cell r="A63" t="str">
            <v>With water estimates</v>
          </cell>
          <cell r="B63" t="str">
            <v>Estimaciones con agua</v>
          </cell>
          <cell r="C63" t="str">
            <v>Estimations : avec de l'eau</v>
          </cell>
          <cell r="D63" t="str">
            <v>С оценками водоснабжения</v>
          </cell>
          <cell r="E63" t="str">
            <v>مع تقديرات المياه</v>
          </cell>
          <cell r="M63" t="str">
            <v>Algeria</v>
          </cell>
          <cell r="N63" t="str">
            <v>Algérie</v>
          </cell>
          <cell r="O63" t="str">
            <v>Argelia</v>
          </cell>
          <cell r="P63" t="str">
            <v>Алжир</v>
          </cell>
          <cell r="Q63" t="str">
            <v>الجزائر</v>
          </cell>
          <cell r="T63" t="str">
            <v>DZA</v>
          </cell>
          <cell r="U63" t="str">
            <v>Arabic</v>
          </cell>
        </row>
        <row r="64">
          <cell r="A64" t="str">
            <v>With water datapoints</v>
          </cell>
          <cell r="B64" t="str">
            <v>Puntos de datos con agua</v>
          </cell>
          <cell r="C64" t="str">
            <v>Points de données : avec de l'eau</v>
          </cell>
          <cell r="D64" t="str">
            <v>С точками данных о водоснабжении</v>
          </cell>
          <cell r="E64" t="str">
            <v>مع نقاط بيانات المياه</v>
          </cell>
          <cell r="M64" t="str">
            <v>Ecuador</v>
          </cell>
          <cell r="N64" t="str">
            <v>Équateur</v>
          </cell>
          <cell r="O64" t="str">
            <v>Ecuador</v>
          </cell>
          <cell r="P64" t="str">
            <v>Эквадор</v>
          </cell>
          <cell r="Q64" t="str">
            <v>إكوادور</v>
          </cell>
          <cell r="T64" t="str">
            <v>ECU</v>
          </cell>
          <cell r="U64" t="str">
            <v>Spanish</v>
          </cell>
        </row>
        <row r="65">
          <cell r="A65" t="str">
            <v>Estimates tab glossary (if not already translated above)</v>
          </cell>
          <cell r="M65" t="str">
            <v>Egypt</v>
          </cell>
          <cell r="N65" t="str">
            <v>Égypte</v>
          </cell>
          <cell r="O65" t="str">
            <v>Egipto</v>
          </cell>
          <cell r="P65" t="str">
            <v>Египет</v>
          </cell>
          <cell r="Q65" t="str">
            <v>مصر</v>
          </cell>
          <cell r="T65" t="str">
            <v>EGY</v>
          </cell>
          <cell r="U65" t="str">
            <v>Arabic</v>
          </cell>
        </row>
        <row r="66">
          <cell r="A66" t="str">
            <v>Estimates</v>
          </cell>
          <cell r="B66" t="str">
            <v>Estimaciones</v>
          </cell>
          <cell r="C66" t="str">
            <v>Estimations</v>
          </cell>
          <cell r="D66" t="str">
            <v>Оценки</v>
          </cell>
          <cell r="E66" t="str">
            <v>تقديرات</v>
          </cell>
          <cell r="M66" t="str">
            <v>Eritrea</v>
          </cell>
          <cell r="N66" t="str">
            <v>Érythrée</v>
          </cell>
          <cell r="O66" t="str">
            <v>Eritrea</v>
          </cell>
          <cell r="P66" t="str">
            <v>Эритрея</v>
          </cell>
          <cell r="Q66" t="str">
            <v>إريتريا</v>
          </cell>
          <cell r="T66" t="str">
            <v>ERI</v>
          </cell>
          <cell r="U66" t="str">
            <v>English</v>
          </cell>
        </row>
        <row r="67">
          <cell r="A67" t="str">
            <v>School Age Population 
Source: United Nations Population Division &amp; UNESCO</v>
          </cell>
          <cell r="B67" t="str">
            <v>Población en edad escolar
Fuente: División de Población de las Naciones Unidas y UNESCO</v>
          </cell>
          <cell r="C67" t="str">
            <v>Population d'âge scolaire
Source : Division de la population des Nations Unies et UNESCO</v>
          </cell>
          <cell r="D67" t="str">
            <v>Численность детей школьного возраста 
Источник: отдел народонаселения ООН и ЮНЕСКО</v>
          </cell>
          <cell r="E67" t="str">
            <v>السكان في سن المدرسة
المصدر: قسم السكان بالأمم المتحدة واليونسكو</v>
          </cell>
          <cell r="M67" t="str">
            <v>Western Sahara</v>
          </cell>
          <cell r="N67" t="str">
            <v>Sahara occidental</v>
          </cell>
          <cell r="O67" t="str">
            <v>Sáhara Occidental</v>
          </cell>
          <cell r="P67" t="str">
            <v>Западная Сахара</v>
          </cell>
          <cell r="Q67" t="str">
            <v>الصحراء الغربية</v>
          </cell>
          <cell r="T67" t="str">
            <v>ESH</v>
          </cell>
          <cell r="U67" t="str">
            <v>English</v>
          </cell>
        </row>
        <row r="68">
          <cell r="A68" t="str">
            <v>Drinking Water (%)</v>
          </cell>
          <cell r="B68" t="str">
            <v>Agua para consumo (%)</v>
          </cell>
          <cell r="C68" t="str">
            <v>Eau de boisson (%)</v>
          </cell>
          <cell r="D68" t="str">
            <v>Питьевое водоснабжение (%)</v>
          </cell>
          <cell r="E68" t="str">
            <v>مياه الشرب (٪)</v>
          </cell>
          <cell r="M68" t="str">
            <v>Spain</v>
          </cell>
          <cell r="N68" t="str">
            <v>Espagne</v>
          </cell>
          <cell r="O68" t="str">
            <v>España</v>
          </cell>
          <cell r="P68" t="str">
            <v>Испания</v>
          </cell>
          <cell r="Q68" t="str">
            <v>إسبانيا</v>
          </cell>
          <cell r="T68" t="str">
            <v>ESP</v>
          </cell>
          <cell r="U68" t="str">
            <v>Spanish</v>
          </cell>
        </row>
        <row r="69">
          <cell r="A69" t="str">
            <v>Sanitation (%)</v>
          </cell>
          <cell r="B69" t="str">
            <v>Saneamiento (%)</v>
          </cell>
          <cell r="C69" t="str">
            <v>Assainissement (%)</v>
          </cell>
          <cell r="D69" t="str">
            <v>Санитария (%)</v>
          </cell>
          <cell r="E69" t="str">
            <v>الصرف الصحي (٪)</v>
          </cell>
          <cell r="M69" t="str">
            <v>Estonia</v>
          </cell>
          <cell r="N69" t="str">
            <v>Estonie</v>
          </cell>
          <cell r="O69" t="str">
            <v>Estonia</v>
          </cell>
          <cell r="P69" t="str">
            <v>Эстония</v>
          </cell>
          <cell r="Q69" t="str">
            <v>إستونيا</v>
          </cell>
          <cell r="T69" t="str">
            <v>EST</v>
          </cell>
          <cell r="U69" t="str">
            <v>English</v>
          </cell>
        </row>
        <row r="70">
          <cell r="A70" t="str">
            <v>Hygiene (%)</v>
          </cell>
          <cell r="B70" t="str">
            <v>Higiene (%)</v>
          </cell>
          <cell r="C70" t="str">
            <v>Hygiène (%)</v>
          </cell>
          <cell r="D70" t="str">
            <v>Гигиена (%)</v>
          </cell>
          <cell r="E70" t="str">
            <v>صحة (٪)</v>
          </cell>
          <cell r="M70" t="str">
            <v>Ethiopia</v>
          </cell>
          <cell r="N70" t="str">
            <v>Éthiopie</v>
          </cell>
          <cell r="O70" t="str">
            <v>Etiopía</v>
          </cell>
          <cell r="P70" t="str">
            <v>Эфиопия</v>
          </cell>
          <cell r="Q70" t="str">
            <v>إثيوبيا</v>
          </cell>
          <cell r="T70" t="str">
            <v>ETH</v>
          </cell>
          <cell r="U70" t="str">
            <v>English</v>
          </cell>
        </row>
        <row r="71">
          <cell r="A71" t="str">
            <v>Country</v>
          </cell>
          <cell r="B71" t="str">
            <v>País</v>
          </cell>
          <cell r="C71" t="str">
            <v>Pays</v>
          </cell>
          <cell r="D71" t="str">
            <v>Страна</v>
          </cell>
          <cell r="E71" t="str">
            <v>بلد</v>
          </cell>
          <cell r="M71" t="str">
            <v>Finland</v>
          </cell>
          <cell r="N71" t="str">
            <v>Finlande</v>
          </cell>
          <cell r="O71" t="str">
            <v>Finlandia</v>
          </cell>
          <cell r="P71" t="str">
            <v>Финляндия</v>
          </cell>
          <cell r="Q71" t="str">
            <v>فنلندا</v>
          </cell>
          <cell r="T71" t="str">
            <v>FIN</v>
          </cell>
          <cell r="U71" t="str">
            <v>English</v>
          </cell>
        </row>
        <row r="72">
          <cell r="A72" t="str">
            <v>Year</v>
          </cell>
          <cell r="B72" t="str">
            <v>Año</v>
          </cell>
          <cell r="C72" t="str">
            <v>Année</v>
          </cell>
          <cell r="D72" t="str">
            <v>Год</v>
          </cell>
          <cell r="E72" t="str">
            <v>عام</v>
          </cell>
          <cell r="M72" t="str">
            <v>Fiji</v>
          </cell>
          <cell r="N72" t="str">
            <v>Fidji</v>
          </cell>
          <cell r="O72" t="str">
            <v>Fiji</v>
          </cell>
          <cell r="P72" t="str">
            <v>Фиджи</v>
          </cell>
          <cell r="Q72" t="str">
            <v>فيجي</v>
          </cell>
          <cell r="T72" t="str">
            <v>FJI</v>
          </cell>
          <cell r="U72" t="str">
            <v>English</v>
          </cell>
        </row>
        <row r="73">
          <cell r="A73" t="str">
            <v>Setting</v>
          </cell>
          <cell r="B73" t="str">
            <v>Entorno</v>
          </cell>
          <cell r="C73" t="str">
            <v>Milieu</v>
          </cell>
          <cell r="D73" t="str">
            <v>Тип учреждения</v>
          </cell>
          <cell r="E73" t="str">
            <v>جلسة</v>
          </cell>
          <cell r="M73" t="str">
            <v>Falkland Islands (Malvinas)</v>
          </cell>
          <cell r="N73" t="str">
            <v>Îles Falkland (Malvinas)</v>
          </cell>
          <cell r="O73" t="str">
            <v>Islas Malvinas (Falkland)</v>
          </cell>
          <cell r="P73" t="str">
            <v>Фолклендские (Мальвинские) острова</v>
          </cell>
          <cell r="Q73" t="str">
            <v>جزر فوكلاند (مالفيناس)</v>
          </cell>
          <cell r="T73" t="str">
            <v>FLK</v>
          </cell>
          <cell r="U73" t="str">
            <v>English</v>
          </cell>
        </row>
        <row r="74">
          <cell r="A74" t="str">
            <v>Facility</v>
          </cell>
          <cell r="B74" t="str">
            <v>Instalaciónes</v>
          </cell>
          <cell r="C74" t="str">
            <v>Installation</v>
          </cell>
          <cell r="D74" t="str">
            <v>Приспособление</v>
          </cell>
          <cell r="E74" t="str">
            <v>امكانية</v>
          </cell>
          <cell r="M74" t="str">
            <v>France</v>
          </cell>
          <cell r="N74" t="str">
            <v>France</v>
          </cell>
          <cell r="O74" t="str">
            <v>Francia</v>
          </cell>
          <cell r="P74" t="str">
            <v>Франция</v>
          </cell>
          <cell r="Q74" t="str">
            <v>فرنسا</v>
          </cell>
          <cell r="T74" t="str">
            <v>FRA</v>
          </cell>
          <cell r="U74" t="str">
            <v>French</v>
          </cell>
        </row>
        <row r="75">
          <cell r="A75" t="str">
            <v>Improved</v>
          </cell>
          <cell r="B75" t="str">
            <v>Mejorado</v>
          </cell>
          <cell r="C75" t="str">
            <v>Ameliorée</v>
          </cell>
          <cell r="D75" t="str">
            <v>Улучшенные</v>
          </cell>
          <cell r="E75" t="str">
            <v>محسّن</v>
          </cell>
          <cell r="M75" t="str">
            <v>Faroe Islands</v>
          </cell>
          <cell r="N75" t="str">
            <v>Îles Féroé</v>
          </cell>
          <cell r="O75" t="str">
            <v>Islas Feroe</v>
          </cell>
          <cell r="P75" t="str">
            <v>Фарерские острова</v>
          </cell>
          <cell r="Q75" t="str">
            <v>جزر فايرو</v>
          </cell>
          <cell r="T75" t="str">
            <v>FRO</v>
          </cell>
          <cell r="U75" t="str">
            <v>English</v>
          </cell>
        </row>
        <row r="76">
          <cell r="A76" t="str">
            <v>Basic (improved &amp; available)</v>
          </cell>
          <cell r="B76" t="str">
            <v>Basico (mejorado y disponible)</v>
          </cell>
          <cell r="C76" t="str">
            <v>De base (ameliorée et disponible)</v>
          </cell>
          <cell r="D76" t="str">
            <v>Базовый уровень (улучшенные, имеется в наличии вода)</v>
          </cell>
          <cell r="E76" t="str">
            <v>أساسي (محسن ومتوفر)</v>
          </cell>
          <cell r="M76" t="str">
            <v>Micronesia (Federated States of)</v>
          </cell>
          <cell r="N76" t="str">
            <v>Micronésie (États fédérés de)</v>
          </cell>
          <cell r="O76" t="str">
            <v>Micronesia (Estados Federados de)</v>
          </cell>
          <cell r="P76" t="str">
            <v>Микронезия (Федеративные Штаты)</v>
          </cell>
          <cell r="Q76" t="str">
            <v>ميكرونيزيا (ولايات - الموحدة)</v>
          </cell>
          <cell r="T76" t="str">
            <v>FSM</v>
          </cell>
          <cell r="U76" t="str">
            <v>English</v>
          </cell>
        </row>
        <row r="77">
          <cell r="A77" t="str">
            <v>Limited</v>
          </cell>
          <cell r="B77" t="str">
            <v>Limitado</v>
          </cell>
          <cell r="C77" t="str">
            <v>Limité</v>
          </cell>
          <cell r="D77" t="str">
            <v>Ограниченный уровень</v>
          </cell>
          <cell r="E77" t="str">
            <v>محدود</v>
          </cell>
          <cell r="M77" t="str">
            <v>Gabon</v>
          </cell>
          <cell r="N77" t="str">
            <v>Gabon</v>
          </cell>
          <cell r="O77" t="str">
            <v>Gabón</v>
          </cell>
          <cell r="P77" t="str">
            <v>Габон</v>
          </cell>
          <cell r="Q77" t="str">
            <v>غابون</v>
          </cell>
          <cell r="T77" t="str">
            <v>GAB</v>
          </cell>
          <cell r="U77" t="str">
            <v>French</v>
          </cell>
        </row>
        <row r="78">
          <cell r="A78" t="str">
            <v>No service</v>
          </cell>
          <cell r="B78" t="str">
            <v>Sin servicio</v>
          </cell>
          <cell r="C78" t="str">
            <v>Pas de service</v>
          </cell>
          <cell r="D78" t="str">
            <v>Отсутствие услуг</v>
          </cell>
          <cell r="E78" t="str">
            <v>لاتوجد خدمة</v>
          </cell>
          <cell r="M78" t="str">
            <v>United Kingdom of Great Britain and Northern Ireland</v>
          </cell>
          <cell r="N78" t="str">
            <v>Royaume-Uni de Grande-Bretagne et d’Irlande du Nord</v>
          </cell>
          <cell r="O78" t="str">
            <v>Reino Unido de Gran Bretaña e Irlanda del Norte</v>
          </cell>
          <cell r="P78" t="str">
            <v>Соединенное Королевство Великобритании и Северной Ирландии</v>
          </cell>
          <cell r="Q78" t="str">
            <v>المملكة المتحدة لبريطانيا العظمى وآيرلندا الشمالية</v>
          </cell>
          <cell r="T78" t="str">
            <v>GBR</v>
          </cell>
          <cell r="U78" t="str">
            <v>English</v>
          </cell>
        </row>
        <row r="79">
          <cell r="A79" t="str">
            <v>Basic
(improved, usable &amp; single-sex)</v>
          </cell>
          <cell r="B79" t="str">
            <v>Básico
(mejorado, utilizable y de un solo sexo)</v>
          </cell>
          <cell r="C79" t="str">
            <v>De base 
(améliorée, utilisable et non mixte)</v>
          </cell>
          <cell r="D79" t="str">
            <v>Базовый уровень (улучшенные, пригодные для пользования и раздельные для девочек и для мальчиков)</v>
          </cell>
          <cell r="E79" t="str">
            <v>أساسي
(محسّن ، صالح للاستخدام ، أحادي الجنس)</v>
          </cell>
          <cell r="M79" t="str">
            <v>Georgia</v>
          </cell>
          <cell r="N79" t="str">
            <v>Géorgie</v>
          </cell>
          <cell r="O79" t="str">
            <v>Georgia</v>
          </cell>
          <cell r="P79" t="str">
            <v>Грузия</v>
          </cell>
          <cell r="Q79" t="str">
            <v>جورجيا</v>
          </cell>
          <cell r="T79" t="str">
            <v>GEO</v>
          </cell>
          <cell r="U79" t="str">
            <v>English</v>
          </cell>
        </row>
        <row r="80">
          <cell r="A80" t="str">
            <v>Facility with water</v>
          </cell>
          <cell r="B80" t="str">
            <v>Instalaciónes con agua</v>
          </cell>
          <cell r="C80" t="str">
            <v>Installation avec de l'eau</v>
          </cell>
          <cell r="D80" t="str">
            <v>Приспособление с водой</v>
          </cell>
          <cell r="E80" t="str">
            <v>مرفق بالماء</v>
          </cell>
          <cell r="M80" t="str">
            <v>Guernsey</v>
          </cell>
          <cell r="N80" t="str">
            <v>Guernesey</v>
          </cell>
          <cell r="O80" t="str">
            <v>Guernsey</v>
          </cell>
          <cell r="P80" t="str">
            <v>Гернси</v>
          </cell>
          <cell r="Q80" t="str">
            <v>غيرنسي</v>
          </cell>
          <cell r="T80" t="str">
            <v>GGY</v>
          </cell>
          <cell r="U80" t="str">
            <v>English</v>
          </cell>
        </row>
        <row r="81">
          <cell r="A81" t="str">
            <v>Basic  
(facility with water &amp; soap)</v>
          </cell>
          <cell r="B81" t="str">
            <v>Básico
 (instalación con agua y jabón)</v>
          </cell>
          <cell r="C81" t="str">
            <v>De base
 (installation avec de l'eau et du savon)</v>
          </cell>
          <cell r="D81" t="str">
            <v>Базовый уровень (приспособление с водой и мылом)</v>
          </cell>
          <cell r="E81" t="str">
            <v>أساسي
(مرفق بالماء والصابون)</v>
          </cell>
          <cell r="M81" t="str">
            <v>Ghana</v>
          </cell>
          <cell r="N81" t="str">
            <v>Ghana</v>
          </cell>
          <cell r="O81" t="str">
            <v>Ghana</v>
          </cell>
          <cell r="P81" t="str">
            <v>Гана</v>
          </cell>
          <cell r="Q81" t="str">
            <v>غانا</v>
          </cell>
          <cell r="T81" t="str">
            <v>GHA</v>
          </cell>
          <cell r="U81" t="str">
            <v>English</v>
          </cell>
        </row>
        <row r="82">
          <cell r="A82" t="str">
            <v>Data summary tab glossary (if not already translated above)</v>
          </cell>
          <cell r="M82" t="str">
            <v>Gibraltar</v>
          </cell>
          <cell r="N82" t="str">
            <v>Gibraltar</v>
          </cell>
          <cell r="O82" t="str">
            <v>Gibraltar</v>
          </cell>
          <cell r="P82" t="str">
            <v>Гибралтар</v>
          </cell>
          <cell r="Q82" t="str">
            <v>جبل طارق</v>
          </cell>
          <cell r="T82" t="str">
            <v>GIB</v>
          </cell>
          <cell r="U82" t="str">
            <v>English</v>
          </cell>
        </row>
        <row r="83">
          <cell r="A83" t="str">
            <v>Summary of data from national surveys and censuses</v>
          </cell>
          <cell r="B83" t="str">
            <v>Resumen de datos de encuestas y censos nacionales</v>
          </cell>
          <cell r="C83" t="str">
            <v>Synthèse des données des enquêtes et recensements nationaux</v>
          </cell>
          <cell r="D83" t="str">
            <v>Перечень данных из национальных обследований и переписей населения</v>
          </cell>
          <cell r="E83" t="str">
            <v>ملخص البيانات من المسوحات والتعدادات الوطنية</v>
          </cell>
          <cell r="M83" t="str">
            <v>Guinea</v>
          </cell>
          <cell r="N83" t="str">
            <v>Guinée</v>
          </cell>
          <cell r="O83" t="str">
            <v>Guinea</v>
          </cell>
          <cell r="P83" t="str">
            <v>Гвинея</v>
          </cell>
          <cell r="Q83" t="str">
            <v>غينيا</v>
          </cell>
          <cell r="T83" t="str">
            <v>GIN</v>
          </cell>
          <cell r="U83" t="str">
            <v>French</v>
          </cell>
        </row>
        <row r="84">
          <cell r="A84" t="str">
            <v>[values in square brackets not used]</v>
          </cell>
          <cell r="B84" t="str">
            <v>[los valores entre corchetes no se utilizan]</v>
          </cell>
          <cell r="C84" t="str">
            <v>[valeurs entre crochets non utilisées]</v>
          </cell>
          <cell r="D84" t="str">
            <v>[величины в квадратных скобках не использовались]</v>
          </cell>
          <cell r="E84" t="str">
            <v>[القيم الموضوعة بين قوسين معقوفين غير مستخدمة]</v>
          </cell>
          <cell r="M84" t="str">
            <v>Guadeloupe</v>
          </cell>
          <cell r="N84" t="str">
            <v>Guadeloupe</v>
          </cell>
          <cell r="O84" t="str">
            <v>Guadalupe</v>
          </cell>
          <cell r="P84" t="str">
            <v>Гваделупа</v>
          </cell>
          <cell r="Q84" t="str">
            <v>غوادلوب</v>
          </cell>
          <cell r="T84" t="str">
            <v>GLP</v>
          </cell>
          <cell r="U84" t="str">
            <v>French</v>
          </cell>
        </row>
        <row r="85">
          <cell r="A85" t="str">
            <v>Drinking Water</v>
          </cell>
          <cell r="B85" t="str">
            <v>Agua para consumo</v>
          </cell>
          <cell r="C85" t="str">
            <v>Eau de boisson</v>
          </cell>
          <cell r="D85" t="str">
            <v>Питьевое водоснабжение</v>
          </cell>
          <cell r="E85" t="str">
            <v>مياه الشرب (٪)</v>
          </cell>
          <cell r="M85" t="str">
            <v>Gambia</v>
          </cell>
          <cell r="N85" t="str">
            <v>Gambie</v>
          </cell>
          <cell r="O85" t="str">
            <v>Gambia</v>
          </cell>
          <cell r="P85" t="str">
            <v>Гамбия</v>
          </cell>
          <cell r="Q85" t="str">
            <v>غامبيا</v>
          </cell>
          <cell r="T85" t="str">
            <v>GMB</v>
          </cell>
          <cell r="U85" t="str">
            <v>English</v>
          </cell>
        </row>
        <row r="86">
          <cell r="A86" t="str">
            <v>Sanitation</v>
          </cell>
          <cell r="B86" t="str">
            <v>Saneamiento</v>
          </cell>
          <cell r="C86" t="str">
            <v>Assainissement</v>
          </cell>
          <cell r="D86" t="str">
            <v>Санитария</v>
          </cell>
          <cell r="E86" t="str">
            <v>الصرف الصحي</v>
          </cell>
          <cell r="M86" t="str">
            <v>Guinea-Bissau</v>
          </cell>
          <cell r="N86" t="str">
            <v>Guinée-Bissau</v>
          </cell>
          <cell r="O86" t="str">
            <v>Guinea-Bissau</v>
          </cell>
          <cell r="P86" t="str">
            <v>Гвинея-Бисау</v>
          </cell>
          <cell r="Q86" t="str">
            <v>غينيا - بيساو</v>
          </cell>
          <cell r="T86" t="str">
            <v>GNB</v>
          </cell>
          <cell r="U86" t="str">
            <v>French</v>
          </cell>
        </row>
        <row r="87">
          <cell r="A87" t="str">
            <v>Hygiene</v>
          </cell>
          <cell r="B87" t="str">
            <v>Higiene</v>
          </cell>
          <cell r="C87" t="str">
            <v>Hygiène</v>
          </cell>
          <cell r="D87" t="str">
            <v>Гигиена</v>
          </cell>
          <cell r="E87" t="str">
            <v xml:space="preserve">صحة </v>
          </cell>
          <cell r="M87" t="str">
            <v>Equatorial Guinea</v>
          </cell>
          <cell r="N87" t="str">
            <v>Guinée équatoriale</v>
          </cell>
          <cell r="O87" t="str">
            <v>Guinea Ecuatorial</v>
          </cell>
          <cell r="P87" t="str">
            <v>Экваториальная Гвинея</v>
          </cell>
          <cell r="Q87" t="str">
            <v>غينيا الاستوائية</v>
          </cell>
          <cell r="T87" t="str">
            <v>GNQ</v>
          </cell>
          <cell r="U87" t="str">
            <v>French</v>
          </cell>
        </row>
        <row r="88">
          <cell r="A88" t="str">
            <v>Type</v>
          </cell>
          <cell r="B88" t="str">
            <v>Tipo de fuente</v>
          </cell>
          <cell r="C88" t="str">
            <v>Type de source de données</v>
          </cell>
          <cell r="D88" t="str">
            <v>Тип</v>
          </cell>
          <cell r="E88" t="str">
            <v>نوع</v>
          </cell>
          <cell r="M88" t="str">
            <v>Greece</v>
          </cell>
          <cell r="N88" t="str">
            <v>Grèce</v>
          </cell>
          <cell r="O88" t="str">
            <v>Grecia</v>
          </cell>
          <cell r="P88" t="str">
            <v>Греция</v>
          </cell>
          <cell r="Q88" t="str">
            <v>اليونان</v>
          </cell>
          <cell r="T88" t="str">
            <v>GRC</v>
          </cell>
          <cell r="U88" t="str">
            <v>French</v>
          </cell>
        </row>
        <row r="89">
          <cell r="A89" t="str">
            <v>Source</v>
          </cell>
          <cell r="B89" t="str">
            <v>Fuente</v>
          </cell>
          <cell r="C89" t="str">
            <v>Source de données</v>
          </cell>
          <cell r="D89" t="str">
            <v>Источник</v>
          </cell>
          <cell r="E89" t="str">
            <v>مصدر</v>
          </cell>
          <cell r="M89" t="str">
            <v>Grenada</v>
          </cell>
          <cell r="N89" t="str">
            <v>Grenade</v>
          </cell>
          <cell r="O89" t="str">
            <v>Granada</v>
          </cell>
          <cell r="P89" t="str">
            <v>Гренада</v>
          </cell>
          <cell r="Q89" t="str">
            <v>غرينادا</v>
          </cell>
          <cell r="T89" t="str">
            <v>GRD</v>
          </cell>
          <cell r="U89" t="str">
            <v>English</v>
          </cell>
        </row>
        <row r="90">
          <cell r="A90" t="str">
            <v>Improved &amp; usable</v>
          </cell>
          <cell r="B90" t="str">
            <v>Mejorado y utilizable</v>
          </cell>
          <cell r="C90" t="str">
            <v>Améliorée et utilisable</v>
          </cell>
          <cell r="D90" t="str">
            <v>Улучшенные и пригодные для пользования</v>
          </cell>
          <cell r="E90" t="str">
            <v>محسن وقابل للاستخدام</v>
          </cell>
          <cell r="M90" t="str">
            <v>Greenland</v>
          </cell>
          <cell r="N90" t="str">
            <v>Groenland</v>
          </cell>
          <cell r="O90" t="str">
            <v>Groenlandia</v>
          </cell>
          <cell r="P90" t="str">
            <v>Гренландия</v>
          </cell>
          <cell r="Q90" t="str">
            <v>غرينلند</v>
          </cell>
          <cell r="T90" t="str">
            <v>GRL</v>
          </cell>
          <cell r="U90" t="str">
            <v>English</v>
          </cell>
        </row>
        <row r="91">
          <cell r="A91" t="str">
            <v>Improved &amp; single-sex</v>
          </cell>
          <cell r="B91" t="str">
            <v>Mejorado y de un solo sexo</v>
          </cell>
          <cell r="C91" t="str">
            <v>Améliorée et non mixte</v>
          </cell>
          <cell r="D91" t="str">
            <v>Улучшенные и раздельные для девочек и для мальчиков</v>
          </cell>
          <cell r="E91" t="str">
            <v>محسّن ومخصص للجنس الواحد</v>
          </cell>
          <cell r="M91" t="str">
            <v>Guatemala</v>
          </cell>
          <cell r="N91" t="str">
            <v>Guatemala</v>
          </cell>
          <cell r="O91" t="str">
            <v>Guatemala</v>
          </cell>
          <cell r="P91" t="str">
            <v>Гватемала</v>
          </cell>
          <cell r="Q91" t="str">
            <v>غواتيمالا</v>
          </cell>
          <cell r="T91" t="str">
            <v>GTM</v>
          </cell>
          <cell r="U91" t="str">
            <v>Spanish</v>
          </cell>
        </row>
        <row r="92">
          <cell r="A92" t="str">
            <v>Handwashing facility</v>
          </cell>
          <cell r="B92" t="str">
            <v>Instalación para lavarse las manos</v>
          </cell>
          <cell r="C92" t="str">
            <v>Installation destinée au lavage des mains</v>
          </cell>
          <cell r="D92" t="str">
            <v>Приспособление для мытья рук</v>
          </cell>
          <cell r="E92" t="str">
            <v>مرفق غسيل اليدين</v>
          </cell>
          <cell r="M92" t="str">
            <v>French Guiana</v>
          </cell>
          <cell r="N92" t="str">
            <v>Guyane française</v>
          </cell>
          <cell r="O92" t="str">
            <v>Guayana Francesa</v>
          </cell>
          <cell r="P92" t="str">
            <v>Французская Гвиана</v>
          </cell>
          <cell r="Q92" t="str">
            <v>غيانا الفرنسية</v>
          </cell>
          <cell r="T92" t="str">
            <v>GUF</v>
          </cell>
          <cell r="U92" t="str">
            <v>French</v>
          </cell>
        </row>
        <row r="93">
          <cell r="A93" t="str">
            <v>Handwashing facility with water</v>
          </cell>
          <cell r="B93" t="str">
            <v>Instalación para lavarse las manos con agua</v>
          </cell>
          <cell r="C93" t="str">
            <v>Installation destinée au lavage des mains, avec de l'eau</v>
          </cell>
          <cell r="D93" t="str">
            <v>Приспособление для мытья рук с водой</v>
          </cell>
          <cell r="E93" t="str">
            <v>مرفق غسيل اليدين بالماء</v>
          </cell>
          <cell r="M93" t="str">
            <v>Guam</v>
          </cell>
          <cell r="N93" t="str">
            <v>Guam</v>
          </cell>
          <cell r="O93" t="str">
            <v>Guam</v>
          </cell>
          <cell r="P93" t="str">
            <v>Гуам</v>
          </cell>
          <cell r="Q93" t="str">
            <v>غوام</v>
          </cell>
          <cell r="T93" t="str">
            <v>GUM</v>
          </cell>
          <cell r="U93" t="str">
            <v>English</v>
          </cell>
        </row>
        <row r="94">
          <cell r="A94" t="str">
            <v>EMIS</v>
          </cell>
          <cell r="B94" t="str">
            <v>EMIS</v>
          </cell>
          <cell r="C94" t="str">
            <v>EMIS</v>
          </cell>
          <cell r="D94" t="str">
            <v>ИСУО</v>
          </cell>
          <cell r="E94" t="str">
            <v>EMIS</v>
          </cell>
          <cell r="M94" t="str">
            <v>Guyana</v>
          </cell>
          <cell r="N94" t="str">
            <v>Guyana</v>
          </cell>
          <cell r="O94" t="str">
            <v>Guyana</v>
          </cell>
          <cell r="P94" t="str">
            <v>Гайана</v>
          </cell>
          <cell r="Q94" t="str">
            <v>غيانا</v>
          </cell>
          <cell r="T94" t="str">
            <v>GUY</v>
          </cell>
          <cell r="U94" t="str">
            <v>English</v>
          </cell>
        </row>
        <row r="95">
          <cell r="A95" t="str">
            <v>Survey</v>
          </cell>
          <cell r="B95" t="str">
            <v>Encuesta</v>
          </cell>
          <cell r="C95" t="str">
            <v>Enquête</v>
          </cell>
          <cell r="D95" t="str">
            <v>Обследование</v>
          </cell>
          <cell r="E95" t="str">
            <v>الدراسة الاستقصائية</v>
          </cell>
          <cell r="M95" t="str">
            <v>China, Hong Kong Special Administrative Region</v>
          </cell>
          <cell r="N95" t="str">
            <v>Chine, région administrative spéciale de Hong Kong</v>
          </cell>
          <cell r="O95" t="str">
            <v>China, región administrativa especial de Hong Kong</v>
          </cell>
          <cell r="P95" t="str">
            <v>Китай, Специальный административный район Гонконг</v>
          </cell>
          <cell r="Q95" t="str">
            <v>الصين، منطقة هونغ كونغ الإدارية الخاصة</v>
          </cell>
          <cell r="T95" t="str">
            <v>HKG</v>
          </cell>
          <cell r="U95" t="str">
            <v>Chinese</v>
          </cell>
        </row>
        <row r="96">
          <cell r="A96" t="str">
            <v>Census</v>
          </cell>
          <cell r="B96" t="str">
            <v>Censo</v>
          </cell>
          <cell r="C96" t="str">
            <v>Recensement</v>
          </cell>
          <cell r="D96" t="str">
            <v>Перепись населения</v>
          </cell>
          <cell r="E96" t="str">
            <v>التعداد</v>
          </cell>
          <cell r="M96" t="str">
            <v>Heard Island and McDonald Islands</v>
          </cell>
          <cell r="N96" t="str">
            <v>Île Heard-et-Îles MacDonald</v>
          </cell>
          <cell r="O96" t="str">
            <v>Islas Heard y McDonald</v>
          </cell>
          <cell r="P96" t="str">
            <v>Остров Херд и острова Макдональд</v>
          </cell>
          <cell r="Q96" t="str">
            <v>جزيرة هيرد وجزر ماكدونالد</v>
          </cell>
          <cell r="T96" t="str">
            <v>HMD</v>
          </cell>
          <cell r="U96" t="str">
            <v>English</v>
          </cell>
        </row>
        <row r="97">
          <cell r="A97" t="str">
            <v>Other</v>
          </cell>
          <cell r="B97" t="str">
            <v>Otro</v>
          </cell>
          <cell r="C97" t="str">
            <v>Autre</v>
          </cell>
          <cell r="D97" t="str">
            <v>Другое</v>
          </cell>
          <cell r="E97" t="str">
            <v>آخر</v>
          </cell>
          <cell r="M97" t="str">
            <v>Honduras</v>
          </cell>
          <cell r="N97" t="str">
            <v>Honduras</v>
          </cell>
          <cell r="O97" t="str">
            <v>Honduras</v>
          </cell>
          <cell r="P97" t="str">
            <v>Гондурас</v>
          </cell>
          <cell r="Q97" t="str">
            <v>هندوراس</v>
          </cell>
          <cell r="T97" t="str">
            <v>HND</v>
          </cell>
          <cell r="U97" t="str">
            <v>Spanish</v>
          </cell>
        </row>
        <row r="98">
          <cell r="A98" t="str">
            <v>Survey with microdata</v>
          </cell>
          <cell r="B98" t="str">
            <v>Encuesta con microdatos</v>
          </cell>
          <cell r="C98" t="str">
            <v>Enquête avec microdonnées</v>
          </cell>
          <cell r="D98" t="str">
            <v>Обследование с микроданными</v>
          </cell>
          <cell r="E98" t="str">
            <v>المسح باستخدام البيانات الجزئية</v>
          </cell>
          <cell r="M98" t="str">
            <v>Croatia</v>
          </cell>
          <cell r="N98" t="str">
            <v>Croatie</v>
          </cell>
          <cell r="O98" t="str">
            <v>Croacia</v>
          </cell>
          <cell r="P98" t="str">
            <v>Хорватия</v>
          </cell>
          <cell r="Q98" t="str">
            <v>كرواتيا</v>
          </cell>
          <cell r="T98" t="str">
            <v>HRV</v>
          </cell>
          <cell r="U98" t="str">
            <v>English</v>
          </cell>
        </row>
        <row r="99">
          <cell r="A99" t="str">
            <v>Admin</v>
          </cell>
          <cell r="B99" t="str">
            <v>Admin</v>
          </cell>
          <cell r="C99" t="str">
            <v>Admin</v>
          </cell>
          <cell r="D99" t="str">
            <v>Административная отчётность</v>
          </cell>
          <cell r="E99" t="str">
            <v>إداري</v>
          </cell>
          <cell r="M99" t="str">
            <v>Haiti</v>
          </cell>
          <cell r="N99" t="str">
            <v>Haïti</v>
          </cell>
          <cell r="O99" t="str">
            <v>Haití</v>
          </cell>
          <cell r="P99" t="str">
            <v>Гаити</v>
          </cell>
          <cell r="Q99" t="str">
            <v>هايتي</v>
          </cell>
          <cell r="T99" t="str">
            <v>HTI</v>
          </cell>
          <cell r="U99" t="str">
            <v>French</v>
          </cell>
        </row>
        <row r="100">
          <cell r="A100" t="str">
            <v>Input tabs glossary (if not already translated above)</v>
          </cell>
          <cell r="M100" t="str">
            <v>Hungary</v>
          </cell>
          <cell r="N100" t="str">
            <v>Hongrie</v>
          </cell>
          <cell r="O100" t="str">
            <v>Hungría</v>
          </cell>
          <cell r="P100" t="str">
            <v>Венгрия</v>
          </cell>
          <cell r="Q100" t="str">
            <v>هنغاريا</v>
          </cell>
          <cell r="T100" t="str">
            <v>HUN</v>
          </cell>
          <cell r="U100" t="str">
            <v>English</v>
          </cell>
        </row>
        <row r="101">
          <cell r="A101" t="str">
            <v>Water in Schools</v>
          </cell>
          <cell r="B101" t="str">
            <v>Agua en las Escuelas</v>
          </cell>
          <cell r="C101" t="str">
            <v>L'eau de boisson en milieu scolaire</v>
          </cell>
          <cell r="D101" t="str">
            <v>Водоснабжение в школах</v>
          </cell>
          <cell r="E101" t="str">
            <v>المياه في المدارس</v>
          </cell>
          <cell r="M101" t="str">
            <v>Indonesia</v>
          </cell>
          <cell r="N101" t="str">
            <v>Indonésie</v>
          </cell>
          <cell r="O101" t="str">
            <v>Indonesia</v>
          </cell>
          <cell r="P101" t="str">
            <v>Индонезия</v>
          </cell>
          <cell r="Q101" t="str">
            <v>إندونيسيا</v>
          </cell>
          <cell r="T101" t="str">
            <v>IDN</v>
          </cell>
          <cell r="U101" t="str">
            <v>English</v>
          </cell>
        </row>
        <row r="102">
          <cell r="A102" t="str">
            <v>Estimates (%)</v>
          </cell>
          <cell r="B102" t="str">
            <v>Estimaciones (%)</v>
          </cell>
          <cell r="C102" t="str">
            <v>Estimations (%)</v>
          </cell>
          <cell r="D102" t="str">
            <v>Расчётные оценки (%)</v>
          </cell>
          <cell r="E102" t="str">
            <v>تقديرات (٪)</v>
          </cell>
          <cell r="M102" t="str">
            <v>Isle of Man</v>
          </cell>
          <cell r="N102" t="str">
            <v>Île de Man</v>
          </cell>
          <cell r="O102" t="str">
            <v>Isla de Man</v>
          </cell>
          <cell r="P102" t="str">
            <v>Остров Мэн</v>
          </cell>
          <cell r="Q102" t="str">
            <v>جزيرة مان</v>
          </cell>
          <cell r="T102" t="str">
            <v>IMN</v>
          </cell>
          <cell r="U102" t="str">
            <v>English</v>
          </cell>
        </row>
        <row r="103">
          <cell r="A103" t="str">
            <v>No water source</v>
          </cell>
          <cell r="B103" t="str">
            <v>Sin fuente de agua</v>
          </cell>
          <cell r="C103" t="str">
            <v>Aucun point d'eau</v>
          </cell>
          <cell r="D103" t="str">
            <v>Источник воды отсутствует</v>
          </cell>
          <cell r="E103" t="str">
            <v>لا يوجد مصدر للمياه</v>
          </cell>
          <cell r="M103" t="str">
            <v>India</v>
          </cell>
          <cell r="N103" t="str">
            <v>Inde</v>
          </cell>
          <cell r="O103" t="str">
            <v>India</v>
          </cell>
          <cell r="P103" t="str">
            <v>Индия</v>
          </cell>
          <cell r="Q103" t="str">
            <v>الهند</v>
          </cell>
          <cell r="T103" t="str">
            <v>IND</v>
          </cell>
          <cell r="U103" t="str">
            <v>English</v>
          </cell>
        </row>
        <row r="104">
          <cell r="A104" t="str">
            <v>Unimproved</v>
          </cell>
          <cell r="B104" t="str">
            <v>No mejorado</v>
          </cell>
          <cell r="C104" t="str">
            <v>Non amélioré</v>
          </cell>
          <cell r="D104" t="str">
            <v>Неулучшенный</v>
          </cell>
          <cell r="E104" t="str">
            <v>غير محسّن</v>
          </cell>
          <cell r="M104" t="str">
            <v>British Indian Ocean Territory</v>
          </cell>
          <cell r="N104" t="str">
            <v>Territoire britannique de l'océan Indien</v>
          </cell>
          <cell r="O104" t="str">
            <v>Territorio Británico del Océano Índico</v>
          </cell>
          <cell r="P104" t="str">
            <v>Британская территория в Индийском океане</v>
          </cell>
          <cell r="Q104" t="str">
            <v>المحيط الهندي الإقليم البريطاني في</v>
          </cell>
          <cell r="T104" t="str">
            <v>IOT</v>
          </cell>
          <cell r="U104" t="str">
            <v>English</v>
          </cell>
        </row>
        <row r="105">
          <cell r="A105" t="str">
            <v>Available</v>
          </cell>
          <cell r="B105" t="str">
            <v>Disponible</v>
          </cell>
          <cell r="C105" t="str">
            <v>Disponible</v>
          </cell>
          <cell r="D105" t="str">
            <v>Имеется в наличии вода</v>
          </cell>
          <cell r="E105" t="str">
            <v>متوفرة</v>
          </cell>
          <cell r="M105" t="str">
            <v>Ireland</v>
          </cell>
          <cell r="N105" t="str">
            <v>Irlande</v>
          </cell>
          <cell r="O105" t="str">
            <v>Irlanda</v>
          </cell>
          <cell r="P105" t="str">
            <v>Ирландия</v>
          </cell>
          <cell r="Q105" t="str">
            <v>آيرلندا</v>
          </cell>
          <cell r="T105" t="str">
            <v>IRL</v>
          </cell>
          <cell r="U105" t="str">
            <v>English</v>
          </cell>
        </row>
        <row r="106">
          <cell r="A106" t="str">
            <v>On premises</v>
          </cell>
          <cell r="B106" t="str">
            <v>En las escuelas</v>
          </cell>
          <cell r="C106" t="str">
            <v>Située sur place</v>
          </cell>
          <cell r="D106" t="str">
            <v>В помещении или на территории</v>
          </cell>
          <cell r="E106" t="str">
            <v>في أماكن العمل</v>
          </cell>
          <cell r="M106" t="str">
            <v>Iran (Islamic Republic of)</v>
          </cell>
          <cell r="N106" t="str">
            <v>Iran (République islamique d’)</v>
          </cell>
          <cell r="O106" t="str">
            <v>Irán (República Islámica del)</v>
          </cell>
          <cell r="P106" t="str">
            <v>Иран (Исламская Республика)</v>
          </cell>
          <cell r="Q106" t="str">
            <v>إيران (جمهورية - الإسلامية)</v>
          </cell>
          <cell r="T106" t="str">
            <v>IRN</v>
          </cell>
          <cell r="U106" t="str">
            <v>English</v>
          </cell>
        </row>
        <row r="107">
          <cell r="A107" t="str">
            <v>Improved &amp; on-premises</v>
          </cell>
          <cell r="B107" t="str">
            <v>Mejorado y disponible</v>
          </cell>
          <cell r="C107" t="str">
            <v>Ameliorée et situé sur place</v>
          </cell>
          <cell r="D107" t="str">
            <v>Улучшенный и в помещении или на территории</v>
          </cell>
          <cell r="E107" t="str">
            <v>محسّنة ومحلية</v>
          </cell>
          <cell r="M107" t="str">
            <v>Iraq</v>
          </cell>
          <cell r="N107" t="str">
            <v>Iraq</v>
          </cell>
          <cell r="O107" t="str">
            <v>Iraq</v>
          </cell>
          <cell r="P107" t="str">
            <v>Ирак</v>
          </cell>
          <cell r="Q107" t="str">
            <v>العراق</v>
          </cell>
          <cell r="T107" t="str">
            <v>IRQ</v>
          </cell>
          <cell r="U107" t="str">
            <v>Arabic</v>
          </cell>
        </row>
        <row r="108">
          <cell r="A108" t="str">
            <v>Improved, available &amp; on-premises</v>
          </cell>
          <cell r="B108" t="str">
            <v>Mejorado, disponible en las escuelas</v>
          </cell>
          <cell r="C108" t="str">
            <v>Ameliorée, disponible et située sur place</v>
          </cell>
          <cell r="D108" t="str">
            <v>Улучшенный, имеется в наличии вода, расположен в помещении или на территории</v>
          </cell>
          <cell r="E108" t="str">
            <v>محسّن ومتاح محليًا</v>
          </cell>
          <cell r="M108" t="str">
            <v>Iceland</v>
          </cell>
          <cell r="N108" t="str">
            <v>Islande</v>
          </cell>
          <cell r="O108" t="str">
            <v>Islandia</v>
          </cell>
          <cell r="P108" t="str">
            <v>Исландия</v>
          </cell>
          <cell r="Q108" t="str">
            <v>آيسلندا</v>
          </cell>
          <cell r="T108" t="str">
            <v>ISL</v>
          </cell>
          <cell r="U108" t="str">
            <v>English</v>
          </cell>
        </row>
        <row r="109">
          <cell r="A109" t="str">
            <v>Facility type</v>
          </cell>
          <cell r="B109" t="str">
            <v>Tipo de installacion</v>
          </cell>
          <cell r="C109" t="str">
            <v>Type d'installation</v>
          </cell>
          <cell r="D109" t="str">
            <v>Тип приспособления</v>
          </cell>
          <cell r="E109" t="str">
            <v>نوع المرفق</v>
          </cell>
          <cell r="M109" t="str">
            <v>Israel</v>
          </cell>
          <cell r="N109" t="str">
            <v>Israël</v>
          </cell>
          <cell r="O109" t="str">
            <v>Israel</v>
          </cell>
          <cell r="P109" t="str">
            <v>Израиль</v>
          </cell>
          <cell r="Q109" t="str">
            <v>إسرائيل</v>
          </cell>
          <cell r="T109" t="str">
            <v>ISR</v>
          </cell>
          <cell r="U109" t="str">
            <v>English</v>
          </cell>
        </row>
        <row r="110">
          <cell r="A110" t="str">
            <v>Proprortion improved</v>
          </cell>
          <cell r="B110" t="str">
            <v>Proporción mejorado</v>
          </cell>
          <cell r="C110" t="str">
            <v>Proportion améliorée</v>
          </cell>
          <cell r="D110" t="str">
            <v xml:space="preserve">Доля улучшенных </v>
          </cell>
          <cell r="E110" t="str">
            <v>نسبة تحسن</v>
          </cell>
          <cell r="M110" t="str">
            <v>Italy</v>
          </cell>
          <cell r="N110" t="str">
            <v>Italie</v>
          </cell>
          <cell r="O110" t="str">
            <v>Italia</v>
          </cell>
          <cell r="P110" t="str">
            <v>Италия</v>
          </cell>
          <cell r="Q110" t="str">
            <v>إيطاليا</v>
          </cell>
          <cell r="T110" t="str">
            <v>ITA</v>
          </cell>
          <cell r="U110" t="str">
            <v>French</v>
          </cell>
        </row>
        <row r="111">
          <cell r="A111" t="str">
            <v>Notes</v>
          </cell>
          <cell r="B111" t="str">
            <v>Notas</v>
          </cell>
          <cell r="C111" t="str">
            <v>Remarques</v>
          </cell>
          <cell r="D111" t="str">
            <v xml:space="preserve">Примечания </v>
          </cell>
          <cell r="E111" t="str">
            <v>ملحوظات</v>
          </cell>
          <cell r="M111" t="str">
            <v>Jamaica</v>
          </cell>
          <cell r="N111" t="str">
            <v>Jamaïque</v>
          </cell>
          <cell r="O111" t="str">
            <v>Jamaica</v>
          </cell>
          <cell r="P111" t="str">
            <v>Ямайка</v>
          </cell>
          <cell r="Q111" t="str">
            <v>جامايكا</v>
          </cell>
          <cell r="T111" t="str">
            <v>JAM</v>
          </cell>
          <cell r="U111" t="str">
            <v>English</v>
          </cell>
        </row>
        <row r="112">
          <cell r="A112" t="str">
            <v>Facility estimate used</v>
          </cell>
          <cell r="B112" t="str">
            <v>Estimación de la instalación utilizada</v>
          </cell>
          <cell r="C112" t="str">
            <v>Estimation utilisée : installations</v>
          </cell>
          <cell r="D112" t="str">
            <v>Использована оценка приспособлений</v>
          </cell>
          <cell r="E112" t="str">
            <v>تم استخدام تقدير المنشأة</v>
          </cell>
          <cell r="M112" t="str">
            <v>Jersey</v>
          </cell>
          <cell r="N112" t="str">
            <v>Jersey</v>
          </cell>
          <cell r="O112" t="str">
            <v>Jersey</v>
          </cell>
          <cell r="P112" t="str">
            <v>Джерси</v>
          </cell>
          <cell r="Q112" t="str">
            <v>جيرسي</v>
          </cell>
          <cell r="T112" t="str">
            <v>JEY</v>
          </cell>
          <cell r="U112" t="str">
            <v>English</v>
          </cell>
        </row>
        <row r="113">
          <cell r="A113" t="str">
            <v>Improved estimate used</v>
          </cell>
          <cell r="B113" t="str">
            <v>Estimación mejorada utilizada</v>
          </cell>
          <cell r="C113" t="str">
            <v>Estimation utilisée : améliorée</v>
          </cell>
          <cell r="D113" t="str">
            <v>Использована оценка наличия улучшенных</v>
          </cell>
          <cell r="E113" t="str">
            <v>تم استخدام تقدير محسن</v>
          </cell>
          <cell r="M113" t="str">
            <v>Jordan</v>
          </cell>
          <cell r="N113" t="str">
            <v>Jordanie</v>
          </cell>
          <cell r="O113" t="str">
            <v>Jordania</v>
          </cell>
          <cell r="P113" t="str">
            <v>Иордания</v>
          </cell>
          <cell r="Q113" t="str">
            <v>الأردن</v>
          </cell>
          <cell r="T113" t="str">
            <v>JOR</v>
          </cell>
          <cell r="U113" t="str">
            <v>Arabic</v>
          </cell>
        </row>
        <row r="114">
          <cell r="A114" t="str">
            <v>Basic estimate used</v>
          </cell>
          <cell r="B114" t="str">
            <v>Estimación básica utilizada</v>
          </cell>
          <cell r="C114" t="str">
            <v>Estimation utilisée : service de base</v>
          </cell>
          <cell r="D114" t="str">
            <v>Использована оценка базового уровня</v>
          </cell>
          <cell r="E114" t="str">
            <v>تم استخدام التقدير الأساسي</v>
          </cell>
          <cell r="M114" t="str">
            <v>Japan</v>
          </cell>
          <cell r="N114" t="str">
            <v>Japon</v>
          </cell>
          <cell r="O114" t="str">
            <v>Japón</v>
          </cell>
          <cell r="P114" t="str">
            <v>Япония</v>
          </cell>
          <cell r="Q114" t="str">
            <v>اليابان</v>
          </cell>
          <cell r="T114" t="str">
            <v>JPN</v>
          </cell>
          <cell r="U114" t="str">
            <v>English</v>
          </cell>
        </row>
        <row r="115">
          <cell r="A115" t="str">
            <v>Number of schools total</v>
          </cell>
          <cell r="B115" t="str">
            <v>Número total de escuelas</v>
          </cell>
          <cell r="C115" t="str">
            <v>Nombre total d'écoles</v>
          </cell>
          <cell r="D115" t="str">
            <v>Общее число школ</v>
          </cell>
          <cell r="E115" t="str">
            <v>إجمالي عدد المدارس</v>
          </cell>
          <cell r="M115" t="str">
            <v>Kazakhstan</v>
          </cell>
          <cell r="N115" t="str">
            <v>Kazakhstan</v>
          </cell>
          <cell r="O115" t="str">
            <v>Kazajstán</v>
          </cell>
          <cell r="P115" t="str">
            <v>Казахстан</v>
          </cell>
          <cell r="Q115" t="str">
            <v>كازاخستان</v>
          </cell>
          <cell r="T115" t="str">
            <v>KAZ</v>
          </cell>
          <cell r="U115" t="str">
            <v>English</v>
          </cell>
        </row>
        <row r="116">
          <cell r="A116" t="str">
            <v>Number surveyed</v>
          </cell>
          <cell r="B116" t="str">
            <v>Número encuestado</v>
          </cell>
          <cell r="C116" t="str">
            <v>Nombre enquêté</v>
          </cell>
          <cell r="D116" t="str">
            <v>Число обследованных школ</v>
          </cell>
          <cell r="E116" t="str">
            <v>عدد الذين شملهم الاستطلاع</v>
          </cell>
          <cell r="M116" t="str">
            <v>Kenya</v>
          </cell>
          <cell r="N116" t="str">
            <v>Kenya</v>
          </cell>
          <cell r="O116" t="str">
            <v>Kenya</v>
          </cell>
          <cell r="P116" t="str">
            <v>Кения</v>
          </cell>
          <cell r="Q116" t="str">
            <v>كينيا</v>
          </cell>
          <cell r="T116" t="str">
            <v>KEN</v>
          </cell>
          <cell r="U116" t="str">
            <v>English</v>
          </cell>
        </row>
        <row r="117">
          <cell r="A117" t="str">
            <v>Sanitation in Schools</v>
          </cell>
          <cell r="B117" t="str">
            <v>Saneamiento en las Escuelas</v>
          </cell>
          <cell r="C117" t="str">
            <v>L'assainissement en milieu scolaire</v>
          </cell>
          <cell r="D117" t="str">
            <v>Санитария в школах</v>
          </cell>
          <cell r="E117" t="str">
            <v>الصرف الصحي في المدارس</v>
          </cell>
          <cell r="M117" t="str">
            <v>Kyrgyzstan</v>
          </cell>
          <cell r="N117" t="str">
            <v>Kirghizistan</v>
          </cell>
          <cell r="O117" t="str">
            <v>Kirguistán</v>
          </cell>
          <cell r="P117" t="str">
            <v>Кыргызстан</v>
          </cell>
          <cell r="Q117" t="str">
            <v>قيرغيزستان</v>
          </cell>
          <cell r="T117" t="str">
            <v>KGZ</v>
          </cell>
          <cell r="U117" t="str">
            <v>English</v>
          </cell>
        </row>
        <row r="118">
          <cell r="A118" t="str">
            <v>No facility</v>
          </cell>
          <cell r="B118" t="str">
            <v>Sin instalaciones</v>
          </cell>
          <cell r="C118" t="str">
            <v>Aucune installation</v>
          </cell>
          <cell r="D118" t="str">
            <v>Приспособления отсутствуют</v>
          </cell>
          <cell r="E118" t="str">
            <v>لا مرفق</v>
          </cell>
          <cell r="M118" t="str">
            <v>Cambodia</v>
          </cell>
          <cell r="N118" t="str">
            <v>Cambodge</v>
          </cell>
          <cell r="O118" t="str">
            <v>Camboya</v>
          </cell>
          <cell r="P118" t="str">
            <v>Камбоджа</v>
          </cell>
          <cell r="Q118" t="str">
            <v>كمبوديا</v>
          </cell>
          <cell r="T118" t="str">
            <v>KHM</v>
          </cell>
          <cell r="U118" t="str">
            <v>English</v>
          </cell>
        </row>
        <row r="119">
          <cell r="A119" t="str">
            <v>Usable</v>
          </cell>
          <cell r="B119" t="str">
            <v>Utilizable</v>
          </cell>
          <cell r="C119" t="str">
            <v>Utilisable</v>
          </cell>
          <cell r="D119" t="str">
            <v>Пригодные для пользования</v>
          </cell>
          <cell r="E119" t="str">
            <v>صالحة للاستعمال</v>
          </cell>
          <cell r="M119" t="str">
            <v>Kiribati</v>
          </cell>
          <cell r="N119" t="str">
            <v>Kiribati</v>
          </cell>
          <cell r="O119" t="str">
            <v>Kiribati</v>
          </cell>
          <cell r="P119" t="str">
            <v>Кирибати</v>
          </cell>
          <cell r="Q119" t="str">
            <v>كيريباس</v>
          </cell>
          <cell r="T119" t="str">
            <v>KIR</v>
          </cell>
          <cell r="U119" t="str">
            <v>English</v>
          </cell>
        </row>
        <row r="120">
          <cell r="A120" t="str">
            <v>Single-sex</v>
          </cell>
          <cell r="B120" t="str">
            <v>De un solo sexo</v>
          </cell>
          <cell r="C120" t="str">
            <v>Non mixte</v>
          </cell>
          <cell r="D120" t="str">
            <v>Раздельные для девочек и для мальчиков</v>
          </cell>
          <cell r="E120" t="str">
            <v>جنس واحد</v>
          </cell>
          <cell r="M120" t="str">
            <v>Saint Kitts and Nevis</v>
          </cell>
          <cell r="N120" t="str">
            <v>Saint-Kitts-et-Nevis</v>
          </cell>
          <cell r="O120" t="str">
            <v>Saint Kitts y Nevis</v>
          </cell>
          <cell r="P120" t="str">
            <v>Сент-Китс и Невис</v>
          </cell>
          <cell r="Q120" t="str">
            <v>سانت كيتس ونيفس</v>
          </cell>
          <cell r="T120" t="str">
            <v>KNA</v>
          </cell>
          <cell r="U120" t="str">
            <v>English</v>
          </cell>
        </row>
        <row r="121">
          <cell r="A121" t="str">
            <v>Usable &amp; Single-sex</v>
          </cell>
          <cell r="B121" t="str">
            <v>Utilizable y de un solo sexo</v>
          </cell>
          <cell r="C121" t="str">
            <v>Utilisable et non mixte</v>
          </cell>
          <cell r="D121" t="str">
            <v>Пригодные для пользования и раздельные для девочек и для мальчиков</v>
          </cell>
          <cell r="E121" t="str">
            <v>صالحة للاستعمال وجنس واحد</v>
          </cell>
          <cell r="M121" t="str">
            <v>Republic of Korea</v>
          </cell>
          <cell r="N121" t="str">
            <v>République de Corée</v>
          </cell>
          <cell r="O121" t="str">
            <v>República de Corea</v>
          </cell>
          <cell r="P121" t="str">
            <v>Республика Корея</v>
          </cell>
          <cell r="Q121" t="str">
            <v>جمهورية كوريا</v>
          </cell>
          <cell r="T121" t="str">
            <v>KOR</v>
          </cell>
          <cell r="U121" t="str">
            <v>English</v>
          </cell>
        </row>
        <row r="122">
          <cell r="A122" t="str">
            <v>Improved &amp; usable estimate used</v>
          </cell>
          <cell r="B122" t="str">
            <v>Estimación mejorada y utilizable utilizada</v>
          </cell>
          <cell r="C122" t="str">
            <v>Estimation utilisée : améliorée et utilisable</v>
          </cell>
          <cell r="D122" t="str">
            <v>Использована оценка улучшенных и пригодных для пользования</v>
          </cell>
          <cell r="E122" t="str">
            <v>استخدام تقدير محسن وقابل للاستخدام</v>
          </cell>
          <cell r="M122" t="str">
            <v>Kuwait</v>
          </cell>
          <cell r="N122" t="str">
            <v>Koweït</v>
          </cell>
          <cell r="O122" t="str">
            <v>Kuwait</v>
          </cell>
          <cell r="P122" t="str">
            <v>Кувейт</v>
          </cell>
          <cell r="Q122" t="str">
            <v>الكويت</v>
          </cell>
          <cell r="T122" t="str">
            <v>KWT</v>
          </cell>
          <cell r="U122" t="str">
            <v>Arabic</v>
          </cell>
        </row>
        <row r="123">
          <cell r="A123" t="str">
            <v>Improved &amp; single-sex estimate used</v>
          </cell>
          <cell r="B123" t="str">
            <v>Estimación mejorada y de un solo sexo utilizada</v>
          </cell>
          <cell r="C123" t="str">
            <v>Estimation utilisée : améliorée et non mixte</v>
          </cell>
          <cell r="D123" t="str">
            <v>Использована оценка улучшенных и раздельных для девочек и для мальчиков</v>
          </cell>
          <cell r="E123" t="str">
            <v>تم استخدام تقدير أحادي الجنس</v>
          </cell>
          <cell r="M123" t="str">
            <v>Lao People's Democratic Republic</v>
          </cell>
          <cell r="N123" t="str">
            <v>République démocratique populaire lao</v>
          </cell>
          <cell r="O123" t="str">
            <v>República Democrática Popular Lao</v>
          </cell>
          <cell r="P123" t="str">
            <v>Лаосская Народно-Демократическая Республика</v>
          </cell>
          <cell r="Q123" t="str">
            <v>جمهورية لاو الديمقراطية الشعبية</v>
          </cell>
          <cell r="T123" t="str">
            <v>LAO</v>
          </cell>
          <cell r="U123" t="str">
            <v>French</v>
          </cell>
        </row>
        <row r="124">
          <cell r="A124" t="str">
            <v>Hygiene in Schools</v>
          </cell>
          <cell r="B124" t="str">
            <v>Higiene en las Escuelas</v>
          </cell>
          <cell r="C124" t="str">
            <v>L'hygiène en milieu scolaire</v>
          </cell>
          <cell r="D124" t="str">
            <v>Гигиена в школах</v>
          </cell>
          <cell r="E124" t="str">
            <v>النظافة في المدارس</v>
          </cell>
          <cell r="M124" t="str">
            <v>Lebanon</v>
          </cell>
          <cell r="N124" t="str">
            <v>Liban</v>
          </cell>
          <cell r="O124" t="str">
            <v>Líbano</v>
          </cell>
          <cell r="P124" t="str">
            <v>Ливан</v>
          </cell>
          <cell r="Q124" t="str">
            <v>لبنان</v>
          </cell>
          <cell r="T124" t="str">
            <v>LBN</v>
          </cell>
          <cell r="U124" t="str">
            <v>Arabic</v>
          </cell>
        </row>
        <row r="125">
          <cell r="A125" t="str">
            <v>Facility with no water or soap</v>
          </cell>
          <cell r="B125" t="str">
            <v>Instalación sin agua ni jabón.</v>
          </cell>
          <cell r="C125" t="str">
            <v>Installation sans eau ni savon</v>
          </cell>
          <cell r="D125" t="str">
            <v>Приспособление без воды или мыла</v>
          </cell>
          <cell r="E125" t="str">
            <v>مرفق بدون ماء أو صابون</v>
          </cell>
          <cell r="M125" t="str">
            <v>Liberia</v>
          </cell>
          <cell r="N125" t="str">
            <v>Libéria</v>
          </cell>
          <cell r="O125" t="str">
            <v>Liberia</v>
          </cell>
          <cell r="P125" t="str">
            <v>Либерия</v>
          </cell>
          <cell r="Q125" t="str">
            <v>ليبريا</v>
          </cell>
          <cell r="T125" t="str">
            <v>LBR</v>
          </cell>
          <cell r="U125" t="str">
            <v>English</v>
          </cell>
        </row>
        <row r="126">
          <cell r="A126" t="str">
            <v>Facility with water</v>
          </cell>
          <cell r="B126" t="str">
            <v>Instalación con agua</v>
          </cell>
          <cell r="C126" t="str">
            <v>Installation avec de l'eau</v>
          </cell>
          <cell r="D126" t="str">
            <v>Приспособление с водой</v>
          </cell>
          <cell r="E126" t="str">
            <v>مرفق بالماء</v>
          </cell>
          <cell r="M126" t="str">
            <v>Libya</v>
          </cell>
          <cell r="N126" t="str">
            <v>Libye</v>
          </cell>
          <cell r="O126" t="str">
            <v>Libia</v>
          </cell>
          <cell r="P126" t="str">
            <v>Ливия</v>
          </cell>
          <cell r="Q126" t="str">
            <v>ليبيا</v>
          </cell>
          <cell r="T126" t="str">
            <v>LBY</v>
          </cell>
          <cell r="U126" t="str">
            <v>Arabic</v>
          </cell>
        </row>
        <row r="127">
          <cell r="A127" t="str">
            <v>Facility with soap</v>
          </cell>
          <cell r="B127" t="str">
            <v>Instalación con jabon</v>
          </cell>
          <cell r="C127" t="str">
            <v>Installation avec du savon</v>
          </cell>
          <cell r="D127" t="str">
            <v>Приспособление с мылом</v>
          </cell>
          <cell r="E127" t="str">
            <v>مرفق بالصابون</v>
          </cell>
          <cell r="M127" t="str">
            <v>Saint Lucia</v>
          </cell>
          <cell r="N127" t="str">
            <v>Sainte-Lucie</v>
          </cell>
          <cell r="O127" t="str">
            <v>Santa Lucía</v>
          </cell>
          <cell r="P127" t="str">
            <v>Сент-Люсия</v>
          </cell>
          <cell r="Q127" t="str">
            <v>سانت لوسيا</v>
          </cell>
          <cell r="T127" t="str">
            <v>LCA</v>
          </cell>
          <cell r="U127" t="str">
            <v>English</v>
          </cell>
        </row>
        <row r="128">
          <cell r="A128" t="str">
            <v>Facility with water estimate used</v>
          </cell>
          <cell r="B128" t="str">
            <v>Estimación de instalación con agua utilizada</v>
          </cell>
          <cell r="C128" t="str">
            <v>Estimation utilisée : installation avec de l'eau</v>
          </cell>
          <cell r="D128" t="str">
            <v>Использована оценка приспособлений с водой</v>
          </cell>
          <cell r="E128" t="str">
            <v>مرفق مع تقدير المياه المستخدمة</v>
          </cell>
          <cell r="M128" t="str">
            <v>Liechtenstein</v>
          </cell>
          <cell r="N128" t="str">
            <v>Liechtenstein</v>
          </cell>
          <cell r="O128" t="str">
            <v>Liechtenstein</v>
          </cell>
          <cell r="P128" t="str">
            <v>Лихтенштейн</v>
          </cell>
          <cell r="Q128" t="str">
            <v>ليختنشتاين</v>
          </cell>
          <cell r="T128" t="str">
            <v>LIE</v>
          </cell>
          <cell r="U128" t="str">
            <v>English</v>
          </cell>
        </row>
        <row r="129">
          <cell r="A129" t="str">
            <v>POPULATION OF SCHOOL AGE CHILDREN</v>
          </cell>
          <cell r="B129" t="str">
            <v>POBLACIÓN DE NIÑOS EN EDAD ESCOLAR</v>
          </cell>
          <cell r="C129" t="str">
            <v>POPULATION D'ENFANTS D'AGE SCOLAIRE</v>
          </cell>
          <cell r="D129" t="str">
            <v>ЧИСЛЕННОСТЬ ДЕТЕЙ ШКОЛЬНОГО ВОЗРАСТА</v>
          </cell>
          <cell r="E129" t="str">
            <v>عدد السكان من الأطفال في سن المدرسة</v>
          </cell>
          <cell r="M129" t="str">
            <v>Sri Lanka</v>
          </cell>
          <cell r="N129" t="str">
            <v>Sri Lanka</v>
          </cell>
          <cell r="O129" t="str">
            <v>Sri Lanka</v>
          </cell>
          <cell r="P129" t="str">
            <v>Шри-Ланка</v>
          </cell>
          <cell r="Q129" t="str">
            <v>سري لانكا</v>
          </cell>
          <cell r="T129" t="str">
            <v>LKA</v>
          </cell>
          <cell r="U129" t="str">
            <v>English</v>
          </cell>
        </row>
        <row r="130">
          <cell r="A130" t="str">
            <v>Total (a)</v>
          </cell>
          <cell r="B130" t="str">
            <v>Total (a)</v>
          </cell>
          <cell r="C130" t="str">
            <v>Totale (a)</v>
          </cell>
          <cell r="D130" t="str">
            <v>Во всей стране (a)</v>
          </cell>
          <cell r="E130" t="str">
            <v>المجموع (أ)</v>
          </cell>
          <cell r="M130" t="str">
            <v>Lesotho</v>
          </cell>
          <cell r="N130" t="str">
            <v>Lesotho</v>
          </cell>
          <cell r="O130" t="str">
            <v>Lesotho</v>
          </cell>
          <cell r="P130" t="str">
            <v>Лесото</v>
          </cell>
          <cell r="Q130" t="str">
            <v>ليسوتو</v>
          </cell>
          <cell r="T130" t="str">
            <v>LSO</v>
          </cell>
          <cell r="U130" t="str">
            <v>English</v>
          </cell>
        </row>
        <row r="131">
          <cell r="A131" t="str">
            <v>Urban % (b)</v>
          </cell>
          <cell r="B131" t="str">
            <v>Urbano % (b)</v>
          </cell>
          <cell r="C131" t="str">
            <v>Urbain % (b)</v>
          </cell>
          <cell r="D131" t="str">
            <v>Городские (%) (b)</v>
          </cell>
          <cell r="E131" t="str">
            <v>المناطق الحضرية٪ (ب)</v>
          </cell>
          <cell r="M131" t="str">
            <v>Lithuania</v>
          </cell>
          <cell r="N131" t="str">
            <v>Lituanie</v>
          </cell>
          <cell r="O131" t="str">
            <v>Lituania</v>
          </cell>
          <cell r="P131" t="str">
            <v>Литва</v>
          </cell>
          <cell r="Q131" t="str">
            <v>ليتوانيا</v>
          </cell>
          <cell r="T131" t="str">
            <v>LTU</v>
          </cell>
          <cell r="U131" t="str">
            <v>English</v>
          </cell>
        </row>
        <row r="132">
          <cell r="A132" t="str">
            <v>Pre-Primary (c)</v>
          </cell>
          <cell r="B132" t="str">
            <v>Preprimaria (c)</v>
          </cell>
          <cell r="C132" t="str">
            <v>Pré-primaire (c)</v>
          </cell>
          <cell r="D132" t="str">
            <v>Дошкольные учреждения (с)</v>
          </cell>
          <cell r="E132" t="str">
            <v>ما قبل الابتدائي (ج)</v>
          </cell>
          <cell r="M132" t="str">
            <v>Luxembourg</v>
          </cell>
          <cell r="N132" t="str">
            <v>Luxembourg</v>
          </cell>
          <cell r="O132" t="str">
            <v>Luxemburgo</v>
          </cell>
          <cell r="P132" t="str">
            <v>Люксембург</v>
          </cell>
          <cell r="Q132" t="str">
            <v>لكسمبرغ</v>
          </cell>
          <cell r="T132" t="str">
            <v>LUX</v>
          </cell>
          <cell r="U132" t="str">
            <v>French</v>
          </cell>
        </row>
        <row r="133">
          <cell r="A133" t="str">
            <v>Primary (c)</v>
          </cell>
          <cell r="B133" t="str">
            <v>Primaria (c)</v>
          </cell>
          <cell r="C133" t="str">
            <v>Primaire (c)</v>
          </cell>
          <cell r="D133" t="str">
            <v>Начальные (с)</v>
          </cell>
          <cell r="E133" t="str">
            <v>أساسي (ج)</v>
          </cell>
          <cell r="M133" t="str">
            <v>Latvia</v>
          </cell>
          <cell r="N133" t="str">
            <v>Lettonie</v>
          </cell>
          <cell r="O133" t="str">
            <v>Letonia</v>
          </cell>
          <cell r="P133" t="str">
            <v>Латвия</v>
          </cell>
          <cell r="Q133" t="str">
            <v>لاتفيا</v>
          </cell>
          <cell r="T133" t="str">
            <v>LVA</v>
          </cell>
          <cell r="U133" t="str">
            <v>English</v>
          </cell>
        </row>
        <row r="134">
          <cell r="A134" t="str">
            <v>Secondary (c)</v>
          </cell>
          <cell r="B134" t="str">
            <v>Secundaria (c)</v>
          </cell>
          <cell r="C134" t="str">
            <v>Secondaire (c)</v>
          </cell>
          <cell r="D134" t="str">
            <v>Средние (с)</v>
          </cell>
          <cell r="E134" t="str">
            <v>الثانوية (ج)</v>
          </cell>
          <cell r="M134" t="str">
            <v>China, Macao Special Administrative Region</v>
          </cell>
          <cell r="N134" t="str">
            <v>Chine, région administrative spéciale de Macao</v>
          </cell>
          <cell r="O134" t="str">
            <v>China, región administrativa especial de Macao</v>
          </cell>
          <cell r="P134" t="str">
            <v>Китай, Специальный административный район Макао</v>
          </cell>
          <cell r="Q134" t="str">
            <v>الصين، منطقة ماكاو الإدارية الخاصة</v>
          </cell>
          <cell r="T134" t="str">
            <v>MAC</v>
          </cell>
          <cell r="U134" t="str">
            <v>Chinese</v>
          </cell>
        </row>
        <row r="135">
          <cell r="A135" t="str">
            <v>(a) Calculated by summing pre-primary, primary and secondary school age populations</v>
          </cell>
          <cell r="B135" t="str">
            <v>(a) Calculado sumando las poblaciones en edad preescolar, primaria y secundaria</v>
          </cell>
          <cell r="C135" t="str">
            <v>(a) Calculé en additionnant les populations d'âge préscolaire, primaire et secondaire</v>
          </cell>
          <cell r="D135" t="str">
            <v>(a) Рассчитано путём суммирования численности детей школьного возраста в дошкольных учреждениях и в начальных и средних школах</v>
          </cell>
          <cell r="E135" t="str">
            <v>(أ) محسوبة بجمع السكان في سن التعليم قبل الابتدائي والابتدائي والثانوي</v>
          </cell>
          <cell r="M135" t="str">
            <v>Saint Martin (French Part)</v>
          </cell>
          <cell r="N135" t="str">
            <v>Saint-Martin (partie française)</v>
          </cell>
          <cell r="O135" t="str">
            <v>San Martín (parte francesa)</v>
          </cell>
          <cell r="P135" t="str">
            <v>Сен-Мартен (французская часть)</v>
          </cell>
          <cell r="Q135" t="str">
            <v>سانت مارتن (الجزء الفرنسي)</v>
          </cell>
          <cell r="T135" t="str">
            <v>MAF</v>
          </cell>
          <cell r="U135" t="str">
            <v>French</v>
          </cell>
        </row>
        <row r="136">
          <cell r="A136" t="str">
            <v>(b) Percentage of population residing in urban areas, Source: UN Population Division (2018)</v>
          </cell>
          <cell r="B136" t="str">
            <v>(b) Porcentaje de la población que reside en áreas urbanas, Fuente: División de Población de la ONU (2018)</v>
          </cell>
          <cell r="C136" t="str">
            <v>(b) Pourcentage de la population résidant dans les zones urbaines, Source : Division de la population des Nations Unies (2018)</v>
          </cell>
          <cell r="D136" t="str">
            <v>(b) Процент населения, проживающего в городах. Источник: Институт народонаселния ООН (2018 г.)</v>
          </cell>
          <cell r="E136" t="str">
            <v>(ب) نسبة السكان المقيمين في المناطق الحضرية ، المصدر: قسم السكان بالأمم المتحدة  (2018)</v>
          </cell>
          <cell r="M136" t="str">
            <v>Morocco</v>
          </cell>
          <cell r="N136" t="str">
            <v>Maroc</v>
          </cell>
          <cell r="O136" t="str">
            <v>Marruecos</v>
          </cell>
          <cell r="P136" t="str">
            <v>Марокко</v>
          </cell>
          <cell r="Q136" t="str">
            <v>المغرب</v>
          </cell>
          <cell r="T136" t="str">
            <v>MAR</v>
          </cell>
          <cell r="U136" t="str">
            <v>Arabic</v>
          </cell>
        </row>
        <row r="137">
          <cell r="A137" t="str">
            <v>(c) Source: UNESCO Institute for Statistics (2023)</v>
          </cell>
          <cell r="B137" t="str">
            <v>(c) Fuente: Instituto de Estadística de la UNESCO (2023)</v>
          </cell>
          <cell r="C137" t="str">
            <v>(c) Source : Institut de statistique de l'UNESCO (2023)</v>
          </cell>
          <cell r="D137" t="str">
            <v>(c) Источник: Институт статистики ЮНЕСКО (2023 г.)</v>
          </cell>
          <cell r="E137" t="str">
            <v>(ج) المصدر: معهد اليونسكو للإحصاء (2023).</v>
          </cell>
          <cell r="M137" t="str">
            <v>Monaco</v>
          </cell>
          <cell r="N137" t="str">
            <v>Monaco</v>
          </cell>
          <cell r="O137" t="str">
            <v>Mónaco</v>
          </cell>
          <cell r="P137" t="str">
            <v>Монако</v>
          </cell>
          <cell r="Q137" t="str">
            <v>موناكو</v>
          </cell>
          <cell r="T137" t="str">
            <v>MCO</v>
          </cell>
          <cell r="U137" t="str">
            <v>French</v>
          </cell>
        </row>
        <row r="138">
          <cell r="A138" t="str">
            <v>Values in grey text are imputed based on linear regression</v>
          </cell>
          <cell r="B138" t="str">
            <v>Los valores en texto gris se imputan en función de la regresión lineal</v>
          </cell>
          <cell r="C138" t="str">
            <v>Les valeurs en texte gris sont imputées sur la base d'une régression linéaire</v>
          </cell>
          <cell r="D138" t="str">
            <v>Величины, выделенные серым цветом, являются условно исчисленными на основании линейной регрессии</v>
          </cell>
          <cell r="E138" t="str">
            <v>يتم احتساب القيم في النص الرمادي بناءً على الانحدار الخطي</v>
          </cell>
          <cell r="M138" t="str">
            <v>Republic of Moldova</v>
          </cell>
          <cell r="N138" t="str">
            <v>République de Moldova</v>
          </cell>
          <cell r="O138" t="str">
            <v>República de Moldova</v>
          </cell>
          <cell r="P138" t="str">
            <v>Республика Молдова</v>
          </cell>
          <cell r="Q138" t="str">
            <v>جمهورية مولدوفا</v>
          </cell>
          <cell r="T138" t="str">
            <v>MDA</v>
          </cell>
          <cell r="U138" t="str">
            <v>English</v>
          </cell>
        </row>
        <row r="139">
          <cell r="A139" t="str">
            <v>Guidance tab glossary (if not already translated above)</v>
          </cell>
          <cell r="M139" t="str">
            <v>Madagascar</v>
          </cell>
          <cell r="N139" t="str">
            <v>Madagascar</v>
          </cell>
          <cell r="O139" t="str">
            <v>Madagascar</v>
          </cell>
          <cell r="P139" t="str">
            <v>Мадагаскар</v>
          </cell>
          <cell r="Q139" t="str">
            <v>مدغشقر</v>
          </cell>
          <cell r="T139" t="str">
            <v>MDG</v>
          </cell>
          <cell r="U139" t="str">
            <v>French</v>
          </cell>
        </row>
        <row r="140">
          <cell r="A140" t="str">
            <v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v>
          </cell>
          <cell r="B140" t="str">
            <v>Este documento es un archivo de país JMP. Se han creado archivos de país JMP en Excel para agua potable, saneamiento e higiene en las escuelas en función del alcance y la ambición de las metas de los ODS. Los archivos de países detallan las fuentes de datos que están disponibles en la base de datos del JMP, así como las estimaciones resultantes del JMP. A continuación, se describe cada pestaña de los archivos de país para WASH en las escuelas.</v>
          </cell>
          <cell r="C140" t="str">
            <v>Ce document est un fichier pays JMP. Les fichiers pays JMP ont été créés dans Excel pour l'eau potable, l'assainissement et l'hygiène dans les écoles sur la base de la portée et de l'ambition des cibles des ODD. Les fichiers de pays détaillent les sources de données disponibles dans la base de données JMP, ainsi que les estimations JMP qui en résultent. Ce qui suit décrit chaque onglet des fichiers de pays pour WASH dans les écoles.</v>
          </cell>
          <cell r="D140" t="str">
            <v>Настоящий документ является страновым файлом СПМ. Страновые файлы СПМ были созданы в формате Excel для данных о питьевом водоснабжении, санитарии и гигиене в школах на основании сферы охвата и целевых показателей, предусмотренных задачами ЦУР. В страновых файлах указываются источники данных, которые имеются в базе данных СПМ, а также рассчитываемые СПМ оценки. Ниже представлено описание каждого рабочего листа страновых файлов с данными о WASH в школах.</v>
          </cell>
          <cell r="E140" t="str">
            <v>هذا المستند عبارة عن ملف قطري لبرنامج الرصد المشتركJMP . تم إنشاء ملفات بلدان برنامج الرصد المشترك في برنامج Excel لمياه الشرب والصرف الصحي والنظافة في المدارس بناءً على نطاق وطموح أهداف التنمية المستدامة. توضح ملفات الدولة بالتفصيل مصادر البيانات المتوفرة في قاعدة بيانات JMP ، بالإضافة إلى تقديرات JMP الناتجة. يوضح ما يلي كل علامة تبويب من ملفات الدولة الخاصة بالمياه والصرف الصحي والنظافة الصحية في المدارس.</v>
          </cell>
          <cell r="M140" t="str">
            <v>Maldives</v>
          </cell>
          <cell r="N140" t="str">
            <v>Maldives</v>
          </cell>
          <cell r="O140" t="str">
            <v>Maldivas</v>
          </cell>
          <cell r="P140" t="str">
            <v>Мальдивские Острова</v>
          </cell>
          <cell r="Q140" t="str">
            <v>ملديف</v>
          </cell>
          <cell r="T140" t="str">
            <v>MDV</v>
          </cell>
          <cell r="U140" t="str">
            <v>English</v>
          </cell>
        </row>
        <row r="141">
          <cell r="A141" t="str">
            <v>The Excel spreadsheet has a series of tabs but for ease of reference the front page includes links to the key tabs.</v>
          </cell>
          <cell r="B141" t="str">
            <v>La hoja de cálculo de Excel tiene una serie de pestañas, pero para facilitar la consulta, la página principal incluye enlaces a las pestañas clave.</v>
          </cell>
          <cell r="C141" t="str">
            <v>La feuille de calcul Excel comporte une série d'onglets, mais pour faciliter la référence, la page d'accueil comprend des liens vers les onglets clés.</v>
          </cell>
          <cell r="D141" t="str">
            <v>Электронная таблица Excel содержит ряд рабочих листов, но для удобства пользования на первой странице содержатся ссылки на ключевые рабочие листы.</v>
          </cell>
          <cell r="E141" t="str">
            <v>يحتوي جدول بيانات Excel على سلسلة من علامات التبويب ، ولكن لتسهيل الرجوع إليه ، تشتمل الصفحة الأولى على روابط لعلامات التبويب الرئيسية.</v>
          </cell>
          <cell r="M141" t="str">
            <v>Mexico</v>
          </cell>
          <cell r="N141" t="str">
            <v>Mexique</v>
          </cell>
          <cell r="O141" t="str">
            <v>México</v>
          </cell>
          <cell r="P141" t="str">
            <v>Мексика</v>
          </cell>
          <cell r="Q141" t="str">
            <v>المكسيك</v>
          </cell>
          <cell r="T141" t="str">
            <v>MEX</v>
          </cell>
          <cell r="U141" t="str">
            <v>Spanish</v>
          </cell>
        </row>
        <row r="142">
          <cell r="A142" t="str">
            <v xml:space="preserve">This tab displays drinking water, sanitation and hygiene ‘ladders’ used by the JMP for global monitoring purposes. The ladders show the latest total, urban, rural, pre-primary, primary and secondary school estimates. Summary estimates are tabulated below as they will appear in the statistical tables at the back of JMP progress reports on schools. </v>
          </cell>
          <cell r="B142" t="str">
            <v>Esta pestaña muestra las "escaleras" de agua potable, saneamiento e higiene utilizadas por el JMP para propósitos de monitoreo global. Las escalas muestran las últimas estimaciones totales, urbanas, rurales, preprimarias, primarias y secundarias. Las estimaciones resumidas se tabulan a continuación tal como aparecerán en las tablas estadísticas en la parte posterior de los informes de progreso de JMP en las escuelas.</v>
          </cell>
          <cell r="C142" t="str">
            <v>Cet onglet affiche les « échelles » d'eau potable, d'assainissement et d'hygiène utilisées par le JMP à des fins de surveillance mondiale. Les échelles montrent les dernières estimations totales, urbaines, rurales, préscolaires, primaires et secondaires. Les estimations récapitulatives sont présentées ci-dessous telles qu'elles apparaîtront dans les tableaux statistiques à la fin des rapports d'avancement du JMP sur les écoles.</v>
          </cell>
          <cell r="D142" t="str">
            <v>На этой вкладке отображаются «лестницы» питьевой воды, санитарии и гигиены, используемые СПМ для целей глобального мониторинга. Лестницы показывают последние общие оценки по городским, сельским, дошкольным, начальным и средним школам. Сводные оценки представлены в таблице ниже, поскольку они появятся в статистических таблицах в конце отчетов о ходе СПМ по школам.</v>
          </cell>
          <cell r="E142" t="str">
            <v>تعرض علامة التبويب هذه "سلالم" مياه الشرب والصرف الصحي والنظافة العامة التي يستخدمها برنامج الرصد المشترك لأغراض المراقبة العالمية. تُظهر السلالم أحدث التقديرات الإجمالية للمدارس الحضرية والريفية ومرحلة ما قبل الابتدائي والابتدائي والثانوي. تم جدولة التقديرات الموجزة أدناه كما ستظهر في الجداول الإحصائية في الجزء الخلفي من التقارير المرحلية لبرنامج الرصد المشترك حول المدارس.</v>
          </cell>
          <cell r="M142" t="str">
            <v>Marshall Islands</v>
          </cell>
          <cell r="N142" t="str">
            <v>Îles Marshall</v>
          </cell>
          <cell r="O142" t="str">
            <v>Islas Marshall</v>
          </cell>
          <cell r="P142" t="str">
            <v>Маршалловы Острова</v>
          </cell>
          <cell r="Q142" t="str">
            <v>جزر مارشال</v>
          </cell>
          <cell r="T142" t="str">
            <v>MHL</v>
          </cell>
          <cell r="U142" t="str">
            <v>English</v>
          </cell>
        </row>
        <row r="143">
          <cell r="A143" t="str">
            <v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v>
          </cell>
          <cell r="B143" t="str">
            <v>Esta pestaña incluye gráficos que muestran las tendencias de cobertura estimada para los servicios de agua potable, saneamiento e higiene desde el año 2000. Estos gráficos ilustran el método JMP de usar una regresión lineal de los puntos de datos disponibles para generar estimaciones para un año de referencia determinado y resaltar las diferencias entre las estimaciones. de 'mejorado', que ha sido un indicador común utilizado en el pasado, y estimaciones de servicios 'básicos'.</v>
          </cell>
          <cell r="C143" t="str">
            <v>Cet onglet comprend des graphiques montrant les tendances de couverture estimées pour les services d'eau potable, d'assainissement et d'hygiène depuis l'an 2000. Ces graphiques illustrent la méthode JMP consistant à utiliser une régression linéaire des points de données disponibles pour générer des estimations pour une année de référence donnée et mettre en évidence les différences entre les estimations. des « améliorés », qui a été un indicateur couramment utilisé dans le passé, et des estimations des services « de base ».</v>
          </cell>
          <cell r="D143" t="str">
            <v>Этот рабочий лист содержит графики, показывающие расчётные тенденции в охвате услугами в области питьевого водоснабжения, санитарии и гигиены с 2000 года. Эти графики иллюстрируют используемый СПМ метод линейной регрессии имеющихся точек данных для генерирования расчётных оценок для заданного базисного года и показывают разницу между расчётными оценками наличия "улучшенных" средств и сооружений, которое было общепринятым показателем, использованным в прошлом, и расчётными оценками "базового" уровня услуг.</v>
          </cell>
          <cell r="E143" t="str">
            <v>تتضمن علامة التبويب هذه مخططات توضح اتجاهات التغطية المقدرة لمياه الشرب والصرف الصحي وخدمات النظافة منذ عام 2000. توضح هذه الرسوم البيانية طريقة JMP لاستخدام الانحدار الخطي لنقاط البيانات المتاحة لإنشاء تقديرات لسنة مرجعية معينة وتسليط الضوء على الاختلافات بين التقديرات "المحسن" ، الذي كان مؤشرًا شائعًا مستخدمًا في الماضي ، وتقديرات للخدمات "الأساسية".</v>
          </cell>
          <cell r="M143" t="str">
            <v>North Macedonia</v>
          </cell>
          <cell r="N143" t="str">
            <v>Macédoine du Nord</v>
          </cell>
          <cell r="O143" t="str">
            <v>Macedonia del Norte</v>
          </cell>
          <cell r="P143" t="str">
            <v>Северная Македония</v>
          </cell>
          <cell r="Q143" t="str">
            <v>مقدونيا الشمالية</v>
          </cell>
          <cell r="T143" t="str">
            <v>MKD</v>
          </cell>
          <cell r="U143" t="str">
            <v>English</v>
          </cell>
        </row>
        <row r="144">
          <cell r="A144" t="str">
            <v xml:space="preserve">This tab provides estimated values for drinking water, sanitation, and hygiene services for all years possible from 2000 through the latest reference year. Estimates are provided for total, urban, rural, pre-primary, primary and secondary schools, alongside population estimates from the UN Population Division and the UNESCO Institute for Statistics. </v>
          </cell>
          <cell r="B144" t="str">
            <v>Esta pestaña proporciona valores estimados para los servicios de agua potable, saneamiento e higiene para todos los años posibles desde 2000 hasta el último año de referencia. Se proporcionan estimaciones para escuelas totles, urbanas, rurales, preprimarias, primarias y secundarias, junto con estimaciones de población de la División de Población de las Naciones Unidas y el Instituto de Estadística de la UNESCO.</v>
          </cell>
          <cell r="C144" t="str">
            <v>Cet onglet fournit des valeurs estimées pour les services d'eau potable, d'assainissement et d'hygiène pour toutes les années possibles de 2000 à la dernière année de référence. Des estimations sont fournies pour les écoles totales, urbaines, rurales, préscolaires, primaires et secondaires, ainsi que des estimations de population de la Division de la population des Nations Unies et de l'Institut de statistique de l'UNESCO.</v>
          </cell>
          <cell r="D144" t="str">
            <v>На этой вкладке представлены расчетные значения услуг питьевой воды, санитарии и гигиены за все возможные годы с 2000 года по последний отчетный год. Оценки предоставляются для общего числа, городских, сельских, дошкольных, начальных и средних школ, а также оценки численности населения, полученные Отделом народонаселения ООН и Статистическим институтом ЮНЕСКО.</v>
          </cell>
          <cell r="E144" t="str">
            <v>توفر علامة التبويب هذه القيم المقدرة لخدمات مياه الشرب والصرف الصحي والنظافة لجميع السنوات الممكنة من عام 2000 حتى آخر سنة مرجعية. يتم تقديم تقديرات لإجمالي المدارس الحضرية والريفية ومرحلة ما قبل الابتدائي والابتدائي والثانوي، إلى جانب التقديرات السكانية من شعبة السكان بالأمم المتحدة ومعهد اليونسكو للإحصاء.</v>
          </cell>
          <cell r="M144" t="str">
            <v>Mali</v>
          </cell>
          <cell r="N144" t="str">
            <v>Mali</v>
          </cell>
          <cell r="O144" t="str">
            <v>Malí</v>
          </cell>
          <cell r="P144" t="str">
            <v>Мали</v>
          </cell>
          <cell r="Q144" t="str">
            <v>مالي</v>
          </cell>
          <cell r="T144" t="str">
            <v>MLI</v>
          </cell>
          <cell r="U144" t="str">
            <v>French</v>
          </cell>
        </row>
        <row r="145">
          <cell r="A145" t="str">
            <v>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v>
          </cell>
          <cell r="B145" t="str">
            <v>Esta pestaña proporciona una lista completa de todas las fuentes de datos nacionales incluidas en el archivo del país en orden cronológico. Muestra qué fuentes se utilizan para el cálculo de los diferentes indicadores y el tipo de fuente de datos (EMIS, encuesta, censo u otros). Los valores de la base de datos que no se utilizan para producir estimaciones se indican entre corchetes. Para obtener información más detallada, consulte las pestañas 'Water Data', 'Sanitation Data' y 'Hygiene Data'.</v>
          </cell>
          <cell r="C145" t="str">
            <v>Cet onglet fournit une liste complète de toutes les sources de données nationales incluses dans le fichier pays par ordre chronologique. Il montre quelles sources sont utilisées pour le calcul des différents indicateurs, et le type de source de données (EMIS, enquête, recensement ou autre). Les valeurs de la base de données qui ne sont pas utilisées pour produire des estimations sont indiquées entre crochets. Pour plus d'informations, consultez les onglets «Water Data», «Sanitation Data» et «Hygiene Data».</v>
          </cell>
          <cell r="D145" t="str">
            <v>В этом рабочем листе в хронологическом порядке приводится полный перечень всех источников данных в стране, которые включены в страновой файл. Показано, какие источники использованы для расчёта различных показателей, и тип источников данных (ИСУО, обследование, перепись населения и другие). Значения в базе данных, которые не используются для расчёта оценок, указаны в квадратных скобках. Более подробная информация приводится в рабочих листах "Данные о водоснабжении", "Данные о санитарии" и "Данные о гигиене".</v>
          </cell>
          <cell r="E145" t="str">
            <v>توفر علامة التبويب هذه قائمة شاملة بجميع مصادر البيانات الوطنية المدرجة في ملف البلد بترتيب زمني. يوضح المصادر المستخدمة لحساب المؤشرات المختلفة ونوع مصدر البيانات (EMIS أو المسح أو التعداد أو غير ذلك). يشار إلى القيم في قاعدة البيانات التي لم تُستخدم لإنتاج تقديرات بأقواس معقوفة. لمزيد من المعلومات التفصيلية ، راجع علامات التبويب "Water Data" و "Sanitation Data" و "Hygiene Data".</v>
          </cell>
          <cell r="M145" t="str">
            <v>Malta</v>
          </cell>
          <cell r="N145" t="str">
            <v>Malte</v>
          </cell>
          <cell r="O145" t="str">
            <v>Malta</v>
          </cell>
          <cell r="P145" t="str">
            <v>Мальта</v>
          </cell>
          <cell r="Q145" t="str">
            <v>مالطة</v>
          </cell>
          <cell r="T145" t="str">
            <v>MLT</v>
          </cell>
          <cell r="U145" t="str">
            <v>English</v>
          </cell>
        </row>
        <row r="146">
          <cell r="A146" t="str">
            <v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v>
          </cell>
          <cell r="B146" t="str">
            <v>Estas pestañas incluyen detalles sobre cada fuente de datos sobre agua potable, saneamiento e higiene (respectivamente) en las escuelas, incluidas las definiciones originales y las suposiciones realizadas. Estas pestañas incluyen notas que detallan cómo se han extraído, registrado y utilizado los datos en el archivo del país.</v>
          </cell>
          <cell r="C146" t="str">
            <v>Ces onglets incluent des détails sur chaque source de données pour l'eau potable, l'assainissement et l'hygiène (respectivement) dans les écoles, y compris les définitions originales et les hypothèses formulées. Ces onglets incluent des notes détaillant comment les données ont été extraites, enregistrées et utilisées dans le fichier de pays.</v>
          </cell>
          <cell r="D146" t="str">
            <v>В эти рабочие листы включены подробные сведения о каждом источнике данных, соответственно, о питьевом водоснабжении, санитарии и гигиене в школах, в том числе определения из оригиналов и принятые допущения. Эти рабочие листы содержат примечания, описывающие, как извлекались и фиксировались данные и использовались в страновом файле.</v>
          </cell>
          <cell r="E146" t="str">
            <v>تتضمن علامات التبويب هذه تفاصيل عن كل مصدر بيانات لمياه الشرب والصرف الصحي والنظافة (على التوالي) في المدارس ، بما في ذلك التعريفات الأصلية والافتراضات الموضوعة. تتضمن علامات التبويب هذه ملاحظات توضح بالتفصيل كيفية استخراج البيانات وتسجيلها واستخدامها في ملف الدولة.</v>
          </cell>
          <cell r="M146" t="str">
            <v>Myanmar</v>
          </cell>
          <cell r="N146" t="str">
            <v>Myanmar</v>
          </cell>
          <cell r="O146" t="str">
            <v>Myanmar</v>
          </cell>
          <cell r="P146" t="str">
            <v>Мьянма</v>
          </cell>
          <cell r="Q146" t="str">
            <v>ميانمار</v>
          </cell>
          <cell r="T146" t="str">
            <v>MMR</v>
          </cell>
          <cell r="U146" t="str">
            <v>English</v>
          </cell>
        </row>
        <row r="147">
          <cell r="A147" t="str">
            <v>This tab provides estimates for school age population by school level from the UNESCO Institute for Statistics and the urban proportion of the total population from the UN Population Division.</v>
          </cell>
          <cell r="B147" t="str">
            <v>Esta pestaña proporciona estimaciones de la población en edad escolar por nivel escolar del Instituto de Estadística de la UNESCO y la proporción urbana de la población total de la División de Población de las Naciones Unidas.</v>
          </cell>
          <cell r="C147" t="str">
            <v>Cet onglet fournit des estimations de la population d'âge scolaire par niveau scolaire de l'Institut de statistique de l'UNESCO et la proportion urbaine de la population totale de la Division de la population des Nations Unies.</v>
          </cell>
          <cell r="D147" t="str">
            <v xml:space="preserve">В этом рабочем листе приводятся оценки численности детей школьного возраста по уровням школьных учреждений, взятые из Института статистики ЮНЕСКО, и доли городского населения в общей численности населения, взятые из Отдела народонаселения ООН. </v>
          </cell>
          <cell r="E147" t="str">
            <v>توفر علامة التبويب هذه تقديرات للسكان في سن المدرسة حسب مستوى المدرسة من معهد اليونسكو للإحصاء والنسبة الحضرية لإجمالي السكان من قسم السكان بالأمم المتحدة.</v>
          </cell>
          <cell r="M147" t="str">
            <v>Montenegro</v>
          </cell>
          <cell r="N147" t="str">
            <v>Monténégro</v>
          </cell>
          <cell r="O147" t="str">
            <v>Montenegro</v>
          </cell>
          <cell r="P147" t="str">
            <v>Черногория</v>
          </cell>
          <cell r="Q147" t="str">
            <v>الجبل الأسود</v>
          </cell>
          <cell r="T147" t="str">
            <v>MNE</v>
          </cell>
          <cell r="U147" t="str">
            <v>English</v>
          </cell>
        </row>
        <row r="148">
          <cell r="A148" t="str">
            <v xml:space="preserve">Country files are available for each country with data on the JMP website: https://washdata.org/data/downloads </v>
          </cell>
          <cell r="B148" t="str">
            <v>Los archivos de países están disponibles para cada país con datos en el sitio web de JMP: https://washdata.org/data/downloads</v>
          </cell>
          <cell r="C148" t="str">
            <v>Les fichiers pays sont disponibles pour chaque pays avec des données sur le site Web du JMP : https://washdata.org/data/downloads</v>
          </cell>
          <cell r="D148" t="str">
            <v xml:space="preserve">Страновые файлы с данными имеются для каждой страны на веб-сайте СПМ: https://washdata.org/data/downloads </v>
          </cell>
          <cell r="E148" t="str">
            <v>تتوفر ملفات الدول لكل دولة مع البيانات على موقع JMP: https://washdata.org/data/downloads</v>
          </cell>
          <cell r="M148" t="str">
            <v>Mongolia</v>
          </cell>
          <cell r="N148" t="str">
            <v>Mongolie</v>
          </cell>
          <cell r="O148" t="str">
            <v>Mongolia</v>
          </cell>
          <cell r="P148" t="str">
            <v>Монголия</v>
          </cell>
          <cell r="Q148" t="str">
            <v>منغوليا</v>
          </cell>
          <cell r="T148" t="str">
            <v>MNG</v>
          </cell>
          <cell r="U148" t="str">
            <v>English</v>
          </cell>
        </row>
        <row r="149">
          <cell r="A149" t="str">
            <v>The JMP releases updated estimates every 2 years following consultations with national authorities: https://washdata.org/how-we-work/jmp-country-consultation</v>
          </cell>
          <cell r="B149" t="str">
            <v>El JMP publica estimaciones actualizadas cada 2 años luego de consultas con las autoridades nacionales: https://washdata.org/how-we-work/jmp-country-consultationwork/jmp-country-consultation</v>
          </cell>
          <cell r="C149" t="str">
            <v>Le JMP publie des estimations mises à jour tous les 2 ans après consultation des autorités nationales : https://washdata.org/how-we-work/jmp-country-consultation</v>
          </cell>
          <cell r="D149" t="str">
            <v>СПМ публикует обновленные оценки каждые 2 года после консультаций с компетентными органами в странах: https://washdata.org/how-we-work/jmp-country-consultation</v>
          </cell>
          <cell r="E149" t="str">
            <v>يصدر برنامج الرصد المشترك تقديرات محدثة كل عامين بعد المشاورات مع السلطات الوطنية: https://washdata.org/how-we-work/jmp-country-consultation</v>
          </cell>
          <cell r="M149" t="str">
            <v>Northern Mariana Islands</v>
          </cell>
          <cell r="N149" t="str">
            <v>Îles Mariannes du Nord</v>
          </cell>
          <cell r="O149" t="str">
            <v>Islas Marianas Septentrionales</v>
          </cell>
          <cell r="P149" t="str">
            <v>Северные Марианские острова</v>
          </cell>
          <cell r="Q149" t="str">
            <v>جزر ماريانا الشمالية</v>
          </cell>
          <cell r="T149" t="str">
            <v>MNP</v>
          </cell>
          <cell r="U149" t="str">
            <v>English</v>
          </cell>
        </row>
        <row r="150">
          <cell r="A150" t="str">
            <v>Data flows in the country file</v>
          </cell>
          <cell r="B150" t="str">
            <v>Flujos de datos en el archivo de país</v>
          </cell>
          <cell r="C150" t="str">
            <v>Flux de données dans le fichier pays</v>
          </cell>
          <cell r="D150" t="str">
            <v>Потоки данных в страновом файле</v>
          </cell>
          <cell r="E150" t="str">
            <v>تتدفق البيانات في ملف البلد</v>
          </cell>
          <cell r="M150" t="str">
            <v>Mozambique</v>
          </cell>
          <cell r="N150" t="str">
            <v>Mozambique</v>
          </cell>
          <cell r="O150" t="str">
            <v>Mozambique</v>
          </cell>
          <cell r="P150" t="str">
            <v>Мозамбик</v>
          </cell>
          <cell r="Q150" t="str">
            <v>موزامبيق</v>
          </cell>
          <cell r="T150" t="str">
            <v>MOZ</v>
          </cell>
          <cell r="U150" t="str">
            <v>English</v>
          </cell>
        </row>
        <row r="151">
          <cell r="A151" t="str">
            <v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v>
          </cell>
          <cell r="B151" t="str">
            <v>Las hojas para registrar las entradas de datos disponibles para agua potable, saneamiento, higiene y población están conectadas a dos hojas adicionales: la hoja "Data Summary" y una hoja oculta "Chart Data". "Chart Data" es una copia de la hoja "Data Summary" con los datos no utilizados (entre paréntesis) eliminados.
Un paquete de software de análisis estadístico (Stata) importa datos de la hoja "Population" y la hoja "Chart Data" para todos los países/áreas/territorios donde hay datos disponibles y ejecuta el modelo de estimación. Las estimaciones resultantes se exportan a cada archivo de país en una hoja de "Regression" oculta, que a su vez alimenta la pestaña "Estimates" donde se producen estimaciones desde 2000 hasta el año de referencia para el conjunto completo de indicadores. La pestaña "Estimates", junto con la pestaña oculta "Chart Data", se utiliza para crear todos los gráficos y las escalas a nivel de país.</v>
          </cell>
          <cell r="C151" t="str">
            <v>Les fiches d'enregistrement des données d'entrée disponibles pour l'eau de boisson, l'assainissement, l'hygiène et la population sont reliées à deux onglets supplémentaires – l'onglet « Data Summary » et l'onglet caché « Chart Data ». L'onglet « Chart Data » est une copie de l'onglet « Data Summary » avec les données inutilisées (entre crochets) supprimées.
Un progiciel d'analyse statistique (Stata) importe les données de l'onglet « Population » et de l'onglet « Chart Data » pour tous les pays/zones/territoires où des données sont disponibles et exécute un modèle d'estimation. Les estimations résultantes sont réexportées vers chaque fichier de pays dans un onglet caché « Regression » , qui à son tour alimente l'onglet « Estimates » où les estimations de 2000 à l'année de référence sont produites pour l'ensemble complet d'indicateurs. L'onglet « Estimates », ainsi que l'onglet caché « Chart Data », est utilisé pour créer tous les graphiques et les échelles au niveau du pays.</v>
          </cell>
          <cell r="D151" t="str">
            <v>Листы для регистрации ввода имеющихся данных о питьевом водоснабжении, санитарии, гигиене и населении соединены  с двумя дополнительными листами – листом "Перечень данных" и скрытым листом "Данные графиков". Лист "Данные графиков" является копией листа "Перечень данных", из которой удалены неиспользованные (взятые в скобки) данные. Программный пакет для статистического анализа (Stata) импортирует данные из листа "Население" и из листа "Данные графиков" для всех стран/районов/территорий, где имеются данные, и выполняет прогон модели расчёта оценок. Полученные в результате расчётные оценки экспортируются обратно в каждый страновой файл в скрытом листе "Регрессия", который в свою очередь питает данными рабочий лист "Оценки", где генерируются расчётные оценки с 2000 года по базисный год по полному набору показателей. Рабочий лист "Оценки" вместе со скрытым рабочим листом "Данные графиков" используется для создания всех графиков и иерархических лестниц на страновом уровне.</v>
          </cell>
          <cell r="E151" t="str">
            <v xml:space="preserve"> "الأوراق الخاصة بتسجيل مدخلات البيانات المتاحة لمياه الشرب والصرف الصحي والنظافة والسكان متصلة بصفحتين إضافيتين - ورقة" ملخص البيانات "والورقة المخفية" بيانات المخطط "." بيانات المخطط "هي نسخة من تمت إزالة ورقة "ملخص البيانات" مع إزالة البيانات غير المستخدمة (الموضوعة بين قوسين).
تقوم حزمة برمجيات التحليل الإحصائي (Stata) باستيراد البيانات من صحيفة "السكان" وصحيفة "بيانات الرسم البياني" لجميع البلدان / المناطق / الأقاليم التي تتوفر فيها البيانات وتقوم بتشغيل نموذج التقدير. يتم تصدير التقديرات الناتجة مرة أخرى إلى ملف كل بلد في صحيفة "الانحدار" المخفية ، والتي بدورها تغذي علامة التبويب "التقديرات" حيث يتم إنتاج التقديرات من عام 2000 إلى السنة المرجعية لمجموعة كاملة من المؤشرات. تُستخدم علامة التبويب "التقديرات" ، جنبًا إلى جنب مع علامة التبويب المخفية "بيانات المخطط" ، لإنشاء جميع المخططات والسلالم على مستوى الدولة. "</v>
          </cell>
          <cell r="M151" t="str">
            <v>Mauritania</v>
          </cell>
          <cell r="N151" t="str">
            <v>Mauritanie</v>
          </cell>
          <cell r="O151" t="str">
            <v>Mauritania</v>
          </cell>
          <cell r="P151" t="str">
            <v>Мавритания</v>
          </cell>
          <cell r="Q151" t="str">
            <v>موريتانيا</v>
          </cell>
          <cell r="T151" t="str">
            <v>MRT</v>
          </cell>
          <cell r="U151" t="str">
            <v>Arabic</v>
          </cell>
        </row>
        <row r="152">
          <cell r="A152" t="str">
            <v>Definition</v>
          </cell>
          <cell r="B152" t="str">
            <v>Definición</v>
          </cell>
          <cell r="C152" t="str">
            <v>Définition</v>
          </cell>
          <cell r="D152" t="str">
            <v>Определение</v>
          </cell>
          <cell r="E152" t="str">
            <v>تعريف</v>
          </cell>
          <cell r="M152" t="str">
            <v>Montserrat</v>
          </cell>
          <cell r="N152" t="str">
            <v>Montserrat</v>
          </cell>
          <cell r="O152" t="str">
            <v>Montserrat</v>
          </cell>
          <cell r="P152" t="str">
            <v>Монтсеррат</v>
          </cell>
          <cell r="Q152" t="str">
            <v>مونتسيرات</v>
          </cell>
          <cell r="T152" t="str">
            <v>MSR</v>
          </cell>
          <cell r="U152" t="str">
            <v>English</v>
          </cell>
        </row>
        <row r="153">
          <cell r="A153" t="str">
            <v>Improved &amp; usable</v>
          </cell>
          <cell r="B153" t="str">
            <v>Mejorada y utilizable</v>
          </cell>
          <cell r="C153" t="str">
            <v>Améliorée et utilisable</v>
          </cell>
          <cell r="D153" t="str">
            <v>Улучшенные и пригодные для пользования</v>
          </cell>
          <cell r="E153" t="str">
            <v>محسن وقابل للاستخدام</v>
          </cell>
          <cell r="M153" t="str">
            <v>Martinique</v>
          </cell>
          <cell r="N153" t="str">
            <v>Martinique</v>
          </cell>
          <cell r="O153" t="str">
            <v>Martinica</v>
          </cell>
          <cell r="P153" t="str">
            <v>Мартиника</v>
          </cell>
          <cell r="Q153" t="str">
            <v>مارتينيك</v>
          </cell>
          <cell r="T153" t="str">
            <v>MTQ</v>
          </cell>
          <cell r="U153" t="str">
            <v>French</v>
          </cell>
        </row>
        <row r="154">
          <cell r="A154" t="str">
            <v>Improved &amp; single-sex</v>
          </cell>
          <cell r="B154" t="str">
            <v>Mejorado y de un solo sexo</v>
          </cell>
          <cell r="C154" t="str">
            <v>Améliorée et non mixte</v>
          </cell>
          <cell r="D154" t="str">
            <v>Улучшенные и раздельные для девочек и для мальчиков</v>
          </cell>
          <cell r="E154" t="str">
            <v>محسّن ومخصص للجنس الواحد</v>
          </cell>
          <cell r="M154" t="str">
            <v>Mauritius</v>
          </cell>
          <cell r="N154" t="str">
            <v>Maurice</v>
          </cell>
          <cell r="O154" t="str">
            <v>Mauricio</v>
          </cell>
          <cell r="P154" t="str">
            <v>Маврикий</v>
          </cell>
          <cell r="Q154" t="str">
            <v>موريشيوس</v>
          </cell>
          <cell r="T154" t="str">
            <v>MUS</v>
          </cell>
          <cell r="U154" t="str">
            <v>English</v>
          </cell>
        </row>
        <row r="155">
          <cell r="A155" t="str">
            <v>^Facilities that cannot be classified as improved or unimproved are treated as limited</v>
          </cell>
          <cell r="B155" t="str">
            <v>^Las instalaciones que no pueden clasificarse como mejoradas o no mejoradas se tratan como limitadas</v>
          </cell>
          <cell r="C155" t="str">
            <v>^ Les installations qui ne peuvent pas être classées comme améliorées ou non améliorées sont traitées comme limitées</v>
          </cell>
          <cell r="D155" t="str">
            <v>Приспособления, которые не могут быть классифицированы как улучшенные или неулучшенные, трактуются как ограниченный уровень услуг</v>
          </cell>
          <cell r="E155" t="str">
            <v>^ يتم التعامل مع التسهيلات التي لا يمكن تصنيفها على أنها محسنة أو غير محسنة على أنها محدودة</v>
          </cell>
          <cell r="M155" t="str">
            <v>Malawi</v>
          </cell>
          <cell r="N155" t="str">
            <v>Malawi</v>
          </cell>
          <cell r="O155" t="str">
            <v>Malawi</v>
          </cell>
          <cell r="P155" t="str">
            <v>Малави</v>
          </cell>
          <cell r="Q155" t="str">
            <v>ملاوي</v>
          </cell>
          <cell r="T155" t="str">
            <v>MWI</v>
          </cell>
          <cell r="U155" t="str">
            <v>French</v>
          </cell>
        </row>
        <row r="156">
          <cell r="A156" t="str">
            <v>^Facilities that cannot be classified as having water or not are treated as limited</v>
          </cell>
          <cell r="B156" t="str">
            <v>^Las instalaciones que no se pueden clasificar como que tienen agua o no se tratan como limitadas</v>
          </cell>
          <cell r="C156" t="str">
            <v>^ Les installations qui ne peuvent pas être classées comme ayant de l'eau ou non sont traitées comme limitées</v>
          </cell>
          <cell r="D156" t="str">
            <v>Приспособления, которые не могут быть классифицированы как имеющие или не имеющие воду, трактуются как ограниченный уровень услуг</v>
          </cell>
          <cell r="E156" t="str">
            <v>^ المنشآت التي لا يمكن تصنيفها على أنها تحتوي على مياه أو لا يتم التعامل معها على أنها محدودة</v>
          </cell>
          <cell r="M156" t="str">
            <v>Malaysia</v>
          </cell>
          <cell r="N156" t="str">
            <v>Malaisie</v>
          </cell>
          <cell r="O156" t="str">
            <v>Malasia</v>
          </cell>
          <cell r="P156" t="str">
            <v>Малайзия</v>
          </cell>
          <cell r="Q156" t="str">
            <v>ماليزيا</v>
          </cell>
          <cell r="T156" t="str">
            <v>MYS</v>
          </cell>
          <cell r="U156" t="str">
            <v>English</v>
          </cell>
        </row>
        <row r="157">
          <cell r="A157" t="str">
            <v>WHO/UNICEF JMP Estimates
(Updated 2024)</v>
          </cell>
          <cell r="B157" t="str">
            <v>Estimaciones del JMP de la OMS y UNICEF
(Actualizado en 2024)</v>
          </cell>
          <cell r="C157" t="str">
            <v>Estimations JMP OMS/UNICEF
(Mise à jour 2024)</v>
          </cell>
          <cell r="D157" t="str">
            <v>Оценки СПМ ВОЗ/ЮНИСЕФ
(Обновлено в 2024 г.)</v>
          </cell>
          <cell r="E157" t="str">
            <v>تقديرات برنامج الرصد المشترك لمنظمة الصحة العالمية/اليونيسيف
(تم التحديث عام 2024)</v>
          </cell>
          <cell r="M157" t="str">
            <v>Mayotte</v>
          </cell>
          <cell r="N157" t="str">
            <v>Mayotte</v>
          </cell>
          <cell r="O157" t="str">
            <v>Mayotte</v>
          </cell>
          <cell r="P157" t="str">
            <v>Остров Майотта</v>
          </cell>
          <cell r="Q157" t="str">
            <v>مايوت</v>
          </cell>
          <cell r="T157" t="str">
            <v>MYT</v>
          </cell>
          <cell r="U157" t="str">
            <v>French</v>
          </cell>
        </row>
        <row r="158">
          <cell r="M158" t="str">
            <v>Namibia</v>
          </cell>
          <cell r="N158" t="str">
            <v>Namibie</v>
          </cell>
          <cell r="O158" t="str">
            <v>Namibia</v>
          </cell>
          <cell r="P158" t="str">
            <v>Намибия</v>
          </cell>
          <cell r="Q158" t="str">
            <v>ناميبيا</v>
          </cell>
          <cell r="T158" t="str">
            <v>NAM</v>
          </cell>
          <cell r="U158" t="str">
            <v>English</v>
          </cell>
        </row>
        <row r="159">
          <cell r="M159" t="str">
            <v>New Caledonia</v>
          </cell>
          <cell r="N159" t="str">
            <v>Nouvelle-Calédonie</v>
          </cell>
          <cell r="O159" t="str">
            <v>Nueva Caledonia</v>
          </cell>
          <cell r="P159" t="str">
            <v>Новая Каледония</v>
          </cell>
          <cell r="Q159" t="str">
            <v>كاليدونيا الجديدة</v>
          </cell>
          <cell r="T159" t="str">
            <v>NCL</v>
          </cell>
          <cell r="U159" t="str">
            <v>French</v>
          </cell>
        </row>
        <row r="160">
          <cell r="M160" t="str">
            <v>Niger</v>
          </cell>
          <cell r="N160" t="str">
            <v>Niger</v>
          </cell>
          <cell r="O160" t="str">
            <v>Níger</v>
          </cell>
          <cell r="P160" t="str">
            <v>Нигер</v>
          </cell>
          <cell r="Q160" t="str">
            <v>النيجر</v>
          </cell>
          <cell r="T160" t="str">
            <v>NER</v>
          </cell>
          <cell r="U160" t="str">
            <v>French</v>
          </cell>
        </row>
        <row r="161">
          <cell r="M161" t="str">
            <v>Norfolk Island</v>
          </cell>
          <cell r="N161" t="str">
            <v>Île Norfolk</v>
          </cell>
          <cell r="O161" t="str">
            <v>Isla Norfolk</v>
          </cell>
          <cell r="P161" t="str">
            <v>Остров Норфолк</v>
          </cell>
          <cell r="Q161" t="str">
            <v>جزيرة نورفولك</v>
          </cell>
          <cell r="T161" t="str">
            <v>NFK</v>
          </cell>
          <cell r="U161" t="str">
            <v>English</v>
          </cell>
        </row>
        <row r="162">
          <cell r="M162" t="str">
            <v>Nigeria</v>
          </cell>
          <cell r="N162" t="str">
            <v>Nigéria</v>
          </cell>
          <cell r="O162" t="str">
            <v>Nigeria</v>
          </cell>
          <cell r="P162" t="str">
            <v>Нигерия</v>
          </cell>
          <cell r="Q162" t="str">
            <v>نيجيريا</v>
          </cell>
          <cell r="T162" t="str">
            <v>NGA</v>
          </cell>
          <cell r="U162" t="str">
            <v>English</v>
          </cell>
        </row>
        <row r="163">
          <cell r="M163" t="str">
            <v>Nicaragua</v>
          </cell>
          <cell r="N163" t="str">
            <v>Nicaragua</v>
          </cell>
          <cell r="O163" t="str">
            <v>Nicaragua</v>
          </cell>
          <cell r="P163" t="str">
            <v>Никарагуа</v>
          </cell>
          <cell r="Q163" t="str">
            <v>نيكاراغوا</v>
          </cell>
          <cell r="T163" t="str">
            <v>NIC</v>
          </cell>
          <cell r="U163" t="str">
            <v>Spanish</v>
          </cell>
        </row>
        <row r="164">
          <cell r="M164" t="str">
            <v>Niue</v>
          </cell>
          <cell r="N164" t="str">
            <v>Nioué</v>
          </cell>
          <cell r="O164" t="str">
            <v>Niue</v>
          </cell>
          <cell r="P164" t="str">
            <v>Ниуэ</v>
          </cell>
          <cell r="Q164" t="str">
            <v>نيوي</v>
          </cell>
          <cell r="T164" t="str">
            <v>NIU</v>
          </cell>
          <cell r="U164" t="str">
            <v>English</v>
          </cell>
        </row>
        <row r="165">
          <cell r="M165" t="str">
            <v>Netherlands</v>
          </cell>
          <cell r="N165" t="str">
            <v>Pays-Bas</v>
          </cell>
          <cell r="O165" t="str">
            <v>Países Bajos</v>
          </cell>
          <cell r="P165" t="str">
            <v>Нидерланды</v>
          </cell>
          <cell r="Q165" t="str">
            <v>هولندا</v>
          </cell>
          <cell r="T165" t="str">
            <v>NLD</v>
          </cell>
          <cell r="U165" t="str">
            <v>English</v>
          </cell>
        </row>
        <row r="166">
          <cell r="M166" t="str">
            <v>Norway</v>
          </cell>
          <cell r="N166" t="str">
            <v>Norvège</v>
          </cell>
          <cell r="O166" t="str">
            <v>Noruega</v>
          </cell>
          <cell r="P166" t="str">
            <v>Норвегия</v>
          </cell>
          <cell r="Q166" t="str">
            <v>النرويج</v>
          </cell>
          <cell r="T166" t="str">
            <v>NOR</v>
          </cell>
          <cell r="U166" t="str">
            <v>English</v>
          </cell>
        </row>
        <row r="167">
          <cell r="M167" t="str">
            <v>Nepal</v>
          </cell>
          <cell r="N167" t="str">
            <v>Népal</v>
          </cell>
          <cell r="O167" t="str">
            <v>Nepal</v>
          </cell>
          <cell r="P167" t="str">
            <v>Непал</v>
          </cell>
          <cell r="Q167" t="str">
            <v>نيبال</v>
          </cell>
          <cell r="T167" t="str">
            <v>NPL</v>
          </cell>
          <cell r="U167" t="str">
            <v>English</v>
          </cell>
        </row>
        <row r="168">
          <cell r="M168" t="str">
            <v>Nauru</v>
          </cell>
          <cell r="N168" t="str">
            <v>Nauru</v>
          </cell>
          <cell r="O168" t="str">
            <v>Nauru</v>
          </cell>
          <cell r="P168" t="str">
            <v>Науру</v>
          </cell>
          <cell r="Q168" t="str">
            <v>ناورو</v>
          </cell>
          <cell r="T168" t="str">
            <v>NRU</v>
          </cell>
          <cell r="U168" t="str">
            <v>English</v>
          </cell>
        </row>
        <row r="169">
          <cell r="M169" t="str">
            <v>New Zealand</v>
          </cell>
          <cell r="N169" t="str">
            <v>Nouvelle-Zélande</v>
          </cell>
          <cell r="O169" t="str">
            <v>Nueva Zelandia</v>
          </cell>
          <cell r="P169" t="str">
            <v>Новая Зеландия</v>
          </cell>
          <cell r="Q169" t="str">
            <v>نيوزيلندا</v>
          </cell>
          <cell r="T169" t="str">
            <v>NZL</v>
          </cell>
          <cell r="U169" t="str">
            <v>English</v>
          </cell>
        </row>
        <row r="170">
          <cell r="M170" t="str">
            <v>Oman</v>
          </cell>
          <cell r="N170" t="str">
            <v>Oman</v>
          </cell>
          <cell r="O170" t="str">
            <v>Omán</v>
          </cell>
          <cell r="P170" t="str">
            <v>Оман</v>
          </cell>
          <cell r="Q170" t="str">
            <v>عمان</v>
          </cell>
          <cell r="T170" t="str">
            <v>OMN</v>
          </cell>
          <cell r="U170" t="str">
            <v>Arabic</v>
          </cell>
        </row>
        <row r="171">
          <cell r="M171" t="str">
            <v>Pakistan</v>
          </cell>
          <cell r="N171" t="str">
            <v>Pakistan</v>
          </cell>
          <cell r="O171" t="str">
            <v>Pakistán</v>
          </cell>
          <cell r="P171" t="str">
            <v>Пакистан</v>
          </cell>
          <cell r="Q171" t="str">
            <v>باكستان</v>
          </cell>
          <cell r="T171" t="str">
            <v>PAK</v>
          </cell>
          <cell r="U171" t="str">
            <v>English</v>
          </cell>
        </row>
        <row r="172">
          <cell r="M172" t="str">
            <v>Panama</v>
          </cell>
          <cell r="N172" t="str">
            <v>Panama</v>
          </cell>
          <cell r="O172" t="str">
            <v>Panamá</v>
          </cell>
          <cell r="P172" t="str">
            <v>Панама</v>
          </cell>
          <cell r="Q172" t="str">
            <v>بنما</v>
          </cell>
          <cell r="T172" t="str">
            <v>PAN</v>
          </cell>
          <cell r="U172" t="str">
            <v>Spanish</v>
          </cell>
        </row>
        <row r="173">
          <cell r="M173" t="str">
            <v>Pitcairn</v>
          </cell>
          <cell r="N173" t="str">
            <v>Pitcairn</v>
          </cell>
          <cell r="O173" t="str">
            <v>Pitcairn</v>
          </cell>
          <cell r="P173" t="str">
            <v>Питкэрн</v>
          </cell>
          <cell r="Q173" t="str">
            <v>بيتكرن</v>
          </cell>
          <cell r="T173" t="str">
            <v>PCN</v>
          </cell>
          <cell r="U173" t="str">
            <v>English</v>
          </cell>
        </row>
        <row r="174">
          <cell r="M174" t="str">
            <v>Peru</v>
          </cell>
          <cell r="N174" t="str">
            <v>Pérou</v>
          </cell>
          <cell r="O174" t="str">
            <v>Perú</v>
          </cell>
          <cell r="P174" t="str">
            <v>Перу</v>
          </cell>
          <cell r="Q174" t="str">
            <v>بيرو</v>
          </cell>
          <cell r="T174" t="str">
            <v>PER</v>
          </cell>
          <cell r="U174" t="str">
            <v>Spanish</v>
          </cell>
        </row>
        <row r="175">
          <cell r="M175" t="str">
            <v>Philippines</v>
          </cell>
          <cell r="N175" t="str">
            <v>Philippines</v>
          </cell>
          <cell r="O175" t="str">
            <v>Filipinas</v>
          </cell>
          <cell r="P175" t="str">
            <v>Филиппины</v>
          </cell>
          <cell r="Q175" t="str">
            <v>الفلبين</v>
          </cell>
          <cell r="T175" t="str">
            <v>PHL</v>
          </cell>
          <cell r="U175" t="str">
            <v>English</v>
          </cell>
        </row>
        <row r="176">
          <cell r="M176" t="str">
            <v>Palau</v>
          </cell>
          <cell r="N176" t="str">
            <v>Palaos</v>
          </cell>
          <cell r="O176" t="str">
            <v>Palau</v>
          </cell>
          <cell r="P176" t="str">
            <v>Палау</v>
          </cell>
          <cell r="Q176" t="str">
            <v>بالاو</v>
          </cell>
          <cell r="T176" t="str">
            <v>PLW</v>
          </cell>
          <cell r="U176" t="str">
            <v>English</v>
          </cell>
        </row>
        <row r="177">
          <cell r="M177" t="str">
            <v>Papua New Guinea</v>
          </cell>
          <cell r="N177" t="str">
            <v>Papouasie-Nouvelle-Guinée</v>
          </cell>
          <cell r="O177" t="str">
            <v>Papua Nueva Guinea</v>
          </cell>
          <cell r="P177" t="str">
            <v>Папуа-Новая Гвинея</v>
          </cell>
          <cell r="Q177" t="str">
            <v>بابوا غينيا الجديدة</v>
          </cell>
          <cell r="T177" t="str">
            <v>PNG</v>
          </cell>
          <cell r="U177" t="str">
            <v>English</v>
          </cell>
        </row>
        <row r="178">
          <cell r="M178" t="str">
            <v>Poland</v>
          </cell>
          <cell r="N178" t="str">
            <v>Pologne</v>
          </cell>
          <cell r="O178" t="str">
            <v>Polonia</v>
          </cell>
          <cell r="P178" t="str">
            <v>Польша</v>
          </cell>
          <cell r="Q178" t="str">
            <v>بولندا</v>
          </cell>
          <cell r="T178" t="str">
            <v>POL</v>
          </cell>
          <cell r="U178" t="str">
            <v>English</v>
          </cell>
        </row>
        <row r="179">
          <cell r="M179" t="str">
            <v>Puerto Rico</v>
          </cell>
          <cell r="N179" t="str">
            <v>Porto Rico</v>
          </cell>
          <cell r="O179" t="str">
            <v>Puerto Rico</v>
          </cell>
          <cell r="P179" t="str">
            <v>Пуэрто-Рико</v>
          </cell>
          <cell r="Q179" t="str">
            <v>بورتوريكو</v>
          </cell>
          <cell r="T179" t="str">
            <v>PRI</v>
          </cell>
          <cell r="U179" t="str">
            <v>Spanish</v>
          </cell>
        </row>
        <row r="180">
          <cell r="M180" t="str">
            <v>Democratic People's Republic of Korea</v>
          </cell>
          <cell r="N180" t="str">
            <v>République populaire démocratique de Corée</v>
          </cell>
          <cell r="O180" t="str">
            <v>República Popular Democrática de Corea</v>
          </cell>
          <cell r="P180" t="str">
            <v>Корейская Народно-Демократическая Республика</v>
          </cell>
          <cell r="Q180" t="str">
            <v>جمهورية كوريا الشعبية الديمقراطية</v>
          </cell>
          <cell r="T180" t="str">
            <v>PRK</v>
          </cell>
          <cell r="U180" t="str">
            <v>English</v>
          </cell>
        </row>
        <row r="181">
          <cell r="M181" t="str">
            <v>Portugal</v>
          </cell>
          <cell r="N181" t="str">
            <v>Portugal</v>
          </cell>
          <cell r="O181" t="str">
            <v>Portugal</v>
          </cell>
          <cell r="P181" t="str">
            <v>Португалия</v>
          </cell>
          <cell r="Q181" t="str">
            <v>البرتغال</v>
          </cell>
          <cell r="T181" t="str">
            <v>PRT</v>
          </cell>
          <cell r="U181" t="str">
            <v>French</v>
          </cell>
        </row>
        <row r="182">
          <cell r="M182" t="str">
            <v>Paraguay</v>
          </cell>
          <cell r="N182" t="str">
            <v>Paraguay</v>
          </cell>
          <cell r="O182" t="str">
            <v>Paraguay</v>
          </cell>
          <cell r="P182" t="str">
            <v>Парагвай</v>
          </cell>
          <cell r="Q182" t="str">
            <v>باراغواي</v>
          </cell>
          <cell r="T182" t="str">
            <v>PRY</v>
          </cell>
          <cell r="U182" t="str">
            <v>Spanish</v>
          </cell>
        </row>
        <row r="183">
          <cell r="M183" t="str">
            <v>State of Palestine</v>
          </cell>
          <cell r="N183" t="str">
            <v>État de Palestine</v>
          </cell>
          <cell r="O183" t="str">
            <v>Estado de Palestina</v>
          </cell>
          <cell r="P183" t="str">
            <v>Государство Палестина</v>
          </cell>
          <cell r="Q183" t="str">
            <v>دولة فلسطين</v>
          </cell>
          <cell r="T183" t="str">
            <v>PSE</v>
          </cell>
          <cell r="U183" t="str">
            <v>Arabic</v>
          </cell>
        </row>
        <row r="184">
          <cell r="M184" t="str">
            <v>French Polynesia</v>
          </cell>
          <cell r="N184" t="str">
            <v>Polynésie française</v>
          </cell>
          <cell r="O184" t="str">
            <v>Polinesia Francesa</v>
          </cell>
          <cell r="P184" t="str">
            <v>Французская Полинезия</v>
          </cell>
          <cell r="Q184" t="str">
            <v>بولينيزيا الفرنسية</v>
          </cell>
          <cell r="T184" t="str">
            <v>PYF</v>
          </cell>
          <cell r="U184" t="str">
            <v>French</v>
          </cell>
        </row>
        <row r="185">
          <cell r="M185" t="str">
            <v>Qatar</v>
          </cell>
          <cell r="N185" t="str">
            <v>Qatar</v>
          </cell>
          <cell r="O185" t="str">
            <v>Qatar</v>
          </cell>
          <cell r="P185" t="str">
            <v>Катар</v>
          </cell>
          <cell r="Q185" t="str">
            <v>قطر</v>
          </cell>
          <cell r="T185" t="str">
            <v>QAT</v>
          </cell>
          <cell r="U185" t="str">
            <v>Arabic</v>
          </cell>
        </row>
        <row r="186">
          <cell r="M186" t="str">
            <v>Réunion</v>
          </cell>
          <cell r="N186" t="str">
            <v>Réunion</v>
          </cell>
          <cell r="O186" t="str">
            <v>Reunión</v>
          </cell>
          <cell r="P186" t="str">
            <v>Реюньон</v>
          </cell>
          <cell r="Q186" t="str">
            <v>ريونيون</v>
          </cell>
          <cell r="T186" t="str">
            <v>REU</v>
          </cell>
          <cell r="U186" t="str">
            <v>French</v>
          </cell>
        </row>
        <row r="187">
          <cell r="M187" t="str">
            <v>Romania</v>
          </cell>
          <cell r="N187" t="str">
            <v>Roumanie</v>
          </cell>
          <cell r="O187" t="str">
            <v>Rumania</v>
          </cell>
          <cell r="P187" t="str">
            <v>Румыния</v>
          </cell>
          <cell r="Q187" t="str">
            <v>رومانيا</v>
          </cell>
          <cell r="T187" t="str">
            <v>ROU</v>
          </cell>
          <cell r="U187" t="str">
            <v>French</v>
          </cell>
        </row>
        <row r="188">
          <cell r="M188" t="str">
            <v>Russian Federation</v>
          </cell>
          <cell r="N188" t="str">
            <v>Fédération de Russie</v>
          </cell>
          <cell r="O188" t="str">
            <v>Federación de Rusia</v>
          </cell>
          <cell r="P188" t="str">
            <v>Российская Федерация</v>
          </cell>
          <cell r="Q188" t="str">
            <v>الاتحاد الروسي</v>
          </cell>
          <cell r="T188" t="str">
            <v>RUS</v>
          </cell>
          <cell r="U188" t="str">
            <v>Russian</v>
          </cell>
        </row>
        <row r="189">
          <cell r="M189" t="str">
            <v>Rwanda</v>
          </cell>
          <cell r="N189" t="str">
            <v>Rwanda</v>
          </cell>
          <cell r="O189" t="str">
            <v>Rwanda</v>
          </cell>
          <cell r="P189" t="str">
            <v>Руанда</v>
          </cell>
          <cell r="Q189" t="str">
            <v>رواندا</v>
          </cell>
          <cell r="T189" t="str">
            <v>RWA</v>
          </cell>
          <cell r="U189" t="str">
            <v>English</v>
          </cell>
        </row>
        <row r="190">
          <cell r="M190" t="str">
            <v>Saudi Arabia</v>
          </cell>
          <cell r="N190" t="str">
            <v>Arabie saoudite</v>
          </cell>
          <cell r="O190" t="str">
            <v>Arabia Saudita</v>
          </cell>
          <cell r="P190" t="str">
            <v>Саудовская Аравия</v>
          </cell>
          <cell r="Q190" t="str">
            <v>المملكة العربية السعودية</v>
          </cell>
          <cell r="T190" t="str">
            <v>SAU</v>
          </cell>
          <cell r="U190" t="str">
            <v>Arabic</v>
          </cell>
        </row>
        <row r="191">
          <cell r="M191" t="str">
            <v>Sudan</v>
          </cell>
          <cell r="N191" t="str">
            <v>Soudan</v>
          </cell>
          <cell r="O191" t="str">
            <v>Sudán</v>
          </cell>
          <cell r="P191" t="str">
            <v>Судан</v>
          </cell>
          <cell r="Q191" t="str">
            <v>السودان</v>
          </cell>
          <cell r="T191" t="str">
            <v>SDN</v>
          </cell>
          <cell r="U191" t="str">
            <v>Arabic</v>
          </cell>
        </row>
        <row r="192">
          <cell r="M192" t="str">
            <v>Senegal</v>
          </cell>
          <cell r="N192" t="str">
            <v>Sénégal</v>
          </cell>
          <cell r="O192" t="str">
            <v>Senegal</v>
          </cell>
          <cell r="P192" t="str">
            <v>Сенегал</v>
          </cell>
          <cell r="Q192" t="str">
            <v>السنغال</v>
          </cell>
          <cell r="T192" t="str">
            <v>SEN</v>
          </cell>
          <cell r="U192" t="str">
            <v>French</v>
          </cell>
        </row>
        <row r="193">
          <cell r="M193" t="str">
            <v>Singapore</v>
          </cell>
          <cell r="N193" t="str">
            <v>Singapour</v>
          </cell>
          <cell r="O193" t="str">
            <v>Singapur</v>
          </cell>
          <cell r="P193" t="str">
            <v>Сингапур</v>
          </cell>
          <cell r="Q193" t="str">
            <v>سنغافورة</v>
          </cell>
          <cell r="T193" t="str">
            <v>SGP</v>
          </cell>
          <cell r="U193" t="str">
            <v>English</v>
          </cell>
        </row>
        <row r="194">
          <cell r="M194" t="str">
            <v>South Georgia and the South Sandwich Islands</v>
          </cell>
          <cell r="N194" t="str">
            <v>Géorgie du Sud-et-les Îles Sandwich du Sud</v>
          </cell>
          <cell r="O194" t="str">
            <v>Georgia del Sur y las Islas Sandwich del Sur</v>
          </cell>
          <cell r="P194" t="str">
            <v>Южная Джорджия и Южные Сандвичевы острова</v>
          </cell>
          <cell r="Q194" t="str">
            <v>جورجيا الجنوبية وجزر ساندويتش الجنوبية</v>
          </cell>
          <cell r="T194" t="str">
            <v>SGS</v>
          </cell>
          <cell r="U194" t="str">
            <v>English</v>
          </cell>
        </row>
        <row r="195">
          <cell r="M195" t="str">
            <v>Saint Helena</v>
          </cell>
          <cell r="N195" t="str">
            <v>Sainte-Hélène</v>
          </cell>
          <cell r="O195" t="str">
            <v>Santa Elena</v>
          </cell>
          <cell r="P195" t="str">
            <v>Остров Святой Елены</v>
          </cell>
          <cell r="Q195" t="str">
            <v>سانت هيلانة</v>
          </cell>
          <cell r="T195" t="str">
            <v>SHN</v>
          </cell>
          <cell r="U195" t="str">
            <v>English</v>
          </cell>
        </row>
        <row r="196">
          <cell r="M196" t="str">
            <v>Svalbard and Jan Mayen Islands</v>
          </cell>
          <cell r="N196" t="str">
            <v>Îles Svalbard-et-Jan Mayen</v>
          </cell>
          <cell r="O196" t="str">
            <v>Islas Svalbard y Jan Mayen</v>
          </cell>
          <cell r="P196" t="str">
            <v>Острова Свальбард и Ян-Майен</v>
          </cell>
          <cell r="Q196" t="str">
            <v>جزيرتي سفالبارد وجان مايِن</v>
          </cell>
          <cell r="T196" t="str">
            <v>SJM</v>
          </cell>
          <cell r="U196" t="str">
            <v>English</v>
          </cell>
        </row>
        <row r="197">
          <cell r="M197" t="str">
            <v>Solomon Islands</v>
          </cell>
          <cell r="N197" t="str">
            <v>Îles Salomon</v>
          </cell>
          <cell r="O197" t="str">
            <v>Islas Salomón</v>
          </cell>
          <cell r="P197" t="str">
            <v>Соломоновы Острова</v>
          </cell>
          <cell r="Q197" t="str">
            <v>جزر سليمان</v>
          </cell>
          <cell r="T197" t="str">
            <v>SLB</v>
          </cell>
          <cell r="U197" t="str">
            <v>English</v>
          </cell>
        </row>
        <row r="198">
          <cell r="M198" t="str">
            <v>Sierra Leone</v>
          </cell>
          <cell r="N198" t="str">
            <v>Sierra Leone</v>
          </cell>
          <cell r="O198" t="str">
            <v>Sierra Leona</v>
          </cell>
          <cell r="P198" t="str">
            <v>Сьерра-Леоне</v>
          </cell>
          <cell r="Q198" t="str">
            <v>سيراليون</v>
          </cell>
          <cell r="T198" t="str">
            <v>SLE</v>
          </cell>
          <cell r="U198" t="str">
            <v>English</v>
          </cell>
        </row>
        <row r="199">
          <cell r="M199" t="str">
            <v>El Salvador</v>
          </cell>
          <cell r="N199" t="str">
            <v>El Salvador</v>
          </cell>
          <cell r="O199" t="str">
            <v>El Salvador</v>
          </cell>
          <cell r="P199" t="str">
            <v>Сальвадор</v>
          </cell>
          <cell r="Q199" t="str">
            <v>السلفادور</v>
          </cell>
          <cell r="T199" t="str">
            <v>SLV</v>
          </cell>
          <cell r="U199" t="str">
            <v>Spanish</v>
          </cell>
        </row>
        <row r="200">
          <cell r="M200" t="str">
            <v>San Marino</v>
          </cell>
          <cell r="N200" t="str">
            <v>Saint-Marin</v>
          </cell>
          <cell r="O200" t="str">
            <v>San Marino</v>
          </cell>
          <cell r="P200" t="str">
            <v>Сан-Марино</v>
          </cell>
          <cell r="Q200" t="str">
            <v>سان مارينو</v>
          </cell>
          <cell r="T200" t="str">
            <v>SMR</v>
          </cell>
          <cell r="U200" t="str">
            <v>English</v>
          </cell>
        </row>
        <row r="201">
          <cell r="M201" t="str">
            <v>Somalia</v>
          </cell>
          <cell r="N201" t="str">
            <v>Somalie</v>
          </cell>
          <cell r="O201" t="str">
            <v>Somalia</v>
          </cell>
          <cell r="P201" t="str">
            <v>Сомали</v>
          </cell>
          <cell r="Q201" t="str">
            <v>الصومال</v>
          </cell>
          <cell r="T201" t="str">
            <v>SOM</v>
          </cell>
          <cell r="U201" t="str">
            <v>Arabic</v>
          </cell>
        </row>
        <row r="202">
          <cell r="M202" t="str">
            <v>Saint Pierre and Miquelon</v>
          </cell>
          <cell r="N202" t="str">
            <v>Saint-Pierre-et-Miquelon</v>
          </cell>
          <cell r="O202" t="str">
            <v>San Pedro y Miquelón</v>
          </cell>
          <cell r="P202" t="str">
            <v>Сен-Пьер и Микелон</v>
          </cell>
          <cell r="Q202" t="str">
            <v>سان بيير وميكلون</v>
          </cell>
          <cell r="T202" t="str">
            <v>SPM</v>
          </cell>
          <cell r="U202" t="str">
            <v>French</v>
          </cell>
        </row>
        <row r="203">
          <cell r="M203" t="str">
            <v>Serbia</v>
          </cell>
          <cell r="N203" t="str">
            <v>Serbie</v>
          </cell>
          <cell r="O203" t="str">
            <v>Serbia</v>
          </cell>
          <cell r="P203" t="str">
            <v>Сербия</v>
          </cell>
          <cell r="Q203" t="str">
            <v>صربيا</v>
          </cell>
          <cell r="T203" t="str">
            <v>SRB</v>
          </cell>
          <cell r="U203" t="str">
            <v>English</v>
          </cell>
        </row>
        <row r="204">
          <cell r="M204" t="str">
            <v>South Sudan</v>
          </cell>
          <cell r="N204" t="str">
            <v>Soudan du Sud</v>
          </cell>
          <cell r="O204" t="str">
            <v>Sudán del Sur</v>
          </cell>
          <cell r="P204" t="str">
            <v>Южный Судан</v>
          </cell>
          <cell r="Q204" t="str">
            <v>جنوب السودان</v>
          </cell>
          <cell r="T204" t="str">
            <v>SSD</v>
          </cell>
          <cell r="U204" t="str">
            <v>English</v>
          </cell>
        </row>
        <row r="205">
          <cell r="M205" t="str">
            <v>Sao Tome and Principe</v>
          </cell>
          <cell r="N205" t="str">
            <v>Sao Tomé-et-Principe</v>
          </cell>
          <cell r="O205" t="str">
            <v>Santo Tomé y Príncipe</v>
          </cell>
          <cell r="P205" t="str">
            <v>Сан-Томе и Принсипи</v>
          </cell>
          <cell r="Q205" t="str">
            <v>سان تومي وبرينسيبي</v>
          </cell>
          <cell r="T205" t="str">
            <v>STP</v>
          </cell>
          <cell r="U205" t="str">
            <v>French</v>
          </cell>
        </row>
        <row r="206">
          <cell r="M206" t="str">
            <v>Suriname</v>
          </cell>
          <cell r="N206" t="str">
            <v>Suriname</v>
          </cell>
          <cell r="O206" t="str">
            <v>Suriname</v>
          </cell>
          <cell r="P206" t="str">
            <v>Суринам</v>
          </cell>
          <cell r="Q206" t="str">
            <v>سورينام</v>
          </cell>
          <cell r="T206" t="str">
            <v>SUR</v>
          </cell>
          <cell r="U206" t="str">
            <v>English</v>
          </cell>
        </row>
        <row r="207">
          <cell r="M207" t="str">
            <v>Slovakia</v>
          </cell>
          <cell r="N207" t="str">
            <v>Slovaquie</v>
          </cell>
          <cell r="O207" t="str">
            <v>Eslovaquia</v>
          </cell>
          <cell r="P207" t="str">
            <v>Словакия</v>
          </cell>
          <cell r="Q207" t="str">
            <v>سلوفاكيا</v>
          </cell>
          <cell r="T207" t="str">
            <v>SVK</v>
          </cell>
          <cell r="U207" t="str">
            <v>English</v>
          </cell>
        </row>
        <row r="208">
          <cell r="M208" t="str">
            <v>Slovenia</v>
          </cell>
          <cell r="N208" t="str">
            <v>Slovénie</v>
          </cell>
          <cell r="O208" t="str">
            <v>Eslovenia</v>
          </cell>
          <cell r="P208" t="str">
            <v>Словения</v>
          </cell>
          <cell r="Q208" t="str">
            <v>سلوفينيا</v>
          </cell>
          <cell r="T208" t="str">
            <v>SVN</v>
          </cell>
          <cell r="U208" t="str">
            <v>English</v>
          </cell>
        </row>
        <row r="209">
          <cell r="M209" t="str">
            <v>Sweden</v>
          </cell>
          <cell r="N209" t="str">
            <v>Suède</v>
          </cell>
          <cell r="O209" t="str">
            <v>Suecia</v>
          </cell>
          <cell r="P209" t="str">
            <v>Швеция</v>
          </cell>
          <cell r="Q209" t="str">
            <v>السويد</v>
          </cell>
          <cell r="T209" t="str">
            <v>SWE</v>
          </cell>
          <cell r="U209" t="str">
            <v>English</v>
          </cell>
        </row>
        <row r="210">
          <cell r="M210" t="str">
            <v>Eswatini</v>
          </cell>
          <cell r="N210" t="str">
            <v>Eswatini</v>
          </cell>
          <cell r="O210" t="str">
            <v>Eswatini</v>
          </cell>
          <cell r="P210" t="str">
            <v>Эсватини</v>
          </cell>
          <cell r="Q210" t="str">
            <v>إسواتيني</v>
          </cell>
          <cell r="T210" t="str">
            <v>SWZ</v>
          </cell>
          <cell r="U210" t="str">
            <v>English</v>
          </cell>
        </row>
        <row r="211">
          <cell r="M211" t="str">
            <v>Sint Maarten (Dutch part)</v>
          </cell>
          <cell r="N211" t="str">
            <v>Saint-Martin (partie néerlandaise)</v>
          </cell>
          <cell r="O211" t="str">
            <v>San Martín (parte Holandesa)</v>
          </cell>
          <cell r="P211" t="str">
            <v>Синт-Мартен (нидерландская часть)</v>
          </cell>
          <cell r="Q211" t="str">
            <v>سانت مارتن (الجزء الهولندي)</v>
          </cell>
          <cell r="T211" t="str">
            <v>SXM</v>
          </cell>
          <cell r="U211" t="str">
            <v>English</v>
          </cell>
        </row>
        <row r="212">
          <cell r="M212" t="str">
            <v>Seychelles</v>
          </cell>
          <cell r="N212" t="str">
            <v>Seychelles</v>
          </cell>
          <cell r="O212" t="str">
            <v>Seychelles</v>
          </cell>
          <cell r="P212" t="str">
            <v>Сейшельские Острова</v>
          </cell>
          <cell r="Q212" t="str">
            <v>سيشيل</v>
          </cell>
          <cell r="T212" t="str">
            <v>SYC</v>
          </cell>
          <cell r="U212" t="str">
            <v>English</v>
          </cell>
        </row>
        <row r="213">
          <cell r="M213" t="str">
            <v>Syrian Arab Republic</v>
          </cell>
          <cell r="N213" t="str">
            <v>République arabe syrienne</v>
          </cell>
          <cell r="O213" t="str">
            <v>República Árabe Siria</v>
          </cell>
          <cell r="P213" t="str">
            <v>Сирийская Арабская Республика</v>
          </cell>
          <cell r="Q213" t="str">
            <v>الجمهورية العربية السورية</v>
          </cell>
          <cell r="T213" t="str">
            <v>SYR</v>
          </cell>
          <cell r="U213" t="str">
            <v>Arabic</v>
          </cell>
        </row>
        <row r="214">
          <cell r="M214" t="str">
            <v>Turks and Caicos Islands</v>
          </cell>
          <cell r="N214" t="str">
            <v>Îles Turques-et-Caïques</v>
          </cell>
          <cell r="O214" t="str">
            <v>Islas Turcas y Caicos</v>
          </cell>
          <cell r="P214" t="str">
            <v>Острова Теркс и Кайкос</v>
          </cell>
          <cell r="Q214" t="str">
            <v>جزر تركس وكايكوس</v>
          </cell>
          <cell r="T214" t="str">
            <v>TCA</v>
          </cell>
          <cell r="U214" t="str">
            <v>English</v>
          </cell>
        </row>
        <row r="215">
          <cell r="M215" t="str">
            <v>Chad</v>
          </cell>
          <cell r="N215" t="str">
            <v>Tchad</v>
          </cell>
          <cell r="O215" t="str">
            <v>Chad</v>
          </cell>
          <cell r="P215" t="str">
            <v>Чад</v>
          </cell>
          <cell r="Q215" t="str">
            <v>تشاد</v>
          </cell>
          <cell r="T215" t="str">
            <v>TCD</v>
          </cell>
          <cell r="U215" t="str">
            <v>French</v>
          </cell>
        </row>
        <row r="216">
          <cell r="M216" t="str">
            <v>Togo</v>
          </cell>
          <cell r="N216" t="str">
            <v>Togo</v>
          </cell>
          <cell r="O216" t="str">
            <v>Togo</v>
          </cell>
          <cell r="P216" t="str">
            <v>Того</v>
          </cell>
          <cell r="Q216" t="str">
            <v>توغو</v>
          </cell>
          <cell r="T216" t="str">
            <v>TGO</v>
          </cell>
          <cell r="U216" t="str">
            <v>French</v>
          </cell>
        </row>
        <row r="217">
          <cell r="M217" t="str">
            <v>Thailand</v>
          </cell>
          <cell r="N217" t="str">
            <v>Thaïlande</v>
          </cell>
          <cell r="O217" t="str">
            <v>Tailandia</v>
          </cell>
          <cell r="P217" t="str">
            <v>Таиланд</v>
          </cell>
          <cell r="Q217" t="str">
            <v>تايلند</v>
          </cell>
          <cell r="T217" t="str">
            <v>THA</v>
          </cell>
          <cell r="U217" t="str">
            <v>English</v>
          </cell>
        </row>
        <row r="218">
          <cell r="M218" t="str">
            <v>Tajikistan</v>
          </cell>
          <cell r="N218" t="str">
            <v>Tadjikistan</v>
          </cell>
          <cell r="O218" t="str">
            <v>Tayikistán</v>
          </cell>
          <cell r="P218" t="str">
            <v>Таджикистан</v>
          </cell>
          <cell r="Q218" t="str">
            <v>طاجيكستان</v>
          </cell>
          <cell r="T218" t="str">
            <v>TJK</v>
          </cell>
          <cell r="U218" t="str">
            <v>Russian</v>
          </cell>
        </row>
        <row r="219">
          <cell r="M219" t="str">
            <v>Tokelau</v>
          </cell>
          <cell r="N219" t="str">
            <v>Tokélaou</v>
          </cell>
          <cell r="O219" t="str">
            <v>Tokelau</v>
          </cell>
          <cell r="P219" t="str">
            <v>Токелау</v>
          </cell>
          <cell r="Q219" t="str">
            <v>توكيلاو</v>
          </cell>
          <cell r="T219" t="str">
            <v>TKL</v>
          </cell>
          <cell r="U219" t="str">
            <v>English</v>
          </cell>
        </row>
        <row r="220">
          <cell r="M220" t="str">
            <v>Turkmenistan</v>
          </cell>
          <cell r="N220" t="str">
            <v>Turkménistan</v>
          </cell>
          <cell r="O220" t="str">
            <v>Turkmenistán</v>
          </cell>
          <cell r="P220" t="str">
            <v>Туркменистан</v>
          </cell>
          <cell r="Q220" t="str">
            <v>تركمانستان</v>
          </cell>
          <cell r="T220" t="str">
            <v>TKM</v>
          </cell>
          <cell r="U220" t="str">
            <v>English</v>
          </cell>
        </row>
        <row r="221">
          <cell r="M221" t="str">
            <v>Timor-Leste</v>
          </cell>
          <cell r="N221" t="str">
            <v>Timor-Leste</v>
          </cell>
          <cell r="O221" t="str">
            <v>Timor-Leste</v>
          </cell>
          <cell r="P221" t="str">
            <v>Тимор-Лешти</v>
          </cell>
          <cell r="Q221" t="str">
            <v>تيمور - ليشتي</v>
          </cell>
          <cell r="T221" t="str">
            <v>TLS</v>
          </cell>
          <cell r="U221" t="str">
            <v>English</v>
          </cell>
        </row>
        <row r="222">
          <cell r="M222" t="str">
            <v>Tonga</v>
          </cell>
          <cell r="N222" t="str">
            <v>Tonga</v>
          </cell>
          <cell r="O222" t="str">
            <v>Tonga</v>
          </cell>
          <cell r="P222" t="str">
            <v>Тонга</v>
          </cell>
          <cell r="Q222" t="str">
            <v>تونغا</v>
          </cell>
          <cell r="T222" t="str">
            <v>TON</v>
          </cell>
          <cell r="U222" t="str">
            <v>English</v>
          </cell>
        </row>
        <row r="223">
          <cell r="M223" t="str">
            <v>Trinidad and Tobago</v>
          </cell>
          <cell r="N223" t="str">
            <v>Trinité-et-Tobago</v>
          </cell>
          <cell r="O223" t="str">
            <v>Trinidad y Tabago</v>
          </cell>
          <cell r="P223" t="str">
            <v>Тринидад и Тобаго</v>
          </cell>
          <cell r="Q223" t="str">
            <v>ترينيداد وتوباغو</v>
          </cell>
          <cell r="T223" t="str">
            <v>TTO</v>
          </cell>
          <cell r="U223" t="str">
            <v>English</v>
          </cell>
        </row>
        <row r="224">
          <cell r="M224" t="str">
            <v>Tunisia</v>
          </cell>
          <cell r="N224" t="str">
            <v>Tunisie</v>
          </cell>
          <cell r="O224" t="str">
            <v>Túnez</v>
          </cell>
          <cell r="P224" t="str">
            <v>Тунис</v>
          </cell>
          <cell r="Q224" t="str">
            <v>تونس</v>
          </cell>
          <cell r="T224" t="str">
            <v>TUN</v>
          </cell>
          <cell r="U224" t="str">
            <v>Arabic</v>
          </cell>
        </row>
        <row r="225">
          <cell r="M225" t="str">
            <v>Republic of Türkiye</v>
          </cell>
          <cell r="N225" t="str">
            <v>République de Türkiye</v>
          </cell>
          <cell r="O225" t="str">
            <v>República de Türkiye</v>
          </cell>
          <cell r="P225" t="str">
            <v>Турецкая Pеспублика</v>
          </cell>
          <cell r="Q225" t="str">
            <v>جمهورية تركيا</v>
          </cell>
          <cell r="T225" t="str">
            <v>TUR</v>
          </cell>
          <cell r="U225" t="str">
            <v>English</v>
          </cell>
        </row>
        <row r="226">
          <cell r="M226" t="str">
            <v>Tuvalu</v>
          </cell>
          <cell r="N226" t="str">
            <v>Tuvalu</v>
          </cell>
          <cell r="O226" t="str">
            <v>Tuvalu</v>
          </cell>
          <cell r="P226" t="str">
            <v>Тувалу</v>
          </cell>
          <cell r="Q226" t="str">
            <v>توفالو</v>
          </cell>
          <cell r="T226" t="str">
            <v>TUV</v>
          </cell>
          <cell r="U226" t="str">
            <v>English</v>
          </cell>
        </row>
        <row r="227">
          <cell r="M227" t="str">
            <v>United Republic of Tanzania</v>
          </cell>
          <cell r="N227" t="str">
            <v>République-Unie de Tanzanie</v>
          </cell>
          <cell r="O227" t="str">
            <v>República Unida de Tanzanía</v>
          </cell>
          <cell r="P227" t="str">
            <v>Объединенная Республика Танзания</v>
          </cell>
          <cell r="Q227" t="str">
            <v>جمهورية تنزانيا المتحدة</v>
          </cell>
          <cell r="T227" t="str">
            <v>TZA</v>
          </cell>
          <cell r="U227" t="str">
            <v>English</v>
          </cell>
        </row>
        <row r="228">
          <cell r="M228" t="str">
            <v>Uganda</v>
          </cell>
          <cell r="N228" t="str">
            <v>Ouganda</v>
          </cell>
          <cell r="O228" t="str">
            <v>Uganda</v>
          </cell>
          <cell r="P228" t="str">
            <v>Уганда</v>
          </cell>
          <cell r="Q228" t="str">
            <v>أوغندا</v>
          </cell>
          <cell r="T228" t="str">
            <v>UGA</v>
          </cell>
          <cell r="U228" t="str">
            <v>English</v>
          </cell>
        </row>
        <row r="229">
          <cell r="M229" t="str">
            <v>Ukraine</v>
          </cell>
          <cell r="N229" t="str">
            <v>Ukraine</v>
          </cell>
          <cell r="O229" t="str">
            <v>Ucrania</v>
          </cell>
          <cell r="P229" t="str">
            <v>Украина</v>
          </cell>
          <cell r="Q229" t="str">
            <v>أوكرانيا</v>
          </cell>
          <cell r="T229" t="str">
            <v>UKR</v>
          </cell>
          <cell r="U229" t="str">
            <v>English</v>
          </cell>
        </row>
        <row r="230">
          <cell r="M230" t="str">
            <v>United States Minor Outlying Islands</v>
          </cell>
          <cell r="N230" t="str">
            <v>Îles mineures éloignées des États-Unis</v>
          </cell>
          <cell r="O230" t="str">
            <v>Islas menores alejadas de Estados Unidos</v>
          </cell>
          <cell r="P230" t="str">
            <v>Внешние малые острова Соединенных Штатов</v>
          </cell>
          <cell r="Q230" t="str">
            <v>نائية التابعة للولايات المتحدة</v>
          </cell>
          <cell r="T230" t="str">
            <v>UMI</v>
          </cell>
          <cell r="U230" t="str">
            <v>English</v>
          </cell>
        </row>
        <row r="231">
          <cell r="M231" t="str">
            <v>Uruguay</v>
          </cell>
          <cell r="N231" t="str">
            <v>Uruguay</v>
          </cell>
          <cell r="O231" t="str">
            <v>Uruguay</v>
          </cell>
          <cell r="P231" t="str">
            <v>Уругвай</v>
          </cell>
          <cell r="Q231" t="str">
            <v>أوروغواي</v>
          </cell>
          <cell r="T231" t="str">
            <v>URY</v>
          </cell>
          <cell r="U231" t="str">
            <v>Spanish</v>
          </cell>
        </row>
        <row r="232">
          <cell r="M232" t="str">
            <v>United States of America</v>
          </cell>
          <cell r="N232" t="str">
            <v>États-Unis d’Amérique</v>
          </cell>
          <cell r="O232" t="str">
            <v>Estados Unidos de América</v>
          </cell>
          <cell r="P232" t="str">
            <v>Соединенные Штаты Америки</v>
          </cell>
          <cell r="Q232" t="str">
            <v>الولايات المتحدة الأمريكية</v>
          </cell>
          <cell r="T232" t="str">
            <v>USA</v>
          </cell>
          <cell r="U232" t="str">
            <v>English</v>
          </cell>
        </row>
        <row r="233">
          <cell r="M233" t="str">
            <v>Uzbekistan</v>
          </cell>
          <cell r="N233" t="str">
            <v>Ouzbékistan</v>
          </cell>
          <cell r="O233" t="str">
            <v>Uzbekistán</v>
          </cell>
          <cell r="P233" t="str">
            <v>Узбекистан</v>
          </cell>
          <cell r="Q233" t="str">
            <v>أوزبكستان</v>
          </cell>
          <cell r="T233" t="str">
            <v>UZB</v>
          </cell>
          <cell r="U233" t="str">
            <v>Russian</v>
          </cell>
        </row>
        <row r="234">
          <cell r="M234" t="str">
            <v>Holy See</v>
          </cell>
          <cell r="N234" t="str">
            <v>Saint-Siège</v>
          </cell>
          <cell r="O234" t="str">
            <v>Santa Sede</v>
          </cell>
          <cell r="P234" t="str">
            <v>Святой Престол</v>
          </cell>
          <cell r="Q234" t="str">
            <v>الكرسي الرسولي</v>
          </cell>
          <cell r="T234" t="str">
            <v>VAT</v>
          </cell>
          <cell r="U234" t="str">
            <v>English</v>
          </cell>
        </row>
        <row r="235">
          <cell r="M235" t="str">
            <v>Saint Vincent and the Grenadines</v>
          </cell>
          <cell r="N235" t="str">
            <v>Saint-Vincent-et-les Grenadines</v>
          </cell>
          <cell r="O235" t="str">
            <v>San Vicente y las Granadinas</v>
          </cell>
          <cell r="P235" t="str">
            <v>Сент-Винсент и Гренадины</v>
          </cell>
          <cell r="Q235" t="str">
            <v>سانت فنسنت وجزر غرينادين</v>
          </cell>
          <cell r="T235" t="str">
            <v>VCT</v>
          </cell>
          <cell r="U235" t="str">
            <v>English</v>
          </cell>
        </row>
        <row r="236">
          <cell r="M236" t="str">
            <v>Venezuela (Bolivarian Republic of)</v>
          </cell>
          <cell r="N236" t="str">
            <v>Venezuela (République bolivarienne du)</v>
          </cell>
          <cell r="O236" t="str">
            <v>Venezuela (República Bolivariana de)</v>
          </cell>
          <cell r="P236" t="str">
            <v>Венесуэла (Боливарианская Республика)</v>
          </cell>
          <cell r="Q236" t="str">
            <v>فنزويلا (جمهورية - البوليفارية)</v>
          </cell>
          <cell r="T236" t="str">
            <v>VEN</v>
          </cell>
          <cell r="U236" t="str">
            <v>Spanish</v>
          </cell>
        </row>
        <row r="237">
          <cell r="M237" t="str">
            <v>British Virgin Islands</v>
          </cell>
          <cell r="N237" t="str">
            <v>Îles Vierges britanniques</v>
          </cell>
          <cell r="O237" t="str">
            <v>Islas Vírgenes Británicas</v>
          </cell>
          <cell r="P237" t="str">
            <v>Британские Виргинские острова</v>
          </cell>
          <cell r="Q237" t="str">
            <v>جزر فرجن البريطانية</v>
          </cell>
          <cell r="T237" t="str">
            <v>VGB</v>
          </cell>
          <cell r="U237" t="str">
            <v>English</v>
          </cell>
        </row>
        <row r="238">
          <cell r="M238" t="str">
            <v>United States Virgin Islands</v>
          </cell>
          <cell r="N238" t="str">
            <v>Îles Vierges américaines</v>
          </cell>
          <cell r="O238" t="str">
            <v>Islas Vírgenes de los Estados Unidos</v>
          </cell>
          <cell r="P238" t="str">
            <v>Виргинские острова Соединенных Штатов</v>
          </cell>
          <cell r="Q238" t="str">
            <v>جزر فرجن التابعة للولايات المتحدة</v>
          </cell>
          <cell r="T238" t="str">
            <v>VIR</v>
          </cell>
          <cell r="U238" t="str">
            <v>Spanish</v>
          </cell>
        </row>
        <row r="239">
          <cell r="M239" t="str">
            <v>Viet Nam</v>
          </cell>
          <cell r="N239" t="str">
            <v>Viet Nam</v>
          </cell>
          <cell r="O239" t="str">
            <v>Viet Nam</v>
          </cell>
          <cell r="P239" t="str">
            <v>Вьетнам</v>
          </cell>
          <cell r="Q239" t="str">
            <v>فييت نام</v>
          </cell>
          <cell r="T239" t="str">
            <v>VNM</v>
          </cell>
          <cell r="U239" t="str">
            <v>English</v>
          </cell>
        </row>
        <row r="240">
          <cell r="M240" t="str">
            <v>Vanuatu</v>
          </cell>
          <cell r="N240" t="str">
            <v>Vanuatu</v>
          </cell>
          <cell r="O240" t="str">
            <v>Vanuatu</v>
          </cell>
          <cell r="P240" t="str">
            <v>Вануату</v>
          </cell>
          <cell r="Q240" t="str">
            <v>فانواتو</v>
          </cell>
          <cell r="T240" t="str">
            <v>VUT</v>
          </cell>
          <cell r="U240" t="str">
            <v>English</v>
          </cell>
        </row>
        <row r="241">
          <cell r="M241" t="str">
            <v>Wallis and Futuna Islands</v>
          </cell>
          <cell r="N241" t="str">
            <v>Îles Wallis-et-Futuna</v>
          </cell>
          <cell r="O241" t="str">
            <v>Islas Wallis y Futuna</v>
          </cell>
          <cell r="P241" t="str">
            <v>Острова Уоллис и Футуна</v>
          </cell>
          <cell r="Q241" t="str">
            <v>جزر واليس وفوتونا</v>
          </cell>
          <cell r="T241" t="str">
            <v>WLF</v>
          </cell>
          <cell r="U241" t="str">
            <v>French</v>
          </cell>
        </row>
        <row r="242">
          <cell r="M242" t="str">
            <v>Samoa</v>
          </cell>
          <cell r="N242" t="str">
            <v>Samoa</v>
          </cell>
          <cell r="O242" t="str">
            <v>Samoa</v>
          </cell>
          <cell r="P242" t="str">
            <v>Самоа</v>
          </cell>
          <cell r="Q242" t="str">
            <v>ساموا</v>
          </cell>
          <cell r="T242" t="str">
            <v>WSM</v>
          </cell>
          <cell r="U242" t="str">
            <v>English</v>
          </cell>
        </row>
        <row r="243">
          <cell r="M243" t="str">
            <v>Yemen</v>
          </cell>
          <cell r="N243" t="str">
            <v>Yémen</v>
          </cell>
          <cell r="O243" t="str">
            <v>Yemen</v>
          </cell>
          <cell r="P243" t="str">
            <v>Йемен</v>
          </cell>
          <cell r="Q243" t="str">
            <v>اليمن</v>
          </cell>
          <cell r="T243" t="str">
            <v>YEM</v>
          </cell>
          <cell r="U243" t="str">
            <v>Arabic</v>
          </cell>
        </row>
        <row r="244">
          <cell r="M244" t="str">
            <v>South Africa</v>
          </cell>
          <cell r="N244" t="str">
            <v>Afrique du Sud</v>
          </cell>
          <cell r="O244" t="str">
            <v>Sudáfrica</v>
          </cell>
          <cell r="P244" t="str">
            <v>Южная Африка</v>
          </cell>
          <cell r="Q244" t="str">
            <v>جنوب أفريقيا</v>
          </cell>
          <cell r="T244" t="str">
            <v>ZAF</v>
          </cell>
          <cell r="U244" t="str">
            <v>English</v>
          </cell>
        </row>
        <row r="245">
          <cell r="M245" t="str">
            <v>Zambia</v>
          </cell>
          <cell r="N245" t="str">
            <v>Zambie</v>
          </cell>
          <cell r="O245" t="str">
            <v>Zambia</v>
          </cell>
          <cell r="P245" t="str">
            <v>Замбия</v>
          </cell>
          <cell r="Q245" t="str">
            <v>زامبيا</v>
          </cell>
          <cell r="T245" t="str">
            <v>ZMB</v>
          </cell>
          <cell r="U245" t="str">
            <v>English</v>
          </cell>
        </row>
        <row r="246">
          <cell r="M246" t="str">
            <v>Zimbabwe</v>
          </cell>
          <cell r="N246" t="str">
            <v>Zimbabwe</v>
          </cell>
          <cell r="O246" t="str">
            <v>Zimbabwe</v>
          </cell>
          <cell r="P246" t="str">
            <v>Зимбабве</v>
          </cell>
          <cell r="Q246" t="str">
            <v>زمبابوي</v>
          </cell>
          <cell r="T246" t="str">
            <v>ZWE</v>
          </cell>
          <cell r="U246" t="str">
            <v>English</v>
          </cell>
        </row>
        <row r="247">
          <cell r="M247" t="str">
            <v>Template</v>
          </cell>
          <cell r="N247" t="str">
            <v>Template</v>
          </cell>
          <cell r="O247" t="str">
            <v>Template</v>
          </cell>
          <cell r="P247" t="str">
            <v>Template</v>
          </cell>
          <cell r="Q247" t="str">
            <v>Template</v>
          </cell>
          <cell r="R247" t="str">
            <v>Template</v>
          </cell>
          <cell r="S247" t="str">
            <v>Template</v>
          </cell>
          <cell r="T247" t="str">
            <v>TMP</v>
          </cell>
          <cell r="U247" t="str">
            <v>English</v>
          </cell>
        </row>
      </sheetData>
      <sheetData sheetId="1">
        <row r="4">
          <cell r="G4" t="str">
            <v>English</v>
          </cell>
        </row>
      </sheetData>
      <sheetData sheetId="2">
        <row r="28">
          <cell r="C28" t="str">
            <v>Total</v>
          </cell>
        </row>
      </sheetData>
      <sheetData sheetId="3"/>
      <sheetData sheetId="4">
        <row r="6">
          <cell r="C6">
            <v>2010</v>
          </cell>
        </row>
      </sheetData>
      <sheetData sheetId="5"/>
      <sheetData sheetId="6">
        <row r="4">
          <cell r="B4">
            <v>2000</v>
          </cell>
        </row>
      </sheetData>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s://washdata.org/how-we-work/jmp-country-consultation" TargetMode="External"/><Relationship Id="rId1" Type="http://schemas.openxmlformats.org/officeDocument/2006/relationships/hyperlink" Target="https://washdata.org/data/downloads"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FF613-BA27-45E7-B87C-6FE8A8AED551}">
  <sheetPr codeName="Sheet2"/>
  <dimension ref="A1:AH251"/>
  <sheetViews>
    <sheetView topLeftCell="E11" workbookViewId="0">
      <selection sqref="A1:U400"/>
    </sheetView>
  </sheetViews>
  <sheetFormatPr defaultRowHeight="12.75" x14ac:dyDescent="0.2"/>
  <cols>
    <col min="1" max="1" width="52.75" style="170" bestFit="1" customWidth="1"/>
    <col min="2" max="2" width="18.375" style="170" customWidth="1"/>
    <col min="3" max="3" width="22.375" style="170" customWidth="1"/>
    <col min="4" max="4" width="23.5" style="170" customWidth="1"/>
    <col min="5" max="5" width="23.75" style="170" customWidth="1"/>
    <col min="6" max="6" width="23.5" style="170" customWidth="1"/>
    <col min="7" max="12" width="9" style="170"/>
    <col min="13" max="13" width="39.75" style="170" bestFit="1" customWidth="1"/>
    <col min="14" max="22" width="9" style="170"/>
    <col min="23" max="23" width="13.125" style="170" bestFit="1" customWidth="1"/>
    <col min="24" max="16384" width="9" style="170"/>
  </cols>
  <sheetData>
    <row r="1" spans="1:34" x14ac:dyDescent="0.2">
      <c r="A1" s="169" t="s">
        <v>223</v>
      </c>
      <c r="B1" s="169" t="s">
        <v>224</v>
      </c>
      <c r="C1" s="169" t="s">
        <v>225</v>
      </c>
      <c r="D1" s="169" t="s">
        <v>226</v>
      </c>
      <c r="E1" s="169" t="s">
        <v>227</v>
      </c>
      <c r="F1" s="169" t="s">
        <v>228</v>
      </c>
      <c r="G1" s="169" t="s">
        <v>149</v>
      </c>
      <c r="I1" s="171" t="s">
        <v>229</v>
      </c>
      <c r="L1" s="171" t="s">
        <v>230</v>
      </c>
      <c r="M1" s="171" t="s">
        <v>231</v>
      </c>
      <c r="N1" s="171" t="s">
        <v>232</v>
      </c>
      <c r="O1" s="171" t="s">
        <v>233</v>
      </c>
      <c r="P1" s="171" t="s">
        <v>234</v>
      </c>
      <c r="Q1" s="171" t="s">
        <v>235</v>
      </c>
      <c r="R1" s="171" t="s">
        <v>236</v>
      </c>
      <c r="S1" s="171" t="s">
        <v>237</v>
      </c>
      <c r="T1" s="171" t="s">
        <v>230</v>
      </c>
      <c r="U1" s="171" t="s">
        <v>229</v>
      </c>
    </row>
    <row r="2" spans="1:34" x14ac:dyDescent="0.2">
      <c r="A2" s="172" t="s">
        <v>238</v>
      </c>
      <c r="I2" s="173" t="s">
        <v>223</v>
      </c>
      <c r="L2" s="173" t="s">
        <v>239</v>
      </c>
      <c r="M2" s="173" t="s">
        <v>240</v>
      </c>
      <c r="N2" s="173" t="s">
        <v>240</v>
      </c>
      <c r="O2" s="173" t="s">
        <v>240</v>
      </c>
      <c r="P2" s="173" t="s">
        <v>241</v>
      </c>
      <c r="Q2" s="173" t="s">
        <v>242</v>
      </c>
      <c r="R2" s="173"/>
      <c r="S2" s="173"/>
      <c r="T2" s="173" t="s">
        <v>239</v>
      </c>
      <c r="U2" s="174" t="s">
        <v>223</v>
      </c>
    </row>
    <row r="3" spans="1:34" x14ac:dyDescent="0.2">
      <c r="A3" s="175" t="s">
        <v>129</v>
      </c>
      <c r="B3" s="175" t="s">
        <v>243</v>
      </c>
      <c r="C3" s="175" t="s">
        <v>244</v>
      </c>
      <c r="D3" s="176" t="s">
        <v>245</v>
      </c>
      <c r="E3" s="170" t="s">
        <v>246</v>
      </c>
      <c r="I3" s="173" t="s">
        <v>224</v>
      </c>
      <c r="L3" s="173" t="s">
        <v>247</v>
      </c>
      <c r="M3" s="173" t="s">
        <v>248</v>
      </c>
      <c r="N3" s="173" t="s">
        <v>248</v>
      </c>
      <c r="O3" s="173" t="s">
        <v>249</v>
      </c>
      <c r="P3" s="173" t="s">
        <v>250</v>
      </c>
      <c r="Q3" s="173" t="s">
        <v>251</v>
      </c>
      <c r="R3" s="173"/>
      <c r="S3" s="173"/>
      <c r="T3" s="173" t="s">
        <v>247</v>
      </c>
      <c r="U3" s="173" t="s">
        <v>223</v>
      </c>
      <c r="W3" s="170" t="s">
        <v>252</v>
      </c>
      <c r="X3" s="170" t="s">
        <v>253</v>
      </c>
    </row>
    <row r="4" spans="1:34" x14ac:dyDescent="0.2">
      <c r="A4" s="170" t="s">
        <v>254</v>
      </c>
      <c r="B4" s="170" t="s">
        <v>255</v>
      </c>
      <c r="C4" s="170" t="s">
        <v>256</v>
      </c>
      <c r="D4" s="176" t="s">
        <v>257</v>
      </c>
      <c r="E4" s="170" t="s">
        <v>258</v>
      </c>
      <c r="I4" s="173" t="s">
        <v>225</v>
      </c>
      <c r="L4" s="173" t="s">
        <v>259</v>
      </c>
      <c r="M4" s="173" t="s">
        <v>260</v>
      </c>
      <c r="N4" s="173" t="s">
        <v>260</v>
      </c>
      <c r="O4" s="173" t="s">
        <v>260</v>
      </c>
      <c r="P4" s="173" t="s">
        <v>261</v>
      </c>
      <c r="Q4" s="173" t="s">
        <v>262</v>
      </c>
      <c r="R4" s="173"/>
      <c r="S4" s="173"/>
      <c r="T4" s="173" t="s">
        <v>259</v>
      </c>
      <c r="U4" s="173" t="s">
        <v>225</v>
      </c>
    </row>
    <row r="5" spans="1:34" x14ac:dyDescent="0.2">
      <c r="A5" s="175" t="str">
        <f ca="1">+Introduction!C7</f>
        <v>Estonia</v>
      </c>
      <c r="B5" s="177" t="str">
        <f t="shared" ref="B5" ca="1" si="0">VLOOKUP($A$5,translationcountries,3,FALSE)</f>
        <v>Estonia</v>
      </c>
      <c r="C5" s="177" t="str">
        <f ca="1">VLOOKUP($A$5,translationcountries,2,FALSE)</f>
        <v>Estonie</v>
      </c>
      <c r="D5" s="177" t="str">
        <f ca="1">VLOOKUP($A$5,translationcountries,4,FALSE)</f>
        <v>Эстония</v>
      </c>
      <c r="E5" s="177" t="str">
        <f ca="1">VLOOKUP($A$5,translationcountries,5,FALSE)</f>
        <v>إستونيا</v>
      </c>
      <c r="F5" s="177">
        <f ca="1">VLOOKUP($A$5,translationcountries,6,FALSE)</f>
        <v>0</v>
      </c>
      <c r="G5" s="177">
        <f ca="1">VLOOKUP($A$5,translationcountries,7,FALSE)</f>
        <v>0</v>
      </c>
      <c r="I5" s="173" t="s">
        <v>226</v>
      </c>
      <c r="L5" s="173" t="s">
        <v>263</v>
      </c>
      <c r="M5" s="173" t="s">
        <v>264</v>
      </c>
      <c r="N5" s="173" t="s">
        <v>264</v>
      </c>
      <c r="O5" s="173" t="s">
        <v>265</v>
      </c>
      <c r="P5" s="173" t="s">
        <v>266</v>
      </c>
      <c r="Q5" s="173" t="s">
        <v>267</v>
      </c>
      <c r="R5" s="173"/>
      <c r="S5" s="173"/>
      <c r="T5" s="173" t="s">
        <v>263</v>
      </c>
      <c r="U5" s="174" t="s">
        <v>223</v>
      </c>
    </row>
    <row r="6" spans="1:34" x14ac:dyDescent="0.2">
      <c r="A6" s="175" t="s">
        <v>208</v>
      </c>
      <c r="B6" s="170" t="s">
        <v>268</v>
      </c>
      <c r="C6" s="170" t="s">
        <v>269</v>
      </c>
      <c r="D6" s="176" t="s">
        <v>270</v>
      </c>
      <c r="E6" s="170" t="s">
        <v>271</v>
      </c>
      <c r="I6" s="173" t="s">
        <v>227</v>
      </c>
      <c r="L6" s="173" t="s">
        <v>272</v>
      </c>
      <c r="M6" s="173" t="s">
        <v>273</v>
      </c>
      <c r="N6" s="173" t="s">
        <v>274</v>
      </c>
      <c r="O6" s="173" t="s">
        <v>275</v>
      </c>
      <c r="P6" s="173" t="s">
        <v>276</v>
      </c>
      <c r="Q6" s="173" t="s">
        <v>277</v>
      </c>
      <c r="R6" s="173"/>
      <c r="S6" s="173"/>
      <c r="T6" s="173" t="s">
        <v>272</v>
      </c>
      <c r="U6" s="174" t="s">
        <v>223</v>
      </c>
    </row>
    <row r="7" spans="1:34" x14ac:dyDescent="0.2">
      <c r="A7" s="175" t="s">
        <v>31</v>
      </c>
      <c r="B7" s="170" t="s">
        <v>278</v>
      </c>
      <c r="C7" s="170" t="s">
        <v>279</v>
      </c>
      <c r="D7" s="176" t="s">
        <v>280</v>
      </c>
      <c r="E7" s="170" t="s">
        <v>281</v>
      </c>
      <c r="I7" s="173" t="s">
        <v>228</v>
      </c>
      <c r="L7" s="173" t="s">
        <v>282</v>
      </c>
      <c r="M7" s="173" t="s">
        <v>283</v>
      </c>
      <c r="N7" s="173" t="s">
        <v>284</v>
      </c>
      <c r="O7" s="173" t="s">
        <v>283</v>
      </c>
      <c r="P7" s="173" t="s">
        <v>285</v>
      </c>
      <c r="Q7" s="173" t="s">
        <v>286</v>
      </c>
      <c r="R7" s="173"/>
      <c r="S7" s="173"/>
      <c r="T7" s="173" t="s">
        <v>282</v>
      </c>
      <c r="U7" s="174" t="s">
        <v>223</v>
      </c>
      <c r="X7" s="173" t="str" cm="1">
        <f t="array" aca="1" ref="X7" ca="1">CELL("filename")</f>
        <v>\\sotsiaalministeerium.ee\dfs\kasutajadTA\kristina.aidla\Desktop\[Koopia failist JMP_2024_WinS_EST_Estonia.xlsx]Population</v>
      </c>
    </row>
    <row r="8" spans="1:34" x14ac:dyDescent="0.2">
      <c r="A8" s="170" t="s">
        <v>130</v>
      </c>
      <c r="B8" s="170" t="s">
        <v>287</v>
      </c>
      <c r="C8" s="170" t="s">
        <v>288</v>
      </c>
      <c r="D8" s="176" t="s">
        <v>289</v>
      </c>
      <c r="E8" s="170" t="s">
        <v>290</v>
      </c>
      <c r="I8" s="173" t="s">
        <v>149</v>
      </c>
      <c r="L8" s="173" t="s">
        <v>291</v>
      </c>
      <c r="M8" s="173" t="s">
        <v>292</v>
      </c>
      <c r="N8" s="173" t="s">
        <v>293</v>
      </c>
      <c r="O8" s="173" t="s">
        <v>292</v>
      </c>
      <c r="P8" s="173" t="s">
        <v>294</v>
      </c>
      <c r="Q8" s="173" t="s">
        <v>295</v>
      </c>
      <c r="R8" s="173"/>
      <c r="S8" s="173"/>
      <c r="T8" s="173" t="s">
        <v>291</v>
      </c>
      <c r="U8" s="174" t="s">
        <v>225</v>
      </c>
      <c r="X8" s="173" t="str">
        <f ca="1">IFERROR(MID(X7,FIND(CHAR(1),SUBSTITUTE(X7,"\",CHAR(1),LEN(X7)-LEN(SUBSTITUTE(X7,"\",""))))+1,FIND(CHAR(1),SUBSTITUTE(X7,".",CHAR(1),LEN(X7)-LEN(SUBSTITUTE(X7,".",""))))-FIND(CHAR(1),SUBSTITUTE(X7,"\",CHAR(1),LEN(X7)-LEN(SUBSTITUTE(X7,"\",""))))-1),"")</f>
        <v>[Koopia failist JMP_2024_WinS_EST_Estonia</v>
      </c>
    </row>
    <row r="9" spans="1:34" x14ac:dyDescent="0.2">
      <c r="A9" s="175" t="s">
        <v>296</v>
      </c>
      <c r="B9" s="170" t="s">
        <v>297</v>
      </c>
      <c r="C9" s="170" t="s">
        <v>298</v>
      </c>
      <c r="D9" s="176" t="s">
        <v>299</v>
      </c>
      <c r="E9" s="170" t="s">
        <v>300</v>
      </c>
      <c r="L9" s="173" t="s">
        <v>301</v>
      </c>
      <c r="M9" s="173" t="s">
        <v>302</v>
      </c>
      <c r="N9" s="173" t="s">
        <v>303</v>
      </c>
      <c r="O9" s="173" t="s">
        <v>304</v>
      </c>
      <c r="P9" s="173" t="s">
        <v>305</v>
      </c>
      <c r="Q9" s="173" t="s">
        <v>306</v>
      </c>
      <c r="R9" s="173"/>
      <c r="S9" s="173"/>
      <c r="T9" s="173" t="s">
        <v>301</v>
      </c>
      <c r="U9" s="174" t="s">
        <v>227</v>
      </c>
      <c r="X9" s="173" t="s">
        <v>307</v>
      </c>
    </row>
    <row r="10" spans="1:34" x14ac:dyDescent="0.2">
      <c r="A10" s="175" t="s">
        <v>308</v>
      </c>
      <c r="B10" s="170" t="s">
        <v>309</v>
      </c>
      <c r="C10" s="170" t="s">
        <v>310</v>
      </c>
      <c r="D10" s="176" t="s">
        <v>311</v>
      </c>
      <c r="E10" s="170" t="s">
        <v>312</v>
      </c>
      <c r="I10" s="178" t="s">
        <v>313</v>
      </c>
      <c r="L10" s="173" t="s">
        <v>314</v>
      </c>
      <c r="M10" s="173" t="s">
        <v>315</v>
      </c>
      <c r="N10" s="173" t="s">
        <v>316</v>
      </c>
      <c r="O10" s="173" t="s">
        <v>315</v>
      </c>
      <c r="P10" s="173" t="s">
        <v>317</v>
      </c>
      <c r="Q10" s="173" t="s">
        <v>318</v>
      </c>
      <c r="R10" s="173"/>
      <c r="S10" s="173"/>
      <c r="T10" s="173" t="s">
        <v>314</v>
      </c>
      <c r="U10" s="174" t="s">
        <v>224</v>
      </c>
      <c r="W10" s="175" t="s">
        <v>319</v>
      </c>
      <c r="X10" s="175" t="s">
        <v>320</v>
      </c>
    </row>
    <row r="11" spans="1:34" x14ac:dyDescent="0.2">
      <c r="A11" s="175" t="s">
        <v>209</v>
      </c>
      <c r="B11" s="170" t="s">
        <v>321</v>
      </c>
      <c r="C11" s="170" t="s">
        <v>322</v>
      </c>
      <c r="D11" s="176" t="s">
        <v>323</v>
      </c>
      <c r="E11" s="170" t="s">
        <v>324</v>
      </c>
      <c r="I11" s="173" t="str">
        <f ca="1">HLOOKUP(Introduction!$G$4,nametranslations,18,FALSE)</f>
        <v>Notes on how to read the country file</v>
      </c>
      <c r="L11" s="173" t="s">
        <v>325</v>
      </c>
      <c r="M11" s="173" t="s">
        <v>326</v>
      </c>
      <c r="N11" s="173" t="s">
        <v>327</v>
      </c>
      <c r="O11" s="173" t="s">
        <v>326</v>
      </c>
      <c r="P11" s="173" t="s">
        <v>328</v>
      </c>
      <c r="Q11" s="173" t="s">
        <v>329</v>
      </c>
      <c r="R11" s="173"/>
      <c r="S11" s="173"/>
      <c r="T11" s="173" t="s">
        <v>325</v>
      </c>
      <c r="U11" s="174" t="s">
        <v>223</v>
      </c>
    </row>
    <row r="12" spans="1:34" x14ac:dyDescent="0.2">
      <c r="A12" s="175" t="s">
        <v>32</v>
      </c>
      <c r="B12" s="175" t="s">
        <v>330</v>
      </c>
      <c r="C12" s="175" t="s">
        <v>331</v>
      </c>
      <c r="D12" s="176" t="s">
        <v>332</v>
      </c>
      <c r="E12" s="175" t="s">
        <v>333</v>
      </c>
      <c r="I12" s="173" t="str">
        <f ca="1">HLOOKUP(Introduction!$G$4,nametranslations,24,FALSE)</f>
        <v>Total</v>
      </c>
      <c r="L12" s="173" t="s">
        <v>334</v>
      </c>
      <c r="M12" s="173" t="s">
        <v>335</v>
      </c>
      <c r="N12" s="173" t="s">
        <v>336</v>
      </c>
      <c r="O12" s="173" t="s">
        <v>337</v>
      </c>
      <c r="P12" s="173" t="s">
        <v>338</v>
      </c>
      <c r="Q12" s="173" t="s">
        <v>339</v>
      </c>
      <c r="R12" s="173"/>
      <c r="S12" s="173"/>
      <c r="T12" s="173" t="s">
        <v>334</v>
      </c>
      <c r="U12" s="174" t="s">
        <v>223</v>
      </c>
      <c r="W12" s="170" t="s">
        <v>340</v>
      </c>
      <c r="X12" s="170" t="s">
        <v>341</v>
      </c>
      <c r="Z12" s="170" t="s">
        <v>342</v>
      </c>
      <c r="AC12" s="170" t="s">
        <v>343</v>
      </c>
      <c r="AH12" s="179" t="str" cm="1">
        <f t="array" aca="1" ref="AH12" ca="1">MID(CELL("filename"),FIND("~",SUBSTITUTE(CELL("filename"),"_","~",3))+1,3)</f>
        <v>EST</v>
      </c>
    </row>
    <row r="13" spans="1:34" x14ac:dyDescent="0.2">
      <c r="A13" s="175" t="s">
        <v>344</v>
      </c>
      <c r="B13" s="175" t="s">
        <v>345</v>
      </c>
      <c r="C13" s="175" t="s">
        <v>346</v>
      </c>
      <c r="D13" s="176" t="s">
        <v>347</v>
      </c>
      <c r="E13" s="175" t="s">
        <v>348</v>
      </c>
      <c r="I13" s="173" t="str">
        <f ca="1">HLOOKUP(Introduction!$G$4,nametranslations,25,FALSE)</f>
        <v>Rural</v>
      </c>
      <c r="L13" s="173" t="s">
        <v>349</v>
      </c>
      <c r="M13" s="173" t="s">
        <v>350</v>
      </c>
      <c r="N13" s="173" t="s">
        <v>351</v>
      </c>
      <c r="O13" s="173" t="s">
        <v>352</v>
      </c>
      <c r="P13" s="173" t="s">
        <v>353</v>
      </c>
      <c r="Q13" s="173" t="s">
        <v>354</v>
      </c>
      <c r="R13" s="173"/>
      <c r="S13" s="173"/>
      <c r="T13" s="173" t="s">
        <v>349</v>
      </c>
      <c r="U13" s="174" t="s">
        <v>225</v>
      </c>
    </row>
    <row r="14" spans="1:34" x14ac:dyDescent="0.2">
      <c r="A14" s="170" t="s">
        <v>132</v>
      </c>
      <c r="B14" s="170" t="s">
        <v>355</v>
      </c>
      <c r="C14" s="170" t="s">
        <v>356</v>
      </c>
      <c r="D14" s="176" t="s">
        <v>357</v>
      </c>
      <c r="E14" s="170" t="s">
        <v>358</v>
      </c>
      <c r="I14" s="173" t="str">
        <f ca="1">HLOOKUP(Introduction!$G$4,nametranslations,26,FALSE)</f>
        <v>Urban</v>
      </c>
      <c r="L14" s="173" t="s">
        <v>359</v>
      </c>
      <c r="M14" s="173" t="s">
        <v>360</v>
      </c>
      <c r="N14" s="173" t="s">
        <v>361</v>
      </c>
      <c r="O14" s="173" t="s">
        <v>362</v>
      </c>
      <c r="P14" s="173" t="s">
        <v>363</v>
      </c>
      <c r="Q14" s="173" t="s">
        <v>364</v>
      </c>
      <c r="R14" s="173"/>
      <c r="S14" s="173"/>
      <c r="T14" s="173" t="s">
        <v>359</v>
      </c>
      <c r="U14" s="174" t="s">
        <v>223</v>
      </c>
    </row>
    <row r="15" spans="1:34" x14ac:dyDescent="0.2">
      <c r="A15" s="170" t="s">
        <v>133</v>
      </c>
      <c r="B15" s="170" t="s">
        <v>365</v>
      </c>
      <c r="C15" s="175" t="s">
        <v>366</v>
      </c>
      <c r="D15" s="176" t="s">
        <v>367</v>
      </c>
      <c r="E15" s="175" t="s">
        <v>368</v>
      </c>
      <c r="I15" s="173" t="str">
        <f ca="1">HLOOKUP(Introduction!$G$4,nametranslations,27,FALSE)</f>
        <v>Pre-primary</v>
      </c>
      <c r="L15" s="173" t="s">
        <v>369</v>
      </c>
      <c r="M15" s="173" t="s">
        <v>370</v>
      </c>
      <c r="N15" s="173" t="s">
        <v>371</v>
      </c>
      <c r="O15" s="173" t="s">
        <v>370</v>
      </c>
      <c r="P15" s="173" t="s">
        <v>372</v>
      </c>
      <c r="Q15" s="173" t="s">
        <v>373</v>
      </c>
      <c r="R15" s="173"/>
      <c r="S15" s="173"/>
      <c r="T15" s="173" t="s">
        <v>369</v>
      </c>
      <c r="U15" s="174" t="s">
        <v>223</v>
      </c>
    </row>
    <row r="16" spans="1:34" x14ac:dyDescent="0.2">
      <c r="A16" s="170" t="s">
        <v>134</v>
      </c>
      <c r="B16" s="175" t="s">
        <v>374</v>
      </c>
      <c r="C16" s="175" t="s">
        <v>375</v>
      </c>
      <c r="D16" s="176" t="s">
        <v>376</v>
      </c>
      <c r="E16" s="175" t="s">
        <v>377</v>
      </c>
      <c r="I16" s="173" t="str">
        <f ca="1">HLOOKUP(Introduction!$G$4,nametranslations,28,FALSE)</f>
        <v>Primary</v>
      </c>
      <c r="L16" s="173" t="s">
        <v>378</v>
      </c>
      <c r="M16" s="173" t="s">
        <v>379</v>
      </c>
      <c r="N16" s="173" t="s">
        <v>380</v>
      </c>
      <c r="O16" s="173" t="s">
        <v>379</v>
      </c>
      <c r="P16" s="173" t="s">
        <v>381</v>
      </c>
      <c r="Q16" s="173" t="s">
        <v>382</v>
      </c>
      <c r="R16" s="173"/>
      <c r="S16" s="173"/>
      <c r="T16" s="173" t="s">
        <v>378</v>
      </c>
      <c r="U16" s="174" t="s">
        <v>223</v>
      </c>
    </row>
    <row r="17" spans="1:21" x14ac:dyDescent="0.2">
      <c r="A17" s="170" t="s">
        <v>383</v>
      </c>
      <c r="B17" s="175" t="s">
        <v>384</v>
      </c>
      <c r="C17" s="175" t="s">
        <v>385</v>
      </c>
      <c r="D17" s="176" t="s">
        <v>386</v>
      </c>
      <c r="E17" s="175" t="s">
        <v>387</v>
      </c>
      <c r="I17" s="173" t="str">
        <f ca="1">HLOOKUP(Introduction!$G$4,nametranslations,29,FALSE)</f>
        <v>Secondary</v>
      </c>
      <c r="L17" s="173" t="s">
        <v>388</v>
      </c>
      <c r="M17" s="173" t="s">
        <v>389</v>
      </c>
      <c r="N17" s="173" t="s">
        <v>390</v>
      </c>
      <c r="O17" s="173" t="s">
        <v>391</v>
      </c>
      <c r="P17" s="173" t="s">
        <v>392</v>
      </c>
      <c r="Q17" s="173" t="s">
        <v>393</v>
      </c>
      <c r="R17" s="173"/>
      <c r="S17" s="173"/>
      <c r="T17" s="173" t="s">
        <v>388</v>
      </c>
      <c r="U17" s="174" t="s">
        <v>223</v>
      </c>
    </row>
    <row r="18" spans="1:21" x14ac:dyDescent="0.2">
      <c r="A18" s="170" t="s">
        <v>394</v>
      </c>
      <c r="B18" s="175" t="s">
        <v>395</v>
      </c>
      <c r="C18" s="175" t="s">
        <v>396</v>
      </c>
      <c r="D18" s="176" t="s">
        <v>397</v>
      </c>
      <c r="E18" s="175" t="s">
        <v>398</v>
      </c>
      <c r="I18" s="173"/>
      <c r="L18" s="173" t="s">
        <v>399</v>
      </c>
      <c r="M18" s="173" t="s">
        <v>400</v>
      </c>
      <c r="N18" s="173" t="s">
        <v>400</v>
      </c>
      <c r="O18" s="173" t="s">
        <v>400</v>
      </c>
      <c r="P18" s="173" t="s">
        <v>401</v>
      </c>
      <c r="Q18" s="173" t="s">
        <v>402</v>
      </c>
      <c r="R18" s="173"/>
      <c r="S18" s="173"/>
      <c r="T18" s="173" t="s">
        <v>399</v>
      </c>
      <c r="U18" s="174" t="s">
        <v>225</v>
      </c>
    </row>
    <row r="19" spans="1:21" x14ac:dyDescent="0.2">
      <c r="A19" s="172" t="s">
        <v>403</v>
      </c>
      <c r="I19" s="173"/>
      <c r="L19" s="173" t="s">
        <v>404</v>
      </c>
      <c r="M19" s="173" t="s">
        <v>405</v>
      </c>
      <c r="N19" s="173" t="s">
        <v>406</v>
      </c>
      <c r="O19" s="173" t="s">
        <v>407</v>
      </c>
      <c r="P19" s="173" t="s">
        <v>408</v>
      </c>
      <c r="Q19" s="173" t="s">
        <v>409</v>
      </c>
      <c r="R19" s="173"/>
      <c r="S19" s="173"/>
      <c r="T19" s="173" t="s">
        <v>404</v>
      </c>
      <c r="U19" s="174" t="s">
        <v>225</v>
      </c>
    </row>
    <row r="20" spans="1:21" x14ac:dyDescent="0.2">
      <c r="A20" s="170" t="s">
        <v>136</v>
      </c>
      <c r="B20" s="175" t="s">
        <v>410</v>
      </c>
      <c r="C20" s="175" t="s">
        <v>411</v>
      </c>
      <c r="D20" s="176" t="s">
        <v>412</v>
      </c>
      <c r="E20" s="175" t="s">
        <v>413</v>
      </c>
      <c r="I20" s="173"/>
      <c r="L20" s="173" t="s">
        <v>414</v>
      </c>
      <c r="M20" s="173" t="s">
        <v>415</v>
      </c>
      <c r="N20" s="173" t="s">
        <v>416</v>
      </c>
      <c r="O20" s="173" t="s">
        <v>415</v>
      </c>
      <c r="P20" s="173" t="s">
        <v>417</v>
      </c>
      <c r="Q20" s="173" t="s">
        <v>418</v>
      </c>
      <c r="R20" s="173"/>
      <c r="S20" s="173"/>
      <c r="T20" s="173" t="s">
        <v>414</v>
      </c>
      <c r="U20" s="174" t="s">
        <v>225</v>
      </c>
    </row>
    <row r="21" spans="1:21" x14ac:dyDescent="0.2">
      <c r="A21" s="170" t="s">
        <v>177</v>
      </c>
      <c r="B21" s="175" t="s">
        <v>419</v>
      </c>
      <c r="C21" s="175" t="s">
        <v>420</v>
      </c>
      <c r="D21" s="176" t="s">
        <v>421</v>
      </c>
      <c r="E21" s="175" t="s">
        <v>422</v>
      </c>
      <c r="I21" s="173"/>
      <c r="L21" s="173" t="s">
        <v>423</v>
      </c>
      <c r="M21" s="173" t="s">
        <v>424</v>
      </c>
      <c r="N21" s="173" t="s">
        <v>425</v>
      </c>
      <c r="O21" s="173" t="s">
        <v>426</v>
      </c>
      <c r="P21" s="173" t="s">
        <v>427</v>
      </c>
      <c r="Q21" s="173" t="s">
        <v>428</v>
      </c>
      <c r="R21" s="173"/>
      <c r="S21" s="173"/>
      <c r="T21" s="173" t="s">
        <v>423</v>
      </c>
      <c r="U21" s="174" t="s">
        <v>223</v>
      </c>
    </row>
    <row r="22" spans="1:21" x14ac:dyDescent="0.2">
      <c r="A22" s="170" t="s">
        <v>14</v>
      </c>
      <c r="B22" s="175" t="s">
        <v>429</v>
      </c>
      <c r="C22" s="175" t="s">
        <v>430</v>
      </c>
      <c r="D22" s="176" t="s">
        <v>431</v>
      </c>
      <c r="E22" s="175" t="s">
        <v>432</v>
      </c>
      <c r="I22" s="173"/>
      <c r="L22" s="173" t="s">
        <v>433</v>
      </c>
      <c r="M22" s="173" t="s">
        <v>434</v>
      </c>
      <c r="N22" s="173" t="s">
        <v>434</v>
      </c>
      <c r="O22" s="173" t="s">
        <v>434</v>
      </c>
      <c r="P22" s="173" t="s">
        <v>435</v>
      </c>
      <c r="Q22" s="173" t="s">
        <v>436</v>
      </c>
      <c r="R22" s="173"/>
      <c r="S22" s="173"/>
      <c r="T22" s="173" t="s">
        <v>433</v>
      </c>
      <c r="U22" s="174" t="s">
        <v>225</v>
      </c>
    </row>
    <row r="23" spans="1:21" x14ac:dyDescent="0.2">
      <c r="A23" s="170" t="s">
        <v>15</v>
      </c>
      <c r="B23" s="175" t="s">
        <v>437</v>
      </c>
      <c r="C23" s="175" t="s">
        <v>438</v>
      </c>
      <c r="D23" s="176" t="s">
        <v>439</v>
      </c>
      <c r="E23" s="175" t="s">
        <v>440</v>
      </c>
      <c r="I23" s="173"/>
      <c r="L23" s="173" t="s">
        <v>441</v>
      </c>
      <c r="M23" s="173" t="s">
        <v>442</v>
      </c>
      <c r="N23" s="173" t="s">
        <v>442</v>
      </c>
      <c r="O23" s="173" t="s">
        <v>442</v>
      </c>
      <c r="P23" s="173" t="s">
        <v>443</v>
      </c>
      <c r="Q23" s="173" t="s">
        <v>444</v>
      </c>
      <c r="R23" s="173"/>
      <c r="S23" s="173"/>
      <c r="T23" s="173" t="s">
        <v>441</v>
      </c>
      <c r="U23" s="174" t="s">
        <v>223</v>
      </c>
    </row>
    <row r="24" spans="1:21" x14ac:dyDescent="0.2">
      <c r="A24" s="170" t="s">
        <v>445</v>
      </c>
      <c r="B24" s="175" t="s">
        <v>445</v>
      </c>
      <c r="C24" s="170" t="s">
        <v>445</v>
      </c>
      <c r="D24" s="176" t="s">
        <v>446</v>
      </c>
      <c r="E24" s="170" t="s">
        <v>447</v>
      </c>
      <c r="I24" s="178" t="s">
        <v>448</v>
      </c>
      <c r="L24" s="173" t="s">
        <v>449</v>
      </c>
      <c r="M24" s="173" t="s">
        <v>450</v>
      </c>
      <c r="N24" s="173" t="s">
        <v>451</v>
      </c>
      <c r="O24" s="173" t="s">
        <v>450</v>
      </c>
      <c r="P24" s="173" t="s">
        <v>452</v>
      </c>
      <c r="Q24" s="173" t="s">
        <v>453</v>
      </c>
      <c r="R24" s="173"/>
      <c r="S24" s="173"/>
      <c r="T24" s="173" t="s">
        <v>449</v>
      </c>
      <c r="U24" s="174" t="s">
        <v>223</v>
      </c>
    </row>
    <row r="25" spans="1:21" x14ac:dyDescent="0.2">
      <c r="A25" s="170" t="s">
        <v>2</v>
      </c>
      <c r="B25" s="175" t="s">
        <v>2</v>
      </c>
      <c r="C25" s="170" t="s">
        <v>2</v>
      </c>
      <c r="D25" s="176" t="s">
        <v>454</v>
      </c>
      <c r="E25" s="170" t="s">
        <v>455</v>
      </c>
      <c r="I25" s="173" t="str">
        <f ca="1">HLOOKUP(Introduction!$G$4,nametranslations,36,FALSE)</f>
        <v>Proportion of Schools (%)</v>
      </c>
      <c r="L25" s="173" t="s">
        <v>456</v>
      </c>
      <c r="M25" s="173" t="s">
        <v>457</v>
      </c>
      <c r="N25" s="173" t="s">
        <v>458</v>
      </c>
      <c r="O25" s="173" t="s">
        <v>459</v>
      </c>
      <c r="P25" s="173" t="s">
        <v>460</v>
      </c>
      <c r="Q25" s="173" t="s">
        <v>461</v>
      </c>
      <c r="R25" s="173"/>
      <c r="S25" s="173"/>
      <c r="T25" s="173" t="s">
        <v>456</v>
      </c>
      <c r="U25" s="174" t="s">
        <v>227</v>
      </c>
    </row>
    <row r="26" spans="1:21" x14ac:dyDescent="0.2">
      <c r="A26" s="170" t="s">
        <v>1</v>
      </c>
      <c r="B26" s="175" t="s">
        <v>462</v>
      </c>
      <c r="C26" s="170" t="s">
        <v>463</v>
      </c>
      <c r="D26" s="176" t="s">
        <v>464</v>
      </c>
      <c r="E26" s="170" t="s">
        <v>465</v>
      </c>
      <c r="I26" s="173" t="s">
        <v>445</v>
      </c>
      <c r="L26" s="173" t="s">
        <v>466</v>
      </c>
      <c r="M26" s="173" t="s">
        <v>467</v>
      </c>
      <c r="N26" s="173" t="s">
        <v>467</v>
      </c>
      <c r="O26" s="173" t="s">
        <v>467</v>
      </c>
      <c r="P26" s="173" t="s">
        <v>468</v>
      </c>
      <c r="Q26" s="173" t="s">
        <v>469</v>
      </c>
      <c r="R26" s="173"/>
      <c r="S26" s="173"/>
      <c r="T26" s="173" t="s">
        <v>466</v>
      </c>
      <c r="U26" s="174" t="s">
        <v>223</v>
      </c>
    </row>
    <row r="27" spans="1:21" x14ac:dyDescent="0.2">
      <c r="A27" s="170" t="s">
        <v>16</v>
      </c>
      <c r="B27" s="175" t="s">
        <v>470</v>
      </c>
      <c r="C27" s="170" t="s">
        <v>471</v>
      </c>
      <c r="D27" s="176" t="s">
        <v>472</v>
      </c>
      <c r="E27" s="170" t="s">
        <v>473</v>
      </c>
      <c r="I27" s="173" t="str">
        <f ca="1">HLOOKUP(Introduction!$G$4,nametranslations,25,FALSE)</f>
        <v>Rural</v>
      </c>
      <c r="L27" s="173" t="s">
        <v>474</v>
      </c>
      <c r="M27" s="173" t="s">
        <v>475</v>
      </c>
      <c r="N27" s="173" t="s">
        <v>476</v>
      </c>
      <c r="O27" s="173" t="s">
        <v>477</v>
      </c>
      <c r="P27" s="173" t="s">
        <v>478</v>
      </c>
      <c r="Q27" s="173" t="s">
        <v>479</v>
      </c>
      <c r="R27" s="173"/>
      <c r="S27" s="173"/>
      <c r="T27" s="173" t="s">
        <v>474</v>
      </c>
      <c r="U27" s="174" t="s">
        <v>223</v>
      </c>
    </row>
    <row r="28" spans="1:21" x14ac:dyDescent="0.2">
      <c r="A28" s="170" t="s">
        <v>17</v>
      </c>
      <c r="B28" s="180" t="s">
        <v>480</v>
      </c>
      <c r="C28" s="170" t="s">
        <v>481</v>
      </c>
      <c r="D28" s="176" t="s">
        <v>482</v>
      </c>
      <c r="E28" s="170" t="s">
        <v>483</v>
      </c>
      <c r="I28" s="173" t="str">
        <f ca="1">HLOOKUP(Introduction!$G$4,nametranslations,26,FALSE)</f>
        <v>Urban</v>
      </c>
      <c r="L28" s="173" t="s">
        <v>484</v>
      </c>
      <c r="M28" s="173" t="s">
        <v>485</v>
      </c>
      <c r="N28" s="173" t="s">
        <v>486</v>
      </c>
      <c r="O28" s="173" t="s">
        <v>487</v>
      </c>
      <c r="P28" s="173" t="s">
        <v>488</v>
      </c>
      <c r="Q28" s="173" t="s">
        <v>489</v>
      </c>
      <c r="R28" s="173"/>
      <c r="S28" s="173"/>
      <c r="T28" s="173" t="s">
        <v>484</v>
      </c>
      <c r="U28" s="174" t="s">
        <v>225</v>
      </c>
    </row>
    <row r="29" spans="1:21" x14ac:dyDescent="0.2">
      <c r="A29" s="170" t="s">
        <v>18</v>
      </c>
      <c r="B29" s="180" t="s">
        <v>490</v>
      </c>
      <c r="C29" s="170" t="s">
        <v>491</v>
      </c>
      <c r="D29" s="176" t="s">
        <v>492</v>
      </c>
      <c r="E29" s="170" t="s">
        <v>493</v>
      </c>
      <c r="I29" s="173" t="str">
        <f ca="1">HLOOKUP(Introduction!$G$4,nametranslations,27,FALSE)</f>
        <v>Pre-primary</v>
      </c>
      <c r="L29" s="173" t="s">
        <v>494</v>
      </c>
      <c r="M29" s="173" t="s">
        <v>495</v>
      </c>
      <c r="N29" s="173" t="s">
        <v>496</v>
      </c>
      <c r="O29" s="173" t="s">
        <v>497</v>
      </c>
      <c r="P29" s="173" t="s">
        <v>498</v>
      </c>
      <c r="Q29" s="173" t="s">
        <v>499</v>
      </c>
      <c r="R29" s="173"/>
      <c r="S29" s="173"/>
      <c r="T29" s="173" t="s">
        <v>494</v>
      </c>
      <c r="U29" s="174" t="s">
        <v>223</v>
      </c>
    </row>
    <row r="30" spans="1:21" x14ac:dyDescent="0.2">
      <c r="A30" s="170" t="s">
        <v>33</v>
      </c>
      <c r="B30" s="175" t="s">
        <v>500</v>
      </c>
      <c r="C30" s="175" t="s">
        <v>501</v>
      </c>
      <c r="D30" s="176" t="s">
        <v>502</v>
      </c>
      <c r="E30" s="175" t="s">
        <v>503</v>
      </c>
      <c r="I30" s="173" t="str">
        <f ca="1">HLOOKUP(Introduction!$G$4,nametranslations,28,FALSE)</f>
        <v>Primary</v>
      </c>
      <c r="L30" s="173" t="s">
        <v>504</v>
      </c>
      <c r="M30" s="173" t="s">
        <v>505</v>
      </c>
      <c r="N30" s="173" t="s">
        <v>505</v>
      </c>
      <c r="O30" s="173" t="s">
        <v>506</v>
      </c>
      <c r="P30" s="173" t="s">
        <v>507</v>
      </c>
      <c r="Q30" s="173" t="s">
        <v>508</v>
      </c>
      <c r="R30" s="173"/>
      <c r="S30" s="173"/>
      <c r="T30" s="173" t="s">
        <v>504</v>
      </c>
      <c r="U30" s="174" t="s">
        <v>223</v>
      </c>
    </row>
    <row r="31" spans="1:21" x14ac:dyDescent="0.2">
      <c r="A31" s="170" t="s">
        <v>34</v>
      </c>
      <c r="B31" s="175" t="s">
        <v>509</v>
      </c>
      <c r="C31" s="170" t="s">
        <v>510</v>
      </c>
      <c r="D31" s="176" t="s">
        <v>511</v>
      </c>
      <c r="E31" s="170" t="s">
        <v>512</v>
      </c>
      <c r="I31" s="173" t="str">
        <f ca="1">HLOOKUP(Introduction!$G$4,nametranslations,29,FALSE)</f>
        <v>Secondary</v>
      </c>
      <c r="L31" s="173" t="s">
        <v>513</v>
      </c>
      <c r="M31" s="173" t="s">
        <v>514</v>
      </c>
      <c r="N31" s="173" t="s">
        <v>515</v>
      </c>
      <c r="O31" s="173" t="s">
        <v>514</v>
      </c>
      <c r="P31" s="173" t="s">
        <v>516</v>
      </c>
      <c r="Q31" s="173" t="s">
        <v>517</v>
      </c>
      <c r="R31" s="173"/>
      <c r="S31" s="173"/>
      <c r="T31" s="173" t="s">
        <v>513</v>
      </c>
      <c r="U31" s="174" t="s">
        <v>223</v>
      </c>
    </row>
    <row r="32" spans="1:21" x14ac:dyDescent="0.2">
      <c r="A32" s="170" t="s">
        <v>35</v>
      </c>
      <c r="B32" s="175" t="s">
        <v>518</v>
      </c>
      <c r="C32" s="170" t="s">
        <v>519</v>
      </c>
      <c r="D32" s="176" t="s">
        <v>520</v>
      </c>
      <c r="E32" s="170" t="s">
        <v>521</v>
      </c>
      <c r="I32" s="173"/>
      <c r="L32" s="173" t="s">
        <v>522</v>
      </c>
      <c r="M32" s="173" t="s">
        <v>523</v>
      </c>
      <c r="N32" s="173" t="s">
        <v>524</v>
      </c>
      <c r="O32" s="173" t="s">
        <v>525</v>
      </c>
      <c r="P32" s="173" t="s">
        <v>526</v>
      </c>
      <c r="Q32" s="173" t="s">
        <v>527</v>
      </c>
      <c r="R32" s="173"/>
      <c r="S32" s="173"/>
      <c r="T32" s="173" t="s">
        <v>522</v>
      </c>
      <c r="U32" s="174" t="s">
        <v>224</v>
      </c>
    </row>
    <row r="33" spans="1:21" x14ac:dyDescent="0.2">
      <c r="A33" s="170" t="s">
        <v>182</v>
      </c>
      <c r="B33" s="175" t="s">
        <v>528</v>
      </c>
      <c r="C33" s="170" t="s">
        <v>529</v>
      </c>
      <c r="D33" s="176" t="s">
        <v>530</v>
      </c>
      <c r="E33" s="170" t="s">
        <v>531</v>
      </c>
      <c r="L33" s="173" t="s">
        <v>532</v>
      </c>
      <c r="M33" s="173" t="s">
        <v>533</v>
      </c>
      <c r="N33" s="173" t="s">
        <v>534</v>
      </c>
      <c r="O33" s="173" t="s">
        <v>535</v>
      </c>
      <c r="P33" s="173" t="s">
        <v>536</v>
      </c>
      <c r="Q33" s="173" t="s">
        <v>537</v>
      </c>
      <c r="R33" s="173"/>
      <c r="S33" s="173"/>
      <c r="T33" s="173" t="s">
        <v>532</v>
      </c>
      <c r="U33" s="174" t="s">
        <v>223</v>
      </c>
    </row>
    <row r="34" spans="1:21" x14ac:dyDescent="0.2">
      <c r="A34" s="170" t="s">
        <v>210</v>
      </c>
      <c r="B34" s="175" t="s">
        <v>538</v>
      </c>
      <c r="C34" s="170" t="s">
        <v>539</v>
      </c>
      <c r="D34" s="176" t="s">
        <v>540</v>
      </c>
      <c r="E34" s="175" t="s">
        <v>541</v>
      </c>
      <c r="L34" s="173" t="s">
        <v>542</v>
      </c>
      <c r="M34" s="173" t="s">
        <v>543</v>
      </c>
      <c r="N34" s="173" t="s">
        <v>544</v>
      </c>
      <c r="O34" s="173" t="s">
        <v>543</v>
      </c>
      <c r="P34" s="173" t="s">
        <v>545</v>
      </c>
      <c r="Q34" s="173" t="s">
        <v>546</v>
      </c>
      <c r="R34" s="173"/>
      <c r="S34" s="173"/>
      <c r="T34" s="173" t="s">
        <v>542</v>
      </c>
      <c r="U34" s="174" t="s">
        <v>223</v>
      </c>
    </row>
    <row r="35" spans="1:21" x14ac:dyDescent="0.2">
      <c r="A35" s="170" t="s">
        <v>547</v>
      </c>
      <c r="B35" s="175" t="s">
        <v>548</v>
      </c>
      <c r="C35" s="170" t="s">
        <v>549</v>
      </c>
      <c r="D35" s="176" t="s">
        <v>550</v>
      </c>
      <c r="E35" s="170" t="s">
        <v>551</v>
      </c>
      <c r="L35" s="173" t="s">
        <v>552</v>
      </c>
      <c r="M35" s="173" t="s">
        <v>553</v>
      </c>
      <c r="N35" s="173" t="s">
        <v>554</v>
      </c>
      <c r="O35" s="173" t="s">
        <v>553</v>
      </c>
      <c r="P35" s="173" t="s">
        <v>555</v>
      </c>
      <c r="Q35" s="173" t="s">
        <v>556</v>
      </c>
      <c r="R35" s="173"/>
      <c r="S35" s="173"/>
      <c r="T35" s="173" t="s">
        <v>552</v>
      </c>
      <c r="U35" s="174" t="s">
        <v>223</v>
      </c>
    </row>
    <row r="36" spans="1:21" x14ac:dyDescent="0.2">
      <c r="A36" s="170" t="s">
        <v>557</v>
      </c>
      <c r="B36" s="175" t="s">
        <v>558</v>
      </c>
      <c r="C36" s="170" t="s">
        <v>559</v>
      </c>
      <c r="D36" s="176" t="s">
        <v>560</v>
      </c>
      <c r="E36" s="170" t="s">
        <v>561</v>
      </c>
      <c r="L36" s="173" t="s">
        <v>562</v>
      </c>
      <c r="M36" s="173" t="s">
        <v>563</v>
      </c>
      <c r="N36" s="173" t="s">
        <v>564</v>
      </c>
      <c r="O36" s="173" t="s">
        <v>565</v>
      </c>
      <c r="P36" s="173" t="s">
        <v>566</v>
      </c>
      <c r="Q36" s="173" t="s">
        <v>567</v>
      </c>
      <c r="R36" s="173"/>
      <c r="S36" s="173"/>
      <c r="T36" s="173" t="s">
        <v>562</v>
      </c>
      <c r="U36" s="174" t="s">
        <v>223</v>
      </c>
    </row>
    <row r="37" spans="1:21" x14ac:dyDescent="0.2">
      <c r="A37" s="172" t="s">
        <v>568</v>
      </c>
      <c r="L37" s="173" t="s">
        <v>569</v>
      </c>
      <c r="M37" s="173" t="s">
        <v>570</v>
      </c>
      <c r="N37" s="173" t="s">
        <v>570</v>
      </c>
      <c r="O37" s="173" t="s">
        <v>570</v>
      </c>
      <c r="P37" s="173" t="s">
        <v>571</v>
      </c>
      <c r="Q37" s="173" t="s">
        <v>572</v>
      </c>
      <c r="R37" s="173"/>
      <c r="S37" s="173"/>
      <c r="T37" s="173" t="s">
        <v>569</v>
      </c>
      <c r="U37" s="174" t="s">
        <v>223</v>
      </c>
    </row>
    <row r="38" spans="1:21" x14ac:dyDescent="0.2">
      <c r="A38" s="170" t="s">
        <v>140</v>
      </c>
      <c r="B38" s="175" t="s">
        <v>573</v>
      </c>
      <c r="C38" s="170" t="s">
        <v>574</v>
      </c>
      <c r="D38" s="176" t="s">
        <v>575</v>
      </c>
      <c r="E38" s="170" t="s">
        <v>576</v>
      </c>
      <c r="L38" s="173" t="s">
        <v>577</v>
      </c>
      <c r="M38" s="173" t="s">
        <v>578</v>
      </c>
      <c r="N38" s="173" t="s">
        <v>579</v>
      </c>
      <c r="O38" s="173" t="s">
        <v>580</v>
      </c>
      <c r="P38" s="173" t="s">
        <v>581</v>
      </c>
      <c r="Q38" s="173" t="s">
        <v>582</v>
      </c>
      <c r="R38" s="173"/>
      <c r="S38" s="173"/>
      <c r="T38" s="173" t="s">
        <v>577</v>
      </c>
      <c r="U38" s="174" t="s">
        <v>225</v>
      </c>
    </row>
    <row r="39" spans="1:21" x14ac:dyDescent="0.2">
      <c r="A39" s="170" t="s">
        <v>583</v>
      </c>
      <c r="B39" s="175" t="s">
        <v>584</v>
      </c>
      <c r="C39" s="170" t="s">
        <v>585</v>
      </c>
      <c r="D39" s="176" t="s">
        <v>586</v>
      </c>
      <c r="E39" s="170" t="s">
        <v>587</v>
      </c>
      <c r="L39" s="173" t="s">
        <v>588</v>
      </c>
      <c r="M39" s="173" t="s">
        <v>589</v>
      </c>
      <c r="N39" s="173" t="s">
        <v>589</v>
      </c>
      <c r="O39" s="173" t="s">
        <v>590</v>
      </c>
      <c r="P39" s="173" t="s">
        <v>591</v>
      </c>
      <c r="Q39" s="173" t="s">
        <v>592</v>
      </c>
      <c r="R39" s="173"/>
      <c r="S39" s="173"/>
      <c r="T39" s="173" t="s">
        <v>588</v>
      </c>
      <c r="U39" s="174" t="s">
        <v>223</v>
      </c>
    </row>
    <row r="40" spans="1:21" x14ac:dyDescent="0.2">
      <c r="A40" s="170" t="s">
        <v>593</v>
      </c>
      <c r="B40" s="175" t="s">
        <v>594</v>
      </c>
      <c r="C40" s="170" t="s">
        <v>595</v>
      </c>
      <c r="D40" s="176" t="s">
        <v>596</v>
      </c>
      <c r="E40" s="170" t="s">
        <v>597</v>
      </c>
      <c r="L40" s="173" t="s">
        <v>598</v>
      </c>
      <c r="M40" s="173" t="s">
        <v>599</v>
      </c>
      <c r="N40" s="173" t="s">
        <v>600</v>
      </c>
      <c r="O40" s="173" t="s">
        <v>601</v>
      </c>
      <c r="P40" s="173" t="s">
        <v>602</v>
      </c>
      <c r="Q40" s="173" t="s">
        <v>603</v>
      </c>
      <c r="R40" s="173"/>
      <c r="S40" s="173"/>
      <c r="T40" s="173" t="s">
        <v>598</v>
      </c>
      <c r="U40" s="174" t="s">
        <v>223</v>
      </c>
    </row>
    <row r="41" spans="1:21" x14ac:dyDescent="0.2">
      <c r="A41" s="170" t="s">
        <v>604</v>
      </c>
      <c r="B41" s="175" t="s">
        <v>605</v>
      </c>
      <c r="C41" s="170" t="s">
        <v>606</v>
      </c>
      <c r="D41" s="176" t="s">
        <v>607</v>
      </c>
      <c r="E41" s="170" t="s">
        <v>608</v>
      </c>
      <c r="L41" s="173" t="s">
        <v>609</v>
      </c>
      <c r="M41" s="173" t="s">
        <v>610</v>
      </c>
      <c r="N41" s="173" t="s">
        <v>611</v>
      </c>
      <c r="O41" s="173" t="s">
        <v>612</v>
      </c>
      <c r="P41" s="173" t="s">
        <v>613</v>
      </c>
      <c r="Q41" s="173" t="s">
        <v>614</v>
      </c>
      <c r="R41" s="173"/>
      <c r="S41" s="173"/>
      <c r="T41" s="173" t="s">
        <v>609</v>
      </c>
      <c r="U41" s="174" t="s">
        <v>225</v>
      </c>
    </row>
    <row r="42" spans="1:21" x14ac:dyDescent="0.2">
      <c r="A42" s="170" t="s">
        <v>615</v>
      </c>
      <c r="B42" s="175" t="s">
        <v>616</v>
      </c>
      <c r="C42" s="170" t="s">
        <v>617</v>
      </c>
      <c r="D42" s="176" t="s">
        <v>618</v>
      </c>
      <c r="E42" s="170" t="s">
        <v>619</v>
      </c>
      <c r="L42" s="173" t="s">
        <v>620</v>
      </c>
      <c r="M42" s="173" t="s">
        <v>621</v>
      </c>
      <c r="N42" s="174" t="s">
        <v>622</v>
      </c>
      <c r="O42" s="174" t="s">
        <v>623</v>
      </c>
      <c r="P42" s="174" t="s">
        <v>624</v>
      </c>
      <c r="Q42" s="174" t="s">
        <v>625</v>
      </c>
      <c r="R42" s="174"/>
      <c r="S42" s="174"/>
      <c r="T42" s="173" t="s">
        <v>620</v>
      </c>
      <c r="U42" s="174" t="s">
        <v>223</v>
      </c>
    </row>
    <row r="43" spans="1:21" x14ac:dyDescent="0.2">
      <c r="A43" s="170" t="s">
        <v>626</v>
      </c>
      <c r="B43" s="175" t="s">
        <v>627</v>
      </c>
      <c r="C43" s="170" t="s">
        <v>628</v>
      </c>
      <c r="D43" s="176" t="s">
        <v>629</v>
      </c>
      <c r="E43" s="170" t="s">
        <v>630</v>
      </c>
      <c r="L43" s="173" t="s">
        <v>631</v>
      </c>
      <c r="M43" s="173" t="s">
        <v>632</v>
      </c>
      <c r="N43" s="173" t="s">
        <v>633</v>
      </c>
      <c r="O43" s="173" t="s">
        <v>632</v>
      </c>
      <c r="P43" s="173" t="s">
        <v>634</v>
      </c>
      <c r="Q43" s="173" t="s">
        <v>635</v>
      </c>
      <c r="R43" s="173"/>
      <c r="S43" s="173"/>
      <c r="T43" s="173" t="s">
        <v>631</v>
      </c>
      <c r="U43" s="174" t="s">
        <v>224</v>
      </c>
    </row>
    <row r="44" spans="1:21" x14ac:dyDescent="0.2">
      <c r="A44" s="170" t="s">
        <v>636</v>
      </c>
      <c r="B44" s="175" t="s">
        <v>637</v>
      </c>
      <c r="C44" s="170" t="s">
        <v>638</v>
      </c>
      <c r="D44" s="176" t="s">
        <v>639</v>
      </c>
      <c r="E44" s="170" t="s">
        <v>640</v>
      </c>
      <c r="L44" s="173" t="s">
        <v>641</v>
      </c>
      <c r="M44" s="173" t="s">
        <v>642</v>
      </c>
      <c r="N44" s="173" t="s">
        <v>643</v>
      </c>
      <c r="O44" s="173" t="s">
        <v>642</v>
      </c>
      <c r="P44" s="173" t="s">
        <v>644</v>
      </c>
      <c r="Q44" s="173" t="s">
        <v>645</v>
      </c>
      <c r="R44" s="173"/>
      <c r="S44" s="173"/>
      <c r="T44" s="173" t="s">
        <v>641</v>
      </c>
      <c r="U44" s="174" t="s">
        <v>228</v>
      </c>
    </row>
    <row r="45" spans="1:21" x14ac:dyDescent="0.2">
      <c r="A45" s="170" t="s">
        <v>646</v>
      </c>
      <c r="B45" s="175" t="s">
        <v>647</v>
      </c>
      <c r="C45" s="170" t="s">
        <v>648</v>
      </c>
      <c r="D45" s="176" t="s">
        <v>649</v>
      </c>
      <c r="E45" s="170" t="s">
        <v>650</v>
      </c>
      <c r="I45" s="178" t="s">
        <v>651</v>
      </c>
      <c r="L45" s="173" t="s">
        <v>652</v>
      </c>
      <c r="M45" s="173" t="s">
        <v>653</v>
      </c>
      <c r="N45" s="173" t="s">
        <v>653</v>
      </c>
      <c r="O45" s="173" t="s">
        <v>653</v>
      </c>
      <c r="P45" s="173" t="s">
        <v>654</v>
      </c>
      <c r="Q45" s="173" t="s">
        <v>655</v>
      </c>
      <c r="R45" s="173"/>
      <c r="S45" s="173"/>
      <c r="T45" s="173" t="s">
        <v>652</v>
      </c>
      <c r="U45" s="174" t="s">
        <v>225</v>
      </c>
    </row>
    <row r="46" spans="1:21" x14ac:dyDescent="0.2">
      <c r="A46" s="170" t="s">
        <v>656</v>
      </c>
      <c r="B46" s="175" t="s">
        <v>657</v>
      </c>
      <c r="C46" s="170" t="s">
        <v>658</v>
      </c>
      <c r="D46" s="176" t="s">
        <v>659</v>
      </c>
      <c r="E46" s="170" t="s">
        <v>660</v>
      </c>
      <c r="I46" s="173" t="str">
        <f ca="1">HLOOKUP(Introduction!$G$4,nametranslations,30,FALSE)</f>
        <v>Basic service</v>
      </c>
      <c r="L46" s="173" t="s">
        <v>661</v>
      </c>
      <c r="M46" s="173" t="s">
        <v>662</v>
      </c>
      <c r="N46" s="173" t="s">
        <v>663</v>
      </c>
      <c r="O46" s="173" t="s">
        <v>664</v>
      </c>
      <c r="P46" s="173" t="s">
        <v>665</v>
      </c>
      <c r="Q46" s="173" t="s">
        <v>666</v>
      </c>
      <c r="R46" s="173"/>
      <c r="S46" s="173"/>
      <c r="T46" s="173" t="s">
        <v>661</v>
      </c>
      <c r="U46" s="174" t="s">
        <v>225</v>
      </c>
    </row>
    <row r="47" spans="1:21" x14ac:dyDescent="0.2">
      <c r="A47" s="170" t="s">
        <v>667</v>
      </c>
      <c r="B47" s="175" t="s">
        <v>668</v>
      </c>
      <c r="C47" s="170" t="s">
        <v>669</v>
      </c>
      <c r="D47" s="176" t="s">
        <v>670</v>
      </c>
      <c r="E47" s="170" t="s">
        <v>671</v>
      </c>
      <c r="I47" s="173" t="str">
        <f ca="1">HLOOKUP(Introduction!$G$4,nametranslations,31,FALSE)</f>
        <v>Limited service</v>
      </c>
      <c r="L47" s="173" t="s">
        <v>672</v>
      </c>
      <c r="M47" s="173" t="s">
        <v>673</v>
      </c>
      <c r="N47" s="173" t="s">
        <v>674</v>
      </c>
      <c r="O47" s="173" t="s">
        <v>675</v>
      </c>
      <c r="P47" s="173" t="s">
        <v>676</v>
      </c>
      <c r="Q47" s="173" t="s">
        <v>677</v>
      </c>
      <c r="R47" s="173"/>
      <c r="S47" s="173"/>
      <c r="T47" s="173" t="s">
        <v>672</v>
      </c>
      <c r="U47" s="174" t="s">
        <v>225</v>
      </c>
    </row>
    <row r="48" spans="1:21" x14ac:dyDescent="0.2">
      <c r="A48" s="170" t="s">
        <v>678</v>
      </c>
      <c r="B48" s="175" t="s">
        <v>679</v>
      </c>
      <c r="C48" s="170" t="s">
        <v>680</v>
      </c>
      <c r="D48" s="176" t="s">
        <v>681</v>
      </c>
      <c r="E48" s="170" t="s">
        <v>682</v>
      </c>
      <c r="I48" s="173" t="str">
        <f ca="1">HLOOKUP(Introduction!$G$4,nametranslations,32,FALSE)</f>
        <v>No service</v>
      </c>
      <c r="L48" s="173" t="s">
        <v>683</v>
      </c>
      <c r="M48" s="173" t="s">
        <v>684</v>
      </c>
      <c r="N48" s="173" t="s">
        <v>684</v>
      </c>
      <c r="O48" s="173" t="s">
        <v>684</v>
      </c>
      <c r="P48" s="173" t="s">
        <v>685</v>
      </c>
      <c r="Q48" s="173" t="s">
        <v>686</v>
      </c>
      <c r="R48" s="173"/>
      <c r="S48" s="173"/>
      <c r="T48" s="173" t="s">
        <v>683</v>
      </c>
      <c r="U48" s="174" t="s">
        <v>225</v>
      </c>
    </row>
    <row r="49" spans="1:21" x14ac:dyDescent="0.2">
      <c r="A49" s="170" t="s">
        <v>687</v>
      </c>
      <c r="B49" s="175" t="s">
        <v>688</v>
      </c>
      <c r="C49" s="170" t="s">
        <v>689</v>
      </c>
      <c r="D49" s="176" t="s">
        <v>690</v>
      </c>
      <c r="E49" s="170" t="s">
        <v>691</v>
      </c>
      <c r="I49" s="173" t="str">
        <f ca="1">HLOOKUP(Introduction!$G$4,nametranslations,33,FALSE)</f>
        <v>Insufficient data</v>
      </c>
      <c r="L49" s="173" t="s">
        <v>692</v>
      </c>
      <c r="M49" s="173" t="s">
        <v>693</v>
      </c>
      <c r="N49" s="173" t="s">
        <v>694</v>
      </c>
      <c r="O49" s="173" t="s">
        <v>695</v>
      </c>
      <c r="P49" s="173" t="s">
        <v>696</v>
      </c>
      <c r="Q49" s="173" t="s">
        <v>697</v>
      </c>
      <c r="R49" s="173"/>
      <c r="S49" s="173"/>
      <c r="T49" s="173" t="s">
        <v>692</v>
      </c>
      <c r="U49" s="173" t="s">
        <v>223</v>
      </c>
    </row>
    <row r="50" spans="1:21" x14ac:dyDescent="0.2">
      <c r="A50" s="170" t="s">
        <v>698</v>
      </c>
      <c r="B50" s="175" t="s">
        <v>699</v>
      </c>
      <c r="C50" s="170" t="s">
        <v>700</v>
      </c>
      <c r="D50" s="176" t="s">
        <v>701</v>
      </c>
      <c r="E50" s="170" t="s">
        <v>702</v>
      </c>
      <c r="I50" s="173" t="str">
        <f ca="1">HLOOKUP(Introduction!$G$4,nametranslations,59,FALSE)</f>
        <v>Improved estimates</v>
      </c>
      <c r="L50" s="173" t="s">
        <v>703</v>
      </c>
      <c r="M50" s="173" t="s">
        <v>704</v>
      </c>
      <c r="N50" s="173" t="s">
        <v>705</v>
      </c>
      <c r="O50" s="173" t="s">
        <v>704</v>
      </c>
      <c r="P50" s="173" t="s">
        <v>706</v>
      </c>
      <c r="Q50" s="173" t="s">
        <v>707</v>
      </c>
      <c r="R50" s="173"/>
      <c r="S50" s="173"/>
      <c r="T50" s="173" t="s">
        <v>703</v>
      </c>
      <c r="U50" s="174" t="s">
        <v>224</v>
      </c>
    </row>
    <row r="51" spans="1:21" x14ac:dyDescent="0.2">
      <c r="A51" s="170" t="s">
        <v>708</v>
      </c>
      <c r="B51" s="175" t="s">
        <v>709</v>
      </c>
      <c r="C51" s="170" t="s">
        <v>710</v>
      </c>
      <c r="D51" s="176" t="s">
        <v>711</v>
      </c>
      <c r="E51" s="170" t="s">
        <v>712</v>
      </c>
      <c r="I51" s="173" t="str">
        <f ca="1">HLOOKUP(Introduction!$G$4,nametranslations,60,FALSE)</f>
        <v>Improved datapoints</v>
      </c>
      <c r="L51" s="173" t="s">
        <v>713</v>
      </c>
      <c r="M51" s="173" t="s">
        <v>714</v>
      </c>
      <c r="N51" s="173" t="s">
        <v>715</v>
      </c>
      <c r="O51" s="173" t="s">
        <v>716</v>
      </c>
      <c r="P51" s="173" t="s">
        <v>717</v>
      </c>
      <c r="Q51" s="173" t="s">
        <v>718</v>
      </c>
      <c r="R51" s="173"/>
      <c r="S51" s="173"/>
      <c r="T51" s="173" t="s">
        <v>713</v>
      </c>
      <c r="U51" s="174" t="s">
        <v>225</v>
      </c>
    </row>
    <row r="52" spans="1:21" x14ac:dyDescent="0.2">
      <c r="A52" s="170" t="s">
        <v>719</v>
      </c>
      <c r="B52" s="175" t="s">
        <v>720</v>
      </c>
      <c r="C52" s="170" t="s">
        <v>721</v>
      </c>
      <c r="D52" s="176" t="s">
        <v>722</v>
      </c>
      <c r="E52" s="170" t="s">
        <v>723</v>
      </c>
      <c r="I52" s="173" t="str">
        <f ca="1">HLOOKUP(Introduction!$G$4,nametranslations,61,FALSE)</f>
        <v>Basic estimates</v>
      </c>
      <c r="L52" s="173" t="s">
        <v>724</v>
      </c>
      <c r="M52" s="173" t="s">
        <v>725</v>
      </c>
      <c r="N52" s="173" t="s">
        <v>725</v>
      </c>
      <c r="O52" s="173" t="s">
        <v>725</v>
      </c>
      <c r="P52" s="173" t="s">
        <v>726</v>
      </c>
      <c r="Q52" s="173" t="s">
        <v>727</v>
      </c>
      <c r="R52" s="173"/>
      <c r="S52" s="173"/>
      <c r="T52" s="173" t="s">
        <v>724</v>
      </c>
      <c r="U52" s="173" t="s">
        <v>225</v>
      </c>
    </row>
    <row r="53" spans="1:21" x14ac:dyDescent="0.2">
      <c r="A53" s="170" t="s">
        <v>728</v>
      </c>
      <c r="B53" s="175" t="s">
        <v>729</v>
      </c>
      <c r="C53" s="170" t="s">
        <v>730</v>
      </c>
      <c r="D53" s="176" t="s">
        <v>731</v>
      </c>
      <c r="E53" s="170" t="s">
        <v>732</v>
      </c>
      <c r="I53" s="173" t="str">
        <f ca="1">HLOOKUP(Introduction!$G$4,nametranslations,62,FALSE)</f>
        <v>Basic datapoints</v>
      </c>
      <c r="L53" s="173" t="s">
        <v>733</v>
      </c>
      <c r="M53" s="173" t="s">
        <v>734</v>
      </c>
      <c r="N53" s="173" t="s">
        <v>734</v>
      </c>
      <c r="O53" s="173" t="s">
        <v>734</v>
      </c>
      <c r="P53" s="173" t="s">
        <v>735</v>
      </c>
      <c r="Q53" s="173" t="s">
        <v>736</v>
      </c>
      <c r="R53" s="173"/>
      <c r="S53" s="173"/>
      <c r="T53" s="173" t="s">
        <v>733</v>
      </c>
      <c r="U53" s="174" t="s">
        <v>224</v>
      </c>
    </row>
    <row r="54" spans="1:21" x14ac:dyDescent="0.2">
      <c r="A54" s="170" t="s">
        <v>737</v>
      </c>
      <c r="B54" s="175" t="s">
        <v>738</v>
      </c>
      <c r="C54" s="170" t="s">
        <v>739</v>
      </c>
      <c r="D54" s="176" t="s">
        <v>740</v>
      </c>
      <c r="E54" s="170" t="s">
        <v>741</v>
      </c>
      <c r="I54" s="173" t="str">
        <f ca="1">HLOOKUP(Introduction!$G$4,nametranslations,63,FALSE)</f>
        <v>With water estimates</v>
      </c>
      <c r="L54" s="173" t="s">
        <v>742</v>
      </c>
      <c r="M54" s="173" t="s">
        <v>743</v>
      </c>
      <c r="N54" s="173" t="s">
        <v>743</v>
      </c>
      <c r="O54" s="173" t="s">
        <v>743</v>
      </c>
      <c r="P54" s="173" t="s">
        <v>744</v>
      </c>
      <c r="Q54" s="173" t="s">
        <v>745</v>
      </c>
      <c r="R54" s="173"/>
      <c r="S54" s="173"/>
      <c r="T54" s="173" t="s">
        <v>742</v>
      </c>
      <c r="U54" s="174" t="s">
        <v>224</v>
      </c>
    </row>
    <row r="55" spans="1:21" x14ac:dyDescent="0.2">
      <c r="A55" s="170" t="s">
        <v>746</v>
      </c>
      <c r="B55" s="175" t="s">
        <v>747</v>
      </c>
      <c r="C55" s="170" t="s">
        <v>748</v>
      </c>
      <c r="D55" s="176" t="s">
        <v>749</v>
      </c>
      <c r="E55" s="170" t="s">
        <v>750</v>
      </c>
      <c r="I55" s="173" t="str">
        <f ca="1">HLOOKUP(Introduction!$G$4,nametranslations,64,FALSE)</f>
        <v>With water datapoints</v>
      </c>
      <c r="L55" s="173" t="s">
        <v>751</v>
      </c>
      <c r="M55" s="173" t="s">
        <v>752</v>
      </c>
      <c r="N55" s="173" t="s">
        <v>752</v>
      </c>
      <c r="O55" s="173" t="s">
        <v>753</v>
      </c>
      <c r="P55" s="173" t="s">
        <v>754</v>
      </c>
      <c r="Q55" s="173" t="s">
        <v>755</v>
      </c>
      <c r="R55" s="173"/>
      <c r="S55" s="173"/>
      <c r="T55" s="173" t="s">
        <v>751</v>
      </c>
      <c r="U55" s="173" t="s">
        <v>223</v>
      </c>
    </row>
    <row r="56" spans="1:21" x14ac:dyDescent="0.2">
      <c r="A56" s="170" t="s">
        <v>756</v>
      </c>
      <c r="B56" s="175" t="s">
        <v>757</v>
      </c>
      <c r="C56" s="170" t="s">
        <v>758</v>
      </c>
      <c r="D56" s="176" t="s">
        <v>759</v>
      </c>
      <c r="E56" s="170" t="s">
        <v>760</v>
      </c>
      <c r="I56" s="173" t="str">
        <f ca="1">HLOOKUP(Introduction!$G$4,nametranslations,57,FALSE)</f>
        <v>Facility estimates</v>
      </c>
      <c r="L56" s="173" t="s">
        <v>761</v>
      </c>
      <c r="M56" s="173" t="s">
        <v>762</v>
      </c>
      <c r="N56" s="173" t="s">
        <v>763</v>
      </c>
      <c r="O56" s="173" t="s">
        <v>764</v>
      </c>
      <c r="P56" s="173" t="s">
        <v>765</v>
      </c>
      <c r="Q56" s="173" t="s">
        <v>766</v>
      </c>
      <c r="R56" s="173"/>
      <c r="S56" s="173"/>
      <c r="T56" s="173" t="s">
        <v>761</v>
      </c>
      <c r="U56" s="173" t="s">
        <v>223</v>
      </c>
    </row>
    <row r="57" spans="1:21" x14ac:dyDescent="0.2">
      <c r="A57" s="170" t="s">
        <v>767</v>
      </c>
      <c r="B57" s="175" t="s">
        <v>768</v>
      </c>
      <c r="C57" s="170" t="s">
        <v>769</v>
      </c>
      <c r="D57" s="176" t="s">
        <v>770</v>
      </c>
      <c r="E57" s="170" t="s">
        <v>771</v>
      </c>
      <c r="I57" s="173" t="str">
        <f ca="1">HLOOKUP(Introduction!$G$4,nametranslations,58,FALSE)</f>
        <v>Facility datapoints</v>
      </c>
      <c r="L57" s="173" t="s">
        <v>772</v>
      </c>
      <c r="M57" s="173" t="s">
        <v>773</v>
      </c>
      <c r="N57" s="173" t="s">
        <v>774</v>
      </c>
      <c r="O57" s="173" t="s">
        <v>775</v>
      </c>
      <c r="P57" s="173" t="s">
        <v>776</v>
      </c>
      <c r="Q57" s="173" t="s">
        <v>777</v>
      </c>
      <c r="R57" s="173"/>
      <c r="S57" s="173"/>
      <c r="T57" s="173" t="s">
        <v>772</v>
      </c>
      <c r="U57" s="173" t="s">
        <v>223</v>
      </c>
    </row>
    <row r="58" spans="1:21" x14ac:dyDescent="0.2">
      <c r="A58" s="170" t="s">
        <v>778</v>
      </c>
      <c r="B58" s="175" t="s">
        <v>779</v>
      </c>
      <c r="C58" s="170" t="s">
        <v>780</v>
      </c>
      <c r="D58" s="176" t="s">
        <v>781</v>
      </c>
      <c r="E58" s="170" t="s">
        <v>782</v>
      </c>
      <c r="I58" s="173" t="str">
        <f ca="1">HLOOKUP(Introduction!$G$4,nametranslations,59,FALSE)</f>
        <v>Improved estimates</v>
      </c>
      <c r="L58" s="173" t="s">
        <v>783</v>
      </c>
      <c r="M58" s="173" t="s">
        <v>784</v>
      </c>
      <c r="N58" s="173" t="s">
        <v>785</v>
      </c>
      <c r="O58" s="173" t="s">
        <v>786</v>
      </c>
      <c r="P58" s="173" t="s">
        <v>787</v>
      </c>
      <c r="Q58" s="173" t="s">
        <v>788</v>
      </c>
      <c r="R58" s="173"/>
      <c r="S58" s="173"/>
      <c r="T58" s="173" t="s">
        <v>783</v>
      </c>
      <c r="U58" s="173" t="s">
        <v>223</v>
      </c>
    </row>
    <row r="59" spans="1:21" x14ac:dyDescent="0.2">
      <c r="A59" s="175" t="s">
        <v>789</v>
      </c>
      <c r="B59" s="170" t="s">
        <v>790</v>
      </c>
      <c r="C59" s="170" t="s">
        <v>791</v>
      </c>
      <c r="D59" s="176" t="s">
        <v>792</v>
      </c>
      <c r="E59" s="170" t="s">
        <v>793</v>
      </c>
      <c r="I59" s="173" t="str">
        <f ca="1">HLOOKUP(Introduction!$G$4,nametranslations,60,FALSE)</f>
        <v>Improved datapoints</v>
      </c>
      <c r="L59" s="173" t="s">
        <v>794</v>
      </c>
      <c r="M59" s="173" t="s">
        <v>795</v>
      </c>
      <c r="N59" s="173" t="s">
        <v>795</v>
      </c>
      <c r="O59" s="173" t="s">
        <v>795</v>
      </c>
      <c r="P59" s="173" t="s">
        <v>796</v>
      </c>
      <c r="Q59" s="173" t="s">
        <v>797</v>
      </c>
      <c r="R59" s="173"/>
      <c r="S59" s="173"/>
      <c r="T59" s="173" t="s">
        <v>794</v>
      </c>
      <c r="U59" s="173" t="s">
        <v>227</v>
      </c>
    </row>
    <row r="60" spans="1:21" x14ac:dyDescent="0.2">
      <c r="A60" s="175" t="s">
        <v>798</v>
      </c>
      <c r="B60" s="170" t="s">
        <v>799</v>
      </c>
      <c r="C60" s="170" t="s">
        <v>800</v>
      </c>
      <c r="D60" s="176" t="s">
        <v>801</v>
      </c>
      <c r="E60" s="170" t="s">
        <v>802</v>
      </c>
      <c r="I60" s="173" t="str">
        <f ca="1">HLOOKUP(Introduction!$G$4,nametranslations,61,FALSE)</f>
        <v>Basic estimates</v>
      </c>
      <c r="L60" s="173" t="s">
        <v>803</v>
      </c>
      <c r="M60" s="173" t="s">
        <v>804</v>
      </c>
      <c r="N60" s="173" t="s">
        <v>805</v>
      </c>
      <c r="O60" s="173" t="s">
        <v>804</v>
      </c>
      <c r="P60" s="173" t="s">
        <v>806</v>
      </c>
      <c r="Q60" s="173" t="s">
        <v>807</v>
      </c>
      <c r="R60" s="173"/>
      <c r="S60" s="173"/>
      <c r="T60" s="173" t="s">
        <v>803</v>
      </c>
      <c r="U60" s="173" t="s">
        <v>223</v>
      </c>
    </row>
    <row r="61" spans="1:21" x14ac:dyDescent="0.2">
      <c r="A61" s="175" t="s">
        <v>808</v>
      </c>
      <c r="B61" s="170" t="s">
        <v>809</v>
      </c>
      <c r="C61" s="170" t="s">
        <v>810</v>
      </c>
      <c r="D61" s="176" t="s">
        <v>811</v>
      </c>
      <c r="E61" s="170" t="s">
        <v>812</v>
      </c>
      <c r="I61" s="173" t="str">
        <f ca="1">HLOOKUP(Introduction!$G$4,nametranslations,62,FALSE)</f>
        <v>Basic datapoints</v>
      </c>
      <c r="L61" s="173" t="s">
        <v>813</v>
      </c>
      <c r="M61" s="173" t="s">
        <v>814</v>
      </c>
      <c r="N61" s="173" t="s">
        <v>815</v>
      </c>
      <c r="O61" s="173" t="s">
        <v>816</v>
      </c>
      <c r="P61" s="173" t="s">
        <v>817</v>
      </c>
      <c r="Q61" s="173" t="s">
        <v>818</v>
      </c>
      <c r="R61" s="173"/>
      <c r="S61" s="173"/>
      <c r="T61" s="173" t="s">
        <v>813</v>
      </c>
      <c r="U61" s="173" t="s">
        <v>223</v>
      </c>
    </row>
    <row r="62" spans="1:21" x14ac:dyDescent="0.2">
      <c r="A62" s="175" t="s">
        <v>819</v>
      </c>
      <c r="B62" s="170" t="s">
        <v>820</v>
      </c>
      <c r="C62" s="170" t="s">
        <v>821</v>
      </c>
      <c r="D62" s="176" t="s">
        <v>822</v>
      </c>
      <c r="E62" s="170" t="s">
        <v>823</v>
      </c>
      <c r="I62" s="173"/>
      <c r="L62" s="173" t="s">
        <v>824</v>
      </c>
      <c r="M62" s="173" t="s">
        <v>825</v>
      </c>
      <c r="N62" s="173" t="s">
        <v>826</v>
      </c>
      <c r="O62" s="173" t="s">
        <v>827</v>
      </c>
      <c r="P62" s="173" t="s">
        <v>828</v>
      </c>
      <c r="Q62" s="173" t="s">
        <v>829</v>
      </c>
      <c r="R62" s="173"/>
      <c r="S62" s="173"/>
      <c r="T62" s="173" t="s">
        <v>824</v>
      </c>
      <c r="U62" s="174" t="s">
        <v>224</v>
      </c>
    </row>
    <row r="63" spans="1:21" x14ac:dyDescent="0.2">
      <c r="A63" s="175" t="s">
        <v>830</v>
      </c>
      <c r="B63" s="170" t="s">
        <v>831</v>
      </c>
      <c r="C63" s="170" t="s">
        <v>832</v>
      </c>
      <c r="D63" s="176" t="s">
        <v>833</v>
      </c>
      <c r="E63" s="170" t="s">
        <v>834</v>
      </c>
      <c r="I63" s="173"/>
      <c r="L63" s="173" t="s">
        <v>835</v>
      </c>
      <c r="M63" s="173" t="s">
        <v>836</v>
      </c>
      <c r="N63" s="173" t="s">
        <v>837</v>
      </c>
      <c r="O63" s="173" t="s">
        <v>838</v>
      </c>
      <c r="P63" s="173" t="s">
        <v>839</v>
      </c>
      <c r="Q63" s="173" t="s">
        <v>840</v>
      </c>
      <c r="R63" s="173"/>
      <c r="S63" s="173"/>
      <c r="T63" s="173" t="s">
        <v>835</v>
      </c>
      <c r="U63" s="174" t="s">
        <v>227</v>
      </c>
    </row>
    <row r="64" spans="1:21" x14ac:dyDescent="0.2">
      <c r="A64" s="175" t="s">
        <v>841</v>
      </c>
      <c r="B64" s="170" t="s">
        <v>842</v>
      </c>
      <c r="C64" s="170" t="s">
        <v>843</v>
      </c>
      <c r="D64" s="176" t="s">
        <v>844</v>
      </c>
      <c r="E64" s="170" t="s">
        <v>845</v>
      </c>
      <c r="I64" s="173"/>
      <c r="L64" s="173" t="s">
        <v>846</v>
      </c>
      <c r="M64" s="173" t="s">
        <v>847</v>
      </c>
      <c r="N64" s="173" t="s">
        <v>848</v>
      </c>
      <c r="O64" s="173" t="s">
        <v>847</v>
      </c>
      <c r="P64" s="173" t="s">
        <v>849</v>
      </c>
      <c r="Q64" s="173" t="s">
        <v>850</v>
      </c>
      <c r="R64" s="173"/>
      <c r="S64" s="173"/>
      <c r="T64" s="173" t="s">
        <v>846</v>
      </c>
      <c r="U64" s="174" t="s">
        <v>224</v>
      </c>
    </row>
    <row r="65" spans="1:21" x14ac:dyDescent="0.2">
      <c r="A65" s="172" t="s">
        <v>851</v>
      </c>
      <c r="I65" s="173"/>
      <c r="L65" s="173" t="s">
        <v>852</v>
      </c>
      <c r="M65" s="173" t="s">
        <v>853</v>
      </c>
      <c r="N65" s="173" t="s">
        <v>854</v>
      </c>
      <c r="O65" s="173" t="s">
        <v>855</v>
      </c>
      <c r="P65" s="173" t="s">
        <v>856</v>
      </c>
      <c r="Q65" s="173" t="s">
        <v>857</v>
      </c>
      <c r="R65" s="173"/>
      <c r="S65" s="173"/>
      <c r="T65" s="173" t="s">
        <v>852</v>
      </c>
      <c r="U65" s="174" t="s">
        <v>227</v>
      </c>
    </row>
    <row r="66" spans="1:21" x14ac:dyDescent="0.2">
      <c r="A66" s="175" t="s">
        <v>198</v>
      </c>
      <c r="B66" s="170" t="s">
        <v>858</v>
      </c>
      <c r="C66" s="170" t="s">
        <v>859</v>
      </c>
      <c r="D66" s="176" t="s">
        <v>860</v>
      </c>
      <c r="E66" s="170" t="s">
        <v>861</v>
      </c>
      <c r="I66" s="173"/>
      <c r="L66" s="173" t="s">
        <v>862</v>
      </c>
      <c r="M66" s="173" t="s">
        <v>863</v>
      </c>
      <c r="N66" s="173" t="s">
        <v>864</v>
      </c>
      <c r="O66" s="173" t="s">
        <v>863</v>
      </c>
      <c r="P66" s="173" t="s">
        <v>865</v>
      </c>
      <c r="Q66" s="173" t="s">
        <v>866</v>
      </c>
      <c r="R66" s="173"/>
      <c r="S66" s="173"/>
      <c r="T66" s="173" t="s">
        <v>862</v>
      </c>
      <c r="U66" s="173" t="s">
        <v>223</v>
      </c>
    </row>
    <row r="67" spans="1:21" ht="15.75" customHeight="1" x14ac:dyDescent="0.2">
      <c r="A67" s="180" t="s">
        <v>867</v>
      </c>
      <c r="B67" s="180" t="s">
        <v>868</v>
      </c>
      <c r="C67" s="180" t="s">
        <v>869</v>
      </c>
      <c r="D67" s="181" t="s">
        <v>870</v>
      </c>
      <c r="E67" s="180" t="s">
        <v>871</v>
      </c>
      <c r="I67" s="173"/>
      <c r="L67" s="173" t="s">
        <v>872</v>
      </c>
      <c r="M67" s="173" t="s">
        <v>873</v>
      </c>
      <c r="N67" s="173" t="s">
        <v>874</v>
      </c>
      <c r="O67" s="173" t="s">
        <v>875</v>
      </c>
      <c r="P67" s="173" t="s">
        <v>876</v>
      </c>
      <c r="Q67" s="173" t="s">
        <v>877</v>
      </c>
      <c r="R67" s="173"/>
      <c r="S67" s="173"/>
      <c r="T67" s="173" t="s">
        <v>872</v>
      </c>
      <c r="U67" s="174" t="s">
        <v>223</v>
      </c>
    </row>
    <row r="68" spans="1:21" x14ac:dyDescent="0.2">
      <c r="A68" s="175" t="s">
        <v>51</v>
      </c>
      <c r="B68" s="170" t="s">
        <v>878</v>
      </c>
      <c r="C68" s="170" t="s">
        <v>879</v>
      </c>
      <c r="D68" s="176" t="s">
        <v>880</v>
      </c>
      <c r="E68" s="170" t="s">
        <v>881</v>
      </c>
      <c r="I68" s="173"/>
      <c r="L68" s="173" t="s">
        <v>882</v>
      </c>
      <c r="M68" s="173" t="s">
        <v>883</v>
      </c>
      <c r="N68" s="173" t="s">
        <v>884</v>
      </c>
      <c r="O68" s="173" t="s">
        <v>885</v>
      </c>
      <c r="P68" s="173" t="s">
        <v>886</v>
      </c>
      <c r="Q68" s="173" t="s">
        <v>887</v>
      </c>
      <c r="R68" s="173"/>
      <c r="S68" s="173"/>
      <c r="T68" s="173" t="s">
        <v>882</v>
      </c>
      <c r="U68" s="174" t="s">
        <v>224</v>
      </c>
    </row>
    <row r="69" spans="1:21" x14ac:dyDescent="0.2">
      <c r="A69" s="175" t="s">
        <v>10</v>
      </c>
      <c r="B69" s="170" t="s">
        <v>888</v>
      </c>
      <c r="C69" s="170" t="s">
        <v>889</v>
      </c>
      <c r="D69" s="176" t="s">
        <v>890</v>
      </c>
      <c r="E69" s="170" t="s">
        <v>891</v>
      </c>
      <c r="I69" s="173"/>
      <c r="L69" s="173" t="s">
        <v>892</v>
      </c>
      <c r="M69" s="173" t="s">
        <v>151</v>
      </c>
      <c r="N69" s="173" t="s">
        <v>893</v>
      </c>
      <c r="O69" s="173" t="s">
        <v>151</v>
      </c>
      <c r="P69" s="173" t="s">
        <v>894</v>
      </c>
      <c r="Q69" s="173" t="s">
        <v>895</v>
      </c>
      <c r="R69" s="173"/>
      <c r="S69" s="173"/>
      <c r="T69" s="173" t="s">
        <v>892</v>
      </c>
      <c r="U69" s="173" t="s">
        <v>223</v>
      </c>
    </row>
    <row r="70" spans="1:21" x14ac:dyDescent="0.2">
      <c r="A70" s="175" t="s">
        <v>11</v>
      </c>
      <c r="B70" s="170" t="s">
        <v>896</v>
      </c>
      <c r="C70" s="170" t="s">
        <v>897</v>
      </c>
      <c r="D70" s="176" t="s">
        <v>898</v>
      </c>
      <c r="E70" s="170" t="s">
        <v>899</v>
      </c>
      <c r="L70" s="173" t="s">
        <v>900</v>
      </c>
      <c r="M70" s="173" t="s">
        <v>901</v>
      </c>
      <c r="N70" s="173" t="s">
        <v>902</v>
      </c>
      <c r="O70" s="173" t="s">
        <v>903</v>
      </c>
      <c r="P70" s="173" t="s">
        <v>904</v>
      </c>
      <c r="Q70" s="173" t="s">
        <v>905</v>
      </c>
      <c r="R70" s="173"/>
      <c r="S70" s="173"/>
      <c r="T70" s="173" t="s">
        <v>900</v>
      </c>
      <c r="U70" s="173" t="s">
        <v>223</v>
      </c>
    </row>
    <row r="71" spans="1:21" x14ac:dyDescent="0.2">
      <c r="A71" s="170" t="s">
        <v>9</v>
      </c>
      <c r="B71" s="170" t="s">
        <v>906</v>
      </c>
      <c r="C71" s="170" t="s">
        <v>907</v>
      </c>
      <c r="D71" s="176" t="s">
        <v>908</v>
      </c>
      <c r="E71" s="170" t="s">
        <v>909</v>
      </c>
      <c r="I71" s="178" t="s">
        <v>448</v>
      </c>
      <c r="L71" s="173" t="s">
        <v>910</v>
      </c>
      <c r="M71" s="173" t="s">
        <v>911</v>
      </c>
      <c r="N71" s="173" t="s">
        <v>912</v>
      </c>
      <c r="O71" s="173" t="s">
        <v>913</v>
      </c>
      <c r="P71" s="173" t="s">
        <v>914</v>
      </c>
      <c r="Q71" s="173" t="s">
        <v>915</v>
      </c>
      <c r="R71" s="173"/>
      <c r="S71" s="173"/>
      <c r="T71" s="173" t="s">
        <v>910</v>
      </c>
      <c r="U71" s="173" t="s">
        <v>223</v>
      </c>
    </row>
    <row r="72" spans="1:21" x14ac:dyDescent="0.2">
      <c r="A72" s="170" t="s">
        <v>4</v>
      </c>
      <c r="B72" s="170" t="s">
        <v>916</v>
      </c>
      <c r="C72" s="170" t="s">
        <v>917</v>
      </c>
      <c r="D72" s="176" t="s">
        <v>918</v>
      </c>
      <c r="E72" s="170" t="s">
        <v>919</v>
      </c>
      <c r="H72" s="173">
        <v>39</v>
      </c>
      <c r="I72" s="173" t="str">
        <f ca="1">HLOOKUP(Introduction!$G$4,nametranslations,H72,FALSE)</f>
        <v>Water: total</v>
      </c>
      <c r="L72" s="173" t="s">
        <v>920</v>
      </c>
      <c r="M72" s="173" t="s">
        <v>921</v>
      </c>
      <c r="N72" s="173" t="s">
        <v>922</v>
      </c>
      <c r="O72" s="173" t="s">
        <v>921</v>
      </c>
      <c r="P72" s="173" t="s">
        <v>923</v>
      </c>
      <c r="Q72" s="173" t="s">
        <v>924</v>
      </c>
      <c r="R72" s="173"/>
      <c r="S72" s="173"/>
      <c r="T72" s="173" t="s">
        <v>920</v>
      </c>
      <c r="U72" s="173" t="s">
        <v>223</v>
      </c>
    </row>
    <row r="73" spans="1:21" x14ac:dyDescent="0.2">
      <c r="A73" s="170" t="s">
        <v>8</v>
      </c>
      <c r="B73" s="170" t="s">
        <v>925</v>
      </c>
      <c r="C73" s="170" t="s">
        <v>926</v>
      </c>
      <c r="D73" s="176" t="s">
        <v>927</v>
      </c>
      <c r="E73" s="170" t="s">
        <v>928</v>
      </c>
      <c r="H73" s="173">
        <v>40</v>
      </c>
      <c r="I73" s="173" t="str">
        <f ca="1">HLOOKUP(Introduction!$G$4,nametranslations,H73,FALSE)</f>
        <v>Water: urban</v>
      </c>
      <c r="L73" s="173" t="s">
        <v>929</v>
      </c>
      <c r="M73" s="173" t="s">
        <v>930</v>
      </c>
      <c r="N73" s="173" t="s">
        <v>931</v>
      </c>
      <c r="O73" s="173" t="s">
        <v>932</v>
      </c>
      <c r="P73" s="173" t="s">
        <v>933</v>
      </c>
      <c r="Q73" s="173" t="s">
        <v>934</v>
      </c>
      <c r="R73" s="173"/>
      <c r="S73" s="173"/>
      <c r="T73" s="173" t="s">
        <v>929</v>
      </c>
      <c r="U73" s="173" t="s">
        <v>223</v>
      </c>
    </row>
    <row r="74" spans="1:21" x14ac:dyDescent="0.2">
      <c r="A74" s="175" t="s">
        <v>25</v>
      </c>
      <c r="B74" s="175" t="s">
        <v>935</v>
      </c>
      <c r="C74" s="175" t="s">
        <v>936</v>
      </c>
      <c r="D74" s="176" t="s">
        <v>937</v>
      </c>
      <c r="E74" s="175" t="s">
        <v>938</v>
      </c>
      <c r="H74" s="173">
        <v>41</v>
      </c>
      <c r="I74" s="173" t="str">
        <f ca="1">HLOOKUP(Introduction!$G$4,nametranslations,H74,FALSE)</f>
        <v>Water: rural</v>
      </c>
      <c r="L74" s="173" t="s">
        <v>939</v>
      </c>
      <c r="M74" s="173" t="s">
        <v>940</v>
      </c>
      <c r="N74" s="173" t="s">
        <v>940</v>
      </c>
      <c r="O74" s="173" t="s">
        <v>941</v>
      </c>
      <c r="P74" s="173" t="s">
        <v>942</v>
      </c>
      <c r="Q74" s="173" t="s">
        <v>943</v>
      </c>
      <c r="R74" s="173"/>
      <c r="S74" s="173"/>
      <c r="T74" s="173" t="s">
        <v>939</v>
      </c>
      <c r="U74" s="174" t="s">
        <v>225</v>
      </c>
    </row>
    <row r="75" spans="1:21" x14ac:dyDescent="0.2">
      <c r="A75" s="170" t="s">
        <v>19</v>
      </c>
      <c r="B75" s="170" t="s">
        <v>944</v>
      </c>
      <c r="C75" s="170" t="s">
        <v>945</v>
      </c>
      <c r="D75" s="176" t="s">
        <v>946</v>
      </c>
      <c r="E75" s="170" t="s">
        <v>947</v>
      </c>
      <c r="H75" s="173">
        <v>42</v>
      </c>
      <c r="I75" s="173" t="str">
        <f ca="1">HLOOKUP(Introduction!$G$4,nametranslations,H75,FALSE)</f>
        <v>Water: pre-primary</v>
      </c>
      <c r="L75" s="173" t="s">
        <v>948</v>
      </c>
      <c r="M75" s="173" t="s">
        <v>949</v>
      </c>
      <c r="N75" s="173" t="s">
        <v>950</v>
      </c>
      <c r="O75" s="173" t="s">
        <v>951</v>
      </c>
      <c r="P75" s="173" t="s">
        <v>952</v>
      </c>
      <c r="Q75" s="173" t="s">
        <v>953</v>
      </c>
      <c r="R75" s="173"/>
      <c r="S75" s="173"/>
      <c r="T75" s="173" t="s">
        <v>948</v>
      </c>
      <c r="U75" s="173" t="s">
        <v>223</v>
      </c>
    </row>
    <row r="76" spans="1:21" x14ac:dyDescent="0.2">
      <c r="A76" s="170" t="s">
        <v>146</v>
      </c>
      <c r="B76" s="170" t="s">
        <v>954</v>
      </c>
      <c r="C76" s="170" t="s">
        <v>955</v>
      </c>
      <c r="D76" s="176" t="s">
        <v>956</v>
      </c>
      <c r="E76" s="170" t="s">
        <v>957</v>
      </c>
      <c r="H76" s="173">
        <v>43</v>
      </c>
      <c r="I76" s="173" t="str">
        <f ca="1">HLOOKUP(Introduction!$G$4,nametranslations,H76,FALSE)</f>
        <v>Water: primary</v>
      </c>
      <c r="L76" s="173" t="s">
        <v>958</v>
      </c>
      <c r="M76" s="173" t="s">
        <v>959</v>
      </c>
      <c r="N76" s="173" t="s">
        <v>960</v>
      </c>
      <c r="O76" s="173" t="s">
        <v>961</v>
      </c>
      <c r="P76" s="173" t="s">
        <v>962</v>
      </c>
      <c r="Q76" s="173" t="s">
        <v>963</v>
      </c>
      <c r="R76" s="173"/>
      <c r="S76" s="173"/>
      <c r="T76" s="173" t="s">
        <v>958</v>
      </c>
      <c r="U76" s="173" t="s">
        <v>223</v>
      </c>
    </row>
    <row r="77" spans="1:21" x14ac:dyDescent="0.2">
      <c r="A77" s="170" t="s">
        <v>147</v>
      </c>
      <c r="B77" s="180" t="s">
        <v>964</v>
      </c>
      <c r="C77" s="170" t="s">
        <v>965</v>
      </c>
      <c r="D77" s="176" t="s">
        <v>511</v>
      </c>
      <c r="E77" s="170" t="s">
        <v>966</v>
      </c>
      <c r="H77" s="173">
        <v>44</v>
      </c>
      <c r="I77" s="173" t="str">
        <f ca="1">HLOOKUP(Introduction!$G$4,nametranslations,H77,FALSE)</f>
        <v>Water: secondary</v>
      </c>
      <c r="L77" s="173" t="s">
        <v>967</v>
      </c>
      <c r="M77" s="173" t="s">
        <v>968</v>
      </c>
      <c r="N77" s="173" t="s">
        <v>968</v>
      </c>
      <c r="O77" s="173" t="s">
        <v>969</v>
      </c>
      <c r="P77" s="173" t="s">
        <v>970</v>
      </c>
      <c r="Q77" s="173" t="s">
        <v>971</v>
      </c>
      <c r="R77" s="173"/>
      <c r="S77" s="173"/>
      <c r="T77" s="173" t="s">
        <v>967</v>
      </c>
      <c r="U77" s="174" t="s">
        <v>225</v>
      </c>
    </row>
    <row r="78" spans="1:21" x14ac:dyDescent="0.2">
      <c r="A78" s="170" t="s">
        <v>35</v>
      </c>
      <c r="B78" s="175" t="s">
        <v>518</v>
      </c>
      <c r="C78" s="170" t="s">
        <v>519</v>
      </c>
      <c r="D78" s="176" t="s">
        <v>520</v>
      </c>
      <c r="E78" s="170" t="s">
        <v>521</v>
      </c>
      <c r="H78" s="173">
        <v>45</v>
      </c>
      <c r="I78" s="173" t="str">
        <f ca="1">HLOOKUP(Introduction!$G$4,nametranslations,H78,FALSE)</f>
        <v>Sanitation: total</v>
      </c>
      <c r="L78" s="173" t="s">
        <v>972</v>
      </c>
      <c r="M78" s="173" t="s">
        <v>973</v>
      </c>
      <c r="N78" s="173" t="s">
        <v>974</v>
      </c>
      <c r="O78" s="173" t="s">
        <v>975</v>
      </c>
      <c r="P78" s="173" t="s">
        <v>976</v>
      </c>
      <c r="Q78" s="173" t="s">
        <v>977</v>
      </c>
      <c r="R78" s="173"/>
      <c r="S78" s="173"/>
      <c r="T78" s="173" t="s">
        <v>972</v>
      </c>
      <c r="U78" s="173" t="s">
        <v>223</v>
      </c>
    </row>
    <row r="79" spans="1:21" ht="38.25" x14ac:dyDescent="0.2">
      <c r="A79" s="180" t="s">
        <v>978</v>
      </c>
      <c r="B79" s="180" t="s">
        <v>979</v>
      </c>
      <c r="C79" s="180" t="s">
        <v>980</v>
      </c>
      <c r="D79" s="176" t="s">
        <v>981</v>
      </c>
      <c r="E79" s="180" t="s">
        <v>982</v>
      </c>
      <c r="H79" s="173">
        <v>46</v>
      </c>
      <c r="I79" s="173" t="str">
        <f ca="1">HLOOKUP(Introduction!$G$4,nametranslations,H79,FALSE)</f>
        <v>Sanitation: urban</v>
      </c>
      <c r="L79" s="173" t="s">
        <v>983</v>
      </c>
      <c r="M79" s="173" t="s">
        <v>984</v>
      </c>
      <c r="N79" s="173" t="s">
        <v>985</v>
      </c>
      <c r="O79" s="173" t="s">
        <v>984</v>
      </c>
      <c r="P79" s="173" t="s">
        <v>986</v>
      </c>
      <c r="Q79" s="173" t="s">
        <v>987</v>
      </c>
      <c r="R79" s="173"/>
      <c r="S79" s="173"/>
      <c r="T79" s="173" t="s">
        <v>983</v>
      </c>
      <c r="U79" s="173" t="s">
        <v>223</v>
      </c>
    </row>
    <row r="80" spans="1:21" x14ac:dyDescent="0.2">
      <c r="A80" s="170" t="s">
        <v>127</v>
      </c>
      <c r="B80" s="175" t="s">
        <v>988</v>
      </c>
      <c r="C80" s="170" t="s">
        <v>989</v>
      </c>
      <c r="D80" s="176" t="s">
        <v>990</v>
      </c>
      <c r="E80" s="170" t="s">
        <v>991</v>
      </c>
      <c r="H80" s="173">
        <v>47</v>
      </c>
      <c r="I80" s="173" t="str">
        <f ca="1">HLOOKUP(Introduction!$G$4,nametranslations,H80,FALSE)</f>
        <v>Sanitation: rural</v>
      </c>
      <c r="L80" s="173" t="s">
        <v>992</v>
      </c>
      <c r="M80" s="173" t="s">
        <v>993</v>
      </c>
      <c r="N80" s="173" t="s">
        <v>994</v>
      </c>
      <c r="O80" s="173" t="s">
        <v>993</v>
      </c>
      <c r="P80" s="173" t="s">
        <v>995</v>
      </c>
      <c r="Q80" s="173" t="s">
        <v>996</v>
      </c>
      <c r="R80" s="173"/>
      <c r="S80" s="173"/>
      <c r="T80" s="173" t="s">
        <v>992</v>
      </c>
      <c r="U80" s="173" t="s">
        <v>223</v>
      </c>
    </row>
    <row r="81" spans="1:21" ht="38.25" x14ac:dyDescent="0.2">
      <c r="A81" s="170" t="s">
        <v>997</v>
      </c>
      <c r="B81" s="180" t="s">
        <v>998</v>
      </c>
      <c r="C81" s="180" t="s">
        <v>999</v>
      </c>
      <c r="D81" s="176" t="s">
        <v>1000</v>
      </c>
      <c r="E81" s="180" t="s">
        <v>1001</v>
      </c>
      <c r="H81" s="173">
        <v>48</v>
      </c>
      <c r="I81" s="173" t="str">
        <f ca="1">HLOOKUP(Introduction!$G$4,nametranslations,H81,FALSE)</f>
        <v>Sanitation: pre-primary</v>
      </c>
      <c r="L81" s="173" t="s">
        <v>1002</v>
      </c>
      <c r="M81" s="173" t="s">
        <v>1003</v>
      </c>
      <c r="N81" s="173" t="s">
        <v>1003</v>
      </c>
      <c r="O81" s="173" t="s">
        <v>1003</v>
      </c>
      <c r="P81" s="173" t="s">
        <v>1004</v>
      </c>
      <c r="Q81" s="173" t="s">
        <v>1005</v>
      </c>
      <c r="R81" s="173"/>
      <c r="S81" s="173"/>
      <c r="T81" s="173" t="s">
        <v>1002</v>
      </c>
      <c r="U81" s="173" t="s">
        <v>223</v>
      </c>
    </row>
    <row r="82" spans="1:21" x14ac:dyDescent="0.2">
      <c r="A82" s="172" t="s">
        <v>1006</v>
      </c>
      <c r="H82" s="173">
        <v>49</v>
      </c>
      <c r="I82" s="173" t="str">
        <f ca="1">HLOOKUP(Introduction!$G$4,nametranslations,H82,FALSE)</f>
        <v>Sanitation: primary</v>
      </c>
      <c r="L82" s="173" t="s">
        <v>1007</v>
      </c>
      <c r="M82" s="173" t="s">
        <v>1008</v>
      </c>
      <c r="N82" s="173" t="s">
        <v>1008</v>
      </c>
      <c r="O82" s="173" t="s">
        <v>1008</v>
      </c>
      <c r="P82" s="173" t="s">
        <v>1009</v>
      </c>
      <c r="Q82" s="173" t="s">
        <v>1010</v>
      </c>
      <c r="R82" s="173"/>
      <c r="S82" s="173"/>
      <c r="T82" s="173" t="s">
        <v>1007</v>
      </c>
      <c r="U82" s="173" t="s">
        <v>223</v>
      </c>
    </row>
    <row r="83" spans="1:21" x14ac:dyDescent="0.2">
      <c r="A83" s="170" t="s">
        <v>1011</v>
      </c>
      <c r="B83" s="175" t="s">
        <v>1012</v>
      </c>
      <c r="C83" s="175" t="s">
        <v>1013</v>
      </c>
      <c r="D83" s="175" t="s">
        <v>1014</v>
      </c>
      <c r="E83" s="175" t="s">
        <v>1015</v>
      </c>
      <c r="H83" s="173">
        <v>50</v>
      </c>
      <c r="I83" s="173" t="str">
        <f ca="1">HLOOKUP(Introduction!$G$4,nametranslations,H83,FALSE)</f>
        <v>Sanitation: secondary</v>
      </c>
      <c r="L83" s="173" t="s">
        <v>1016</v>
      </c>
      <c r="M83" s="173" t="s">
        <v>1017</v>
      </c>
      <c r="N83" s="173" t="s">
        <v>1018</v>
      </c>
      <c r="O83" s="173" t="s">
        <v>1017</v>
      </c>
      <c r="P83" s="173" t="s">
        <v>1019</v>
      </c>
      <c r="Q83" s="173" t="s">
        <v>1020</v>
      </c>
      <c r="R83" s="173"/>
      <c r="S83" s="173"/>
      <c r="T83" s="173" t="s">
        <v>1016</v>
      </c>
      <c r="U83" s="174" t="s">
        <v>225</v>
      </c>
    </row>
    <row r="84" spans="1:21" x14ac:dyDescent="0.2">
      <c r="A84" s="170" t="s">
        <v>36</v>
      </c>
      <c r="B84" s="175" t="s">
        <v>1021</v>
      </c>
      <c r="C84" s="175" t="s">
        <v>1022</v>
      </c>
      <c r="D84" s="175" t="s">
        <v>1023</v>
      </c>
      <c r="E84" s="175" t="s">
        <v>1024</v>
      </c>
      <c r="H84" s="173">
        <v>51</v>
      </c>
      <c r="I84" s="173" t="str">
        <f ca="1">HLOOKUP(Introduction!$G$4,nametranslations,H84,FALSE)</f>
        <v>Hygiene: total</v>
      </c>
      <c r="L84" s="173" t="s">
        <v>1025</v>
      </c>
      <c r="M84" s="173" t="s">
        <v>1026</v>
      </c>
      <c r="N84" s="173" t="s">
        <v>1026</v>
      </c>
      <c r="O84" s="173" t="s">
        <v>1027</v>
      </c>
      <c r="P84" s="173" t="s">
        <v>1028</v>
      </c>
      <c r="Q84" s="173" t="s">
        <v>1029</v>
      </c>
      <c r="R84" s="173"/>
      <c r="S84" s="173"/>
      <c r="T84" s="173" t="s">
        <v>1025</v>
      </c>
      <c r="U84" s="174" t="s">
        <v>225</v>
      </c>
    </row>
    <row r="85" spans="1:21" x14ac:dyDescent="0.2">
      <c r="A85" s="170" t="s">
        <v>1030</v>
      </c>
      <c r="B85" s="170" t="s">
        <v>1031</v>
      </c>
      <c r="C85" s="170" t="s">
        <v>1032</v>
      </c>
      <c r="D85" s="170" t="s">
        <v>1033</v>
      </c>
      <c r="E85" s="170" t="s">
        <v>881</v>
      </c>
      <c r="H85" s="173">
        <v>52</v>
      </c>
      <c r="I85" s="173" t="str">
        <f ca="1">HLOOKUP(Introduction!$G$4,nametranslations,H85,FALSE)</f>
        <v>Hygiene: urban</v>
      </c>
      <c r="L85" s="173" t="s">
        <v>1034</v>
      </c>
      <c r="M85" s="173" t="s">
        <v>1035</v>
      </c>
      <c r="N85" s="173" t="s">
        <v>1036</v>
      </c>
      <c r="O85" s="173" t="s">
        <v>1035</v>
      </c>
      <c r="P85" s="173" t="s">
        <v>1037</v>
      </c>
      <c r="Q85" s="173" t="s">
        <v>1038</v>
      </c>
      <c r="R85" s="173"/>
      <c r="S85" s="173"/>
      <c r="T85" s="173" t="s">
        <v>1034</v>
      </c>
      <c r="U85" s="173" t="s">
        <v>223</v>
      </c>
    </row>
    <row r="86" spans="1:21" x14ac:dyDescent="0.2">
      <c r="A86" s="170" t="s">
        <v>14</v>
      </c>
      <c r="B86" s="170" t="s">
        <v>429</v>
      </c>
      <c r="C86" s="170" t="s">
        <v>430</v>
      </c>
      <c r="D86" s="170" t="s">
        <v>431</v>
      </c>
      <c r="E86" s="170" t="s">
        <v>432</v>
      </c>
      <c r="H86" s="173">
        <v>53</v>
      </c>
      <c r="I86" s="173" t="str">
        <f ca="1">HLOOKUP(Introduction!$G$4,nametranslations,H86,FALSE)</f>
        <v>Hygiene: rural</v>
      </c>
      <c r="L86" s="173" t="s">
        <v>1039</v>
      </c>
      <c r="M86" s="173" t="s">
        <v>1040</v>
      </c>
      <c r="N86" s="173" t="s">
        <v>1041</v>
      </c>
      <c r="O86" s="173" t="s">
        <v>1040</v>
      </c>
      <c r="P86" s="173" t="s">
        <v>1042</v>
      </c>
      <c r="Q86" s="173" t="s">
        <v>1043</v>
      </c>
      <c r="R86" s="173"/>
      <c r="S86" s="173"/>
      <c r="T86" s="173" t="s">
        <v>1039</v>
      </c>
      <c r="U86" s="173" t="s">
        <v>225</v>
      </c>
    </row>
    <row r="87" spans="1:21" x14ac:dyDescent="0.2">
      <c r="A87" s="170" t="s">
        <v>15</v>
      </c>
      <c r="B87" s="170" t="s">
        <v>437</v>
      </c>
      <c r="C87" s="170" t="s">
        <v>438</v>
      </c>
      <c r="D87" s="170" t="s">
        <v>439</v>
      </c>
      <c r="E87" s="170" t="s">
        <v>1044</v>
      </c>
      <c r="H87" s="173">
        <v>54</v>
      </c>
      <c r="I87" s="173" t="str">
        <f ca="1">HLOOKUP(Introduction!$G$4,nametranslations,H87,FALSE)</f>
        <v>Hygiene: pre-primary</v>
      </c>
      <c r="L87" s="173" t="s">
        <v>1045</v>
      </c>
      <c r="M87" s="173" t="s">
        <v>1046</v>
      </c>
      <c r="N87" s="173" t="s">
        <v>1047</v>
      </c>
      <c r="O87" s="173" t="s">
        <v>1048</v>
      </c>
      <c r="P87" s="173" t="s">
        <v>1049</v>
      </c>
      <c r="Q87" s="173" t="s">
        <v>1050</v>
      </c>
      <c r="R87" s="173"/>
      <c r="S87" s="173"/>
      <c r="T87" s="173" t="s">
        <v>1045</v>
      </c>
      <c r="U87" s="174" t="s">
        <v>225</v>
      </c>
    </row>
    <row r="88" spans="1:21" x14ac:dyDescent="0.2">
      <c r="A88" s="170" t="s">
        <v>6</v>
      </c>
      <c r="B88" s="175" t="s">
        <v>1051</v>
      </c>
      <c r="C88" s="175" t="s">
        <v>1052</v>
      </c>
      <c r="D88" s="175" t="s">
        <v>1053</v>
      </c>
      <c r="E88" s="175" t="s">
        <v>1054</v>
      </c>
      <c r="H88" s="173">
        <v>55</v>
      </c>
      <c r="I88" s="173" t="str">
        <f ca="1">HLOOKUP(Introduction!$G$4,nametranslations,H88,FALSE)</f>
        <v>Hygiene: primary</v>
      </c>
      <c r="L88" s="173" t="s">
        <v>1055</v>
      </c>
      <c r="M88" s="173" t="s">
        <v>1056</v>
      </c>
      <c r="N88" s="173" t="s">
        <v>1057</v>
      </c>
      <c r="O88" s="173" t="s">
        <v>1058</v>
      </c>
      <c r="P88" s="173" t="s">
        <v>1059</v>
      </c>
      <c r="Q88" s="173" t="s">
        <v>1060</v>
      </c>
      <c r="R88" s="173"/>
      <c r="S88" s="173"/>
      <c r="T88" s="173" t="s">
        <v>1055</v>
      </c>
      <c r="U88" s="173" t="s">
        <v>225</v>
      </c>
    </row>
    <row r="89" spans="1:21" x14ac:dyDescent="0.2">
      <c r="A89" s="170" t="s">
        <v>5</v>
      </c>
      <c r="B89" s="175" t="s">
        <v>1061</v>
      </c>
      <c r="C89" s="175" t="s">
        <v>1062</v>
      </c>
      <c r="D89" s="175" t="s">
        <v>1063</v>
      </c>
      <c r="E89" s="175" t="s">
        <v>1064</v>
      </c>
      <c r="H89" s="173">
        <v>56</v>
      </c>
      <c r="I89" s="173" t="str">
        <f ca="1">HLOOKUP(Introduction!$G$4,nametranslations,H89,FALSE)</f>
        <v>Hygiene: secondary</v>
      </c>
      <c r="L89" s="173" t="s">
        <v>1065</v>
      </c>
      <c r="M89" s="173" t="s">
        <v>1066</v>
      </c>
      <c r="N89" s="173" t="s">
        <v>1067</v>
      </c>
      <c r="O89" s="173" t="s">
        <v>1068</v>
      </c>
      <c r="P89" s="173" t="s">
        <v>1069</v>
      </c>
      <c r="Q89" s="173" t="s">
        <v>1070</v>
      </c>
      <c r="R89" s="173"/>
      <c r="S89" s="173"/>
      <c r="T89" s="173" t="s">
        <v>1065</v>
      </c>
      <c r="U89" s="173" t="s">
        <v>223</v>
      </c>
    </row>
    <row r="90" spans="1:21" x14ac:dyDescent="0.2">
      <c r="A90" s="170" t="s">
        <v>21</v>
      </c>
      <c r="B90" s="170" t="s">
        <v>1071</v>
      </c>
      <c r="C90" s="170" t="s">
        <v>1072</v>
      </c>
      <c r="D90" s="170" t="s">
        <v>1073</v>
      </c>
      <c r="E90" s="170" t="s">
        <v>1074</v>
      </c>
      <c r="H90" s="173"/>
      <c r="I90" s="173"/>
      <c r="L90" s="173" t="s">
        <v>1075</v>
      </c>
      <c r="M90" s="173" t="s">
        <v>1076</v>
      </c>
      <c r="N90" s="173" t="s">
        <v>1077</v>
      </c>
      <c r="O90" s="173" t="s">
        <v>1078</v>
      </c>
      <c r="P90" s="173" t="s">
        <v>1079</v>
      </c>
      <c r="Q90" s="173" t="s">
        <v>1080</v>
      </c>
      <c r="R90" s="173"/>
      <c r="S90" s="173"/>
      <c r="T90" s="173" t="s">
        <v>1075</v>
      </c>
      <c r="U90" s="173" t="s">
        <v>223</v>
      </c>
    </row>
    <row r="91" spans="1:21" x14ac:dyDescent="0.2">
      <c r="A91" s="170" t="s">
        <v>28</v>
      </c>
      <c r="B91" s="170" t="s">
        <v>1081</v>
      </c>
      <c r="C91" s="170" t="s">
        <v>1082</v>
      </c>
      <c r="D91" s="170" t="s">
        <v>1083</v>
      </c>
      <c r="E91" s="170" t="s">
        <v>1084</v>
      </c>
      <c r="I91" s="173"/>
      <c r="L91" s="173" t="s">
        <v>1085</v>
      </c>
      <c r="M91" s="173" t="s">
        <v>1086</v>
      </c>
      <c r="N91" s="173" t="s">
        <v>1086</v>
      </c>
      <c r="O91" s="173" t="s">
        <v>1086</v>
      </c>
      <c r="P91" s="173" t="s">
        <v>1087</v>
      </c>
      <c r="Q91" s="173" t="s">
        <v>1088</v>
      </c>
      <c r="R91" s="173"/>
      <c r="S91" s="173"/>
      <c r="T91" s="173" t="s">
        <v>1085</v>
      </c>
      <c r="U91" s="174" t="s">
        <v>224</v>
      </c>
    </row>
    <row r="92" spans="1:21" x14ac:dyDescent="0.2">
      <c r="A92" s="170" t="s">
        <v>111</v>
      </c>
      <c r="B92" s="175" t="s">
        <v>1089</v>
      </c>
      <c r="C92" s="175" t="s">
        <v>1090</v>
      </c>
      <c r="D92" s="175" t="s">
        <v>1091</v>
      </c>
      <c r="E92" s="175" t="s">
        <v>1092</v>
      </c>
      <c r="I92" s="173"/>
      <c r="L92" s="173" t="s">
        <v>1093</v>
      </c>
      <c r="M92" s="173" t="s">
        <v>1094</v>
      </c>
      <c r="N92" s="173" t="s">
        <v>1095</v>
      </c>
      <c r="O92" s="173" t="s">
        <v>1096</v>
      </c>
      <c r="P92" s="173" t="s">
        <v>1097</v>
      </c>
      <c r="Q92" s="173" t="s">
        <v>1098</v>
      </c>
      <c r="R92" s="173"/>
      <c r="S92" s="173"/>
      <c r="T92" s="173" t="s">
        <v>1093</v>
      </c>
      <c r="U92" s="174" t="s">
        <v>225</v>
      </c>
    </row>
    <row r="93" spans="1:21" x14ac:dyDescent="0.2">
      <c r="A93" s="170" t="s">
        <v>110</v>
      </c>
      <c r="B93" s="175" t="s">
        <v>1099</v>
      </c>
      <c r="C93" s="175" t="s">
        <v>1100</v>
      </c>
      <c r="D93" s="175" t="s">
        <v>1101</v>
      </c>
      <c r="E93" s="175" t="s">
        <v>1102</v>
      </c>
      <c r="I93" s="173"/>
      <c r="L93" s="173" t="s">
        <v>1103</v>
      </c>
      <c r="M93" s="173" t="s">
        <v>1104</v>
      </c>
      <c r="N93" s="173" t="s">
        <v>1104</v>
      </c>
      <c r="O93" s="173" t="s">
        <v>1104</v>
      </c>
      <c r="P93" s="173" t="s">
        <v>1105</v>
      </c>
      <c r="Q93" s="173" t="s">
        <v>1106</v>
      </c>
      <c r="R93" s="173"/>
      <c r="S93" s="173"/>
      <c r="T93" s="173" t="s">
        <v>1103</v>
      </c>
      <c r="U93" s="173" t="s">
        <v>223</v>
      </c>
    </row>
    <row r="94" spans="1:21" x14ac:dyDescent="0.2">
      <c r="A94" s="170" t="s">
        <v>1107</v>
      </c>
      <c r="B94" s="175" t="s">
        <v>1107</v>
      </c>
      <c r="C94" s="175" t="s">
        <v>1107</v>
      </c>
      <c r="D94" s="175" t="s">
        <v>1108</v>
      </c>
      <c r="E94" s="175" t="s">
        <v>1107</v>
      </c>
      <c r="I94" s="173"/>
      <c r="L94" s="173" t="s">
        <v>1109</v>
      </c>
      <c r="M94" s="173" t="s">
        <v>1110</v>
      </c>
      <c r="N94" s="173" t="s">
        <v>1110</v>
      </c>
      <c r="O94" s="173" t="s">
        <v>1110</v>
      </c>
      <c r="P94" s="173" t="s">
        <v>1111</v>
      </c>
      <c r="Q94" s="173" t="s">
        <v>1112</v>
      </c>
      <c r="R94" s="173"/>
      <c r="S94" s="173"/>
      <c r="T94" s="173" t="s">
        <v>1109</v>
      </c>
      <c r="U94" s="173" t="s">
        <v>223</v>
      </c>
    </row>
    <row r="95" spans="1:21" x14ac:dyDescent="0.2">
      <c r="A95" s="175" t="s">
        <v>1113</v>
      </c>
      <c r="B95" s="175" t="s">
        <v>1114</v>
      </c>
      <c r="C95" s="175" t="s">
        <v>1115</v>
      </c>
      <c r="D95" s="175" t="s">
        <v>1116</v>
      </c>
      <c r="E95" s="175" t="s">
        <v>1117</v>
      </c>
      <c r="I95" s="173"/>
      <c r="L95" s="173" t="s">
        <v>1118</v>
      </c>
      <c r="M95" s="173" t="s">
        <v>1119</v>
      </c>
      <c r="N95" s="173" t="s">
        <v>1120</v>
      </c>
      <c r="O95" s="173" t="s">
        <v>1121</v>
      </c>
      <c r="P95" s="173" t="s">
        <v>1122</v>
      </c>
      <c r="Q95" s="173" t="s">
        <v>1123</v>
      </c>
      <c r="R95" s="173"/>
      <c r="S95" s="173"/>
      <c r="T95" s="173" t="s">
        <v>1118</v>
      </c>
      <c r="U95" s="173" t="s">
        <v>228</v>
      </c>
    </row>
    <row r="96" spans="1:21" x14ac:dyDescent="0.2">
      <c r="A96" s="170" t="s">
        <v>1124</v>
      </c>
      <c r="B96" s="175" t="s">
        <v>1125</v>
      </c>
      <c r="C96" s="175" t="s">
        <v>1126</v>
      </c>
      <c r="D96" s="175" t="s">
        <v>1127</v>
      </c>
      <c r="E96" s="175" t="s">
        <v>1128</v>
      </c>
      <c r="I96" s="173"/>
      <c r="L96" s="173" t="s">
        <v>1129</v>
      </c>
      <c r="M96" s="173" t="s">
        <v>1130</v>
      </c>
      <c r="N96" s="173" t="s">
        <v>1131</v>
      </c>
      <c r="O96" s="173" t="s">
        <v>1132</v>
      </c>
      <c r="P96" s="173" t="s">
        <v>1133</v>
      </c>
      <c r="Q96" s="173" t="s">
        <v>1134</v>
      </c>
      <c r="R96" s="173"/>
      <c r="S96" s="173"/>
      <c r="T96" s="173" t="s">
        <v>1129</v>
      </c>
      <c r="U96" s="173" t="s">
        <v>223</v>
      </c>
    </row>
    <row r="97" spans="1:21" x14ac:dyDescent="0.2">
      <c r="A97" s="175" t="s">
        <v>149</v>
      </c>
      <c r="B97" s="175" t="s">
        <v>1135</v>
      </c>
      <c r="C97" s="175" t="s">
        <v>1136</v>
      </c>
      <c r="D97" s="175" t="s">
        <v>1137</v>
      </c>
      <c r="E97" s="175" t="s">
        <v>1138</v>
      </c>
      <c r="I97" s="173"/>
      <c r="L97" s="173" t="s">
        <v>1139</v>
      </c>
      <c r="M97" s="173" t="s">
        <v>1140</v>
      </c>
      <c r="N97" s="173" t="s">
        <v>1140</v>
      </c>
      <c r="O97" s="173" t="s">
        <v>1140</v>
      </c>
      <c r="P97" s="173" t="s">
        <v>1141</v>
      </c>
      <c r="Q97" s="173" t="s">
        <v>1142</v>
      </c>
      <c r="R97" s="173"/>
      <c r="S97" s="173"/>
      <c r="T97" s="173" t="s">
        <v>1139</v>
      </c>
      <c r="U97" s="174" t="s">
        <v>224</v>
      </c>
    </row>
    <row r="98" spans="1:21" x14ac:dyDescent="0.2">
      <c r="A98" s="170" t="s">
        <v>1143</v>
      </c>
      <c r="B98" s="175" t="s">
        <v>1144</v>
      </c>
      <c r="C98" s="175" t="s">
        <v>1145</v>
      </c>
      <c r="D98" s="175" t="s">
        <v>1146</v>
      </c>
      <c r="E98" s="175" t="s">
        <v>1147</v>
      </c>
      <c r="I98" s="173"/>
      <c r="L98" s="173" t="s">
        <v>1148</v>
      </c>
      <c r="M98" s="173" t="s">
        <v>1149</v>
      </c>
      <c r="N98" s="173" t="s">
        <v>1150</v>
      </c>
      <c r="O98" s="173" t="s">
        <v>1151</v>
      </c>
      <c r="P98" s="173" t="s">
        <v>1152</v>
      </c>
      <c r="Q98" s="173" t="s">
        <v>1153</v>
      </c>
      <c r="R98" s="173"/>
      <c r="S98" s="173"/>
      <c r="T98" s="173" t="s">
        <v>1148</v>
      </c>
      <c r="U98" s="173" t="s">
        <v>223</v>
      </c>
    </row>
    <row r="99" spans="1:21" x14ac:dyDescent="0.2">
      <c r="A99" s="175" t="s">
        <v>1154</v>
      </c>
      <c r="B99" s="175" t="s">
        <v>1154</v>
      </c>
      <c r="C99" s="175" t="s">
        <v>1154</v>
      </c>
      <c r="D99" s="175" t="s">
        <v>1155</v>
      </c>
      <c r="E99" s="175" t="s">
        <v>1156</v>
      </c>
      <c r="I99" s="173"/>
      <c r="L99" s="173" t="s">
        <v>1157</v>
      </c>
      <c r="M99" s="173" t="s">
        <v>1158</v>
      </c>
      <c r="N99" s="173" t="s">
        <v>1159</v>
      </c>
      <c r="O99" s="173" t="s">
        <v>1160</v>
      </c>
      <c r="P99" s="173" t="s">
        <v>1161</v>
      </c>
      <c r="Q99" s="173" t="s">
        <v>1162</v>
      </c>
      <c r="R99" s="173"/>
      <c r="S99" s="173"/>
      <c r="T99" s="173" t="s">
        <v>1157</v>
      </c>
      <c r="U99" s="173" t="s">
        <v>225</v>
      </c>
    </row>
    <row r="100" spans="1:21" x14ac:dyDescent="0.2">
      <c r="A100" s="172" t="s">
        <v>1163</v>
      </c>
      <c r="I100" s="173"/>
      <c r="L100" s="173" t="s">
        <v>1164</v>
      </c>
      <c r="M100" s="173" t="s">
        <v>1165</v>
      </c>
      <c r="N100" s="173" t="s">
        <v>1166</v>
      </c>
      <c r="O100" s="173" t="s">
        <v>1167</v>
      </c>
      <c r="P100" s="173" t="s">
        <v>1168</v>
      </c>
      <c r="Q100" s="173" t="s">
        <v>1169</v>
      </c>
      <c r="R100" s="173"/>
      <c r="S100" s="173"/>
      <c r="T100" s="173" t="s">
        <v>1164</v>
      </c>
      <c r="U100" s="173" t="s">
        <v>223</v>
      </c>
    </row>
    <row r="101" spans="1:21" x14ac:dyDescent="0.2">
      <c r="A101" s="170" t="s">
        <v>27</v>
      </c>
      <c r="B101" s="175" t="s">
        <v>1170</v>
      </c>
      <c r="C101" s="175" t="s">
        <v>1171</v>
      </c>
      <c r="D101" s="175" t="s">
        <v>1172</v>
      </c>
      <c r="E101" s="175" t="s">
        <v>1173</v>
      </c>
      <c r="I101" s="173"/>
      <c r="L101" s="173" t="s">
        <v>1174</v>
      </c>
      <c r="M101" s="173" t="s">
        <v>1175</v>
      </c>
      <c r="N101" s="173" t="s">
        <v>1176</v>
      </c>
      <c r="O101" s="173" t="s">
        <v>1175</v>
      </c>
      <c r="P101" s="173" t="s">
        <v>1177</v>
      </c>
      <c r="Q101" s="173" t="s">
        <v>1178</v>
      </c>
      <c r="R101" s="173"/>
      <c r="S101" s="173"/>
      <c r="T101" s="173" t="s">
        <v>1174</v>
      </c>
      <c r="U101" s="173" t="s">
        <v>223</v>
      </c>
    </row>
    <row r="102" spans="1:21" x14ac:dyDescent="0.2">
      <c r="A102" s="170" t="s">
        <v>55</v>
      </c>
      <c r="B102" s="175" t="s">
        <v>1179</v>
      </c>
      <c r="C102" s="175" t="s">
        <v>1180</v>
      </c>
      <c r="D102" s="175" t="s">
        <v>1181</v>
      </c>
      <c r="E102" s="175" t="s">
        <v>1182</v>
      </c>
      <c r="I102" s="173"/>
      <c r="L102" s="173" t="s">
        <v>1183</v>
      </c>
      <c r="M102" s="173" t="s">
        <v>1184</v>
      </c>
      <c r="N102" s="173" t="s">
        <v>1185</v>
      </c>
      <c r="O102" s="173" t="s">
        <v>1186</v>
      </c>
      <c r="P102" s="173" t="s">
        <v>1187</v>
      </c>
      <c r="Q102" s="173" t="s">
        <v>1188</v>
      </c>
      <c r="R102" s="173"/>
      <c r="S102" s="173"/>
      <c r="T102" s="173" t="s">
        <v>1183</v>
      </c>
      <c r="U102" s="173" t="s">
        <v>223</v>
      </c>
    </row>
    <row r="103" spans="1:21" x14ac:dyDescent="0.2">
      <c r="A103" s="170" t="s">
        <v>24</v>
      </c>
      <c r="B103" s="175" t="s">
        <v>1189</v>
      </c>
      <c r="C103" s="175" t="s">
        <v>1190</v>
      </c>
      <c r="D103" s="175" t="s">
        <v>1191</v>
      </c>
      <c r="E103" s="175" t="s">
        <v>1192</v>
      </c>
      <c r="I103" s="173"/>
      <c r="L103" s="173" t="s">
        <v>1193</v>
      </c>
      <c r="M103" s="173" t="s">
        <v>1194</v>
      </c>
      <c r="N103" s="173" t="s">
        <v>1195</v>
      </c>
      <c r="O103" s="173" t="s">
        <v>1194</v>
      </c>
      <c r="P103" s="173" t="s">
        <v>1196</v>
      </c>
      <c r="Q103" s="173" t="s">
        <v>1197</v>
      </c>
      <c r="R103" s="173"/>
      <c r="S103" s="173"/>
      <c r="T103" s="173" t="s">
        <v>1193</v>
      </c>
      <c r="U103" s="173" t="s">
        <v>223</v>
      </c>
    </row>
    <row r="104" spans="1:21" x14ac:dyDescent="0.2">
      <c r="A104" s="170" t="s">
        <v>0</v>
      </c>
      <c r="B104" s="175" t="s">
        <v>1198</v>
      </c>
      <c r="C104" s="175" t="s">
        <v>1199</v>
      </c>
      <c r="D104" s="175" t="s">
        <v>1200</v>
      </c>
      <c r="E104" s="175" t="s">
        <v>1201</v>
      </c>
      <c r="I104" s="173"/>
      <c r="L104" s="173" t="s">
        <v>1202</v>
      </c>
      <c r="M104" s="173" t="s">
        <v>1203</v>
      </c>
      <c r="N104" s="173" t="s">
        <v>1204</v>
      </c>
      <c r="O104" s="173" t="s">
        <v>1205</v>
      </c>
      <c r="P104" s="173" t="s">
        <v>1206</v>
      </c>
      <c r="Q104" s="173" t="s">
        <v>1207</v>
      </c>
      <c r="R104" s="173"/>
      <c r="S104" s="173"/>
      <c r="T104" s="173" t="s">
        <v>1202</v>
      </c>
      <c r="U104" s="173" t="s">
        <v>223</v>
      </c>
    </row>
    <row r="105" spans="1:21" x14ac:dyDescent="0.2">
      <c r="A105" s="170" t="s">
        <v>37</v>
      </c>
      <c r="B105" s="175" t="s">
        <v>1208</v>
      </c>
      <c r="C105" s="175" t="s">
        <v>1208</v>
      </c>
      <c r="D105" s="175" t="s">
        <v>1209</v>
      </c>
      <c r="E105" s="175" t="s">
        <v>1210</v>
      </c>
      <c r="I105" s="173"/>
      <c r="L105" s="173" t="s">
        <v>1211</v>
      </c>
      <c r="M105" s="173" t="s">
        <v>1212</v>
      </c>
      <c r="N105" s="173" t="s">
        <v>1213</v>
      </c>
      <c r="O105" s="173" t="s">
        <v>1214</v>
      </c>
      <c r="P105" s="173" t="s">
        <v>1215</v>
      </c>
      <c r="Q105" s="173" t="s">
        <v>1216</v>
      </c>
      <c r="R105" s="173"/>
      <c r="S105" s="173"/>
      <c r="T105" s="173" t="s">
        <v>1211</v>
      </c>
      <c r="U105" s="173" t="s">
        <v>223</v>
      </c>
    </row>
    <row r="106" spans="1:21" x14ac:dyDescent="0.2">
      <c r="A106" s="170" t="s">
        <v>1217</v>
      </c>
      <c r="B106" s="175" t="s">
        <v>1218</v>
      </c>
      <c r="C106" s="175" t="s">
        <v>1219</v>
      </c>
      <c r="D106" s="175" t="s">
        <v>1220</v>
      </c>
      <c r="E106" s="175" t="s">
        <v>1221</v>
      </c>
      <c r="I106" s="173"/>
      <c r="L106" s="173" t="s">
        <v>1222</v>
      </c>
      <c r="M106" s="173" t="s">
        <v>1223</v>
      </c>
      <c r="N106" s="173" t="s">
        <v>1224</v>
      </c>
      <c r="O106" s="173" t="s">
        <v>1225</v>
      </c>
      <c r="P106" s="173" t="s">
        <v>1226</v>
      </c>
      <c r="Q106" s="173" t="s">
        <v>1227</v>
      </c>
      <c r="R106" s="173"/>
      <c r="S106" s="173"/>
      <c r="T106" s="173" t="s">
        <v>1222</v>
      </c>
      <c r="U106" s="173" t="s">
        <v>223</v>
      </c>
    </row>
    <row r="107" spans="1:21" x14ac:dyDescent="0.2">
      <c r="A107" s="170" t="s">
        <v>97</v>
      </c>
      <c r="B107" s="175" t="s">
        <v>1228</v>
      </c>
      <c r="C107" s="175" t="s">
        <v>1229</v>
      </c>
      <c r="D107" s="175" t="s">
        <v>1230</v>
      </c>
      <c r="E107" s="175" t="s">
        <v>1231</v>
      </c>
      <c r="L107" s="173" t="s">
        <v>1232</v>
      </c>
      <c r="M107" s="173" t="s">
        <v>1233</v>
      </c>
      <c r="N107" s="173" t="s">
        <v>1233</v>
      </c>
      <c r="O107" s="173" t="s">
        <v>1233</v>
      </c>
      <c r="P107" s="173" t="s">
        <v>1234</v>
      </c>
      <c r="Q107" s="173" t="s">
        <v>1235</v>
      </c>
      <c r="R107" s="173"/>
      <c r="S107" s="173"/>
      <c r="T107" s="173" t="s">
        <v>1232</v>
      </c>
      <c r="U107" s="174" t="s">
        <v>227</v>
      </c>
    </row>
    <row r="108" spans="1:21" x14ac:dyDescent="0.2">
      <c r="A108" s="170" t="s">
        <v>98</v>
      </c>
      <c r="B108" s="175" t="s">
        <v>1236</v>
      </c>
      <c r="C108" s="175" t="s">
        <v>1237</v>
      </c>
      <c r="D108" s="175" t="s">
        <v>1238</v>
      </c>
      <c r="E108" s="175" t="s">
        <v>1239</v>
      </c>
      <c r="I108" s="178" t="s">
        <v>1240</v>
      </c>
      <c r="L108" s="173" t="s">
        <v>1241</v>
      </c>
      <c r="M108" s="173" t="s">
        <v>1242</v>
      </c>
      <c r="N108" s="173" t="s">
        <v>1243</v>
      </c>
      <c r="O108" s="173" t="s">
        <v>1244</v>
      </c>
      <c r="P108" s="173" t="s">
        <v>1245</v>
      </c>
      <c r="Q108" s="173" t="s">
        <v>1246</v>
      </c>
      <c r="R108" s="173"/>
      <c r="S108" s="173"/>
      <c r="T108" s="173" t="s">
        <v>1241</v>
      </c>
      <c r="U108" s="173" t="s">
        <v>223</v>
      </c>
    </row>
    <row r="109" spans="1:21" x14ac:dyDescent="0.2">
      <c r="A109" s="170" t="s">
        <v>56</v>
      </c>
      <c r="B109" s="175" t="s">
        <v>1247</v>
      </c>
      <c r="C109" s="175" t="s">
        <v>1248</v>
      </c>
      <c r="D109" s="175" t="s">
        <v>1249</v>
      </c>
      <c r="E109" s="175" t="s">
        <v>1250</v>
      </c>
      <c r="I109" s="173" t="str">
        <f ca="1">HLOOKUP(Introduction!$G$4,nametranslations,94,FALSE)</f>
        <v>EMIS</v>
      </c>
      <c r="L109" s="173" t="s">
        <v>1251</v>
      </c>
      <c r="M109" s="173" t="s">
        <v>1252</v>
      </c>
      <c r="N109" s="173" t="s">
        <v>1253</v>
      </c>
      <c r="O109" s="173" t="s">
        <v>1252</v>
      </c>
      <c r="P109" s="173" t="s">
        <v>1254</v>
      </c>
      <c r="Q109" s="173" t="s">
        <v>1255</v>
      </c>
      <c r="R109" s="173"/>
      <c r="S109" s="173"/>
      <c r="T109" s="173" t="s">
        <v>1251</v>
      </c>
      <c r="U109" s="173" t="s">
        <v>223</v>
      </c>
    </row>
    <row r="110" spans="1:21" x14ac:dyDescent="0.2">
      <c r="A110" s="170" t="s">
        <v>1256</v>
      </c>
      <c r="B110" s="175" t="s">
        <v>1257</v>
      </c>
      <c r="C110" s="175" t="s">
        <v>1258</v>
      </c>
      <c r="D110" s="175" t="s">
        <v>1259</v>
      </c>
      <c r="E110" s="175" t="s">
        <v>1260</v>
      </c>
      <c r="I110" s="173" t="str">
        <f ca="1">HLOOKUP(Introduction!$G$4,nametranslations,95,FALSE)</f>
        <v>Survey</v>
      </c>
      <c r="L110" s="173" t="s">
        <v>1261</v>
      </c>
      <c r="M110" s="173" t="s">
        <v>1262</v>
      </c>
      <c r="N110" s="173" t="s">
        <v>1263</v>
      </c>
      <c r="O110" s="173" t="s">
        <v>1264</v>
      </c>
      <c r="P110" s="173" t="s">
        <v>1265</v>
      </c>
      <c r="Q110" s="173" t="s">
        <v>1266</v>
      </c>
      <c r="R110" s="173"/>
      <c r="S110" s="173"/>
      <c r="T110" s="173" t="s">
        <v>1261</v>
      </c>
      <c r="U110" s="173" t="s">
        <v>225</v>
      </c>
    </row>
    <row r="111" spans="1:21" x14ac:dyDescent="0.2">
      <c r="A111" s="170" t="s">
        <v>12</v>
      </c>
      <c r="B111" s="170" t="s">
        <v>1267</v>
      </c>
      <c r="C111" s="175" t="s">
        <v>1268</v>
      </c>
      <c r="D111" s="175" t="s">
        <v>1269</v>
      </c>
      <c r="E111" s="175" t="s">
        <v>1270</v>
      </c>
      <c r="I111" s="173" t="str">
        <f ca="1">HLOOKUP(Introduction!$G$4,nametranslations,96,FALSE)</f>
        <v>Census</v>
      </c>
      <c r="L111" s="173" t="s">
        <v>1271</v>
      </c>
      <c r="M111" s="173" t="s">
        <v>1272</v>
      </c>
      <c r="N111" s="173" t="s">
        <v>1273</v>
      </c>
      <c r="O111" s="173" t="s">
        <v>1272</v>
      </c>
      <c r="P111" s="173" t="s">
        <v>1274</v>
      </c>
      <c r="Q111" s="173" t="s">
        <v>1275</v>
      </c>
      <c r="R111" s="173"/>
      <c r="S111" s="173"/>
      <c r="T111" s="173" t="s">
        <v>1271</v>
      </c>
      <c r="U111" s="173" t="s">
        <v>223</v>
      </c>
    </row>
    <row r="112" spans="1:21" x14ac:dyDescent="0.2">
      <c r="A112" s="170" t="s">
        <v>106</v>
      </c>
      <c r="B112" s="175" t="s">
        <v>1276</v>
      </c>
      <c r="C112" s="175" t="s">
        <v>1277</v>
      </c>
      <c r="D112" s="175" t="s">
        <v>1278</v>
      </c>
      <c r="E112" s="175" t="s">
        <v>1279</v>
      </c>
      <c r="I112" s="173" t="str">
        <f ca="1">HLOOKUP(Introduction!$G$4,nametranslations,97,FALSE)</f>
        <v>Other</v>
      </c>
      <c r="L112" s="173" t="s">
        <v>1280</v>
      </c>
      <c r="M112" s="173" t="s">
        <v>1281</v>
      </c>
      <c r="N112" s="173" t="s">
        <v>1281</v>
      </c>
      <c r="O112" s="173" t="s">
        <v>1281</v>
      </c>
      <c r="P112" s="173" t="s">
        <v>1282</v>
      </c>
      <c r="Q112" s="173" t="s">
        <v>1283</v>
      </c>
      <c r="R112" s="173"/>
      <c r="S112" s="173"/>
      <c r="T112" s="173" t="s">
        <v>1280</v>
      </c>
      <c r="U112" s="173" t="s">
        <v>223</v>
      </c>
    </row>
    <row r="113" spans="1:21" x14ac:dyDescent="0.2">
      <c r="A113" s="170" t="s">
        <v>94</v>
      </c>
      <c r="B113" s="175" t="s">
        <v>1284</v>
      </c>
      <c r="C113" s="175" t="s">
        <v>1285</v>
      </c>
      <c r="D113" s="175" t="s">
        <v>1286</v>
      </c>
      <c r="E113" s="175" t="s">
        <v>1287</v>
      </c>
      <c r="I113" s="173" t="str">
        <f ca="1">HLOOKUP(Introduction!$G$4,nametranslations,98,FALSE)</f>
        <v>Survey with microdata</v>
      </c>
      <c r="L113" s="173" t="s">
        <v>1288</v>
      </c>
      <c r="M113" s="173" t="s">
        <v>1289</v>
      </c>
      <c r="N113" s="173" t="s">
        <v>1290</v>
      </c>
      <c r="O113" s="173" t="s">
        <v>1291</v>
      </c>
      <c r="P113" s="173" t="s">
        <v>1292</v>
      </c>
      <c r="Q113" s="173" t="s">
        <v>1293</v>
      </c>
      <c r="R113" s="173"/>
      <c r="S113" s="173"/>
      <c r="T113" s="173" t="s">
        <v>1288</v>
      </c>
      <c r="U113" s="174" t="s">
        <v>227</v>
      </c>
    </row>
    <row r="114" spans="1:21" x14ac:dyDescent="0.2">
      <c r="A114" s="170" t="s">
        <v>95</v>
      </c>
      <c r="B114" s="175" t="s">
        <v>1294</v>
      </c>
      <c r="C114" s="175" t="s">
        <v>1295</v>
      </c>
      <c r="D114" s="175" t="s">
        <v>1296</v>
      </c>
      <c r="E114" s="175" t="s">
        <v>1297</v>
      </c>
      <c r="I114" s="173" t="str">
        <f ca="1">HLOOKUP(Introduction!$G$4,nametranslations,99,FALSE)</f>
        <v>Admin</v>
      </c>
      <c r="L114" s="173" t="s">
        <v>1298</v>
      </c>
      <c r="M114" s="173" t="s">
        <v>1299</v>
      </c>
      <c r="N114" s="173" t="s">
        <v>1300</v>
      </c>
      <c r="O114" s="173" t="s">
        <v>1301</v>
      </c>
      <c r="P114" s="173" t="s">
        <v>1302</v>
      </c>
      <c r="Q114" s="173" t="s">
        <v>1303</v>
      </c>
      <c r="R114" s="173"/>
      <c r="S114" s="173"/>
      <c r="T114" s="173" t="s">
        <v>1298</v>
      </c>
      <c r="U114" s="173" t="s">
        <v>223</v>
      </c>
    </row>
    <row r="115" spans="1:21" x14ac:dyDescent="0.2">
      <c r="A115" s="170" t="s">
        <v>23</v>
      </c>
      <c r="B115" s="175" t="s">
        <v>1304</v>
      </c>
      <c r="C115" s="175" t="s">
        <v>1305</v>
      </c>
      <c r="D115" s="175" t="s">
        <v>1306</v>
      </c>
      <c r="E115" s="175" t="s">
        <v>1307</v>
      </c>
      <c r="L115" s="173" t="s">
        <v>1308</v>
      </c>
      <c r="M115" s="173" t="s">
        <v>1309</v>
      </c>
      <c r="N115" s="173" t="s">
        <v>1309</v>
      </c>
      <c r="O115" s="173" t="s">
        <v>1310</v>
      </c>
      <c r="P115" s="173" t="s">
        <v>1311</v>
      </c>
      <c r="Q115" s="173" t="s">
        <v>1312</v>
      </c>
      <c r="R115" s="173"/>
      <c r="S115" s="173"/>
      <c r="T115" s="173" t="s">
        <v>1308</v>
      </c>
      <c r="U115" s="174" t="s">
        <v>223</v>
      </c>
    </row>
    <row r="116" spans="1:21" x14ac:dyDescent="0.2">
      <c r="A116" s="170" t="s">
        <v>20</v>
      </c>
      <c r="B116" s="175" t="s">
        <v>1313</v>
      </c>
      <c r="C116" s="175" t="s">
        <v>1314</v>
      </c>
      <c r="D116" s="175" t="s">
        <v>1315</v>
      </c>
      <c r="E116" s="175" t="s">
        <v>1316</v>
      </c>
      <c r="L116" s="173" t="s">
        <v>1317</v>
      </c>
      <c r="M116" s="173" t="s">
        <v>1318</v>
      </c>
      <c r="N116" s="173" t="s">
        <v>1318</v>
      </c>
      <c r="O116" s="173" t="s">
        <v>1318</v>
      </c>
      <c r="P116" s="173" t="s">
        <v>1319</v>
      </c>
      <c r="Q116" s="173" t="s">
        <v>1320</v>
      </c>
      <c r="R116" s="173"/>
      <c r="S116" s="173"/>
      <c r="T116" s="173" t="s">
        <v>1317</v>
      </c>
      <c r="U116" s="173" t="s">
        <v>223</v>
      </c>
    </row>
    <row r="117" spans="1:21" x14ac:dyDescent="0.2">
      <c r="A117" s="170" t="s">
        <v>22</v>
      </c>
      <c r="B117" s="175" t="s">
        <v>1321</v>
      </c>
      <c r="C117" s="175" t="s">
        <v>1322</v>
      </c>
      <c r="D117" s="175" t="s">
        <v>1323</v>
      </c>
      <c r="E117" s="175" t="s">
        <v>1324</v>
      </c>
      <c r="L117" s="173" t="s">
        <v>1325</v>
      </c>
      <c r="M117" s="173" t="s">
        <v>1326</v>
      </c>
      <c r="N117" s="173" t="s">
        <v>1327</v>
      </c>
      <c r="O117" s="173" t="s">
        <v>1328</v>
      </c>
      <c r="P117" s="173" t="s">
        <v>1329</v>
      </c>
      <c r="Q117" s="173" t="s">
        <v>1330</v>
      </c>
      <c r="R117" s="173"/>
      <c r="S117" s="173"/>
      <c r="T117" s="173" t="s">
        <v>1325</v>
      </c>
      <c r="U117" s="174" t="s">
        <v>223</v>
      </c>
    </row>
    <row r="118" spans="1:21" x14ac:dyDescent="0.2">
      <c r="A118" s="170" t="s">
        <v>3</v>
      </c>
      <c r="B118" s="175" t="s">
        <v>1331</v>
      </c>
      <c r="C118" s="175" t="s">
        <v>1332</v>
      </c>
      <c r="D118" s="175" t="s">
        <v>1333</v>
      </c>
      <c r="E118" s="175" t="s">
        <v>1334</v>
      </c>
      <c r="L118" s="173" t="s">
        <v>1335</v>
      </c>
      <c r="M118" s="173" t="s">
        <v>1336</v>
      </c>
      <c r="N118" s="173" t="s">
        <v>1337</v>
      </c>
      <c r="O118" s="173" t="s">
        <v>1338</v>
      </c>
      <c r="P118" s="173" t="s">
        <v>1339</v>
      </c>
      <c r="Q118" s="173" t="s">
        <v>1340</v>
      </c>
      <c r="R118" s="173"/>
      <c r="S118" s="173"/>
      <c r="T118" s="173" t="s">
        <v>1335</v>
      </c>
      <c r="U118" s="173" t="s">
        <v>223</v>
      </c>
    </row>
    <row r="119" spans="1:21" x14ac:dyDescent="0.2">
      <c r="A119" s="170" t="s">
        <v>52</v>
      </c>
      <c r="B119" s="175" t="s">
        <v>1341</v>
      </c>
      <c r="C119" s="175" t="s">
        <v>1342</v>
      </c>
      <c r="D119" s="175" t="s">
        <v>1343</v>
      </c>
      <c r="E119" s="175" t="s">
        <v>1344</v>
      </c>
      <c r="L119" s="173" t="s">
        <v>1345</v>
      </c>
      <c r="M119" s="173" t="s">
        <v>1346</v>
      </c>
      <c r="N119" s="173" t="s">
        <v>1346</v>
      </c>
      <c r="O119" s="173" t="s">
        <v>1346</v>
      </c>
      <c r="P119" s="173" t="s">
        <v>1347</v>
      </c>
      <c r="Q119" s="173" t="s">
        <v>1348</v>
      </c>
      <c r="R119" s="173"/>
      <c r="S119" s="173"/>
      <c r="T119" s="173" t="s">
        <v>1345</v>
      </c>
      <c r="U119" s="173" t="s">
        <v>223</v>
      </c>
    </row>
    <row r="120" spans="1:21" x14ac:dyDescent="0.2">
      <c r="A120" s="170" t="s">
        <v>57</v>
      </c>
      <c r="B120" s="175" t="s">
        <v>1349</v>
      </c>
      <c r="C120" s="175" t="s">
        <v>1350</v>
      </c>
      <c r="D120" s="175" t="s">
        <v>1351</v>
      </c>
      <c r="E120" s="175" t="s">
        <v>1352</v>
      </c>
      <c r="L120" s="173" t="s">
        <v>1353</v>
      </c>
      <c r="M120" s="173" t="s">
        <v>1354</v>
      </c>
      <c r="N120" s="173" t="s">
        <v>1355</v>
      </c>
      <c r="O120" s="173" t="s">
        <v>1356</v>
      </c>
      <c r="P120" s="173" t="s">
        <v>1357</v>
      </c>
      <c r="Q120" s="173" t="s">
        <v>1358</v>
      </c>
      <c r="R120" s="173"/>
      <c r="S120" s="173"/>
      <c r="T120" s="173" t="s">
        <v>1353</v>
      </c>
      <c r="U120" s="173" t="s">
        <v>223</v>
      </c>
    </row>
    <row r="121" spans="1:21" x14ac:dyDescent="0.2">
      <c r="A121" s="170" t="s">
        <v>99</v>
      </c>
      <c r="B121" s="175" t="s">
        <v>1359</v>
      </c>
      <c r="C121" s="175" t="s">
        <v>1360</v>
      </c>
      <c r="D121" s="175" t="s">
        <v>1361</v>
      </c>
      <c r="E121" s="175" t="s">
        <v>1362</v>
      </c>
      <c r="L121" s="173" t="s">
        <v>1363</v>
      </c>
      <c r="M121" s="173" t="s">
        <v>1364</v>
      </c>
      <c r="N121" s="173" t="s">
        <v>1365</v>
      </c>
      <c r="O121" s="173" t="s">
        <v>1366</v>
      </c>
      <c r="P121" s="173" t="s">
        <v>1367</v>
      </c>
      <c r="Q121" s="173" t="s">
        <v>1368</v>
      </c>
      <c r="R121" s="173"/>
      <c r="S121" s="173"/>
      <c r="T121" s="173" t="s">
        <v>1363</v>
      </c>
      <c r="U121" s="173" t="s">
        <v>223</v>
      </c>
    </row>
    <row r="122" spans="1:21" x14ac:dyDescent="0.2">
      <c r="A122" s="170" t="s">
        <v>113</v>
      </c>
      <c r="B122" s="175" t="s">
        <v>1369</v>
      </c>
      <c r="C122" s="175" t="s">
        <v>1370</v>
      </c>
      <c r="D122" s="175" t="s">
        <v>1371</v>
      </c>
      <c r="E122" s="175" t="s">
        <v>1372</v>
      </c>
      <c r="L122" s="173" t="s">
        <v>1373</v>
      </c>
      <c r="M122" s="173" t="s">
        <v>1374</v>
      </c>
      <c r="N122" s="173" t="s">
        <v>1375</v>
      </c>
      <c r="O122" s="173" t="s">
        <v>1374</v>
      </c>
      <c r="P122" s="173" t="s">
        <v>1376</v>
      </c>
      <c r="Q122" s="173" t="s">
        <v>1377</v>
      </c>
      <c r="R122" s="173"/>
      <c r="S122" s="173"/>
      <c r="T122" s="173" t="s">
        <v>1373</v>
      </c>
      <c r="U122" s="174" t="s">
        <v>227</v>
      </c>
    </row>
    <row r="123" spans="1:21" x14ac:dyDescent="0.2">
      <c r="A123" s="170" t="s">
        <v>114</v>
      </c>
      <c r="B123" s="175" t="s">
        <v>1378</v>
      </c>
      <c r="C123" s="175" t="s">
        <v>1379</v>
      </c>
      <c r="D123" s="175" t="s">
        <v>1380</v>
      </c>
      <c r="E123" s="175" t="s">
        <v>1381</v>
      </c>
      <c r="L123" s="173" t="s">
        <v>1382</v>
      </c>
      <c r="M123" s="173" t="s">
        <v>1383</v>
      </c>
      <c r="N123" s="173" t="s">
        <v>1384</v>
      </c>
      <c r="O123" s="173" t="s">
        <v>1385</v>
      </c>
      <c r="P123" s="173" t="s">
        <v>1386</v>
      </c>
      <c r="Q123" s="173" t="s">
        <v>1387</v>
      </c>
      <c r="R123" s="173"/>
      <c r="S123" s="173"/>
      <c r="T123" s="173" t="s">
        <v>1382</v>
      </c>
      <c r="U123" s="173" t="s">
        <v>225</v>
      </c>
    </row>
    <row r="124" spans="1:21" x14ac:dyDescent="0.2">
      <c r="A124" s="170" t="s">
        <v>30</v>
      </c>
      <c r="B124" s="175" t="s">
        <v>1388</v>
      </c>
      <c r="C124" s="175" t="s">
        <v>1389</v>
      </c>
      <c r="D124" s="175" t="s">
        <v>1390</v>
      </c>
      <c r="E124" s="175" t="s">
        <v>1391</v>
      </c>
      <c r="L124" s="173" t="s">
        <v>1392</v>
      </c>
      <c r="M124" s="173" t="s">
        <v>1393</v>
      </c>
      <c r="N124" s="173" t="s">
        <v>1394</v>
      </c>
      <c r="O124" s="173" t="s">
        <v>1395</v>
      </c>
      <c r="P124" s="173" t="s">
        <v>1396</v>
      </c>
      <c r="Q124" s="173" t="s">
        <v>1397</v>
      </c>
      <c r="R124" s="173"/>
      <c r="S124" s="173"/>
      <c r="T124" s="173" t="s">
        <v>1392</v>
      </c>
      <c r="U124" s="173" t="s">
        <v>227</v>
      </c>
    </row>
    <row r="125" spans="1:21" x14ac:dyDescent="0.2">
      <c r="A125" s="170" t="s">
        <v>26</v>
      </c>
      <c r="B125" s="175" t="s">
        <v>1398</v>
      </c>
      <c r="C125" s="175" t="s">
        <v>1399</v>
      </c>
      <c r="D125" s="175" t="s">
        <v>1400</v>
      </c>
      <c r="E125" s="175" t="s">
        <v>1401</v>
      </c>
      <c r="L125" s="173" t="s">
        <v>1402</v>
      </c>
      <c r="M125" s="173" t="s">
        <v>1403</v>
      </c>
      <c r="N125" s="173" t="s">
        <v>1404</v>
      </c>
      <c r="O125" s="173" t="s">
        <v>1403</v>
      </c>
      <c r="P125" s="173" t="s">
        <v>1405</v>
      </c>
      <c r="Q125" s="173" t="s">
        <v>1406</v>
      </c>
      <c r="R125" s="173"/>
      <c r="S125" s="173"/>
      <c r="T125" s="173" t="s">
        <v>1402</v>
      </c>
      <c r="U125" s="173" t="s">
        <v>223</v>
      </c>
    </row>
    <row r="126" spans="1:21" x14ac:dyDescent="0.2">
      <c r="A126" s="170" t="s">
        <v>127</v>
      </c>
      <c r="B126" s="175" t="s">
        <v>1407</v>
      </c>
      <c r="C126" s="175" t="s">
        <v>989</v>
      </c>
      <c r="D126" s="175" t="s">
        <v>990</v>
      </c>
      <c r="E126" s="175" t="s">
        <v>991</v>
      </c>
      <c r="L126" s="173" t="s">
        <v>1408</v>
      </c>
      <c r="M126" s="173" t="s">
        <v>1409</v>
      </c>
      <c r="N126" s="173" t="s">
        <v>1410</v>
      </c>
      <c r="O126" s="173" t="s">
        <v>1411</v>
      </c>
      <c r="P126" s="173" t="s">
        <v>1412</v>
      </c>
      <c r="Q126" s="173" t="s">
        <v>1413</v>
      </c>
      <c r="R126" s="173"/>
      <c r="S126" s="173"/>
      <c r="T126" s="173" t="s">
        <v>1408</v>
      </c>
      <c r="U126" s="174" t="s">
        <v>227</v>
      </c>
    </row>
    <row r="127" spans="1:21" x14ac:dyDescent="0.2">
      <c r="A127" s="170" t="s">
        <v>1414</v>
      </c>
      <c r="B127" s="175" t="s">
        <v>1415</v>
      </c>
      <c r="C127" s="175" t="s">
        <v>1416</v>
      </c>
      <c r="D127" s="175" t="s">
        <v>1417</v>
      </c>
      <c r="E127" s="175" t="s">
        <v>1418</v>
      </c>
      <c r="L127" s="173" t="s">
        <v>1419</v>
      </c>
      <c r="M127" s="173" t="s">
        <v>1420</v>
      </c>
      <c r="N127" s="173" t="s">
        <v>1421</v>
      </c>
      <c r="O127" s="173" t="s">
        <v>1422</v>
      </c>
      <c r="P127" s="173" t="s">
        <v>1423</v>
      </c>
      <c r="Q127" s="173" t="s">
        <v>1424</v>
      </c>
      <c r="R127" s="173"/>
      <c r="S127" s="173"/>
      <c r="T127" s="173" t="s">
        <v>1419</v>
      </c>
      <c r="U127" s="173" t="s">
        <v>223</v>
      </c>
    </row>
    <row r="128" spans="1:21" x14ac:dyDescent="0.2">
      <c r="A128" s="170" t="s">
        <v>112</v>
      </c>
      <c r="B128" s="175" t="s">
        <v>1425</v>
      </c>
      <c r="C128" s="175" t="s">
        <v>1426</v>
      </c>
      <c r="D128" s="175" t="s">
        <v>1427</v>
      </c>
      <c r="E128" s="175" t="s">
        <v>1428</v>
      </c>
      <c r="L128" s="173" t="s">
        <v>1429</v>
      </c>
      <c r="M128" s="173" t="s">
        <v>1430</v>
      </c>
      <c r="N128" s="173" t="s">
        <v>1430</v>
      </c>
      <c r="O128" s="173" t="s">
        <v>1430</v>
      </c>
      <c r="P128" s="173" t="s">
        <v>1431</v>
      </c>
      <c r="Q128" s="173" t="s">
        <v>1432</v>
      </c>
      <c r="R128" s="173"/>
      <c r="S128" s="173"/>
      <c r="T128" s="173" t="s">
        <v>1429</v>
      </c>
      <c r="U128" s="173" t="s">
        <v>223</v>
      </c>
    </row>
    <row r="129" spans="1:21" x14ac:dyDescent="0.2">
      <c r="A129" s="170" t="s">
        <v>154</v>
      </c>
      <c r="B129" s="175" t="s">
        <v>1433</v>
      </c>
      <c r="C129" s="175" t="s">
        <v>1434</v>
      </c>
      <c r="D129" s="175" t="s">
        <v>1435</v>
      </c>
      <c r="E129" s="175" t="s">
        <v>1436</v>
      </c>
      <c r="L129" s="173" t="s">
        <v>1437</v>
      </c>
      <c r="M129" s="173" t="s">
        <v>1438</v>
      </c>
      <c r="N129" s="173" t="s">
        <v>1438</v>
      </c>
      <c r="O129" s="173" t="s">
        <v>1438</v>
      </c>
      <c r="P129" s="173" t="s">
        <v>1439</v>
      </c>
      <c r="Q129" s="173" t="s">
        <v>1440</v>
      </c>
      <c r="R129" s="173"/>
      <c r="S129" s="173"/>
      <c r="T129" s="173" t="s">
        <v>1437</v>
      </c>
      <c r="U129" s="173" t="s">
        <v>223</v>
      </c>
    </row>
    <row r="130" spans="1:21" x14ac:dyDescent="0.2">
      <c r="A130" s="170" t="s">
        <v>1441</v>
      </c>
      <c r="B130" s="175" t="s">
        <v>1441</v>
      </c>
      <c r="C130" s="175" t="s">
        <v>1442</v>
      </c>
      <c r="D130" s="175" t="s">
        <v>1443</v>
      </c>
      <c r="E130" s="175" t="s">
        <v>1444</v>
      </c>
      <c r="L130" s="173" t="s">
        <v>1445</v>
      </c>
      <c r="M130" s="173" t="s">
        <v>1446</v>
      </c>
      <c r="N130" s="173" t="s">
        <v>1446</v>
      </c>
      <c r="O130" s="173" t="s">
        <v>1446</v>
      </c>
      <c r="P130" s="173" t="s">
        <v>1447</v>
      </c>
      <c r="Q130" s="173" t="s">
        <v>1448</v>
      </c>
      <c r="R130" s="173"/>
      <c r="S130" s="173"/>
      <c r="T130" s="173" t="s">
        <v>1445</v>
      </c>
      <c r="U130" s="173" t="s">
        <v>223</v>
      </c>
    </row>
    <row r="131" spans="1:21" x14ac:dyDescent="0.2">
      <c r="A131" s="170" t="s">
        <v>1449</v>
      </c>
      <c r="B131" s="175" t="s">
        <v>1450</v>
      </c>
      <c r="C131" s="175" t="s">
        <v>1451</v>
      </c>
      <c r="D131" s="175" t="s">
        <v>1452</v>
      </c>
      <c r="E131" s="175" t="s">
        <v>1453</v>
      </c>
      <c r="L131" s="173" t="s">
        <v>1454</v>
      </c>
      <c r="M131" s="173" t="s">
        <v>1455</v>
      </c>
      <c r="N131" s="173" t="s">
        <v>1456</v>
      </c>
      <c r="O131" s="173" t="s">
        <v>1457</v>
      </c>
      <c r="P131" s="173" t="s">
        <v>1458</v>
      </c>
      <c r="Q131" s="173" t="s">
        <v>1459</v>
      </c>
      <c r="R131" s="173"/>
      <c r="S131" s="173"/>
      <c r="T131" s="173" t="s">
        <v>1454</v>
      </c>
      <c r="U131" s="173" t="s">
        <v>223</v>
      </c>
    </row>
    <row r="132" spans="1:21" x14ac:dyDescent="0.2">
      <c r="A132" s="170" t="s">
        <v>1460</v>
      </c>
      <c r="B132" s="175" t="s">
        <v>1461</v>
      </c>
      <c r="C132" s="175" t="s">
        <v>1462</v>
      </c>
      <c r="D132" s="175" t="s">
        <v>1463</v>
      </c>
      <c r="E132" s="175" t="s">
        <v>1464</v>
      </c>
      <c r="L132" s="173" t="s">
        <v>1465</v>
      </c>
      <c r="M132" s="173" t="s">
        <v>1466</v>
      </c>
      <c r="N132" s="173" t="s">
        <v>1466</v>
      </c>
      <c r="O132" s="173" t="s">
        <v>1467</v>
      </c>
      <c r="P132" s="173" t="s">
        <v>1468</v>
      </c>
      <c r="Q132" s="173" t="s">
        <v>1469</v>
      </c>
      <c r="R132" s="173"/>
      <c r="S132" s="173"/>
      <c r="T132" s="173" t="s">
        <v>1465</v>
      </c>
      <c r="U132" s="173" t="s">
        <v>225</v>
      </c>
    </row>
    <row r="133" spans="1:21" x14ac:dyDescent="0.2">
      <c r="A133" s="170" t="s">
        <v>1470</v>
      </c>
      <c r="B133" s="175" t="s">
        <v>1471</v>
      </c>
      <c r="C133" s="175" t="s">
        <v>1472</v>
      </c>
      <c r="D133" s="175" t="s">
        <v>1473</v>
      </c>
      <c r="E133" s="175" t="s">
        <v>1474</v>
      </c>
      <c r="L133" s="173" t="s">
        <v>1475</v>
      </c>
      <c r="M133" s="173" t="s">
        <v>1476</v>
      </c>
      <c r="N133" s="173" t="s">
        <v>1477</v>
      </c>
      <c r="O133" s="173" t="s">
        <v>1478</v>
      </c>
      <c r="P133" s="173" t="s">
        <v>1479</v>
      </c>
      <c r="Q133" s="173" t="s">
        <v>1480</v>
      </c>
      <c r="R133" s="173"/>
      <c r="S133" s="173"/>
      <c r="T133" s="173" t="s">
        <v>1475</v>
      </c>
      <c r="U133" s="173" t="s">
        <v>223</v>
      </c>
    </row>
    <row r="134" spans="1:21" x14ac:dyDescent="0.2">
      <c r="A134" s="170" t="s">
        <v>1481</v>
      </c>
      <c r="B134" s="175" t="s">
        <v>1482</v>
      </c>
      <c r="C134" s="175" t="s">
        <v>1483</v>
      </c>
      <c r="D134" s="175" t="s">
        <v>1484</v>
      </c>
      <c r="E134" s="175" t="s">
        <v>1485</v>
      </c>
      <c r="L134" s="173" t="s">
        <v>1486</v>
      </c>
      <c r="M134" s="173" t="s">
        <v>1487</v>
      </c>
      <c r="N134" s="173" t="s">
        <v>1488</v>
      </c>
      <c r="O134" s="173" t="s">
        <v>1489</v>
      </c>
      <c r="P134" s="173" t="s">
        <v>1490</v>
      </c>
      <c r="Q134" s="173" t="s">
        <v>1491</v>
      </c>
      <c r="R134" s="173"/>
      <c r="S134" s="173"/>
      <c r="T134" s="173" t="s">
        <v>1486</v>
      </c>
      <c r="U134" s="173" t="s">
        <v>228</v>
      </c>
    </row>
    <row r="135" spans="1:21" x14ac:dyDescent="0.2">
      <c r="A135" s="170" t="s">
        <v>1492</v>
      </c>
      <c r="B135" s="175" t="s">
        <v>1493</v>
      </c>
      <c r="C135" s="175" t="s">
        <v>1494</v>
      </c>
      <c r="D135" s="175" t="s">
        <v>1495</v>
      </c>
      <c r="E135" s="175" t="s">
        <v>1496</v>
      </c>
      <c r="L135" s="173" t="s">
        <v>1497</v>
      </c>
      <c r="M135" s="173" t="s">
        <v>1498</v>
      </c>
      <c r="N135" s="173" t="s">
        <v>1499</v>
      </c>
      <c r="O135" s="173" t="s">
        <v>1500</v>
      </c>
      <c r="P135" s="173" t="s">
        <v>1501</v>
      </c>
      <c r="Q135" s="173" t="s">
        <v>1502</v>
      </c>
      <c r="R135" s="173"/>
      <c r="S135" s="173"/>
      <c r="T135" s="173" t="s">
        <v>1497</v>
      </c>
      <c r="U135" s="173" t="s">
        <v>225</v>
      </c>
    </row>
    <row r="136" spans="1:21" x14ac:dyDescent="0.2">
      <c r="A136" s="170" t="s">
        <v>1503</v>
      </c>
      <c r="B136" s="175" t="s">
        <v>1504</v>
      </c>
      <c r="C136" s="175" t="s">
        <v>1505</v>
      </c>
      <c r="D136" s="175" t="s">
        <v>1506</v>
      </c>
      <c r="E136" s="175" t="s">
        <v>1507</v>
      </c>
      <c r="L136" s="173" t="s">
        <v>1508</v>
      </c>
      <c r="M136" s="173" t="s">
        <v>1509</v>
      </c>
      <c r="N136" s="173" t="s">
        <v>1510</v>
      </c>
      <c r="O136" s="173" t="s">
        <v>1511</v>
      </c>
      <c r="P136" s="173" t="s">
        <v>1512</v>
      </c>
      <c r="Q136" s="173" t="s">
        <v>1513</v>
      </c>
      <c r="R136" s="173"/>
      <c r="S136" s="173"/>
      <c r="T136" s="173" t="s">
        <v>1508</v>
      </c>
      <c r="U136" s="173" t="s">
        <v>227</v>
      </c>
    </row>
    <row r="137" spans="1:21" x14ac:dyDescent="0.2">
      <c r="A137" s="170" t="s">
        <v>1514</v>
      </c>
      <c r="B137" s="175" t="s">
        <v>1515</v>
      </c>
      <c r="C137" s="175" t="s">
        <v>1516</v>
      </c>
      <c r="D137" s="175" t="s">
        <v>1517</v>
      </c>
      <c r="E137" s="175" t="s">
        <v>1518</v>
      </c>
      <c r="L137" s="173" t="s">
        <v>1519</v>
      </c>
      <c r="M137" s="173" t="s">
        <v>1520</v>
      </c>
      <c r="N137" s="173" t="s">
        <v>1520</v>
      </c>
      <c r="O137" s="173" t="s">
        <v>1521</v>
      </c>
      <c r="P137" s="173" t="s">
        <v>1522</v>
      </c>
      <c r="Q137" s="173" t="s">
        <v>1523</v>
      </c>
      <c r="R137" s="173"/>
      <c r="S137" s="173"/>
      <c r="T137" s="173" t="s">
        <v>1519</v>
      </c>
      <c r="U137" s="173" t="s">
        <v>225</v>
      </c>
    </row>
    <row r="138" spans="1:21" x14ac:dyDescent="0.2">
      <c r="A138" s="170" t="s">
        <v>183</v>
      </c>
      <c r="B138" s="175" t="s">
        <v>1524</v>
      </c>
      <c r="C138" s="175" t="s">
        <v>1525</v>
      </c>
      <c r="D138" s="175" t="s">
        <v>1526</v>
      </c>
      <c r="E138" s="175" t="s">
        <v>1527</v>
      </c>
      <c r="L138" s="173" t="s">
        <v>1528</v>
      </c>
      <c r="M138" s="173" t="s">
        <v>1529</v>
      </c>
      <c r="N138" s="173" t="s">
        <v>1530</v>
      </c>
      <c r="O138" s="173" t="s">
        <v>1531</v>
      </c>
      <c r="P138" s="173" t="s">
        <v>1532</v>
      </c>
      <c r="Q138" s="173" t="s">
        <v>1533</v>
      </c>
      <c r="R138" s="173"/>
      <c r="S138" s="173"/>
      <c r="T138" s="173" t="s">
        <v>1528</v>
      </c>
      <c r="U138" s="174" t="s">
        <v>223</v>
      </c>
    </row>
    <row r="139" spans="1:21" x14ac:dyDescent="0.2">
      <c r="A139" s="172" t="s">
        <v>1534</v>
      </c>
      <c r="L139" s="173" t="s">
        <v>1535</v>
      </c>
      <c r="M139" s="173" t="s">
        <v>1536</v>
      </c>
      <c r="N139" s="173" t="s">
        <v>1536</v>
      </c>
      <c r="O139" s="173" t="s">
        <v>1536</v>
      </c>
      <c r="P139" s="173" t="s">
        <v>1537</v>
      </c>
      <c r="Q139" s="173" t="s">
        <v>1538</v>
      </c>
      <c r="R139" s="173"/>
      <c r="S139" s="173"/>
      <c r="T139" s="173" t="s">
        <v>1535</v>
      </c>
      <c r="U139" s="173" t="s">
        <v>225</v>
      </c>
    </row>
    <row r="140" spans="1:21" x14ac:dyDescent="0.2">
      <c r="A140" s="170" t="s">
        <v>193</v>
      </c>
      <c r="B140" s="175" t="s">
        <v>1539</v>
      </c>
      <c r="C140" s="175" t="s">
        <v>1540</v>
      </c>
      <c r="D140" s="175" t="s">
        <v>1541</v>
      </c>
      <c r="E140" s="175" t="s">
        <v>1542</v>
      </c>
      <c r="L140" s="173" t="s">
        <v>1543</v>
      </c>
      <c r="M140" s="173" t="s">
        <v>1544</v>
      </c>
      <c r="N140" s="173" t="s">
        <v>1544</v>
      </c>
      <c r="O140" s="173" t="s">
        <v>1545</v>
      </c>
      <c r="P140" s="173" t="s">
        <v>1546</v>
      </c>
      <c r="Q140" s="173" t="s">
        <v>1547</v>
      </c>
      <c r="R140" s="173"/>
      <c r="S140" s="173"/>
      <c r="T140" s="173" t="s">
        <v>1543</v>
      </c>
      <c r="U140" s="173" t="s">
        <v>223</v>
      </c>
    </row>
    <row r="141" spans="1:21" x14ac:dyDescent="0.2">
      <c r="A141" s="170" t="s">
        <v>195</v>
      </c>
      <c r="B141" s="175" t="s">
        <v>1548</v>
      </c>
      <c r="C141" s="175" t="s">
        <v>1549</v>
      </c>
      <c r="D141" s="175" t="s">
        <v>1550</v>
      </c>
      <c r="E141" s="175" t="s">
        <v>1551</v>
      </c>
      <c r="L141" s="173" t="s">
        <v>1552</v>
      </c>
      <c r="M141" s="173" t="s">
        <v>1553</v>
      </c>
      <c r="N141" s="173" t="s">
        <v>1554</v>
      </c>
      <c r="O141" s="173" t="s">
        <v>1555</v>
      </c>
      <c r="P141" s="173" t="s">
        <v>1556</v>
      </c>
      <c r="Q141" s="173" t="s">
        <v>1557</v>
      </c>
      <c r="R141" s="173"/>
      <c r="S141" s="173"/>
      <c r="T141" s="173" t="s">
        <v>1552</v>
      </c>
      <c r="U141" s="174" t="s">
        <v>224</v>
      </c>
    </row>
    <row r="142" spans="1:21" x14ac:dyDescent="0.2">
      <c r="A142" s="170" t="s">
        <v>1558</v>
      </c>
      <c r="B142" s="175" t="s">
        <v>1559</v>
      </c>
      <c r="C142" s="175" t="s">
        <v>1560</v>
      </c>
      <c r="D142" s="175" t="s">
        <v>1561</v>
      </c>
      <c r="E142" s="175" t="s">
        <v>1562</v>
      </c>
      <c r="L142" s="173" t="s">
        <v>1563</v>
      </c>
      <c r="M142" s="173" t="s">
        <v>1564</v>
      </c>
      <c r="N142" s="173" t="s">
        <v>1565</v>
      </c>
      <c r="O142" s="173" t="s">
        <v>1566</v>
      </c>
      <c r="P142" s="173" t="s">
        <v>1567</v>
      </c>
      <c r="Q142" s="173" t="s">
        <v>1568</v>
      </c>
      <c r="R142" s="173"/>
      <c r="S142" s="173"/>
      <c r="T142" s="173" t="s">
        <v>1563</v>
      </c>
      <c r="U142" s="173" t="s">
        <v>223</v>
      </c>
    </row>
    <row r="143" spans="1:21" x14ac:dyDescent="0.2">
      <c r="A143" s="170" t="s">
        <v>197</v>
      </c>
      <c r="B143" s="175" t="s">
        <v>1569</v>
      </c>
      <c r="C143" s="175" t="s">
        <v>1570</v>
      </c>
      <c r="D143" s="175" t="s">
        <v>1571</v>
      </c>
      <c r="E143" s="175" t="s">
        <v>1572</v>
      </c>
      <c r="L143" s="173" t="s">
        <v>1573</v>
      </c>
      <c r="M143" s="173" t="s">
        <v>1574</v>
      </c>
      <c r="N143" s="173" t="s">
        <v>1575</v>
      </c>
      <c r="O143" s="173" t="s">
        <v>1576</v>
      </c>
      <c r="P143" s="173" t="s">
        <v>1577</v>
      </c>
      <c r="Q143" s="173" t="s">
        <v>1578</v>
      </c>
      <c r="R143" s="173"/>
      <c r="S143" s="173"/>
      <c r="T143" s="173" t="s">
        <v>1573</v>
      </c>
      <c r="U143" s="173" t="s">
        <v>223</v>
      </c>
    </row>
    <row r="144" spans="1:21" x14ac:dyDescent="0.2">
      <c r="A144" s="170" t="s">
        <v>1579</v>
      </c>
      <c r="B144" s="175" t="s">
        <v>1580</v>
      </c>
      <c r="C144" s="175" t="s">
        <v>1581</v>
      </c>
      <c r="D144" s="175" t="s">
        <v>1582</v>
      </c>
      <c r="E144" s="175" t="s">
        <v>1583</v>
      </c>
      <c r="L144" s="173" t="s">
        <v>1584</v>
      </c>
      <c r="M144" s="173" t="s">
        <v>1585</v>
      </c>
      <c r="N144" s="173" t="s">
        <v>1585</v>
      </c>
      <c r="O144" s="173" t="s">
        <v>1586</v>
      </c>
      <c r="P144" s="173" t="s">
        <v>1587</v>
      </c>
      <c r="Q144" s="173" t="s">
        <v>1588</v>
      </c>
      <c r="R144" s="173"/>
      <c r="S144" s="173"/>
      <c r="T144" s="173" t="s">
        <v>1584</v>
      </c>
      <c r="U144" s="173" t="s">
        <v>225</v>
      </c>
    </row>
    <row r="145" spans="1:21" x14ac:dyDescent="0.2">
      <c r="A145" s="170" t="s">
        <v>199</v>
      </c>
      <c r="B145" s="175" t="s">
        <v>1589</v>
      </c>
      <c r="C145" s="175" t="s">
        <v>1590</v>
      </c>
      <c r="D145" s="175" t="s">
        <v>1591</v>
      </c>
      <c r="E145" s="175" t="s">
        <v>1592</v>
      </c>
      <c r="L145" s="173" t="s">
        <v>1593</v>
      </c>
      <c r="M145" s="173" t="s">
        <v>1594</v>
      </c>
      <c r="N145" s="173" t="s">
        <v>1595</v>
      </c>
      <c r="O145" s="173" t="s">
        <v>1594</v>
      </c>
      <c r="P145" s="173" t="s">
        <v>1596</v>
      </c>
      <c r="Q145" s="173" t="s">
        <v>1597</v>
      </c>
      <c r="R145" s="173"/>
      <c r="S145" s="173"/>
      <c r="T145" s="173" t="s">
        <v>1593</v>
      </c>
      <c r="U145" s="173" t="s">
        <v>223</v>
      </c>
    </row>
    <row r="146" spans="1:21" x14ac:dyDescent="0.2">
      <c r="A146" s="170" t="s">
        <v>201</v>
      </c>
      <c r="B146" s="175" t="s">
        <v>1598</v>
      </c>
      <c r="C146" s="175" t="s">
        <v>1599</v>
      </c>
      <c r="D146" s="175" t="s">
        <v>1600</v>
      </c>
      <c r="E146" s="175" t="s">
        <v>1601</v>
      </c>
      <c r="L146" s="173" t="s">
        <v>1602</v>
      </c>
      <c r="M146" s="173" t="s">
        <v>1603</v>
      </c>
      <c r="N146" s="173" t="s">
        <v>1603</v>
      </c>
      <c r="O146" s="173" t="s">
        <v>1603</v>
      </c>
      <c r="P146" s="173" t="s">
        <v>1604</v>
      </c>
      <c r="Q146" s="173" t="s">
        <v>1605</v>
      </c>
      <c r="R146" s="173"/>
      <c r="S146" s="173"/>
      <c r="T146" s="173" t="s">
        <v>1602</v>
      </c>
      <c r="U146" s="173" t="s">
        <v>223</v>
      </c>
    </row>
    <row r="147" spans="1:21" x14ac:dyDescent="0.2">
      <c r="A147" s="170" t="s">
        <v>202</v>
      </c>
      <c r="B147" s="175" t="s">
        <v>1606</v>
      </c>
      <c r="C147" s="175" t="s">
        <v>1607</v>
      </c>
      <c r="D147" s="175" t="s">
        <v>1608</v>
      </c>
      <c r="E147" s="175" t="s">
        <v>1609</v>
      </c>
      <c r="L147" s="173" t="s">
        <v>1610</v>
      </c>
      <c r="M147" s="173" t="s">
        <v>1611</v>
      </c>
      <c r="N147" s="173" t="s">
        <v>1612</v>
      </c>
      <c r="O147" s="173" t="s">
        <v>1611</v>
      </c>
      <c r="P147" s="173" t="s">
        <v>1613</v>
      </c>
      <c r="Q147" s="173" t="s">
        <v>1614</v>
      </c>
      <c r="R147" s="173"/>
      <c r="S147" s="173"/>
      <c r="T147" s="173" t="s">
        <v>1610</v>
      </c>
      <c r="U147" s="173" t="s">
        <v>223</v>
      </c>
    </row>
    <row r="148" spans="1:21" x14ac:dyDescent="0.2">
      <c r="A148" s="170" t="s">
        <v>203</v>
      </c>
      <c r="B148" s="175" t="s">
        <v>1615</v>
      </c>
      <c r="C148" s="175" t="s">
        <v>1616</v>
      </c>
      <c r="D148" s="175" t="s">
        <v>1617</v>
      </c>
      <c r="E148" s="175" t="s">
        <v>1618</v>
      </c>
      <c r="L148" s="173" t="s">
        <v>1619</v>
      </c>
      <c r="M148" s="173" t="s">
        <v>1620</v>
      </c>
      <c r="N148" s="173" t="s">
        <v>1621</v>
      </c>
      <c r="O148" s="173" t="s">
        <v>1620</v>
      </c>
      <c r="P148" s="173" t="s">
        <v>1622</v>
      </c>
      <c r="Q148" s="173" t="s">
        <v>1623</v>
      </c>
      <c r="R148" s="173"/>
      <c r="S148" s="173"/>
      <c r="T148" s="173" t="s">
        <v>1619</v>
      </c>
      <c r="U148" s="173" t="s">
        <v>223</v>
      </c>
    </row>
    <row r="149" spans="1:21" x14ac:dyDescent="0.2">
      <c r="A149" s="170" t="s">
        <v>206</v>
      </c>
      <c r="B149" s="175" t="s">
        <v>1624</v>
      </c>
      <c r="C149" s="175" t="s">
        <v>1625</v>
      </c>
      <c r="D149" s="175" t="s">
        <v>1626</v>
      </c>
      <c r="E149" s="175" t="s">
        <v>1627</v>
      </c>
      <c r="L149" s="173" t="s">
        <v>1628</v>
      </c>
      <c r="M149" s="173" t="s">
        <v>1629</v>
      </c>
      <c r="N149" s="173" t="s">
        <v>1630</v>
      </c>
      <c r="O149" s="173" t="s">
        <v>1631</v>
      </c>
      <c r="P149" s="173" t="s">
        <v>1632</v>
      </c>
      <c r="Q149" s="173" t="s">
        <v>1633</v>
      </c>
      <c r="R149" s="173"/>
      <c r="S149" s="173"/>
      <c r="T149" s="173" t="s">
        <v>1628</v>
      </c>
      <c r="U149" s="173" t="s">
        <v>223</v>
      </c>
    </row>
    <row r="150" spans="1:21" x14ac:dyDescent="0.2">
      <c r="A150" s="170" t="s">
        <v>204</v>
      </c>
      <c r="B150" s="175" t="s">
        <v>1634</v>
      </c>
      <c r="C150" s="175" t="s">
        <v>1635</v>
      </c>
      <c r="D150" s="175" t="s">
        <v>1636</v>
      </c>
      <c r="E150" s="175" t="s">
        <v>1637</v>
      </c>
      <c r="L150" s="173" t="s">
        <v>1638</v>
      </c>
      <c r="M150" s="173" t="s">
        <v>1639</v>
      </c>
      <c r="N150" s="173" t="s">
        <v>1639</v>
      </c>
      <c r="O150" s="173" t="s">
        <v>1639</v>
      </c>
      <c r="P150" s="173" t="s">
        <v>1640</v>
      </c>
      <c r="Q150" s="173" t="s">
        <v>1641</v>
      </c>
      <c r="R150" s="173"/>
      <c r="S150" s="173"/>
      <c r="T150" s="173" t="s">
        <v>1638</v>
      </c>
      <c r="U150" s="173" t="s">
        <v>223</v>
      </c>
    </row>
    <row r="151" spans="1:21" ht="409.5" x14ac:dyDescent="0.2">
      <c r="A151" s="180" t="s">
        <v>205</v>
      </c>
      <c r="B151" s="180" t="s">
        <v>1642</v>
      </c>
      <c r="C151" s="180" t="s">
        <v>1643</v>
      </c>
      <c r="D151" s="182" t="s">
        <v>1644</v>
      </c>
      <c r="E151" s="180" t="s">
        <v>1645</v>
      </c>
      <c r="L151" s="173" t="s">
        <v>1646</v>
      </c>
      <c r="M151" s="173" t="s">
        <v>1647</v>
      </c>
      <c r="N151" s="173" t="s">
        <v>1648</v>
      </c>
      <c r="O151" s="173" t="s">
        <v>1647</v>
      </c>
      <c r="P151" s="173" t="s">
        <v>1649</v>
      </c>
      <c r="Q151" s="173" t="s">
        <v>1650</v>
      </c>
      <c r="R151" s="173"/>
      <c r="S151" s="173"/>
      <c r="T151" s="173" t="s">
        <v>1646</v>
      </c>
      <c r="U151" s="174" t="s">
        <v>227</v>
      </c>
    </row>
    <row r="152" spans="1:21" x14ac:dyDescent="0.2">
      <c r="A152" s="170" t="s">
        <v>145</v>
      </c>
      <c r="B152" s="175" t="s">
        <v>1651</v>
      </c>
      <c r="C152" s="175" t="s">
        <v>1652</v>
      </c>
      <c r="D152" s="175" t="s">
        <v>1653</v>
      </c>
      <c r="E152" s="175" t="s">
        <v>1654</v>
      </c>
      <c r="L152" s="173" t="s">
        <v>1655</v>
      </c>
      <c r="M152" s="173" t="s">
        <v>1656</v>
      </c>
      <c r="N152" s="173" t="s">
        <v>1656</v>
      </c>
      <c r="O152" s="173" t="s">
        <v>1656</v>
      </c>
      <c r="P152" s="173" t="s">
        <v>1657</v>
      </c>
      <c r="Q152" s="173" t="s">
        <v>1658</v>
      </c>
      <c r="R152" s="173"/>
      <c r="S152" s="173"/>
      <c r="T152" s="173" t="s">
        <v>1655</v>
      </c>
      <c r="U152" s="173" t="s">
        <v>223</v>
      </c>
    </row>
    <row r="153" spans="1:21" x14ac:dyDescent="0.2">
      <c r="A153" s="170" t="s">
        <v>21</v>
      </c>
      <c r="B153" s="175" t="s">
        <v>1659</v>
      </c>
      <c r="C153" s="175" t="s">
        <v>1072</v>
      </c>
      <c r="D153" s="175" t="s">
        <v>1073</v>
      </c>
      <c r="E153" s="175" t="s">
        <v>1074</v>
      </c>
      <c r="L153" s="173" t="s">
        <v>1660</v>
      </c>
      <c r="M153" s="173" t="s">
        <v>1661</v>
      </c>
      <c r="N153" s="173" t="s">
        <v>1661</v>
      </c>
      <c r="O153" s="173" t="s">
        <v>1662</v>
      </c>
      <c r="P153" s="173" t="s">
        <v>1663</v>
      </c>
      <c r="Q153" s="173" t="s">
        <v>1664</v>
      </c>
      <c r="R153" s="173"/>
      <c r="S153" s="173"/>
      <c r="T153" s="173" t="s">
        <v>1660</v>
      </c>
      <c r="U153" s="173" t="s">
        <v>225</v>
      </c>
    </row>
    <row r="154" spans="1:21" ht="25.5" x14ac:dyDescent="0.2">
      <c r="A154" s="170" t="s">
        <v>28</v>
      </c>
      <c r="B154" s="180" t="s">
        <v>1081</v>
      </c>
      <c r="C154" s="175" t="s">
        <v>1082</v>
      </c>
      <c r="D154" s="175" t="s">
        <v>1083</v>
      </c>
      <c r="E154" s="175" t="s">
        <v>1084</v>
      </c>
      <c r="L154" s="173" t="s">
        <v>1665</v>
      </c>
      <c r="M154" s="173" t="s">
        <v>1666</v>
      </c>
      <c r="N154" s="173" t="s">
        <v>1667</v>
      </c>
      <c r="O154" s="173" t="s">
        <v>1668</v>
      </c>
      <c r="P154" s="173" t="s">
        <v>1669</v>
      </c>
      <c r="Q154" s="173" t="s">
        <v>1670</v>
      </c>
      <c r="R154" s="173"/>
      <c r="S154" s="173"/>
      <c r="T154" s="173" t="s">
        <v>1665</v>
      </c>
      <c r="U154" s="173" t="s">
        <v>223</v>
      </c>
    </row>
    <row r="155" spans="1:21" x14ac:dyDescent="0.2">
      <c r="A155" s="170" t="s">
        <v>1671</v>
      </c>
      <c r="B155" s="175" t="s">
        <v>1672</v>
      </c>
      <c r="C155" s="175" t="s">
        <v>1673</v>
      </c>
      <c r="D155" s="175" t="s">
        <v>1674</v>
      </c>
      <c r="E155" s="175" t="s">
        <v>1675</v>
      </c>
      <c r="L155" s="173" t="s">
        <v>1676</v>
      </c>
      <c r="M155" s="173" t="s">
        <v>1677</v>
      </c>
      <c r="N155" s="173" t="s">
        <v>1677</v>
      </c>
      <c r="O155" s="173" t="s">
        <v>1677</v>
      </c>
      <c r="P155" s="173" t="s">
        <v>1678</v>
      </c>
      <c r="Q155" s="173" t="s">
        <v>1679</v>
      </c>
      <c r="R155" s="173"/>
      <c r="S155" s="173"/>
      <c r="T155" s="173" t="s">
        <v>1676</v>
      </c>
      <c r="U155" s="173" t="s">
        <v>225</v>
      </c>
    </row>
    <row r="156" spans="1:21" x14ac:dyDescent="0.2">
      <c r="A156" s="170" t="s">
        <v>1680</v>
      </c>
      <c r="B156" s="175" t="s">
        <v>1681</v>
      </c>
      <c r="C156" s="175" t="s">
        <v>1682</v>
      </c>
      <c r="D156" s="175" t="s">
        <v>1683</v>
      </c>
      <c r="E156" s="175" t="s">
        <v>1684</v>
      </c>
      <c r="L156" s="173" t="s">
        <v>1685</v>
      </c>
      <c r="M156" s="173" t="s">
        <v>1686</v>
      </c>
      <c r="N156" s="173" t="s">
        <v>1687</v>
      </c>
      <c r="O156" s="173" t="s">
        <v>1688</v>
      </c>
      <c r="P156" s="173" t="s">
        <v>1689</v>
      </c>
      <c r="Q156" s="173" t="s">
        <v>1690</v>
      </c>
      <c r="R156" s="173"/>
      <c r="S156" s="173"/>
      <c r="T156" s="173" t="s">
        <v>1685</v>
      </c>
      <c r="U156" s="173" t="s">
        <v>223</v>
      </c>
    </row>
    <row r="157" spans="1:21" ht="15.75" customHeight="1" x14ac:dyDescent="0.2">
      <c r="A157" s="170" t="s">
        <v>1691</v>
      </c>
      <c r="B157" s="180" t="s">
        <v>1692</v>
      </c>
      <c r="C157" s="180" t="s">
        <v>1693</v>
      </c>
      <c r="D157" s="180" t="s">
        <v>1694</v>
      </c>
      <c r="E157" s="180" t="s">
        <v>1695</v>
      </c>
      <c r="L157" s="173" t="s">
        <v>1696</v>
      </c>
      <c r="M157" s="173" t="s">
        <v>1697</v>
      </c>
      <c r="N157" s="173" t="s">
        <v>1697</v>
      </c>
      <c r="O157" s="173" t="s">
        <v>1697</v>
      </c>
      <c r="P157" s="173" t="s">
        <v>1698</v>
      </c>
      <c r="Q157" s="173" t="s">
        <v>1699</v>
      </c>
      <c r="R157" s="173"/>
      <c r="S157" s="173"/>
      <c r="T157" s="173" t="s">
        <v>1696</v>
      </c>
      <c r="U157" s="173" t="s">
        <v>225</v>
      </c>
    </row>
    <row r="158" spans="1:21" ht="15.75" customHeight="1" x14ac:dyDescent="0.2">
      <c r="A158" s="183"/>
      <c r="B158" s="183"/>
      <c r="C158" s="183"/>
      <c r="D158" s="183"/>
      <c r="L158" s="173" t="s">
        <v>1700</v>
      </c>
      <c r="M158" s="173" t="s">
        <v>1701</v>
      </c>
      <c r="N158" s="173" t="s">
        <v>1702</v>
      </c>
      <c r="O158" s="173" t="s">
        <v>1701</v>
      </c>
      <c r="P158" s="173" t="s">
        <v>1703</v>
      </c>
      <c r="Q158" s="173" t="s">
        <v>1704</v>
      </c>
      <c r="R158" s="173"/>
      <c r="S158" s="173"/>
      <c r="T158" s="173" t="s">
        <v>1700</v>
      </c>
      <c r="U158" s="173" t="s">
        <v>223</v>
      </c>
    </row>
    <row r="159" spans="1:21" x14ac:dyDescent="0.2">
      <c r="L159" s="173" t="s">
        <v>1705</v>
      </c>
      <c r="M159" s="173" t="s">
        <v>1706</v>
      </c>
      <c r="N159" s="173" t="s">
        <v>1707</v>
      </c>
      <c r="O159" s="173" t="s">
        <v>1708</v>
      </c>
      <c r="P159" s="173" t="s">
        <v>1709</v>
      </c>
      <c r="Q159" s="173" t="s">
        <v>1710</v>
      </c>
      <c r="R159" s="173"/>
      <c r="S159" s="173"/>
      <c r="T159" s="173" t="s">
        <v>1705</v>
      </c>
      <c r="U159" s="173" t="s">
        <v>225</v>
      </c>
    </row>
    <row r="160" spans="1:21" x14ac:dyDescent="0.2">
      <c r="L160" s="173" t="s">
        <v>1711</v>
      </c>
      <c r="M160" s="173" t="s">
        <v>1712</v>
      </c>
      <c r="N160" s="173" t="s">
        <v>1712</v>
      </c>
      <c r="O160" s="173" t="s">
        <v>1713</v>
      </c>
      <c r="P160" s="173" t="s">
        <v>1714</v>
      </c>
      <c r="Q160" s="173" t="s">
        <v>1715</v>
      </c>
      <c r="R160" s="173"/>
      <c r="S160" s="173"/>
      <c r="T160" s="173" t="s">
        <v>1711</v>
      </c>
      <c r="U160" s="174" t="s">
        <v>225</v>
      </c>
    </row>
    <row r="161" spans="12:21" x14ac:dyDescent="0.2">
      <c r="L161" s="173" t="s">
        <v>1716</v>
      </c>
      <c r="M161" s="173" t="s">
        <v>1717</v>
      </c>
      <c r="N161" s="173" t="s">
        <v>1718</v>
      </c>
      <c r="O161" s="173" t="s">
        <v>1719</v>
      </c>
      <c r="P161" s="173" t="s">
        <v>1720</v>
      </c>
      <c r="Q161" s="173" t="s">
        <v>1721</v>
      </c>
      <c r="R161" s="173"/>
      <c r="S161" s="173"/>
      <c r="T161" s="173" t="s">
        <v>1716</v>
      </c>
      <c r="U161" s="173" t="s">
        <v>223</v>
      </c>
    </row>
    <row r="162" spans="12:21" x14ac:dyDescent="0.2">
      <c r="L162" s="173" t="s">
        <v>1722</v>
      </c>
      <c r="M162" s="173" t="s">
        <v>1723</v>
      </c>
      <c r="N162" s="173" t="s">
        <v>1724</v>
      </c>
      <c r="O162" s="173" t="s">
        <v>1723</v>
      </c>
      <c r="P162" s="173" t="s">
        <v>1725</v>
      </c>
      <c r="Q162" s="173" t="s">
        <v>1726</v>
      </c>
      <c r="R162" s="173"/>
      <c r="S162" s="173"/>
      <c r="T162" s="173" t="s">
        <v>1722</v>
      </c>
      <c r="U162" s="173" t="s">
        <v>223</v>
      </c>
    </row>
    <row r="163" spans="12:21" x14ac:dyDescent="0.2">
      <c r="L163" s="173" t="s">
        <v>1727</v>
      </c>
      <c r="M163" s="173" t="s">
        <v>1728</v>
      </c>
      <c r="N163" s="173" t="s">
        <v>1728</v>
      </c>
      <c r="O163" s="173" t="s">
        <v>1728</v>
      </c>
      <c r="P163" s="173" t="s">
        <v>1729</v>
      </c>
      <c r="Q163" s="173" t="s">
        <v>1730</v>
      </c>
      <c r="R163" s="173"/>
      <c r="S163" s="173"/>
      <c r="T163" s="173" t="s">
        <v>1727</v>
      </c>
      <c r="U163" s="174" t="s">
        <v>224</v>
      </c>
    </row>
    <row r="164" spans="12:21" x14ac:dyDescent="0.2">
      <c r="L164" s="173" t="s">
        <v>1731</v>
      </c>
      <c r="M164" s="173" t="s">
        <v>1732</v>
      </c>
      <c r="N164" s="173" t="s">
        <v>1733</v>
      </c>
      <c r="O164" s="173" t="s">
        <v>1732</v>
      </c>
      <c r="P164" s="173" t="s">
        <v>1734</v>
      </c>
      <c r="Q164" s="173" t="s">
        <v>1735</v>
      </c>
      <c r="R164" s="173"/>
      <c r="S164" s="173"/>
      <c r="T164" s="173" t="s">
        <v>1731</v>
      </c>
      <c r="U164" s="173" t="s">
        <v>223</v>
      </c>
    </row>
    <row r="165" spans="12:21" x14ac:dyDescent="0.2">
      <c r="L165" s="173" t="s">
        <v>1736</v>
      </c>
      <c r="M165" s="173" t="s">
        <v>1737</v>
      </c>
      <c r="N165" s="173" t="s">
        <v>1738</v>
      </c>
      <c r="O165" s="173" t="s">
        <v>1739</v>
      </c>
      <c r="P165" s="173" t="s">
        <v>1740</v>
      </c>
      <c r="Q165" s="173" t="s">
        <v>1741</v>
      </c>
      <c r="R165" s="173"/>
      <c r="S165" s="173"/>
      <c r="T165" s="173" t="s">
        <v>1736</v>
      </c>
      <c r="U165" s="173" t="s">
        <v>223</v>
      </c>
    </row>
    <row r="166" spans="12:21" x14ac:dyDescent="0.2">
      <c r="L166" s="173" t="s">
        <v>1742</v>
      </c>
      <c r="M166" s="173" t="s">
        <v>1743</v>
      </c>
      <c r="N166" s="173" t="s">
        <v>1744</v>
      </c>
      <c r="O166" s="173" t="s">
        <v>1745</v>
      </c>
      <c r="P166" s="173" t="s">
        <v>1746</v>
      </c>
      <c r="Q166" s="173" t="s">
        <v>1747</v>
      </c>
      <c r="R166" s="173"/>
      <c r="S166" s="173"/>
      <c r="T166" s="173" t="s">
        <v>1742</v>
      </c>
      <c r="U166" s="173" t="s">
        <v>223</v>
      </c>
    </row>
    <row r="167" spans="12:21" x14ac:dyDescent="0.2">
      <c r="L167" s="173" t="s">
        <v>1748</v>
      </c>
      <c r="M167" s="173" t="s">
        <v>1749</v>
      </c>
      <c r="N167" s="173" t="s">
        <v>1750</v>
      </c>
      <c r="O167" s="173" t="s">
        <v>1749</v>
      </c>
      <c r="P167" s="173" t="s">
        <v>1751</v>
      </c>
      <c r="Q167" s="173" t="s">
        <v>1752</v>
      </c>
      <c r="R167" s="173"/>
      <c r="S167" s="173"/>
      <c r="T167" s="173" t="s">
        <v>1748</v>
      </c>
      <c r="U167" s="173" t="s">
        <v>223</v>
      </c>
    </row>
    <row r="168" spans="12:21" x14ac:dyDescent="0.2">
      <c r="L168" s="173" t="s">
        <v>1753</v>
      </c>
      <c r="M168" s="173" t="s">
        <v>1754</v>
      </c>
      <c r="N168" s="173" t="s">
        <v>1754</v>
      </c>
      <c r="O168" s="173" t="s">
        <v>1754</v>
      </c>
      <c r="P168" s="173" t="s">
        <v>1755</v>
      </c>
      <c r="Q168" s="173" t="s">
        <v>1756</v>
      </c>
      <c r="R168" s="173"/>
      <c r="S168" s="173"/>
      <c r="T168" s="173" t="s">
        <v>1753</v>
      </c>
      <c r="U168" s="173" t="s">
        <v>223</v>
      </c>
    </row>
    <row r="169" spans="12:21" x14ac:dyDescent="0.2">
      <c r="L169" s="173" t="s">
        <v>1757</v>
      </c>
      <c r="M169" s="173" t="s">
        <v>1758</v>
      </c>
      <c r="N169" s="173" t="s">
        <v>1759</v>
      </c>
      <c r="O169" s="173" t="s">
        <v>1760</v>
      </c>
      <c r="P169" s="173" t="s">
        <v>1761</v>
      </c>
      <c r="Q169" s="173" t="s">
        <v>1762</v>
      </c>
      <c r="R169" s="173"/>
      <c r="S169" s="173"/>
      <c r="T169" s="173" t="s">
        <v>1757</v>
      </c>
      <c r="U169" s="173" t="s">
        <v>223</v>
      </c>
    </row>
    <row r="170" spans="12:21" x14ac:dyDescent="0.2">
      <c r="L170" s="173" t="s">
        <v>1763</v>
      </c>
      <c r="M170" s="173" t="s">
        <v>1764</v>
      </c>
      <c r="N170" s="173" t="s">
        <v>1764</v>
      </c>
      <c r="O170" s="173" t="s">
        <v>1765</v>
      </c>
      <c r="P170" s="173" t="s">
        <v>1766</v>
      </c>
      <c r="Q170" s="173" t="s">
        <v>1767</v>
      </c>
      <c r="R170" s="173"/>
      <c r="S170" s="173"/>
      <c r="T170" s="173" t="s">
        <v>1763</v>
      </c>
      <c r="U170" s="174" t="s">
        <v>227</v>
      </c>
    </row>
    <row r="171" spans="12:21" x14ac:dyDescent="0.2">
      <c r="L171" s="173" t="s">
        <v>1768</v>
      </c>
      <c r="M171" s="173" t="s">
        <v>1769</v>
      </c>
      <c r="N171" s="173" t="s">
        <v>1769</v>
      </c>
      <c r="O171" s="173" t="s">
        <v>1770</v>
      </c>
      <c r="P171" s="173" t="s">
        <v>1771</v>
      </c>
      <c r="Q171" s="173" t="s">
        <v>1772</v>
      </c>
      <c r="R171" s="173"/>
      <c r="S171" s="173"/>
      <c r="T171" s="173" t="s">
        <v>1768</v>
      </c>
      <c r="U171" s="173" t="s">
        <v>223</v>
      </c>
    </row>
    <row r="172" spans="12:21" x14ac:dyDescent="0.2">
      <c r="L172" s="173" t="s">
        <v>1773</v>
      </c>
      <c r="M172" s="173" t="s">
        <v>1774</v>
      </c>
      <c r="N172" s="173" t="s">
        <v>1774</v>
      </c>
      <c r="O172" s="173" t="s">
        <v>1775</v>
      </c>
      <c r="P172" s="173" t="s">
        <v>1776</v>
      </c>
      <c r="Q172" s="173" t="s">
        <v>1777</v>
      </c>
      <c r="R172" s="173"/>
      <c r="S172" s="173"/>
      <c r="T172" s="173" t="s">
        <v>1773</v>
      </c>
      <c r="U172" s="174" t="s">
        <v>224</v>
      </c>
    </row>
    <row r="173" spans="12:21" x14ac:dyDescent="0.2">
      <c r="L173" s="173" t="s">
        <v>1778</v>
      </c>
      <c r="M173" s="173" t="s">
        <v>1779</v>
      </c>
      <c r="N173" s="173" t="s">
        <v>1779</v>
      </c>
      <c r="O173" s="173" t="s">
        <v>1779</v>
      </c>
      <c r="P173" s="173" t="s">
        <v>1780</v>
      </c>
      <c r="Q173" s="173" t="s">
        <v>1781</v>
      </c>
      <c r="R173" s="173"/>
      <c r="S173" s="173"/>
      <c r="T173" s="173" t="s">
        <v>1778</v>
      </c>
      <c r="U173" s="173" t="s">
        <v>223</v>
      </c>
    </row>
    <row r="174" spans="12:21" x14ac:dyDescent="0.2">
      <c r="L174" s="173" t="s">
        <v>1782</v>
      </c>
      <c r="M174" s="173" t="s">
        <v>1783</v>
      </c>
      <c r="N174" s="173" t="s">
        <v>1784</v>
      </c>
      <c r="O174" s="173" t="s">
        <v>1785</v>
      </c>
      <c r="P174" s="173" t="s">
        <v>1786</v>
      </c>
      <c r="Q174" s="173" t="s">
        <v>1787</v>
      </c>
      <c r="R174" s="173"/>
      <c r="S174" s="173"/>
      <c r="T174" s="173" t="s">
        <v>1782</v>
      </c>
      <c r="U174" s="174" t="s">
        <v>224</v>
      </c>
    </row>
    <row r="175" spans="12:21" x14ac:dyDescent="0.2">
      <c r="L175" s="173" t="s">
        <v>1788</v>
      </c>
      <c r="M175" s="173" t="s">
        <v>1789</v>
      </c>
      <c r="N175" s="173" t="s">
        <v>1789</v>
      </c>
      <c r="O175" s="173" t="s">
        <v>1790</v>
      </c>
      <c r="P175" s="173" t="s">
        <v>1791</v>
      </c>
      <c r="Q175" s="173" t="s">
        <v>1792</v>
      </c>
      <c r="R175" s="173"/>
      <c r="S175" s="173"/>
      <c r="T175" s="173" t="s">
        <v>1788</v>
      </c>
      <c r="U175" s="173" t="s">
        <v>223</v>
      </c>
    </row>
    <row r="176" spans="12:21" x14ac:dyDescent="0.2">
      <c r="L176" s="173" t="s">
        <v>1793</v>
      </c>
      <c r="M176" s="173" t="s">
        <v>1794</v>
      </c>
      <c r="N176" s="173" t="s">
        <v>1795</v>
      </c>
      <c r="O176" s="173" t="s">
        <v>1794</v>
      </c>
      <c r="P176" s="173" t="s">
        <v>1796</v>
      </c>
      <c r="Q176" s="173" t="s">
        <v>1797</v>
      </c>
      <c r="R176" s="173"/>
      <c r="S176" s="173"/>
      <c r="T176" s="173" t="s">
        <v>1793</v>
      </c>
      <c r="U176" s="173" t="s">
        <v>223</v>
      </c>
    </row>
    <row r="177" spans="12:21" x14ac:dyDescent="0.2">
      <c r="L177" s="173" t="s">
        <v>1798</v>
      </c>
      <c r="M177" s="173" t="s">
        <v>1799</v>
      </c>
      <c r="N177" s="173" t="s">
        <v>1800</v>
      </c>
      <c r="O177" s="173" t="s">
        <v>1801</v>
      </c>
      <c r="P177" s="173" t="s">
        <v>1802</v>
      </c>
      <c r="Q177" s="173" t="s">
        <v>1803</v>
      </c>
      <c r="R177" s="173"/>
      <c r="S177" s="173"/>
      <c r="T177" s="173" t="s">
        <v>1798</v>
      </c>
      <c r="U177" s="173" t="s">
        <v>223</v>
      </c>
    </row>
    <row r="178" spans="12:21" x14ac:dyDescent="0.2">
      <c r="L178" s="173" t="s">
        <v>1804</v>
      </c>
      <c r="M178" s="173" t="s">
        <v>1805</v>
      </c>
      <c r="N178" s="173" t="s">
        <v>1806</v>
      </c>
      <c r="O178" s="173" t="s">
        <v>1807</v>
      </c>
      <c r="P178" s="173" t="s">
        <v>1808</v>
      </c>
      <c r="Q178" s="173" t="s">
        <v>1809</v>
      </c>
      <c r="R178" s="173"/>
      <c r="S178" s="173"/>
      <c r="T178" s="173" t="s">
        <v>1804</v>
      </c>
      <c r="U178" s="173" t="s">
        <v>223</v>
      </c>
    </row>
    <row r="179" spans="12:21" x14ac:dyDescent="0.2">
      <c r="L179" s="173" t="s">
        <v>1810</v>
      </c>
      <c r="M179" s="173" t="s">
        <v>1811</v>
      </c>
      <c r="N179" s="173" t="s">
        <v>1812</v>
      </c>
      <c r="O179" s="173" t="s">
        <v>1811</v>
      </c>
      <c r="P179" s="173" t="s">
        <v>1813</v>
      </c>
      <c r="Q179" s="173" t="s">
        <v>1814</v>
      </c>
      <c r="R179" s="173"/>
      <c r="S179" s="173"/>
      <c r="T179" s="173" t="s">
        <v>1810</v>
      </c>
      <c r="U179" s="173" t="s">
        <v>224</v>
      </c>
    </row>
    <row r="180" spans="12:21" x14ac:dyDescent="0.2">
      <c r="L180" s="173" t="s">
        <v>1815</v>
      </c>
      <c r="M180" s="173" t="s">
        <v>1816</v>
      </c>
      <c r="N180" s="173" t="s">
        <v>1817</v>
      </c>
      <c r="O180" s="173" t="s">
        <v>1818</v>
      </c>
      <c r="P180" s="173" t="s">
        <v>1819</v>
      </c>
      <c r="Q180" s="173" t="s">
        <v>1820</v>
      </c>
      <c r="R180" s="173"/>
      <c r="S180" s="173"/>
      <c r="T180" s="173" t="s">
        <v>1815</v>
      </c>
      <c r="U180" s="173" t="s">
        <v>223</v>
      </c>
    </row>
    <row r="181" spans="12:21" x14ac:dyDescent="0.2">
      <c r="L181" s="173" t="s">
        <v>1821</v>
      </c>
      <c r="M181" s="173" t="s">
        <v>1822</v>
      </c>
      <c r="N181" s="173" t="s">
        <v>1822</v>
      </c>
      <c r="O181" s="173" t="s">
        <v>1822</v>
      </c>
      <c r="P181" s="173" t="s">
        <v>1823</v>
      </c>
      <c r="Q181" s="173" t="s">
        <v>1824</v>
      </c>
      <c r="R181" s="173"/>
      <c r="S181" s="173"/>
      <c r="T181" s="173" t="s">
        <v>1821</v>
      </c>
      <c r="U181" s="173" t="s">
        <v>225</v>
      </c>
    </row>
    <row r="182" spans="12:21" x14ac:dyDescent="0.2">
      <c r="L182" s="173" t="s">
        <v>1825</v>
      </c>
      <c r="M182" s="173" t="s">
        <v>1826</v>
      </c>
      <c r="N182" s="173" t="s">
        <v>1826</v>
      </c>
      <c r="O182" s="173" t="s">
        <v>1826</v>
      </c>
      <c r="P182" s="173" t="s">
        <v>1827</v>
      </c>
      <c r="Q182" s="173" t="s">
        <v>1828</v>
      </c>
      <c r="R182" s="173"/>
      <c r="S182" s="173"/>
      <c r="T182" s="173" t="s">
        <v>1825</v>
      </c>
      <c r="U182" s="173" t="s">
        <v>224</v>
      </c>
    </row>
    <row r="183" spans="12:21" x14ac:dyDescent="0.2">
      <c r="L183" s="174" t="s">
        <v>1829</v>
      </c>
      <c r="M183" s="173" t="s">
        <v>1830</v>
      </c>
      <c r="N183" s="173" t="s">
        <v>1831</v>
      </c>
      <c r="O183" s="173" t="s">
        <v>1832</v>
      </c>
      <c r="P183" s="173" t="s">
        <v>1833</v>
      </c>
      <c r="Q183" s="173" t="s">
        <v>1834</v>
      </c>
      <c r="R183" s="173"/>
      <c r="S183" s="173"/>
      <c r="T183" s="174" t="s">
        <v>1829</v>
      </c>
      <c r="U183" s="174" t="s">
        <v>227</v>
      </c>
    </row>
    <row r="184" spans="12:21" x14ac:dyDescent="0.2">
      <c r="L184" s="173" t="s">
        <v>1835</v>
      </c>
      <c r="M184" s="173" t="s">
        <v>1836</v>
      </c>
      <c r="N184" s="173" t="s">
        <v>1837</v>
      </c>
      <c r="O184" s="173" t="s">
        <v>1838</v>
      </c>
      <c r="P184" s="173" t="s">
        <v>1839</v>
      </c>
      <c r="Q184" s="173" t="s">
        <v>1840</v>
      </c>
      <c r="R184" s="173"/>
      <c r="S184" s="173"/>
      <c r="T184" s="173" t="s">
        <v>1835</v>
      </c>
      <c r="U184" s="174" t="s">
        <v>225</v>
      </c>
    </row>
    <row r="185" spans="12:21" x14ac:dyDescent="0.2">
      <c r="L185" s="173" t="s">
        <v>1841</v>
      </c>
      <c r="M185" s="173" t="s">
        <v>1842</v>
      </c>
      <c r="N185" s="173" t="s">
        <v>1842</v>
      </c>
      <c r="O185" s="173" t="s">
        <v>1842</v>
      </c>
      <c r="P185" s="173" t="s">
        <v>1843</v>
      </c>
      <c r="Q185" s="173" t="s">
        <v>1844</v>
      </c>
      <c r="R185" s="173"/>
      <c r="S185" s="173"/>
      <c r="T185" s="173" t="s">
        <v>1841</v>
      </c>
      <c r="U185" s="174" t="s">
        <v>227</v>
      </c>
    </row>
    <row r="186" spans="12:21" x14ac:dyDescent="0.2">
      <c r="L186" s="173" t="s">
        <v>1845</v>
      </c>
      <c r="M186" s="173" t="s">
        <v>1846</v>
      </c>
      <c r="N186" s="173" t="s">
        <v>1846</v>
      </c>
      <c r="O186" s="173" t="s">
        <v>1847</v>
      </c>
      <c r="P186" s="173" t="s">
        <v>1848</v>
      </c>
      <c r="Q186" s="173" t="s">
        <v>1849</v>
      </c>
      <c r="R186" s="173"/>
      <c r="S186" s="173"/>
      <c r="T186" s="173" t="s">
        <v>1845</v>
      </c>
      <c r="U186" s="174" t="s">
        <v>225</v>
      </c>
    </row>
    <row r="187" spans="12:21" x14ac:dyDescent="0.2">
      <c r="L187" s="173" t="s">
        <v>1850</v>
      </c>
      <c r="M187" s="173" t="s">
        <v>1851</v>
      </c>
      <c r="N187" s="173" t="s">
        <v>1852</v>
      </c>
      <c r="O187" s="173" t="s">
        <v>1853</v>
      </c>
      <c r="P187" s="173" t="s">
        <v>1854</v>
      </c>
      <c r="Q187" s="173" t="s">
        <v>1855</v>
      </c>
      <c r="R187" s="173"/>
      <c r="S187" s="173"/>
      <c r="T187" s="173" t="s">
        <v>1850</v>
      </c>
      <c r="U187" s="174" t="s">
        <v>225</v>
      </c>
    </row>
    <row r="188" spans="12:21" x14ac:dyDescent="0.2">
      <c r="L188" s="173" t="s">
        <v>1856</v>
      </c>
      <c r="M188" s="173" t="s">
        <v>1857</v>
      </c>
      <c r="N188" s="173" t="s">
        <v>1858</v>
      </c>
      <c r="O188" s="173" t="s">
        <v>1859</v>
      </c>
      <c r="P188" s="173" t="s">
        <v>1860</v>
      </c>
      <c r="Q188" s="173" t="s">
        <v>1861</v>
      </c>
      <c r="R188" s="173"/>
      <c r="S188" s="173"/>
      <c r="T188" s="173" t="s">
        <v>1856</v>
      </c>
      <c r="U188" s="174" t="s">
        <v>226</v>
      </c>
    </row>
    <row r="189" spans="12:21" x14ac:dyDescent="0.2">
      <c r="L189" s="173" t="s">
        <v>1862</v>
      </c>
      <c r="M189" s="173" t="s">
        <v>1863</v>
      </c>
      <c r="N189" s="173" t="s">
        <v>1863</v>
      </c>
      <c r="O189" s="173" t="s">
        <v>1863</v>
      </c>
      <c r="P189" s="173" t="s">
        <v>1864</v>
      </c>
      <c r="Q189" s="173" t="s">
        <v>1865</v>
      </c>
      <c r="R189" s="173"/>
      <c r="S189" s="173"/>
      <c r="T189" s="173" t="s">
        <v>1862</v>
      </c>
      <c r="U189" s="173" t="s">
        <v>223</v>
      </c>
    </row>
    <row r="190" spans="12:21" x14ac:dyDescent="0.2">
      <c r="L190" s="173" t="s">
        <v>1866</v>
      </c>
      <c r="M190" s="173" t="s">
        <v>1867</v>
      </c>
      <c r="N190" s="173" t="s">
        <v>1868</v>
      </c>
      <c r="O190" s="173" t="s">
        <v>1869</v>
      </c>
      <c r="P190" s="173" t="s">
        <v>1870</v>
      </c>
      <c r="Q190" s="173" t="s">
        <v>1871</v>
      </c>
      <c r="R190" s="173"/>
      <c r="S190" s="173"/>
      <c r="T190" s="173" t="s">
        <v>1866</v>
      </c>
      <c r="U190" s="174" t="s">
        <v>227</v>
      </c>
    </row>
    <row r="191" spans="12:21" x14ac:dyDescent="0.2">
      <c r="L191" s="173" t="s">
        <v>1872</v>
      </c>
      <c r="M191" s="173" t="s">
        <v>1873</v>
      </c>
      <c r="N191" s="173" t="s">
        <v>1874</v>
      </c>
      <c r="O191" s="173" t="s">
        <v>1875</v>
      </c>
      <c r="P191" s="173" t="s">
        <v>1876</v>
      </c>
      <c r="Q191" s="173" t="s">
        <v>1877</v>
      </c>
      <c r="R191" s="173"/>
      <c r="S191" s="173"/>
      <c r="T191" s="173" t="s">
        <v>1872</v>
      </c>
      <c r="U191" s="174" t="s">
        <v>227</v>
      </c>
    </row>
    <row r="192" spans="12:21" x14ac:dyDescent="0.2">
      <c r="L192" s="173" t="s">
        <v>1878</v>
      </c>
      <c r="M192" s="173" t="s">
        <v>1879</v>
      </c>
      <c r="N192" s="173" t="s">
        <v>1880</v>
      </c>
      <c r="O192" s="173" t="s">
        <v>1879</v>
      </c>
      <c r="P192" s="173" t="s">
        <v>1881</v>
      </c>
      <c r="Q192" s="173" t="s">
        <v>1882</v>
      </c>
      <c r="R192" s="173"/>
      <c r="S192" s="173"/>
      <c r="T192" s="173" t="s">
        <v>1878</v>
      </c>
      <c r="U192" s="174" t="s">
        <v>225</v>
      </c>
    </row>
    <row r="193" spans="12:21" x14ac:dyDescent="0.2">
      <c r="L193" s="173" t="s">
        <v>1883</v>
      </c>
      <c r="M193" s="173" t="s">
        <v>1884</v>
      </c>
      <c r="N193" s="173" t="s">
        <v>1885</v>
      </c>
      <c r="O193" s="173" t="s">
        <v>1886</v>
      </c>
      <c r="P193" s="173" t="s">
        <v>1887</v>
      </c>
      <c r="Q193" s="173" t="s">
        <v>1888</v>
      </c>
      <c r="R193" s="173"/>
      <c r="S193" s="173"/>
      <c r="T193" s="173" t="s">
        <v>1883</v>
      </c>
      <c r="U193" s="174" t="s">
        <v>223</v>
      </c>
    </row>
    <row r="194" spans="12:21" x14ac:dyDescent="0.2">
      <c r="L194" s="173" t="s">
        <v>1889</v>
      </c>
      <c r="M194" s="173" t="s">
        <v>1890</v>
      </c>
      <c r="N194" s="173" t="s">
        <v>1891</v>
      </c>
      <c r="O194" s="173" t="s">
        <v>1892</v>
      </c>
      <c r="P194" s="173" t="s">
        <v>1893</v>
      </c>
      <c r="Q194" s="173" t="s">
        <v>1894</v>
      </c>
      <c r="R194" s="173"/>
      <c r="S194" s="173"/>
      <c r="T194" s="173" t="s">
        <v>1889</v>
      </c>
      <c r="U194" s="174" t="s">
        <v>223</v>
      </c>
    </row>
    <row r="195" spans="12:21" x14ac:dyDescent="0.2">
      <c r="L195" s="173" t="s">
        <v>1895</v>
      </c>
      <c r="M195" s="173" t="s">
        <v>1896</v>
      </c>
      <c r="N195" s="173" t="s">
        <v>1897</v>
      </c>
      <c r="O195" s="173" t="s">
        <v>1898</v>
      </c>
      <c r="P195" s="173" t="s">
        <v>1899</v>
      </c>
      <c r="Q195" s="173" t="s">
        <v>1900</v>
      </c>
      <c r="R195" s="173"/>
      <c r="S195" s="173"/>
      <c r="T195" s="173" t="s">
        <v>1895</v>
      </c>
      <c r="U195" s="174" t="s">
        <v>223</v>
      </c>
    </row>
    <row r="196" spans="12:21" x14ac:dyDescent="0.2">
      <c r="L196" s="173" t="s">
        <v>1901</v>
      </c>
      <c r="M196" s="173" t="s">
        <v>1902</v>
      </c>
      <c r="N196" s="173" t="s">
        <v>1903</v>
      </c>
      <c r="O196" s="173" t="s">
        <v>1904</v>
      </c>
      <c r="P196" s="173" t="s">
        <v>1905</v>
      </c>
      <c r="Q196" s="173" t="s">
        <v>1906</v>
      </c>
      <c r="R196" s="173"/>
      <c r="S196" s="173"/>
      <c r="T196" s="173" t="s">
        <v>1901</v>
      </c>
      <c r="U196" s="174" t="s">
        <v>223</v>
      </c>
    </row>
    <row r="197" spans="12:21" x14ac:dyDescent="0.2">
      <c r="L197" s="173" t="s">
        <v>1907</v>
      </c>
      <c r="M197" s="173" t="s">
        <v>1908</v>
      </c>
      <c r="N197" s="173" t="s">
        <v>1909</v>
      </c>
      <c r="O197" s="173" t="s">
        <v>1910</v>
      </c>
      <c r="P197" s="173" t="s">
        <v>1911</v>
      </c>
      <c r="Q197" s="173" t="s">
        <v>1912</v>
      </c>
      <c r="R197" s="173"/>
      <c r="S197" s="173"/>
      <c r="T197" s="173" t="s">
        <v>1907</v>
      </c>
      <c r="U197" s="173" t="s">
        <v>223</v>
      </c>
    </row>
    <row r="198" spans="12:21" x14ac:dyDescent="0.2">
      <c r="L198" s="173" t="s">
        <v>1913</v>
      </c>
      <c r="M198" s="173" t="s">
        <v>1914</v>
      </c>
      <c r="N198" s="173" t="s">
        <v>1914</v>
      </c>
      <c r="O198" s="173" t="s">
        <v>1915</v>
      </c>
      <c r="P198" s="173" t="s">
        <v>1916</v>
      </c>
      <c r="Q198" s="173" t="s">
        <v>1917</v>
      </c>
      <c r="R198" s="173"/>
      <c r="S198" s="173"/>
      <c r="T198" s="173" t="s">
        <v>1913</v>
      </c>
      <c r="U198" s="173" t="s">
        <v>223</v>
      </c>
    </row>
    <row r="199" spans="12:21" x14ac:dyDescent="0.2">
      <c r="L199" s="173" t="s">
        <v>1918</v>
      </c>
      <c r="M199" s="173" t="s">
        <v>1919</v>
      </c>
      <c r="N199" s="173" t="s">
        <v>1919</v>
      </c>
      <c r="O199" s="173" t="s">
        <v>1919</v>
      </c>
      <c r="P199" s="173" t="s">
        <v>1920</v>
      </c>
      <c r="Q199" s="173" t="s">
        <v>1921</v>
      </c>
      <c r="R199" s="173"/>
      <c r="S199" s="173"/>
      <c r="T199" s="173" t="s">
        <v>1918</v>
      </c>
      <c r="U199" s="173" t="s">
        <v>224</v>
      </c>
    </row>
    <row r="200" spans="12:21" x14ac:dyDescent="0.2">
      <c r="L200" s="173" t="s">
        <v>1922</v>
      </c>
      <c r="M200" s="173" t="s">
        <v>1923</v>
      </c>
      <c r="N200" s="173" t="s">
        <v>1924</v>
      </c>
      <c r="O200" s="173" t="s">
        <v>1923</v>
      </c>
      <c r="P200" s="173" t="s">
        <v>1925</v>
      </c>
      <c r="Q200" s="173" t="s">
        <v>1926</v>
      </c>
      <c r="R200" s="173"/>
      <c r="S200" s="173"/>
      <c r="T200" s="173" t="s">
        <v>1922</v>
      </c>
      <c r="U200" s="173" t="s">
        <v>223</v>
      </c>
    </row>
    <row r="201" spans="12:21" x14ac:dyDescent="0.2">
      <c r="L201" s="173" t="s">
        <v>1927</v>
      </c>
      <c r="M201" s="173" t="s">
        <v>1928</v>
      </c>
      <c r="N201" s="173" t="s">
        <v>1929</v>
      </c>
      <c r="O201" s="173" t="s">
        <v>1928</v>
      </c>
      <c r="P201" s="173" t="s">
        <v>1930</v>
      </c>
      <c r="Q201" s="173" t="s">
        <v>1931</v>
      </c>
      <c r="R201" s="173"/>
      <c r="S201" s="173"/>
      <c r="T201" s="173" t="s">
        <v>1927</v>
      </c>
      <c r="U201" s="173" t="s">
        <v>227</v>
      </c>
    </row>
    <row r="202" spans="12:21" x14ac:dyDescent="0.2">
      <c r="L202" s="173" t="s">
        <v>1932</v>
      </c>
      <c r="M202" s="173" t="s">
        <v>1933</v>
      </c>
      <c r="N202" s="173" t="s">
        <v>1934</v>
      </c>
      <c r="O202" s="173" t="s">
        <v>1935</v>
      </c>
      <c r="P202" s="173" t="s">
        <v>1936</v>
      </c>
      <c r="Q202" s="173" t="s">
        <v>1937</v>
      </c>
      <c r="R202" s="173"/>
      <c r="S202" s="173"/>
      <c r="T202" s="173" t="s">
        <v>1932</v>
      </c>
      <c r="U202" s="173" t="s">
        <v>225</v>
      </c>
    </row>
    <row r="203" spans="12:21" x14ac:dyDescent="0.2">
      <c r="L203" s="173" t="s">
        <v>1938</v>
      </c>
      <c r="M203" s="173" t="s">
        <v>1939</v>
      </c>
      <c r="N203" s="173" t="s">
        <v>1940</v>
      </c>
      <c r="O203" s="173" t="s">
        <v>1939</v>
      </c>
      <c r="P203" s="173" t="s">
        <v>1941</v>
      </c>
      <c r="Q203" s="173" t="s">
        <v>1942</v>
      </c>
      <c r="R203" s="173"/>
      <c r="S203" s="173"/>
      <c r="T203" s="173" t="s">
        <v>1938</v>
      </c>
      <c r="U203" s="173" t="s">
        <v>223</v>
      </c>
    </row>
    <row r="204" spans="12:21" x14ac:dyDescent="0.2">
      <c r="L204" s="173" t="s">
        <v>1943</v>
      </c>
      <c r="M204" s="173" t="s">
        <v>1944</v>
      </c>
      <c r="N204" s="173" t="s">
        <v>1945</v>
      </c>
      <c r="O204" s="173" t="s">
        <v>1946</v>
      </c>
      <c r="P204" s="173" t="s">
        <v>1947</v>
      </c>
      <c r="Q204" s="173" t="s">
        <v>1948</v>
      </c>
      <c r="R204" s="173"/>
      <c r="S204" s="173"/>
      <c r="T204" s="173" t="s">
        <v>1943</v>
      </c>
      <c r="U204" s="173" t="s">
        <v>223</v>
      </c>
    </row>
    <row r="205" spans="12:21" x14ac:dyDescent="0.2">
      <c r="L205" s="173" t="s">
        <v>1949</v>
      </c>
      <c r="M205" s="173" t="s">
        <v>1950</v>
      </c>
      <c r="N205" s="173" t="s">
        <v>1951</v>
      </c>
      <c r="O205" s="173" t="s">
        <v>1952</v>
      </c>
      <c r="P205" s="173" t="s">
        <v>1953</v>
      </c>
      <c r="Q205" s="173" t="s">
        <v>1954</v>
      </c>
      <c r="R205" s="173"/>
      <c r="S205" s="173"/>
      <c r="T205" s="173" t="s">
        <v>1949</v>
      </c>
      <c r="U205" s="174" t="s">
        <v>225</v>
      </c>
    </row>
    <row r="206" spans="12:21" x14ac:dyDescent="0.2">
      <c r="L206" s="173" t="s">
        <v>1955</v>
      </c>
      <c r="M206" s="173" t="s">
        <v>1956</v>
      </c>
      <c r="N206" s="173" t="s">
        <v>1956</v>
      </c>
      <c r="O206" s="173" t="s">
        <v>1956</v>
      </c>
      <c r="P206" s="173" t="s">
        <v>1957</v>
      </c>
      <c r="Q206" s="173" t="s">
        <v>1958</v>
      </c>
      <c r="R206" s="173"/>
      <c r="S206" s="173"/>
      <c r="T206" s="173" t="s">
        <v>1955</v>
      </c>
      <c r="U206" s="173" t="s">
        <v>223</v>
      </c>
    </row>
    <row r="207" spans="12:21" x14ac:dyDescent="0.2">
      <c r="L207" s="173" t="s">
        <v>1959</v>
      </c>
      <c r="M207" s="173" t="s">
        <v>1960</v>
      </c>
      <c r="N207" s="173" t="s">
        <v>1961</v>
      </c>
      <c r="O207" s="173" t="s">
        <v>1962</v>
      </c>
      <c r="P207" s="173" t="s">
        <v>1963</v>
      </c>
      <c r="Q207" s="173" t="s">
        <v>1964</v>
      </c>
      <c r="R207" s="173"/>
      <c r="S207" s="173"/>
      <c r="T207" s="173" t="s">
        <v>1959</v>
      </c>
      <c r="U207" s="173" t="s">
        <v>223</v>
      </c>
    </row>
    <row r="208" spans="12:21" x14ac:dyDescent="0.2">
      <c r="L208" s="173" t="s">
        <v>1965</v>
      </c>
      <c r="M208" s="173" t="s">
        <v>1966</v>
      </c>
      <c r="N208" s="173" t="s">
        <v>1967</v>
      </c>
      <c r="O208" s="173" t="s">
        <v>1968</v>
      </c>
      <c r="P208" s="173" t="s">
        <v>1969</v>
      </c>
      <c r="Q208" s="173" t="s">
        <v>1970</v>
      </c>
      <c r="R208" s="173"/>
      <c r="S208" s="173"/>
      <c r="T208" s="173" t="s">
        <v>1965</v>
      </c>
      <c r="U208" s="173" t="s">
        <v>223</v>
      </c>
    </row>
    <row r="209" spans="12:21" x14ac:dyDescent="0.2">
      <c r="L209" s="173" t="s">
        <v>1971</v>
      </c>
      <c r="M209" s="173" t="s">
        <v>1972</v>
      </c>
      <c r="N209" s="173" t="s">
        <v>1973</v>
      </c>
      <c r="O209" s="173" t="s">
        <v>1974</v>
      </c>
      <c r="P209" s="173" t="s">
        <v>1975</v>
      </c>
      <c r="Q209" s="173" t="s">
        <v>1976</v>
      </c>
      <c r="R209" s="173"/>
      <c r="S209" s="173"/>
      <c r="T209" s="173" t="s">
        <v>1971</v>
      </c>
      <c r="U209" s="173" t="s">
        <v>223</v>
      </c>
    </row>
    <row r="210" spans="12:21" x14ac:dyDescent="0.2">
      <c r="L210" s="173" t="s">
        <v>1977</v>
      </c>
      <c r="M210" s="173" t="s">
        <v>1978</v>
      </c>
      <c r="N210" s="173" t="s">
        <v>1978</v>
      </c>
      <c r="O210" s="173" t="s">
        <v>1978</v>
      </c>
      <c r="P210" s="173" t="s">
        <v>1979</v>
      </c>
      <c r="Q210" s="173" t="s">
        <v>1980</v>
      </c>
      <c r="R210" s="173"/>
      <c r="S210" s="173"/>
      <c r="T210" s="173" t="s">
        <v>1977</v>
      </c>
      <c r="U210" s="173" t="s">
        <v>223</v>
      </c>
    </row>
    <row r="211" spans="12:21" x14ac:dyDescent="0.2">
      <c r="L211" s="173" t="s">
        <v>1981</v>
      </c>
      <c r="M211" s="173" t="s">
        <v>1982</v>
      </c>
      <c r="N211" s="173" t="s">
        <v>1983</v>
      </c>
      <c r="O211" s="173" t="s">
        <v>1984</v>
      </c>
      <c r="P211" s="173" t="s">
        <v>1985</v>
      </c>
      <c r="Q211" s="173" t="s">
        <v>1986</v>
      </c>
      <c r="R211" s="173"/>
      <c r="S211" s="173"/>
      <c r="T211" s="173" t="s">
        <v>1981</v>
      </c>
      <c r="U211" s="173" t="s">
        <v>223</v>
      </c>
    </row>
    <row r="212" spans="12:21" x14ac:dyDescent="0.2">
      <c r="L212" s="173" t="s">
        <v>1987</v>
      </c>
      <c r="M212" s="173" t="s">
        <v>1988</v>
      </c>
      <c r="N212" s="173" t="s">
        <v>1988</v>
      </c>
      <c r="O212" s="173" t="s">
        <v>1988</v>
      </c>
      <c r="P212" s="173" t="s">
        <v>1989</v>
      </c>
      <c r="Q212" s="173" t="s">
        <v>1990</v>
      </c>
      <c r="R212" s="173"/>
      <c r="S212" s="173"/>
      <c r="T212" s="173" t="s">
        <v>1987</v>
      </c>
      <c r="U212" s="173" t="s">
        <v>223</v>
      </c>
    </row>
    <row r="213" spans="12:21" x14ac:dyDescent="0.2">
      <c r="L213" s="173" t="s">
        <v>1991</v>
      </c>
      <c r="M213" s="173" t="s">
        <v>1992</v>
      </c>
      <c r="N213" s="173" t="s">
        <v>1993</v>
      </c>
      <c r="O213" s="173" t="s">
        <v>1994</v>
      </c>
      <c r="P213" s="173" t="s">
        <v>1995</v>
      </c>
      <c r="Q213" s="173" t="s">
        <v>1996</v>
      </c>
      <c r="R213" s="173"/>
      <c r="S213" s="173"/>
      <c r="T213" s="173" t="s">
        <v>1991</v>
      </c>
      <c r="U213" s="173" t="s">
        <v>227</v>
      </c>
    </row>
    <row r="214" spans="12:21" x14ac:dyDescent="0.2">
      <c r="L214" s="173" t="s">
        <v>1997</v>
      </c>
      <c r="M214" s="173" t="s">
        <v>1998</v>
      </c>
      <c r="N214" s="173" t="s">
        <v>1999</v>
      </c>
      <c r="O214" s="173" t="s">
        <v>2000</v>
      </c>
      <c r="P214" s="173" t="s">
        <v>2001</v>
      </c>
      <c r="Q214" s="173" t="s">
        <v>2002</v>
      </c>
      <c r="R214" s="173"/>
      <c r="S214" s="173"/>
      <c r="T214" s="173" t="s">
        <v>1997</v>
      </c>
      <c r="U214" s="173" t="s">
        <v>223</v>
      </c>
    </row>
    <row r="215" spans="12:21" x14ac:dyDescent="0.2">
      <c r="L215" s="173" t="s">
        <v>2003</v>
      </c>
      <c r="M215" s="173" t="s">
        <v>2004</v>
      </c>
      <c r="N215" s="173" t="s">
        <v>2005</v>
      </c>
      <c r="O215" s="173" t="s">
        <v>2004</v>
      </c>
      <c r="P215" s="173" t="s">
        <v>2006</v>
      </c>
      <c r="Q215" s="173" t="s">
        <v>2007</v>
      </c>
      <c r="R215" s="173"/>
      <c r="S215" s="173"/>
      <c r="T215" s="173" t="s">
        <v>2003</v>
      </c>
      <c r="U215" s="173" t="s">
        <v>225</v>
      </c>
    </row>
    <row r="216" spans="12:21" x14ac:dyDescent="0.2">
      <c r="L216" s="173" t="s">
        <v>2008</v>
      </c>
      <c r="M216" s="173" t="s">
        <v>2009</v>
      </c>
      <c r="N216" s="173" t="s">
        <v>2009</v>
      </c>
      <c r="O216" s="173" t="s">
        <v>2009</v>
      </c>
      <c r="P216" s="173" t="s">
        <v>2010</v>
      </c>
      <c r="Q216" s="173" t="s">
        <v>2011</v>
      </c>
      <c r="R216" s="173"/>
      <c r="S216" s="173"/>
      <c r="T216" s="173" t="s">
        <v>2008</v>
      </c>
      <c r="U216" s="173" t="s">
        <v>225</v>
      </c>
    </row>
    <row r="217" spans="12:21" x14ac:dyDescent="0.2">
      <c r="L217" s="173" t="s">
        <v>2012</v>
      </c>
      <c r="M217" s="173" t="s">
        <v>2013</v>
      </c>
      <c r="N217" s="173" t="s">
        <v>2014</v>
      </c>
      <c r="O217" s="173" t="s">
        <v>2015</v>
      </c>
      <c r="P217" s="173" t="s">
        <v>2016</v>
      </c>
      <c r="Q217" s="173" t="s">
        <v>2017</v>
      </c>
      <c r="R217" s="173"/>
      <c r="S217" s="173"/>
      <c r="T217" s="173" t="s">
        <v>2012</v>
      </c>
      <c r="U217" s="174" t="s">
        <v>223</v>
      </c>
    </row>
    <row r="218" spans="12:21" x14ac:dyDescent="0.2">
      <c r="L218" s="173" t="s">
        <v>2018</v>
      </c>
      <c r="M218" s="173" t="s">
        <v>2019</v>
      </c>
      <c r="N218" s="173" t="s">
        <v>2020</v>
      </c>
      <c r="O218" s="173" t="s">
        <v>2021</v>
      </c>
      <c r="P218" s="173" t="s">
        <v>2022</v>
      </c>
      <c r="Q218" s="173" t="s">
        <v>2023</v>
      </c>
      <c r="R218" s="173"/>
      <c r="S218" s="173"/>
      <c r="T218" s="173" t="s">
        <v>2018</v>
      </c>
      <c r="U218" s="173" t="s">
        <v>226</v>
      </c>
    </row>
    <row r="219" spans="12:21" x14ac:dyDescent="0.2">
      <c r="L219" s="173" t="s">
        <v>2024</v>
      </c>
      <c r="M219" s="173" t="s">
        <v>2025</v>
      </c>
      <c r="N219" s="173" t="s">
        <v>2026</v>
      </c>
      <c r="O219" s="173" t="s">
        <v>2025</v>
      </c>
      <c r="P219" s="173" t="s">
        <v>2027</v>
      </c>
      <c r="Q219" s="173" t="s">
        <v>2028</v>
      </c>
      <c r="R219" s="173"/>
      <c r="S219" s="173"/>
      <c r="T219" s="173" t="s">
        <v>2024</v>
      </c>
      <c r="U219" s="174" t="s">
        <v>223</v>
      </c>
    </row>
    <row r="220" spans="12:21" x14ac:dyDescent="0.2">
      <c r="L220" s="173" t="s">
        <v>2029</v>
      </c>
      <c r="M220" s="173" t="s">
        <v>2030</v>
      </c>
      <c r="N220" s="173" t="s">
        <v>2031</v>
      </c>
      <c r="O220" s="173" t="s">
        <v>2032</v>
      </c>
      <c r="P220" s="173" t="s">
        <v>2033</v>
      </c>
      <c r="Q220" s="173" t="s">
        <v>2034</v>
      </c>
      <c r="R220" s="173"/>
      <c r="S220" s="173"/>
      <c r="T220" s="173" t="s">
        <v>2029</v>
      </c>
      <c r="U220" s="174" t="s">
        <v>223</v>
      </c>
    </row>
    <row r="221" spans="12:21" x14ac:dyDescent="0.2">
      <c r="L221" s="173" t="s">
        <v>2035</v>
      </c>
      <c r="M221" s="173" t="s">
        <v>2036</v>
      </c>
      <c r="N221" s="173" t="s">
        <v>2036</v>
      </c>
      <c r="O221" s="173" t="s">
        <v>2036</v>
      </c>
      <c r="P221" s="173" t="s">
        <v>2037</v>
      </c>
      <c r="Q221" s="173" t="s">
        <v>2038</v>
      </c>
      <c r="R221" s="173"/>
      <c r="S221" s="173"/>
      <c r="T221" s="173" t="s">
        <v>2035</v>
      </c>
      <c r="U221" s="173" t="s">
        <v>223</v>
      </c>
    </row>
    <row r="222" spans="12:21" x14ac:dyDescent="0.2">
      <c r="L222" s="173" t="s">
        <v>2039</v>
      </c>
      <c r="M222" s="173" t="s">
        <v>2040</v>
      </c>
      <c r="N222" s="173" t="s">
        <v>2040</v>
      </c>
      <c r="O222" s="173" t="s">
        <v>2040</v>
      </c>
      <c r="P222" s="173" t="s">
        <v>2041</v>
      </c>
      <c r="Q222" s="173" t="s">
        <v>2042</v>
      </c>
      <c r="R222" s="173"/>
      <c r="S222" s="173"/>
      <c r="T222" s="173" t="s">
        <v>2039</v>
      </c>
      <c r="U222" s="173" t="s">
        <v>223</v>
      </c>
    </row>
    <row r="223" spans="12:21" x14ac:dyDescent="0.2">
      <c r="L223" s="173" t="s">
        <v>2043</v>
      </c>
      <c r="M223" s="173" t="s">
        <v>2044</v>
      </c>
      <c r="N223" s="173" t="s">
        <v>2045</v>
      </c>
      <c r="O223" s="173" t="s">
        <v>2046</v>
      </c>
      <c r="P223" s="173" t="s">
        <v>2047</v>
      </c>
      <c r="Q223" s="173" t="s">
        <v>2048</v>
      </c>
      <c r="R223" s="173"/>
      <c r="S223" s="173"/>
      <c r="T223" s="173" t="s">
        <v>2043</v>
      </c>
      <c r="U223" s="173" t="s">
        <v>223</v>
      </c>
    </row>
    <row r="224" spans="12:21" x14ac:dyDescent="0.2">
      <c r="L224" s="173" t="s">
        <v>2049</v>
      </c>
      <c r="M224" s="173" t="s">
        <v>2050</v>
      </c>
      <c r="N224" s="173" t="s">
        <v>2051</v>
      </c>
      <c r="O224" s="173" t="s">
        <v>2052</v>
      </c>
      <c r="P224" s="173" t="s">
        <v>2053</v>
      </c>
      <c r="Q224" s="173" t="s">
        <v>2054</v>
      </c>
      <c r="R224" s="173"/>
      <c r="S224" s="173"/>
      <c r="T224" s="173" t="s">
        <v>2049</v>
      </c>
      <c r="U224" s="174" t="s">
        <v>227</v>
      </c>
    </row>
    <row r="225" spans="12:21" x14ac:dyDescent="0.2">
      <c r="L225" s="173" t="s">
        <v>2055</v>
      </c>
      <c r="M225" s="173" t="s">
        <v>2056</v>
      </c>
      <c r="N225" s="173" t="s">
        <v>2057</v>
      </c>
      <c r="O225" s="173" t="s">
        <v>2058</v>
      </c>
      <c r="P225" s="173" t="s">
        <v>2059</v>
      </c>
      <c r="Q225" s="173" t="s">
        <v>2060</v>
      </c>
      <c r="R225" s="173"/>
      <c r="S225" s="173"/>
      <c r="T225" s="173" t="s">
        <v>2055</v>
      </c>
      <c r="U225" s="173" t="s">
        <v>223</v>
      </c>
    </row>
    <row r="226" spans="12:21" x14ac:dyDescent="0.2">
      <c r="L226" s="173" t="s">
        <v>2061</v>
      </c>
      <c r="M226" s="173" t="s">
        <v>2062</v>
      </c>
      <c r="N226" s="173" t="s">
        <v>2062</v>
      </c>
      <c r="O226" s="173" t="s">
        <v>2062</v>
      </c>
      <c r="P226" s="173" t="s">
        <v>2063</v>
      </c>
      <c r="Q226" s="173" t="s">
        <v>2064</v>
      </c>
      <c r="R226" s="173"/>
      <c r="S226" s="173"/>
      <c r="T226" s="173" t="s">
        <v>2061</v>
      </c>
      <c r="U226" s="173" t="s">
        <v>223</v>
      </c>
    </row>
    <row r="227" spans="12:21" x14ac:dyDescent="0.2">
      <c r="L227" s="173" t="s">
        <v>2065</v>
      </c>
      <c r="M227" s="173" t="s">
        <v>2066</v>
      </c>
      <c r="N227" s="173" t="s">
        <v>2067</v>
      </c>
      <c r="O227" s="173" t="s">
        <v>2068</v>
      </c>
      <c r="P227" s="173" t="s">
        <v>2069</v>
      </c>
      <c r="Q227" s="173" t="s">
        <v>2070</v>
      </c>
      <c r="R227" s="173"/>
      <c r="S227" s="173"/>
      <c r="T227" s="173" t="s">
        <v>2065</v>
      </c>
      <c r="U227" s="173" t="s">
        <v>223</v>
      </c>
    </row>
    <row r="228" spans="12:21" x14ac:dyDescent="0.2">
      <c r="L228" s="173" t="s">
        <v>2071</v>
      </c>
      <c r="M228" s="173" t="s">
        <v>2072</v>
      </c>
      <c r="N228" s="173" t="s">
        <v>2073</v>
      </c>
      <c r="O228" s="173" t="s">
        <v>2072</v>
      </c>
      <c r="P228" s="173" t="s">
        <v>2074</v>
      </c>
      <c r="Q228" s="173" t="s">
        <v>2075</v>
      </c>
      <c r="R228" s="173"/>
      <c r="S228" s="173"/>
      <c r="T228" s="173" t="s">
        <v>2071</v>
      </c>
      <c r="U228" s="174" t="s">
        <v>223</v>
      </c>
    </row>
    <row r="229" spans="12:21" x14ac:dyDescent="0.2">
      <c r="L229" s="173" t="s">
        <v>2076</v>
      </c>
      <c r="M229" s="173" t="s">
        <v>2077</v>
      </c>
      <c r="N229" s="173" t="s">
        <v>2077</v>
      </c>
      <c r="O229" s="173" t="s">
        <v>2078</v>
      </c>
      <c r="P229" s="173" t="s">
        <v>2079</v>
      </c>
      <c r="Q229" s="173" t="s">
        <v>2080</v>
      </c>
      <c r="R229" s="173"/>
      <c r="S229" s="173"/>
      <c r="T229" s="173" t="s">
        <v>2076</v>
      </c>
      <c r="U229" s="173" t="s">
        <v>223</v>
      </c>
    </row>
    <row r="230" spans="12:21" x14ac:dyDescent="0.2">
      <c r="L230" s="173" t="s">
        <v>2081</v>
      </c>
      <c r="M230" s="173" t="s">
        <v>2082</v>
      </c>
      <c r="N230" s="173" t="s">
        <v>2083</v>
      </c>
      <c r="O230" s="173" t="s">
        <v>2084</v>
      </c>
      <c r="P230" s="173" t="s">
        <v>2085</v>
      </c>
      <c r="Q230" s="173" t="s">
        <v>2086</v>
      </c>
      <c r="R230" s="173"/>
      <c r="S230" s="173"/>
      <c r="T230" s="173" t="s">
        <v>2081</v>
      </c>
      <c r="U230" s="173" t="s">
        <v>223</v>
      </c>
    </row>
    <row r="231" spans="12:21" x14ac:dyDescent="0.2">
      <c r="L231" s="173" t="s">
        <v>2087</v>
      </c>
      <c r="M231" s="173" t="s">
        <v>2088</v>
      </c>
      <c r="N231" s="173" t="s">
        <v>2088</v>
      </c>
      <c r="O231" s="173" t="s">
        <v>2088</v>
      </c>
      <c r="P231" s="173" t="s">
        <v>2089</v>
      </c>
      <c r="Q231" s="173" t="s">
        <v>2090</v>
      </c>
      <c r="R231" s="173"/>
      <c r="S231" s="173"/>
      <c r="T231" s="173" t="s">
        <v>2087</v>
      </c>
      <c r="U231" s="173" t="s">
        <v>224</v>
      </c>
    </row>
    <row r="232" spans="12:21" x14ac:dyDescent="0.2">
      <c r="L232" s="173" t="s">
        <v>2091</v>
      </c>
      <c r="M232" s="173" t="s">
        <v>2092</v>
      </c>
      <c r="N232" s="173" t="s">
        <v>2093</v>
      </c>
      <c r="O232" s="173" t="s">
        <v>2094</v>
      </c>
      <c r="P232" s="173" t="s">
        <v>2095</v>
      </c>
      <c r="Q232" s="173" t="s">
        <v>2096</v>
      </c>
      <c r="R232" s="173"/>
      <c r="S232" s="173"/>
      <c r="T232" s="173" t="s">
        <v>2091</v>
      </c>
      <c r="U232" s="173" t="s">
        <v>223</v>
      </c>
    </row>
    <row r="233" spans="12:21" x14ac:dyDescent="0.2">
      <c r="L233" s="173" t="s">
        <v>2097</v>
      </c>
      <c r="M233" s="173" t="s">
        <v>2098</v>
      </c>
      <c r="N233" s="173" t="s">
        <v>2099</v>
      </c>
      <c r="O233" s="173" t="s">
        <v>2100</v>
      </c>
      <c r="P233" s="173" t="s">
        <v>2101</v>
      </c>
      <c r="Q233" s="173" t="s">
        <v>2102</v>
      </c>
      <c r="R233" s="173"/>
      <c r="S233" s="173"/>
      <c r="T233" s="173" t="s">
        <v>2097</v>
      </c>
      <c r="U233" s="174" t="s">
        <v>226</v>
      </c>
    </row>
    <row r="234" spans="12:21" x14ac:dyDescent="0.2">
      <c r="L234" s="173" t="s">
        <v>2103</v>
      </c>
      <c r="M234" s="173" t="s">
        <v>2104</v>
      </c>
      <c r="N234" s="173" t="s">
        <v>2105</v>
      </c>
      <c r="O234" s="173" t="s">
        <v>2106</v>
      </c>
      <c r="P234" s="173" t="s">
        <v>2107</v>
      </c>
      <c r="Q234" s="173" t="s">
        <v>2108</v>
      </c>
      <c r="R234" s="173"/>
      <c r="S234" s="173"/>
      <c r="T234" s="173" t="s">
        <v>2103</v>
      </c>
      <c r="U234" s="173" t="s">
        <v>223</v>
      </c>
    </row>
    <row r="235" spans="12:21" x14ac:dyDescent="0.2">
      <c r="L235" s="173" t="s">
        <v>2109</v>
      </c>
      <c r="M235" s="173" t="s">
        <v>2110</v>
      </c>
      <c r="N235" s="173" t="s">
        <v>2111</v>
      </c>
      <c r="O235" s="173" t="s">
        <v>2112</v>
      </c>
      <c r="P235" s="173" t="s">
        <v>2113</v>
      </c>
      <c r="Q235" s="173" t="s">
        <v>2114</v>
      </c>
      <c r="R235" s="173"/>
      <c r="S235" s="173"/>
      <c r="T235" s="173" t="s">
        <v>2109</v>
      </c>
      <c r="U235" s="173" t="s">
        <v>223</v>
      </c>
    </row>
    <row r="236" spans="12:21" x14ac:dyDescent="0.2">
      <c r="L236" s="173" t="s">
        <v>2115</v>
      </c>
      <c r="M236" s="173" t="s">
        <v>2116</v>
      </c>
      <c r="N236" s="173" t="s">
        <v>2117</v>
      </c>
      <c r="O236" s="173" t="s">
        <v>2118</v>
      </c>
      <c r="P236" s="173" t="s">
        <v>2119</v>
      </c>
      <c r="Q236" s="173" t="s">
        <v>2120</v>
      </c>
      <c r="R236" s="173"/>
      <c r="S236" s="173"/>
      <c r="T236" s="173" t="s">
        <v>2115</v>
      </c>
      <c r="U236" s="173" t="s">
        <v>224</v>
      </c>
    </row>
    <row r="237" spans="12:21" x14ac:dyDescent="0.2">
      <c r="L237" s="173" t="s">
        <v>2121</v>
      </c>
      <c r="M237" s="173" t="s">
        <v>2122</v>
      </c>
      <c r="N237" s="173" t="s">
        <v>2123</v>
      </c>
      <c r="O237" s="173" t="s">
        <v>2124</v>
      </c>
      <c r="P237" s="173" t="s">
        <v>2125</v>
      </c>
      <c r="Q237" s="173" t="s">
        <v>2126</v>
      </c>
      <c r="R237" s="173"/>
      <c r="S237" s="173"/>
      <c r="T237" s="173" t="s">
        <v>2121</v>
      </c>
      <c r="U237" s="174" t="s">
        <v>223</v>
      </c>
    </row>
    <row r="238" spans="12:21" x14ac:dyDescent="0.2">
      <c r="L238" s="173" t="s">
        <v>2127</v>
      </c>
      <c r="M238" s="173" t="s">
        <v>2128</v>
      </c>
      <c r="N238" s="173" t="s">
        <v>2129</v>
      </c>
      <c r="O238" s="173" t="s">
        <v>2130</v>
      </c>
      <c r="P238" s="173" t="s">
        <v>2131</v>
      </c>
      <c r="Q238" s="173" t="s">
        <v>2132</v>
      </c>
      <c r="R238" s="173"/>
      <c r="S238" s="173"/>
      <c r="T238" s="173" t="s">
        <v>2127</v>
      </c>
      <c r="U238" s="173" t="s">
        <v>224</v>
      </c>
    </row>
    <row r="239" spans="12:21" x14ac:dyDescent="0.2">
      <c r="L239" s="173" t="s">
        <v>2133</v>
      </c>
      <c r="M239" s="173" t="s">
        <v>2134</v>
      </c>
      <c r="N239" s="173" t="s">
        <v>2134</v>
      </c>
      <c r="O239" s="173" t="s">
        <v>2134</v>
      </c>
      <c r="P239" s="173" t="s">
        <v>2135</v>
      </c>
      <c r="Q239" s="173" t="s">
        <v>2136</v>
      </c>
      <c r="R239" s="173"/>
      <c r="S239" s="173"/>
      <c r="T239" s="173" t="s">
        <v>2133</v>
      </c>
      <c r="U239" s="173" t="s">
        <v>223</v>
      </c>
    </row>
    <row r="240" spans="12:21" x14ac:dyDescent="0.2">
      <c r="L240" s="173" t="s">
        <v>2137</v>
      </c>
      <c r="M240" s="173" t="s">
        <v>2138</v>
      </c>
      <c r="N240" s="173" t="s">
        <v>2138</v>
      </c>
      <c r="O240" s="173" t="s">
        <v>2138</v>
      </c>
      <c r="P240" s="173" t="s">
        <v>2139</v>
      </c>
      <c r="Q240" s="173" t="s">
        <v>2140</v>
      </c>
      <c r="R240" s="173"/>
      <c r="S240" s="173"/>
      <c r="T240" s="173" t="s">
        <v>2137</v>
      </c>
      <c r="U240" s="173" t="s">
        <v>223</v>
      </c>
    </row>
    <row r="241" spans="12:21" x14ac:dyDescent="0.2">
      <c r="L241" s="173" t="s">
        <v>2141</v>
      </c>
      <c r="M241" s="173" t="s">
        <v>2142</v>
      </c>
      <c r="N241" s="173" t="s">
        <v>2143</v>
      </c>
      <c r="O241" s="173" t="s">
        <v>2144</v>
      </c>
      <c r="P241" s="173" t="s">
        <v>2145</v>
      </c>
      <c r="Q241" s="173" t="s">
        <v>2146</v>
      </c>
      <c r="R241" s="173"/>
      <c r="S241" s="173"/>
      <c r="T241" s="173" t="s">
        <v>2141</v>
      </c>
      <c r="U241" s="173" t="s">
        <v>225</v>
      </c>
    </row>
    <row r="242" spans="12:21" x14ac:dyDescent="0.2">
      <c r="L242" s="173" t="s">
        <v>2147</v>
      </c>
      <c r="M242" s="173" t="s">
        <v>2148</v>
      </c>
      <c r="N242" s="173" t="s">
        <v>2148</v>
      </c>
      <c r="O242" s="173" t="s">
        <v>2148</v>
      </c>
      <c r="P242" s="173" t="s">
        <v>2149</v>
      </c>
      <c r="Q242" s="173" t="s">
        <v>2150</v>
      </c>
      <c r="R242" s="173"/>
      <c r="S242" s="173"/>
      <c r="T242" s="173" t="s">
        <v>2147</v>
      </c>
      <c r="U242" s="173" t="s">
        <v>223</v>
      </c>
    </row>
    <row r="243" spans="12:21" x14ac:dyDescent="0.2">
      <c r="L243" s="173" t="s">
        <v>2151</v>
      </c>
      <c r="M243" s="173" t="s">
        <v>2152</v>
      </c>
      <c r="N243" s="173" t="s">
        <v>2153</v>
      </c>
      <c r="O243" s="173" t="s">
        <v>2152</v>
      </c>
      <c r="P243" s="173" t="s">
        <v>2154</v>
      </c>
      <c r="Q243" s="173" t="s">
        <v>2155</v>
      </c>
      <c r="R243" s="173"/>
      <c r="S243" s="173"/>
      <c r="T243" s="173" t="s">
        <v>2151</v>
      </c>
      <c r="U243" s="173" t="s">
        <v>227</v>
      </c>
    </row>
    <row r="244" spans="12:21" x14ac:dyDescent="0.2">
      <c r="L244" s="173" t="s">
        <v>2156</v>
      </c>
      <c r="M244" s="173" t="s">
        <v>2157</v>
      </c>
      <c r="N244" s="173" t="s">
        <v>2158</v>
      </c>
      <c r="O244" s="173" t="s">
        <v>2159</v>
      </c>
      <c r="P244" s="173" t="s">
        <v>2160</v>
      </c>
      <c r="Q244" s="173" t="s">
        <v>2161</v>
      </c>
      <c r="R244" s="173"/>
      <c r="S244" s="173"/>
      <c r="T244" s="173" t="s">
        <v>2156</v>
      </c>
      <c r="U244" s="173" t="s">
        <v>223</v>
      </c>
    </row>
    <row r="245" spans="12:21" x14ac:dyDescent="0.2">
      <c r="L245" s="173" t="s">
        <v>2162</v>
      </c>
      <c r="M245" s="173" t="s">
        <v>2163</v>
      </c>
      <c r="N245" s="173" t="s">
        <v>2164</v>
      </c>
      <c r="O245" s="173" t="s">
        <v>2163</v>
      </c>
      <c r="P245" s="173" t="s">
        <v>2165</v>
      </c>
      <c r="Q245" s="173" t="s">
        <v>2166</v>
      </c>
      <c r="R245" s="173"/>
      <c r="S245" s="173"/>
      <c r="T245" s="173" t="s">
        <v>2162</v>
      </c>
      <c r="U245" s="173" t="s">
        <v>223</v>
      </c>
    </row>
    <row r="246" spans="12:21" x14ac:dyDescent="0.2">
      <c r="L246" s="173" t="s">
        <v>2167</v>
      </c>
      <c r="M246" s="173" t="s">
        <v>2168</v>
      </c>
      <c r="N246" s="173" t="s">
        <v>2168</v>
      </c>
      <c r="O246" s="173" t="s">
        <v>2168</v>
      </c>
      <c r="P246" s="173" t="s">
        <v>2169</v>
      </c>
      <c r="Q246" s="173" t="s">
        <v>2170</v>
      </c>
      <c r="R246" s="173"/>
      <c r="S246" s="173"/>
      <c r="T246" s="173" t="s">
        <v>2167</v>
      </c>
      <c r="U246" s="173" t="s">
        <v>223</v>
      </c>
    </row>
    <row r="247" spans="12:21" x14ac:dyDescent="0.2">
      <c r="L247" s="173" t="s">
        <v>2171</v>
      </c>
      <c r="M247" s="173" t="s">
        <v>307</v>
      </c>
      <c r="N247" s="173" t="s">
        <v>307</v>
      </c>
      <c r="O247" s="173" t="s">
        <v>307</v>
      </c>
      <c r="P247" s="173" t="s">
        <v>307</v>
      </c>
      <c r="Q247" s="173" t="s">
        <v>307</v>
      </c>
      <c r="R247" s="173" t="s">
        <v>307</v>
      </c>
      <c r="S247" s="173" t="s">
        <v>307</v>
      </c>
      <c r="T247" s="173" t="s">
        <v>2171</v>
      </c>
      <c r="U247" s="174" t="s">
        <v>223</v>
      </c>
    </row>
    <row r="248" spans="12:21" x14ac:dyDescent="0.2">
      <c r="L248" s="173"/>
      <c r="R248" s="173"/>
      <c r="S248" s="173"/>
      <c r="T248" s="173"/>
      <c r="U248" s="173"/>
    </row>
    <row r="249" spans="12:21" x14ac:dyDescent="0.2">
      <c r="L249" s="173"/>
      <c r="R249" s="173"/>
      <c r="S249" s="173"/>
      <c r="T249" s="173"/>
      <c r="U249" s="173"/>
    </row>
    <row r="250" spans="12:21" x14ac:dyDescent="0.2">
      <c r="L250" s="173"/>
      <c r="R250" s="173"/>
      <c r="S250" s="173"/>
      <c r="T250" s="173"/>
      <c r="U250" s="173"/>
    </row>
    <row r="251" spans="12:21" x14ac:dyDescent="0.2">
      <c r="L251" s="173"/>
      <c r="R251" s="173"/>
      <c r="S251" s="173"/>
      <c r="T251" s="173"/>
      <c r="U251" s="173"/>
    </row>
  </sheetData>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IH640"/>
  <sheetViews>
    <sheetView showGridLines="0" zoomScale="90" zoomScaleNormal="90" workbookViewId="0">
      <pane xSplit="1" ySplit="3" topLeftCell="BY4" activePane="bottomRight" state="frozen"/>
      <selection pane="topRight" activeCell="B1" sqref="B1"/>
      <selection pane="bottomLeft" activeCell="A4" sqref="A4"/>
      <selection pane="bottomRight" activeCell="CE12" sqref="CE12"/>
    </sheetView>
  </sheetViews>
  <sheetFormatPr defaultRowHeight="15.75" x14ac:dyDescent="0.25"/>
  <cols>
    <col min="1" max="1" width="20.375" customWidth="1"/>
    <col min="2" max="2" width="24.625" style="55" customWidth="1"/>
    <col min="3" max="3" width="29.75" customWidth="1"/>
    <col min="4" max="9" width="7.875" customWidth="1"/>
    <col min="10" max="11" width="1.125" customWidth="1"/>
    <col min="12" max="12" width="24.625" style="55" customWidth="1"/>
    <col min="13" max="13" width="29.75" customWidth="1"/>
    <col min="14" max="19" width="7.875" customWidth="1"/>
    <col min="20" max="21" width="1.125" customWidth="1"/>
    <col min="22" max="22" width="24.625" style="55" customWidth="1"/>
    <col min="23" max="23" width="29.75" customWidth="1"/>
    <col min="24" max="29" width="7.875" customWidth="1"/>
    <col min="30" max="31" width="1.125" customWidth="1"/>
    <col min="32" max="32" width="24.625" style="55" customWidth="1"/>
    <col min="33" max="33" width="29.75" customWidth="1"/>
    <col min="34" max="39" width="7.875" customWidth="1"/>
    <col min="40" max="41" width="1.125" customWidth="1"/>
    <col min="42" max="42" width="24.625" style="55" customWidth="1"/>
    <col min="43" max="43" width="29.75" customWidth="1"/>
    <col min="44" max="49" width="7.875" customWidth="1"/>
    <col min="50" max="51" width="1.125" customWidth="1"/>
    <col min="52" max="52" width="24.625" style="55" customWidth="1"/>
    <col min="53" max="53" width="29.75" customWidth="1"/>
    <col min="54" max="59" width="7.875" customWidth="1"/>
    <col min="60" max="61" width="1.125" customWidth="1"/>
    <col min="62" max="62" width="24.625" style="55" customWidth="1"/>
    <col min="63" max="63" width="29.75" customWidth="1"/>
    <col min="64" max="69" width="7.875" customWidth="1"/>
    <col min="70" max="71" width="1.125" customWidth="1"/>
    <col min="72" max="72" width="24.625" style="55" customWidth="1"/>
    <col min="73" max="73" width="29.75" customWidth="1"/>
    <col min="74" max="79" width="7.875" customWidth="1"/>
    <col min="80" max="81" width="1.125" customWidth="1"/>
    <col min="82" max="82" width="24.625" style="55" customWidth="1"/>
    <col min="83" max="83" width="29.75" customWidth="1"/>
    <col min="84" max="89" width="7.875" customWidth="1"/>
    <col min="90" max="91" width="1.125" customWidth="1"/>
    <col min="92" max="92" width="24.625" style="55" customWidth="1"/>
    <col min="93" max="93" width="29.75" customWidth="1"/>
    <col min="94" max="99" width="7.875" customWidth="1"/>
    <col min="100" max="101" width="1.125" customWidth="1"/>
    <col min="102" max="102" width="24.625" style="55" customWidth="1"/>
    <col min="103" max="103" width="29.75" customWidth="1"/>
    <col min="104" max="109" width="7.875" customWidth="1"/>
    <col min="110" max="111" width="1.125" customWidth="1"/>
    <col min="112" max="112" width="24.625" style="55" customWidth="1"/>
    <col min="113" max="113" width="29.75" customWidth="1"/>
    <col min="114" max="119" width="7.875" customWidth="1"/>
    <col min="120" max="121" width="1.125" customWidth="1"/>
    <col min="122" max="122" width="24.625" style="55" customWidth="1"/>
    <col min="123" max="123" width="29.75" customWidth="1"/>
    <col min="124" max="129" width="7.875" customWidth="1"/>
    <col min="130" max="131" width="1.125" customWidth="1"/>
    <col min="132" max="132" width="24.625" style="55" customWidth="1"/>
    <col min="133" max="133" width="29.75" customWidth="1"/>
    <col min="134" max="139" width="7.875" customWidth="1"/>
    <col min="140" max="141" width="1.125" customWidth="1"/>
    <col min="142" max="142" width="24.625" style="55" customWidth="1"/>
    <col min="143" max="143" width="29.75" customWidth="1"/>
    <col min="144" max="149" width="7.875" customWidth="1"/>
    <col min="150" max="151" width="1.125" customWidth="1"/>
    <col min="152" max="152" width="24.625" style="55" customWidth="1"/>
    <col min="153" max="153" width="29.75" customWidth="1"/>
    <col min="154" max="159" width="7.875" customWidth="1"/>
    <col min="160" max="161" width="1.125" customWidth="1"/>
    <col min="162" max="162" width="24.625" style="55" customWidth="1"/>
    <col min="163" max="163" width="29.75" customWidth="1"/>
    <col min="164" max="169" width="7.875" customWidth="1"/>
    <col min="170" max="171" width="1.125" customWidth="1"/>
    <col min="172" max="172" width="24.625" style="55" customWidth="1"/>
    <col min="173" max="173" width="29.75" customWidth="1"/>
    <col min="174" max="179" width="7.875" customWidth="1"/>
    <col min="180" max="181" width="1.125" customWidth="1"/>
    <col min="182" max="182" width="24.625" style="55" customWidth="1"/>
    <col min="183" max="183" width="29.75" customWidth="1"/>
    <col min="184" max="189" width="7.875" customWidth="1"/>
    <col min="190" max="191" width="1.125" customWidth="1"/>
    <col min="192" max="192" width="24.625" style="55" customWidth="1"/>
    <col min="193" max="193" width="29.75" customWidth="1"/>
    <col min="194" max="199" width="7.875" customWidth="1"/>
    <col min="200" max="201" width="1.125" customWidth="1"/>
    <col min="202" max="202" width="24.625" style="55" customWidth="1"/>
    <col min="203" max="203" width="29.75" customWidth="1"/>
    <col min="204" max="209" width="7.875" customWidth="1"/>
    <col min="210" max="211" width="1.125" customWidth="1"/>
    <col min="212" max="212" width="24.625" style="55" customWidth="1"/>
    <col min="213" max="213" width="29.75" customWidth="1"/>
    <col min="214" max="219" width="7.875" customWidth="1"/>
    <col min="220" max="221" width="1.125" customWidth="1"/>
    <col min="222" max="222" width="24.625" style="55" customWidth="1"/>
    <col min="223" max="223" width="29.75" customWidth="1"/>
    <col min="224" max="229" width="7.875" customWidth="1"/>
    <col min="230" max="231" width="1.125" customWidth="1"/>
    <col min="232" max="232" width="24.625" style="55" customWidth="1"/>
    <col min="233" max="233" width="29.75" customWidth="1"/>
    <col min="234" max="239" width="7.875" customWidth="1"/>
    <col min="240" max="241" width="1.125" customWidth="1"/>
    <col min="242" max="242" width="24.625" style="55" customWidth="1"/>
    <col min="243" max="243" width="29.75" customWidth="1"/>
    <col min="244" max="249" width="7.875" customWidth="1"/>
    <col min="250" max="251" width="1.125" customWidth="1"/>
  </cols>
  <sheetData>
    <row r="1" spans="1:242" s="142" customFormat="1" ht="30" customHeight="1" x14ac:dyDescent="0.25">
      <c r="B1" s="399" t="str">
        <f ca="1">HLOOKUP(Introduction!$G$4,nametranslations,117,FALSE)</f>
        <v>Sanitation in Schools</v>
      </c>
      <c r="C1" s="139" t="s">
        <v>188</v>
      </c>
      <c r="D1" s="139" t="str">
        <f ca="1">+Introduction!$C$7</f>
        <v>Estonia</v>
      </c>
      <c r="E1" s="139"/>
      <c r="F1" s="139"/>
      <c r="G1" s="139"/>
      <c r="H1" s="139"/>
      <c r="I1" s="156"/>
      <c r="J1" s="140"/>
      <c r="K1" s="141"/>
      <c r="L1" s="399" t="str">
        <f ca="1">HLOOKUP(Introduction!$G$4,nametranslations,117,FALSE)</f>
        <v>Sanitation in Schools</v>
      </c>
      <c r="M1" s="139" t="s">
        <v>189</v>
      </c>
      <c r="N1" s="139" t="str">
        <f ca="1">+Introduction!$C$7</f>
        <v>Estonia</v>
      </c>
      <c r="O1" s="139"/>
      <c r="P1" s="139"/>
      <c r="Q1" s="139"/>
      <c r="R1" s="139"/>
      <c r="S1" s="156"/>
      <c r="T1" s="140"/>
      <c r="U1" s="141"/>
      <c r="V1" s="399" t="str">
        <f ca="1">HLOOKUP(Introduction!$G$4,nametranslations,117,FALSE)</f>
        <v>Sanitation in Schools</v>
      </c>
      <c r="W1" s="139" t="s">
        <v>190</v>
      </c>
      <c r="X1" s="139" t="str">
        <f ca="1">+Introduction!$C$7</f>
        <v>Estonia</v>
      </c>
      <c r="Y1" s="139"/>
      <c r="Z1" s="139"/>
      <c r="AA1" s="139"/>
      <c r="AB1" s="139"/>
      <c r="AC1" s="156"/>
      <c r="AD1" s="140"/>
      <c r="AE1" s="141"/>
      <c r="AF1" s="399" t="str">
        <f ca="1">HLOOKUP(Introduction!$G$4,nametranslations,117,FALSE)</f>
        <v>Sanitation in Schools</v>
      </c>
      <c r="AG1" s="139" t="s">
        <v>191</v>
      </c>
      <c r="AH1" s="139" t="str">
        <f ca="1">+Introduction!$C$7</f>
        <v>Estonia</v>
      </c>
      <c r="AI1" s="139"/>
      <c r="AJ1" s="139"/>
      <c r="AK1" s="139"/>
      <c r="AL1" s="139"/>
      <c r="AM1" s="156"/>
      <c r="AN1" s="140"/>
      <c r="AO1" s="141"/>
      <c r="AP1" s="399" t="str">
        <f ca="1">HLOOKUP(Introduction!$G$4,nametranslations,117,FALSE)</f>
        <v>Sanitation in Schools</v>
      </c>
      <c r="AQ1" s="139">
        <v>2018</v>
      </c>
      <c r="AR1" s="139" t="str">
        <f ca="1">+Introduction!$C$7</f>
        <v>Estonia</v>
      </c>
      <c r="AS1" s="139"/>
      <c r="AT1" s="139"/>
      <c r="AU1" s="139"/>
      <c r="AV1" s="139"/>
      <c r="AW1" s="156"/>
      <c r="AX1" s="140"/>
      <c r="AY1" s="141"/>
      <c r="AZ1" s="399" t="str">
        <f ca="1">HLOOKUP(Introduction!$G$4,nametranslations,117,FALSE)</f>
        <v>Sanitation in Schools</v>
      </c>
      <c r="BA1" s="139">
        <v>2019</v>
      </c>
      <c r="BB1" s="139" t="str">
        <f ca="1">+Introduction!$C$7</f>
        <v>Estonia</v>
      </c>
      <c r="BC1" s="139"/>
      <c r="BD1" s="139"/>
      <c r="BE1" s="139"/>
      <c r="BF1" s="139"/>
      <c r="BG1" s="156"/>
      <c r="BH1" s="140"/>
      <c r="BI1" s="141"/>
      <c r="BJ1" s="399" t="str">
        <f ca="1">HLOOKUP(Introduction!$G$4,nametranslations,117,FALSE)</f>
        <v>Sanitation in Schools</v>
      </c>
      <c r="BK1" s="139">
        <v>2020</v>
      </c>
      <c r="BL1" s="139" t="str">
        <f ca="1">+Introduction!$C$7</f>
        <v>Estonia</v>
      </c>
      <c r="BM1" s="139"/>
      <c r="BN1" s="139"/>
      <c r="BO1" s="139"/>
      <c r="BP1" s="139"/>
      <c r="BQ1" s="156"/>
      <c r="BR1" s="140"/>
      <c r="BS1" s="141"/>
      <c r="BT1" s="399" t="str">
        <f ca="1">HLOOKUP(Introduction!$G$4,nametranslations,117,FALSE)</f>
        <v>Sanitation in Schools</v>
      </c>
      <c r="BU1" s="139">
        <v>2021</v>
      </c>
      <c r="BV1" s="139" t="str">
        <f ca="1">+Introduction!$C$7</f>
        <v>Estonia</v>
      </c>
      <c r="BW1" s="139"/>
      <c r="BX1" s="139"/>
      <c r="BY1" s="139"/>
      <c r="BZ1" s="139"/>
      <c r="CA1" s="156"/>
      <c r="CB1" s="140"/>
      <c r="CC1" s="141"/>
      <c r="CD1" s="399" t="str">
        <f ca="1">HLOOKUP(Introduction!$G$4,nametranslations,117,FALSE)</f>
        <v>Sanitation in Schools</v>
      </c>
      <c r="CE1" s="139">
        <v>2021</v>
      </c>
      <c r="CF1" s="139" t="str">
        <f ca="1">+Introduction!$C$7</f>
        <v>Estonia</v>
      </c>
      <c r="CG1" s="139"/>
      <c r="CH1" s="139"/>
      <c r="CI1" s="139"/>
      <c r="CJ1" s="139"/>
      <c r="CK1" s="156"/>
      <c r="CL1" s="140"/>
      <c r="CM1" s="141"/>
    </row>
    <row r="2" spans="1:242" s="142" customFormat="1" ht="30" customHeight="1" x14ac:dyDescent="0.25">
      <c r="A2" s="454" t="s">
        <v>207</v>
      </c>
      <c r="B2" s="145" t="s">
        <v>184</v>
      </c>
      <c r="C2" s="125" t="s">
        <v>149</v>
      </c>
      <c r="D2" s="125" t="s">
        <v>148</v>
      </c>
      <c r="E2" s="146"/>
      <c r="F2" s="146"/>
      <c r="G2" s="146"/>
      <c r="H2" s="146"/>
      <c r="I2" s="147"/>
      <c r="J2" s="143" t="s">
        <v>192</v>
      </c>
      <c r="K2" s="160"/>
      <c r="L2" s="145" t="s">
        <v>185</v>
      </c>
      <c r="M2" s="125" t="s">
        <v>149</v>
      </c>
      <c r="N2" s="125" t="s">
        <v>148</v>
      </c>
      <c r="O2" s="146"/>
      <c r="P2" s="146"/>
      <c r="Q2" s="146"/>
      <c r="R2" s="146"/>
      <c r="S2" s="147"/>
      <c r="T2" s="143" t="s">
        <v>192</v>
      </c>
      <c r="U2" s="160"/>
      <c r="V2" s="145" t="s">
        <v>186</v>
      </c>
      <c r="W2" s="125" t="s">
        <v>149</v>
      </c>
      <c r="X2" s="125" t="s">
        <v>148</v>
      </c>
      <c r="Y2" s="146"/>
      <c r="Z2" s="146"/>
      <c r="AA2" s="146"/>
      <c r="AB2" s="146"/>
      <c r="AC2" s="147"/>
      <c r="AD2" s="143" t="s">
        <v>192</v>
      </c>
      <c r="AE2" s="160"/>
      <c r="AF2" s="145" t="s">
        <v>187</v>
      </c>
      <c r="AG2" s="125" t="s">
        <v>149</v>
      </c>
      <c r="AH2" s="125" t="s">
        <v>148</v>
      </c>
      <c r="AI2" s="146"/>
      <c r="AJ2" s="146"/>
      <c r="AK2" s="146"/>
      <c r="AL2" s="146"/>
      <c r="AM2" s="147"/>
      <c r="AN2" s="143" t="s">
        <v>192</v>
      </c>
      <c r="AO2" s="144"/>
      <c r="AP2" s="145" t="s">
        <v>222</v>
      </c>
      <c r="AQ2" s="125" t="s">
        <v>149</v>
      </c>
      <c r="AR2" s="125" t="s">
        <v>216</v>
      </c>
      <c r="AS2" s="146"/>
      <c r="AT2" s="146"/>
      <c r="AU2" s="146"/>
      <c r="AV2" s="146"/>
      <c r="AW2" s="147"/>
      <c r="AX2" s="143" t="s">
        <v>192</v>
      </c>
      <c r="AY2" s="144"/>
      <c r="AZ2" s="145" t="s">
        <v>213</v>
      </c>
      <c r="BA2" s="125" t="s">
        <v>149</v>
      </c>
      <c r="BB2" s="125" t="s">
        <v>148</v>
      </c>
      <c r="BC2" s="146"/>
      <c r="BD2" s="146"/>
      <c r="BE2" s="146"/>
      <c r="BF2" s="146"/>
      <c r="BG2" s="147"/>
      <c r="BH2" s="143" t="s">
        <v>192</v>
      </c>
      <c r="BI2" s="144"/>
      <c r="BJ2" s="145" t="s">
        <v>212</v>
      </c>
      <c r="BK2" s="125" t="s">
        <v>149</v>
      </c>
      <c r="BL2" s="125" t="s">
        <v>148</v>
      </c>
      <c r="BM2" s="146"/>
      <c r="BN2" s="146"/>
      <c r="BO2" s="146"/>
      <c r="BP2" s="146"/>
      <c r="BQ2" s="147"/>
      <c r="BR2" s="143" t="s">
        <v>192</v>
      </c>
      <c r="BS2" s="144"/>
      <c r="BT2" s="145" t="s">
        <v>211</v>
      </c>
      <c r="BU2" s="125" t="s">
        <v>149</v>
      </c>
      <c r="BV2" s="125" t="s">
        <v>148</v>
      </c>
      <c r="BW2" s="146"/>
      <c r="BX2" s="146"/>
      <c r="BY2" s="146"/>
      <c r="BZ2" s="146"/>
      <c r="CA2" s="147"/>
      <c r="CB2" s="143" t="s">
        <v>192</v>
      </c>
      <c r="CC2" s="144"/>
      <c r="CD2" s="145" t="s">
        <v>217</v>
      </c>
      <c r="CE2" s="125" t="s">
        <v>149</v>
      </c>
      <c r="CF2" s="125" t="s">
        <v>216</v>
      </c>
      <c r="CG2" s="146"/>
      <c r="CH2" s="146"/>
      <c r="CI2" s="146"/>
      <c r="CJ2" s="146"/>
      <c r="CK2" s="147"/>
      <c r="CL2" s="143" t="s">
        <v>192</v>
      </c>
      <c r="CM2" s="144"/>
    </row>
    <row r="3" spans="1:242" s="118" customFormat="1" ht="18" customHeight="1" x14ac:dyDescent="0.25">
      <c r="A3" s="454"/>
      <c r="B3" s="159" t="str">
        <f ca="1">HLOOKUP(Introduction!$G$4,nametranslations,152,FALSE)</f>
        <v>Definition</v>
      </c>
      <c r="C3" s="127" t="str">
        <f ca="1">HLOOKUP(Introduction!$G$4,nametranslations,102,FALSE)</f>
        <v>Estimates (%)</v>
      </c>
      <c r="D3" s="128" t="str">
        <f ca="1">HLOOKUP(Introduction!$G$4,nametranslations,24,FALSE)</f>
        <v>Total</v>
      </c>
      <c r="E3" s="129" t="str">
        <f ca="1">HLOOKUP(Introduction!$G$4,nametranslations,26,FALSE)</f>
        <v>Urban</v>
      </c>
      <c r="F3" s="129" t="str">
        <f ca="1">HLOOKUP(Introduction!$G$4,nametranslations,25,FALSE)</f>
        <v>Rural</v>
      </c>
      <c r="G3" s="129" t="str">
        <f ca="1">HLOOKUP(Introduction!$G$4,nametranslations,27,FALSE)</f>
        <v>Pre-primary</v>
      </c>
      <c r="H3" s="129" t="str">
        <f ca="1">HLOOKUP(Introduction!$G$4,nametranslations,28,FALSE)</f>
        <v>Primary</v>
      </c>
      <c r="I3" s="130" t="str">
        <f ca="1">HLOOKUP(Introduction!$G$4,nametranslations,29,FALSE)</f>
        <v>Secondary</v>
      </c>
      <c r="J3" s="116"/>
      <c r="K3" s="131"/>
      <c r="L3" s="159" t="str">
        <f ca="1">HLOOKUP(Introduction!$G$4,nametranslations,152,FALSE)</f>
        <v>Definition</v>
      </c>
      <c r="M3" s="127" t="str">
        <f ca="1">HLOOKUP(Introduction!$G$4,nametranslations,102,FALSE)</f>
        <v>Estimates (%)</v>
      </c>
      <c r="N3" s="128" t="str">
        <f ca="1">HLOOKUP(Introduction!$G$4,nametranslations,24,FALSE)</f>
        <v>Total</v>
      </c>
      <c r="O3" s="129" t="str">
        <f ca="1">HLOOKUP(Introduction!$G$4,nametranslations,26,FALSE)</f>
        <v>Urban</v>
      </c>
      <c r="P3" s="129" t="str">
        <f ca="1">HLOOKUP(Introduction!$G$4,nametranslations,25,FALSE)</f>
        <v>Rural</v>
      </c>
      <c r="Q3" s="129" t="str">
        <f ca="1">HLOOKUP(Introduction!$G$4,nametranslations,27,FALSE)</f>
        <v>Pre-primary</v>
      </c>
      <c r="R3" s="129" t="str">
        <f ca="1">HLOOKUP(Introduction!$G$4,nametranslations,28,FALSE)</f>
        <v>Primary</v>
      </c>
      <c r="S3" s="130" t="str">
        <f ca="1">HLOOKUP(Introduction!$G$4,nametranslations,29,FALSE)</f>
        <v>Secondary</v>
      </c>
      <c r="T3" s="116"/>
      <c r="U3" s="131"/>
      <c r="V3" s="159" t="str">
        <f ca="1">HLOOKUP(Introduction!$G$4,nametranslations,152,FALSE)</f>
        <v>Definition</v>
      </c>
      <c r="W3" s="127" t="str">
        <f ca="1">HLOOKUP(Introduction!$G$4,nametranslations,102,FALSE)</f>
        <v>Estimates (%)</v>
      </c>
      <c r="X3" s="128" t="str">
        <f ca="1">HLOOKUP(Introduction!$G$4,nametranslations,24,FALSE)</f>
        <v>Total</v>
      </c>
      <c r="Y3" s="129" t="str">
        <f ca="1">HLOOKUP(Introduction!$G$4,nametranslations,26,FALSE)</f>
        <v>Urban</v>
      </c>
      <c r="Z3" s="129" t="str">
        <f ca="1">HLOOKUP(Introduction!$G$4,nametranslations,25,FALSE)</f>
        <v>Rural</v>
      </c>
      <c r="AA3" s="129" t="str">
        <f ca="1">HLOOKUP(Introduction!$G$4,nametranslations,27,FALSE)</f>
        <v>Pre-primary</v>
      </c>
      <c r="AB3" s="129" t="str">
        <f ca="1">HLOOKUP(Introduction!$G$4,nametranslations,28,FALSE)</f>
        <v>Primary</v>
      </c>
      <c r="AC3" s="130" t="str">
        <f ca="1">HLOOKUP(Introduction!$G$4,nametranslations,29,FALSE)</f>
        <v>Secondary</v>
      </c>
      <c r="AD3" s="116"/>
      <c r="AE3" s="131"/>
      <c r="AF3" s="159" t="str">
        <f ca="1">HLOOKUP(Introduction!$G$4,nametranslations,152,FALSE)</f>
        <v>Definition</v>
      </c>
      <c r="AG3" s="127" t="str">
        <f ca="1">HLOOKUP(Introduction!$G$4,nametranslations,102,FALSE)</f>
        <v>Estimates (%)</v>
      </c>
      <c r="AH3" s="128" t="str">
        <f ca="1">HLOOKUP(Introduction!$G$4,nametranslations,24,FALSE)</f>
        <v>Total</v>
      </c>
      <c r="AI3" s="129" t="str">
        <f ca="1">HLOOKUP(Introduction!$G$4,nametranslations,26,FALSE)</f>
        <v>Urban</v>
      </c>
      <c r="AJ3" s="129" t="str">
        <f ca="1">HLOOKUP(Introduction!$G$4,nametranslations,25,FALSE)</f>
        <v>Rural</v>
      </c>
      <c r="AK3" s="129" t="str">
        <f ca="1">HLOOKUP(Introduction!$G$4,nametranslations,27,FALSE)</f>
        <v>Pre-primary</v>
      </c>
      <c r="AL3" s="129" t="str">
        <f ca="1">HLOOKUP(Introduction!$G$4,nametranslations,28,FALSE)</f>
        <v>Primary</v>
      </c>
      <c r="AM3" s="130" t="str">
        <f ca="1">HLOOKUP(Introduction!$G$4,nametranslations,29,FALSE)</f>
        <v>Secondary</v>
      </c>
      <c r="AN3" s="116"/>
      <c r="AO3" s="131"/>
      <c r="AP3" s="159" t="str">
        <f ca="1">HLOOKUP(Introduction!$G$4,nametranslations,152,FALSE)</f>
        <v>Definition</v>
      </c>
      <c r="AQ3" s="127" t="str">
        <f ca="1">HLOOKUP(Introduction!$G$4,nametranslations,102,FALSE)</f>
        <v>Estimates (%)</v>
      </c>
      <c r="AR3" s="128" t="str">
        <f ca="1">HLOOKUP(Introduction!$G$4,nametranslations,24,FALSE)</f>
        <v>Total</v>
      </c>
      <c r="AS3" s="129" t="str">
        <f ca="1">HLOOKUP(Introduction!$G$4,nametranslations,26,FALSE)</f>
        <v>Urban</v>
      </c>
      <c r="AT3" s="129" t="str">
        <f ca="1">HLOOKUP(Introduction!$G$4,nametranslations,25,FALSE)</f>
        <v>Rural</v>
      </c>
      <c r="AU3" s="129" t="str">
        <f ca="1">HLOOKUP(Introduction!$G$4,nametranslations,27,FALSE)</f>
        <v>Pre-primary</v>
      </c>
      <c r="AV3" s="129" t="str">
        <f ca="1">HLOOKUP(Introduction!$G$4,nametranslations,28,FALSE)</f>
        <v>Primary</v>
      </c>
      <c r="AW3" s="130" t="str">
        <f ca="1">HLOOKUP(Introduction!$G$4,nametranslations,29,FALSE)</f>
        <v>Secondary</v>
      </c>
      <c r="AX3" s="116"/>
      <c r="AY3" s="131"/>
      <c r="AZ3" s="159" t="str">
        <f ca="1">HLOOKUP(Introduction!$G$4,nametranslations,152,FALSE)</f>
        <v>Definition</v>
      </c>
      <c r="BA3" s="127" t="str">
        <f ca="1">HLOOKUP(Introduction!$G$4,nametranslations,102,FALSE)</f>
        <v>Estimates (%)</v>
      </c>
      <c r="BB3" s="128" t="str">
        <f ca="1">HLOOKUP(Introduction!$G$4,nametranslations,24,FALSE)</f>
        <v>Total</v>
      </c>
      <c r="BC3" s="129" t="str">
        <f ca="1">HLOOKUP(Introduction!$G$4,nametranslations,26,FALSE)</f>
        <v>Urban</v>
      </c>
      <c r="BD3" s="129" t="str">
        <f ca="1">HLOOKUP(Introduction!$G$4,nametranslations,25,FALSE)</f>
        <v>Rural</v>
      </c>
      <c r="BE3" s="129" t="str">
        <f ca="1">HLOOKUP(Introduction!$G$4,nametranslations,27,FALSE)</f>
        <v>Pre-primary</v>
      </c>
      <c r="BF3" s="129" t="str">
        <f ca="1">HLOOKUP(Introduction!$G$4,nametranslations,28,FALSE)</f>
        <v>Primary</v>
      </c>
      <c r="BG3" s="130" t="str">
        <f ca="1">HLOOKUP(Introduction!$G$4,nametranslations,29,FALSE)</f>
        <v>Secondary</v>
      </c>
      <c r="BH3" s="116"/>
      <c r="BI3" s="131"/>
      <c r="BJ3" s="159" t="str">
        <f ca="1">HLOOKUP(Introduction!$G$4,nametranslations,152,FALSE)</f>
        <v>Definition</v>
      </c>
      <c r="BK3" s="127" t="str">
        <f ca="1">HLOOKUP(Introduction!$G$4,nametranslations,102,FALSE)</f>
        <v>Estimates (%)</v>
      </c>
      <c r="BL3" s="128" t="str">
        <f ca="1">HLOOKUP(Introduction!$G$4,nametranslations,24,FALSE)</f>
        <v>Total</v>
      </c>
      <c r="BM3" s="129" t="str">
        <f ca="1">HLOOKUP(Introduction!$G$4,nametranslations,26,FALSE)</f>
        <v>Urban</v>
      </c>
      <c r="BN3" s="129" t="str">
        <f ca="1">HLOOKUP(Introduction!$G$4,nametranslations,25,FALSE)</f>
        <v>Rural</v>
      </c>
      <c r="BO3" s="129" t="str">
        <f ca="1">HLOOKUP(Introduction!$G$4,nametranslations,27,FALSE)</f>
        <v>Pre-primary</v>
      </c>
      <c r="BP3" s="129" t="str">
        <f ca="1">HLOOKUP(Introduction!$G$4,nametranslations,28,FALSE)</f>
        <v>Primary</v>
      </c>
      <c r="BQ3" s="130" t="str">
        <f ca="1">HLOOKUP(Introduction!$G$4,nametranslations,29,FALSE)</f>
        <v>Secondary</v>
      </c>
      <c r="BR3" s="116"/>
      <c r="BS3" s="131"/>
      <c r="BT3" s="159" t="str">
        <f ca="1">HLOOKUP(Introduction!$G$4,nametranslations,152,FALSE)</f>
        <v>Definition</v>
      </c>
      <c r="BU3" s="127" t="str">
        <f ca="1">HLOOKUP(Introduction!$G$4,nametranslations,102,FALSE)</f>
        <v>Estimates (%)</v>
      </c>
      <c r="BV3" s="128" t="str">
        <f ca="1">HLOOKUP(Introduction!$G$4,nametranslations,24,FALSE)</f>
        <v>Total</v>
      </c>
      <c r="BW3" s="129" t="str">
        <f ca="1">HLOOKUP(Introduction!$G$4,nametranslations,26,FALSE)</f>
        <v>Urban</v>
      </c>
      <c r="BX3" s="129" t="str">
        <f ca="1">HLOOKUP(Introduction!$G$4,nametranslations,25,FALSE)</f>
        <v>Rural</v>
      </c>
      <c r="BY3" s="129" t="str">
        <f ca="1">HLOOKUP(Introduction!$G$4,nametranslations,27,FALSE)</f>
        <v>Pre-primary</v>
      </c>
      <c r="BZ3" s="129" t="str">
        <f ca="1">HLOOKUP(Introduction!$G$4,nametranslations,28,FALSE)</f>
        <v>Primary</v>
      </c>
      <c r="CA3" s="130" t="str">
        <f ca="1">HLOOKUP(Introduction!$G$4,nametranslations,29,FALSE)</f>
        <v>Secondary</v>
      </c>
      <c r="CB3" s="116"/>
      <c r="CC3" s="131"/>
      <c r="CD3" s="159" t="str">
        <f ca="1">HLOOKUP(Introduction!$G$4,nametranslations,152,FALSE)</f>
        <v>Definition</v>
      </c>
      <c r="CE3" s="127" t="str">
        <f ca="1">HLOOKUP(Introduction!$G$4,nametranslations,102,FALSE)</f>
        <v>Estimates (%)</v>
      </c>
      <c r="CF3" s="128" t="str">
        <f ca="1">HLOOKUP(Introduction!$G$4,nametranslations,24,FALSE)</f>
        <v>Total</v>
      </c>
      <c r="CG3" s="129" t="str">
        <f ca="1">HLOOKUP(Introduction!$G$4,nametranslations,26,FALSE)</f>
        <v>Urban</v>
      </c>
      <c r="CH3" s="129" t="str">
        <f ca="1">HLOOKUP(Introduction!$G$4,nametranslations,25,FALSE)</f>
        <v>Rural</v>
      </c>
      <c r="CI3" s="129" t="str">
        <f ca="1">HLOOKUP(Introduction!$G$4,nametranslations,27,FALSE)</f>
        <v>Pre-primary</v>
      </c>
      <c r="CJ3" s="129" t="str">
        <f ca="1">HLOOKUP(Introduction!$G$4,nametranslations,28,FALSE)</f>
        <v>Primary</v>
      </c>
      <c r="CK3" s="130" t="str">
        <f ca="1">HLOOKUP(Introduction!$G$4,nametranslations,29,FALSE)</f>
        <v>Secondary</v>
      </c>
      <c r="CL3" s="116"/>
      <c r="CM3" s="131"/>
      <c r="CN3" s="117"/>
      <c r="CX3" s="117"/>
      <c r="DH3" s="117"/>
      <c r="DR3" s="117"/>
      <c r="EB3" s="117"/>
      <c r="EL3" s="117"/>
      <c r="EV3" s="117"/>
      <c r="FF3" s="117"/>
      <c r="FP3" s="117"/>
      <c r="FZ3" s="117"/>
      <c r="GJ3" s="117"/>
      <c r="GT3" s="117"/>
      <c r="HD3" s="117"/>
      <c r="HN3" s="117"/>
      <c r="HX3" s="117"/>
      <c r="IH3" s="117"/>
    </row>
    <row r="4" spans="1:242" s="3" customFormat="1" x14ac:dyDescent="0.25">
      <c r="A4" s="418" t="str">
        <f>IF(ISBLANK('Data Summary'!A6),"",'Data Summary'!A6)</f>
        <v>EST_2013_UIS</v>
      </c>
      <c r="B4" s="48" t="s">
        <v>155</v>
      </c>
      <c r="C4" s="66" t="str">
        <f ca="1">HLOOKUP(Introduction!$G$4,nametranslations,118,FALSE)</f>
        <v>No facility</v>
      </c>
      <c r="D4" s="7">
        <f t="shared" ref="D4:I4" si="0">IF(COUNTA(D14)=0,"",D14)</f>
        <v>0</v>
      </c>
      <c r="E4" s="7" t="str">
        <f t="shared" si="0"/>
        <v/>
      </c>
      <c r="F4" s="7" t="str">
        <f t="shared" si="0"/>
        <v/>
      </c>
      <c r="G4" s="7" t="str">
        <f t="shared" si="0"/>
        <v/>
      </c>
      <c r="H4" s="7">
        <f t="shared" si="0"/>
        <v>0</v>
      </c>
      <c r="I4" s="24">
        <f t="shared" si="0"/>
        <v>0</v>
      </c>
      <c r="J4" s="18"/>
      <c r="K4" s="13"/>
      <c r="L4" s="48" t="s">
        <v>155</v>
      </c>
      <c r="M4" s="66" t="str">
        <f ca="1">HLOOKUP(Introduction!$G$4,nametranslations,118,FALSE)</f>
        <v>No facility</v>
      </c>
      <c r="N4" s="7">
        <f t="shared" ref="N4:S4" si="1">IF(COUNTA(N14)=0,"",N14)</f>
        <v>0</v>
      </c>
      <c r="O4" s="7" t="str">
        <f t="shared" si="1"/>
        <v/>
      </c>
      <c r="P4" s="7" t="str">
        <f t="shared" si="1"/>
        <v/>
      </c>
      <c r="Q4" s="7" t="str">
        <f t="shared" si="1"/>
        <v/>
      </c>
      <c r="R4" s="7">
        <f t="shared" si="1"/>
        <v>0</v>
      </c>
      <c r="S4" s="24">
        <f t="shared" si="1"/>
        <v>0</v>
      </c>
      <c r="T4" s="18"/>
      <c r="U4" s="13"/>
      <c r="V4" s="48" t="s">
        <v>155</v>
      </c>
      <c r="W4" s="66" t="str">
        <f ca="1">HLOOKUP(Introduction!$G$4,nametranslations,118,FALSE)</f>
        <v>No facility</v>
      </c>
      <c r="X4" s="7">
        <f t="shared" ref="X4:AC4" si="2">IF(COUNTA(X14)=0,"",X14)</f>
        <v>0</v>
      </c>
      <c r="Y4" s="7" t="str">
        <f t="shared" si="2"/>
        <v/>
      </c>
      <c r="Z4" s="7" t="str">
        <f t="shared" si="2"/>
        <v/>
      </c>
      <c r="AA4" s="7" t="str">
        <f t="shared" si="2"/>
        <v/>
      </c>
      <c r="AB4" s="7">
        <f t="shared" si="2"/>
        <v>0</v>
      </c>
      <c r="AC4" s="24">
        <f t="shared" si="2"/>
        <v>0</v>
      </c>
      <c r="AD4" s="18"/>
      <c r="AE4" s="13"/>
      <c r="AF4" s="48" t="s">
        <v>155</v>
      </c>
      <c r="AG4" s="66" t="str">
        <f ca="1">HLOOKUP(Introduction!$G$4,nametranslations,118,FALSE)</f>
        <v>No facility</v>
      </c>
      <c r="AH4" s="7">
        <f t="shared" ref="AH4:AM4" si="3">IF(COUNTA(AH14)=0,"",AH14)</f>
        <v>0</v>
      </c>
      <c r="AI4" s="7" t="str">
        <f t="shared" si="3"/>
        <v/>
      </c>
      <c r="AJ4" s="7" t="str">
        <f t="shared" si="3"/>
        <v/>
      </c>
      <c r="AK4" s="7" t="str">
        <f t="shared" si="3"/>
        <v/>
      </c>
      <c r="AL4" s="7">
        <f t="shared" si="3"/>
        <v>0</v>
      </c>
      <c r="AM4" s="24">
        <f t="shared" si="3"/>
        <v>0</v>
      </c>
      <c r="AN4" s="18"/>
      <c r="AO4" s="13"/>
      <c r="AP4" s="48" t="s">
        <v>155</v>
      </c>
      <c r="AQ4" s="66" t="str">
        <f ca="1">HLOOKUP(Introduction!$G$4,nametranslations,118,FALSE)</f>
        <v>No facility</v>
      </c>
      <c r="AR4" s="7">
        <f t="shared" ref="AR4:AW4" si="4">IF(COUNTA(AR14)=0,"",AR14)</f>
        <v>0</v>
      </c>
      <c r="AS4" s="7" t="str">
        <f t="shared" si="4"/>
        <v/>
      </c>
      <c r="AT4" s="7" t="str">
        <f t="shared" si="4"/>
        <v/>
      </c>
      <c r="AU4" s="7" t="str">
        <f t="shared" si="4"/>
        <v/>
      </c>
      <c r="AV4" s="7" t="str">
        <f t="shared" si="4"/>
        <v/>
      </c>
      <c r="AW4" s="24" t="str">
        <f t="shared" si="4"/>
        <v/>
      </c>
      <c r="AX4" s="18"/>
      <c r="AY4" s="13"/>
      <c r="AZ4" s="48" t="s">
        <v>155</v>
      </c>
      <c r="BA4" s="66" t="str">
        <f ca="1">HLOOKUP(Introduction!$G$4,nametranslations,118,FALSE)</f>
        <v>No facility</v>
      </c>
      <c r="BB4" s="7">
        <f t="shared" ref="BB4:BG4" si="5">IF(COUNTA(BB14)=0,"",BB14)</f>
        <v>0</v>
      </c>
      <c r="BC4" s="7" t="str">
        <f t="shared" si="5"/>
        <v/>
      </c>
      <c r="BD4" s="7" t="str">
        <f t="shared" si="5"/>
        <v/>
      </c>
      <c r="BE4" s="7" t="str">
        <f t="shared" si="5"/>
        <v/>
      </c>
      <c r="BF4" s="7">
        <f t="shared" si="5"/>
        <v>0</v>
      </c>
      <c r="BG4" s="24">
        <f t="shared" si="5"/>
        <v>0</v>
      </c>
      <c r="BH4" s="18"/>
      <c r="BI4" s="13"/>
      <c r="BJ4" s="48" t="s">
        <v>155</v>
      </c>
      <c r="BK4" s="66" t="str">
        <f ca="1">HLOOKUP(Introduction!$G$4,nametranslations,118,FALSE)</f>
        <v>No facility</v>
      </c>
      <c r="BL4" s="7">
        <f t="shared" ref="BL4:BQ4" si="6">IF(COUNTA(BL14)=0,"",BL14)</f>
        <v>0</v>
      </c>
      <c r="BM4" s="7" t="str">
        <f t="shared" si="6"/>
        <v/>
      </c>
      <c r="BN4" s="7" t="str">
        <f t="shared" si="6"/>
        <v/>
      </c>
      <c r="BO4" s="7" t="str">
        <f t="shared" si="6"/>
        <v/>
      </c>
      <c r="BP4" s="7">
        <f t="shared" si="6"/>
        <v>0</v>
      </c>
      <c r="BQ4" s="24">
        <f t="shared" si="6"/>
        <v>0</v>
      </c>
      <c r="BR4" s="18"/>
      <c r="BS4" s="13"/>
      <c r="BT4" s="48" t="s">
        <v>155</v>
      </c>
      <c r="BU4" s="66" t="str">
        <f ca="1">HLOOKUP(Introduction!$G$4,nametranslations,118,FALSE)</f>
        <v>No facility</v>
      </c>
      <c r="BV4" s="7">
        <f t="shared" ref="BV4:CA4" si="7">IF(COUNTA(BV14)=0,"",BV14)</f>
        <v>0</v>
      </c>
      <c r="BW4" s="7" t="str">
        <f t="shared" si="7"/>
        <v/>
      </c>
      <c r="BX4" s="7" t="str">
        <f t="shared" si="7"/>
        <v/>
      </c>
      <c r="BY4" s="7" t="str">
        <f t="shared" si="7"/>
        <v/>
      </c>
      <c r="BZ4" s="7">
        <f t="shared" si="7"/>
        <v>0</v>
      </c>
      <c r="CA4" s="24">
        <f t="shared" si="7"/>
        <v>0</v>
      </c>
      <c r="CB4" s="18"/>
      <c r="CC4" s="13"/>
      <c r="CD4" s="48" t="s">
        <v>155</v>
      </c>
      <c r="CE4" s="66" t="str">
        <f ca="1">HLOOKUP(Introduction!$G$4,nametranslations,118,FALSE)</f>
        <v>No facility</v>
      </c>
      <c r="CF4" s="7">
        <f t="shared" ref="CF4:CK4" si="8">IF(COUNTA(CF14)=0,"",CF14)</f>
        <v>0</v>
      </c>
      <c r="CG4" s="7" t="str">
        <f t="shared" si="8"/>
        <v/>
      </c>
      <c r="CH4" s="7" t="str">
        <f t="shared" si="8"/>
        <v/>
      </c>
      <c r="CI4" s="7" t="str">
        <f t="shared" si="8"/>
        <v/>
      </c>
      <c r="CJ4" s="7" t="str">
        <f t="shared" si="8"/>
        <v/>
      </c>
      <c r="CK4" s="24" t="str">
        <f t="shared" si="8"/>
        <v/>
      </c>
      <c r="CL4" s="18"/>
      <c r="CM4" s="13"/>
      <c r="CN4" s="56"/>
      <c r="CX4" s="56"/>
      <c r="DH4" s="56"/>
      <c r="DR4" s="56"/>
      <c r="EB4" s="56"/>
      <c r="EL4" s="56"/>
      <c r="EV4" s="56"/>
      <c r="FF4" s="56"/>
      <c r="FP4" s="56"/>
      <c r="FZ4" s="56"/>
      <c r="GJ4" s="56"/>
      <c r="GT4" s="56"/>
      <c r="HD4" s="56"/>
      <c r="HN4" s="56"/>
      <c r="HX4" s="56"/>
      <c r="IH4" s="56"/>
    </row>
    <row r="5" spans="1:242" s="3" customFormat="1" x14ac:dyDescent="0.25">
      <c r="A5" s="418" t="str">
        <f ca="1">IF(ISBLANK('Data Summary'!A7),"",'Data Summary'!A7)</f>
        <v>EST_2014_UIS</v>
      </c>
      <c r="B5" s="48"/>
      <c r="C5" s="66" t="str">
        <f ca="1">HLOOKUP(Introduction!$G$4,nametranslations,104,FALSE)</f>
        <v>Unimproved</v>
      </c>
      <c r="D5" s="7">
        <f>IF((COUNTA(D15:D26)=0)+(COUNTA(D14)=0),"",100-D14-SUMPRODUCT(C15:C26,D15:D26))</f>
        <v>0</v>
      </c>
      <c r="E5" s="7" t="str">
        <f>IF((COUNTA(E15:E26)=0)+(COUNTA(E14)=0),"",100-E14-SUMPRODUCT(C15:C26,E15:E26))</f>
        <v/>
      </c>
      <c r="F5" s="7" t="str">
        <f>IF((COUNTA(F15:F26)=0)+(COUNTA(F14)=0),"",100-F14-SUMPRODUCT(C15:C26,F15:F26))</f>
        <v/>
      </c>
      <c r="G5" s="7" t="str">
        <f>IF((COUNTA(G15:G26)=0)+(COUNTA(G14)=0),"",100-G14-SUMPRODUCT(C15:C26,G15:G26))</f>
        <v/>
      </c>
      <c r="H5" s="7">
        <f>IF((COUNTA(H15:H26)=0)+(COUNTA(H14)=0),"",100-H14-SUMPRODUCT(C15:C26,H15:H26))</f>
        <v>0</v>
      </c>
      <c r="I5" s="24">
        <f>IF((COUNTA(I15:I26)=0)+(COUNTA(I14)=0),"",100-I14-SUMPRODUCT(C15:C26,I15:I26))</f>
        <v>0</v>
      </c>
      <c r="J5" s="18"/>
      <c r="K5" s="13"/>
      <c r="L5" s="48"/>
      <c r="M5" s="66" t="str">
        <f ca="1">HLOOKUP(Introduction!$G$4,nametranslations,104,FALSE)</f>
        <v>Unimproved</v>
      </c>
      <c r="N5" s="7">
        <f>IF((COUNTA(N15:N26)=0)+(COUNTA(N14)=0),"",100-N14-SUMPRODUCT(M15:M26,N15:N26))</f>
        <v>0</v>
      </c>
      <c r="O5" s="7" t="str">
        <f>IF((COUNTA(O15:O26)=0)+(COUNTA(O14)=0),"",100-O14-SUMPRODUCT(M15:M26,O15:O26))</f>
        <v/>
      </c>
      <c r="P5" s="7" t="str">
        <f>IF((COUNTA(P15:P26)=0)+(COUNTA(P14)=0),"",100-P14-SUMPRODUCT(M15:M26,P15:P26))</f>
        <v/>
      </c>
      <c r="Q5" s="7" t="str">
        <f>IF((COUNTA(Q15:Q26)=0)+(COUNTA(Q14)=0),"",100-Q14-SUMPRODUCT(M15:M26,Q15:Q26))</f>
        <v/>
      </c>
      <c r="R5" s="7">
        <f>IF((COUNTA(R15:R26)=0)+(COUNTA(R14)=0),"",100-R14-SUMPRODUCT(M15:M26,R15:R26))</f>
        <v>0</v>
      </c>
      <c r="S5" s="24">
        <f>IF((COUNTA(S15:S26)=0)+(COUNTA(S14)=0),"",100-S14-SUMPRODUCT(M15:M26,S15:S26))</f>
        <v>0</v>
      </c>
      <c r="T5" s="18"/>
      <c r="U5" s="13"/>
      <c r="V5" s="48"/>
      <c r="W5" s="66" t="str">
        <f ca="1">HLOOKUP(Introduction!$G$4,nametranslations,104,FALSE)</f>
        <v>Unimproved</v>
      </c>
      <c r="X5" s="7">
        <f>IF((COUNTA(X15:X26)=0)+(COUNTA(X14)=0),"",100-X14-SUMPRODUCT(W15:W26,X15:X26))</f>
        <v>0</v>
      </c>
      <c r="Y5" s="7" t="str">
        <f>IF((COUNTA(Y15:Y26)=0)+(COUNTA(Y14)=0),"",100-Y14-SUMPRODUCT(W15:W26,Y15:Y26))</f>
        <v/>
      </c>
      <c r="Z5" s="7" t="str">
        <f>IF((COUNTA(Z15:Z26)=0)+(COUNTA(Z14)=0),"",100-Z14-SUMPRODUCT(W15:W26,Z15:Z26))</f>
        <v/>
      </c>
      <c r="AA5" s="7" t="str">
        <f>IF((COUNTA(AA15:AA26)=0)+(COUNTA(AA14)=0),"",100-AA14-SUMPRODUCT(W15:W26,AA15:AA26))</f>
        <v/>
      </c>
      <c r="AB5" s="7">
        <f>IF((COUNTA(AB15:AB26)=0)+(COUNTA(AB14)=0),"",100-AB14-SUMPRODUCT(W15:W26,AB15:AB26))</f>
        <v>0</v>
      </c>
      <c r="AC5" s="24">
        <f>IF((COUNTA(AC15:AC26)=0)+(COUNTA(AC14)=0),"",100-AC14-SUMPRODUCT(W15:W26,AC15:AC26))</f>
        <v>0</v>
      </c>
      <c r="AD5" s="18"/>
      <c r="AE5" s="13"/>
      <c r="AF5" s="48"/>
      <c r="AG5" s="66" t="str">
        <f ca="1">HLOOKUP(Introduction!$G$4,nametranslations,104,FALSE)</f>
        <v>Unimproved</v>
      </c>
      <c r="AH5" s="7">
        <f>IF((COUNTA(AH15:AH26)=0)+(COUNTA(AH14)=0),"",100-AH14-SUMPRODUCT(AG15:AG26,AH15:AH26))</f>
        <v>0</v>
      </c>
      <c r="AI5" s="7" t="str">
        <f>IF((COUNTA(AI15:AI26)=0)+(COUNTA(AI14)=0),"",100-AI14-SUMPRODUCT(AG15:AG26,AI15:AI26))</f>
        <v/>
      </c>
      <c r="AJ5" s="7" t="str">
        <f>IF((COUNTA(AJ15:AJ26)=0)+(COUNTA(AJ14)=0),"",100-AJ14-SUMPRODUCT(AG15:AG26,AJ15:AJ26))</f>
        <v/>
      </c>
      <c r="AK5" s="7" t="str">
        <f>IF((COUNTA(AK15:AK26)=0)+(COUNTA(AK14)=0),"",100-AK14-SUMPRODUCT(AG15:AG26,AK15:AK26))</f>
        <v/>
      </c>
      <c r="AL5" s="7">
        <f>IF((COUNTA(AL15:AL26)=0)+(COUNTA(AL14)=0),"",100-AL14-SUMPRODUCT(AG15:AG26,AL15:AL26))</f>
        <v>0</v>
      </c>
      <c r="AM5" s="24">
        <f>IF((COUNTA(AM15:AM26)=0)+(COUNTA(AM14)=0),"",100-AM14-SUMPRODUCT(AG15:AG26,AM15:AM26))</f>
        <v>0</v>
      </c>
      <c r="AN5" s="18"/>
      <c r="AO5" s="13"/>
      <c r="AP5" s="48"/>
      <c r="AQ5" s="66" t="str">
        <f ca="1">HLOOKUP(Introduction!$G$4,nametranslations,104,FALSE)</f>
        <v>Unimproved</v>
      </c>
      <c r="AR5" s="7">
        <f>IF((COUNTA(AR15:AR26)=0)+(COUNTA(AR14)=0),"",100-AR14-SUMPRODUCT(AQ15:AQ26,AR15:AR26))</f>
        <v>0</v>
      </c>
      <c r="AS5" s="7" t="str">
        <f>IF((COUNTA(AS15:AS26)=0)+(COUNTA(AS14)=0),"",100-AS14-SUMPRODUCT(AQ15:AQ26,AS15:AS26))</f>
        <v/>
      </c>
      <c r="AT5" s="7" t="str">
        <f>IF((COUNTA(AT15:AT26)=0)+(COUNTA(AT14)=0),"",100-AT14-SUMPRODUCT(AQ15:AQ26,AT15:AT26))</f>
        <v/>
      </c>
      <c r="AU5" s="7" t="str">
        <f>IF((COUNTA(AU15:AU26)=0)+(COUNTA(AU14)=0),"",100-AU14-SUMPRODUCT(AQ15:AQ26,AU15:AU26))</f>
        <v/>
      </c>
      <c r="AV5" s="7" t="str">
        <f>IF((COUNTA(AV15:AV26)=0)+(COUNTA(AV14)=0),"",100-AV14-SUMPRODUCT(AQ15:AQ26,AV15:AV26))</f>
        <v/>
      </c>
      <c r="AW5" s="24" t="str">
        <f>IF((COUNTA(AW15:AW26)=0)+(COUNTA(AW14)=0),"",100-AW14-SUMPRODUCT(AQ15:AQ26,AW15:AW26))</f>
        <v/>
      </c>
      <c r="AX5" s="18"/>
      <c r="AY5" s="13"/>
      <c r="AZ5" s="48"/>
      <c r="BA5" s="66" t="str">
        <f ca="1">HLOOKUP(Introduction!$G$4,nametranslations,104,FALSE)</f>
        <v>Unimproved</v>
      </c>
      <c r="BB5" s="7">
        <f>IF((COUNTA(BB15:BB26)=0)+(COUNTA(BB14)=0),"",100-BB14-SUMPRODUCT(BA15:BA26,BB15:BB26))</f>
        <v>0</v>
      </c>
      <c r="BC5" s="7" t="str">
        <f>IF((COUNTA(BC15:BC26)=0)+(COUNTA(BC14)=0),"",100-BC14-SUMPRODUCT(BA15:BA26,BC15:BC26))</f>
        <v/>
      </c>
      <c r="BD5" s="7" t="str">
        <f>IF((COUNTA(BD15:BD26)=0)+(COUNTA(BD14)=0),"",100-BD14-SUMPRODUCT(BA15:BA26,BD15:BD26))</f>
        <v/>
      </c>
      <c r="BE5" s="7" t="str">
        <f>IF((COUNTA(BE15:BE26)=0)+(COUNTA(BE14)=0),"",100-BE14-SUMPRODUCT(BA15:BA26,BE15:BE26))</f>
        <v/>
      </c>
      <c r="BF5" s="7">
        <f>IF((COUNTA(BF15:BF26)=0)+(COUNTA(BF14)=0),"",100-BF14-SUMPRODUCT(BA15:BA26,BF15:BF26))</f>
        <v>0</v>
      </c>
      <c r="BG5" s="24">
        <f>IF((COUNTA(BG15:BG26)=0)+(COUNTA(BG14)=0),"",100-BG14-SUMPRODUCT(BA15:BA26,BG15:BG26))</f>
        <v>0</v>
      </c>
      <c r="BH5" s="18"/>
      <c r="BI5" s="13"/>
      <c r="BJ5" s="48"/>
      <c r="BK5" s="66" t="str">
        <f ca="1">HLOOKUP(Introduction!$G$4,nametranslations,104,FALSE)</f>
        <v>Unimproved</v>
      </c>
      <c r="BL5" s="7">
        <f>IF((COUNTA(BL15:BL26)=0)+(COUNTA(BL14)=0),"",100-BL14-SUMPRODUCT(BK15:BK26,BL15:BL26))</f>
        <v>0</v>
      </c>
      <c r="BM5" s="7" t="str">
        <f>IF((COUNTA(BM15:BM26)=0)+(COUNTA(BM14)=0),"",100-BM14-SUMPRODUCT(BK15:BK26,BM15:BM26))</f>
        <v/>
      </c>
      <c r="BN5" s="7" t="str">
        <f>IF((COUNTA(BN15:BN26)=0)+(COUNTA(BN14)=0),"",100-BN14-SUMPRODUCT(BK15:BK26,BN15:BN26))</f>
        <v/>
      </c>
      <c r="BO5" s="7" t="str">
        <f>IF((COUNTA(BO15:BO26)=0)+(COUNTA(BO14)=0),"",100-BO14-SUMPRODUCT(BK15:BK26,BO15:BO26))</f>
        <v/>
      </c>
      <c r="BP5" s="7">
        <f>IF((COUNTA(BP15:BP26)=0)+(COUNTA(BP14)=0),"",100-BP14-SUMPRODUCT(BK15:BK26,BP15:BP26))</f>
        <v>0</v>
      </c>
      <c r="BQ5" s="24">
        <f>IF((COUNTA(BQ15:BQ26)=0)+(COUNTA(BQ14)=0),"",100-BQ14-SUMPRODUCT(BK15:BK26,BQ15:BQ26))</f>
        <v>0</v>
      </c>
      <c r="BR5" s="18"/>
      <c r="BS5" s="13"/>
      <c r="BT5" s="48"/>
      <c r="BU5" s="66" t="str">
        <f ca="1">HLOOKUP(Introduction!$G$4,nametranslations,104,FALSE)</f>
        <v>Unimproved</v>
      </c>
      <c r="BV5" s="7">
        <f>IF((COUNTA(BV15:BV26)=0)+(COUNTA(BV14)=0),"",100-BV14-SUMPRODUCT(BU15:BU26,BV15:BV26))</f>
        <v>0</v>
      </c>
      <c r="BW5" s="7" t="str">
        <f>IF((COUNTA(BW15:BW26)=0)+(COUNTA(BW14)=0),"",100-BW14-SUMPRODUCT(BU15:BU26,BW15:BW26))</f>
        <v/>
      </c>
      <c r="BX5" s="7" t="str">
        <f>IF((COUNTA(BX15:BX26)=0)+(COUNTA(BX14)=0),"",100-BX14-SUMPRODUCT(BU15:BU26,BX15:BX26))</f>
        <v/>
      </c>
      <c r="BY5" s="7" t="str">
        <f>IF((COUNTA(BY15:BY26)=0)+(COUNTA(BY14)=0),"",100-BY14-SUMPRODUCT(BU15:BU26,BY15:BY26))</f>
        <v/>
      </c>
      <c r="BZ5" s="7">
        <f>IF((COUNTA(BZ15:BZ26)=0)+(COUNTA(BZ14)=0),"",100-BZ14-SUMPRODUCT(BU15:BU26,BZ15:BZ26))</f>
        <v>0</v>
      </c>
      <c r="CA5" s="24">
        <f>IF((COUNTA(CA15:CA26)=0)+(COUNTA(CA14)=0),"",100-CA14-SUMPRODUCT(BU15:BU26,CA15:CA26))</f>
        <v>0</v>
      </c>
      <c r="CB5" s="18"/>
      <c r="CC5" s="13"/>
      <c r="CD5" s="48"/>
      <c r="CE5" s="66" t="str">
        <f ca="1">HLOOKUP(Introduction!$G$4,nametranslations,104,FALSE)</f>
        <v>Unimproved</v>
      </c>
      <c r="CF5" s="7">
        <f>IF((COUNTA(CF15:CF26)=0)+(COUNTA(CF14)=0),"",100-CF14-SUMPRODUCT(CE15:CE26,CF15:CF26))</f>
        <v>0</v>
      </c>
      <c r="CG5" s="7" t="str">
        <f>IF((COUNTA(CG15:CG26)=0)+(COUNTA(CG14)=0),"",100-CG14-SUMPRODUCT(CE15:CE26,CG15:CG26))</f>
        <v/>
      </c>
      <c r="CH5" s="7" t="str">
        <f>IF((COUNTA(CH15:CH26)=0)+(COUNTA(CH14)=0),"",100-CH14-SUMPRODUCT(CE15:CE26,CH15:CH26))</f>
        <v/>
      </c>
      <c r="CI5" s="7" t="str">
        <f>IF((COUNTA(CI15:CI26)=0)+(COUNTA(CI14)=0),"",100-CI14-SUMPRODUCT(CE15:CE26,CI15:CI26))</f>
        <v/>
      </c>
      <c r="CJ5" s="7" t="str">
        <f>IF((COUNTA(CJ15:CJ26)=0)+(COUNTA(CJ14)=0),"",100-CJ14-SUMPRODUCT(CE15:CE26,CJ15:CJ26))</f>
        <v/>
      </c>
      <c r="CK5" s="24" t="str">
        <f>IF((COUNTA(CK15:CK26)=0)+(COUNTA(CK14)=0),"",100-CK14-SUMPRODUCT(CE15:CE26,CK15:CK26))</f>
        <v/>
      </c>
      <c r="CL5" s="18"/>
      <c r="CM5" s="13"/>
      <c r="CN5" s="56"/>
      <c r="CX5" s="56"/>
      <c r="DH5" s="56"/>
      <c r="DR5" s="56"/>
      <c r="EB5" s="56"/>
      <c r="EL5" s="56"/>
      <c r="EV5" s="56"/>
      <c r="FF5" s="56"/>
      <c r="FP5" s="56"/>
      <c r="FZ5" s="56"/>
      <c r="GJ5" s="56"/>
      <c r="GT5" s="56"/>
      <c r="HD5" s="56"/>
      <c r="HN5" s="56"/>
      <c r="HX5" s="56"/>
      <c r="IH5" s="56"/>
    </row>
    <row r="6" spans="1:242" s="3" customFormat="1" x14ac:dyDescent="0.25">
      <c r="A6" s="418" t="str">
        <f ca="1">IF(ISBLANK('Data Summary'!A8),"",'Data Summary'!A8)</f>
        <v>EST_2015_UIS</v>
      </c>
      <c r="B6" s="48" t="s">
        <v>155</v>
      </c>
      <c r="C6" s="66" t="str">
        <f ca="1">HLOOKUP(Introduction!$G$4,nametranslations,75,FALSE)</f>
        <v>Improved</v>
      </c>
      <c r="D6" s="7">
        <f>IF(COUNTA(D15:D26)=0,"",SUMPRODUCT(D15:D26,C15:C26))</f>
        <v>100</v>
      </c>
      <c r="E6" s="7" t="str">
        <f>IF(COUNTA(E15:E26)=0,"",SUMPRODUCT(E15:E26,C15:C26))</f>
        <v/>
      </c>
      <c r="F6" s="7" t="str">
        <f>IF(COUNTA(F15:F26)=0,"",SUMPRODUCT(F15:F26,C15:C26))</f>
        <v/>
      </c>
      <c r="G6" s="7" t="str">
        <f>IF(COUNTA(G15:G26)=0,"",SUMPRODUCT(G15:G26,C15:C26))</f>
        <v/>
      </c>
      <c r="H6" s="7">
        <f>IF(COUNTA(H15:H26)=0,"",SUMPRODUCT(H15:H26,C15:C26))</f>
        <v>100</v>
      </c>
      <c r="I6" s="24">
        <f>IF(COUNTA(I15:I26)=0,"",SUMPRODUCT(I15:I26,C15:C26))</f>
        <v>100</v>
      </c>
      <c r="J6" s="18"/>
      <c r="K6" s="13"/>
      <c r="L6" s="48" t="s">
        <v>155</v>
      </c>
      <c r="M6" s="66" t="str">
        <f ca="1">HLOOKUP(Introduction!$G$4,nametranslations,75,FALSE)</f>
        <v>Improved</v>
      </c>
      <c r="N6" s="7">
        <f>IF(COUNTA(N15:N26)=0,"",SUMPRODUCT(N15:N26,M15:M26))</f>
        <v>100</v>
      </c>
      <c r="O6" s="7" t="str">
        <f>IF(COUNTA(O15:O26)=0,"",SUMPRODUCT(O15:O26,M15:M26))</f>
        <v/>
      </c>
      <c r="P6" s="7" t="str">
        <f>IF(COUNTA(P15:P26)=0,"",SUMPRODUCT(P15:P26,M15:M26))</f>
        <v/>
      </c>
      <c r="Q6" s="7" t="str">
        <f>IF(COUNTA(Q15:Q26)=0,"",SUMPRODUCT(Q15:Q26,M15:M26))</f>
        <v/>
      </c>
      <c r="R6" s="7">
        <f>IF(COUNTA(R15:R26)=0,"",SUMPRODUCT(R15:R26,M15:M26))</f>
        <v>100</v>
      </c>
      <c r="S6" s="24">
        <f>IF(COUNTA(S15:S26)=0,"",SUMPRODUCT(S15:S26,M15:M26))</f>
        <v>100</v>
      </c>
      <c r="T6" s="18"/>
      <c r="U6" s="13"/>
      <c r="V6" s="48" t="s">
        <v>155</v>
      </c>
      <c r="W6" s="66" t="str">
        <f ca="1">HLOOKUP(Introduction!$G$4,nametranslations,75,FALSE)</f>
        <v>Improved</v>
      </c>
      <c r="X6" s="7">
        <f>IF(COUNTA(X15:X26)=0,"",SUMPRODUCT(X15:X26,W15:W26))</f>
        <v>100</v>
      </c>
      <c r="Y6" s="7" t="str">
        <f>IF(COUNTA(Y15:Y26)=0,"",SUMPRODUCT(Y15:Y26,W15:W26))</f>
        <v/>
      </c>
      <c r="Z6" s="7" t="str">
        <f>IF(COUNTA(Z15:Z26)=0,"",SUMPRODUCT(Z15:Z26,W15:W26))</f>
        <v/>
      </c>
      <c r="AA6" s="7" t="str">
        <f>IF(COUNTA(AA15:AA26)=0,"",SUMPRODUCT(AA15:AA26,W15:W26))</f>
        <v/>
      </c>
      <c r="AB6" s="7">
        <f>IF(COUNTA(AB15:AB26)=0,"",SUMPRODUCT(AB15:AB26,W15:W26))</f>
        <v>100</v>
      </c>
      <c r="AC6" s="24">
        <f>IF(COUNTA(AC15:AC26)=0,"",SUMPRODUCT(AC15:AC26,W15:W26))</f>
        <v>100</v>
      </c>
      <c r="AD6" s="18"/>
      <c r="AE6" s="13"/>
      <c r="AF6" s="48" t="s">
        <v>155</v>
      </c>
      <c r="AG6" s="66" t="str">
        <f ca="1">HLOOKUP(Introduction!$G$4,nametranslations,75,FALSE)</f>
        <v>Improved</v>
      </c>
      <c r="AH6" s="7">
        <f>IF(COUNTA(AH15:AH26)=0,"",SUMPRODUCT(AH15:AH26,AG15:AG26))</f>
        <v>100</v>
      </c>
      <c r="AI6" s="7" t="str">
        <f>IF(COUNTA(AI15:AI26)=0,"",SUMPRODUCT(AI15:AI26,AG15:AG26))</f>
        <v/>
      </c>
      <c r="AJ6" s="7" t="str">
        <f>IF(COUNTA(AJ15:AJ26)=0,"",SUMPRODUCT(AJ15:AJ26,AG15:AG26))</f>
        <v/>
      </c>
      <c r="AK6" s="7" t="str">
        <f>IF(COUNTA(AK15:AK26)=0,"",SUMPRODUCT(AK15:AK26,AG15:AG26))</f>
        <v/>
      </c>
      <c r="AL6" s="7">
        <f>IF(COUNTA(AL15:AL26)=0,"",SUMPRODUCT(AL15:AL26,AG15:AG26))</f>
        <v>100</v>
      </c>
      <c r="AM6" s="24">
        <f>IF(COUNTA(AM15:AM26)=0,"",SUMPRODUCT(AM15:AM26,AG15:AG26))</f>
        <v>100</v>
      </c>
      <c r="AN6" s="18"/>
      <c r="AO6" s="13"/>
      <c r="AP6" s="48" t="s">
        <v>155</v>
      </c>
      <c r="AQ6" s="66" t="str">
        <f ca="1">HLOOKUP(Introduction!$G$4,nametranslations,75,FALSE)</f>
        <v>Improved</v>
      </c>
      <c r="AR6" s="7">
        <f>IF(COUNTA(AR15:AR26)=0,"",SUMPRODUCT(AR15:AR26,AQ15:AQ26))</f>
        <v>100</v>
      </c>
      <c r="AS6" s="7" t="str">
        <f>IF(COUNTA(AS15:AS26)=0,"",SUMPRODUCT(AS15:AS26,AQ15:AQ26))</f>
        <v/>
      </c>
      <c r="AT6" s="7" t="str">
        <f>IF(COUNTA(AT15:AT26)=0,"",SUMPRODUCT(AT15:AT26,AQ15:AQ26))</f>
        <v/>
      </c>
      <c r="AU6" s="7" t="str">
        <f>IF(COUNTA(AU15:AU26)=0,"",SUMPRODUCT(AU15:AU26,AQ15:AQ26))</f>
        <v/>
      </c>
      <c r="AV6" s="7" t="str">
        <f>IF(COUNTA(AV15:AV26)=0,"",SUMPRODUCT(AV15:AV26,AQ15:AQ26))</f>
        <v/>
      </c>
      <c r="AW6" s="24" t="str">
        <f>IF(COUNTA(AW15:AW26)=0,"",SUMPRODUCT(AW15:AW26,AQ15:AQ26))</f>
        <v/>
      </c>
      <c r="AX6" s="18"/>
      <c r="AY6" s="13"/>
      <c r="AZ6" s="48" t="s">
        <v>155</v>
      </c>
      <c r="BA6" s="66" t="str">
        <f ca="1">HLOOKUP(Introduction!$G$4,nametranslations,75,FALSE)</f>
        <v>Improved</v>
      </c>
      <c r="BB6" s="7">
        <f>IF(COUNTA(BB15:BB26)=0,"",SUMPRODUCT(BB15:BB26,BA15:BA26))</f>
        <v>100</v>
      </c>
      <c r="BC6" s="7" t="str">
        <f>IF(COUNTA(BC15:BC26)=0,"",SUMPRODUCT(BC15:BC26,BA15:BA26))</f>
        <v/>
      </c>
      <c r="BD6" s="7" t="str">
        <f>IF(COUNTA(BD15:BD26)=0,"",SUMPRODUCT(BD15:BD26,BA15:BA26))</f>
        <v/>
      </c>
      <c r="BE6" s="7" t="str">
        <f>IF(COUNTA(BE15:BE26)=0,"",SUMPRODUCT(BE15:BE26,BA15:BA26))</f>
        <v/>
      </c>
      <c r="BF6" s="7">
        <f>IF(COUNTA(BF15:BF26)=0,"",SUMPRODUCT(BF15:BF26,BA15:BA26))</f>
        <v>100</v>
      </c>
      <c r="BG6" s="24">
        <f>IF(COUNTA(BG15:BG26)=0,"",SUMPRODUCT(BG15:BG26,BA15:BA26))</f>
        <v>100</v>
      </c>
      <c r="BH6" s="18"/>
      <c r="BI6" s="13"/>
      <c r="BJ6" s="48" t="s">
        <v>155</v>
      </c>
      <c r="BK6" s="66" t="str">
        <f ca="1">HLOOKUP(Introduction!$G$4,nametranslations,75,FALSE)</f>
        <v>Improved</v>
      </c>
      <c r="BL6" s="7">
        <f>IF(COUNTA(BL15:BL26)=0,"",SUMPRODUCT(BL15:BL26,BK15:BK26))</f>
        <v>100</v>
      </c>
      <c r="BM6" s="7" t="str">
        <f>IF(COUNTA(BM15:BM26)=0,"",SUMPRODUCT(BM15:BM26,BK15:BK26))</f>
        <v/>
      </c>
      <c r="BN6" s="7" t="str">
        <f>IF(COUNTA(BN15:BN26)=0,"",SUMPRODUCT(BN15:BN26,BK15:BK26))</f>
        <v/>
      </c>
      <c r="BO6" s="7" t="str">
        <f>IF(COUNTA(BO15:BO26)=0,"",SUMPRODUCT(BO15:BO26,BK15:BK26))</f>
        <v/>
      </c>
      <c r="BP6" s="7">
        <f>IF(COUNTA(BP15:BP26)=0,"",SUMPRODUCT(BP15:BP26,BK15:BK26))</f>
        <v>100</v>
      </c>
      <c r="BQ6" s="24">
        <f>IF(COUNTA(BQ15:BQ26)=0,"",SUMPRODUCT(BQ15:BQ26,BK15:BK26))</f>
        <v>100</v>
      </c>
      <c r="BR6" s="18"/>
      <c r="BS6" s="13"/>
      <c r="BT6" s="48" t="s">
        <v>155</v>
      </c>
      <c r="BU6" s="66" t="str">
        <f ca="1">HLOOKUP(Introduction!$G$4,nametranslations,75,FALSE)</f>
        <v>Improved</v>
      </c>
      <c r="BV6" s="7">
        <f>IF(COUNTA(BV15:BV26)=0,"",SUMPRODUCT(BV15:BV26,BU15:BU26))</f>
        <v>100</v>
      </c>
      <c r="BW6" s="7" t="str">
        <f>IF(COUNTA(BW15:BW26)=0,"",SUMPRODUCT(BW15:BW26,BU15:BU26))</f>
        <v/>
      </c>
      <c r="BX6" s="7" t="str">
        <f>IF(COUNTA(BX15:BX26)=0,"",SUMPRODUCT(BX15:BX26,BU15:BU26))</f>
        <v/>
      </c>
      <c r="BY6" s="7" t="str">
        <f>IF(COUNTA(BY15:BY26)=0,"",SUMPRODUCT(BY15:BY26,BU15:BU26))</f>
        <v/>
      </c>
      <c r="BZ6" s="7">
        <f>IF(COUNTA(BZ15:BZ26)=0,"",SUMPRODUCT(BZ15:BZ26,BU15:BU26))</f>
        <v>100</v>
      </c>
      <c r="CA6" s="24">
        <f>IF(COUNTA(CA15:CA26)=0,"",SUMPRODUCT(CA15:CA26,BU15:BU26))</f>
        <v>100</v>
      </c>
      <c r="CB6" s="18"/>
      <c r="CC6" s="13"/>
      <c r="CD6" s="48" t="s">
        <v>155</v>
      </c>
      <c r="CE6" s="66" t="str">
        <f ca="1">HLOOKUP(Introduction!$G$4,nametranslations,75,FALSE)</f>
        <v>Improved</v>
      </c>
      <c r="CF6" s="7">
        <f>IF(COUNTA(CF15:CF26)=0,"",SUMPRODUCT(CF15:CF26,CE15:CE26))</f>
        <v>100</v>
      </c>
      <c r="CG6" s="7" t="str">
        <f>IF(COUNTA(CG15:CG26)=0,"",SUMPRODUCT(CG15:CG26,CE15:CE26))</f>
        <v/>
      </c>
      <c r="CH6" s="7" t="str">
        <f>IF(COUNTA(CH15:CH26)=0,"",SUMPRODUCT(CH15:CH26,CE15:CE26))</f>
        <v/>
      </c>
      <c r="CI6" s="7" t="str">
        <f>IF(COUNTA(CI15:CI26)=0,"",SUMPRODUCT(CI15:CI26,CE15:CE26))</f>
        <v/>
      </c>
      <c r="CJ6" s="7" t="str">
        <f>IF(COUNTA(CJ15:CJ26)=0,"",SUMPRODUCT(CJ15:CJ26,CE15:CE26))</f>
        <v/>
      </c>
      <c r="CK6" s="24" t="str">
        <f>IF(COUNTA(CK15:CK26)=0,"",SUMPRODUCT(CK15:CK26,CE15:CE26))</f>
        <v/>
      </c>
      <c r="CL6" s="18"/>
      <c r="CM6" s="13"/>
      <c r="CN6" s="56"/>
      <c r="CX6" s="56"/>
      <c r="DH6" s="56"/>
      <c r="DR6" s="56"/>
      <c r="EB6" s="56"/>
      <c r="EL6" s="56"/>
      <c r="EV6" s="56"/>
      <c r="FF6" s="56"/>
      <c r="FP6" s="56"/>
      <c r="FZ6" s="56"/>
      <c r="GJ6" s="56"/>
      <c r="GT6" s="56"/>
      <c r="HD6" s="56"/>
      <c r="HN6" s="56"/>
      <c r="HX6" s="56"/>
      <c r="IH6" s="56"/>
    </row>
    <row r="7" spans="1:242" s="3" customFormat="1" x14ac:dyDescent="0.25">
      <c r="A7" s="418" t="str">
        <f ca="1">IF(ISBLANK('Data Summary'!A9),"",'Data Summary'!A9)</f>
        <v>EST_2016_UIS</v>
      </c>
      <c r="B7" s="48"/>
      <c r="C7" s="67" t="str">
        <f ca="1">HLOOKUP(Introduction!$G$4,nametranslations,119,FALSE)</f>
        <v>Usable</v>
      </c>
      <c r="D7" s="63"/>
      <c r="E7" s="63"/>
      <c r="F7" s="63"/>
      <c r="G7" s="63"/>
      <c r="H7" s="63"/>
      <c r="I7" s="39"/>
      <c r="J7" s="18"/>
      <c r="K7" s="13"/>
      <c r="L7" s="48"/>
      <c r="M7" s="67" t="str">
        <f ca="1">HLOOKUP(Introduction!$G$4,nametranslations,119,FALSE)</f>
        <v>Usable</v>
      </c>
      <c r="N7" s="63"/>
      <c r="O7" s="63"/>
      <c r="P7" s="63"/>
      <c r="Q7" s="63"/>
      <c r="R7" s="63"/>
      <c r="S7" s="39"/>
      <c r="T7" s="18"/>
      <c r="U7" s="13"/>
      <c r="V7" s="48"/>
      <c r="W7" s="67" t="str">
        <f ca="1">HLOOKUP(Introduction!$G$4,nametranslations,119,FALSE)</f>
        <v>Usable</v>
      </c>
      <c r="X7" s="63"/>
      <c r="Y7" s="63"/>
      <c r="Z7" s="63"/>
      <c r="AA7" s="63"/>
      <c r="AB7" s="63"/>
      <c r="AC7" s="39"/>
      <c r="AD7" s="18"/>
      <c r="AE7" s="13"/>
      <c r="AF7" s="48"/>
      <c r="AG7" s="67" t="str">
        <f ca="1">HLOOKUP(Introduction!$G$4,nametranslations,119,FALSE)</f>
        <v>Usable</v>
      </c>
      <c r="AH7" s="63"/>
      <c r="AI7" s="63"/>
      <c r="AJ7" s="63"/>
      <c r="AK7" s="63"/>
      <c r="AL7" s="63"/>
      <c r="AM7" s="39"/>
      <c r="AN7" s="18"/>
      <c r="AO7" s="13"/>
      <c r="AP7" s="48"/>
      <c r="AQ7" s="67" t="str">
        <f ca="1">HLOOKUP(Introduction!$G$4,nametranslations,119,FALSE)</f>
        <v>Usable</v>
      </c>
      <c r="AR7" s="63"/>
      <c r="AS7" s="63"/>
      <c r="AT7" s="63"/>
      <c r="AU7" s="63"/>
      <c r="AV7" s="63"/>
      <c r="AW7" s="39"/>
      <c r="AX7" s="18"/>
      <c r="AY7" s="13"/>
      <c r="AZ7" s="48"/>
      <c r="BA7" s="67" t="str">
        <f ca="1">HLOOKUP(Introduction!$G$4,nametranslations,119,FALSE)</f>
        <v>Usable</v>
      </c>
      <c r="BB7" s="63"/>
      <c r="BC7" s="63"/>
      <c r="BD7" s="63"/>
      <c r="BE7" s="63"/>
      <c r="BF7" s="63"/>
      <c r="BG7" s="39"/>
      <c r="BH7" s="18"/>
      <c r="BI7" s="13"/>
      <c r="BJ7" s="48"/>
      <c r="BK7" s="67" t="str">
        <f ca="1">HLOOKUP(Introduction!$G$4,nametranslations,119,FALSE)</f>
        <v>Usable</v>
      </c>
      <c r="BL7" s="63"/>
      <c r="BM7" s="63"/>
      <c r="BN7" s="63"/>
      <c r="BO7" s="63"/>
      <c r="BP7" s="63"/>
      <c r="BQ7" s="39"/>
      <c r="BR7" s="18"/>
      <c r="BS7" s="13"/>
      <c r="BT7" s="48"/>
      <c r="BU7" s="67" t="str">
        <f ca="1">HLOOKUP(Introduction!$G$4,nametranslations,119,FALSE)</f>
        <v>Usable</v>
      </c>
      <c r="BV7" s="63"/>
      <c r="BW7" s="63"/>
      <c r="BX7" s="63"/>
      <c r="BY7" s="63"/>
      <c r="BZ7" s="63"/>
      <c r="CA7" s="39"/>
      <c r="CB7" s="18"/>
      <c r="CC7" s="13"/>
      <c r="CD7" s="48"/>
      <c r="CE7" s="67" t="str">
        <f ca="1">HLOOKUP(Introduction!$G$4,nametranslations,119,FALSE)</f>
        <v>Usable</v>
      </c>
      <c r="CF7" s="63"/>
      <c r="CG7" s="63"/>
      <c r="CH7" s="63"/>
      <c r="CI7" s="63"/>
      <c r="CJ7" s="63"/>
      <c r="CK7" s="39"/>
      <c r="CL7" s="18"/>
      <c r="CM7" s="13"/>
      <c r="CN7" s="56"/>
      <c r="CX7" s="56"/>
      <c r="DH7" s="56"/>
      <c r="DR7" s="56"/>
      <c r="EB7" s="56"/>
      <c r="EL7" s="56"/>
      <c r="EV7" s="56"/>
      <c r="FF7" s="56"/>
      <c r="FP7" s="56"/>
      <c r="FZ7" s="56"/>
      <c r="GJ7" s="56"/>
      <c r="GT7" s="56"/>
      <c r="HD7" s="56"/>
      <c r="HN7" s="56"/>
      <c r="HX7" s="56"/>
      <c r="IH7" s="56"/>
    </row>
    <row r="8" spans="1:242" s="3" customFormat="1" x14ac:dyDescent="0.25">
      <c r="A8" s="418" t="str">
        <f ca="1">IF(ISBLANK('Data Summary'!A10),"",'Data Summary'!A10)</f>
        <v>EST_2018_PWH</v>
      </c>
      <c r="B8" s="48"/>
      <c r="C8" s="67" t="str">
        <f ca="1">HLOOKUP(Introduction!$G$4,nametranslations,120,FALSE)</f>
        <v>Single-sex</v>
      </c>
      <c r="D8" s="63"/>
      <c r="E8" s="63"/>
      <c r="F8" s="63"/>
      <c r="G8" s="63"/>
      <c r="H8" s="63"/>
      <c r="I8" s="39"/>
      <c r="J8" s="18"/>
      <c r="K8" s="13"/>
      <c r="L8" s="48"/>
      <c r="M8" s="67" t="str">
        <f ca="1">HLOOKUP(Introduction!$G$4,nametranslations,120,FALSE)</f>
        <v>Single-sex</v>
      </c>
      <c r="N8" s="63"/>
      <c r="O8" s="63"/>
      <c r="P8" s="63"/>
      <c r="Q8" s="63"/>
      <c r="R8" s="63"/>
      <c r="S8" s="39"/>
      <c r="T8" s="18"/>
      <c r="U8" s="13"/>
      <c r="V8" s="48"/>
      <c r="W8" s="67" t="str">
        <f ca="1">HLOOKUP(Introduction!$G$4,nametranslations,120,FALSE)</f>
        <v>Single-sex</v>
      </c>
      <c r="X8" s="63"/>
      <c r="Y8" s="63"/>
      <c r="Z8" s="63"/>
      <c r="AA8" s="63"/>
      <c r="AB8" s="63"/>
      <c r="AC8" s="39"/>
      <c r="AD8" s="18"/>
      <c r="AE8" s="13"/>
      <c r="AF8" s="48"/>
      <c r="AG8" s="67" t="str">
        <f ca="1">HLOOKUP(Introduction!$G$4,nametranslations,120,FALSE)</f>
        <v>Single-sex</v>
      </c>
      <c r="AH8" s="63"/>
      <c r="AI8" s="63"/>
      <c r="AJ8" s="63"/>
      <c r="AK8" s="63"/>
      <c r="AL8" s="63"/>
      <c r="AM8" s="39"/>
      <c r="AN8" s="18"/>
      <c r="AO8" s="13"/>
      <c r="AP8" s="48"/>
      <c r="AQ8" s="67" t="str">
        <f ca="1">HLOOKUP(Introduction!$G$4,nametranslations,120,FALSE)</f>
        <v>Single-sex</v>
      </c>
      <c r="AR8" s="63"/>
      <c r="AS8" s="63"/>
      <c r="AT8" s="63"/>
      <c r="AU8" s="63"/>
      <c r="AV8" s="63"/>
      <c r="AW8" s="39"/>
      <c r="AX8" s="18"/>
      <c r="AY8" s="13"/>
      <c r="AZ8" s="48"/>
      <c r="BA8" s="67" t="str">
        <f ca="1">HLOOKUP(Introduction!$G$4,nametranslations,120,FALSE)</f>
        <v>Single-sex</v>
      </c>
      <c r="BB8" s="63"/>
      <c r="BC8" s="63"/>
      <c r="BD8" s="63"/>
      <c r="BE8" s="63"/>
      <c r="BF8" s="63"/>
      <c r="BG8" s="39"/>
      <c r="BH8" s="18"/>
      <c r="BI8" s="13"/>
      <c r="BJ8" s="48"/>
      <c r="BK8" s="67" t="str">
        <f ca="1">HLOOKUP(Introduction!$G$4,nametranslations,120,FALSE)</f>
        <v>Single-sex</v>
      </c>
      <c r="BL8" s="63"/>
      <c r="BM8" s="63"/>
      <c r="BN8" s="63"/>
      <c r="BO8" s="63"/>
      <c r="BP8" s="63"/>
      <c r="BQ8" s="39"/>
      <c r="BR8" s="18"/>
      <c r="BS8" s="13"/>
      <c r="BT8" s="48"/>
      <c r="BU8" s="67" t="str">
        <f ca="1">HLOOKUP(Introduction!$G$4,nametranslations,120,FALSE)</f>
        <v>Single-sex</v>
      </c>
      <c r="BV8" s="63"/>
      <c r="BW8" s="63"/>
      <c r="BX8" s="63"/>
      <c r="BY8" s="63"/>
      <c r="BZ8" s="63"/>
      <c r="CA8" s="39"/>
      <c r="CB8" s="18"/>
      <c r="CC8" s="13"/>
      <c r="CD8" s="48"/>
      <c r="CE8" s="67" t="str">
        <f ca="1">HLOOKUP(Introduction!$G$4,nametranslations,120,FALSE)</f>
        <v>Single-sex</v>
      </c>
      <c r="CF8" s="63"/>
      <c r="CG8" s="63"/>
      <c r="CH8" s="63"/>
      <c r="CI8" s="63"/>
      <c r="CJ8" s="63"/>
      <c r="CK8" s="39"/>
      <c r="CL8" s="18"/>
      <c r="CM8" s="13"/>
      <c r="CN8" s="56"/>
      <c r="CX8" s="56"/>
      <c r="DH8" s="56"/>
      <c r="DR8" s="56"/>
      <c r="EB8" s="56"/>
      <c r="EL8" s="56"/>
      <c r="EV8" s="56"/>
      <c r="FF8" s="56"/>
      <c r="FP8" s="56"/>
      <c r="FZ8" s="56"/>
      <c r="GJ8" s="56"/>
      <c r="GT8" s="56"/>
      <c r="HD8" s="56"/>
      <c r="HN8" s="56"/>
      <c r="HX8" s="56"/>
      <c r="IH8" s="56"/>
    </row>
    <row r="9" spans="1:242" s="408" customFormat="1" ht="21" customHeight="1" x14ac:dyDescent="0.25">
      <c r="A9" s="419" t="str">
        <f ca="1">IF(ISBLANK('Data Summary'!A11),"",'Data Summary'!A11)</f>
        <v>EST_2019_UIS</v>
      </c>
      <c r="B9" s="401"/>
      <c r="C9" s="410" t="str">
        <f ca="1">HLOOKUP(Introduction!$G$4,nametranslations,121,FALSE)</f>
        <v>Usable &amp; Single-sex</v>
      </c>
      <c r="D9" s="409"/>
      <c r="E9" s="409"/>
      <c r="F9" s="409"/>
      <c r="G9" s="409"/>
      <c r="H9" s="409"/>
      <c r="I9" s="411"/>
      <c r="J9" s="406"/>
      <c r="K9" s="412"/>
      <c r="L9" s="401"/>
      <c r="M9" s="410" t="str">
        <f ca="1">HLOOKUP(Introduction!$G$4,nametranslations,121,FALSE)</f>
        <v>Usable &amp; Single-sex</v>
      </c>
      <c r="N9" s="409"/>
      <c r="O9" s="409"/>
      <c r="P9" s="409"/>
      <c r="Q9" s="409"/>
      <c r="R9" s="409"/>
      <c r="S9" s="411"/>
      <c r="T9" s="406"/>
      <c r="U9" s="412"/>
      <c r="V9" s="401"/>
      <c r="W9" s="410" t="str">
        <f ca="1">HLOOKUP(Introduction!$G$4,nametranslations,121,FALSE)</f>
        <v>Usable &amp; Single-sex</v>
      </c>
      <c r="X9" s="409"/>
      <c r="Y9" s="409"/>
      <c r="Z9" s="409"/>
      <c r="AA9" s="409"/>
      <c r="AB9" s="409"/>
      <c r="AC9" s="411"/>
      <c r="AD9" s="406"/>
      <c r="AE9" s="412"/>
      <c r="AF9" s="401"/>
      <c r="AG9" s="410" t="str">
        <f ca="1">HLOOKUP(Introduction!$G$4,nametranslations,121,FALSE)</f>
        <v>Usable &amp; Single-sex</v>
      </c>
      <c r="AH9" s="409"/>
      <c r="AI9" s="409"/>
      <c r="AJ9" s="409"/>
      <c r="AK9" s="409"/>
      <c r="AL9" s="409"/>
      <c r="AM9" s="411"/>
      <c r="AN9" s="406"/>
      <c r="AO9" s="412"/>
      <c r="AP9" s="401"/>
      <c r="AQ9" s="410" t="str">
        <f ca="1">HLOOKUP(Introduction!$G$4,nametranslations,121,FALSE)</f>
        <v>Usable &amp; Single-sex</v>
      </c>
      <c r="AR9" s="409"/>
      <c r="AS9" s="409"/>
      <c r="AT9" s="409"/>
      <c r="AU9" s="409"/>
      <c r="AV9" s="409"/>
      <c r="AW9" s="411"/>
      <c r="AX9" s="406"/>
      <c r="AY9" s="412"/>
      <c r="AZ9" s="401"/>
      <c r="BA9" s="410" t="str">
        <f ca="1">HLOOKUP(Introduction!$G$4,nametranslations,121,FALSE)</f>
        <v>Usable &amp; Single-sex</v>
      </c>
      <c r="BB9" s="409"/>
      <c r="BC9" s="409"/>
      <c r="BD9" s="409"/>
      <c r="BE9" s="409"/>
      <c r="BF9" s="409"/>
      <c r="BG9" s="411"/>
      <c r="BH9" s="406"/>
      <c r="BI9" s="412"/>
      <c r="BJ9" s="401"/>
      <c r="BK9" s="410" t="str">
        <f ca="1">HLOOKUP(Introduction!$G$4,nametranslations,121,FALSE)</f>
        <v>Usable &amp; Single-sex</v>
      </c>
      <c r="BL9" s="409"/>
      <c r="BM9" s="409"/>
      <c r="BN9" s="409"/>
      <c r="BO9" s="409"/>
      <c r="BP9" s="409"/>
      <c r="BQ9" s="411"/>
      <c r="BR9" s="406"/>
      <c r="BS9" s="412"/>
      <c r="BT9" s="401"/>
      <c r="BU9" s="410" t="str">
        <f ca="1">HLOOKUP(Introduction!$G$4,nametranslations,121,FALSE)</f>
        <v>Usable &amp; Single-sex</v>
      </c>
      <c r="BV9" s="409"/>
      <c r="BW9" s="409"/>
      <c r="BX9" s="409"/>
      <c r="BY9" s="409"/>
      <c r="BZ9" s="409"/>
      <c r="CA9" s="411"/>
      <c r="CB9" s="406"/>
      <c r="CC9" s="412"/>
      <c r="CD9" s="401"/>
      <c r="CE9" s="410" t="str">
        <f ca="1">HLOOKUP(Introduction!$G$4,nametranslations,121,FALSE)</f>
        <v>Usable &amp; Single-sex</v>
      </c>
      <c r="CF9" s="409"/>
      <c r="CG9" s="409"/>
      <c r="CH9" s="409"/>
      <c r="CI9" s="409"/>
      <c r="CJ9" s="409"/>
      <c r="CK9" s="411"/>
      <c r="CL9" s="406"/>
      <c r="CM9" s="412"/>
      <c r="CN9" s="407"/>
      <c r="CX9" s="407"/>
      <c r="DH9" s="407"/>
      <c r="DR9" s="407"/>
      <c r="EB9" s="407"/>
      <c r="EL9" s="407"/>
      <c r="EV9" s="407"/>
      <c r="FF9" s="407"/>
      <c r="FP9" s="407"/>
      <c r="FZ9" s="407"/>
      <c r="GJ9" s="407"/>
      <c r="GT9" s="407"/>
      <c r="HD9" s="407"/>
      <c r="HN9" s="407"/>
      <c r="HX9" s="407"/>
      <c r="IH9" s="407"/>
    </row>
    <row r="10" spans="1:242" s="3" customFormat="1" ht="21" customHeight="1" x14ac:dyDescent="0.25">
      <c r="A10" s="418" t="str">
        <f ca="1">IF(ISBLANK('Data Summary'!A12),"",'Data Summary'!A12)</f>
        <v>EST_2020_UIS</v>
      </c>
      <c r="B10" s="48"/>
      <c r="C10" s="60" t="str">
        <f ca="1">HLOOKUP(Introduction!$G$4,nametranslations,153,FALSE)</f>
        <v>Improved &amp; usable</v>
      </c>
      <c r="D10" s="63"/>
      <c r="E10" s="63"/>
      <c r="F10" s="63"/>
      <c r="G10" s="63"/>
      <c r="H10" s="63"/>
      <c r="I10" s="39"/>
      <c r="J10" s="18"/>
      <c r="K10" s="13"/>
      <c r="L10" s="48"/>
      <c r="M10" s="60" t="str">
        <f ca="1">HLOOKUP(Introduction!$G$4,nametranslations,153,FALSE)</f>
        <v>Improved &amp; usable</v>
      </c>
      <c r="N10" s="63"/>
      <c r="O10" s="63"/>
      <c r="P10" s="63"/>
      <c r="Q10" s="63"/>
      <c r="R10" s="63"/>
      <c r="S10" s="39"/>
      <c r="T10" s="18"/>
      <c r="U10" s="13"/>
      <c r="V10" s="48"/>
      <c r="W10" s="60" t="str">
        <f ca="1">HLOOKUP(Introduction!$G$4,nametranslations,153,FALSE)</f>
        <v>Improved &amp; usable</v>
      </c>
      <c r="X10" s="63"/>
      <c r="Y10" s="63"/>
      <c r="Z10" s="63"/>
      <c r="AA10" s="63"/>
      <c r="AB10" s="63"/>
      <c r="AC10" s="39"/>
      <c r="AD10" s="18"/>
      <c r="AE10" s="13"/>
      <c r="AF10" s="48"/>
      <c r="AG10" s="60" t="str">
        <f ca="1">HLOOKUP(Introduction!$G$4,nametranslations,153,FALSE)</f>
        <v>Improved &amp; usable</v>
      </c>
      <c r="AH10" s="63"/>
      <c r="AI10" s="63"/>
      <c r="AJ10" s="63"/>
      <c r="AK10" s="63"/>
      <c r="AL10" s="63"/>
      <c r="AM10" s="39"/>
      <c r="AN10" s="18"/>
      <c r="AO10" s="13"/>
      <c r="AP10" s="48"/>
      <c r="AQ10" s="60" t="str">
        <f ca="1">HLOOKUP(Introduction!$G$4,nametranslations,153,FALSE)</f>
        <v>Improved &amp; usable</v>
      </c>
      <c r="AR10" s="63"/>
      <c r="AS10" s="63"/>
      <c r="AT10" s="63"/>
      <c r="AU10" s="63"/>
      <c r="AV10" s="63"/>
      <c r="AW10" s="39"/>
      <c r="AX10" s="18"/>
      <c r="AY10" s="13"/>
      <c r="AZ10" s="48"/>
      <c r="BA10" s="60" t="str">
        <f ca="1">HLOOKUP(Introduction!$G$4,nametranslations,153,FALSE)</f>
        <v>Improved &amp; usable</v>
      </c>
      <c r="BB10" s="63"/>
      <c r="BC10" s="63"/>
      <c r="BD10" s="63"/>
      <c r="BE10" s="63"/>
      <c r="BF10" s="63"/>
      <c r="BG10" s="39"/>
      <c r="BH10" s="18"/>
      <c r="BI10" s="13"/>
      <c r="BJ10" s="48"/>
      <c r="BK10" s="60" t="str">
        <f ca="1">HLOOKUP(Introduction!$G$4,nametranslations,153,FALSE)</f>
        <v>Improved &amp; usable</v>
      </c>
      <c r="BL10" s="63"/>
      <c r="BM10" s="63"/>
      <c r="BN10" s="63"/>
      <c r="BO10" s="63"/>
      <c r="BP10" s="63"/>
      <c r="BQ10" s="39"/>
      <c r="BR10" s="18"/>
      <c r="BS10" s="13"/>
      <c r="BT10" s="48"/>
      <c r="BU10" s="60" t="str">
        <f ca="1">HLOOKUP(Introduction!$G$4,nametranslations,153,FALSE)</f>
        <v>Improved &amp; usable</v>
      </c>
      <c r="BV10" s="63"/>
      <c r="BW10" s="63"/>
      <c r="BX10" s="63"/>
      <c r="BY10" s="63"/>
      <c r="BZ10" s="63"/>
      <c r="CA10" s="39"/>
      <c r="CB10" s="18"/>
      <c r="CC10" s="13"/>
      <c r="CD10" s="48"/>
      <c r="CE10" s="60" t="str">
        <f ca="1">HLOOKUP(Introduction!$G$4,nametranslations,153,FALSE)</f>
        <v>Improved &amp; usable</v>
      </c>
      <c r="CF10" s="63"/>
      <c r="CG10" s="63"/>
      <c r="CH10" s="63"/>
      <c r="CI10" s="63"/>
      <c r="CJ10" s="63"/>
      <c r="CK10" s="39"/>
      <c r="CL10" s="18"/>
      <c r="CM10" s="13"/>
      <c r="CN10" s="56"/>
      <c r="CX10" s="56"/>
      <c r="DH10" s="56"/>
      <c r="DR10" s="56"/>
      <c r="EB10" s="56"/>
      <c r="EL10" s="56"/>
      <c r="EV10" s="56"/>
      <c r="FF10" s="56"/>
      <c r="FP10" s="56"/>
      <c r="FZ10" s="56"/>
      <c r="GJ10" s="56"/>
      <c r="GT10" s="56"/>
      <c r="HD10" s="56"/>
      <c r="HN10" s="56"/>
      <c r="HX10" s="56"/>
      <c r="IH10" s="56"/>
    </row>
    <row r="11" spans="1:242" s="408" customFormat="1" ht="21" customHeight="1" x14ac:dyDescent="0.25">
      <c r="A11" s="419" t="str">
        <f ca="1">IF(ISBLANK('Data Summary'!A13),"",'Data Summary'!A13)</f>
        <v>EST_2021_UIS</v>
      </c>
      <c r="B11" s="401"/>
      <c r="C11" s="402" t="str">
        <f ca="1">HLOOKUP(Introduction!$G$4,nametranslations,154,FALSE)</f>
        <v>Improved &amp; single-sex</v>
      </c>
      <c r="D11" s="409"/>
      <c r="E11" s="404"/>
      <c r="F11" s="404"/>
      <c r="G11" s="404"/>
      <c r="H11" s="404"/>
      <c r="I11" s="405"/>
      <c r="J11" s="406"/>
      <c r="K11" s="412"/>
      <c r="L11" s="401"/>
      <c r="M11" s="402" t="str">
        <f ca="1">HLOOKUP(Introduction!$G$4,nametranslations,154,FALSE)</f>
        <v>Improved &amp; single-sex</v>
      </c>
      <c r="N11" s="409"/>
      <c r="O11" s="404"/>
      <c r="P11" s="404"/>
      <c r="Q11" s="404"/>
      <c r="R11" s="404"/>
      <c r="S11" s="405"/>
      <c r="T11" s="406"/>
      <c r="U11" s="412"/>
      <c r="V11" s="401"/>
      <c r="W11" s="402" t="str">
        <f ca="1">HLOOKUP(Introduction!$G$4,nametranslations,154,FALSE)</f>
        <v>Improved &amp; single-sex</v>
      </c>
      <c r="X11" s="409"/>
      <c r="Y11" s="404"/>
      <c r="Z11" s="404"/>
      <c r="AA11" s="404"/>
      <c r="AB11" s="404"/>
      <c r="AC11" s="405"/>
      <c r="AD11" s="406"/>
      <c r="AE11" s="412"/>
      <c r="AF11" s="401"/>
      <c r="AG11" s="402" t="str">
        <f ca="1">HLOOKUP(Introduction!$G$4,nametranslations,154,FALSE)</f>
        <v>Improved &amp; single-sex</v>
      </c>
      <c r="AH11" s="409"/>
      <c r="AI11" s="404"/>
      <c r="AJ11" s="404"/>
      <c r="AK11" s="404"/>
      <c r="AL11" s="404"/>
      <c r="AM11" s="405"/>
      <c r="AN11" s="406"/>
      <c r="AO11" s="412"/>
      <c r="AP11" s="401"/>
      <c r="AQ11" s="402" t="str">
        <f ca="1">HLOOKUP(Introduction!$G$4,nametranslations,154,FALSE)</f>
        <v>Improved &amp; single-sex</v>
      </c>
      <c r="AR11" s="409"/>
      <c r="AS11" s="404"/>
      <c r="AT11" s="404"/>
      <c r="AU11" s="404"/>
      <c r="AV11" s="404"/>
      <c r="AW11" s="405"/>
      <c r="AX11" s="406"/>
      <c r="AY11" s="412"/>
      <c r="AZ11" s="401"/>
      <c r="BA11" s="402" t="str">
        <f ca="1">HLOOKUP(Introduction!$G$4,nametranslations,154,FALSE)</f>
        <v>Improved &amp; single-sex</v>
      </c>
      <c r="BB11" s="409"/>
      <c r="BC11" s="404"/>
      <c r="BD11" s="404"/>
      <c r="BE11" s="404"/>
      <c r="BF11" s="404"/>
      <c r="BG11" s="405"/>
      <c r="BH11" s="406"/>
      <c r="BI11" s="412"/>
      <c r="BJ11" s="401"/>
      <c r="BK11" s="402" t="str">
        <f ca="1">HLOOKUP(Introduction!$G$4,nametranslations,154,FALSE)</f>
        <v>Improved &amp; single-sex</v>
      </c>
      <c r="BL11" s="409"/>
      <c r="BM11" s="404"/>
      <c r="BN11" s="404"/>
      <c r="BO11" s="404"/>
      <c r="BP11" s="404"/>
      <c r="BQ11" s="405"/>
      <c r="BR11" s="406"/>
      <c r="BS11" s="412"/>
      <c r="BT11" s="401"/>
      <c r="BU11" s="402" t="str">
        <f ca="1">HLOOKUP(Introduction!$G$4,nametranslations,154,FALSE)</f>
        <v>Improved &amp; single-sex</v>
      </c>
      <c r="BV11" s="409"/>
      <c r="BW11" s="404"/>
      <c r="BX11" s="404"/>
      <c r="BY11" s="404"/>
      <c r="BZ11" s="404"/>
      <c r="CA11" s="405"/>
      <c r="CB11" s="406"/>
      <c r="CC11" s="412"/>
      <c r="CD11" s="401"/>
      <c r="CE11" s="402" t="str">
        <f ca="1">HLOOKUP(Introduction!$G$4,nametranslations,154,FALSE)</f>
        <v>Improved &amp; single-sex</v>
      </c>
      <c r="CF11" s="409"/>
      <c r="CG11" s="404"/>
      <c r="CH11" s="404"/>
      <c r="CI11" s="404"/>
      <c r="CJ11" s="404"/>
      <c r="CK11" s="405"/>
      <c r="CL11" s="406"/>
      <c r="CM11" s="412"/>
      <c r="CN11" s="407"/>
      <c r="CX11" s="407"/>
      <c r="DH11" s="407"/>
      <c r="DR11" s="407"/>
      <c r="EB11" s="407"/>
      <c r="EL11" s="407"/>
      <c r="EV11" s="407"/>
      <c r="FF11" s="407"/>
      <c r="FP11" s="407"/>
      <c r="FZ11" s="407"/>
      <c r="GJ11" s="407"/>
      <c r="GT11" s="407"/>
      <c r="HD11" s="407"/>
      <c r="HN11" s="407"/>
      <c r="HX11" s="407"/>
      <c r="IH11" s="407"/>
    </row>
    <row r="12" spans="1:242" s="414" customFormat="1" ht="33" customHeight="1" x14ac:dyDescent="0.2">
      <c r="A12" s="419" t="str">
        <f ca="1">IF(ISBLANK('Data Summary'!A14),"",'Data Summary'!A14)</f>
        <v>EST_2021_PWH</v>
      </c>
      <c r="B12" s="401" t="s">
        <v>152</v>
      </c>
      <c r="C12" s="402" t="str">
        <f ca="1">HLOOKUP(Introduction!$G$4,nametranslations,79,FALSE)</f>
        <v>Basic
(improved, usable &amp; single-sex)</v>
      </c>
      <c r="D12" s="409">
        <v>100</v>
      </c>
      <c r="E12" s="409"/>
      <c r="F12" s="409"/>
      <c r="G12" s="409"/>
      <c r="H12" s="409">
        <v>100</v>
      </c>
      <c r="I12" s="411">
        <v>100</v>
      </c>
      <c r="J12" s="406"/>
      <c r="K12" s="412"/>
      <c r="L12" s="401" t="s">
        <v>152</v>
      </c>
      <c r="M12" s="402" t="str">
        <f ca="1">HLOOKUP(Introduction!$G$4,nametranslations,79,FALSE)</f>
        <v>Basic
(improved, usable &amp; single-sex)</v>
      </c>
      <c r="N12" s="409">
        <v>100</v>
      </c>
      <c r="O12" s="409"/>
      <c r="P12" s="409"/>
      <c r="Q12" s="409"/>
      <c r="R12" s="409">
        <v>100</v>
      </c>
      <c r="S12" s="411">
        <v>100</v>
      </c>
      <c r="T12" s="406"/>
      <c r="U12" s="412"/>
      <c r="V12" s="401" t="s">
        <v>152</v>
      </c>
      <c r="W12" s="402" t="str">
        <f ca="1">HLOOKUP(Introduction!$G$4,nametranslations,79,FALSE)</f>
        <v>Basic
(improved, usable &amp; single-sex)</v>
      </c>
      <c r="X12" s="409">
        <v>100</v>
      </c>
      <c r="Y12" s="409"/>
      <c r="Z12" s="409"/>
      <c r="AA12" s="409"/>
      <c r="AB12" s="409">
        <v>100</v>
      </c>
      <c r="AC12" s="411">
        <v>100</v>
      </c>
      <c r="AD12" s="406"/>
      <c r="AE12" s="412"/>
      <c r="AF12" s="401" t="s">
        <v>152</v>
      </c>
      <c r="AG12" s="402" t="str">
        <f ca="1">HLOOKUP(Introduction!$G$4,nametranslations,79,FALSE)</f>
        <v>Basic
(improved, usable &amp; single-sex)</v>
      </c>
      <c r="AH12" s="409">
        <v>100</v>
      </c>
      <c r="AI12" s="409"/>
      <c r="AJ12" s="409"/>
      <c r="AK12" s="409"/>
      <c r="AL12" s="409">
        <v>100</v>
      </c>
      <c r="AM12" s="411">
        <v>100</v>
      </c>
      <c r="AN12" s="406"/>
      <c r="AO12" s="412"/>
      <c r="AP12" s="401" t="s">
        <v>221</v>
      </c>
      <c r="AQ12" s="402" t="str">
        <f ca="1">HLOOKUP(Introduction!$G$4,nametranslations,79,FALSE)</f>
        <v>Basic
(improved, usable &amp; single-sex)</v>
      </c>
      <c r="AR12" s="409">
        <v>100</v>
      </c>
      <c r="AS12" s="409"/>
      <c r="AT12" s="409"/>
      <c r="AU12" s="409"/>
      <c r="AV12" s="409"/>
      <c r="AW12" s="411"/>
      <c r="AX12" s="406"/>
      <c r="AY12" s="412"/>
      <c r="AZ12" s="401" t="s">
        <v>152</v>
      </c>
      <c r="BA12" s="402" t="str">
        <f ca="1">HLOOKUP(Introduction!$G$4,nametranslations,79,FALSE)</f>
        <v>Basic
(improved, usable &amp; single-sex)</v>
      </c>
      <c r="BB12" s="409">
        <v>100</v>
      </c>
      <c r="BC12" s="409"/>
      <c r="BD12" s="409"/>
      <c r="BE12" s="409"/>
      <c r="BF12" s="409">
        <v>100</v>
      </c>
      <c r="BG12" s="411">
        <v>100</v>
      </c>
      <c r="BH12" s="406"/>
      <c r="BI12" s="412"/>
      <c r="BJ12" s="401" t="s">
        <v>152</v>
      </c>
      <c r="BK12" s="402" t="str">
        <f ca="1">HLOOKUP(Introduction!$G$4,nametranslations,79,FALSE)</f>
        <v>Basic
(improved, usable &amp; single-sex)</v>
      </c>
      <c r="BL12" s="409">
        <v>100</v>
      </c>
      <c r="BM12" s="409"/>
      <c r="BN12" s="409"/>
      <c r="BO12" s="409"/>
      <c r="BP12" s="409">
        <v>100</v>
      </c>
      <c r="BQ12" s="411">
        <v>100</v>
      </c>
      <c r="BR12" s="406"/>
      <c r="BS12" s="412"/>
      <c r="BT12" s="401" t="s">
        <v>152</v>
      </c>
      <c r="BU12" s="402" t="str">
        <f ca="1">HLOOKUP(Introduction!$G$4,nametranslations,79,FALSE)</f>
        <v>Basic
(improved, usable &amp; single-sex)</v>
      </c>
      <c r="BV12" s="409">
        <v>100</v>
      </c>
      <c r="BW12" s="409"/>
      <c r="BX12" s="409"/>
      <c r="BY12" s="409"/>
      <c r="BZ12" s="409">
        <v>100</v>
      </c>
      <c r="CA12" s="411">
        <v>100</v>
      </c>
      <c r="CB12" s="406"/>
      <c r="CC12" s="412"/>
      <c r="CD12" s="401" t="s">
        <v>221</v>
      </c>
      <c r="CE12" s="402" t="str">
        <f ca="1">HLOOKUP(Introduction!$G$4,nametranslations,79,FALSE)</f>
        <v>Basic
(improved, usable &amp; single-sex)</v>
      </c>
      <c r="CF12" s="409">
        <v>100</v>
      </c>
      <c r="CG12" s="409"/>
      <c r="CH12" s="409"/>
      <c r="CI12" s="409"/>
      <c r="CJ12" s="409"/>
      <c r="CK12" s="411"/>
      <c r="CL12" s="406"/>
      <c r="CM12" s="412"/>
      <c r="CN12" s="413"/>
      <c r="CX12" s="413"/>
      <c r="DH12" s="413"/>
      <c r="DR12" s="413"/>
      <c r="EB12" s="413"/>
      <c r="EL12" s="413"/>
      <c r="EV12" s="413"/>
      <c r="FF12" s="413"/>
      <c r="FP12" s="413"/>
      <c r="FZ12" s="413"/>
      <c r="GJ12" s="413"/>
      <c r="GT12" s="413"/>
      <c r="HD12" s="413"/>
      <c r="HN12" s="413"/>
      <c r="HX12" s="413"/>
      <c r="IH12" s="413"/>
    </row>
    <row r="13" spans="1:242" s="137" customFormat="1" ht="18" customHeight="1" x14ac:dyDescent="0.25">
      <c r="A13" s="396" t="str">
        <f ca="1">IF(ISBLANK('Data Summary'!A15),"",'Data Summary'!A15)</f>
        <v/>
      </c>
      <c r="B13" s="126" t="str">
        <f ca="1">HLOOKUP(Introduction!$G$4,nametranslations,109,FALSE)</f>
        <v>Facility type</v>
      </c>
      <c r="C13" s="132" t="str">
        <f ca="1">HLOOKUP(Introduction!$G$4,nametranslations,110,FALSE)</f>
        <v>Proprortion improved</v>
      </c>
      <c r="D13" s="133"/>
      <c r="E13" s="133"/>
      <c r="F13" s="133"/>
      <c r="G13" s="134"/>
      <c r="H13" s="134"/>
      <c r="I13" s="135"/>
      <c r="J13" s="116"/>
      <c r="K13" s="131"/>
      <c r="L13" s="126" t="str">
        <f ca="1">HLOOKUP(Introduction!$G$4,nametranslations,109,FALSE)</f>
        <v>Facility type</v>
      </c>
      <c r="M13" s="132" t="str">
        <f ca="1">HLOOKUP(Introduction!$G$4,nametranslations,110,FALSE)</f>
        <v>Proprortion improved</v>
      </c>
      <c r="N13" s="133"/>
      <c r="O13" s="133"/>
      <c r="P13" s="133"/>
      <c r="Q13" s="134"/>
      <c r="R13" s="134"/>
      <c r="S13" s="135"/>
      <c r="T13" s="116"/>
      <c r="U13" s="131"/>
      <c r="V13" s="126" t="str">
        <f ca="1">HLOOKUP(Introduction!$G$4,nametranslations,109,FALSE)</f>
        <v>Facility type</v>
      </c>
      <c r="W13" s="132" t="str">
        <f ca="1">HLOOKUP(Introduction!$G$4,nametranslations,110,FALSE)</f>
        <v>Proprortion improved</v>
      </c>
      <c r="X13" s="133"/>
      <c r="Y13" s="133"/>
      <c r="Z13" s="133"/>
      <c r="AA13" s="134"/>
      <c r="AB13" s="134"/>
      <c r="AC13" s="135"/>
      <c r="AD13" s="116"/>
      <c r="AE13" s="131"/>
      <c r="AF13" s="126" t="str">
        <f ca="1">HLOOKUP(Introduction!$G$4,nametranslations,109,FALSE)</f>
        <v>Facility type</v>
      </c>
      <c r="AG13" s="132" t="str">
        <f ca="1">HLOOKUP(Introduction!$G$4,nametranslations,110,FALSE)</f>
        <v>Proprortion improved</v>
      </c>
      <c r="AH13" s="133"/>
      <c r="AI13" s="133"/>
      <c r="AJ13" s="133"/>
      <c r="AK13" s="134"/>
      <c r="AL13" s="134"/>
      <c r="AM13" s="135"/>
      <c r="AN13" s="116"/>
      <c r="AO13" s="131"/>
      <c r="AP13" s="126" t="str">
        <f ca="1">HLOOKUP(Introduction!$G$4,nametranslations,109,FALSE)</f>
        <v>Facility type</v>
      </c>
      <c r="AQ13" s="132" t="str">
        <f ca="1">HLOOKUP(Introduction!$G$4,nametranslations,110,FALSE)</f>
        <v>Proprortion improved</v>
      </c>
      <c r="AR13" s="133"/>
      <c r="AS13" s="133"/>
      <c r="AT13" s="133"/>
      <c r="AU13" s="134"/>
      <c r="AV13" s="134"/>
      <c r="AW13" s="135"/>
      <c r="AX13" s="116"/>
      <c r="AY13" s="131"/>
      <c r="AZ13" s="126" t="str">
        <f ca="1">HLOOKUP(Introduction!$G$4,nametranslations,109,FALSE)</f>
        <v>Facility type</v>
      </c>
      <c r="BA13" s="132" t="str">
        <f ca="1">HLOOKUP(Introduction!$G$4,nametranslations,110,FALSE)</f>
        <v>Proprortion improved</v>
      </c>
      <c r="BB13" s="133"/>
      <c r="BC13" s="133"/>
      <c r="BD13" s="133"/>
      <c r="BE13" s="134"/>
      <c r="BF13" s="134"/>
      <c r="BG13" s="135"/>
      <c r="BH13" s="116"/>
      <c r="BI13" s="131"/>
      <c r="BJ13" s="126" t="str">
        <f ca="1">HLOOKUP(Introduction!$G$4,nametranslations,109,FALSE)</f>
        <v>Facility type</v>
      </c>
      <c r="BK13" s="132" t="str">
        <f ca="1">HLOOKUP(Introduction!$G$4,nametranslations,110,FALSE)</f>
        <v>Proprortion improved</v>
      </c>
      <c r="BL13" s="133"/>
      <c r="BM13" s="133"/>
      <c r="BN13" s="133"/>
      <c r="BO13" s="134"/>
      <c r="BP13" s="134"/>
      <c r="BQ13" s="135"/>
      <c r="BR13" s="116"/>
      <c r="BS13" s="131"/>
      <c r="BT13" s="126" t="str">
        <f ca="1">HLOOKUP(Introduction!$G$4,nametranslations,109,FALSE)</f>
        <v>Facility type</v>
      </c>
      <c r="BU13" s="132" t="str">
        <f ca="1">HLOOKUP(Introduction!$G$4,nametranslations,110,FALSE)</f>
        <v>Proprortion improved</v>
      </c>
      <c r="BV13" s="133"/>
      <c r="BW13" s="133"/>
      <c r="BX13" s="133"/>
      <c r="BY13" s="134"/>
      <c r="BZ13" s="134"/>
      <c r="CA13" s="135"/>
      <c r="CB13" s="116"/>
      <c r="CC13" s="131"/>
      <c r="CD13" s="126" t="str">
        <f ca="1">HLOOKUP(Introduction!$G$4,nametranslations,109,FALSE)</f>
        <v>Facility type</v>
      </c>
      <c r="CE13" s="132" t="str">
        <f ca="1">HLOOKUP(Introduction!$G$4,nametranslations,110,FALSE)</f>
        <v>Proprortion improved</v>
      </c>
      <c r="CF13" s="133"/>
      <c r="CG13" s="133"/>
      <c r="CH13" s="133"/>
      <c r="CI13" s="134"/>
      <c r="CJ13" s="134"/>
      <c r="CK13" s="135"/>
      <c r="CL13" s="116"/>
      <c r="CM13" s="131"/>
      <c r="CN13" s="136"/>
      <c r="CX13" s="136"/>
      <c r="DH13" s="136"/>
      <c r="DR13" s="136"/>
      <c r="EB13" s="136"/>
      <c r="EL13" s="136"/>
      <c r="EV13" s="136"/>
      <c r="FF13" s="136"/>
      <c r="FP13" s="136"/>
      <c r="FZ13" s="136"/>
      <c r="GJ13" s="136"/>
      <c r="GT13" s="136"/>
      <c r="HD13" s="136"/>
      <c r="HN13" s="136"/>
      <c r="HX13" s="136"/>
      <c r="IH13" s="136"/>
    </row>
    <row r="14" spans="1:242" x14ac:dyDescent="0.25">
      <c r="A14" s="396" t="str">
        <f ca="1">IF(ISBLANK('Data Summary'!A16),"",'Data Summary'!A16)</f>
        <v/>
      </c>
      <c r="B14" s="49" t="s">
        <v>29</v>
      </c>
      <c r="C14" s="15">
        <v>0</v>
      </c>
      <c r="D14" s="25">
        <v>0</v>
      </c>
      <c r="E14" s="25"/>
      <c r="F14" s="25"/>
      <c r="G14" s="62"/>
      <c r="H14" s="62">
        <v>0</v>
      </c>
      <c r="I14" s="20">
        <v>0</v>
      </c>
      <c r="J14" s="9"/>
      <c r="K14" s="12"/>
      <c r="L14" s="49" t="s">
        <v>29</v>
      </c>
      <c r="M14" s="15">
        <v>0</v>
      </c>
      <c r="N14" s="25">
        <v>0</v>
      </c>
      <c r="O14" s="25"/>
      <c r="P14" s="25"/>
      <c r="Q14" s="62"/>
      <c r="R14" s="62">
        <v>0</v>
      </c>
      <c r="S14" s="20">
        <v>0</v>
      </c>
      <c r="T14" s="9"/>
      <c r="U14" s="12"/>
      <c r="V14" s="49" t="s">
        <v>29</v>
      </c>
      <c r="W14" s="15">
        <v>0</v>
      </c>
      <c r="X14" s="25">
        <v>0</v>
      </c>
      <c r="Y14" s="25"/>
      <c r="Z14" s="25"/>
      <c r="AA14" s="62"/>
      <c r="AB14" s="62">
        <v>0</v>
      </c>
      <c r="AC14" s="20">
        <v>0</v>
      </c>
      <c r="AD14" s="9"/>
      <c r="AE14" s="12"/>
      <c r="AF14" s="49" t="s">
        <v>29</v>
      </c>
      <c r="AG14" s="15">
        <v>0</v>
      </c>
      <c r="AH14" s="25">
        <v>0</v>
      </c>
      <c r="AI14" s="25"/>
      <c r="AJ14" s="25"/>
      <c r="AK14" s="62"/>
      <c r="AL14" s="62">
        <v>0</v>
      </c>
      <c r="AM14" s="20">
        <v>0</v>
      </c>
      <c r="AN14" s="9"/>
      <c r="AO14" s="12"/>
      <c r="AP14" s="49" t="s">
        <v>29</v>
      </c>
      <c r="AQ14" s="15">
        <v>0</v>
      </c>
      <c r="AR14" s="25">
        <v>0</v>
      </c>
      <c r="AS14" s="25"/>
      <c r="AT14" s="25"/>
      <c r="AU14" s="62"/>
      <c r="AV14" s="62"/>
      <c r="AW14" s="20"/>
      <c r="AX14" s="9"/>
      <c r="AY14" s="12"/>
      <c r="AZ14" s="49" t="s">
        <v>29</v>
      </c>
      <c r="BA14" s="15">
        <v>0</v>
      </c>
      <c r="BB14" s="25">
        <v>0</v>
      </c>
      <c r="BC14" s="25"/>
      <c r="BD14" s="25"/>
      <c r="BE14" s="62"/>
      <c r="BF14" s="62">
        <v>0</v>
      </c>
      <c r="BG14" s="20">
        <v>0</v>
      </c>
      <c r="BH14" s="9"/>
      <c r="BI14" s="12"/>
      <c r="BJ14" s="49" t="s">
        <v>29</v>
      </c>
      <c r="BK14" s="15">
        <v>0</v>
      </c>
      <c r="BL14" s="25">
        <v>0</v>
      </c>
      <c r="BM14" s="25"/>
      <c r="BN14" s="25"/>
      <c r="BO14" s="62"/>
      <c r="BP14" s="62">
        <v>0</v>
      </c>
      <c r="BQ14" s="20">
        <v>0</v>
      </c>
      <c r="BR14" s="9"/>
      <c r="BS14" s="12"/>
      <c r="BT14" s="49" t="s">
        <v>29</v>
      </c>
      <c r="BU14" s="15">
        <v>0</v>
      </c>
      <c r="BV14" s="25">
        <v>0</v>
      </c>
      <c r="BW14" s="25"/>
      <c r="BX14" s="25"/>
      <c r="BY14" s="62"/>
      <c r="BZ14" s="62">
        <v>0</v>
      </c>
      <c r="CA14" s="20">
        <v>0</v>
      </c>
      <c r="CB14" s="9"/>
      <c r="CC14" s="12"/>
      <c r="CD14" s="49" t="s">
        <v>29</v>
      </c>
      <c r="CE14" s="15">
        <v>0</v>
      </c>
      <c r="CF14" s="25">
        <v>0</v>
      </c>
      <c r="CG14" s="25"/>
      <c r="CH14" s="25"/>
      <c r="CI14" s="62"/>
      <c r="CJ14" s="62"/>
      <c r="CK14" s="20"/>
      <c r="CL14" s="9"/>
      <c r="CM14" s="12"/>
    </row>
    <row r="15" spans="1:242" s="1" customFormat="1" x14ac:dyDescent="0.25">
      <c r="A15" s="396" t="str">
        <f ca="1">IF(ISBLANK('Data Summary'!A17),"",'Data Summary'!A17)</f>
        <v/>
      </c>
      <c r="B15" s="49" t="s">
        <v>96</v>
      </c>
      <c r="C15" s="40">
        <v>0</v>
      </c>
      <c r="D15" s="25"/>
      <c r="E15" s="25"/>
      <c r="F15" s="25"/>
      <c r="G15" s="62"/>
      <c r="H15" s="62"/>
      <c r="I15" s="20"/>
      <c r="J15" s="9"/>
      <c r="K15" s="12"/>
      <c r="L15" s="49" t="s">
        <v>96</v>
      </c>
      <c r="M15" s="40">
        <v>0</v>
      </c>
      <c r="N15" s="25"/>
      <c r="O15" s="25"/>
      <c r="P15" s="25"/>
      <c r="Q15" s="62"/>
      <c r="R15" s="62"/>
      <c r="S15" s="20"/>
      <c r="T15" s="9"/>
      <c r="U15" s="12"/>
      <c r="V15" s="49" t="s">
        <v>96</v>
      </c>
      <c r="W15" s="40">
        <v>0</v>
      </c>
      <c r="X15" s="25"/>
      <c r="Y15" s="25"/>
      <c r="Z15" s="25"/>
      <c r="AA15" s="62"/>
      <c r="AB15" s="62"/>
      <c r="AC15" s="20"/>
      <c r="AD15" s="9"/>
      <c r="AE15" s="12"/>
      <c r="AF15" s="49" t="s">
        <v>96</v>
      </c>
      <c r="AG15" s="40">
        <v>0</v>
      </c>
      <c r="AH15" s="25"/>
      <c r="AI15" s="25"/>
      <c r="AJ15" s="25"/>
      <c r="AK15" s="62"/>
      <c r="AL15" s="62"/>
      <c r="AM15" s="20"/>
      <c r="AN15" s="9"/>
      <c r="AO15" s="12"/>
      <c r="AP15" s="49" t="s">
        <v>96</v>
      </c>
      <c r="AQ15" s="40">
        <v>0</v>
      </c>
      <c r="AR15" s="25"/>
      <c r="AS15" s="25"/>
      <c r="AT15" s="25"/>
      <c r="AU15" s="62"/>
      <c r="AV15" s="62"/>
      <c r="AW15" s="20"/>
      <c r="AX15" s="9"/>
      <c r="AY15" s="12"/>
      <c r="AZ15" s="49" t="s">
        <v>96</v>
      </c>
      <c r="BA15" s="40">
        <v>0</v>
      </c>
      <c r="BB15" s="25"/>
      <c r="BC15" s="25"/>
      <c r="BD15" s="25"/>
      <c r="BE15" s="62"/>
      <c r="BF15" s="62"/>
      <c r="BG15" s="20"/>
      <c r="BH15" s="9"/>
      <c r="BI15" s="12"/>
      <c r="BJ15" s="49" t="s">
        <v>96</v>
      </c>
      <c r="BK15" s="40">
        <v>0</v>
      </c>
      <c r="BL15" s="25"/>
      <c r="BM15" s="25"/>
      <c r="BN15" s="25"/>
      <c r="BO15" s="62"/>
      <c r="BP15" s="62"/>
      <c r="BQ15" s="20"/>
      <c r="BR15" s="9"/>
      <c r="BS15" s="12"/>
      <c r="BT15" s="49" t="s">
        <v>96</v>
      </c>
      <c r="BU15" s="40">
        <v>0</v>
      </c>
      <c r="BV15" s="25"/>
      <c r="BW15" s="25"/>
      <c r="BX15" s="25"/>
      <c r="BY15" s="62"/>
      <c r="BZ15" s="62"/>
      <c r="CA15" s="20"/>
      <c r="CB15" s="9"/>
      <c r="CC15" s="12"/>
      <c r="CD15" s="49" t="s">
        <v>96</v>
      </c>
      <c r="CE15" s="40">
        <v>0</v>
      </c>
      <c r="CF15" s="25"/>
      <c r="CG15" s="25"/>
      <c r="CH15" s="25"/>
      <c r="CI15" s="62"/>
      <c r="CJ15" s="62"/>
      <c r="CK15" s="20"/>
      <c r="CL15" s="9"/>
      <c r="CM15" s="12"/>
      <c r="CN15" s="58"/>
      <c r="CX15" s="58"/>
      <c r="DH15" s="58"/>
      <c r="DR15" s="58"/>
      <c r="EB15" s="58"/>
      <c r="EL15" s="58"/>
      <c r="EV15" s="58"/>
      <c r="FF15" s="58"/>
      <c r="FP15" s="58"/>
      <c r="FZ15" s="58"/>
      <c r="GJ15" s="58"/>
      <c r="GT15" s="58"/>
      <c r="HD15" s="58"/>
      <c r="HN15" s="58"/>
      <c r="HX15" s="58"/>
      <c r="IH15" s="58"/>
    </row>
    <row r="16" spans="1:242" s="1" customFormat="1" x14ac:dyDescent="0.25">
      <c r="A16" s="396" t="str">
        <f ca="1">IF(ISBLANK('Data Summary'!A18),"",'Data Summary'!A18)</f>
        <v/>
      </c>
      <c r="B16" s="50" t="s">
        <v>156</v>
      </c>
      <c r="C16" s="5">
        <v>1</v>
      </c>
      <c r="D16" s="25">
        <v>100</v>
      </c>
      <c r="E16" s="62"/>
      <c r="F16" s="62"/>
      <c r="G16" s="62"/>
      <c r="H16" s="25">
        <v>100</v>
      </c>
      <c r="I16" s="28">
        <v>100</v>
      </c>
      <c r="J16" s="9"/>
      <c r="K16" s="12"/>
      <c r="L16" s="50" t="s">
        <v>156</v>
      </c>
      <c r="M16" s="5">
        <v>1</v>
      </c>
      <c r="N16" s="25">
        <v>100</v>
      </c>
      <c r="O16" s="62"/>
      <c r="P16" s="62"/>
      <c r="Q16" s="62"/>
      <c r="R16" s="25">
        <v>100</v>
      </c>
      <c r="S16" s="28">
        <v>100</v>
      </c>
      <c r="T16" s="9"/>
      <c r="U16" s="12"/>
      <c r="V16" s="50" t="s">
        <v>156</v>
      </c>
      <c r="W16" s="5">
        <v>1</v>
      </c>
      <c r="X16" s="25">
        <v>100</v>
      </c>
      <c r="Y16" s="62"/>
      <c r="Z16" s="62"/>
      <c r="AA16" s="62"/>
      <c r="AB16" s="25">
        <v>100</v>
      </c>
      <c r="AC16" s="28">
        <v>100</v>
      </c>
      <c r="AD16" s="9"/>
      <c r="AE16" s="12"/>
      <c r="AF16" s="50" t="s">
        <v>156</v>
      </c>
      <c r="AG16" s="5">
        <v>1</v>
      </c>
      <c r="AH16" s="25">
        <v>100</v>
      </c>
      <c r="AI16" s="62"/>
      <c r="AJ16" s="62"/>
      <c r="AK16" s="62"/>
      <c r="AL16" s="25">
        <v>100</v>
      </c>
      <c r="AM16" s="28">
        <v>100</v>
      </c>
      <c r="AN16" s="9"/>
      <c r="AO16" s="12"/>
      <c r="AP16" s="50" t="s">
        <v>156</v>
      </c>
      <c r="AQ16" s="5">
        <v>1</v>
      </c>
      <c r="AR16" s="25">
        <v>100</v>
      </c>
      <c r="AS16" s="62"/>
      <c r="AT16" s="62"/>
      <c r="AU16" s="62"/>
      <c r="AV16" s="25"/>
      <c r="AW16" s="28"/>
      <c r="AX16" s="9"/>
      <c r="AY16" s="12"/>
      <c r="AZ16" s="50" t="s">
        <v>156</v>
      </c>
      <c r="BA16" s="5">
        <v>1</v>
      </c>
      <c r="BB16" s="25">
        <v>100</v>
      </c>
      <c r="BC16" s="62"/>
      <c r="BD16" s="62"/>
      <c r="BE16" s="62"/>
      <c r="BF16" s="25">
        <v>100</v>
      </c>
      <c r="BG16" s="28">
        <v>100</v>
      </c>
      <c r="BH16" s="9"/>
      <c r="BI16" s="12"/>
      <c r="BJ16" s="50" t="s">
        <v>156</v>
      </c>
      <c r="BK16" s="5">
        <v>1</v>
      </c>
      <c r="BL16" s="25">
        <v>100</v>
      </c>
      <c r="BM16" s="62"/>
      <c r="BN16" s="62"/>
      <c r="BO16" s="62"/>
      <c r="BP16" s="25">
        <v>100</v>
      </c>
      <c r="BQ16" s="28">
        <v>100</v>
      </c>
      <c r="BR16" s="9"/>
      <c r="BS16" s="12"/>
      <c r="BT16" s="50" t="s">
        <v>156</v>
      </c>
      <c r="BU16" s="5">
        <v>1</v>
      </c>
      <c r="BV16" s="25">
        <v>100</v>
      </c>
      <c r="BW16" s="62"/>
      <c r="BX16" s="62"/>
      <c r="BY16" s="62"/>
      <c r="BZ16" s="25">
        <v>100</v>
      </c>
      <c r="CA16" s="28">
        <v>100</v>
      </c>
      <c r="CB16" s="9"/>
      <c r="CC16" s="12"/>
      <c r="CD16" s="50" t="s">
        <v>156</v>
      </c>
      <c r="CE16" s="5">
        <v>1</v>
      </c>
      <c r="CF16" s="25">
        <v>100</v>
      </c>
      <c r="CG16" s="62"/>
      <c r="CH16" s="62"/>
      <c r="CI16" s="62"/>
      <c r="CJ16" s="25"/>
      <c r="CK16" s="28"/>
      <c r="CL16" s="9"/>
      <c r="CM16" s="12"/>
      <c r="CN16" s="58"/>
      <c r="CX16" s="58"/>
      <c r="DH16" s="58"/>
      <c r="DR16" s="58"/>
      <c r="EB16" s="58"/>
      <c r="EL16" s="58"/>
      <c r="EV16" s="58"/>
      <c r="FF16" s="58"/>
      <c r="FP16" s="58"/>
      <c r="FZ16" s="58"/>
      <c r="GJ16" s="58"/>
      <c r="GT16" s="58"/>
      <c r="HD16" s="58"/>
      <c r="HN16" s="58"/>
      <c r="HX16" s="58"/>
      <c r="IH16" s="58"/>
    </row>
    <row r="17" spans="1:242" s="1" customFormat="1" x14ac:dyDescent="0.25">
      <c r="A17" s="396" t="str">
        <f ca="1">IF(ISBLANK('Data Summary'!A19),"",'Data Summary'!A19)</f>
        <v/>
      </c>
      <c r="B17" s="50"/>
      <c r="C17" s="64"/>
      <c r="D17" s="25"/>
      <c r="E17" s="62"/>
      <c r="F17" s="62"/>
      <c r="G17" s="62"/>
      <c r="H17" s="62"/>
      <c r="I17" s="20"/>
      <c r="J17" s="9"/>
      <c r="K17" s="12"/>
      <c r="L17" s="50"/>
      <c r="M17" s="64"/>
      <c r="N17" s="25"/>
      <c r="O17" s="62"/>
      <c r="P17" s="62"/>
      <c r="Q17" s="62"/>
      <c r="R17" s="62"/>
      <c r="S17" s="20"/>
      <c r="T17" s="9"/>
      <c r="U17" s="12"/>
      <c r="V17" s="50"/>
      <c r="W17" s="64"/>
      <c r="X17" s="25"/>
      <c r="Y17" s="62"/>
      <c r="Z17" s="62"/>
      <c r="AA17" s="62"/>
      <c r="AB17" s="62"/>
      <c r="AC17" s="20"/>
      <c r="AD17" s="9"/>
      <c r="AE17" s="12"/>
      <c r="AF17" s="50"/>
      <c r="AG17" s="64"/>
      <c r="AH17" s="25"/>
      <c r="AI17" s="62"/>
      <c r="AJ17" s="62"/>
      <c r="AK17" s="62"/>
      <c r="AL17" s="62"/>
      <c r="AM17" s="20"/>
      <c r="AN17" s="9"/>
      <c r="AO17" s="12"/>
      <c r="AP17" s="50"/>
      <c r="AQ17" s="64"/>
      <c r="AR17" s="25"/>
      <c r="AS17" s="62"/>
      <c r="AT17" s="62"/>
      <c r="AU17" s="62"/>
      <c r="AV17" s="62"/>
      <c r="AW17" s="20"/>
      <c r="AX17" s="9"/>
      <c r="AY17" s="12"/>
      <c r="AZ17" s="50"/>
      <c r="BA17" s="64"/>
      <c r="BB17" s="25"/>
      <c r="BC17" s="62"/>
      <c r="BD17" s="62"/>
      <c r="BE17" s="62"/>
      <c r="BF17" s="62"/>
      <c r="BG17" s="20"/>
      <c r="BH17" s="9"/>
      <c r="BI17" s="12"/>
      <c r="BJ17" s="50"/>
      <c r="BK17" s="64"/>
      <c r="BL17" s="25"/>
      <c r="BM17" s="62"/>
      <c r="BN17" s="62"/>
      <c r="BO17" s="62"/>
      <c r="BP17" s="62"/>
      <c r="BQ17" s="20"/>
      <c r="BR17" s="9"/>
      <c r="BS17" s="12"/>
      <c r="BT17" s="50"/>
      <c r="BU17" s="64"/>
      <c r="BV17" s="25"/>
      <c r="BW17" s="62"/>
      <c r="BX17" s="62"/>
      <c r="BY17" s="62"/>
      <c r="BZ17" s="62"/>
      <c r="CA17" s="20"/>
      <c r="CB17" s="9"/>
      <c r="CC17" s="12"/>
      <c r="CD17" s="50"/>
      <c r="CE17" s="64"/>
      <c r="CF17" s="25"/>
      <c r="CG17" s="62"/>
      <c r="CH17" s="62"/>
      <c r="CI17" s="62"/>
      <c r="CJ17" s="62"/>
      <c r="CK17" s="20"/>
      <c r="CL17" s="9"/>
      <c r="CM17" s="12"/>
      <c r="CN17" s="58"/>
      <c r="CX17" s="58"/>
      <c r="DH17" s="58"/>
      <c r="DR17" s="58"/>
      <c r="EB17" s="58"/>
      <c r="EL17" s="58"/>
      <c r="EV17" s="58"/>
      <c r="FF17" s="58"/>
      <c r="FP17" s="58"/>
      <c r="FZ17" s="58"/>
      <c r="GJ17" s="58"/>
      <c r="GT17" s="58"/>
      <c r="HD17" s="58"/>
      <c r="HN17" s="58"/>
      <c r="HX17" s="58"/>
      <c r="IH17" s="58"/>
    </row>
    <row r="18" spans="1:242" s="1" customFormat="1" x14ac:dyDescent="0.25">
      <c r="A18" s="396" t="str">
        <f ca="1">IF(ISBLANK('Data Summary'!A20),"",'Data Summary'!A20)</f>
        <v/>
      </c>
      <c r="B18" s="50"/>
      <c r="C18" s="64"/>
      <c r="D18" s="62"/>
      <c r="E18" s="62"/>
      <c r="F18" s="62"/>
      <c r="G18" s="62"/>
      <c r="H18" s="62"/>
      <c r="I18" s="20"/>
      <c r="J18" s="9"/>
      <c r="K18" s="12"/>
      <c r="L18" s="50"/>
      <c r="M18" s="64"/>
      <c r="N18" s="62"/>
      <c r="O18" s="62"/>
      <c r="P18" s="62"/>
      <c r="Q18" s="62"/>
      <c r="R18" s="62"/>
      <c r="S18" s="20"/>
      <c r="T18" s="9"/>
      <c r="U18" s="12"/>
      <c r="V18" s="50"/>
      <c r="W18" s="64"/>
      <c r="X18" s="62"/>
      <c r="Y18" s="62"/>
      <c r="Z18" s="62"/>
      <c r="AA18" s="62"/>
      <c r="AB18" s="62"/>
      <c r="AC18" s="20"/>
      <c r="AD18" s="9"/>
      <c r="AE18" s="12"/>
      <c r="AF18" s="50"/>
      <c r="AG18" s="64"/>
      <c r="AH18" s="62"/>
      <c r="AI18" s="62"/>
      <c r="AJ18" s="62"/>
      <c r="AK18" s="62"/>
      <c r="AL18" s="62"/>
      <c r="AM18" s="20"/>
      <c r="AN18" s="9"/>
      <c r="AO18" s="12"/>
      <c r="AP18" s="50"/>
      <c r="AQ18" s="64"/>
      <c r="AR18" s="62"/>
      <c r="AS18" s="62"/>
      <c r="AT18" s="62"/>
      <c r="AU18" s="62"/>
      <c r="AV18" s="62"/>
      <c r="AW18" s="20"/>
      <c r="AX18" s="9"/>
      <c r="AY18" s="12"/>
      <c r="AZ18" s="50"/>
      <c r="BA18" s="64"/>
      <c r="BB18" s="62"/>
      <c r="BC18" s="62"/>
      <c r="BD18" s="62"/>
      <c r="BE18" s="62"/>
      <c r="BF18" s="62"/>
      <c r="BG18" s="20"/>
      <c r="BH18" s="9"/>
      <c r="BI18" s="12"/>
      <c r="BJ18" s="50"/>
      <c r="BK18" s="64"/>
      <c r="BL18" s="62"/>
      <c r="BM18" s="62"/>
      <c r="BN18" s="62"/>
      <c r="BO18" s="62"/>
      <c r="BP18" s="62"/>
      <c r="BQ18" s="20"/>
      <c r="BR18" s="9"/>
      <c r="BS18" s="12"/>
      <c r="BT18" s="50"/>
      <c r="BU18" s="64"/>
      <c r="BV18" s="62"/>
      <c r="BW18" s="62"/>
      <c r="BX18" s="62"/>
      <c r="BY18" s="62"/>
      <c r="BZ18" s="62"/>
      <c r="CA18" s="20"/>
      <c r="CB18" s="9"/>
      <c r="CC18" s="12"/>
      <c r="CD18" s="50"/>
      <c r="CE18" s="64"/>
      <c r="CF18" s="62"/>
      <c r="CG18" s="62"/>
      <c r="CH18" s="62"/>
      <c r="CI18" s="62"/>
      <c r="CJ18" s="62"/>
      <c r="CK18" s="20"/>
      <c r="CL18" s="9"/>
      <c r="CM18" s="12"/>
      <c r="CN18" s="58"/>
      <c r="CX18" s="58"/>
      <c r="DH18" s="58"/>
      <c r="DR18" s="58"/>
      <c r="EB18" s="58"/>
      <c r="EL18" s="58"/>
      <c r="EV18" s="58"/>
      <c r="FF18" s="58"/>
      <c r="FP18" s="58"/>
      <c r="FZ18" s="58"/>
      <c r="GJ18" s="58"/>
      <c r="GT18" s="58"/>
      <c r="HD18" s="58"/>
      <c r="HN18" s="58"/>
      <c r="HX18" s="58"/>
      <c r="IH18" s="58"/>
    </row>
    <row r="19" spans="1:242" s="1" customFormat="1" x14ac:dyDescent="0.25">
      <c r="A19" s="396" t="str">
        <f ca="1">IF(ISBLANK('Data Summary'!A21),"",'Data Summary'!A21)</f>
        <v/>
      </c>
      <c r="B19" s="50"/>
      <c r="C19" s="64"/>
      <c r="D19" s="62"/>
      <c r="E19" s="62"/>
      <c r="F19" s="29"/>
      <c r="G19" s="62"/>
      <c r="H19" s="62"/>
      <c r="I19" s="20"/>
      <c r="J19" s="9"/>
      <c r="K19" s="12"/>
      <c r="L19" s="50"/>
      <c r="M19" s="64"/>
      <c r="N19" s="62"/>
      <c r="O19" s="62"/>
      <c r="P19" s="29"/>
      <c r="Q19" s="62"/>
      <c r="R19" s="62"/>
      <c r="S19" s="20"/>
      <c r="T19" s="9"/>
      <c r="U19" s="12"/>
      <c r="V19" s="50"/>
      <c r="W19" s="64"/>
      <c r="X19" s="62"/>
      <c r="Y19" s="62"/>
      <c r="Z19" s="29"/>
      <c r="AA19" s="62"/>
      <c r="AB19" s="62"/>
      <c r="AC19" s="20"/>
      <c r="AD19" s="9"/>
      <c r="AE19" s="12"/>
      <c r="AF19" s="50"/>
      <c r="AG19" s="64"/>
      <c r="AH19" s="62"/>
      <c r="AI19" s="62"/>
      <c r="AJ19" s="29"/>
      <c r="AK19" s="62"/>
      <c r="AL19" s="62"/>
      <c r="AM19" s="20"/>
      <c r="AN19" s="9"/>
      <c r="AO19" s="12"/>
      <c r="AP19" s="50"/>
      <c r="AQ19" s="64"/>
      <c r="AR19" s="62"/>
      <c r="AS19" s="62"/>
      <c r="AT19" s="29"/>
      <c r="AU19" s="62"/>
      <c r="AV19" s="62"/>
      <c r="AW19" s="20"/>
      <c r="AX19" s="9"/>
      <c r="AY19" s="12"/>
      <c r="AZ19" s="50"/>
      <c r="BA19" s="64"/>
      <c r="BB19" s="62"/>
      <c r="BC19" s="62"/>
      <c r="BD19" s="29"/>
      <c r="BE19" s="62"/>
      <c r="BF19" s="62"/>
      <c r="BG19" s="20"/>
      <c r="BH19" s="9"/>
      <c r="BI19" s="12"/>
      <c r="BJ19" s="50"/>
      <c r="BK19" s="64"/>
      <c r="BL19" s="62"/>
      <c r="BM19" s="62"/>
      <c r="BN19" s="29"/>
      <c r="BO19" s="62"/>
      <c r="BP19" s="62"/>
      <c r="BQ19" s="20"/>
      <c r="BR19" s="9"/>
      <c r="BS19" s="12"/>
      <c r="BT19" s="50"/>
      <c r="BU19" s="64"/>
      <c r="BV19" s="62"/>
      <c r="BW19" s="62"/>
      <c r="BX19" s="29"/>
      <c r="BY19" s="62"/>
      <c r="BZ19" s="62"/>
      <c r="CA19" s="20"/>
      <c r="CB19" s="9"/>
      <c r="CC19" s="12"/>
      <c r="CD19" s="50"/>
      <c r="CE19" s="64"/>
      <c r="CF19" s="62"/>
      <c r="CG19" s="62"/>
      <c r="CH19" s="29"/>
      <c r="CI19" s="62"/>
      <c r="CJ19" s="62"/>
      <c r="CK19" s="20"/>
      <c r="CL19" s="9"/>
      <c r="CM19" s="12"/>
      <c r="CN19" s="58"/>
      <c r="CX19" s="58"/>
      <c r="DH19" s="58"/>
      <c r="DR19" s="58"/>
      <c r="EB19" s="58"/>
      <c r="EL19" s="58"/>
      <c r="EV19" s="58"/>
      <c r="FF19" s="58"/>
      <c r="FP19" s="58"/>
      <c r="FZ19" s="58"/>
      <c r="GJ19" s="58"/>
      <c r="GT19" s="58"/>
      <c r="HD19" s="58"/>
      <c r="HN19" s="58"/>
      <c r="HX19" s="58"/>
      <c r="IH19" s="58"/>
    </row>
    <row r="20" spans="1:242" s="1" customFormat="1" x14ac:dyDescent="0.25">
      <c r="A20" s="396" t="str">
        <f ca="1">IF(ISBLANK('Data Summary'!A22),"",'Data Summary'!A22)</f>
        <v/>
      </c>
      <c r="B20" s="50"/>
      <c r="C20" s="16"/>
      <c r="D20" s="62"/>
      <c r="E20" s="29"/>
      <c r="F20" s="29"/>
      <c r="G20" s="62"/>
      <c r="H20" s="62"/>
      <c r="I20" s="20"/>
      <c r="J20" s="9"/>
      <c r="K20" s="12"/>
      <c r="L20" s="50"/>
      <c r="M20" s="16"/>
      <c r="N20" s="62"/>
      <c r="O20" s="29"/>
      <c r="P20" s="29"/>
      <c r="Q20" s="62"/>
      <c r="R20" s="62"/>
      <c r="S20" s="20"/>
      <c r="T20" s="9"/>
      <c r="U20" s="12"/>
      <c r="V20" s="50"/>
      <c r="W20" s="16"/>
      <c r="X20" s="62"/>
      <c r="Y20" s="29"/>
      <c r="Z20" s="29"/>
      <c r="AA20" s="62"/>
      <c r="AB20" s="62"/>
      <c r="AC20" s="20"/>
      <c r="AD20" s="9"/>
      <c r="AE20" s="12"/>
      <c r="AF20" s="50"/>
      <c r="AG20" s="16"/>
      <c r="AH20" s="62"/>
      <c r="AI20" s="29"/>
      <c r="AJ20" s="29"/>
      <c r="AK20" s="62"/>
      <c r="AL20" s="62"/>
      <c r="AM20" s="20"/>
      <c r="AN20" s="9"/>
      <c r="AO20" s="12"/>
      <c r="AP20" s="50"/>
      <c r="AQ20" s="16"/>
      <c r="AR20" s="62"/>
      <c r="AS20" s="29"/>
      <c r="AT20" s="29"/>
      <c r="AU20" s="62"/>
      <c r="AV20" s="62"/>
      <c r="AW20" s="20"/>
      <c r="AX20" s="9"/>
      <c r="AY20" s="12"/>
      <c r="AZ20" s="50"/>
      <c r="BA20" s="16"/>
      <c r="BB20" s="62"/>
      <c r="BC20" s="29"/>
      <c r="BD20" s="29"/>
      <c r="BE20" s="62"/>
      <c r="BF20" s="62"/>
      <c r="BG20" s="20"/>
      <c r="BH20" s="9"/>
      <c r="BI20" s="12"/>
      <c r="BJ20" s="50"/>
      <c r="BK20" s="16"/>
      <c r="BL20" s="62"/>
      <c r="BM20" s="29"/>
      <c r="BN20" s="29"/>
      <c r="BO20" s="62"/>
      <c r="BP20" s="62"/>
      <c r="BQ20" s="20"/>
      <c r="BR20" s="9"/>
      <c r="BS20" s="12"/>
      <c r="BT20" s="50"/>
      <c r="BU20" s="16"/>
      <c r="BV20" s="62"/>
      <c r="BW20" s="29"/>
      <c r="BX20" s="29"/>
      <c r="BY20" s="62"/>
      <c r="BZ20" s="62"/>
      <c r="CA20" s="20"/>
      <c r="CB20" s="9"/>
      <c r="CC20" s="12"/>
      <c r="CD20" s="50"/>
      <c r="CE20" s="16"/>
      <c r="CF20" s="62"/>
      <c r="CG20" s="29"/>
      <c r="CH20" s="29"/>
      <c r="CI20" s="62"/>
      <c r="CJ20" s="62"/>
      <c r="CK20" s="20"/>
      <c r="CL20" s="9"/>
      <c r="CM20" s="12"/>
      <c r="CN20" s="58"/>
      <c r="CX20" s="58"/>
      <c r="DH20" s="58"/>
      <c r="DR20" s="58"/>
      <c r="EB20" s="58"/>
      <c r="EL20" s="58"/>
      <c r="EV20" s="58"/>
      <c r="FF20" s="58"/>
      <c r="FP20" s="58"/>
      <c r="FZ20" s="58"/>
      <c r="GJ20" s="58"/>
      <c r="GT20" s="58"/>
      <c r="HD20" s="58"/>
      <c r="HN20" s="58"/>
      <c r="HX20" s="58"/>
      <c r="IH20" s="58"/>
    </row>
    <row r="21" spans="1:242" s="1" customFormat="1" x14ac:dyDescent="0.25">
      <c r="A21" s="396" t="str">
        <f ca="1">IF(ISBLANK('Data Summary'!A23),"",'Data Summary'!A23)</f>
        <v/>
      </c>
      <c r="B21" s="50"/>
      <c r="C21" s="16"/>
      <c r="D21" s="29"/>
      <c r="E21" s="29"/>
      <c r="F21" s="29"/>
      <c r="G21" s="29"/>
      <c r="H21" s="29"/>
      <c r="I21" s="30"/>
      <c r="J21" s="9"/>
      <c r="K21" s="12"/>
      <c r="L21" s="50"/>
      <c r="M21" s="16"/>
      <c r="N21" s="29"/>
      <c r="O21" s="29"/>
      <c r="P21" s="29"/>
      <c r="Q21" s="29"/>
      <c r="R21" s="29"/>
      <c r="S21" s="30"/>
      <c r="T21" s="9"/>
      <c r="U21" s="12"/>
      <c r="V21" s="50"/>
      <c r="W21" s="16"/>
      <c r="X21" s="29"/>
      <c r="Y21" s="29"/>
      <c r="Z21" s="29"/>
      <c r="AA21" s="29"/>
      <c r="AB21" s="29"/>
      <c r="AC21" s="30"/>
      <c r="AD21" s="9"/>
      <c r="AE21" s="12"/>
      <c r="AF21" s="50"/>
      <c r="AG21" s="16"/>
      <c r="AH21" s="29"/>
      <c r="AI21" s="29"/>
      <c r="AJ21" s="29"/>
      <c r="AK21" s="29"/>
      <c r="AL21" s="29"/>
      <c r="AM21" s="30"/>
      <c r="AN21" s="9"/>
      <c r="AO21" s="12"/>
      <c r="AP21" s="50"/>
      <c r="AQ21" s="16"/>
      <c r="AR21" s="29"/>
      <c r="AS21" s="29"/>
      <c r="AT21" s="29"/>
      <c r="AU21" s="29"/>
      <c r="AV21" s="29"/>
      <c r="AW21" s="30"/>
      <c r="AX21" s="9"/>
      <c r="AY21" s="12"/>
      <c r="AZ21" s="50"/>
      <c r="BA21" s="16"/>
      <c r="BB21" s="29"/>
      <c r="BC21" s="29"/>
      <c r="BD21" s="29"/>
      <c r="BE21" s="29"/>
      <c r="BF21" s="29"/>
      <c r="BG21" s="30"/>
      <c r="BH21" s="9"/>
      <c r="BI21" s="12"/>
      <c r="BJ21" s="50"/>
      <c r="BK21" s="16"/>
      <c r="BL21" s="29"/>
      <c r="BM21" s="29"/>
      <c r="BN21" s="29"/>
      <c r="BO21" s="29"/>
      <c r="BP21" s="29"/>
      <c r="BQ21" s="30"/>
      <c r="BR21" s="9"/>
      <c r="BS21" s="12"/>
      <c r="BT21" s="50"/>
      <c r="BU21" s="16"/>
      <c r="BV21" s="29"/>
      <c r="BW21" s="29"/>
      <c r="BX21" s="29"/>
      <c r="BY21" s="29"/>
      <c r="BZ21" s="29"/>
      <c r="CA21" s="30"/>
      <c r="CB21" s="9"/>
      <c r="CC21" s="12"/>
      <c r="CD21" s="50"/>
      <c r="CE21" s="16"/>
      <c r="CF21" s="29"/>
      <c r="CG21" s="29"/>
      <c r="CH21" s="29"/>
      <c r="CI21" s="29"/>
      <c r="CJ21" s="29"/>
      <c r="CK21" s="30"/>
      <c r="CL21" s="9"/>
      <c r="CM21" s="12"/>
      <c r="CN21" s="58"/>
      <c r="CX21" s="58"/>
      <c r="DH21" s="58"/>
      <c r="DR21" s="58"/>
      <c r="EB21" s="58"/>
      <c r="EL21" s="58"/>
      <c r="EV21" s="58"/>
      <c r="FF21" s="58"/>
      <c r="FP21" s="58"/>
      <c r="FZ21" s="58"/>
      <c r="GJ21" s="58"/>
      <c r="GT21" s="58"/>
      <c r="HD21" s="58"/>
      <c r="HN21" s="58"/>
      <c r="HX21" s="58"/>
      <c r="IH21" s="58"/>
    </row>
    <row r="22" spans="1:242" s="1" customFormat="1" x14ac:dyDescent="0.25">
      <c r="A22" s="396" t="str">
        <f ca="1">IF(ISBLANK('Data Summary'!A24),"",'Data Summary'!A24)</f>
        <v/>
      </c>
      <c r="B22" s="50"/>
      <c r="C22" s="16"/>
      <c r="D22" s="29"/>
      <c r="E22" s="29"/>
      <c r="F22" s="29"/>
      <c r="G22" s="29"/>
      <c r="H22" s="29"/>
      <c r="I22" s="30"/>
      <c r="J22" s="9"/>
      <c r="K22" s="12"/>
      <c r="L22" s="50"/>
      <c r="M22" s="16"/>
      <c r="N22" s="29"/>
      <c r="O22" s="29"/>
      <c r="P22" s="29"/>
      <c r="Q22" s="29"/>
      <c r="R22" s="29"/>
      <c r="S22" s="30"/>
      <c r="T22" s="9"/>
      <c r="U22" s="12"/>
      <c r="V22" s="50"/>
      <c r="W22" s="16"/>
      <c r="X22" s="29"/>
      <c r="Y22" s="29"/>
      <c r="Z22" s="29"/>
      <c r="AA22" s="29"/>
      <c r="AB22" s="29"/>
      <c r="AC22" s="30"/>
      <c r="AD22" s="9"/>
      <c r="AE22" s="12"/>
      <c r="AF22" s="50"/>
      <c r="AG22" s="16"/>
      <c r="AH22" s="29"/>
      <c r="AI22" s="29"/>
      <c r="AJ22" s="29"/>
      <c r="AK22" s="29"/>
      <c r="AL22" s="29"/>
      <c r="AM22" s="30"/>
      <c r="AN22" s="9"/>
      <c r="AO22" s="12"/>
      <c r="AP22" s="50"/>
      <c r="AQ22" s="16"/>
      <c r="AR22" s="29"/>
      <c r="AS22" s="29"/>
      <c r="AT22" s="29"/>
      <c r="AU22" s="29"/>
      <c r="AV22" s="29"/>
      <c r="AW22" s="30"/>
      <c r="AX22" s="9"/>
      <c r="AY22" s="12"/>
      <c r="AZ22" s="50"/>
      <c r="BA22" s="16"/>
      <c r="BB22" s="29"/>
      <c r="BC22" s="29"/>
      <c r="BD22" s="29"/>
      <c r="BE22" s="29"/>
      <c r="BF22" s="29"/>
      <c r="BG22" s="30"/>
      <c r="BH22" s="9"/>
      <c r="BI22" s="12"/>
      <c r="BJ22" s="50"/>
      <c r="BK22" s="16"/>
      <c r="BL22" s="29"/>
      <c r="BM22" s="29"/>
      <c r="BN22" s="29"/>
      <c r="BO22" s="29"/>
      <c r="BP22" s="29"/>
      <c r="BQ22" s="30"/>
      <c r="BR22" s="9"/>
      <c r="BS22" s="12"/>
      <c r="BT22" s="50"/>
      <c r="BU22" s="16"/>
      <c r="BV22" s="29"/>
      <c r="BW22" s="29"/>
      <c r="BX22" s="29"/>
      <c r="BY22" s="29"/>
      <c r="BZ22" s="29"/>
      <c r="CA22" s="30"/>
      <c r="CB22" s="9"/>
      <c r="CC22" s="12"/>
      <c r="CD22" s="50"/>
      <c r="CE22" s="16"/>
      <c r="CF22" s="29"/>
      <c r="CG22" s="29"/>
      <c r="CH22" s="29"/>
      <c r="CI22" s="29"/>
      <c r="CJ22" s="29"/>
      <c r="CK22" s="30"/>
      <c r="CL22" s="9"/>
      <c r="CM22" s="12"/>
      <c r="CN22" s="58"/>
      <c r="CX22" s="58"/>
      <c r="DH22" s="58"/>
      <c r="DR22" s="58"/>
      <c r="EB22" s="58"/>
      <c r="EL22" s="58"/>
      <c r="EV22" s="58"/>
      <c r="FF22" s="58"/>
      <c r="FP22" s="58"/>
      <c r="FZ22" s="58"/>
      <c r="GJ22" s="58"/>
      <c r="GT22" s="58"/>
      <c r="HD22" s="58"/>
      <c r="HN22" s="58"/>
      <c r="HX22" s="58"/>
      <c r="IH22" s="58"/>
    </row>
    <row r="23" spans="1:242" s="1" customFormat="1" x14ac:dyDescent="0.25">
      <c r="A23" s="396" t="str">
        <f ca="1">IF(ISBLANK('Data Summary'!A25),"",'Data Summary'!A25)</f>
        <v/>
      </c>
      <c r="B23" s="50"/>
      <c r="C23" s="16"/>
      <c r="D23" s="29"/>
      <c r="E23" s="29"/>
      <c r="F23" s="29"/>
      <c r="G23" s="29"/>
      <c r="H23" s="29"/>
      <c r="I23" s="30"/>
      <c r="J23" s="9"/>
      <c r="K23" s="12"/>
      <c r="L23" s="50"/>
      <c r="M23" s="16"/>
      <c r="N23" s="29"/>
      <c r="O23" s="29"/>
      <c r="P23" s="29"/>
      <c r="Q23" s="29"/>
      <c r="R23" s="29"/>
      <c r="S23" s="30"/>
      <c r="T23" s="9"/>
      <c r="U23" s="12"/>
      <c r="V23" s="50"/>
      <c r="W23" s="16"/>
      <c r="X23" s="29"/>
      <c r="Y23" s="29"/>
      <c r="Z23" s="29"/>
      <c r="AA23" s="29"/>
      <c r="AB23" s="29"/>
      <c r="AC23" s="30"/>
      <c r="AD23" s="9"/>
      <c r="AE23" s="12"/>
      <c r="AF23" s="50"/>
      <c r="AG23" s="16"/>
      <c r="AH23" s="29"/>
      <c r="AI23" s="29"/>
      <c r="AJ23" s="29"/>
      <c r="AK23" s="29"/>
      <c r="AL23" s="29"/>
      <c r="AM23" s="30"/>
      <c r="AN23" s="9"/>
      <c r="AO23" s="12"/>
      <c r="AP23" s="50"/>
      <c r="AQ23" s="16"/>
      <c r="AR23" s="29"/>
      <c r="AS23" s="29"/>
      <c r="AT23" s="29"/>
      <c r="AU23" s="29"/>
      <c r="AV23" s="29"/>
      <c r="AW23" s="30"/>
      <c r="AX23" s="9"/>
      <c r="AY23" s="12"/>
      <c r="AZ23" s="50"/>
      <c r="BA23" s="16"/>
      <c r="BB23" s="29"/>
      <c r="BC23" s="29"/>
      <c r="BD23" s="29"/>
      <c r="BE23" s="29"/>
      <c r="BF23" s="29"/>
      <c r="BG23" s="30"/>
      <c r="BH23" s="9"/>
      <c r="BI23" s="12"/>
      <c r="BJ23" s="50"/>
      <c r="BK23" s="16"/>
      <c r="BL23" s="29"/>
      <c r="BM23" s="29"/>
      <c r="BN23" s="29"/>
      <c r="BO23" s="29"/>
      <c r="BP23" s="29"/>
      <c r="BQ23" s="30"/>
      <c r="BR23" s="9"/>
      <c r="BS23" s="12"/>
      <c r="BT23" s="50"/>
      <c r="BU23" s="16"/>
      <c r="BV23" s="29"/>
      <c r="BW23" s="29"/>
      <c r="BX23" s="29"/>
      <c r="BY23" s="29"/>
      <c r="BZ23" s="29"/>
      <c r="CA23" s="30"/>
      <c r="CB23" s="9"/>
      <c r="CC23" s="12"/>
      <c r="CD23" s="50"/>
      <c r="CE23" s="16"/>
      <c r="CF23" s="29"/>
      <c r="CG23" s="29"/>
      <c r="CH23" s="29"/>
      <c r="CI23" s="29"/>
      <c r="CJ23" s="29"/>
      <c r="CK23" s="30"/>
      <c r="CL23" s="9"/>
      <c r="CM23" s="12"/>
      <c r="CN23" s="58"/>
      <c r="CX23" s="58"/>
      <c r="DH23" s="58"/>
      <c r="DR23" s="58"/>
      <c r="EB23" s="58"/>
      <c r="EL23" s="58"/>
      <c r="EV23" s="58"/>
      <c r="FF23" s="58"/>
      <c r="FP23" s="58"/>
      <c r="FZ23" s="58"/>
      <c r="GJ23" s="58"/>
      <c r="GT23" s="58"/>
      <c r="HD23" s="58"/>
      <c r="HN23" s="58"/>
      <c r="HX23" s="58"/>
      <c r="IH23" s="58"/>
    </row>
    <row r="24" spans="1:242" s="1" customFormat="1" x14ac:dyDescent="0.25">
      <c r="A24" s="396" t="str">
        <f ca="1">IF(ISBLANK('Data Summary'!A26),"",'Data Summary'!A26)</f>
        <v/>
      </c>
      <c r="B24" s="50"/>
      <c r="C24" s="16"/>
      <c r="D24" s="29"/>
      <c r="E24" s="29"/>
      <c r="F24" s="29"/>
      <c r="G24" s="29"/>
      <c r="H24" s="29"/>
      <c r="I24" s="30"/>
      <c r="J24" s="9"/>
      <c r="K24" s="12"/>
      <c r="L24" s="50"/>
      <c r="M24" s="16"/>
      <c r="N24" s="29"/>
      <c r="O24" s="29"/>
      <c r="P24" s="29"/>
      <c r="Q24" s="29"/>
      <c r="R24" s="29"/>
      <c r="S24" s="30"/>
      <c r="T24" s="9"/>
      <c r="U24" s="12"/>
      <c r="V24" s="50"/>
      <c r="W24" s="16"/>
      <c r="X24" s="29"/>
      <c r="Y24" s="29"/>
      <c r="Z24" s="29"/>
      <c r="AA24" s="29"/>
      <c r="AB24" s="29"/>
      <c r="AC24" s="30"/>
      <c r="AD24" s="9"/>
      <c r="AE24" s="12"/>
      <c r="AF24" s="50"/>
      <c r="AG24" s="16"/>
      <c r="AH24" s="29"/>
      <c r="AI24" s="29"/>
      <c r="AJ24" s="29"/>
      <c r="AK24" s="29"/>
      <c r="AL24" s="29"/>
      <c r="AM24" s="30"/>
      <c r="AN24" s="9"/>
      <c r="AO24" s="12"/>
      <c r="AP24" s="50"/>
      <c r="AQ24" s="16"/>
      <c r="AR24" s="29"/>
      <c r="AS24" s="29"/>
      <c r="AT24" s="29"/>
      <c r="AU24" s="29"/>
      <c r="AV24" s="29"/>
      <c r="AW24" s="30"/>
      <c r="AX24" s="9"/>
      <c r="AY24" s="12"/>
      <c r="AZ24" s="50"/>
      <c r="BA24" s="16"/>
      <c r="BB24" s="29"/>
      <c r="BC24" s="29"/>
      <c r="BD24" s="29"/>
      <c r="BE24" s="29"/>
      <c r="BF24" s="29"/>
      <c r="BG24" s="30"/>
      <c r="BH24" s="9"/>
      <c r="BI24" s="12"/>
      <c r="BJ24" s="50"/>
      <c r="BK24" s="16"/>
      <c r="BL24" s="29"/>
      <c r="BM24" s="29"/>
      <c r="BN24" s="29"/>
      <c r="BO24" s="29"/>
      <c r="BP24" s="29"/>
      <c r="BQ24" s="30"/>
      <c r="BR24" s="9"/>
      <c r="BS24" s="12"/>
      <c r="BT24" s="50"/>
      <c r="BU24" s="16"/>
      <c r="BV24" s="29"/>
      <c r="BW24" s="29"/>
      <c r="BX24" s="29"/>
      <c r="BY24" s="29"/>
      <c r="BZ24" s="29"/>
      <c r="CA24" s="30"/>
      <c r="CB24" s="9"/>
      <c r="CC24" s="12"/>
      <c r="CD24" s="50"/>
      <c r="CE24" s="16"/>
      <c r="CF24" s="29"/>
      <c r="CG24" s="29"/>
      <c r="CH24" s="29"/>
      <c r="CI24" s="29"/>
      <c r="CJ24" s="29"/>
      <c r="CK24" s="30"/>
      <c r="CL24" s="9"/>
      <c r="CM24" s="12"/>
      <c r="CN24" s="58"/>
      <c r="CX24" s="58"/>
      <c r="DH24" s="58"/>
      <c r="DR24" s="58"/>
      <c r="EB24" s="58"/>
      <c r="EL24" s="58"/>
      <c r="EV24" s="58"/>
      <c r="FF24" s="58"/>
      <c r="FP24" s="58"/>
      <c r="FZ24" s="58"/>
      <c r="GJ24" s="58"/>
      <c r="GT24" s="58"/>
      <c r="HD24" s="58"/>
      <c r="HN24" s="58"/>
      <c r="HX24" s="58"/>
      <c r="IH24" s="58"/>
    </row>
    <row r="25" spans="1:242" s="1" customFormat="1" x14ac:dyDescent="0.25">
      <c r="A25" s="396" t="str">
        <f ca="1">IF(ISBLANK('Data Summary'!A27),"",'Data Summary'!A27)</f>
        <v/>
      </c>
      <c r="B25" s="50"/>
      <c r="C25" s="16"/>
      <c r="D25" s="29"/>
      <c r="E25" s="29"/>
      <c r="F25" s="29"/>
      <c r="G25" s="29"/>
      <c r="H25" s="29"/>
      <c r="I25" s="30"/>
      <c r="J25" s="9"/>
      <c r="K25" s="12"/>
      <c r="L25" s="50"/>
      <c r="M25" s="16"/>
      <c r="N25" s="29"/>
      <c r="O25" s="29"/>
      <c r="P25" s="29"/>
      <c r="Q25" s="29"/>
      <c r="R25" s="29"/>
      <c r="S25" s="30"/>
      <c r="T25" s="9"/>
      <c r="U25" s="12"/>
      <c r="V25" s="50"/>
      <c r="W25" s="16"/>
      <c r="X25" s="29"/>
      <c r="Y25" s="29"/>
      <c r="Z25" s="29"/>
      <c r="AA25" s="29"/>
      <c r="AB25" s="29"/>
      <c r="AC25" s="30"/>
      <c r="AD25" s="9"/>
      <c r="AE25" s="12"/>
      <c r="AF25" s="50"/>
      <c r="AG25" s="16"/>
      <c r="AH25" s="29"/>
      <c r="AI25" s="29"/>
      <c r="AJ25" s="29"/>
      <c r="AK25" s="29"/>
      <c r="AL25" s="29"/>
      <c r="AM25" s="30"/>
      <c r="AN25" s="9"/>
      <c r="AO25" s="12"/>
      <c r="AP25" s="50"/>
      <c r="AQ25" s="16"/>
      <c r="AR25" s="29"/>
      <c r="AS25" s="29"/>
      <c r="AT25" s="29"/>
      <c r="AU25" s="29"/>
      <c r="AV25" s="29"/>
      <c r="AW25" s="30"/>
      <c r="AX25" s="9"/>
      <c r="AY25" s="12"/>
      <c r="AZ25" s="50"/>
      <c r="BA25" s="16"/>
      <c r="BB25" s="29"/>
      <c r="BC25" s="29"/>
      <c r="BD25" s="29"/>
      <c r="BE25" s="29"/>
      <c r="BF25" s="29"/>
      <c r="BG25" s="30"/>
      <c r="BH25" s="9"/>
      <c r="BI25" s="12"/>
      <c r="BJ25" s="50"/>
      <c r="BK25" s="16"/>
      <c r="BL25" s="29"/>
      <c r="BM25" s="29"/>
      <c r="BN25" s="29"/>
      <c r="BO25" s="29"/>
      <c r="BP25" s="29"/>
      <c r="BQ25" s="30"/>
      <c r="BR25" s="9"/>
      <c r="BS25" s="12"/>
      <c r="BT25" s="50"/>
      <c r="BU25" s="16"/>
      <c r="BV25" s="29"/>
      <c r="BW25" s="29"/>
      <c r="BX25" s="29"/>
      <c r="BY25" s="29"/>
      <c r="BZ25" s="29"/>
      <c r="CA25" s="30"/>
      <c r="CB25" s="9"/>
      <c r="CC25" s="12"/>
      <c r="CD25" s="50"/>
      <c r="CE25" s="16"/>
      <c r="CF25" s="29"/>
      <c r="CG25" s="29"/>
      <c r="CH25" s="29"/>
      <c r="CI25" s="29"/>
      <c r="CJ25" s="29"/>
      <c r="CK25" s="30"/>
      <c r="CL25" s="9"/>
      <c r="CM25" s="12"/>
      <c r="CN25" s="58"/>
      <c r="CX25" s="58"/>
      <c r="DH25" s="58"/>
      <c r="DR25" s="58"/>
      <c r="EB25" s="58"/>
      <c r="EL25" s="58"/>
      <c r="EV25" s="58"/>
      <c r="FF25" s="58"/>
      <c r="FP25" s="58"/>
      <c r="FZ25" s="58"/>
      <c r="GJ25" s="58"/>
      <c r="GT25" s="58"/>
      <c r="HD25" s="58"/>
      <c r="HN25" s="58"/>
      <c r="HX25" s="58"/>
      <c r="IH25" s="58"/>
    </row>
    <row r="26" spans="1:242" s="1" customFormat="1" x14ac:dyDescent="0.25">
      <c r="A26" s="396" t="str">
        <f ca="1">IF(ISBLANK('Data Summary'!A28),"",'Data Summary'!A28)</f>
        <v/>
      </c>
      <c r="B26" s="50"/>
      <c r="C26" s="17"/>
      <c r="D26" s="5"/>
      <c r="E26" s="5"/>
      <c r="F26" s="5"/>
      <c r="G26" s="5"/>
      <c r="H26" s="5"/>
      <c r="I26" s="21"/>
      <c r="J26" s="9"/>
      <c r="K26" s="12"/>
      <c r="L26" s="50"/>
      <c r="M26" s="17"/>
      <c r="N26" s="5"/>
      <c r="O26" s="5"/>
      <c r="P26" s="5"/>
      <c r="Q26" s="5"/>
      <c r="R26" s="5"/>
      <c r="S26" s="21"/>
      <c r="T26" s="9"/>
      <c r="U26" s="12"/>
      <c r="V26" s="50"/>
      <c r="W26" s="17"/>
      <c r="X26" s="5"/>
      <c r="Y26" s="5"/>
      <c r="Z26" s="5"/>
      <c r="AA26" s="5"/>
      <c r="AB26" s="5"/>
      <c r="AC26" s="21"/>
      <c r="AD26" s="9"/>
      <c r="AE26" s="12"/>
      <c r="AF26" s="50"/>
      <c r="AG26" s="17"/>
      <c r="AH26" s="5"/>
      <c r="AI26" s="5"/>
      <c r="AJ26" s="5"/>
      <c r="AK26" s="5"/>
      <c r="AL26" s="5"/>
      <c r="AM26" s="21"/>
      <c r="AN26" s="9"/>
      <c r="AO26" s="12"/>
      <c r="AP26" s="50"/>
      <c r="AQ26" s="17"/>
      <c r="AR26" s="5"/>
      <c r="AS26" s="5"/>
      <c r="AT26" s="5"/>
      <c r="AU26" s="5"/>
      <c r="AV26" s="5"/>
      <c r="AW26" s="21"/>
      <c r="AX26" s="9"/>
      <c r="AY26" s="12"/>
      <c r="AZ26" s="50"/>
      <c r="BA26" s="17"/>
      <c r="BB26" s="5"/>
      <c r="BC26" s="5"/>
      <c r="BD26" s="5"/>
      <c r="BE26" s="5"/>
      <c r="BF26" s="5"/>
      <c r="BG26" s="21"/>
      <c r="BH26" s="9"/>
      <c r="BI26" s="12"/>
      <c r="BJ26" s="50"/>
      <c r="BK26" s="17"/>
      <c r="BL26" s="5"/>
      <c r="BM26" s="5"/>
      <c r="BN26" s="5"/>
      <c r="BO26" s="5"/>
      <c r="BP26" s="5"/>
      <c r="BQ26" s="21"/>
      <c r="BR26" s="9"/>
      <c r="BS26" s="12"/>
      <c r="BT26" s="50"/>
      <c r="BU26" s="17"/>
      <c r="BV26" s="5"/>
      <c r="BW26" s="5"/>
      <c r="BX26" s="5"/>
      <c r="BY26" s="5"/>
      <c r="BZ26" s="5"/>
      <c r="CA26" s="21"/>
      <c r="CB26" s="9"/>
      <c r="CC26" s="12"/>
      <c r="CD26" s="50"/>
      <c r="CE26" s="17"/>
      <c r="CF26" s="5"/>
      <c r="CG26" s="5"/>
      <c r="CH26" s="5"/>
      <c r="CI26" s="5"/>
      <c r="CJ26" s="5"/>
      <c r="CK26" s="21"/>
      <c r="CL26" s="9"/>
      <c r="CM26" s="12"/>
      <c r="CN26" s="58"/>
      <c r="CX26" s="58"/>
      <c r="DH26" s="58"/>
      <c r="DR26" s="58"/>
      <c r="EB26" s="58"/>
      <c r="EL26" s="58"/>
      <c r="EV26" s="58"/>
      <c r="FF26" s="58"/>
      <c r="FP26" s="58"/>
      <c r="FZ26" s="58"/>
      <c r="GJ26" s="58"/>
      <c r="GT26" s="58"/>
      <c r="HD26" s="58"/>
      <c r="HN26" s="58"/>
      <c r="HX26" s="58"/>
      <c r="IH26" s="58"/>
    </row>
    <row r="27" spans="1:242" s="1" customFormat="1" ht="93" customHeight="1" x14ac:dyDescent="0.25">
      <c r="A27" s="167" t="str">
        <f ca="1">IF(ISBLANK('Data Summary'!A29),"",'Data Summary'!A29)</f>
        <v/>
      </c>
      <c r="B27" s="51" t="str">
        <f ca="1">HLOOKUP(Introduction!$G$4,nametranslations,111,FALSE)</f>
        <v>Notes</v>
      </c>
      <c r="C27" s="455" t="s">
        <v>157</v>
      </c>
      <c r="D27" s="455"/>
      <c r="E27" s="455"/>
      <c r="F27" s="455"/>
      <c r="G27" s="455"/>
      <c r="H27" s="455"/>
      <c r="I27" s="456"/>
      <c r="J27" s="9"/>
      <c r="K27" s="12"/>
      <c r="L27" s="51" t="str">
        <f ca="1">HLOOKUP(Introduction!$G$4,nametranslations,111,FALSE)</f>
        <v>Notes</v>
      </c>
      <c r="M27" s="455" t="s">
        <v>157</v>
      </c>
      <c r="N27" s="455"/>
      <c r="O27" s="455"/>
      <c r="P27" s="455"/>
      <c r="Q27" s="455"/>
      <c r="R27" s="455"/>
      <c r="S27" s="456"/>
      <c r="T27" s="9"/>
      <c r="U27" s="12"/>
      <c r="V27" s="51" t="str">
        <f ca="1">HLOOKUP(Introduction!$G$4,nametranslations,111,FALSE)</f>
        <v>Notes</v>
      </c>
      <c r="W27" s="455" t="s">
        <v>157</v>
      </c>
      <c r="X27" s="455"/>
      <c r="Y27" s="455"/>
      <c r="Z27" s="455"/>
      <c r="AA27" s="455"/>
      <c r="AB27" s="455"/>
      <c r="AC27" s="456"/>
      <c r="AD27" s="9"/>
      <c r="AE27" s="12"/>
      <c r="AF27" s="51" t="str">
        <f ca="1">HLOOKUP(Introduction!$G$4,nametranslations,111,FALSE)</f>
        <v>Notes</v>
      </c>
      <c r="AG27" s="455" t="s">
        <v>157</v>
      </c>
      <c r="AH27" s="455"/>
      <c r="AI27" s="455"/>
      <c r="AJ27" s="455"/>
      <c r="AK27" s="455"/>
      <c r="AL27" s="455"/>
      <c r="AM27" s="456"/>
      <c r="AN27" s="9"/>
      <c r="AO27" s="12"/>
      <c r="AP27" s="51" t="str">
        <f ca="1">HLOOKUP(Introduction!$G$4,nametranslations,111,FALSE)</f>
        <v>Notes</v>
      </c>
      <c r="AQ27" s="455" t="s">
        <v>218</v>
      </c>
      <c r="AR27" s="455"/>
      <c r="AS27" s="455"/>
      <c r="AT27" s="455"/>
      <c r="AU27" s="455"/>
      <c r="AV27" s="455"/>
      <c r="AW27" s="456"/>
      <c r="AX27" s="9"/>
      <c r="AY27" s="12"/>
      <c r="AZ27" s="51" t="str">
        <f ca="1">HLOOKUP(Introduction!$G$4,nametranslations,111,FALSE)</f>
        <v>Notes</v>
      </c>
      <c r="BA27" s="455" t="s">
        <v>157</v>
      </c>
      <c r="BB27" s="455"/>
      <c r="BC27" s="455"/>
      <c r="BD27" s="455"/>
      <c r="BE27" s="455"/>
      <c r="BF27" s="455"/>
      <c r="BG27" s="456"/>
      <c r="BH27" s="9"/>
      <c r="BI27" s="12"/>
      <c r="BJ27" s="51" t="str">
        <f ca="1">HLOOKUP(Introduction!$G$4,nametranslations,111,FALSE)</f>
        <v>Notes</v>
      </c>
      <c r="BK27" s="455" t="s">
        <v>157</v>
      </c>
      <c r="BL27" s="455"/>
      <c r="BM27" s="455"/>
      <c r="BN27" s="455"/>
      <c r="BO27" s="455"/>
      <c r="BP27" s="455"/>
      <c r="BQ27" s="456"/>
      <c r="BR27" s="9"/>
      <c r="BS27" s="12"/>
      <c r="BT27" s="51" t="str">
        <f ca="1">HLOOKUP(Introduction!$G$4,nametranslations,111,FALSE)</f>
        <v>Notes</v>
      </c>
      <c r="BU27" s="455" t="s">
        <v>157</v>
      </c>
      <c r="BV27" s="455"/>
      <c r="BW27" s="455"/>
      <c r="BX27" s="455"/>
      <c r="BY27" s="455"/>
      <c r="BZ27" s="455"/>
      <c r="CA27" s="456"/>
      <c r="CB27" s="9"/>
      <c r="CC27" s="12"/>
      <c r="CD27" s="51" t="str">
        <f ca="1">HLOOKUP(Introduction!$G$4,nametranslations,111,FALSE)</f>
        <v>Notes</v>
      </c>
      <c r="CE27" s="455" t="s">
        <v>218</v>
      </c>
      <c r="CF27" s="455"/>
      <c r="CG27" s="455"/>
      <c r="CH27" s="455"/>
      <c r="CI27" s="455"/>
      <c r="CJ27" s="455"/>
      <c r="CK27" s="456"/>
      <c r="CL27" s="9"/>
      <c r="CM27" s="12"/>
      <c r="CN27" s="58"/>
      <c r="CX27" s="58"/>
      <c r="DH27" s="58"/>
      <c r="DR27" s="58"/>
      <c r="EB27" s="58"/>
      <c r="EL27" s="58"/>
      <c r="EV27" s="58"/>
      <c r="FF27" s="58"/>
      <c r="FP27" s="58"/>
      <c r="FZ27" s="58"/>
      <c r="GJ27" s="58"/>
      <c r="GT27" s="58"/>
      <c r="HD27" s="58"/>
      <c r="HN27" s="58"/>
      <c r="HX27" s="58"/>
      <c r="IH27" s="58"/>
    </row>
    <row r="28" spans="1:242" s="1" customFormat="1" ht="15.75" customHeight="1" x14ac:dyDescent="0.25">
      <c r="A28" s="167" t="str">
        <f ca="1">IF(ISBLANK('Data Summary'!A30),"",'Data Summary'!A30)</f>
        <v/>
      </c>
      <c r="B28" s="51"/>
      <c r="C28" s="27" t="str">
        <f ca="1">HLOOKUP(Introduction!$G$4,nametranslations,112,FALSE)</f>
        <v>Facility estimate used</v>
      </c>
      <c r="D28" s="26" t="s">
        <v>142</v>
      </c>
      <c r="E28" s="26"/>
      <c r="F28" s="26"/>
      <c r="G28" s="26"/>
      <c r="H28" s="26" t="s">
        <v>142</v>
      </c>
      <c r="I28" s="46" t="s">
        <v>142</v>
      </c>
      <c r="J28" s="9"/>
      <c r="K28" s="12"/>
      <c r="L28" s="51"/>
      <c r="M28" s="27" t="str">
        <f ca="1">HLOOKUP(Introduction!$G$4,nametranslations,112,FALSE)</f>
        <v>Facility estimate used</v>
      </c>
      <c r="N28" s="26" t="s">
        <v>142</v>
      </c>
      <c r="O28" s="26"/>
      <c r="P28" s="26"/>
      <c r="Q28" s="26"/>
      <c r="R28" s="26" t="s">
        <v>142</v>
      </c>
      <c r="S28" s="46" t="s">
        <v>142</v>
      </c>
      <c r="T28" s="9"/>
      <c r="U28" s="12"/>
      <c r="V28" s="51"/>
      <c r="W28" s="27" t="str">
        <f ca="1">HLOOKUP(Introduction!$G$4,nametranslations,112,FALSE)</f>
        <v>Facility estimate used</v>
      </c>
      <c r="X28" s="26" t="s">
        <v>142</v>
      </c>
      <c r="Y28" s="26"/>
      <c r="Z28" s="26"/>
      <c r="AA28" s="26"/>
      <c r="AB28" s="26" t="s">
        <v>142</v>
      </c>
      <c r="AC28" s="46" t="s">
        <v>142</v>
      </c>
      <c r="AD28" s="9"/>
      <c r="AE28" s="12"/>
      <c r="AF28" s="51"/>
      <c r="AG28" s="27" t="str">
        <f ca="1">HLOOKUP(Introduction!$G$4,nametranslations,112,FALSE)</f>
        <v>Facility estimate used</v>
      </c>
      <c r="AH28" s="26" t="s">
        <v>142</v>
      </c>
      <c r="AI28" s="26"/>
      <c r="AJ28" s="26"/>
      <c r="AK28" s="26"/>
      <c r="AL28" s="26" t="s">
        <v>142</v>
      </c>
      <c r="AM28" s="46" t="s">
        <v>142</v>
      </c>
      <c r="AN28" s="9"/>
      <c r="AO28" s="12"/>
      <c r="AP28" s="51"/>
      <c r="AQ28" s="27" t="str">
        <f ca="1">HLOOKUP(Introduction!$G$4,nametranslations,112,FALSE)</f>
        <v>Facility estimate used</v>
      </c>
      <c r="AR28" s="26" t="s">
        <v>142</v>
      </c>
      <c r="AS28" s="26"/>
      <c r="AT28" s="26"/>
      <c r="AU28" s="26"/>
      <c r="AV28" s="26"/>
      <c r="AW28" s="46"/>
      <c r="AX28" s="9"/>
      <c r="AY28" s="12"/>
      <c r="AZ28" s="51"/>
      <c r="BA28" s="27" t="str">
        <f ca="1">HLOOKUP(Introduction!$G$4,nametranslations,112,FALSE)</f>
        <v>Facility estimate used</v>
      </c>
      <c r="BB28" s="26" t="s">
        <v>142</v>
      </c>
      <c r="BC28" s="26"/>
      <c r="BD28" s="26"/>
      <c r="BE28" s="26"/>
      <c r="BF28" s="26" t="s">
        <v>142</v>
      </c>
      <c r="BG28" s="46" t="s">
        <v>142</v>
      </c>
      <c r="BH28" s="9"/>
      <c r="BI28" s="12"/>
      <c r="BJ28" s="51"/>
      <c r="BK28" s="27" t="str">
        <f ca="1">HLOOKUP(Introduction!$G$4,nametranslations,112,FALSE)</f>
        <v>Facility estimate used</v>
      </c>
      <c r="BL28" s="26" t="s">
        <v>142</v>
      </c>
      <c r="BM28" s="26"/>
      <c r="BN28" s="26"/>
      <c r="BO28" s="26"/>
      <c r="BP28" s="26" t="s">
        <v>142</v>
      </c>
      <c r="BQ28" s="46" t="s">
        <v>142</v>
      </c>
      <c r="BR28" s="9"/>
      <c r="BS28" s="12"/>
      <c r="BT28" s="51"/>
      <c r="BU28" s="27" t="str">
        <f ca="1">HLOOKUP(Introduction!$G$4,nametranslations,112,FALSE)</f>
        <v>Facility estimate used</v>
      </c>
      <c r="BV28" s="26" t="s">
        <v>142</v>
      </c>
      <c r="BW28" s="26"/>
      <c r="BX28" s="26"/>
      <c r="BY28" s="26"/>
      <c r="BZ28" s="26" t="s">
        <v>142</v>
      </c>
      <c r="CA28" s="46" t="s">
        <v>142</v>
      </c>
      <c r="CB28" s="9"/>
      <c r="CC28" s="12"/>
      <c r="CD28" s="51"/>
      <c r="CE28" s="27" t="str">
        <f ca="1">HLOOKUP(Introduction!$G$4,nametranslations,112,FALSE)</f>
        <v>Facility estimate used</v>
      </c>
      <c r="CF28" s="26" t="s">
        <v>142</v>
      </c>
      <c r="CG28" s="26"/>
      <c r="CH28" s="26"/>
      <c r="CI28" s="26"/>
      <c r="CJ28" s="26"/>
      <c r="CK28" s="46"/>
      <c r="CL28" s="9"/>
      <c r="CM28" s="12"/>
      <c r="CN28" s="58"/>
      <c r="CX28" s="58"/>
      <c r="DH28" s="58"/>
      <c r="DR28" s="58"/>
      <c r="EB28" s="58"/>
      <c r="EL28" s="58"/>
      <c r="EV28" s="58"/>
      <c r="FF28" s="58"/>
      <c r="FP28" s="58"/>
      <c r="FZ28" s="58"/>
      <c r="GJ28" s="58"/>
      <c r="GT28" s="58"/>
      <c r="HD28" s="58"/>
      <c r="HN28" s="58"/>
      <c r="HX28" s="58"/>
      <c r="IH28" s="58"/>
    </row>
    <row r="29" spans="1:242" s="1" customFormat="1" ht="15" customHeight="1" x14ac:dyDescent="0.25">
      <c r="A29" s="167" t="str">
        <f ca="1">IF(ISBLANK('Data Summary'!A31),"",'Data Summary'!A31)</f>
        <v/>
      </c>
      <c r="B29" s="51"/>
      <c r="C29" s="27" t="str">
        <f ca="1">HLOOKUP(Introduction!$G$4,nametranslations,113,FALSE)</f>
        <v>Improved estimate used</v>
      </c>
      <c r="D29" s="26" t="s">
        <v>142</v>
      </c>
      <c r="E29" s="26"/>
      <c r="F29" s="26"/>
      <c r="G29" s="26"/>
      <c r="H29" s="26" t="s">
        <v>142</v>
      </c>
      <c r="I29" s="46" t="s">
        <v>142</v>
      </c>
      <c r="J29" s="9"/>
      <c r="K29" s="12"/>
      <c r="L29" s="51"/>
      <c r="M29" s="27" t="str">
        <f ca="1">HLOOKUP(Introduction!$G$4,nametranslations,113,FALSE)</f>
        <v>Improved estimate used</v>
      </c>
      <c r="N29" s="26" t="s">
        <v>142</v>
      </c>
      <c r="O29" s="26"/>
      <c r="P29" s="26"/>
      <c r="Q29" s="26"/>
      <c r="R29" s="26" t="s">
        <v>142</v>
      </c>
      <c r="S29" s="46" t="s">
        <v>142</v>
      </c>
      <c r="T29" s="9"/>
      <c r="U29" s="12"/>
      <c r="V29" s="51"/>
      <c r="W29" s="27" t="str">
        <f ca="1">HLOOKUP(Introduction!$G$4,nametranslations,113,FALSE)</f>
        <v>Improved estimate used</v>
      </c>
      <c r="X29" s="26" t="s">
        <v>142</v>
      </c>
      <c r="Y29" s="26"/>
      <c r="Z29" s="26"/>
      <c r="AA29" s="26"/>
      <c r="AB29" s="26" t="s">
        <v>142</v>
      </c>
      <c r="AC29" s="46" t="s">
        <v>142</v>
      </c>
      <c r="AD29" s="9"/>
      <c r="AE29" s="12"/>
      <c r="AF29" s="51"/>
      <c r="AG29" s="27" t="str">
        <f ca="1">HLOOKUP(Introduction!$G$4,nametranslations,113,FALSE)</f>
        <v>Improved estimate used</v>
      </c>
      <c r="AH29" s="26" t="s">
        <v>142</v>
      </c>
      <c r="AI29" s="26"/>
      <c r="AJ29" s="26"/>
      <c r="AK29" s="26"/>
      <c r="AL29" s="26" t="s">
        <v>142</v>
      </c>
      <c r="AM29" s="46" t="s">
        <v>142</v>
      </c>
      <c r="AN29" s="9"/>
      <c r="AO29" s="12"/>
      <c r="AP29" s="51"/>
      <c r="AQ29" s="27" t="str">
        <f ca="1">HLOOKUP(Introduction!$G$4,nametranslations,113,FALSE)</f>
        <v>Improved estimate used</v>
      </c>
      <c r="AR29" s="26" t="s">
        <v>142</v>
      </c>
      <c r="AS29" s="26"/>
      <c r="AT29" s="26"/>
      <c r="AU29" s="26"/>
      <c r="AV29" s="26"/>
      <c r="AW29" s="46"/>
      <c r="AX29" s="9"/>
      <c r="AY29" s="12"/>
      <c r="AZ29" s="51"/>
      <c r="BA29" s="27" t="str">
        <f ca="1">HLOOKUP(Introduction!$G$4,nametranslations,113,FALSE)</f>
        <v>Improved estimate used</v>
      </c>
      <c r="BB29" s="26" t="s">
        <v>142</v>
      </c>
      <c r="BC29" s="26"/>
      <c r="BD29" s="26"/>
      <c r="BE29" s="26"/>
      <c r="BF29" s="26" t="s">
        <v>142</v>
      </c>
      <c r="BG29" s="46" t="s">
        <v>142</v>
      </c>
      <c r="BH29" s="9"/>
      <c r="BI29" s="12"/>
      <c r="BJ29" s="51"/>
      <c r="BK29" s="27" t="str">
        <f ca="1">HLOOKUP(Introduction!$G$4,nametranslations,113,FALSE)</f>
        <v>Improved estimate used</v>
      </c>
      <c r="BL29" s="26" t="s">
        <v>142</v>
      </c>
      <c r="BM29" s="26"/>
      <c r="BN29" s="26"/>
      <c r="BO29" s="26"/>
      <c r="BP29" s="26" t="s">
        <v>142</v>
      </c>
      <c r="BQ29" s="46" t="s">
        <v>142</v>
      </c>
      <c r="BR29" s="9"/>
      <c r="BS29" s="12"/>
      <c r="BT29" s="51"/>
      <c r="BU29" s="27" t="str">
        <f ca="1">HLOOKUP(Introduction!$G$4,nametranslations,113,FALSE)</f>
        <v>Improved estimate used</v>
      </c>
      <c r="BV29" s="26" t="s">
        <v>142</v>
      </c>
      <c r="BW29" s="26"/>
      <c r="BX29" s="26"/>
      <c r="BY29" s="26"/>
      <c r="BZ29" s="26" t="s">
        <v>142</v>
      </c>
      <c r="CA29" s="46" t="s">
        <v>142</v>
      </c>
      <c r="CB29" s="9"/>
      <c r="CC29" s="12"/>
      <c r="CD29" s="51"/>
      <c r="CE29" s="27" t="str">
        <f ca="1">HLOOKUP(Introduction!$G$4,nametranslations,113,FALSE)</f>
        <v>Improved estimate used</v>
      </c>
      <c r="CF29" s="26" t="s">
        <v>142</v>
      </c>
      <c r="CG29" s="26"/>
      <c r="CH29" s="26"/>
      <c r="CI29" s="26"/>
      <c r="CJ29" s="26"/>
      <c r="CK29" s="46"/>
      <c r="CL29" s="9"/>
      <c r="CM29" s="12"/>
      <c r="CN29" s="58"/>
      <c r="CX29" s="58"/>
      <c r="DH29" s="58"/>
      <c r="DR29" s="58"/>
      <c r="EB29" s="58"/>
      <c r="EL29" s="58"/>
      <c r="EV29" s="58"/>
      <c r="FF29" s="58"/>
      <c r="FP29" s="58"/>
      <c r="FZ29" s="58"/>
      <c r="GJ29" s="58"/>
      <c r="GT29" s="58"/>
      <c r="HD29" s="58"/>
      <c r="HN29" s="58"/>
      <c r="HX29" s="58"/>
      <c r="IH29" s="58"/>
    </row>
    <row r="30" spans="1:242" s="1" customFormat="1" ht="21" customHeight="1" x14ac:dyDescent="0.25">
      <c r="A30" s="167" t="str">
        <f ca="1">IF(ISBLANK('Data Summary'!A32),"",'Data Summary'!A32)</f>
        <v/>
      </c>
      <c r="B30" s="51"/>
      <c r="C30" s="27" t="str">
        <f ca="1">HLOOKUP(Introduction!$G$4,nametranslations,122,FALSE)</f>
        <v>Improved &amp; usable estimate used</v>
      </c>
      <c r="D30" s="26"/>
      <c r="E30" s="26"/>
      <c r="F30" s="26"/>
      <c r="G30" s="26"/>
      <c r="H30" s="26"/>
      <c r="I30" s="46"/>
      <c r="J30" s="9"/>
      <c r="K30" s="12"/>
      <c r="L30" s="51"/>
      <c r="M30" s="27" t="str">
        <f ca="1">HLOOKUP(Introduction!$G$4,nametranslations,122,FALSE)</f>
        <v>Improved &amp; usable estimate used</v>
      </c>
      <c r="N30" s="26"/>
      <c r="O30" s="26"/>
      <c r="P30" s="26"/>
      <c r="Q30" s="26"/>
      <c r="R30" s="26"/>
      <c r="S30" s="46"/>
      <c r="T30" s="9"/>
      <c r="U30" s="12"/>
      <c r="V30" s="51"/>
      <c r="W30" s="27" t="str">
        <f ca="1">HLOOKUP(Introduction!$G$4,nametranslations,122,FALSE)</f>
        <v>Improved &amp; usable estimate used</v>
      </c>
      <c r="X30" s="26"/>
      <c r="Y30" s="26"/>
      <c r="Z30" s="26"/>
      <c r="AA30" s="26"/>
      <c r="AB30" s="26"/>
      <c r="AC30" s="46"/>
      <c r="AD30" s="9"/>
      <c r="AE30" s="12"/>
      <c r="AF30" s="51"/>
      <c r="AG30" s="27" t="str">
        <f ca="1">HLOOKUP(Introduction!$G$4,nametranslations,122,FALSE)</f>
        <v>Improved &amp; usable estimate used</v>
      </c>
      <c r="AH30" s="26"/>
      <c r="AI30" s="26"/>
      <c r="AJ30" s="26"/>
      <c r="AK30" s="26"/>
      <c r="AL30" s="26"/>
      <c r="AM30" s="46"/>
      <c r="AN30" s="9"/>
      <c r="AO30" s="12"/>
      <c r="AP30" s="51"/>
      <c r="AQ30" s="27" t="str">
        <f ca="1">HLOOKUP(Introduction!$G$4,nametranslations,122,FALSE)</f>
        <v>Improved &amp; usable estimate used</v>
      </c>
      <c r="AR30" s="26"/>
      <c r="AS30" s="26"/>
      <c r="AT30" s="26"/>
      <c r="AU30" s="26"/>
      <c r="AV30" s="26"/>
      <c r="AW30" s="46"/>
      <c r="AX30" s="9"/>
      <c r="AY30" s="12"/>
      <c r="AZ30" s="51"/>
      <c r="BA30" s="27" t="str">
        <f ca="1">HLOOKUP(Introduction!$G$4,nametranslations,122,FALSE)</f>
        <v>Improved &amp; usable estimate used</v>
      </c>
      <c r="BB30" s="26"/>
      <c r="BC30" s="26"/>
      <c r="BD30" s="26"/>
      <c r="BE30" s="26"/>
      <c r="BF30" s="26"/>
      <c r="BG30" s="46"/>
      <c r="BH30" s="9"/>
      <c r="BI30" s="12"/>
      <c r="BJ30" s="51"/>
      <c r="BK30" s="27" t="str">
        <f ca="1">HLOOKUP(Introduction!$G$4,nametranslations,122,FALSE)</f>
        <v>Improved &amp; usable estimate used</v>
      </c>
      <c r="BL30" s="26"/>
      <c r="BM30" s="26"/>
      <c r="BN30" s="26"/>
      <c r="BO30" s="26"/>
      <c r="BP30" s="26"/>
      <c r="BQ30" s="46"/>
      <c r="BR30" s="9"/>
      <c r="BS30" s="12"/>
      <c r="BT30" s="51"/>
      <c r="BU30" s="27" t="str">
        <f ca="1">HLOOKUP(Introduction!$G$4,nametranslations,122,FALSE)</f>
        <v>Improved &amp; usable estimate used</v>
      </c>
      <c r="BV30" s="26"/>
      <c r="BW30" s="26"/>
      <c r="BX30" s="26"/>
      <c r="BY30" s="26"/>
      <c r="BZ30" s="26"/>
      <c r="CA30" s="46"/>
      <c r="CB30" s="9"/>
      <c r="CC30" s="12"/>
      <c r="CD30" s="51"/>
      <c r="CE30" s="27" t="str">
        <f ca="1">HLOOKUP(Introduction!$G$4,nametranslations,122,FALSE)</f>
        <v>Improved &amp; usable estimate used</v>
      </c>
      <c r="CF30" s="26"/>
      <c r="CG30" s="26"/>
      <c r="CH30" s="26"/>
      <c r="CI30" s="26"/>
      <c r="CJ30" s="26"/>
      <c r="CK30" s="46"/>
      <c r="CL30" s="9"/>
      <c r="CM30" s="12"/>
      <c r="CN30" s="58"/>
      <c r="CX30" s="58"/>
      <c r="DH30" s="58"/>
      <c r="DR30" s="58"/>
      <c r="EB30" s="58"/>
      <c r="EL30" s="58"/>
      <c r="EV30" s="58"/>
      <c r="FF30" s="58"/>
      <c r="FP30" s="58"/>
      <c r="FZ30" s="58"/>
      <c r="GJ30" s="58"/>
      <c r="GT30" s="58"/>
      <c r="HD30" s="58"/>
      <c r="HN30" s="58"/>
      <c r="HX30" s="58"/>
      <c r="IH30" s="58"/>
    </row>
    <row r="31" spans="1:242" ht="21" customHeight="1" x14ac:dyDescent="0.25">
      <c r="A31" s="167" t="str">
        <f ca="1">IF(ISBLANK('Data Summary'!A33),"",'Data Summary'!A33)</f>
        <v/>
      </c>
      <c r="B31" s="51"/>
      <c r="C31" s="27" t="str">
        <f ca="1">HLOOKUP(Introduction!$G$4,nametranslations,123,FALSE)</f>
        <v>Improved &amp; single-sex estimate used</v>
      </c>
      <c r="D31" s="26"/>
      <c r="E31" s="26"/>
      <c r="F31" s="26"/>
      <c r="G31" s="26"/>
      <c r="H31" s="26"/>
      <c r="I31" s="46"/>
      <c r="J31" s="9"/>
      <c r="K31" s="12"/>
      <c r="L31" s="51"/>
      <c r="M31" s="27" t="str">
        <f ca="1">HLOOKUP(Introduction!$G$4,nametranslations,123,FALSE)</f>
        <v>Improved &amp; single-sex estimate used</v>
      </c>
      <c r="N31" s="26"/>
      <c r="O31" s="26"/>
      <c r="P31" s="26"/>
      <c r="Q31" s="26"/>
      <c r="R31" s="26"/>
      <c r="S31" s="46"/>
      <c r="T31" s="9"/>
      <c r="U31" s="12"/>
      <c r="V31" s="51"/>
      <c r="W31" s="27" t="str">
        <f ca="1">HLOOKUP(Introduction!$G$4,nametranslations,123,FALSE)</f>
        <v>Improved &amp; single-sex estimate used</v>
      </c>
      <c r="X31" s="26"/>
      <c r="Y31" s="26"/>
      <c r="Z31" s="26"/>
      <c r="AA31" s="26"/>
      <c r="AB31" s="26"/>
      <c r="AC31" s="46"/>
      <c r="AD31" s="9"/>
      <c r="AE31" s="12"/>
      <c r="AF31" s="51"/>
      <c r="AG31" s="27" t="str">
        <f ca="1">HLOOKUP(Introduction!$G$4,nametranslations,123,FALSE)</f>
        <v>Improved &amp; single-sex estimate used</v>
      </c>
      <c r="AH31" s="26"/>
      <c r="AI31" s="26"/>
      <c r="AJ31" s="26"/>
      <c r="AK31" s="26"/>
      <c r="AL31" s="26"/>
      <c r="AM31" s="46"/>
      <c r="AN31" s="9"/>
      <c r="AO31" s="12"/>
      <c r="AP31" s="51"/>
      <c r="AQ31" s="27" t="str">
        <f ca="1">HLOOKUP(Introduction!$G$4,nametranslations,123,FALSE)</f>
        <v>Improved &amp; single-sex estimate used</v>
      </c>
      <c r="AR31" s="26"/>
      <c r="AS31" s="26"/>
      <c r="AT31" s="26"/>
      <c r="AU31" s="26"/>
      <c r="AV31" s="26"/>
      <c r="AW31" s="46"/>
      <c r="AX31" s="9"/>
      <c r="AY31" s="12"/>
      <c r="AZ31" s="51"/>
      <c r="BA31" s="27" t="str">
        <f ca="1">HLOOKUP(Introduction!$G$4,nametranslations,123,FALSE)</f>
        <v>Improved &amp; single-sex estimate used</v>
      </c>
      <c r="BB31" s="26"/>
      <c r="BC31" s="26"/>
      <c r="BD31" s="26"/>
      <c r="BE31" s="26"/>
      <c r="BF31" s="26"/>
      <c r="BG31" s="46"/>
      <c r="BH31" s="9"/>
      <c r="BI31" s="12"/>
      <c r="BJ31" s="51"/>
      <c r="BK31" s="27" t="str">
        <f ca="1">HLOOKUP(Introduction!$G$4,nametranslations,123,FALSE)</f>
        <v>Improved &amp; single-sex estimate used</v>
      </c>
      <c r="BL31" s="26"/>
      <c r="BM31" s="26"/>
      <c r="BN31" s="26"/>
      <c r="BO31" s="26"/>
      <c r="BP31" s="26"/>
      <c r="BQ31" s="46"/>
      <c r="BR31" s="9"/>
      <c r="BS31" s="12"/>
      <c r="BT31" s="51"/>
      <c r="BU31" s="27" t="str">
        <f ca="1">HLOOKUP(Introduction!$G$4,nametranslations,123,FALSE)</f>
        <v>Improved &amp; single-sex estimate used</v>
      </c>
      <c r="BV31" s="26"/>
      <c r="BW31" s="26"/>
      <c r="BX31" s="26"/>
      <c r="BY31" s="26"/>
      <c r="BZ31" s="26"/>
      <c r="CA31" s="46"/>
      <c r="CB31" s="9"/>
      <c r="CC31" s="12"/>
      <c r="CD31" s="51"/>
      <c r="CE31" s="27" t="str">
        <f ca="1">HLOOKUP(Introduction!$G$4,nametranslations,123,FALSE)</f>
        <v>Improved &amp; single-sex estimate used</v>
      </c>
      <c r="CF31" s="26"/>
      <c r="CG31" s="26"/>
      <c r="CH31" s="26"/>
      <c r="CI31" s="26"/>
      <c r="CJ31" s="26"/>
      <c r="CK31" s="46"/>
      <c r="CL31" s="9"/>
      <c r="CM31" s="12"/>
    </row>
    <row r="32" spans="1:242" ht="16.5" customHeight="1" x14ac:dyDescent="0.25">
      <c r="A32" s="167" t="str">
        <f ca="1">IF(ISBLANK('Data Summary'!A34),"",'Data Summary'!A34)</f>
        <v/>
      </c>
      <c r="B32" s="51"/>
      <c r="C32" s="27" t="str">
        <f ca="1">HLOOKUP(Introduction!$G$4,nametranslations,114,FALSE)</f>
        <v>Basic estimate used</v>
      </c>
      <c r="D32" s="26" t="s">
        <v>142</v>
      </c>
      <c r="E32" s="26"/>
      <c r="F32" s="26"/>
      <c r="G32" s="26"/>
      <c r="H32" s="26" t="s">
        <v>142</v>
      </c>
      <c r="I32" s="46" t="s">
        <v>142</v>
      </c>
      <c r="J32" s="9"/>
      <c r="K32" s="12"/>
      <c r="L32" s="51"/>
      <c r="M32" s="27" t="str">
        <f ca="1">HLOOKUP(Introduction!$G$4,nametranslations,114,FALSE)</f>
        <v>Basic estimate used</v>
      </c>
      <c r="N32" s="26" t="s">
        <v>142</v>
      </c>
      <c r="O32" s="26"/>
      <c r="P32" s="26"/>
      <c r="Q32" s="26"/>
      <c r="R32" s="26" t="s">
        <v>142</v>
      </c>
      <c r="S32" s="46" t="s">
        <v>142</v>
      </c>
      <c r="T32" s="9"/>
      <c r="U32" s="12"/>
      <c r="V32" s="51"/>
      <c r="W32" s="27" t="str">
        <f ca="1">HLOOKUP(Introduction!$G$4,nametranslations,114,FALSE)</f>
        <v>Basic estimate used</v>
      </c>
      <c r="X32" s="26" t="s">
        <v>142</v>
      </c>
      <c r="Y32" s="26"/>
      <c r="Z32" s="26"/>
      <c r="AA32" s="26"/>
      <c r="AB32" s="26" t="s">
        <v>142</v>
      </c>
      <c r="AC32" s="46" t="s">
        <v>142</v>
      </c>
      <c r="AD32" s="9"/>
      <c r="AE32" s="12"/>
      <c r="AF32" s="51"/>
      <c r="AG32" s="27" t="str">
        <f ca="1">HLOOKUP(Introduction!$G$4,nametranslations,114,FALSE)</f>
        <v>Basic estimate used</v>
      </c>
      <c r="AH32" s="26" t="s">
        <v>142</v>
      </c>
      <c r="AI32" s="26"/>
      <c r="AJ32" s="26"/>
      <c r="AK32" s="26"/>
      <c r="AL32" s="26" t="s">
        <v>142</v>
      </c>
      <c r="AM32" s="46" t="s">
        <v>142</v>
      </c>
      <c r="AN32" s="9"/>
      <c r="AO32" s="12"/>
      <c r="AP32" s="51"/>
      <c r="AQ32" s="27" t="str">
        <f ca="1">HLOOKUP(Introduction!$G$4,nametranslations,114,FALSE)</f>
        <v>Basic estimate used</v>
      </c>
      <c r="AR32" s="26" t="s">
        <v>142</v>
      </c>
      <c r="AS32" s="26"/>
      <c r="AT32" s="26"/>
      <c r="AU32" s="26"/>
      <c r="AV32" s="26"/>
      <c r="AW32" s="46"/>
      <c r="AX32" s="9"/>
      <c r="AY32" s="12"/>
      <c r="AZ32" s="51"/>
      <c r="BA32" s="27" t="str">
        <f ca="1">HLOOKUP(Introduction!$G$4,nametranslations,114,FALSE)</f>
        <v>Basic estimate used</v>
      </c>
      <c r="BB32" s="26" t="s">
        <v>142</v>
      </c>
      <c r="BC32" s="26"/>
      <c r="BD32" s="26"/>
      <c r="BE32" s="26"/>
      <c r="BF32" s="26" t="s">
        <v>142</v>
      </c>
      <c r="BG32" s="46" t="s">
        <v>142</v>
      </c>
      <c r="BH32" s="9"/>
      <c r="BI32" s="12"/>
      <c r="BJ32" s="51"/>
      <c r="BK32" s="27" t="str">
        <f ca="1">HLOOKUP(Introduction!$G$4,nametranslations,114,FALSE)</f>
        <v>Basic estimate used</v>
      </c>
      <c r="BL32" s="26" t="s">
        <v>142</v>
      </c>
      <c r="BM32" s="26"/>
      <c r="BN32" s="26"/>
      <c r="BO32" s="26"/>
      <c r="BP32" s="26" t="s">
        <v>142</v>
      </c>
      <c r="BQ32" s="46" t="s">
        <v>142</v>
      </c>
      <c r="BR32" s="9"/>
      <c r="BS32" s="12"/>
      <c r="BT32" s="51"/>
      <c r="BU32" s="27" t="str">
        <f ca="1">HLOOKUP(Introduction!$G$4,nametranslations,114,FALSE)</f>
        <v>Basic estimate used</v>
      </c>
      <c r="BV32" s="26" t="s">
        <v>142</v>
      </c>
      <c r="BW32" s="26"/>
      <c r="BX32" s="26"/>
      <c r="BY32" s="26"/>
      <c r="BZ32" s="26" t="s">
        <v>142</v>
      </c>
      <c r="CA32" s="46" t="s">
        <v>142</v>
      </c>
      <c r="CB32" s="9"/>
      <c r="CC32" s="12"/>
      <c r="CD32" s="51"/>
      <c r="CE32" s="27" t="str">
        <f ca="1">HLOOKUP(Introduction!$G$4,nametranslations,114,FALSE)</f>
        <v>Basic estimate used</v>
      </c>
      <c r="CF32" s="26" t="s">
        <v>142</v>
      </c>
      <c r="CG32" s="26"/>
      <c r="CH32" s="26"/>
      <c r="CI32" s="26"/>
      <c r="CJ32" s="26"/>
      <c r="CK32" s="46"/>
      <c r="CL32" s="9"/>
      <c r="CM32" s="12"/>
    </row>
    <row r="33" spans="1:242" ht="16.5" customHeight="1" x14ac:dyDescent="0.25">
      <c r="A33" s="167" t="str">
        <f ca="1">IF(ISBLANK('Data Summary'!A35),"",'Data Summary'!A35)</f>
        <v/>
      </c>
      <c r="B33" s="52"/>
      <c r="C33" s="10" t="str">
        <f ca="1">HLOOKUP(Introduction!$G$4,nametranslations,115,FALSE)</f>
        <v>Number of schools total</v>
      </c>
      <c r="D33" s="32"/>
      <c r="E33" s="8"/>
      <c r="F33" s="8"/>
      <c r="G33" s="33"/>
      <c r="H33" s="34"/>
      <c r="I33" s="35"/>
      <c r="J33" s="9"/>
      <c r="K33" s="12"/>
      <c r="L33" s="52"/>
      <c r="M33" s="10" t="str">
        <f ca="1">HLOOKUP(Introduction!$G$4,nametranslations,115,FALSE)</f>
        <v>Number of schools total</v>
      </c>
      <c r="N33" s="32"/>
      <c r="O33" s="8"/>
      <c r="P33" s="8"/>
      <c r="Q33" s="33"/>
      <c r="R33" s="34"/>
      <c r="S33" s="35"/>
      <c r="T33" s="9"/>
      <c r="U33" s="12"/>
      <c r="V33" s="52"/>
      <c r="W33" s="10" t="str">
        <f ca="1">HLOOKUP(Introduction!$G$4,nametranslations,115,FALSE)</f>
        <v>Number of schools total</v>
      </c>
      <c r="X33" s="32"/>
      <c r="Y33" s="8"/>
      <c r="Z33" s="8"/>
      <c r="AA33" s="33"/>
      <c r="AB33" s="34"/>
      <c r="AC33" s="35"/>
      <c r="AD33" s="9"/>
      <c r="AE33" s="12"/>
      <c r="AF33" s="52"/>
      <c r="AG33" s="10" t="str">
        <f ca="1">HLOOKUP(Introduction!$G$4,nametranslations,115,FALSE)</f>
        <v>Number of schools total</v>
      </c>
      <c r="AH33" s="32"/>
      <c r="AI33" s="8"/>
      <c r="AJ33" s="8"/>
      <c r="AK33" s="33"/>
      <c r="AL33" s="34"/>
      <c r="AM33" s="35"/>
      <c r="AN33" s="9"/>
      <c r="AO33" s="12"/>
      <c r="AP33" s="52"/>
      <c r="AQ33" s="10" t="str">
        <f ca="1">HLOOKUP(Introduction!$G$4,nametranslations,115,FALSE)</f>
        <v>Number of schools total</v>
      </c>
      <c r="AR33" s="32"/>
      <c r="AS33" s="8"/>
      <c r="AT33" s="8"/>
      <c r="AU33" s="33"/>
      <c r="AV33" s="34"/>
      <c r="AW33" s="35"/>
      <c r="AX33" s="9"/>
      <c r="AY33" s="12"/>
      <c r="AZ33" s="52"/>
      <c r="BA33" s="10" t="str">
        <f ca="1">HLOOKUP(Introduction!$G$4,nametranslations,115,FALSE)</f>
        <v>Number of schools total</v>
      </c>
      <c r="BB33" s="32"/>
      <c r="BC33" s="8"/>
      <c r="BD33" s="8"/>
      <c r="BE33" s="33"/>
      <c r="BF33" s="34"/>
      <c r="BG33" s="35"/>
      <c r="BH33" s="9"/>
      <c r="BI33" s="12"/>
      <c r="BJ33" s="52"/>
      <c r="BK33" s="10" t="str">
        <f ca="1">HLOOKUP(Introduction!$G$4,nametranslations,115,FALSE)</f>
        <v>Number of schools total</v>
      </c>
      <c r="BL33" s="32"/>
      <c r="BM33" s="8"/>
      <c r="BN33" s="8"/>
      <c r="BO33" s="33"/>
      <c r="BP33" s="34"/>
      <c r="BQ33" s="35"/>
      <c r="BR33" s="9"/>
      <c r="BS33" s="12"/>
      <c r="BT33" s="52"/>
      <c r="BU33" s="10" t="str">
        <f ca="1">HLOOKUP(Introduction!$G$4,nametranslations,115,FALSE)</f>
        <v>Number of schools total</v>
      </c>
      <c r="BV33" s="32"/>
      <c r="BW33" s="8"/>
      <c r="BX33" s="8"/>
      <c r="BY33" s="33"/>
      <c r="BZ33" s="34"/>
      <c r="CA33" s="35"/>
      <c r="CB33" s="9"/>
      <c r="CC33" s="12"/>
      <c r="CD33" s="52"/>
      <c r="CE33" s="10" t="str">
        <f ca="1">HLOOKUP(Introduction!$G$4,nametranslations,115,FALSE)</f>
        <v>Number of schools total</v>
      </c>
      <c r="CF33" s="32"/>
      <c r="CG33" s="8"/>
      <c r="CH33" s="8"/>
      <c r="CI33" s="33"/>
      <c r="CJ33" s="34"/>
      <c r="CK33" s="35"/>
      <c r="CL33" s="9"/>
      <c r="CM33" s="12"/>
    </row>
    <row r="34" spans="1:242" s="2" customFormat="1" ht="16.5" customHeight="1" thickBot="1" x14ac:dyDescent="0.3">
      <c r="A34" s="167" t="str">
        <f ca="1">IF(ISBLANK('Data Summary'!A36),"",'Data Summary'!A36)</f>
        <v/>
      </c>
      <c r="B34" s="53"/>
      <c r="C34" s="22" t="str">
        <f ca="1">HLOOKUP(Introduction!$G$4,nametranslations,116,FALSE)</f>
        <v>Number surveyed</v>
      </c>
      <c r="D34" s="37"/>
      <c r="E34" s="37"/>
      <c r="F34" s="37"/>
      <c r="G34" s="37"/>
      <c r="H34" s="37"/>
      <c r="I34" s="41"/>
      <c r="J34" s="19"/>
      <c r="K34" s="14"/>
      <c r="L34" s="53"/>
      <c r="M34" s="22" t="str">
        <f ca="1">HLOOKUP(Introduction!$G$4,nametranslations,116,FALSE)</f>
        <v>Number surveyed</v>
      </c>
      <c r="N34" s="37"/>
      <c r="O34" s="37"/>
      <c r="P34" s="37"/>
      <c r="Q34" s="37"/>
      <c r="R34" s="37"/>
      <c r="S34" s="41"/>
      <c r="T34" s="19"/>
      <c r="U34" s="14"/>
      <c r="V34" s="53"/>
      <c r="W34" s="22" t="str">
        <f ca="1">HLOOKUP(Introduction!$G$4,nametranslations,116,FALSE)</f>
        <v>Number surveyed</v>
      </c>
      <c r="X34" s="37"/>
      <c r="Y34" s="37"/>
      <c r="Z34" s="37"/>
      <c r="AA34" s="37"/>
      <c r="AB34" s="37"/>
      <c r="AC34" s="41"/>
      <c r="AD34" s="19"/>
      <c r="AE34" s="14"/>
      <c r="AF34" s="53"/>
      <c r="AG34" s="22" t="str">
        <f ca="1">HLOOKUP(Introduction!$G$4,nametranslations,116,FALSE)</f>
        <v>Number surveyed</v>
      </c>
      <c r="AH34" s="37"/>
      <c r="AI34" s="37"/>
      <c r="AJ34" s="37"/>
      <c r="AK34" s="37"/>
      <c r="AL34" s="37"/>
      <c r="AM34" s="41"/>
      <c r="AN34" s="19"/>
      <c r="AO34" s="14"/>
      <c r="AP34" s="53"/>
      <c r="AQ34" s="22" t="str">
        <f ca="1">HLOOKUP(Introduction!$G$4,nametranslations,116,FALSE)</f>
        <v>Number surveyed</v>
      </c>
      <c r="AR34" s="37"/>
      <c r="AS34" s="37"/>
      <c r="AT34" s="37"/>
      <c r="AU34" s="37"/>
      <c r="AV34" s="37"/>
      <c r="AW34" s="41"/>
      <c r="AX34" s="19"/>
      <c r="AY34" s="14"/>
      <c r="AZ34" s="53"/>
      <c r="BA34" s="22" t="str">
        <f ca="1">HLOOKUP(Introduction!$G$4,nametranslations,116,FALSE)</f>
        <v>Number surveyed</v>
      </c>
      <c r="BB34" s="37"/>
      <c r="BC34" s="37"/>
      <c r="BD34" s="37"/>
      <c r="BE34" s="37"/>
      <c r="BF34" s="37"/>
      <c r="BG34" s="41"/>
      <c r="BH34" s="19"/>
      <c r="BI34" s="14"/>
      <c r="BJ34" s="53"/>
      <c r="BK34" s="22" t="str">
        <f ca="1">HLOOKUP(Introduction!$G$4,nametranslations,116,FALSE)</f>
        <v>Number surveyed</v>
      </c>
      <c r="BL34" s="37"/>
      <c r="BM34" s="37"/>
      <c r="BN34" s="37"/>
      <c r="BO34" s="37"/>
      <c r="BP34" s="37"/>
      <c r="BQ34" s="41"/>
      <c r="BR34" s="19"/>
      <c r="BS34" s="14"/>
      <c r="BT34" s="53"/>
      <c r="BU34" s="22" t="str">
        <f ca="1">HLOOKUP(Introduction!$G$4,nametranslations,116,FALSE)</f>
        <v>Number surveyed</v>
      </c>
      <c r="BV34" s="37"/>
      <c r="BW34" s="37"/>
      <c r="BX34" s="37"/>
      <c r="BY34" s="37"/>
      <c r="BZ34" s="37"/>
      <c r="CA34" s="41"/>
      <c r="CB34" s="19"/>
      <c r="CC34" s="14"/>
      <c r="CD34" s="53"/>
      <c r="CE34" s="22" t="str">
        <f ca="1">HLOOKUP(Introduction!$G$4,nametranslations,116,FALSE)</f>
        <v>Number surveyed</v>
      </c>
      <c r="CF34" s="37"/>
      <c r="CG34" s="37"/>
      <c r="CH34" s="37"/>
      <c r="CI34" s="37"/>
      <c r="CJ34" s="37"/>
      <c r="CK34" s="41"/>
      <c r="CL34" s="19"/>
      <c r="CM34" s="14"/>
      <c r="CN34" s="54"/>
      <c r="CX34" s="54"/>
      <c r="DH34" s="54"/>
      <c r="DR34" s="54"/>
      <c r="EB34" s="54"/>
      <c r="EL34" s="54"/>
      <c r="EV34" s="54"/>
      <c r="FF34" s="54"/>
      <c r="FP34" s="54"/>
      <c r="FZ34" s="54"/>
      <c r="GJ34" s="54"/>
      <c r="GT34" s="54"/>
      <c r="HD34" s="54"/>
      <c r="HN34" s="54"/>
      <c r="HX34" s="54"/>
      <c r="IH34" s="54"/>
    </row>
    <row r="35" spans="1:242" s="2" customFormat="1" x14ac:dyDescent="0.25">
      <c r="A35" s="167" t="str">
        <f ca="1">IF(ISBLANK('Data Summary'!A37),"",'Data Summary'!A37)</f>
        <v/>
      </c>
      <c r="B35" s="54"/>
      <c r="L35" s="54"/>
      <c r="V35" s="54"/>
      <c r="AF35" s="54"/>
      <c r="AP35" s="54"/>
      <c r="AZ35" s="54"/>
      <c r="BJ35" s="54"/>
      <c r="BT35" s="54"/>
      <c r="CD35" s="54"/>
      <c r="CN35" s="54"/>
      <c r="CX35" s="54"/>
      <c r="DH35" s="54"/>
      <c r="DR35" s="54"/>
      <c r="EB35" s="54"/>
      <c r="EL35" s="54"/>
      <c r="EV35" s="54"/>
      <c r="FF35" s="54"/>
      <c r="FP35" s="54"/>
      <c r="FZ35" s="54"/>
      <c r="GJ35" s="54"/>
      <c r="GT35" s="54"/>
      <c r="HD35" s="54"/>
      <c r="HN35" s="54"/>
      <c r="HX35" s="54"/>
      <c r="IH35" s="54"/>
    </row>
    <row r="36" spans="1:242" s="2" customFormat="1" x14ac:dyDescent="0.25">
      <c r="A36" s="167" t="str">
        <f ca="1">IF(ISBLANK('Data Summary'!A38),"",'Data Summary'!A38)</f>
        <v/>
      </c>
      <c r="B36" s="54"/>
      <c r="L36" s="54"/>
      <c r="V36" s="54"/>
      <c r="AF36" s="54"/>
      <c r="AP36" s="54"/>
      <c r="AZ36" s="54"/>
      <c r="BJ36" s="54"/>
      <c r="BT36" s="54"/>
      <c r="CD36" s="54"/>
      <c r="CN36" s="54"/>
      <c r="CX36" s="54"/>
      <c r="DH36" s="54"/>
      <c r="DR36" s="54"/>
      <c r="EB36" s="54"/>
      <c r="EL36" s="54"/>
      <c r="EV36" s="54"/>
      <c r="FF36" s="54"/>
      <c r="FP36" s="54"/>
      <c r="FZ36" s="54"/>
      <c r="GJ36" s="54"/>
      <c r="GT36" s="54"/>
      <c r="HD36" s="54"/>
      <c r="HN36" s="54"/>
      <c r="HX36" s="54"/>
      <c r="IH36" s="54"/>
    </row>
    <row r="37" spans="1:242" s="2" customFormat="1" x14ac:dyDescent="0.25">
      <c r="A37" s="167" t="str">
        <f ca="1">IF(ISBLANK('Data Summary'!A39),"",'Data Summary'!A39)</f>
        <v/>
      </c>
      <c r="B37" s="54"/>
      <c r="L37" s="54"/>
      <c r="V37" s="54"/>
      <c r="AF37" s="54"/>
      <c r="AP37" s="54"/>
      <c r="AZ37" s="54"/>
      <c r="BJ37" s="54"/>
      <c r="BT37" s="54"/>
      <c r="CD37" s="54"/>
      <c r="CN37" s="54"/>
      <c r="CX37" s="54"/>
      <c r="DH37" s="54"/>
      <c r="DR37" s="54"/>
      <c r="EB37" s="54"/>
      <c r="EL37" s="54"/>
      <c r="EV37" s="54"/>
      <c r="FF37" s="54"/>
      <c r="FP37" s="54"/>
      <c r="FZ37" s="54"/>
      <c r="GJ37" s="54"/>
      <c r="GT37" s="54"/>
      <c r="HD37" s="54"/>
      <c r="HN37" s="54"/>
      <c r="HX37" s="54"/>
      <c r="IH37" s="54"/>
    </row>
    <row r="38" spans="1:242" s="2" customFormat="1" x14ac:dyDescent="0.25">
      <c r="A38" s="167" t="str">
        <f ca="1">IF(ISBLANK('Data Summary'!A40),"",'Data Summary'!A40)</f>
        <v/>
      </c>
      <c r="B38" s="54"/>
      <c r="L38" s="54"/>
      <c r="V38" s="54"/>
      <c r="AF38" s="54"/>
      <c r="AP38" s="54"/>
      <c r="AZ38" s="54"/>
      <c r="BJ38" s="54"/>
      <c r="BT38" s="54"/>
      <c r="CD38" s="54"/>
      <c r="CN38" s="54"/>
      <c r="CX38" s="54"/>
      <c r="DH38" s="54"/>
      <c r="DR38" s="54"/>
      <c r="EB38" s="54"/>
      <c r="EL38" s="54"/>
      <c r="EV38" s="54"/>
      <c r="FF38" s="54"/>
      <c r="FP38" s="54"/>
      <c r="FZ38" s="54"/>
      <c r="GJ38" s="54"/>
      <c r="GT38" s="54"/>
      <c r="HD38" s="54"/>
      <c r="HN38" s="54"/>
      <c r="HX38" s="54"/>
      <c r="IH38" s="54"/>
    </row>
    <row r="39" spans="1:242" s="2" customFormat="1" x14ac:dyDescent="0.25">
      <c r="A39" s="167" t="str">
        <f ca="1">IF(ISBLANK('Data Summary'!A41),"",'Data Summary'!A41)</f>
        <v/>
      </c>
      <c r="B39" s="54"/>
      <c r="L39" s="54"/>
      <c r="V39" s="54"/>
      <c r="AF39" s="54"/>
      <c r="AP39" s="54"/>
      <c r="AZ39" s="54"/>
      <c r="BJ39" s="54"/>
      <c r="BT39" s="54"/>
      <c r="CD39" s="54"/>
      <c r="CN39" s="54"/>
      <c r="CX39" s="54"/>
      <c r="DH39" s="54"/>
      <c r="DR39" s="54"/>
      <c r="EB39" s="54"/>
      <c r="EL39" s="54"/>
      <c r="EV39" s="54"/>
      <c r="FF39" s="54"/>
      <c r="FP39" s="54"/>
      <c r="FZ39" s="54"/>
      <c r="GJ39" s="54"/>
      <c r="GT39" s="54"/>
      <c r="HD39" s="54"/>
      <c r="HN39" s="54"/>
      <c r="HX39" s="54"/>
      <c r="IH39" s="54"/>
    </row>
    <row r="40" spans="1:242" s="2" customFormat="1" x14ac:dyDescent="0.25">
      <c r="A40" s="167" t="str">
        <f ca="1">IF(ISBLANK('Data Summary'!A42),"",'Data Summary'!A42)</f>
        <v/>
      </c>
      <c r="B40" s="54"/>
      <c r="L40" s="54"/>
      <c r="V40" s="54"/>
      <c r="AF40" s="54"/>
      <c r="AP40" s="54"/>
      <c r="AZ40" s="54"/>
      <c r="BJ40" s="54"/>
      <c r="BT40" s="54"/>
      <c r="CD40" s="54"/>
      <c r="CN40" s="54"/>
      <c r="CX40" s="54"/>
      <c r="DH40" s="54"/>
      <c r="DR40" s="54"/>
      <c r="EB40" s="54"/>
      <c r="EL40" s="54"/>
      <c r="EV40" s="54"/>
      <c r="FF40" s="54"/>
      <c r="FP40" s="54"/>
      <c r="FZ40" s="54"/>
      <c r="GJ40" s="54"/>
      <c r="GT40" s="54"/>
      <c r="HD40" s="54"/>
      <c r="HN40" s="54"/>
      <c r="HX40" s="54"/>
      <c r="IH40" s="54"/>
    </row>
    <row r="41" spans="1:242" s="2" customFormat="1" x14ac:dyDescent="0.25">
      <c r="A41" s="167" t="str">
        <f ca="1">IF(ISBLANK('Data Summary'!A43),"",'Data Summary'!A43)</f>
        <v/>
      </c>
      <c r="B41" s="54"/>
      <c r="L41" s="54"/>
      <c r="V41" s="54"/>
      <c r="AF41" s="54"/>
      <c r="AP41" s="54"/>
      <c r="AZ41" s="54"/>
      <c r="BJ41" s="54"/>
      <c r="BT41" s="54"/>
      <c r="CD41" s="54"/>
      <c r="CN41" s="54"/>
      <c r="CX41" s="54"/>
      <c r="DH41" s="54"/>
      <c r="DR41" s="54"/>
      <c r="EB41" s="54"/>
      <c r="EL41" s="54"/>
      <c r="EV41" s="54"/>
      <c r="FF41" s="54"/>
      <c r="FP41" s="54"/>
      <c r="FZ41" s="54"/>
      <c r="GJ41" s="54"/>
      <c r="GT41" s="54"/>
      <c r="HD41" s="54"/>
      <c r="HN41" s="54"/>
      <c r="HX41" s="54"/>
      <c r="IH41" s="54"/>
    </row>
    <row r="42" spans="1:242" s="2" customFormat="1" x14ac:dyDescent="0.25">
      <c r="A42" s="167" t="str">
        <f ca="1">IF(ISBLANK('Data Summary'!A44),"",'Data Summary'!A44)</f>
        <v/>
      </c>
      <c r="B42" s="54"/>
      <c r="L42" s="54"/>
      <c r="V42" s="54"/>
      <c r="AF42" s="54"/>
      <c r="AP42" s="54"/>
      <c r="AZ42" s="54"/>
      <c r="BJ42" s="54"/>
      <c r="BT42" s="54"/>
      <c r="CD42" s="54"/>
      <c r="CN42" s="54"/>
      <c r="CX42" s="54"/>
      <c r="DH42" s="54"/>
      <c r="DR42" s="54"/>
      <c r="EB42" s="54"/>
      <c r="EL42" s="54"/>
      <c r="EV42" s="54"/>
      <c r="FF42" s="54"/>
      <c r="FP42" s="54"/>
      <c r="FZ42" s="54"/>
      <c r="GJ42" s="54"/>
      <c r="GT42" s="54"/>
      <c r="HD42" s="54"/>
      <c r="HN42" s="54"/>
      <c r="HX42" s="54"/>
      <c r="IH42" s="54"/>
    </row>
    <row r="43" spans="1:242" s="2" customFormat="1" x14ac:dyDescent="0.25">
      <c r="A43" s="167" t="str">
        <f ca="1">IF(ISBLANK('Data Summary'!A45),"",'Data Summary'!A45)</f>
        <v/>
      </c>
      <c r="B43" s="54"/>
      <c r="L43" s="54"/>
      <c r="V43" s="54"/>
      <c r="AF43" s="54"/>
      <c r="AP43" s="54"/>
      <c r="AZ43" s="54"/>
      <c r="BJ43" s="54"/>
      <c r="BT43" s="54"/>
      <c r="CD43" s="54"/>
      <c r="CN43" s="54"/>
      <c r="CX43" s="54"/>
      <c r="DH43" s="54"/>
      <c r="DR43" s="54"/>
      <c r="EB43" s="54"/>
      <c r="EL43" s="54"/>
      <c r="EV43" s="54"/>
      <c r="FF43" s="54"/>
      <c r="FP43" s="54"/>
      <c r="FZ43" s="54"/>
      <c r="GJ43" s="54"/>
      <c r="GT43" s="54"/>
      <c r="HD43" s="54"/>
      <c r="HN43" s="54"/>
      <c r="HX43" s="54"/>
      <c r="IH43" s="54"/>
    </row>
    <row r="44" spans="1:242" s="2" customFormat="1" x14ac:dyDescent="0.25">
      <c r="A44" s="167" t="str">
        <f ca="1">IF(ISBLANK('Data Summary'!A46),"",'Data Summary'!A46)</f>
        <v/>
      </c>
      <c r="B44" s="54"/>
      <c r="L44" s="54"/>
      <c r="V44" s="54"/>
      <c r="AF44" s="54"/>
      <c r="AP44" s="54"/>
      <c r="AZ44" s="54"/>
      <c r="BJ44" s="54"/>
      <c r="BT44" s="54"/>
      <c r="CD44" s="54"/>
      <c r="CN44" s="54"/>
      <c r="CX44" s="54"/>
      <c r="DH44" s="54"/>
      <c r="DR44" s="54"/>
      <c r="EB44" s="54"/>
      <c r="EL44" s="54"/>
      <c r="EV44" s="54"/>
      <c r="FF44" s="54"/>
      <c r="FP44" s="54"/>
      <c r="FZ44" s="54"/>
      <c r="GJ44" s="54"/>
      <c r="GT44" s="54"/>
      <c r="HD44" s="54"/>
      <c r="HN44" s="54"/>
      <c r="HX44" s="54"/>
      <c r="IH44" s="54"/>
    </row>
    <row r="45" spans="1:242" s="2" customFormat="1" x14ac:dyDescent="0.25">
      <c r="A45" s="167" t="str">
        <f ca="1">IF(ISBLANK('Data Summary'!A47),"",'Data Summary'!A47)</f>
        <v/>
      </c>
      <c r="B45" s="54"/>
      <c r="L45" s="54"/>
      <c r="V45" s="54"/>
      <c r="AF45" s="54"/>
      <c r="AP45" s="54"/>
      <c r="AZ45" s="54"/>
      <c r="BJ45" s="54"/>
      <c r="BT45" s="54"/>
      <c r="CD45" s="54"/>
      <c r="CN45" s="54"/>
      <c r="CX45" s="54"/>
      <c r="DH45" s="54"/>
      <c r="DR45" s="54"/>
      <c r="EB45" s="54"/>
      <c r="EL45" s="54"/>
      <c r="EV45" s="54"/>
      <c r="FF45" s="54"/>
      <c r="FP45" s="54"/>
      <c r="FZ45" s="54"/>
      <c r="GJ45" s="54"/>
      <c r="GT45" s="54"/>
      <c r="HD45" s="54"/>
      <c r="HN45" s="54"/>
      <c r="HX45" s="54"/>
      <c r="IH45" s="54"/>
    </row>
    <row r="46" spans="1:242" s="2" customFormat="1" x14ac:dyDescent="0.25">
      <c r="A46" s="167" t="str">
        <f ca="1">IF(ISBLANK('Data Summary'!A48),"",'Data Summary'!A48)</f>
        <v/>
      </c>
      <c r="B46" s="54"/>
      <c r="L46" s="54"/>
      <c r="V46" s="54"/>
      <c r="AF46" s="54"/>
      <c r="AP46" s="54"/>
      <c r="AZ46" s="54"/>
      <c r="BJ46" s="54"/>
      <c r="BT46" s="54"/>
      <c r="CD46" s="54"/>
      <c r="CN46" s="54"/>
      <c r="CX46" s="54"/>
      <c r="DH46" s="54"/>
      <c r="DR46" s="54"/>
      <c r="EB46" s="54"/>
      <c r="EL46" s="54"/>
      <c r="EV46" s="54"/>
      <c r="FF46" s="54"/>
      <c r="FP46" s="54"/>
      <c r="FZ46" s="54"/>
      <c r="GJ46" s="54"/>
      <c r="GT46" s="54"/>
      <c r="HD46" s="54"/>
      <c r="HN46" s="54"/>
      <c r="HX46" s="54"/>
      <c r="IH46" s="54"/>
    </row>
    <row r="47" spans="1:242" s="2" customFormat="1" x14ac:dyDescent="0.25">
      <c r="A47" s="167" t="str">
        <f ca="1">IF(ISBLANK('Data Summary'!A49),"",'Data Summary'!A49)</f>
        <v/>
      </c>
      <c r="B47" s="54"/>
      <c r="L47" s="54"/>
      <c r="V47" s="54"/>
      <c r="AF47" s="54"/>
      <c r="AP47" s="54"/>
      <c r="AZ47" s="54"/>
      <c r="BJ47" s="54"/>
      <c r="BT47" s="54"/>
      <c r="CD47" s="54"/>
      <c r="CN47" s="54"/>
      <c r="CX47" s="54"/>
      <c r="DH47" s="54"/>
      <c r="DR47" s="54"/>
      <c r="EB47" s="54"/>
      <c r="EL47" s="54"/>
      <c r="EV47" s="54"/>
      <c r="FF47" s="54"/>
      <c r="FP47" s="54"/>
      <c r="FZ47" s="54"/>
      <c r="GJ47" s="54"/>
      <c r="GT47" s="54"/>
      <c r="HD47" s="54"/>
      <c r="HN47" s="54"/>
      <c r="HX47" s="54"/>
      <c r="IH47" s="54"/>
    </row>
    <row r="48" spans="1:242" s="2" customFormat="1" x14ac:dyDescent="0.25">
      <c r="A48" s="167" t="str">
        <f ca="1">IF(ISBLANK('Data Summary'!A50),"",'Data Summary'!A50)</f>
        <v/>
      </c>
      <c r="B48" s="54"/>
      <c r="L48" s="54"/>
      <c r="V48" s="54"/>
      <c r="AF48" s="54"/>
      <c r="AP48" s="54"/>
      <c r="AZ48" s="54"/>
      <c r="BJ48" s="54"/>
      <c r="BT48" s="54"/>
      <c r="CD48" s="54"/>
      <c r="CN48" s="54"/>
      <c r="CX48" s="54"/>
      <c r="DH48" s="54"/>
      <c r="DR48" s="54"/>
      <c r="EB48" s="54"/>
      <c r="EL48" s="54"/>
      <c r="EV48" s="54"/>
      <c r="FF48" s="54"/>
      <c r="FP48" s="54"/>
      <c r="FZ48" s="54"/>
      <c r="GJ48" s="54"/>
      <c r="GT48" s="54"/>
      <c r="HD48" s="54"/>
      <c r="HN48" s="54"/>
      <c r="HX48" s="54"/>
      <c r="IH48" s="54"/>
    </row>
    <row r="49" spans="1:242" s="2" customFormat="1" x14ac:dyDescent="0.25">
      <c r="A49" s="167" t="str">
        <f ca="1">IF(ISBLANK('Data Summary'!A51),"",'Data Summary'!A51)</f>
        <v/>
      </c>
      <c r="B49" s="54"/>
      <c r="L49" s="54"/>
      <c r="V49" s="54"/>
      <c r="AF49" s="54"/>
      <c r="AP49" s="54"/>
      <c r="AZ49" s="54"/>
      <c r="BJ49" s="54"/>
      <c r="BT49" s="54"/>
      <c r="CD49" s="54"/>
      <c r="CN49" s="54"/>
      <c r="CX49" s="54"/>
      <c r="DH49" s="54"/>
      <c r="DR49" s="54"/>
      <c r="EB49" s="54"/>
      <c r="EL49" s="54"/>
      <c r="EV49" s="54"/>
      <c r="FF49" s="54"/>
      <c r="FP49" s="54"/>
      <c r="FZ49" s="54"/>
      <c r="GJ49" s="54"/>
      <c r="GT49" s="54"/>
      <c r="HD49" s="54"/>
      <c r="HN49" s="54"/>
      <c r="HX49" s="54"/>
      <c r="IH49" s="54"/>
    </row>
    <row r="50" spans="1:242" s="2" customFormat="1" x14ac:dyDescent="0.25">
      <c r="A50" s="167" t="str">
        <f ca="1">IF(ISBLANK('Data Summary'!A52),"",'Data Summary'!A52)</f>
        <v/>
      </c>
      <c r="B50" s="54"/>
      <c r="L50" s="54"/>
      <c r="V50" s="54"/>
      <c r="AF50" s="54"/>
      <c r="AP50" s="54"/>
      <c r="AZ50" s="54"/>
      <c r="BJ50" s="54"/>
      <c r="BT50" s="54"/>
      <c r="CD50" s="54"/>
      <c r="CN50" s="54"/>
      <c r="CX50" s="54"/>
      <c r="DH50" s="54"/>
      <c r="DR50" s="54"/>
      <c r="EB50" s="54"/>
      <c r="EL50" s="54"/>
      <c r="EV50" s="54"/>
      <c r="FF50" s="54"/>
      <c r="FP50" s="54"/>
      <c r="FZ50" s="54"/>
      <c r="GJ50" s="54"/>
      <c r="GT50" s="54"/>
      <c r="HD50" s="54"/>
      <c r="HN50" s="54"/>
      <c r="HX50" s="54"/>
      <c r="IH50" s="54"/>
    </row>
    <row r="51" spans="1:242" s="2" customFormat="1" x14ac:dyDescent="0.25">
      <c r="A51" s="167" t="str">
        <f ca="1">IF(ISBLANK('Data Summary'!A53),"",'Data Summary'!A53)</f>
        <v/>
      </c>
      <c r="B51" s="54"/>
      <c r="L51" s="54"/>
      <c r="V51" s="54"/>
      <c r="AF51" s="54"/>
      <c r="AP51" s="54"/>
      <c r="AZ51" s="54"/>
      <c r="BJ51" s="54"/>
      <c r="BT51" s="54"/>
      <c r="CD51" s="54"/>
      <c r="CN51" s="54"/>
      <c r="CX51" s="54"/>
      <c r="DH51" s="54"/>
      <c r="DR51" s="54"/>
      <c r="EB51" s="54"/>
      <c r="EL51" s="54"/>
      <c r="EV51" s="54"/>
      <c r="FF51" s="54"/>
      <c r="FP51" s="54"/>
      <c r="FZ51" s="54"/>
      <c r="GJ51" s="54"/>
      <c r="GT51" s="54"/>
      <c r="HD51" s="54"/>
      <c r="HN51" s="54"/>
      <c r="HX51" s="54"/>
      <c r="IH51" s="54"/>
    </row>
    <row r="52" spans="1:242" s="2" customFormat="1" x14ac:dyDescent="0.25">
      <c r="A52" s="167" t="str">
        <f ca="1">IF(ISBLANK('Data Summary'!A54),"",'Data Summary'!A54)</f>
        <v/>
      </c>
      <c r="B52" s="54"/>
      <c r="L52" s="54"/>
      <c r="V52" s="54"/>
      <c r="AF52" s="54"/>
      <c r="AP52" s="54"/>
      <c r="AZ52" s="54"/>
      <c r="BJ52" s="54"/>
      <c r="BT52" s="54"/>
      <c r="CD52" s="54"/>
      <c r="CN52" s="54"/>
      <c r="CX52" s="54"/>
      <c r="DH52" s="54"/>
      <c r="DR52" s="54"/>
      <c r="EB52" s="54"/>
      <c r="EL52" s="54"/>
      <c r="EV52" s="54"/>
      <c r="FF52" s="54"/>
      <c r="FP52" s="54"/>
      <c r="FZ52" s="54"/>
      <c r="GJ52" s="54"/>
      <c r="GT52" s="54"/>
      <c r="HD52" s="54"/>
      <c r="HN52" s="54"/>
      <c r="HX52" s="54"/>
      <c r="IH52" s="54"/>
    </row>
    <row r="53" spans="1:242" s="2" customFormat="1" x14ac:dyDescent="0.25">
      <c r="A53" s="167" t="str">
        <f ca="1">IF(ISBLANK('Data Summary'!A55),"",'Data Summary'!A55)</f>
        <v/>
      </c>
      <c r="B53" s="54"/>
      <c r="L53" s="54"/>
      <c r="V53" s="54"/>
      <c r="AF53" s="54"/>
      <c r="AP53" s="54"/>
      <c r="AZ53" s="54"/>
      <c r="BJ53" s="54"/>
      <c r="BT53" s="54"/>
      <c r="CD53" s="54"/>
      <c r="CN53" s="54"/>
      <c r="CX53" s="54"/>
      <c r="DH53" s="54"/>
      <c r="DR53" s="54"/>
      <c r="EB53" s="54"/>
      <c r="EL53" s="54"/>
      <c r="EV53" s="54"/>
      <c r="FF53" s="54"/>
      <c r="FP53" s="54"/>
      <c r="FZ53" s="54"/>
      <c r="GJ53" s="54"/>
      <c r="GT53" s="54"/>
      <c r="HD53" s="54"/>
      <c r="HN53" s="54"/>
      <c r="HX53" s="54"/>
      <c r="IH53" s="54"/>
    </row>
    <row r="54" spans="1:242" s="2" customFormat="1" x14ac:dyDescent="0.25">
      <c r="A54" s="167" t="str">
        <f ca="1">IF(ISBLANK('Data Summary'!A56),"",'Data Summary'!A56)</f>
        <v/>
      </c>
      <c r="B54" s="54"/>
      <c r="L54" s="54"/>
      <c r="V54" s="54"/>
      <c r="AF54" s="54"/>
      <c r="AP54" s="54"/>
      <c r="AZ54" s="54"/>
      <c r="BJ54" s="54"/>
      <c r="BT54" s="54"/>
      <c r="CD54" s="54"/>
      <c r="CN54" s="54"/>
      <c r="CX54" s="54"/>
      <c r="DH54" s="54"/>
      <c r="DR54" s="54"/>
      <c r="EB54" s="54"/>
      <c r="EL54" s="54"/>
      <c r="EV54" s="54"/>
      <c r="FF54" s="54"/>
      <c r="FP54" s="54"/>
      <c r="FZ54" s="54"/>
      <c r="GJ54" s="54"/>
      <c r="GT54" s="54"/>
      <c r="HD54" s="54"/>
      <c r="HN54" s="54"/>
      <c r="HX54" s="54"/>
      <c r="IH54" s="54"/>
    </row>
    <row r="55" spans="1:242" s="2" customFormat="1" x14ac:dyDescent="0.25">
      <c r="A55" s="167" t="str">
        <f ca="1">IF(ISBLANK('Data Summary'!A57),"",'Data Summary'!A57)</f>
        <v/>
      </c>
      <c r="B55" s="54"/>
      <c r="L55" s="54"/>
      <c r="V55" s="54"/>
      <c r="AF55" s="54"/>
      <c r="AP55" s="54"/>
      <c r="AZ55" s="54"/>
      <c r="BJ55" s="54"/>
      <c r="BT55" s="54"/>
      <c r="CD55" s="54"/>
      <c r="CN55" s="54"/>
      <c r="CX55" s="54"/>
      <c r="DH55" s="54"/>
      <c r="DR55" s="54"/>
      <c r="EB55" s="54"/>
      <c r="EL55" s="54"/>
      <c r="EV55" s="54"/>
      <c r="FF55" s="54"/>
      <c r="FP55" s="54"/>
      <c r="FZ55" s="54"/>
      <c r="GJ55" s="54"/>
      <c r="GT55" s="54"/>
      <c r="HD55" s="54"/>
      <c r="HN55" s="54"/>
      <c r="HX55" s="54"/>
      <c r="IH55" s="54"/>
    </row>
    <row r="56" spans="1:242" s="2" customFormat="1" x14ac:dyDescent="0.25">
      <c r="A56" s="167" t="str">
        <f ca="1">IF(ISBLANK('Data Summary'!A58),"",'Data Summary'!A58)</f>
        <v/>
      </c>
      <c r="B56" s="54"/>
      <c r="L56" s="54"/>
      <c r="V56" s="54"/>
      <c r="AF56" s="54"/>
      <c r="AP56" s="54"/>
      <c r="AZ56" s="54"/>
      <c r="BJ56" s="54"/>
      <c r="BT56" s="54"/>
      <c r="CD56" s="54"/>
      <c r="CN56" s="54"/>
      <c r="CX56" s="54"/>
      <c r="DH56" s="54"/>
      <c r="DR56" s="54"/>
      <c r="EB56" s="54"/>
      <c r="EL56" s="54"/>
      <c r="EV56" s="54"/>
      <c r="FF56" s="54"/>
      <c r="FP56" s="54"/>
      <c r="FZ56" s="54"/>
      <c r="GJ56" s="54"/>
      <c r="GT56" s="54"/>
      <c r="HD56" s="54"/>
      <c r="HN56" s="54"/>
      <c r="HX56" s="54"/>
      <c r="IH56" s="54"/>
    </row>
    <row r="57" spans="1:242" s="2" customFormat="1" x14ac:dyDescent="0.25">
      <c r="A57" s="167" t="str">
        <f ca="1">IF(ISBLANK('Data Summary'!A59),"",'Data Summary'!A59)</f>
        <v/>
      </c>
      <c r="B57" s="54"/>
      <c r="L57" s="54"/>
      <c r="V57" s="54"/>
      <c r="AF57" s="54"/>
      <c r="AP57" s="54"/>
      <c r="AZ57" s="54"/>
      <c r="BJ57" s="54"/>
      <c r="BT57" s="54"/>
      <c r="CD57" s="54"/>
      <c r="CN57" s="54"/>
      <c r="CX57" s="54"/>
      <c r="DH57" s="54"/>
      <c r="DR57" s="54"/>
      <c r="EB57" s="54"/>
      <c r="EL57" s="54"/>
      <c r="EV57" s="54"/>
      <c r="FF57" s="54"/>
      <c r="FP57" s="54"/>
      <c r="FZ57" s="54"/>
      <c r="GJ57" s="54"/>
      <c r="GT57" s="54"/>
      <c r="HD57" s="54"/>
      <c r="HN57" s="54"/>
      <c r="HX57" s="54"/>
      <c r="IH57" s="54"/>
    </row>
    <row r="58" spans="1:242" s="2" customFormat="1" x14ac:dyDescent="0.25">
      <c r="A58" s="167" t="str">
        <f ca="1">IF(ISBLANK('Data Summary'!A60),"",'Data Summary'!A60)</f>
        <v/>
      </c>
      <c r="B58" s="54"/>
      <c r="L58" s="54"/>
      <c r="V58" s="54"/>
      <c r="AF58" s="54"/>
      <c r="AP58" s="54"/>
      <c r="AZ58" s="54"/>
      <c r="BJ58" s="54"/>
      <c r="BT58" s="54"/>
      <c r="CD58" s="54"/>
      <c r="CN58" s="54"/>
      <c r="CX58" s="54"/>
      <c r="DH58" s="54"/>
      <c r="DR58" s="54"/>
      <c r="EB58" s="54"/>
      <c r="EL58" s="54"/>
      <c r="EV58" s="54"/>
      <c r="FF58" s="54"/>
      <c r="FP58" s="54"/>
      <c r="FZ58" s="54"/>
      <c r="GJ58" s="54"/>
      <c r="GT58" s="54"/>
      <c r="HD58" s="54"/>
      <c r="HN58" s="54"/>
      <c r="HX58" s="54"/>
      <c r="IH58" s="54"/>
    </row>
    <row r="59" spans="1:242" s="2" customFormat="1" x14ac:dyDescent="0.25">
      <c r="A59" s="167" t="str">
        <f ca="1">IF(ISBLANK('Data Summary'!A61),"",'Data Summary'!A61)</f>
        <v/>
      </c>
      <c r="B59" s="54"/>
      <c r="L59" s="54"/>
      <c r="V59" s="54"/>
      <c r="AF59" s="54"/>
      <c r="AP59" s="54"/>
      <c r="AZ59" s="54"/>
      <c r="BJ59" s="54"/>
      <c r="BT59" s="54"/>
      <c r="CD59" s="54"/>
      <c r="CN59" s="54"/>
      <c r="CX59" s="54"/>
      <c r="DH59" s="54"/>
      <c r="DR59" s="54"/>
      <c r="EB59" s="54"/>
      <c r="EL59" s="54"/>
      <c r="EV59" s="54"/>
      <c r="FF59" s="54"/>
      <c r="FP59" s="54"/>
      <c r="FZ59" s="54"/>
      <c r="GJ59" s="54"/>
      <c r="GT59" s="54"/>
      <c r="HD59" s="54"/>
      <c r="HN59" s="54"/>
      <c r="HX59" s="54"/>
      <c r="IH59" s="54"/>
    </row>
    <row r="60" spans="1:242" s="2" customFormat="1" x14ac:dyDescent="0.25">
      <c r="A60" s="167" t="str">
        <f ca="1">IF(ISBLANK('Data Summary'!A62),"",'Data Summary'!A62)</f>
        <v/>
      </c>
      <c r="B60" s="54"/>
      <c r="L60" s="54"/>
      <c r="V60" s="54"/>
      <c r="AF60" s="54"/>
      <c r="AP60" s="54"/>
      <c r="AZ60" s="54"/>
      <c r="BJ60" s="54"/>
      <c r="BT60" s="54"/>
      <c r="CD60" s="54"/>
      <c r="CN60" s="54"/>
      <c r="CX60" s="54"/>
      <c r="DH60" s="54"/>
      <c r="DR60" s="54"/>
      <c r="EB60" s="54"/>
      <c r="EL60" s="54"/>
      <c r="EV60" s="54"/>
      <c r="FF60" s="54"/>
      <c r="FP60" s="54"/>
      <c r="FZ60" s="54"/>
      <c r="GJ60" s="54"/>
      <c r="GT60" s="54"/>
      <c r="HD60" s="54"/>
      <c r="HN60" s="54"/>
      <c r="HX60" s="54"/>
      <c r="IH60" s="54"/>
    </row>
    <row r="61" spans="1:242" s="2" customFormat="1" x14ac:dyDescent="0.25">
      <c r="A61" s="167" t="str">
        <f ca="1">IF(ISBLANK('Data Summary'!A63),"",'Data Summary'!A63)</f>
        <v/>
      </c>
      <c r="B61" s="54"/>
      <c r="L61" s="54"/>
      <c r="V61" s="54"/>
      <c r="AF61" s="54"/>
      <c r="AP61" s="54"/>
      <c r="AZ61" s="54"/>
      <c r="BJ61" s="54"/>
      <c r="BT61" s="54"/>
      <c r="CD61" s="54"/>
      <c r="CN61" s="54"/>
      <c r="CX61" s="54"/>
      <c r="DH61" s="54"/>
      <c r="DR61" s="54"/>
      <c r="EB61" s="54"/>
      <c r="EL61" s="54"/>
      <c r="EV61" s="54"/>
      <c r="FF61" s="54"/>
      <c r="FP61" s="54"/>
      <c r="FZ61" s="54"/>
      <c r="GJ61" s="54"/>
      <c r="GT61" s="54"/>
      <c r="HD61" s="54"/>
      <c r="HN61" s="54"/>
      <c r="HX61" s="54"/>
      <c r="IH61" s="54"/>
    </row>
    <row r="62" spans="1:242" s="2" customFormat="1" x14ac:dyDescent="0.25">
      <c r="A62" s="167" t="str">
        <f ca="1">IF(ISBLANK('Data Summary'!A64),"",'Data Summary'!A64)</f>
        <v/>
      </c>
      <c r="B62" s="54"/>
      <c r="L62" s="54"/>
      <c r="V62" s="54"/>
      <c r="AF62" s="54"/>
      <c r="AP62" s="54"/>
      <c r="AZ62" s="54"/>
      <c r="BJ62" s="54"/>
      <c r="BT62" s="54"/>
      <c r="CD62" s="54"/>
      <c r="CN62" s="54"/>
      <c r="CX62" s="54"/>
      <c r="DH62" s="54"/>
      <c r="DR62" s="54"/>
      <c r="EB62" s="54"/>
      <c r="EL62" s="54"/>
      <c r="EV62" s="54"/>
      <c r="FF62" s="54"/>
      <c r="FP62" s="54"/>
      <c r="FZ62" s="54"/>
      <c r="GJ62" s="54"/>
      <c r="GT62" s="54"/>
      <c r="HD62" s="54"/>
      <c r="HN62" s="54"/>
      <c r="HX62" s="54"/>
      <c r="IH62" s="54"/>
    </row>
    <row r="63" spans="1:242" s="2" customFormat="1" x14ac:dyDescent="0.25">
      <c r="A63" s="167" t="str">
        <f ca="1">IF(ISBLANK('Data Summary'!A65),"",'Data Summary'!A65)</f>
        <v/>
      </c>
      <c r="B63" s="54"/>
      <c r="L63" s="54"/>
      <c r="V63" s="54"/>
      <c r="AF63" s="54"/>
      <c r="AP63" s="54"/>
      <c r="AZ63" s="54"/>
      <c r="BJ63" s="54"/>
      <c r="BT63" s="54"/>
      <c r="CD63" s="54"/>
      <c r="CN63" s="54"/>
      <c r="CX63" s="54"/>
      <c r="DH63" s="54"/>
      <c r="DR63" s="54"/>
      <c r="EB63" s="54"/>
      <c r="EL63" s="54"/>
      <c r="EV63" s="54"/>
      <c r="FF63" s="54"/>
      <c r="FP63" s="54"/>
      <c r="FZ63" s="54"/>
      <c r="GJ63" s="54"/>
      <c r="GT63" s="54"/>
      <c r="HD63" s="54"/>
      <c r="HN63" s="54"/>
      <c r="HX63" s="54"/>
      <c r="IH63" s="54"/>
    </row>
    <row r="64" spans="1:242" s="2" customFormat="1" x14ac:dyDescent="0.25">
      <c r="A64" s="167" t="str">
        <f ca="1">IF(ISBLANK('Data Summary'!A66),"",'Data Summary'!A66)</f>
        <v/>
      </c>
      <c r="B64" s="54"/>
      <c r="L64" s="54"/>
      <c r="V64" s="54"/>
      <c r="AF64" s="54"/>
      <c r="AP64" s="54"/>
      <c r="AZ64" s="54"/>
      <c r="BJ64" s="54"/>
      <c r="BT64" s="54"/>
      <c r="CD64" s="54"/>
      <c r="CN64" s="54"/>
      <c r="CX64" s="54"/>
      <c r="DH64" s="54"/>
      <c r="DR64" s="54"/>
      <c r="EB64" s="54"/>
      <c r="EL64" s="54"/>
      <c r="EV64" s="54"/>
      <c r="FF64" s="54"/>
      <c r="FP64" s="54"/>
      <c r="FZ64" s="54"/>
      <c r="GJ64" s="54"/>
      <c r="GT64" s="54"/>
      <c r="HD64" s="54"/>
      <c r="HN64" s="54"/>
      <c r="HX64" s="54"/>
      <c r="IH64" s="54"/>
    </row>
    <row r="65" spans="1:242" s="2" customFormat="1" x14ac:dyDescent="0.25">
      <c r="A65" s="167" t="str">
        <f ca="1">IF(ISBLANK('Data Summary'!A67),"",'Data Summary'!A67)</f>
        <v/>
      </c>
      <c r="B65" s="54"/>
      <c r="L65" s="54"/>
      <c r="V65" s="54"/>
      <c r="AF65" s="54"/>
      <c r="AP65" s="54"/>
      <c r="AZ65" s="54"/>
      <c r="BJ65" s="54"/>
      <c r="BT65" s="54"/>
      <c r="CD65" s="54"/>
      <c r="CN65" s="54"/>
      <c r="CX65" s="54"/>
      <c r="DH65" s="54"/>
      <c r="DR65" s="54"/>
      <c r="EB65" s="54"/>
      <c r="EL65" s="54"/>
      <c r="EV65" s="54"/>
      <c r="FF65" s="54"/>
      <c r="FP65" s="54"/>
      <c r="FZ65" s="54"/>
      <c r="GJ65" s="54"/>
      <c r="GT65" s="54"/>
      <c r="HD65" s="54"/>
      <c r="HN65" s="54"/>
      <c r="HX65" s="54"/>
      <c r="IH65" s="54"/>
    </row>
    <row r="66" spans="1:242" s="2" customFormat="1" x14ac:dyDescent="0.25">
      <c r="A66" s="167" t="str">
        <f ca="1">IF(ISBLANK('Data Summary'!A68),"",'Data Summary'!A68)</f>
        <v/>
      </c>
      <c r="B66" s="54"/>
      <c r="L66" s="54"/>
      <c r="V66" s="54"/>
      <c r="AF66" s="54"/>
      <c r="AP66" s="54"/>
      <c r="AZ66" s="54"/>
      <c r="BJ66" s="54"/>
      <c r="BT66" s="54"/>
      <c r="CD66" s="54"/>
      <c r="CN66" s="54"/>
      <c r="CX66" s="54"/>
      <c r="DH66" s="54"/>
      <c r="DR66" s="54"/>
      <c r="EB66" s="54"/>
      <c r="EL66" s="54"/>
      <c r="EV66" s="54"/>
      <c r="FF66" s="54"/>
      <c r="FP66" s="54"/>
      <c r="FZ66" s="54"/>
      <c r="GJ66" s="54"/>
      <c r="GT66" s="54"/>
      <c r="HD66" s="54"/>
      <c r="HN66" s="54"/>
      <c r="HX66" s="54"/>
      <c r="IH66" s="54"/>
    </row>
    <row r="67" spans="1:242" s="2" customFormat="1" x14ac:dyDescent="0.25">
      <c r="A67" s="167" t="str">
        <f ca="1">IF(ISBLANK('Data Summary'!A69),"",'Data Summary'!A69)</f>
        <v/>
      </c>
      <c r="B67" s="54"/>
      <c r="L67" s="54"/>
      <c r="V67" s="54"/>
      <c r="AF67" s="54"/>
      <c r="AP67" s="54"/>
      <c r="AZ67" s="54"/>
      <c r="BJ67" s="54"/>
      <c r="BT67" s="54"/>
      <c r="CD67" s="54"/>
      <c r="CN67" s="54"/>
      <c r="CX67" s="54"/>
      <c r="DH67" s="54"/>
      <c r="DR67" s="54"/>
      <c r="EB67" s="54"/>
      <c r="EL67" s="54"/>
      <c r="EV67" s="54"/>
      <c r="FF67" s="54"/>
      <c r="FP67" s="54"/>
      <c r="FZ67" s="54"/>
      <c r="GJ67" s="54"/>
      <c r="GT67" s="54"/>
      <c r="HD67" s="54"/>
      <c r="HN67" s="54"/>
      <c r="HX67" s="54"/>
      <c r="IH67" s="54"/>
    </row>
    <row r="68" spans="1:242" s="2" customFormat="1" x14ac:dyDescent="0.25">
      <c r="A68" s="167" t="str">
        <f ca="1">IF(ISBLANK('Data Summary'!A70),"",'Data Summary'!A70)</f>
        <v/>
      </c>
      <c r="B68" s="54"/>
      <c r="L68" s="54"/>
      <c r="V68" s="54"/>
      <c r="AF68" s="54"/>
      <c r="AP68" s="54"/>
      <c r="AZ68" s="54"/>
      <c r="BJ68" s="54"/>
      <c r="BT68" s="54"/>
      <c r="CD68" s="54"/>
      <c r="CN68" s="54"/>
      <c r="CX68" s="54"/>
      <c r="DH68" s="54"/>
      <c r="DR68" s="54"/>
      <c r="EB68" s="54"/>
      <c r="EL68" s="54"/>
      <c r="EV68" s="54"/>
      <c r="FF68" s="54"/>
      <c r="FP68" s="54"/>
      <c r="FZ68" s="54"/>
      <c r="GJ68" s="54"/>
      <c r="GT68" s="54"/>
      <c r="HD68" s="54"/>
      <c r="HN68" s="54"/>
      <c r="HX68" s="54"/>
      <c r="IH68" s="54"/>
    </row>
    <row r="69" spans="1:242" s="2" customFormat="1" x14ac:dyDescent="0.25">
      <c r="A69" s="167" t="str">
        <f ca="1">IF(ISBLANK('Data Summary'!A71),"",'Data Summary'!A71)</f>
        <v/>
      </c>
      <c r="B69" s="54"/>
      <c r="L69" s="54"/>
      <c r="V69" s="54"/>
      <c r="AF69" s="54"/>
      <c r="AP69" s="54"/>
      <c r="AZ69" s="54"/>
      <c r="BJ69" s="54"/>
      <c r="BT69" s="54"/>
      <c r="CD69" s="54"/>
      <c r="CN69" s="54"/>
      <c r="CX69" s="54"/>
      <c r="DH69" s="54"/>
      <c r="DR69" s="54"/>
      <c r="EB69" s="54"/>
      <c r="EL69" s="54"/>
      <c r="EV69" s="54"/>
      <c r="FF69" s="54"/>
      <c r="FP69" s="54"/>
      <c r="FZ69" s="54"/>
      <c r="GJ69" s="54"/>
      <c r="GT69" s="54"/>
      <c r="HD69" s="54"/>
      <c r="HN69" s="54"/>
      <c r="HX69" s="54"/>
      <c r="IH69" s="54"/>
    </row>
    <row r="70" spans="1:242" s="2" customFormat="1" x14ac:dyDescent="0.25">
      <c r="A70" s="167" t="str">
        <f ca="1">IF(ISBLANK('Data Summary'!A72),"",'Data Summary'!A72)</f>
        <v/>
      </c>
      <c r="B70" s="54"/>
      <c r="L70" s="54"/>
      <c r="V70" s="54"/>
      <c r="AF70" s="54"/>
      <c r="AP70" s="54"/>
      <c r="AZ70" s="54"/>
      <c r="BJ70" s="54"/>
      <c r="BT70" s="54"/>
      <c r="CD70" s="54"/>
      <c r="CN70" s="54"/>
      <c r="CX70" s="54"/>
      <c r="DH70" s="54"/>
      <c r="DR70" s="54"/>
      <c r="EB70" s="54"/>
      <c r="EL70" s="54"/>
      <c r="EV70" s="54"/>
      <c r="FF70" s="54"/>
      <c r="FP70" s="54"/>
      <c r="FZ70" s="54"/>
      <c r="GJ70" s="54"/>
      <c r="GT70" s="54"/>
      <c r="HD70" s="54"/>
      <c r="HN70" s="54"/>
      <c r="HX70" s="54"/>
      <c r="IH70" s="54"/>
    </row>
    <row r="71" spans="1:242" s="2" customFormat="1" x14ac:dyDescent="0.25">
      <c r="A71" s="167" t="str">
        <f ca="1">IF(ISBLANK('Data Summary'!A73),"",'Data Summary'!A73)</f>
        <v/>
      </c>
      <c r="B71" s="54"/>
      <c r="L71" s="54"/>
      <c r="V71" s="54"/>
      <c r="AF71" s="54"/>
      <c r="AP71" s="54"/>
      <c r="AZ71" s="54"/>
      <c r="BJ71" s="54"/>
      <c r="BT71" s="54"/>
      <c r="CD71" s="54"/>
      <c r="CN71" s="54"/>
      <c r="CX71" s="54"/>
      <c r="DH71" s="54"/>
      <c r="DR71" s="54"/>
      <c r="EB71" s="54"/>
      <c r="EL71" s="54"/>
      <c r="EV71" s="54"/>
      <c r="FF71" s="54"/>
      <c r="FP71" s="54"/>
      <c r="FZ71" s="54"/>
      <c r="GJ71" s="54"/>
      <c r="GT71" s="54"/>
      <c r="HD71" s="54"/>
      <c r="HN71" s="54"/>
      <c r="HX71" s="54"/>
      <c r="IH71" s="54"/>
    </row>
    <row r="72" spans="1:242" s="2" customFormat="1" x14ac:dyDescent="0.25">
      <c r="A72" s="167" t="str">
        <f ca="1">IF(ISBLANK('Data Summary'!A74),"",'Data Summary'!A74)</f>
        <v/>
      </c>
      <c r="B72" s="54"/>
      <c r="L72" s="54"/>
      <c r="V72" s="54"/>
      <c r="AF72" s="54"/>
      <c r="AP72" s="54"/>
      <c r="AZ72" s="54"/>
      <c r="BJ72" s="54"/>
      <c r="BT72" s="54"/>
      <c r="CD72" s="54"/>
      <c r="CN72" s="54"/>
      <c r="CX72" s="54"/>
      <c r="DH72" s="54"/>
      <c r="DR72" s="54"/>
      <c r="EB72" s="54"/>
      <c r="EL72" s="54"/>
      <c r="EV72" s="54"/>
      <c r="FF72" s="54"/>
      <c r="FP72" s="54"/>
      <c r="FZ72" s="54"/>
      <c r="GJ72" s="54"/>
      <c r="GT72" s="54"/>
      <c r="HD72" s="54"/>
      <c r="HN72" s="54"/>
      <c r="HX72" s="54"/>
      <c r="IH72" s="54"/>
    </row>
    <row r="73" spans="1:242" s="2" customFormat="1" x14ac:dyDescent="0.25">
      <c r="A73" s="167" t="str">
        <f ca="1">IF(ISBLANK('Data Summary'!A75),"",'Data Summary'!A75)</f>
        <v/>
      </c>
      <c r="B73" s="54"/>
      <c r="L73" s="54"/>
      <c r="V73" s="54"/>
      <c r="AF73" s="54"/>
      <c r="AP73" s="54"/>
      <c r="AZ73" s="54"/>
      <c r="BJ73" s="54"/>
      <c r="BT73" s="54"/>
      <c r="CD73" s="54"/>
      <c r="CN73" s="54"/>
      <c r="CX73" s="54"/>
      <c r="DH73" s="54"/>
      <c r="DR73" s="54"/>
      <c r="EB73" s="54"/>
      <c r="EL73" s="54"/>
      <c r="EV73" s="54"/>
      <c r="FF73" s="54"/>
      <c r="FP73" s="54"/>
      <c r="FZ73" s="54"/>
      <c r="GJ73" s="54"/>
      <c r="GT73" s="54"/>
      <c r="HD73" s="54"/>
      <c r="HN73" s="54"/>
      <c r="HX73" s="54"/>
      <c r="IH73" s="54"/>
    </row>
    <row r="74" spans="1:242" s="2" customFormat="1" x14ac:dyDescent="0.25">
      <c r="A74" s="167" t="str">
        <f ca="1">IF(ISBLANK('Data Summary'!A76),"",'Data Summary'!A76)</f>
        <v/>
      </c>
      <c r="B74" s="54"/>
      <c r="L74" s="54"/>
      <c r="V74" s="54"/>
      <c r="AF74" s="54"/>
      <c r="AP74" s="54"/>
      <c r="AZ74" s="54"/>
      <c r="BJ74" s="54"/>
      <c r="BT74" s="54"/>
      <c r="CD74" s="54"/>
      <c r="CN74" s="54"/>
      <c r="CX74" s="54"/>
      <c r="DH74" s="54"/>
      <c r="DR74" s="54"/>
      <c r="EB74" s="54"/>
      <c r="EL74" s="54"/>
      <c r="EV74" s="54"/>
      <c r="FF74" s="54"/>
      <c r="FP74" s="54"/>
      <c r="FZ74" s="54"/>
      <c r="GJ74" s="54"/>
      <c r="GT74" s="54"/>
      <c r="HD74" s="54"/>
      <c r="HN74" s="54"/>
      <c r="HX74" s="54"/>
      <c r="IH74" s="54"/>
    </row>
    <row r="75" spans="1:242" s="2" customFormat="1" x14ac:dyDescent="0.25">
      <c r="A75" s="167" t="str">
        <f ca="1">IF(ISBLANK('Data Summary'!A77),"",'Data Summary'!A77)</f>
        <v/>
      </c>
      <c r="B75" s="54"/>
      <c r="L75" s="54"/>
      <c r="V75" s="54"/>
      <c r="AF75" s="54"/>
      <c r="AP75" s="54"/>
      <c r="AZ75" s="54"/>
      <c r="BJ75" s="54"/>
      <c r="BT75" s="54"/>
      <c r="CD75" s="54"/>
      <c r="CN75" s="54"/>
      <c r="CX75" s="54"/>
      <c r="DH75" s="54"/>
      <c r="DR75" s="54"/>
      <c r="EB75" s="54"/>
      <c r="EL75" s="54"/>
      <c r="EV75" s="54"/>
      <c r="FF75" s="54"/>
      <c r="FP75" s="54"/>
      <c r="FZ75" s="54"/>
      <c r="GJ75" s="54"/>
      <c r="GT75" s="54"/>
      <c r="HD75" s="54"/>
      <c r="HN75" s="54"/>
      <c r="HX75" s="54"/>
      <c r="IH75" s="54"/>
    </row>
    <row r="76" spans="1:242" s="2" customFormat="1" x14ac:dyDescent="0.25">
      <c r="A76" s="167" t="str">
        <f ca="1">IF(ISBLANK('Data Summary'!A78),"",'Data Summary'!A78)</f>
        <v/>
      </c>
      <c r="B76" s="54"/>
      <c r="L76" s="54"/>
      <c r="V76" s="54"/>
      <c r="AF76" s="54"/>
      <c r="AP76" s="54"/>
      <c r="AZ76" s="54"/>
      <c r="BJ76" s="54"/>
      <c r="BT76" s="54"/>
      <c r="CD76" s="54"/>
      <c r="CN76" s="54"/>
      <c r="CX76" s="54"/>
      <c r="DH76" s="54"/>
      <c r="DR76" s="54"/>
      <c r="EB76" s="54"/>
      <c r="EL76" s="54"/>
      <c r="EV76" s="54"/>
      <c r="FF76" s="54"/>
      <c r="FP76" s="54"/>
      <c r="FZ76" s="54"/>
      <c r="GJ76" s="54"/>
      <c r="GT76" s="54"/>
      <c r="HD76" s="54"/>
      <c r="HN76" s="54"/>
      <c r="HX76" s="54"/>
      <c r="IH76" s="54"/>
    </row>
    <row r="77" spans="1:242" s="2" customFormat="1" x14ac:dyDescent="0.25">
      <c r="A77" s="167" t="str">
        <f ca="1">IF(ISBLANK('Data Summary'!A79),"",'Data Summary'!A79)</f>
        <v/>
      </c>
      <c r="B77" s="54"/>
      <c r="L77" s="54"/>
      <c r="V77" s="54"/>
      <c r="AF77" s="54"/>
      <c r="AP77" s="54"/>
      <c r="AZ77" s="54"/>
      <c r="BJ77" s="54"/>
      <c r="BT77" s="54"/>
      <c r="CD77" s="54"/>
      <c r="CN77" s="54"/>
      <c r="CX77" s="54"/>
      <c r="DH77" s="54"/>
      <c r="DR77" s="54"/>
      <c r="EB77" s="54"/>
      <c r="EL77" s="54"/>
      <c r="EV77" s="54"/>
      <c r="FF77" s="54"/>
      <c r="FP77" s="54"/>
      <c r="FZ77" s="54"/>
      <c r="GJ77" s="54"/>
      <c r="GT77" s="54"/>
      <c r="HD77" s="54"/>
      <c r="HN77" s="54"/>
      <c r="HX77" s="54"/>
      <c r="IH77" s="54"/>
    </row>
    <row r="78" spans="1:242" s="2" customFormat="1" x14ac:dyDescent="0.25">
      <c r="A78" s="167" t="str">
        <f ca="1">IF(ISBLANK('Data Summary'!A80),"",'Data Summary'!A80)</f>
        <v/>
      </c>
      <c r="B78" s="54"/>
      <c r="L78" s="54"/>
      <c r="V78" s="54"/>
      <c r="AF78" s="54"/>
      <c r="AP78" s="54"/>
      <c r="AZ78" s="54"/>
      <c r="BJ78" s="54"/>
      <c r="BT78" s="54"/>
      <c r="CD78" s="54"/>
      <c r="CN78" s="54"/>
      <c r="CX78" s="54"/>
      <c r="DH78" s="54"/>
      <c r="DR78" s="54"/>
      <c r="EB78" s="54"/>
      <c r="EL78" s="54"/>
      <c r="EV78" s="54"/>
      <c r="FF78" s="54"/>
      <c r="FP78" s="54"/>
      <c r="FZ78" s="54"/>
      <c r="GJ78" s="54"/>
      <c r="GT78" s="54"/>
      <c r="HD78" s="54"/>
      <c r="HN78" s="54"/>
      <c r="HX78" s="54"/>
      <c r="IH78" s="54"/>
    </row>
    <row r="79" spans="1:242" s="2" customFormat="1" x14ac:dyDescent="0.25">
      <c r="A79" s="167" t="str">
        <f ca="1">IF(ISBLANK('Data Summary'!A81),"",'Data Summary'!A81)</f>
        <v/>
      </c>
      <c r="B79" s="54"/>
      <c r="L79" s="54"/>
      <c r="V79" s="54"/>
      <c r="AF79" s="54"/>
      <c r="AP79" s="54"/>
      <c r="AZ79" s="54"/>
      <c r="BJ79" s="54"/>
      <c r="BT79" s="54"/>
      <c r="CD79" s="54"/>
      <c r="CN79" s="54"/>
      <c r="CX79" s="54"/>
      <c r="DH79" s="54"/>
      <c r="DR79" s="54"/>
      <c r="EB79" s="54"/>
      <c r="EL79" s="54"/>
      <c r="EV79" s="54"/>
      <c r="FF79" s="54"/>
      <c r="FP79" s="54"/>
      <c r="FZ79" s="54"/>
      <c r="GJ79" s="54"/>
      <c r="GT79" s="54"/>
      <c r="HD79" s="54"/>
      <c r="HN79" s="54"/>
      <c r="HX79" s="54"/>
      <c r="IH79" s="54"/>
    </row>
    <row r="80" spans="1:242" s="2" customFormat="1" x14ac:dyDescent="0.25">
      <c r="A80" s="167" t="str">
        <f ca="1">IF(ISBLANK('Data Summary'!A82),"",'Data Summary'!A82)</f>
        <v/>
      </c>
      <c r="B80" s="54"/>
      <c r="L80" s="54"/>
      <c r="V80" s="54"/>
      <c r="AF80" s="54"/>
      <c r="AP80" s="54"/>
      <c r="AZ80" s="54"/>
      <c r="BJ80" s="54"/>
      <c r="BT80" s="54"/>
      <c r="CD80" s="54"/>
      <c r="CN80" s="54"/>
      <c r="CX80" s="54"/>
      <c r="DH80" s="54"/>
      <c r="DR80" s="54"/>
      <c r="EB80" s="54"/>
      <c r="EL80" s="54"/>
      <c r="EV80" s="54"/>
      <c r="FF80" s="54"/>
      <c r="FP80" s="54"/>
      <c r="FZ80" s="54"/>
      <c r="GJ80" s="54"/>
      <c r="GT80" s="54"/>
      <c r="HD80" s="54"/>
      <c r="HN80" s="54"/>
      <c r="HX80" s="54"/>
      <c r="IH80" s="54"/>
    </row>
    <row r="81" spans="1:242" s="2" customFormat="1" x14ac:dyDescent="0.25">
      <c r="A81" s="167" t="str">
        <f ca="1">IF(ISBLANK('Data Summary'!A83),"",'Data Summary'!A83)</f>
        <v/>
      </c>
      <c r="B81" s="54"/>
      <c r="L81" s="54"/>
      <c r="V81" s="54"/>
      <c r="AF81" s="54"/>
      <c r="AP81" s="54"/>
      <c r="AZ81" s="54"/>
      <c r="BJ81" s="54"/>
      <c r="BT81" s="54"/>
      <c r="CD81" s="54"/>
      <c r="CN81" s="54"/>
      <c r="CX81" s="54"/>
      <c r="DH81" s="54"/>
      <c r="DR81" s="54"/>
      <c r="EB81" s="54"/>
      <c r="EL81" s="54"/>
      <c r="EV81" s="54"/>
      <c r="FF81" s="54"/>
      <c r="FP81" s="54"/>
      <c r="FZ81" s="54"/>
      <c r="GJ81" s="54"/>
      <c r="GT81" s="54"/>
      <c r="HD81" s="54"/>
      <c r="HN81" s="54"/>
      <c r="HX81" s="54"/>
      <c r="IH81" s="54"/>
    </row>
    <row r="82" spans="1:242" s="2" customFormat="1" x14ac:dyDescent="0.25">
      <c r="A82" s="167" t="str">
        <f ca="1">IF(ISBLANK('Data Summary'!A84),"",'Data Summary'!A84)</f>
        <v/>
      </c>
      <c r="B82" s="54"/>
      <c r="L82" s="54"/>
      <c r="V82" s="54"/>
      <c r="AF82" s="54"/>
      <c r="AP82" s="54"/>
      <c r="AZ82" s="54"/>
      <c r="BJ82" s="54"/>
      <c r="BT82" s="54"/>
      <c r="CD82" s="54"/>
      <c r="CN82" s="54"/>
      <c r="CX82" s="54"/>
      <c r="DH82" s="54"/>
      <c r="DR82" s="54"/>
      <c r="EB82" s="54"/>
      <c r="EL82" s="54"/>
      <c r="EV82" s="54"/>
      <c r="FF82" s="54"/>
      <c r="FP82" s="54"/>
      <c r="FZ82" s="54"/>
      <c r="GJ82" s="54"/>
      <c r="GT82" s="54"/>
      <c r="HD82" s="54"/>
      <c r="HN82" s="54"/>
      <c r="HX82" s="54"/>
      <c r="IH82" s="54"/>
    </row>
    <row r="83" spans="1:242" s="2" customFormat="1" x14ac:dyDescent="0.25">
      <c r="A83" s="167" t="str">
        <f ca="1">IF(ISBLANK('Data Summary'!A85),"",'Data Summary'!A85)</f>
        <v/>
      </c>
      <c r="B83" s="54"/>
      <c r="L83" s="54"/>
      <c r="V83" s="54"/>
      <c r="AF83" s="54"/>
      <c r="AP83" s="54"/>
      <c r="AZ83" s="54"/>
      <c r="BJ83" s="54"/>
      <c r="BT83" s="54"/>
      <c r="CD83" s="54"/>
      <c r="CN83" s="54"/>
      <c r="CX83" s="54"/>
      <c r="DH83" s="54"/>
      <c r="DR83" s="54"/>
      <c r="EB83" s="54"/>
      <c r="EL83" s="54"/>
      <c r="EV83" s="54"/>
      <c r="FF83" s="54"/>
      <c r="FP83" s="54"/>
      <c r="FZ83" s="54"/>
      <c r="GJ83" s="54"/>
      <c r="GT83" s="54"/>
      <c r="HD83" s="54"/>
      <c r="HN83" s="54"/>
      <c r="HX83" s="54"/>
      <c r="IH83" s="54"/>
    </row>
    <row r="84" spans="1:242" s="2" customFormat="1" x14ac:dyDescent="0.25">
      <c r="A84" s="167" t="str">
        <f ca="1">IF(ISBLANK('Data Summary'!A86),"",'Data Summary'!A86)</f>
        <v/>
      </c>
      <c r="B84" s="54"/>
      <c r="L84" s="54"/>
      <c r="V84" s="54"/>
      <c r="AF84" s="54"/>
      <c r="AP84" s="54"/>
      <c r="AZ84" s="54"/>
      <c r="BJ84" s="54"/>
      <c r="BT84" s="54"/>
      <c r="CD84" s="54"/>
      <c r="CN84" s="54"/>
      <c r="CX84" s="54"/>
      <c r="DH84" s="54"/>
      <c r="DR84" s="54"/>
      <c r="EB84" s="54"/>
      <c r="EL84" s="54"/>
      <c r="EV84" s="54"/>
      <c r="FF84" s="54"/>
      <c r="FP84" s="54"/>
      <c r="FZ84" s="54"/>
      <c r="GJ84" s="54"/>
      <c r="GT84" s="54"/>
      <c r="HD84" s="54"/>
      <c r="HN84" s="54"/>
      <c r="HX84" s="54"/>
      <c r="IH84" s="54"/>
    </row>
    <row r="85" spans="1:242" s="2" customFormat="1" x14ac:dyDescent="0.25">
      <c r="A85" s="167" t="str">
        <f ca="1">IF(ISBLANK('Data Summary'!A87),"",'Data Summary'!A87)</f>
        <v/>
      </c>
      <c r="B85" s="54"/>
      <c r="L85" s="54"/>
      <c r="V85" s="54"/>
      <c r="AF85" s="54"/>
      <c r="AP85" s="54"/>
      <c r="AZ85" s="54"/>
      <c r="BJ85" s="54"/>
      <c r="BT85" s="54"/>
      <c r="CD85" s="54"/>
      <c r="CN85" s="54"/>
      <c r="CX85" s="54"/>
      <c r="DH85" s="54"/>
      <c r="DR85" s="54"/>
      <c r="EB85" s="54"/>
      <c r="EL85" s="54"/>
      <c r="EV85" s="54"/>
      <c r="FF85" s="54"/>
      <c r="FP85" s="54"/>
      <c r="FZ85" s="54"/>
      <c r="GJ85" s="54"/>
      <c r="GT85" s="54"/>
      <c r="HD85" s="54"/>
      <c r="HN85" s="54"/>
      <c r="HX85" s="54"/>
      <c r="IH85" s="54"/>
    </row>
    <row r="86" spans="1:242" s="2" customFormat="1" x14ac:dyDescent="0.25">
      <c r="A86" s="167" t="str">
        <f ca="1">IF(ISBLANK('Data Summary'!A88),"",'Data Summary'!A88)</f>
        <v/>
      </c>
      <c r="B86" s="54"/>
      <c r="L86" s="54"/>
      <c r="V86" s="54"/>
      <c r="AF86" s="54"/>
      <c r="AP86" s="54"/>
      <c r="AZ86" s="54"/>
      <c r="BJ86" s="54"/>
      <c r="BT86" s="54"/>
      <c r="CD86" s="54"/>
      <c r="CN86" s="54"/>
      <c r="CX86" s="54"/>
      <c r="DH86" s="54"/>
      <c r="DR86" s="54"/>
      <c r="EB86" s="54"/>
      <c r="EL86" s="54"/>
      <c r="EV86" s="54"/>
      <c r="FF86" s="54"/>
      <c r="FP86" s="54"/>
      <c r="FZ86" s="54"/>
      <c r="GJ86" s="54"/>
      <c r="GT86" s="54"/>
      <c r="HD86" s="54"/>
      <c r="HN86" s="54"/>
      <c r="HX86" s="54"/>
      <c r="IH86" s="54"/>
    </row>
    <row r="87" spans="1:242" s="2" customFormat="1" x14ac:dyDescent="0.25">
      <c r="A87" s="167" t="str">
        <f ca="1">IF(ISBLANK('Data Summary'!A89),"",'Data Summary'!A89)</f>
        <v/>
      </c>
      <c r="B87" s="54"/>
      <c r="L87" s="54"/>
      <c r="V87" s="54"/>
      <c r="AF87" s="54"/>
      <c r="AP87" s="54"/>
      <c r="AZ87" s="54"/>
      <c r="BJ87" s="54"/>
      <c r="BT87" s="54"/>
      <c r="CD87" s="54"/>
      <c r="CN87" s="54"/>
      <c r="CX87" s="54"/>
      <c r="DH87" s="54"/>
      <c r="DR87" s="54"/>
      <c r="EB87" s="54"/>
      <c r="EL87" s="54"/>
      <c r="EV87" s="54"/>
      <c r="FF87" s="54"/>
      <c r="FP87" s="54"/>
      <c r="FZ87" s="54"/>
      <c r="GJ87" s="54"/>
      <c r="GT87" s="54"/>
      <c r="HD87" s="54"/>
      <c r="HN87" s="54"/>
      <c r="HX87" s="54"/>
      <c r="IH87" s="54"/>
    </row>
    <row r="88" spans="1:242" s="2" customFormat="1" x14ac:dyDescent="0.25">
      <c r="A88" s="167" t="str">
        <f ca="1">IF(ISBLANK('Data Summary'!A90),"",'Data Summary'!A90)</f>
        <v/>
      </c>
      <c r="B88" s="54"/>
      <c r="L88" s="54"/>
      <c r="V88" s="54"/>
      <c r="AF88" s="54"/>
      <c r="AP88" s="54"/>
      <c r="AZ88" s="54"/>
      <c r="BJ88" s="54"/>
      <c r="BT88" s="54"/>
      <c r="CD88" s="54"/>
      <c r="CN88" s="54"/>
      <c r="CX88" s="54"/>
      <c r="DH88" s="54"/>
      <c r="DR88" s="54"/>
      <c r="EB88" s="54"/>
      <c r="EL88" s="54"/>
      <c r="EV88" s="54"/>
      <c r="FF88" s="54"/>
      <c r="FP88" s="54"/>
      <c r="FZ88" s="54"/>
      <c r="GJ88" s="54"/>
      <c r="GT88" s="54"/>
      <c r="HD88" s="54"/>
      <c r="HN88" s="54"/>
      <c r="HX88" s="54"/>
      <c r="IH88" s="54"/>
    </row>
    <row r="89" spans="1:242" s="2" customFormat="1" x14ac:dyDescent="0.25">
      <c r="A89" s="167" t="str">
        <f ca="1">IF(ISBLANK('Data Summary'!A91),"",'Data Summary'!A91)</f>
        <v/>
      </c>
      <c r="B89" s="54"/>
      <c r="L89" s="54"/>
      <c r="V89" s="54"/>
      <c r="AF89" s="54"/>
      <c r="AP89" s="54"/>
      <c r="AZ89" s="54"/>
      <c r="BJ89" s="54"/>
      <c r="BT89" s="54"/>
      <c r="CD89" s="54"/>
      <c r="CN89" s="54"/>
      <c r="CX89" s="54"/>
      <c r="DH89" s="54"/>
      <c r="DR89" s="54"/>
      <c r="EB89" s="54"/>
      <c r="EL89" s="54"/>
      <c r="EV89" s="54"/>
      <c r="FF89" s="54"/>
      <c r="FP89" s="54"/>
      <c r="FZ89" s="54"/>
      <c r="GJ89" s="54"/>
      <c r="GT89" s="54"/>
      <c r="HD89" s="54"/>
      <c r="HN89" s="54"/>
      <c r="HX89" s="54"/>
      <c r="IH89" s="54"/>
    </row>
    <row r="90" spans="1:242" s="2" customFormat="1" x14ac:dyDescent="0.25">
      <c r="A90" s="167" t="str">
        <f ca="1">IF(ISBLANK('Data Summary'!A92),"",'Data Summary'!A92)</f>
        <v/>
      </c>
      <c r="B90" s="54"/>
      <c r="L90" s="54"/>
      <c r="V90" s="54"/>
      <c r="AF90" s="54"/>
      <c r="AP90" s="54"/>
      <c r="AZ90" s="54"/>
      <c r="BJ90" s="54"/>
      <c r="BT90" s="54"/>
      <c r="CD90" s="54"/>
      <c r="CN90" s="54"/>
      <c r="CX90" s="54"/>
      <c r="DH90" s="54"/>
      <c r="DR90" s="54"/>
      <c r="EB90" s="54"/>
      <c r="EL90" s="54"/>
      <c r="EV90" s="54"/>
      <c r="FF90" s="54"/>
      <c r="FP90" s="54"/>
      <c r="FZ90" s="54"/>
      <c r="GJ90" s="54"/>
      <c r="GT90" s="54"/>
      <c r="HD90" s="54"/>
      <c r="HN90" s="54"/>
      <c r="HX90" s="54"/>
      <c r="IH90" s="54"/>
    </row>
    <row r="91" spans="1:242" s="2" customFormat="1" x14ac:dyDescent="0.25">
      <c r="A91" s="167" t="str">
        <f ca="1">IF(ISBLANK('Data Summary'!A93),"",'Data Summary'!A93)</f>
        <v/>
      </c>
      <c r="B91" s="54"/>
      <c r="L91" s="54"/>
      <c r="V91" s="54"/>
      <c r="AF91" s="54"/>
      <c r="AP91" s="54"/>
      <c r="AZ91" s="54"/>
      <c r="BJ91" s="54"/>
      <c r="BT91" s="54"/>
      <c r="CD91" s="54"/>
      <c r="CN91" s="54"/>
      <c r="CX91" s="54"/>
      <c r="DH91" s="54"/>
      <c r="DR91" s="54"/>
      <c r="EB91" s="54"/>
      <c r="EL91" s="54"/>
      <c r="EV91" s="54"/>
      <c r="FF91" s="54"/>
      <c r="FP91" s="54"/>
      <c r="FZ91" s="54"/>
      <c r="GJ91" s="54"/>
      <c r="GT91" s="54"/>
      <c r="HD91" s="54"/>
      <c r="HN91" s="54"/>
      <c r="HX91" s="54"/>
      <c r="IH91" s="54"/>
    </row>
    <row r="92" spans="1:242" s="2" customFormat="1" x14ac:dyDescent="0.25">
      <c r="A92" s="167" t="str">
        <f ca="1">IF(ISBLANK('Data Summary'!A94),"",'Data Summary'!A94)</f>
        <v/>
      </c>
      <c r="B92" s="54"/>
      <c r="L92" s="54"/>
      <c r="V92" s="54"/>
      <c r="AF92" s="54"/>
      <c r="AP92" s="54"/>
      <c r="AZ92" s="54"/>
      <c r="BJ92" s="54"/>
      <c r="BT92" s="54"/>
      <c r="CD92" s="54"/>
      <c r="CN92" s="54"/>
      <c r="CX92" s="54"/>
      <c r="DH92" s="54"/>
      <c r="DR92" s="54"/>
      <c r="EB92" s="54"/>
      <c r="EL92" s="54"/>
      <c r="EV92" s="54"/>
      <c r="FF92" s="54"/>
      <c r="FP92" s="54"/>
      <c r="FZ92" s="54"/>
      <c r="GJ92" s="54"/>
      <c r="GT92" s="54"/>
      <c r="HD92" s="54"/>
      <c r="HN92" s="54"/>
      <c r="HX92" s="54"/>
      <c r="IH92" s="54"/>
    </row>
    <row r="93" spans="1:242" s="2" customFormat="1" x14ac:dyDescent="0.25">
      <c r="A93" s="167" t="str">
        <f ca="1">IF(ISBLANK('Data Summary'!A95),"",'Data Summary'!A95)</f>
        <v/>
      </c>
      <c r="B93" s="54"/>
      <c r="L93" s="54"/>
      <c r="V93" s="54"/>
      <c r="AF93" s="54"/>
      <c r="AP93" s="54"/>
      <c r="AZ93" s="54"/>
      <c r="BJ93" s="54"/>
      <c r="BT93" s="54"/>
      <c r="CD93" s="54"/>
      <c r="CN93" s="54"/>
      <c r="CX93" s="54"/>
      <c r="DH93" s="54"/>
      <c r="DR93" s="54"/>
      <c r="EB93" s="54"/>
      <c r="EL93" s="54"/>
      <c r="EV93" s="54"/>
      <c r="FF93" s="54"/>
      <c r="FP93" s="54"/>
      <c r="FZ93" s="54"/>
      <c r="GJ93" s="54"/>
      <c r="GT93" s="54"/>
      <c r="HD93" s="54"/>
      <c r="HN93" s="54"/>
      <c r="HX93" s="54"/>
      <c r="IH93" s="54"/>
    </row>
    <row r="94" spans="1:242" s="2" customFormat="1" x14ac:dyDescent="0.25">
      <c r="A94" s="167" t="str">
        <f ca="1">IF(ISBLANK('Data Summary'!A96),"",'Data Summary'!A96)</f>
        <v/>
      </c>
      <c r="B94" s="54"/>
      <c r="L94" s="54"/>
      <c r="V94" s="54"/>
      <c r="AF94" s="54"/>
      <c r="AP94" s="54"/>
      <c r="AZ94" s="54"/>
      <c r="BJ94" s="54"/>
      <c r="BT94" s="54"/>
      <c r="CD94" s="54"/>
      <c r="CN94" s="54"/>
      <c r="CX94" s="54"/>
      <c r="DH94" s="54"/>
      <c r="DR94" s="54"/>
      <c r="EB94" s="54"/>
      <c r="EL94" s="54"/>
      <c r="EV94" s="54"/>
      <c r="FF94" s="54"/>
      <c r="FP94" s="54"/>
      <c r="FZ94" s="54"/>
      <c r="GJ94" s="54"/>
      <c r="GT94" s="54"/>
      <c r="HD94" s="54"/>
      <c r="HN94" s="54"/>
      <c r="HX94" s="54"/>
      <c r="IH94" s="54"/>
    </row>
    <row r="95" spans="1:242" s="2" customFormat="1" x14ac:dyDescent="0.25">
      <c r="A95" s="167" t="str">
        <f ca="1">IF(ISBLANK('Data Summary'!A97),"",'Data Summary'!A97)</f>
        <v/>
      </c>
      <c r="B95" s="54"/>
      <c r="L95" s="54"/>
      <c r="V95" s="54"/>
      <c r="AF95" s="54"/>
      <c r="AP95" s="54"/>
      <c r="AZ95" s="54"/>
      <c r="BJ95" s="54"/>
      <c r="BT95" s="54"/>
      <c r="CD95" s="54"/>
      <c r="CN95" s="54"/>
      <c r="CX95" s="54"/>
      <c r="DH95" s="54"/>
      <c r="DR95" s="54"/>
      <c r="EB95" s="54"/>
      <c r="EL95" s="54"/>
      <c r="EV95" s="54"/>
      <c r="FF95" s="54"/>
      <c r="FP95" s="54"/>
      <c r="FZ95" s="54"/>
      <c r="GJ95" s="54"/>
      <c r="GT95" s="54"/>
      <c r="HD95" s="54"/>
      <c r="HN95" s="54"/>
      <c r="HX95" s="54"/>
      <c r="IH95" s="54"/>
    </row>
    <row r="96" spans="1:242" s="2" customFormat="1" x14ac:dyDescent="0.25">
      <c r="A96" s="167" t="str">
        <f ca="1">IF(ISBLANK('Data Summary'!A98),"",'Data Summary'!A98)</f>
        <v/>
      </c>
      <c r="B96" s="54"/>
      <c r="L96" s="54"/>
      <c r="V96" s="54"/>
      <c r="AF96" s="54"/>
      <c r="AP96" s="54"/>
      <c r="AZ96" s="54"/>
      <c r="BJ96" s="54"/>
      <c r="BT96" s="54"/>
      <c r="CD96" s="54"/>
      <c r="CN96" s="54"/>
      <c r="CX96" s="54"/>
      <c r="DH96" s="54"/>
      <c r="DR96" s="54"/>
      <c r="EB96" s="54"/>
      <c r="EL96" s="54"/>
      <c r="EV96" s="54"/>
      <c r="FF96" s="54"/>
      <c r="FP96" s="54"/>
      <c r="FZ96" s="54"/>
      <c r="GJ96" s="54"/>
      <c r="GT96" s="54"/>
      <c r="HD96" s="54"/>
      <c r="HN96" s="54"/>
      <c r="HX96" s="54"/>
      <c r="IH96" s="54"/>
    </row>
    <row r="97" spans="1:242" s="2" customFormat="1" x14ac:dyDescent="0.25">
      <c r="A97" s="167" t="str">
        <f ca="1">IF(ISBLANK('Data Summary'!A99),"",'Data Summary'!A99)</f>
        <v/>
      </c>
      <c r="B97" s="54"/>
      <c r="L97" s="54"/>
      <c r="V97" s="54"/>
      <c r="AF97" s="54"/>
      <c r="AP97" s="54"/>
      <c r="AZ97" s="54"/>
      <c r="BJ97" s="54"/>
      <c r="BT97" s="54"/>
      <c r="CD97" s="54"/>
      <c r="CN97" s="54"/>
      <c r="CX97" s="54"/>
      <c r="DH97" s="54"/>
      <c r="DR97" s="54"/>
      <c r="EB97" s="54"/>
      <c r="EL97" s="54"/>
      <c r="EV97" s="54"/>
      <c r="FF97" s="54"/>
      <c r="FP97" s="54"/>
      <c r="FZ97" s="54"/>
      <c r="GJ97" s="54"/>
      <c r="GT97" s="54"/>
      <c r="HD97" s="54"/>
      <c r="HN97" s="54"/>
      <c r="HX97" s="54"/>
      <c r="IH97" s="54"/>
    </row>
    <row r="98" spans="1:242" s="2" customFormat="1" x14ac:dyDescent="0.25">
      <c r="A98" s="167" t="str">
        <f ca="1">IF(ISBLANK('Data Summary'!A100),"",'Data Summary'!A100)</f>
        <v/>
      </c>
      <c r="B98" s="54"/>
      <c r="L98" s="54"/>
      <c r="V98" s="54"/>
      <c r="AF98" s="54"/>
      <c r="AP98" s="54"/>
      <c r="AZ98" s="54"/>
      <c r="BJ98" s="54"/>
      <c r="BT98" s="54"/>
      <c r="CD98" s="54"/>
      <c r="CN98" s="54"/>
      <c r="CX98" s="54"/>
      <c r="DH98" s="54"/>
      <c r="DR98" s="54"/>
      <c r="EB98" s="54"/>
      <c r="EL98" s="54"/>
      <c r="EV98" s="54"/>
      <c r="FF98" s="54"/>
      <c r="FP98" s="54"/>
      <c r="FZ98" s="54"/>
      <c r="GJ98" s="54"/>
      <c r="GT98" s="54"/>
      <c r="HD98" s="54"/>
      <c r="HN98" s="54"/>
      <c r="HX98" s="54"/>
      <c r="IH98" s="54"/>
    </row>
    <row r="99" spans="1:242" s="2" customFormat="1" x14ac:dyDescent="0.25">
      <c r="A99" s="167" t="str">
        <f ca="1">IF(ISBLANK('Data Summary'!A101),"",'Data Summary'!A101)</f>
        <v/>
      </c>
      <c r="B99" s="54"/>
      <c r="L99" s="54"/>
      <c r="V99" s="54"/>
      <c r="AF99" s="54"/>
      <c r="AP99" s="54"/>
      <c r="AZ99" s="54"/>
      <c r="BJ99" s="54"/>
      <c r="BT99" s="54"/>
      <c r="CD99" s="54"/>
      <c r="CN99" s="54"/>
      <c r="CX99" s="54"/>
      <c r="DH99" s="54"/>
      <c r="DR99" s="54"/>
      <c r="EB99" s="54"/>
      <c r="EL99" s="54"/>
      <c r="EV99" s="54"/>
      <c r="FF99" s="54"/>
      <c r="FP99" s="54"/>
      <c r="FZ99" s="54"/>
      <c r="GJ99" s="54"/>
      <c r="GT99" s="54"/>
      <c r="HD99" s="54"/>
      <c r="HN99" s="54"/>
      <c r="HX99" s="54"/>
      <c r="IH99" s="54"/>
    </row>
    <row r="100" spans="1:242" s="2" customFormat="1" x14ac:dyDescent="0.25">
      <c r="A100" s="167" t="str">
        <f ca="1">IF(ISBLANK('Data Summary'!A102),"",'Data Summary'!A102)</f>
        <v/>
      </c>
      <c r="B100" s="54"/>
      <c r="L100" s="54"/>
      <c r="V100" s="54"/>
      <c r="AF100" s="54"/>
      <c r="AP100" s="54"/>
      <c r="AZ100" s="54"/>
      <c r="BJ100" s="54"/>
      <c r="BT100" s="54"/>
      <c r="CD100" s="54"/>
      <c r="CN100" s="54"/>
      <c r="CX100" s="54"/>
      <c r="DH100" s="54"/>
      <c r="DR100" s="54"/>
      <c r="EB100" s="54"/>
      <c r="EL100" s="54"/>
      <c r="EV100" s="54"/>
      <c r="FF100" s="54"/>
      <c r="FP100" s="54"/>
      <c r="FZ100" s="54"/>
      <c r="GJ100" s="54"/>
      <c r="GT100" s="54"/>
      <c r="HD100" s="54"/>
      <c r="HN100" s="54"/>
      <c r="HX100" s="54"/>
      <c r="IH100" s="54"/>
    </row>
    <row r="101" spans="1:242" s="2" customFormat="1" x14ac:dyDescent="0.25">
      <c r="A101" s="167" t="str">
        <f ca="1">IF(ISBLANK('Data Summary'!A103),"",'Data Summary'!A103)</f>
        <v/>
      </c>
      <c r="B101" s="54"/>
      <c r="L101" s="54"/>
      <c r="V101" s="54"/>
      <c r="AF101" s="54"/>
      <c r="AP101" s="54"/>
      <c r="AZ101" s="54"/>
      <c r="BJ101" s="54"/>
      <c r="BT101" s="54"/>
      <c r="CD101" s="54"/>
      <c r="CN101" s="54"/>
      <c r="CX101" s="54"/>
      <c r="DH101" s="54"/>
      <c r="DR101" s="54"/>
      <c r="EB101" s="54"/>
      <c r="EL101" s="54"/>
      <c r="EV101" s="54"/>
      <c r="FF101" s="54"/>
      <c r="FP101" s="54"/>
      <c r="FZ101" s="54"/>
      <c r="GJ101" s="54"/>
      <c r="GT101" s="54"/>
      <c r="HD101" s="54"/>
      <c r="HN101" s="54"/>
      <c r="HX101" s="54"/>
      <c r="IH101" s="54"/>
    </row>
    <row r="102" spans="1:242" s="2" customFormat="1" x14ac:dyDescent="0.25">
      <c r="A102" s="167" t="str">
        <f ca="1">IF(ISBLANK('Data Summary'!A104),"",'Data Summary'!A104)</f>
        <v/>
      </c>
      <c r="B102" s="54"/>
      <c r="L102" s="54"/>
      <c r="V102" s="54"/>
      <c r="AF102" s="54"/>
      <c r="AP102" s="54"/>
      <c r="AZ102" s="54"/>
      <c r="BJ102" s="54"/>
      <c r="BT102" s="54"/>
      <c r="CD102" s="54"/>
      <c r="CN102" s="54"/>
      <c r="CX102" s="54"/>
      <c r="DH102" s="54"/>
      <c r="DR102" s="54"/>
      <c r="EB102" s="54"/>
      <c r="EL102" s="54"/>
      <c r="EV102" s="54"/>
      <c r="FF102" s="54"/>
      <c r="FP102" s="54"/>
      <c r="FZ102" s="54"/>
      <c r="GJ102" s="54"/>
      <c r="GT102" s="54"/>
      <c r="HD102" s="54"/>
      <c r="HN102" s="54"/>
      <c r="HX102" s="54"/>
      <c r="IH102" s="54"/>
    </row>
    <row r="103" spans="1:242" s="2" customFormat="1" x14ac:dyDescent="0.25">
      <c r="A103" s="167" t="str">
        <f ca="1">IF(ISBLANK('Data Summary'!A105),"",'Data Summary'!A105)</f>
        <v/>
      </c>
      <c r="B103" s="54"/>
      <c r="L103" s="54"/>
      <c r="V103" s="54"/>
      <c r="AF103" s="54"/>
      <c r="AP103" s="54"/>
      <c r="AZ103" s="54"/>
      <c r="BJ103" s="54"/>
      <c r="BT103" s="54"/>
      <c r="CD103" s="54"/>
      <c r="CN103" s="54"/>
      <c r="CX103" s="54"/>
      <c r="DH103" s="54"/>
      <c r="DR103" s="54"/>
      <c r="EB103" s="54"/>
      <c r="EL103" s="54"/>
      <c r="EV103" s="54"/>
      <c r="FF103" s="54"/>
      <c r="FP103" s="54"/>
      <c r="FZ103" s="54"/>
      <c r="GJ103" s="54"/>
      <c r="GT103" s="54"/>
      <c r="HD103" s="54"/>
      <c r="HN103" s="54"/>
      <c r="HX103" s="54"/>
      <c r="IH103" s="54"/>
    </row>
    <row r="104" spans="1:242" s="2" customFormat="1" x14ac:dyDescent="0.25">
      <c r="A104" s="167" t="str">
        <f ca="1">IF(ISBLANK('Data Summary'!A106),"",'Data Summary'!A106)</f>
        <v/>
      </c>
      <c r="B104" s="54"/>
      <c r="L104" s="54"/>
      <c r="V104" s="54"/>
      <c r="AF104" s="54"/>
      <c r="AP104" s="54"/>
      <c r="AZ104" s="54"/>
      <c r="BJ104" s="54"/>
      <c r="BT104" s="54"/>
      <c r="CD104" s="54"/>
      <c r="CN104" s="54"/>
      <c r="CX104" s="54"/>
      <c r="DH104" s="54"/>
      <c r="DR104" s="54"/>
      <c r="EB104" s="54"/>
      <c r="EL104" s="54"/>
      <c r="EV104" s="54"/>
      <c r="FF104" s="54"/>
      <c r="FP104" s="54"/>
      <c r="FZ104" s="54"/>
      <c r="GJ104" s="54"/>
      <c r="GT104" s="54"/>
      <c r="HD104" s="54"/>
      <c r="HN104" s="54"/>
      <c r="HX104" s="54"/>
      <c r="IH104" s="54"/>
    </row>
    <row r="105" spans="1:242" s="2" customFormat="1" x14ac:dyDescent="0.25">
      <c r="A105" s="167" t="str">
        <f ca="1">IF(ISBLANK('Data Summary'!A107),"",'Data Summary'!A107)</f>
        <v/>
      </c>
      <c r="B105" s="54"/>
      <c r="L105" s="54"/>
      <c r="V105" s="54"/>
      <c r="AF105" s="54"/>
      <c r="AP105" s="54"/>
      <c r="AZ105" s="54"/>
      <c r="BJ105" s="54"/>
      <c r="BT105" s="54"/>
      <c r="CD105" s="54"/>
      <c r="CN105" s="54"/>
      <c r="CX105" s="54"/>
      <c r="DH105" s="54"/>
      <c r="DR105" s="54"/>
      <c r="EB105" s="54"/>
      <c r="EL105" s="54"/>
      <c r="EV105" s="54"/>
      <c r="FF105" s="54"/>
      <c r="FP105" s="54"/>
      <c r="FZ105" s="54"/>
      <c r="GJ105" s="54"/>
      <c r="GT105" s="54"/>
      <c r="HD105" s="54"/>
      <c r="HN105" s="54"/>
      <c r="HX105" s="54"/>
      <c r="IH105" s="54"/>
    </row>
    <row r="106" spans="1:242" s="2" customFormat="1" x14ac:dyDescent="0.25">
      <c r="A106" s="167" t="str">
        <f ca="1">IF(ISBLANK('Data Summary'!A108),"",'Data Summary'!A108)</f>
        <v/>
      </c>
      <c r="B106" s="54"/>
      <c r="L106" s="54"/>
      <c r="V106" s="54"/>
      <c r="AF106" s="54"/>
      <c r="AP106" s="54"/>
      <c r="AZ106" s="54"/>
      <c r="BJ106" s="54"/>
      <c r="BT106" s="54"/>
      <c r="CD106" s="54"/>
      <c r="CN106" s="54"/>
      <c r="CX106" s="54"/>
      <c r="DH106" s="54"/>
      <c r="DR106" s="54"/>
      <c r="EB106" s="54"/>
      <c r="EL106" s="54"/>
      <c r="EV106" s="54"/>
      <c r="FF106" s="54"/>
      <c r="FP106" s="54"/>
      <c r="FZ106" s="54"/>
      <c r="GJ106" s="54"/>
      <c r="GT106" s="54"/>
      <c r="HD106" s="54"/>
      <c r="HN106" s="54"/>
      <c r="HX106" s="54"/>
      <c r="IH106" s="54"/>
    </row>
    <row r="107" spans="1:242" s="2" customFormat="1" x14ac:dyDescent="0.25">
      <c r="A107" s="167" t="str">
        <f ca="1">IF(ISBLANK('Data Summary'!A109),"",'Data Summary'!A109)</f>
        <v/>
      </c>
      <c r="B107" s="54"/>
      <c r="L107" s="54"/>
      <c r="V107" s="54"/>
      <c r="AF107" s="54"/>
      <c r="AP107" s="54"/>
      <c r="AZ107" s="54"/>
      <c r="BJ107" s="54"/>
      <c r="BT107" s="54"/>
      <c r="CD107" s="54"/>
      <c r="CN107" s="54"/>
      <c r="CX107" s="54"/>
      <c r="DH107" s="54"/>
      <c r="DR107" s="54"/>
      <c r="EB107" s="54"/>
      <c r="EL107" s="54"/>
      <c r="EV107" s="54"/>
      <c r="FF107" s="54"/>
      <c r="FP107" s="54"/>
      <c r="FZ107" s="54"/>
      <c r="GJ107" s="54"/>
      <c r="GT107" s="54"/>
      <c r="HD107" s="54"/>
      <c r="HN107" s="54"/>
      <c r="HX107" s="54"/>
      <c r="IH107" s="54"/>
    </row>
    <row r="108" spans="1:242" s="2" customFormat="1" x14ac:dyDescent="0.25">
      <c r="A108" s="167" t="str">
        <f ca="1">IF(ISBLANK('Data Summary'!A110),"",'Data Summary'!A110)</f>
        <v/>
      </c>
      <c r="B108" s="54"/>
      <c r="L108" s="54"/>
      <c r="V108" s="54"/>
      <c r="AF108" s="54"/>
      <c r="AP108" s="54"/>
      <c r="AZ108" s="54"/>
      <c r="BJ108" s="54"/>
      <c r="BT108" s="54"/>
      <c r="CD108" s="54"/>
      <c r="CN108" s="54"/>
      <c r="CX108" s="54"/>
      <c r="DH108" s="54"/>
      <c r="DR108" s="54"/>
      <c r="EB108" s="54"/>
      <c r="EL108" s="54"/>
      <c r="EV108" s="54"/>
      <c r="FF108" s="54"/>
      <c r="FP108" s="54"/>
      <c r="FZ108" s="54"/>
      <c r="GJ108" s="54"/>
      <c r="GT108" s="54"/>
      <c r="HD108" s="54"/>
      <c r="HN108" s="54"/>
      <c r="HX108" s="54"/>
      <c r="IH108" s="54"/>
    </row>
    <row r="109" spans="1:242" s="2" customFormat="1" x14ac:dyDescent="0.25">
      <c r="A109" s="167" t="str">
        <f ca="1">IF(ISBLANK('Data Summary'!A111),"",'Data Summary'!A111)</f>
        <v/>
      </c>
      <c r="B109" s="54"/>
      <c r="L109" s="54"/>
      <c r="V109" s="54"/>
      <c r="AF109" s="54"/>
      <c r="AP109" s="54"/>
      <c r="AZ109" s="54"/>
      <c r="BJ109" s="54"/>
      <c r="BT109" s="54"/>
      <c r="CD109" s="54"/>
      <c r="CN109" s="54"/>
      <c r="CX109" s="54"/>
      <c r="DH109" s="54"/>
      <c r="DR109" s="54"/>
      <c r="EB109" s="54"/>
      <c r="EL109" s="54"/>
      <c r="EV109" s="54"/>
      <c r="FF109" s="54"/>
      <c r="FP109" s="54"/>
      <c r="FZ109" s="54"/>
      <c r="GJ109" s="54"/>
      <c r="GT109" s="54"/>
      <c r="HD109" s="54"/>
      <c r="HN109" s="54"/>
      <c r="HX109" s="54"/>
      <c r="IH109" s="54"/>
    </row>
    <row r="110" spans="1:242" s="2" customFormat="1" x14ac:dyDescent="0.25">
      <c r="A110" s="167" t="str">
        <f ca="1">IF(ISBLANK('Data Summary'!A112),"",'Data Summary'!A112)</f>
        <v/>
      </c>
      <c r="B110" s="54"/>
      <c r="L110" s="54"/>
      <c r="V110" s="54"/>
      <c r="AF110" s="54"/>
      <c r="AP110" s="54"/>
      <c r="AZ110" s="54"/>
      <c r="BJ110" s="54"/>
      <c r="BT110" s="54"/>
      <c r="CD110" s="54"/>
      <c r="CN110" s="54"/>
      <c r="CX110" s="54"/>
      <c r="DH110" s="54"/>
      <c r="DR110" s="54"/>
      <c r="EB110" s="54"/>
      <c r="EL110" s="54"/>
      <c r="EV110" s="54"/>
      <c r="FF110" s="54"/>
      <c r="FP110" s="54"/>
      <c r="FZ110" s="54"/>
      <c r="GJ110" s="54"/>
      <c r="GT110" s="54"/>
      <c r="HD110" s="54"/>
      <c r="HN110" s="54"/>
      <c r="HX110" s="54"/>
      <c r="IH110" s="54"/>
    </row>
    <row r="111" spans="1:242" s="2" customFormat="1" x14ac:dyDescent="0.25">
      <c r="A111" s="167" t="str">
        <f ca="1">IF(ISBLANK('Data Summary'!A113),"",'Data Summary'!A113)</f>
        <v/>
      </c>
      <c r="B111" s="54"/>
      <c r="L111" s="54"/>
      <c r="V111" s="54"/>
      <c r="AF111" s="54"/>
      <c r="AP111" s="54"/>
      <c r="AZ111" s="54"/>
      <c r="BJ111" s="54"/>
      <c r="BT111" s="54"/>
      <c r="CD111" s="54"/>
      <c r="CN111" s="54"/>
      <c r="CX111" s="54"/>
      <c r="DH111" s="54"/>
      <c r="DR111" s="54"/>
      <c r="EB111" s="54"/>
      <c r="EL111" s="54"/>
      <c r="EV111" s="54"/>
      <c r="FF111" s="54"/>
      <c r="FP111" s="54"/>
      <c r="FZ111" s="54"/>
      <c r="GJ111" s="54"/>
      <c r="GT111" s="54"/>
      <c r="HD111" s="54"/>
      <c r="HN111" s="54"/>
      <c r="HX111" s="54"/>
      <c r="IH111" s="54"/>
    </row>
    <row r="112" spans="1:242" s="2" customFormat="1" x14ac:dyDescent="0.25">
      <c r="A112" s="167" t="str">
        <f ca="1">IF(ISBLANK('Data Summary'!A114),"",'Data Summary'!A114)</f>
        <v/>
      </c>
      <c r="B112" s="54"/>
      <c r="L112" s="54"/>
      <c r="V112" s="54"/>
      <c r="AF112" s="54"/>
      <c r="AP112" s="54"/>
      <c r="AZ112" s="54"/>
      <c r="BJ112" s="54"/>
      <c r="BT112" s="54"/>
      <c r="CD112" s="54"/>
      <c r="CN112" s="54"/>
      <c r="CX112" s="54"/>
      <c r="DH112" s="54"/>
      <c r="DR112" s="54"/>
      <c r="EB112" s="54"/>
      <c r="EL112" s="54"/>
      <c r="EV112" s="54"/>
      <c r="FF112" s="54"/>
      <c r="FP112" s="54"/>
      <c r="FZ112" s="54"/>
      <c r="GJ112" s="54"/>
      <c r="GT112" s="54"/>
      <c r="HD112" s="54"/>
      <c r="HN112" s="54"/>
      <c r="HX112" s="54"/>
      <c r="IH112" s="54"/>
    </row>
    <row r="113" spans="1:242" s="2" customFormat="1" x14ac:dyDescent="0.25">
      <c r="A113" s="167" t="str">
        <f ca="1">IF(ISBLANK('Data Summary'!A115),"",'Data Summary'!A115)</f>
        <v/>
      </c>
      <c r="B113" s="54"/>
      <c r="L113" s="54"/>
      <c r="V113" s="54"/>
      <c r="AF113" s="54"/>
      <c r="AP113" s="54"/>
      <c r="AZ113" s="54"/>
      <c r="BJ113" s="54"/>
      <c r="BT113" s="54"/>
      <c r="CD113" s="54"/>
      <c r="CN113" s="54"/>
      <c r="CX113" s="54"/>
      <c r="DH113" s="54"/>
      <c r="DR113" s="54"/>
      <c r="EB113" s="54"/>
      <c r="EL113" s="54"/>
      <c r="EV113" s="54"/>
      <c r="FF113" s="54"/>
      <c r="FP113" s="54"/>
      <c r="FZ113" s="54"/>
      <c r="GJ113" s="54"/>
      <c r="GT113" s="54"/>
      <c r="HD113" s="54"/>
      <c r="HN113" s="54"/>
      <c r="HX113" s="54"/>
      <c r="IH113" s="54"/>
    </row>
    <row r="114" spans="1:242" s="2" customFormat="1" x14ac:dyDescent="0.25">
      <c r="A114" s="167" t="str">
        <f ca="1">IF(ISBLANK('Data Summary'!A116),"",'Data Summary'!A116)</f>
        <v/>
      </c>
      <c r="B114" s="54"/>
      <c r="L114" s="54"/>
      <c r="V114" s="54"/>
      <c r="AF114" s="54"/>
      <c r="AP114" s="54"/>
      <c r="AZ114" s="54"/>
      <c r="BJ114" s="54"/>
      <c r="BT114" s="54"/>
      <c r="CD114" s="54"/>
      <c r="CN114" s="54"/>
      <c r="CX114" s="54"/>
      <c r="DH114" s="54"/>
      <c r="DR114" s="54"/>
      <c r="EB114" s="54"/>
      <c r="EL114" s="54"/>
      <c r="EV114" s="54"/>
      <c r="FF114" s="54"/>
      <c r="FP114" s="54"/>
      <c r="FZ114" s="54"/>
      <c r="GJ114" s="54"/>
      <c r="GT114" s="54"/>
      <c r="HD114" s="54"/>
      <c r="HN114" s="54"/>
      <c r="HX114" s="54"/>
      <c r="IH114" s="54"/>
    </row>
    <row r="115" spans="1:242" s="2" customFormat="1" x14ac:dyDescent="0.25">
      <c r="A115" s="167" t="str">
        <f ca="1">IF(ISBLANK('Data Summary'!A117),"",'Data Summary'!A117)</f>
        <v/>
      </c>
      <c r="B115" s="54"/>
      <c r="L115" s="54"/>
      <c r="V115" s="54"/>
      <c r="AF115" s="54"/>
      <c r="AP115" s="54"/>
      <c r="AZ115" s="54"/>
      <c r="BJ115" s="54"/>
      <c r="BT115" s="54"/>
      <c r="CD115" s="54"/>
      <c r="CN115" s="54"/>
      <c r="CX115" s="54"/>
      <c r="DH115" s="54"/>
      <c r="DR115" s="54"/>
      <c r="EB115" s="54"/>
      <c r="EL115" s="54"/>
      <c r="EV115" s="54"/>
      <c r="FF115" s="54"/>
      <c r="FP115" s="54"/>
      <c r="FZ115" s="54"/>
      <c r="GJ115" s="54"/>
      <c r="GT115" s="54"/>
      <c r="HD115" s="54"/>
      <c r="HN115" s="54"/>
      <c r="HX115" s="54"/>
      <c r="IH115" s="54"/>
    </row>
    <row r="116" spans="1:242" s="2" customFormat="1" x14ac:dyDescent="0.25">
      <c r="A116" s="167" t="str">
        <f ca="1">IF(ISBLANK('Data Summary'!A118),"",'Data Summary'!A118)</f>
        <v/>
      </c>
      <c r="B116" s="54"/>
      <c r="L116" s="54"/>
      <c r="V116" s="54"/>
      <c r="AF116" s="54"/>
      <c r="AP116" s="54"/>
      <c r="AZ116" s="54"/>
      <c r="BJ116" s="54"/>
      <c r="BT116" s="54"/>
      <c r="CD116" s="54"/>
      <c r="CN116" s="54"/>
      <c r="CX116" s="54"/>
      <c r="DH116" s="54"/>
      <c r="DR116" s="54"/>
      <c r="EB116" s="54"/>
      <c r="EL116" s="54"/>
      <c r="EV116" s="54"/>
      <c r="FF116" s="54"/>
      <c r="FP116" s="54"/>
      <c r="FZ116" s="54"/>
      <c r="GJ116" s="54"/>
      <c r="GT116" s="54"/>
      <c r="HD116" s="54"/>
      <c r="HN116" s="54"/>
      <c r="HX116" s="54"/>
      <c r="IH116" s="54"/>
    </row>
    <row r="117" spans="1:242" s="2" customFormat="1" x14ac:dyDescent="0.25">
      <c r="A117" s="167" t="str">
        <f ca="1">IF(ISBLANK('Data Summary'!A119),"",'Data Summary'!A119)</f>
        <v/>
      </c>
      <c r="B117" s="54"/>
      <c r="L117" s="54"/>
      <c r="V117" s="54"/>
      <c r="AF117" s="54"/>
      <c r="AP117" s="54"/>
      <c r="AZ117" s="54"/>
      <c r="BJ117" s="54"/>
      <c r="BT117" s="54"/>
      <c r="CD117" s="54"/>
      <c r="CN117" s="54"/>
      <c r="CX117" s="54"/>
      <c r="DH117" s="54"/>
      <c r="DR117" s="54"/>
      <c r="EB117" s="54"/>
      <c r="EL117" s="54"/>
      <c r="EV117" s="54"/>
      <c r="FF117" s="54"/>
      <c r="FP117" s="54"/>
      <c r="FZ117" s="54"/>
      <c r="GJ117" s="54"/>
      <c r="GT117" s="54"/>
      <c r="HD117" s="54"/>
      <c r="HN117" s="54"/>
      <c r="HX117" s="54"/>
      <c r="IH117" s="54"/>
    </row>
    <row r="118" spans="1:242" s="2" customFormat="1" x14ac:dyDescent="0.25">
      <c r="A118" s="167" t="str">
        <f ca="1">IF(ISBLANK('Data Summary'!A120),"",'Data Summary'!A120)</f>
        <v/>
      </c>
      <c r="B118" s="54"/>
      <c r="L118" s="54"/>
      <c r="V118" s="54"/>
      <c r="AF118" s="54"/>
      <c r="AP118" s="54"/>
      <c r="AZ118" s="54"/>
      <c r="BJ118" s="54"/>
      <c r="BT118" s="54"/>
      <c r="CD118" s="54"/>
      <c r="CN118" s="54"/>
      <c r="CX118" s="54"/>
      <c r="DH118" s="54"/>
      <c r="DR118" s="54"/>
      <c r="EB118" s="54"/>
      <c r="EL118" s="54"/>
      <c r="EV118" s="54"/>
      <c r="FF118" s="54"/>
      <c r="FP118" s="54"/>
      <c r="FZ118" s="54"/>
      <c r="GJ118" s="54"/>
      <c r="GT118" s="54"/>
      <c r="HD118" s="54"/>
      <c r="HN118" s="54"/>
      <c r="HX118" s="54"/>
      <c r="IH118" s="54"/>
    </row>
    <row r="119" spans="1:242" s="2" customFormat="1" x14ac:dyDescent="0.25">
      <c r="A119" s="167" t="str">
        <f ca="1">IF(ISBLANK('Data Summary'!A121),"",'Data Summary'!A121)</f>
        <v/>
      </c>
      <c r="B119" s="54"/>
      <c r="L119" s="54"/>
      <c r="V119" s="54"/>
      <c r="AF119" s="54"/>
      <c r="AP119" s="54"/>
      <c r="AZ119" s="54"/>
      <c r="BJ119" s="54"/>
      <c r="BT119" s="54"/>
      <c r="CD119" s="54"/>
      <c r="CN119" s="54"/>
      <c r="CX119" s="54"/>
      <c r="DH119" s="54"/>
      <c r="DR119" s="54"/>
      <c r="EB119" s="54"/>
      <c r="EL119" s="54"/>
      <c r="EV119" s="54"/>
      <c r="FF119" s="54"/>
      <c r="FP119" s="54"/>
      <c r="FZ119" s="54"/>
      <c r="GJ119" s="54"/>
      <c r="GT119" s="54"/>
      <c r="HD119" s="54"/>
      <c r="HN119" s="54"/>
      <c r="HX119" s="54"/>
      <c r="IH119" s="54"/>
    </row>
    <row r="120" spans="1:242" s="2" customFormat="1" x14ac:dyDescent="0.25">
      <c r="A120" s="167" t="str">
        <f ca="1">IF(ISBLANK('Data Summary'!A122),"",'Data Summary'!A122)</f>
        <v/>
      </c>
      <c r="B120" s="54"/>
      <c r="L120" s="54"/>
      <c r="V120" s="54"/>
      <c r="AF120" s="54"/>
      <c r="AP120" s="54"/>
      <c r="AZ120" s="54"/>
      <c r="BJ120" s="54"/>
      <c r="BT120" s="54"/>
      <c r="CD120" s="54"/>
      <c r="CN120" s="54"/>
      <c r="CX120" s="54"/>
      <c r="DH120" s="54"/>
      <c r="DR120" s="54"/>
      <c r="EB120" s="54"/>
      <c r="EL120" s="54"/>
      <c r="EV120" s="54"/>
      <c r="FF120" s="54"/>
      <c r="FP120" s="54"/>
      <c r="FZ120" s="54"/>
      <c r="GJ120" s="54"/>
      <c r="GT120" s="54"/>
      <c r="HD120" s="54"/>
      <c r="HN120" s="54"/>
      <c r="HX120" s="54"/>
      <c r="IH120" s="54"/>
    </row>
    <row r="121" spans="1:242" s="2" customFormat="1" x14ac:dyDescent="0.25">
      <c r="A121" s="167" t="str">
        <f ca="1">IF(ISBLANK('Data Summary'!A123),"",'Data Summary'!A123)</f>
        <v/>
      </c>
      <c r="B121" s="54"/>
      <c r="L121" s="54"/>
      <c r="V121" s="54"/>
      <c r="AF121" s="54"/>
      <c r="AP121" s="54"/>
      <c r="AZ121" s="54"/>
      <c r="BJ121" s="54"/>
      <c r="BT121" s="54"/>
      <c r="CD121" s="54"/>
      <c r="CN121" s="54"/>
      <c r="CX121" s="54"/>
      <c r="DH121" s="54"/>
      <c r="DR121" s="54"/>
      <c r="EB121" s="54"/>
      <c r="EL121" s="54"/>
      <c r="EV121" s="54"/>
      <c r="FF121" s="54"/>
      <c r="FP121" s="54"/>
      <c r="FZ121" s="54"/>
      <c r="GJ121" s="54"/>
      <c r="GT121" s="54"/>
      <c r="HD121" s="54"/>
      <c r="HN121" s="54"/>
      <c r="HX121" s="54"/>
      <c r="IH121" s="54"/>
    </row>
    <row r="122" spans="1:242" s="2" customFormat="1" x14ac:dyDescent="0.25">
      <c r="A122" s="167" t="str">
        <f ca="1">IF(ISBLANK('Data Summary'!A124),"",'Data Summary'!A124)</f>
        <v/>
      </c>
      <c r="B122" s="54"/>
      <c r="L122" s="54"/>
      <c r="V122" s="54"/>
      <c r="AF122" s="54"/>
      <c r="AP122" s="54"/>
      <c r="AZ122" s="54"/>
      <c r="BJ122" s="54"/>
      <c r="BT122" s="54"/>
      <c r="CD122" s="54"/>
      <c r="CN122" s="54"/>
      <c r="CX122" s="54"/>
      <c r="DH122" s="54"/>
      <c r="DR122" s="54"/>
      <c r="EB122" s="54"/>
      <c r="EL122" s="54"/>
      <c r="EV122" s="54"/>
      <c r="FF122" s="54"/>
      <c r="FP122" s="54"/>
      <c r="FZ122" s="54"/>
      <c r="GJ122" s="54"/>
      <c r="GT122" s="54"/>
      <c r="HD122" s="54"/>
      <c r="HN122" s="54"/>
      <c r="HX122" s="54"/>
      <c r="IH122" s="54"/>
    </row>
    <row r="123" spans="1:242" s="2" customFormat="1" x14ac:dyDescent="0.25">
      <c r="A123" s="167" t="str">
        <f ca="1">IF(ISBLANK('Data Summary'!A125),"",'Data Summary'!A125)</f>
        <v/>
      </c>
      <c r="B123" s="54"/>
      <c r="L123" s="54"/>
      <c r="V123" s="54"/>
      <c r="AF123" s="54"/>
      <c r="AP123" s="54"/>
      <c r="AZ123" s="54"/>
      <c r="BJ123" s="54"/>
      <c r="BT123" s="54"/>
      <c r="CD123" s="54"/>
      <c r="CN123" s="54"/>
      <c r="CX123" s="54"/>
      <c r="DH123" s="54"/>
      <c r="DR123" s="54"/>
      <c r="EB123" s="54"/>
      <c r="EL123" s="54"/>
      <c r="EV123" s="54"/>
      <c r="FF123" s="54"/>
      <c r="FP123" s="54"/>
      <c r="FZ123" s="54"/>
      <c r="GJ123" s="54"/>
      <c r="GT123" s="54"/>
      <c r="HD123" s="54"/>
      <c r="HN123" s="54"/>
      <c r="HX123" s="54"/>
      <c r="IH123" s="54"/>
    </row>
    <row r="124" spans="1:242" s="2" customFormat="1" x14ac:dyDescent="0.25">
      <c r="A124" s="167" t="str">
        <f ca="1">IF(ISBLANK('Data Summary'!A126),"",'Data Summary'!A126)</f>
        <v/>
      </c>
      <c r="B124" s="54"/>
      <c r="L124" s="54"/>
      <c r="V124" s="54"/>
      <c r="AF124" s="54"/>
      <c r="AP124" s="54"/>
      <c r="AZ124" s="54"/>
      <c r="BJ124" s="54"/>
      <c r="BT124" s="54"/>
      <c r="CD124" s="54"/>
      <c r="CN124" s="54"/>
      <c r="CX124" s="54"/>
      <c r="DH124" s="54"/>
      <c r="DR124" s="54"/>
      <c r="EB124" s="54"/>
      <c r="EL124" s="54"/>
      <c r="EV124" s="54"/>
      <c r="FF124" s="54"/>
      <c r="FP124" s="54"/>
      <c r="FZ124" s="54"/>
      <c r="GJ124" s="54"/>
      <c r="GT124" s="54"/>
      <c r="HD124" s="54"/>
      <c r="HN124" s="54"/>
      <c r="HX124" s="54"/>
      <c r="IH124" s="54"/>
    </row>
    <row r="125" spans="1:242" s="2" customFormat="1" x14ac:dyDescent="0.25">
      <c r="A125" s="167" t="str">
        <f ca="1">IF(ISBLANK('Data Summary'!A127),"",'Data Summary'!A127)</f>
        <v/>
      </c>
      <c r="B125" s="54"/>
      <c r="L125" s="54"/>
      <c r="V125" s="54"/>
      <c r="AF125" s="54"/>
      <c r="AP125" s="54"/>
      <c r="AZ125" s="54"/>
      <c r="BJ125" s="54"/>
      <c r="BT125" s="54"/>
      <c r="CD125" s="54"/>
      <c r="CN125" s="54"/>
      <c r="CX125" s="54"/>
      <c r="DH125" s="54"/>
      <c r="DR125" s="54"/>
      <c r="EB125" s="54"/>
      <c r="EL125" s="54"/>
      <c r="EV125" s="54"/>
      <c r="FF125" s="54"/>
      <c r="FP125" s="54"/>
      <c r="FZ125" s="54"/>
      <c r="GJ125" s="54"/>
      <c r="GT125" s="54"/>
      <c r="HD125" s="54"/>
      <c r="HN125" s="54"/>
      <c r="HX125" s="54"/>
      <c r="IH125" s="54"/>
    </row>
    <row r="126" spans="1:242" s="2" customFormat="1" x14ac:dyDescent="0.25">
      <c r="A126" s="167" t="str">
        <f ca="1">IF(ISBLANK('Data Summary'!A128),"",'Data Summary'!A128)</f>
        <v/>
      </c>
      <c r="B126" s="54"/>
      <c r="L126" s="54"/>
      <c r="V126" s="54"/>
      <c r="AF126" s="54"/>
      <c r="AP126" s="54"/>
      <c r="AZ126" s="54"/>
      <c r="BJ126" s="54"/>
      <c r="BT126" s="54"/>
      <c r="CD126" s="54"/>
      <c r="CN126" s="54"/>
      <c r="CX126" s="54"/>
      <c r="DH126" s="54"/>
      <c r="DR126" s="54"/>
      <c r="EB126" s="54"/>
      <c r="EL126" s="54"/>
      <c r="EV126" s="54"/>
      <c r="FF126" s="54"/>
      <c r="FP126" s="54"/>
      <c r="FZ126" s="54"/>
      <c r="GJ126" s="54"/>
      <c r="GT126" s="54"/>
      <c r="HD126" s="54"/>
      <c r="HN126" s="54"/>
      <c r="HX126" s="54"/>
      <c r="IH126" s="54"/>
    </row>
    <row r="127" spans="1:242" s="2" customFormat="1" x14ac:dyDescent="0.25">
      <c r="A127" s="167" t="str">
        <f ca="1">IF(ISBLANK('Data Summary'!A129),"",'Data Summary'!A129)</f>
        <v/>
      </c>
      <c r="B127" s="54"/>
      <c r="L127" s="54"/>
      <c r="V127" s="54"/>
      <c r="AF127" s="54"/>
      <c r="AP127" s="54"/>
      <c r="AZ127" s="54"/>
      <c r="BJ127" s="54"/>
      <c r="BT127" s="54"/>
      <c r="CD127" s="54"/>
      <c r="CN127" s="54"/>
      <c r="CX127" s="54"/>
      <c r="DH127" s="54"/>
      <c r="DR127" s="54"/>
      <c r="EB127" s="54"/>
      <c r="EL127" s="54"/>
      <c r="EV127" s="54"/>
      <c r="FF127" s="54"/>
      <c r="FP127" s="54"/>
      <c r="FZ127" s="54"/>
      <c r="GJ127" s="54"/>
      <c r="GT127" s="54"/>
      <c r="HD127" s="54"/>
      <c r="HN127" s="54"/>
      <c r="HX127" s="54"/>
      <c r="IH127" s="54"/>
    </row>
    <row r="128" spans="1:242" s="2" customFormat="1" x14ac:dyDescent="0.25">
      <c r="A128" s="167" t="str">
        <f ca="1">IF(ISBLANK('Data Summary'!A130),"",'Data Summary'!A130)</f>
        <v/>
      </c>
      <c r="B128" s="54"/>
      <c r="L128" s="54"/>
      <c r="V128" s="54"/>
      <c r="AF128" s="54"/>
      <c r="AP128" s="54"/>
      <c r="AZ128" s="54"/>
      <c r="BJ128" s="54"/>
      <c r="BT128" s="54"/>
      <c r="CD128" s="54"/>
      <c r="CN128" s="54"/>
      <c r="CX128" s="54"/>
      <c r="DH128" s="54"/>
      <c r="DR128" s="54"/>
      <c r="EB128" s="54"/>
      <c r="EL128" s="54"/>
      <c r="EV128" s="54"/>
      <c r="FF128" s="54"/>
      <c r="FP128" s="54"/>
      <c r="FZ128" s="54"/>
      <c r="GJ128" s="54"/>
      <c r="GT128" s="54"/>
      <c r="HD128" s="54"/>
      <c r="HN128" s="54"/>
      <c r="HX128" s="54"/>
      <c r="IH128" s="54"/>
    </row>
    <row r="129" spans="1:242" s="2" customFormat="1" x14ac:dyDescent="0.25">
      <c r="A129" s="167" t="str">
        <f ca="1">IF(ISBLANK('Data Summary'!A131),"",'Data Summary'!A131)</f>
        <v/>
      </c>
      <c r="B129" s="54"/>
      <c r="L129" s="54"/>
      <c r="V129" s="54"/>
      <c r="AF129" s="54"/>
      <c r="AP129" s="54"/>
      <c r="AZ129" s="54"/>
      <c r="BJ129" s="54"/>
      <c r="BT129" s="54"/>
      <c r="CD129" s="54"/>
      <c r="CN129" s="54"/>
      <c r="CX129" s="54"/>
      <c r="DH129" s="54"/>
      <c r="DR129" s="54"/>
      <c r="EB129" s="54"/>
      <c r="EL129" s="54"/>
      <c r="EV129" s="54"/>
      <c r="FF129" s="54"/>
      <c r="FP129" s="54"/>
      <c r="FZ129" s="54"/>
      <c r="GJ129" s="54"/>
      <c r="GT129" s="54"/>
      <c r="HD129" s="54"/>
      <c r="HN129" s="54"/>
      <c r="HX129" s="54"/>
      <c r="IH129" s="54"/>
    </row>
    <row r="130" spans="1:242" s="2" customFormat="1" x14ac:dyDescent="0.25">
      <c r="A130" s="167" t="str">
        <f ca="1">IF(ISBLANK('Data Summary'!A132),"",'Data Summary'!A132)</f>
        <v/>
      </c>
      <c r="B130" s="54"/>
      <c r="L130" s="54"/>
      <c r="V130" s="54"/>
      <c r="AF130" s="54"/>
      <c r="AP130" s="54"/>
      <c r="AZ130" s="54"/>
      <c r="BJ130" s="54"/>
      <c r="BT130" s="54"/>
      <c r="CD130" s="54"/>
      <c r="CN130" s="54"/>
      <c r="CX130" s="54"/>
      <c r="DH130" s="54"/>
      <c r="DR130" s="54"/>
      <c r="EB130" s="54"/>
      <c r="EL130" s="54"/>
      <c r="EV130" s="54"/>
      <c r="FF130" s="54"/>
      <c r="FP130" s="54"/>
      <c r="FZ130" s="54"/>
      <c r="GJ130" s="54"/>
      <c r="GT130" s="54"/>
      <c r="HD130" s="54"/>
      <c r="HN130" s="54"/>
      <c r="HX130" s="54"/>
      <c r="IH130" s="54"/>
    </row>
    <row r="131" spans="1:242" s="2" customFormat="1" x14ac:dyDescent="0.25">
      <c r="A131" s="167" t="str">
        <f ca="1">IF(ISBLANK('Data Summary'!A133),"",'Data Summary'!A133)</f>
        <v/>
      </c>
      <c r="B131" s="54"/>
      <c r="L131" s="54"/>
      <c r="V131" s="54"/>
      <c r="AF131" s="54"/>
      <c r="AP131" s="54"/>
      <c r="AZ131" s="54"/>
      <c r="BJ131" s="54"/>
      <c r="BT131" s="54"/>
      <c r="CD131" s="54"/>
      <c r="CN131" s="54"/>
      <c r="CX131" s="54"/>
      <c r="DH131" s="54"/>
      <c r="DR131" s="54"/>
      <c r="EB131" s="54"/>
      <c r="EL131" s="54"/>
      <c r="EV131" s="54"/>
      <c r="FF131" s="54"/>
      <c r="FP131" s="54"/>
      <c r="FZ131" s="54"/>
      <c r="GJ131" s="54"/>
      <c r="GT131" s="54"/>
      <c r="HD131" s="54"/>
      <c r="HN131" s="54"/>
      <c r="HX131" s="54"/>
      <c r="IH131" s="54"/>
    </row>
    <row r="132" spans="1:242" s="2" customFormat="1" x14ac:dyDescent="0.25">
      <c r="A132" s="167" t="str">
        <f ca="1">IF(ISBLANK('Data Summary'!A134),"",'Data Summary'!A134)</f>
        <v/>
      </c>
      <c r="B132" s="54"/>
      <c r="L132" s="54"/>
      <c r="V132" s="54"/>
      <c r="AF132" s="54"/>
      <c r="AP132" s="54"/>
      <c r="AZ132" s="54"/>
      <c r="BJ132" s="54"/>
      <c r="BT132" s="54"/>
      <c r="CD132" s="54"/>
      <c r="CN132" s="54"/>
      <c r="CX132" s="54"/>
      <c r="DH132" s="54"/>
      <c r="DR132" s="54"/>
      <c r="EB132" s="54"/>
      <c r="EL132" s="54"/>
      <c r="EV132" s="54"/>
      <c r="FF132" s="54"/>
      <c r="FP132" s="54"/>
      <c r="FZ132" s="54"/>
      <c r="GJ132" s="54"/>
      <c r="GT132" s="54"/>
      <c r="HD132" s="54"/>
      <c r="HN132" s="54"/>
      <c r="HX132" s="54"/>
      <c r="IH132" s="54"/>
    </row>
    <row r="133" spans="1:242" s="2" customFormat="1" x14ac:dyDescent="0.25">
      <c r="A133" s="167" t="str">
        <f ca="1">IF(ISBLANK('Data Summary'!A135),"",'Data Summary'!A135)</f>
        <v/>
      </c>
      <c r="B133" s="54"/>
      <c r="L133" s="54"/>
      <c r="V133" s="54"/>
      <c r="AF133" s="54"/>
      <c r="AP133" s="54"/>
      <c r="AZ133" s="54"/>
      <c r="BJ133" s="54"/>
      <c r="BT133" s="54"/>
      <c r="CD133" s="54"/>
      <c r="CN133" s="54"/>
      <c r="CX133" s="54"/>
      <c r="DH133" s="54"/>
      <c r="DR133" s="54"/>
      <c r="EB133" s="54"/>
      <c r="EL133" s="54"/>
      <c r="EV133" s="54"/>
      <c r="FF133" s="54"/>
      <c r="FP133" s="54"/>
      <c r="FZ133" s="54"/>
      <c r="GJ133" s="54"/>
      <c r="GT133" s="54"/>
      <c r="HD133" s="54"/>
      <c r="HN133" s="54"/>
      <c r="HX133" s="54"/>
      <c r="IH133" s="54"/>
    </row>
    <row r="134" spans="1:242" s="2" customFormat="1" x14ac:dyDescent="0.25">
      <c r="A134" s="167" t="str">
        <f ca="1">IF(ISBLANK('Data Summary'!A136),"",'Data Summary'!A136)</f>
        <v/>
      </c>
      <c r="B134" s="54"/>
      <c r="L134" s="54"/>
      <c r="V134" s="54"/>
      <c r="AF134" s="54"/>
      <c r="AP134" s="54"/>
      <c r="AZ134" s="54"/>
      <c r="BJ134" s="54"/>
      <c r="BT134" s="54"/>
      <c r="CD134" s="54"/>
      <c r="CN134" s="54"/>
      <c r="CX134" s="54"/>
      <c r="DH134" s="54"/>
      <c r="DR134" s="54"/>
      <c r="EB134" s="54"/>
      <c r="EL134" s="54"/>
      <c r="EV134" s="54"/>
      <c r="FF134" s="54"/>
      <c r="FP134" s="54"/>
      <c r="FZ134" s="54"/>
      <c r="GJ134" s="54"/>
      <c r="GT134" s="54"/>
      <c r="HD134" s="54"/>
      <c r="HN134" s="54"/>
      <c r="HX134" s="54"/>
      <c r="IH134" s="54"/>
    </row>
    <row r="135" spans="1:242" s="2" customFormat="1" x14ac:dyDescent="0.25">
      <c r="A135" s="167" t="str">
        <f ca="1">IF(ISBLANK('Data Summary'!A137),"",'Data Summary'!A137)</f>
        <v/>
      </c>
      <c r="B135" s="54"/>
      <c r="L135" s="54"/>
      <c r="V135" s="54"/>
      <c r="AF135" s="54"/>
      <c r="AP135" s="54"/>
      <c r="AZ135" s="54"/>
      <c r="BJ135" s="54"/>
      <c r="BT135" s="54"/>
      <c r="CD135" s="54"/>
      <c r="CN135" s="54"/>
      <c r="CX135" s="54"/>
      <c r="DH135" s="54"/>
      <c r="DR135" s="54"/>
      <c r="EB135" s="54"/>
      <c r="EL135" s="54"/>
      <c r="EV135" s="54"/>
      <c r="FF135" s="54"/>
      <c r="FP135" s="54"/>
      <c r="FZ135" s="54"/>
      <c r="GJ135" s="54"/>
      <c r="GT135" s="54"/>
      <c r="HD135" s="54"/>
      <c r="HN135" s="54"/>
      <c r="HX135" s="54"/>
      <c r="IH135" s="54"/>
    </row>
    <row r="136" spans="1:242" s="2" customFormat="1" x14ac:dyDescent="0.25">
      <c r="A136" s="167" t="str">
        <f ca="1">IF(ISBLANK('Data Summary'!A138),"",'Data Summary'!A138)</f>
        <v/>
      </c>
      <c r="B136" s="54"/>
      <c r="L136" s="54"/>
      <c r="V136" s="54"/>
      <c r="AF136" s="54"/>
      <c r="AP136" s="54"/>
      <c r="AZ136" s="54"/>
      <c r="BJ136" s="54"/>
      <c r="BT136" s="54"/>
      <c r="CD136" s="54"/>
      <c r="CN136" s="54"/>
      <c r="CX136" s="54"/>
      <c r="DH136" s="54"/>
      <c r="DR136" s="54"/>
      <c r="EB136" s="54"/>
      <c r="EL136" s="54"/>
      <c r="EV136" s="54"/>
      <c r="FF136" s="54"/>
      <c r="FP136" s="54"/>
      <c r="FZ136" s="54"/>
      <c r="GJ136" s="54"/>
      <c r="GT136" s="54"/>
      <c r="HD136" s="54"/>
      <c r="HN136" s="54"/>
      <c r="HX136" s="54"/>
      <c r="IH136" s="54"/>
    </row>
    <row r="137" spans="1:242" s="2" customFormat="1" x14ac:dyDescent="0.25">
      <c r="A137" s="167" t="str">
        <f ca="1">IF(ISBLANK('Data Summary'!A139),"",'Data Summary'!A139)</f>
        <v/>
      </c>
      <c r="B137" s="54"/>
      <c r="L137" s="54"/>
      <c r="V137" s="54"/>
      <c r="AF137" s="54"/>
      <c r="AP137" s="54"/>
      <c r="AZ137" s="54"/>
      <c r="BJ137" s="54"/>
      <c r="BT137" s="54"/>
      <c r="CD137" s="54"/>
      <c r="CN137" s="54"/>
      <c r="CX137" s="54"/>
      <c r="DH137" s="54"/>
      <c r="DR137" s="54"/>
      <c r="EB137" s="54"/>
      <c r="EL137" s="54"/>
      <c r="EV137" s="54"/>
      <c r="FF137" s="54"/>
      <c r="FP137" s="54"/>
      <c r="FZ137" s="54"/>
      <c r="GJ137" s="54"/>
      <c r="GT137" s="54"/>
      <c r="HD137" s="54"/>
      <c r="HN137" s="54"/>
      <c r="HX137" s="54"/>
      <c r="IH137" s="54"/>
    </row>
    <row r="138" spans="1:242" s="2" customFormat="1" x14ac:dyDescent="0.25">
      <c r="A138" s="167" t="str">
        <f ca="1">IF(ISBLANK('Data Summary'!A140),"",'Data Summary'!A140)</f>
        <v/>
      </c>
      <c r="B138" s="54"/>
      <c r="L138" s="54"/>
      <c r="V138" s="54"/>
      <c r="AF138" s="54"/>
      <c r="AP138" s="54"/>
      <c r="AZ138" s="54"/>
      <c r="BJ138" s="54"/>
      <c r="BT138" s="54"/>
      <c r="CD138" s="54"/>
      <c r="CN138" s="54"/>
      <c r="CX138" s="54"/>
      <c r="DH138" s="54"/>
      <c r="DR138" s="54"/>
      <c r="EB138" s="54"/>
      <c r="EL138" s="54"/>
      <c r="EV138" s="54"/>
      <c r="FF138" s="54"/>
      <c r="FP138" s="54"/>
      <c r="FZ138" s="54"/>
      <c r="GJ138" s="54"/>
      <c r="GT138" s="54"/>
      <c r="HD138" s="54"/>
      <c r="HN138" s="54"/>
      <c r="HX138" s="54"/>
      <c r="IH138" s="54"/>
    </row>
    <row r="139" spans="1:242" s="2" customFormat="1" x14ac:dyDescent="0.25">
      <c r="A139" s="167" t="str">
        <f ca="1">IF(ISBLANK('Data Summary'!A141),"",'Data Summary'!A141)</f>
        <v/>
      </c>
      <c r="B139" s="54"/>
      <c r="L139" s="54"/>
      <c r="V139" s="54"/>
      <c r="AF139" s="54"/>
      <c r="AP139" s="54"/>
      <c r="AZ139" s="54"/>
      <c r="BJ139" s="54"/>
      <c r="BT139" s="54"/>
      <c r="CD139" s="54"/>
      <c r="CN139" s="54"/>
      <c r="CX139" s="54"/>
      <c r="DH139" s="54"/>
      <c r="DR139" s="54"/>
      <c r="EB139" s="54"/>
      <c r="EL139" s="54"/>
      <c r="EV139" s="54"/>
      <c r="FF139" s="54"/>
      <c r="FP139" s="54"/>
      <c r="FZ139" s="54"/>
      <c r="GJ139" s="54"/>
      <c r="GT139" s="54"/>
      <c r="HD139" s="54"/>
      <c r="HN139" s="54"/>
      <c r="HX139" s="54"/>
      <c r="IH139" s="54"/>
    </row>
    <row r="140" spans="1:242" s="2" customFormat="1" x14ac:dyDescent="0.25">
      <c r="A140" s="167" t="str">
        <f ca="1">IF(ISBLANK('Data Summary'!A142),"",'Data Summary'!A142)</f>
        <v/>
      </c>
      <c r="B140" s="54"/>
      <c r="L140" s="54"/>
      <c r="V140" s="54"/>
      <c r="AF140" s="54"/>
      <c r="AP140" s="54"/>
      <c r="AZ140" s="54"/>
      <c r="BJ140" s="54"/>
      <c r="BT140" s="54"/>
      <c r="CD140" s="54"/>
      <c r="CN140" s="54"/>
      <c r="CX140" s="54"/>
      <c r="DH140" s="54"/>
      <c r="DR140" s="54"/>
      <c r="EB140" s="54"/>
      <c r="EL140" s="54"/>
      <c r="EV140" s="54"/>
      <c r="FF140" s="54"/>
      <c r="FP140" s="54"/>
      <c r="FZ140" s="54"/>
      <c r="GJ140" s="54"/>
      <c r="GT140" s="54"/>
      <c r="HD140" s="54"/>
      <c r="HN140" s="54"/>
      <c r="HX140" s="54"/>
      <c r="IH140" s="54"/>
    </row>
    <row r="141" spans="1:242" s="2" customFormat="1" x14ac:dyDescent="0.25">
      <c r="A141" s="167" t="str">
        <f ca="1">IF(ISBLANK('Data Summary'!A143),"",'Data Summary'!A143)</f>
        <v/>
      </c>
      <c r="B141" s="54"/>
      <c r="L141" s="54"/>
      <c r="V141" s="54"/>
      <c r="AF141" s="54"/>
      <c r="AP141" s="54"/>
      <c r="AZ141" s="54"/>
      <c r="BJ141" s="54"/>
      <c r="BT141" s="54"/>
      <c r="CD141" s="54"/>
      <c r="CN141" s="54"/>
      <c r="CX141" s="54"/>
      <c r="DH141" s="54"/>
      <c r="DR141" s="54"/>
      <c r="EB141" s="54"/>
      <c r="EL141" s="54"/>
      <c r="EV141" s="54"/>
      <c r="FF141" s="54"/>
      <c r="FP141" s="54"/>
      <c r="FZ141" s="54"/>
      <c r="GJ141" s="54"/>
      <c r="GT141" s="54"/>
      <c r="HD141" s="54"/>
      <c r="HN141" s="54"/>
      <c r="HX141" s="54"/>
      <c r="IH141" s="54"/>
    </row>
    <row r="142" spans="1:242" s="2" customFormat="1" x14ac:dyDescent="0.25">
      <c r="A142" s="167" t="str">
        <f ca="1">IF(ISBLANK('Data Summary'!A144),"",'Data Summary'!A144)</f>
        <v/>
      </c>
      <c r="B142" s="54"/>
      <c r="L142" s="54"/>
      <c r="V142" s="54"/>
      <c r="AF142" s="54"/>
      <c r="AP142" s="54"/>
      <c r="AZ142" s="54"/>
      <c r="BJ142" s="54"/>
      <c r="BT142" s="54"/>
      <c r="CD142" s="54"/>
      <c r="CN142" s="54"/>
      <c r="CX142" s="54"/>
      <c r="DH142" s="54"/>
      <c r="DR142" s="54"/>
      <c r="EB142" s="54"/>
      <c r="EL142" s="54"/>
      <c r="EV142" s="54"/>
      <c r="FF142" s="54"/>
      <c r="FP142" s="54"/>
      <c r="FZ142" s="54"/>
      <c r="GJ142" s="54"/>
      <c r="GT142" s="54"/>
      <c r="HD142" s="54"/>
      <c r="HN142" s="54"/>
      <c r="HX142" s="54"/>
      <c r="IH142" s="54"/>
    </row>
    <row r="143" spans="1:242" s="2" customFormat="1" x14ac:dyDescent="0.25">
      <c r="A143" s="167" t="str">
        <f ca="1">IF(ISBLANK('Data Summary'!A145),"",'Data Summary'!A145)</f>
        <v/>
      </c>
      <c r="B143" s="54"/>
      <c r="L143" s="54"/>
      <c r="V143" s="54"/>
      <c r="AF143" s="54"/>
      <c r="AP143" s="54"/>
      <c r="AZ143" s="54"/>
      <c r="BJ143" s="54"/>
      <c r="BT143" s="54"/>
      <c r="CD143" s="54"/>
      <c r="CN143" s="54"/>
      <c r="CX143" s="54"/>
      <c r="DH143" s="54"/>
      <c r="DR143" s="54"/>
      <c r="EB143" s="54"/>
      <c r="EL143" s="54"/>
      <c r="EV143" s="54"/>
      <c r="FF143" s="54"/>
      <c r="FP143" s="54"/>
      <c r="FZ143" s="54"/>
      <c r="GJ143" s="54"/>
      <c r="GT143" s="54"/>
      <c r="HD143" s="54"/>
      <c r="HN143" s="54"/>
      <c r="HX143" s="54"/>
      <c r="IH143" s="54"/>
    </row>
    <row r="144" spans="1:242" s="2" customFormat="1" x14ac:dyDescent="0.25">
      <c r="A144" s="167" t="str">
        <f ca="1">IF(ISBLANK('Data Summary'!A146),"",'Data Summary'!A146)</f>
        <v/>
      </c>
      <c r="B144" s="54"/>
      <c r="L144" s="54"/>
      <c r="V144" s="54"/>
      <c r="AF144" s="54"/>
      <c r="AP144" s="54"/>
      <c r="AZ144" s="54"/>
      <c r="BJ144" s="54"/>
      <c r="BT144" s="54"/>
      <c r="CD144" s="54"/>
      <c r="CN144" s="54"/>
      <c r="CX144" s="54"/>
      <c r="DH144" s="54"/>
      <c r="DR144" s="54"/>
      <c r="EB144" s="54"/>
      <c r="EL144" s="54"/>
      <c r="EV144" s="54"/>
      <c r="FF144" s="54"/>
      <c r="FP144" s="54"/>
      <c r="FZ144" s="54"/>
      <c r="GJ144" s="54"/>
      <c r="GT144" s="54"/>
      <c r="HD144" s="54"/>
      <c r="HN144" s="54"/>
      <c r="HX144" s="54"/>
      <c r="IH144" s="54"/>
    </row>
    <row r="145" spans="1:242" s="2" customFormat="1" x14ac:dyDescent="0.25">
      <c r="A145" s="167" t="str">
        <f ca="1">IF(ISBLANK('Data Summary'!A147),"",'Data Summary'!A147)</f>
        <v/>
      </c>
      <c r="B145" s="54"/>
      <c r="L145" s="54"/>
      <c r="V145" s="54"/>
      <c r="AF145" s="54"/>
      <c r="AP145" s="54"/>
      <c r="AZ145" s="54"/>
      <c r="BJ145" s="54"/>
      <c r="BT145" s="54"/>
      <c r="CD145" s="54"/>
      <c r="CN145" s="54"/>
      <c r="CX145" s="54"/>
      <c r="DH145" s="54"/>
      <c r="DR145" s="54"/>
      <c r="EB145" s="54"/>
      <c r="EL145" s="54"/>
      <c r="EV145" s="54"/>
      <c r="FF145" s="54"/>
      <c r="FP145" s="54"/>
      <c r="FZ145" s="54"/>
      <c r="GJ145" s="54"/>
      <c r="GT145" s="54"/>
      <c r="HD145" s="54"/>
      <c r="HN145" s="54"/>
      <c r="HX145" s="54"/>
      <c r="IH145" s="54"/>
    </row>
    <row r="146" spans="1:242" s="2" customFormat="1" x14ac:dyDescent="0.25">
      <c r="A146" s="167" t="str">
        <f ca="1">IF(ISBLANK('Data Summary'!A148),"",'Data Summary'!A148)</f>
        <v/>
      </c>
      <c r="B146" s="54"/>
      <c r="L146" s="54"/>
      <c r="V146" s="54"/>
      <c r="AF146" s="54"/>
      <c r="AP146" s="54"/>
      <c r="AZ146" s="54"/>
      <c r="BJ146" s="54"/>
      <c r="BT146" s="54"/>
      <c r="CD146" s="54"/>
      <c r="CN146" s="54"/>
      <c r="CX146" s="54"/>
      <c r="DH146" s="54"/>
      <c r="DR146" s="54"/>
      <c r="EB146" s="54"/>
      <c r="EL146" s="54"/>
      <c r="EV146" s="54"/>
      <c r="FF146" s="54"/>
      <c r="FP146" s="54"/>
      <c r="FZ146" s="54"/>
      <c r="GJ146" s="54"/>
      <c r="GT146" s="54"/>
      <c r="HD146" s="54"/>
      <c r="HN146" s="54"/>
      <c r="HX146" s="54"/>
      <c r="IH146" s="54"/>
    </row>
    <row r="147" spans="1:242" s="2" customFormat="1" x14ac:dyDescent="0.25">
      <c r="A147" s="167" t="str">
        <f ca="1">IF(ISBLANK('Data Summary'!A149),"",'Data Summary'!A149)</f>
        <v/>
      </c>
      <c r="B147" s="54"/>
      <c r="L147" s="54"/>
      <c r="V147" s="54"/>
      <c r="AF147" s="54"/>
      <c r="AP147" s="54"/>
      <c r="AZ147" s="54"/>
      <c r="BJ147" s="54"/>
      <c r="BT147" s="54"/>
      <c r="CD147" s="54"/>
      <c r="CN147" s="54"/>
      <c r="CX147" s="54"/>
      <c r="DH147" s="54"/>
      <c r="DR147" s="54"/>
      <c r="EB147" s="54"/>
      <c r="EL147" s="54"/>
      <c r="EV147" s="54"/>
      <c r="FF147" s="54"/>
      <c r="FP147" s="54"/>
      <c r="FZ147" s="54"/>
      <c r="GJ147" s="54"/>
      <c r="GT147" s="54"/>
      <c r="HD147" s="54"/>
      <c r="HN147" s="54"/>
      <c r="HX147" s="54"/>
      <c r="IH147" s="54"/>
    </row>
    <row r="148" spans="1:242" s="2" customFormat="1" x14ac:dyDescent="0.25">
      <c r="A148" s="167" t="e">
        <f>IF(ISBLANK(#REF!),"",#REF!)</f>
        <v>#REF!</v>
      </c>
      <c r="B148" s="54"/>
      <c r="L148" s="54"/>
      <c r="V148" s="54"/>
      <c r="AF148" s="54"/>
      <c r="AP148" s="54"/>
      <c r="AZ148" s="54"/>
      <c r="BJ148" s="54"/>
      <c r="BT148" s="54"/>
      <c r="CD148" s="54"/>
      <c r="CN148" s="54"/>
      <c r="CX148" s="54"/>
      <c r="DH148" s="54"/>
      <c r="DR148" s="54"/>
      <c r="EB148" s="54"/>
      <c r="EL148" s="54"/>
      <c r="EV148" s="54"/>
      <c r="FF148" s="54"/>
      <c r="FP148" s="54"/>
      <c r="FZ148" s="54"/>
      <c r="GJ148" s="54"/>
      <c r="GT148" s="54"/>
      <c r="HD148" s="54"/>
      <c r="HN148" s="54"/>
      <c r="HX148" s="54"/>
      <c r="IH148" s="54"/>
    </row>
    <row r="149" spans="1:242" s="2" customFormat="1" x14ac:dyDescent="0.25">
      <c r="A149" s="167" t="e">
        <f>IF(ISBLANK(#REF!),"",#REF!)</f>
        <v>#REF!</v>
      </c>
      <c r="B149" s="54"/>
      <c r="L149" s="54"/>
      <c r="V149" s="54"/>
      <c r="AF149" s="54"/>
      <c r="AP149" s="54"/>
      <c r="AZ149" s="54"/>
      <c r="BJ149" s="54"/>
      <c r="BT149" s="54"/>
      <c r="CD149" s="54"/>
      <c r="CN149" s="54"/>
      <c r="CX149" s="54"/>
      <c r="DH149" s="54"/>
      <c r="DR149" s="54"/>
      <c r="EB149" s="54"/>
      <c r="EL149" s="54"/>
      <c r="EV149" s="54"/>
      <c r="FF149" s="54"/>
      <c r="FP149" s="54"/>
      <c r="FZ149" s="54"/>
      <c r="GJ149" s="54"/>
      <c r="GT149" s="54"/>
      <c r="HD149" s="54"/>
      <c r="HN149" s="54"/>
      <c r="HX149" s="54"/>
      <c r="IH149" s="54"/>
    </row>
    <row r="150" spans="1:242" s="2" customFormat="1" x14ac:dyDescent="0.25">
      <c r="A150" s="167" t="e">
        <f>IF(ISBLANK(#REF!),"",#REF!)</f>
        <v>#REF!</v>
      </c>
      <c r="B150" s="54"/>
      <c r="L150" s="54"/>
      <c r="V150" s="54"/>
      <c r="AF150" s="54"/>
      <c r="AP150" s="54"/>
      <c r="AZ150" s="54"/>
      <c r="BJ150" s="54"/>
      <c r="BT150" s="54"/>
      <c r="CD150" s="54"/>
      <c r="CN150" s="54"/>
      <c r="CX150" s="54"/>
      <c r="DH150" s="54"/>
      <c r="DR150" s="54"/>
      <c r="EB150" s="54"/>
      <c r="EL150" s="54"/>
      <c r="EV150" s="54"/>
      <c r="FF150" s="54"/>
      <c r="FP150" s="54"/>
      <c r="FZ150" s="54"/>
      <c r="GJ150" s="54"/>
      <c r="GT150" s="54"/>
      <c r="HD150" s="54"/>
      <c r="HN150" s="54"/>
      <c r="HX150" s="54"/>
      <c r="IH150" s="54"/>
    </row>
    <row r="151" spans="1:242" s="2" customFormat="1" x14ac:dyDescent="0.25">
      <c r="A151" s="167" t="e">
        <f>IF(ISBLANK(#REF!),"",#REF!)</f>
        <v>#REF!</v>
      </c>
      <c r="B151" s="54"/>
      <c r="L151" s="54"/>
      <c r="V151" s="54"/>
      <c r="AF151" s="54"/>
      <c r="AP151" s="54"/>
      <c r="AZ151" s="54"/>
      <c r="BJ151" s="54"/>
      <c r="BT151" s="54"/>
      <c r="CD151" s="54"/>
      <c r="CN151" s="54"/>
      <c r="CX151" s="54"/>
      <c r="DH151" s="54"/>
      <c r="DR151" s="54"/>
      <c r="EB151" s="54"/>
      <c r="EL151" s="54"/>
      <c r="EV151" s="54"/>
      <c r="FF151" s="54"/>
      <c r="FP151" s="54"/>
      <c r="FZ151" s="54"/>
      <c r="GJ151" s="54"/>
      <c r="GT151" s="54"/>
      <c r="HD151" s="54"/>
      <c r="HN151" s="54"/>
      <c r="HX151" s="54"/>
      <c r="IH151" s="54"/>
    </row>
    <row r="152" spans="1:242" s="2" customFormat="1" x14ac:dyDescent="0.25">
      <c r="A152" s="165"/>
      <c r="B152" s="54"/>
      <c r="L152" s="54"/>
      <c r="V152" s="54"/>
      <c r="AF152" s="54"/>
      <c r="AP152" s="54"/>
      <c r="AZ152" s="54"/>
      <c r="BJ152" s="54"/>
      <c r="BT152" s="54"/>
      <c r="CD152" s="54"/>
      <c r="CN152" s="54"/>
      <c r="CX152" s="54"/>
      <c r="DH152" s="54"/>
      <c r="DR152" s="54"/>
      <c r="EB152" s="54"/>
      <c r="EL152" s="54"/>
      <c r="EV152" s="54"/>
      <c r="FF152" s="54"/>
      <c r="FP152" s="54"/>
      <c r="FZ152" s="54"/>
      <c r="GJ152" s="54"/>
      <c r="GT152" s="54"/>
      <c r="HD152" s="54"/>
      <c r="HN152" s="54"/>
      <c r="HX152" s="54"/>
      <c r="IH152" s="54"/>
    </row>
    <row r="153" spans="1:242" s="2" customFormat="1" x14ac:dyDescent="0.25">
      <c r="A153" s="165"/>
      <c r="B153" s="54"/>
      <c r="L153" s="54"/>
      <c r="V153" s="54"/>
      <c r="AF153" s="54"/>
      <c r="AP153" s="54"/>
      <c r="AZ153" s="54"/>
      <c r="BJ153" s="54"/>
      <c r="BT153" s="54"/>
      <c r="CD153" s="54"/>
      <c r="CN153" s="54"/>
      <c r="CX153" s="54"/>
      <c r="DH153" s="54"/>
      <c r="DR153" s="54"/>
      <c r="EB153" s="54"/>
      <c r="EL153" s="54"/>
      <c r="EV153" s="54"/>
      <c r="FF153" s="54"/>
      <c r="FP153" s="54"/>
      <c r="FZ153" s="54"/>
      <c r="GJ153" s="54"/>
      <c r="GT153" s="54"/>
      <c r="HD153" s="54"/>
      <c r="HN153" s="54"/>
      <c r="HX153" s="54"/>
      <c r="IH153" s="54"/>
    </row>
    <row r="154" spans="1:242" s="2" customFormat="1" x14ac:dyDescent="0.25">
      <c r="A154" s="165"/>
      <c r="B154" s="54"/>
      <c r="L154" s="54"/>
      <c r="V154" s="54"/>
      <c r="AF154" s="54"/>
      <c r="AP154" s="54"/>
      <c r="AZ154" s="54"/>
      <c r="BJ154" s="54"/>
      <c r="BT154" s="54"/>
      <c r="CD154" s="54"/>
      <c r="CN154" s="54"/>
      <c r="CX154" s="54"/>
      <c r="DH154" s="54"/>
      <c r="DR154" s="54"/>
      <c r="EB154" s="54"/>
      <c r="EL154" s="54"/>
      <c r="EV154" s="54"/>
      <c r="FF154" s="54"/>
      <c r="FP154" s="54"/>
      <c r="FZ154" s="54"/>
      <c r="GJ154" s="54"/>
      <c r="GT154" s="54"/>
      <c r="HD154" s="54"/>
      <c r="HN154" s="54"/>
      <c r="HX154" s="54"/>
      <c r="IH154" s="54"/>
    </row>
    <row r="155" spans="1:242" s="2" customFormat="1" x14ac:dyDescent="0.25">
      <c r="A155" s="165"/>
      <c r="B155" s="54"/>
      <c r="L155" s="54"/>
      <c r="V155" s="54"/>
      <c r="AF155" s="54"/>
      <c r="AP155" s="54"/>
      <c r="AZ155" s="54"/>
      <c r="BJ155" s="54"/>
      <c r="BT155" s="54"/>
      <c r="CD155" s="54"/>
      <c r="CN155" s="54"/>
      <c r="CX155" s="54"/>
      <c r="DH155" s="54"/>
      <c r="DR155" s="54"/>
      <c r="EB155" s="54"/>
      <c r="EL155" s="54"/>
      <c r="EV155" s="54"/>
      <c r="FF155" s="54"/>
      <c r="FP155" s="54"/>
      <c r="FZ155" s="54"/>
      <c r="GJ155" s="54"/>
      <c r="GT155" s="54"/>
      <c r="HD155" s="54"/>
      <c r="HN155" s="54"/>
      <c r="HX155" s="54"/>
      <c r="IH155" s="54"/>
    </row>
    <row r="156" spans="1:242" s="2" customFormat="1" x14ac:dyDescent="0.25">
      <c r="A156" s="165"/>
      <c r="B156" s="54"/>
      <c r="L156" s="54"/>
      <c r="V156" s="54"/>
      <c r="AF156" s="54"/>
      <c r="AP156" s="54"/>
      <c r="AZ156" s="54"/>
      <c r="BJ156" s="54"/>
      <c r="BT156" s="54"/>
      <c r="CD156" s="54"/>
      <c r="CN156" s="54"/>
      <c r="CX156" s="54"/>
      <c r="DH156" s="54"/>
      <c r="DR156" s="54"/>
      <c r="EB156" s="54"/>
      <c r="EL156" s="54"/>
      <c r="EV156" s="54"/>
      <c r="FF156" s="54"/>
      <c r="FP156" s="54"/>
      <c r="FZ156" s="54"/>
      <c r="GJ156" s="54"/>
      <c r="GT156" s="54"/>
      <c r="HD156" s="54"/>
      <c r="HN156" s="54"/>
      <c r="HX156" s="54"/>
      <c r="IH156" s="54"/>
    </row>
    <row r="157" spans="1:242" s="2" customFormat="1" x14ac:dyDescent="0.25">
      <c r="A157" s="165"/>
      <c r="B157" s="54"/>
      <c r="L157" s="54"/>
      <c r="V157" s="54"/>
      <c r="AF157" s="54"/>
      <c r="AP157" s="54"/>
      <c r="AZ157" s="54"/>
      <c r="BJ157" s="54"/>
      <c r="BT157" s="54"/>
      <c r="CD157" s="54"/>
      <c r="CN157" s="54"/>
      <c r="CX157" s="54"/>
      <c r="DH157" s="54"/>
      <c r="DR157" s="54"/>
      <c r="EB157" s="54"/>
      <c r="EL157" s="54"/>
      <c r="EV157" s="54"/>
      <c r="FF157" s="54"/>
      <c r="FP157" s="54"/>
      <c r="FZ157" s="54"/>
      <c r="GJ157" s="54"/>
      <c r="GT157" s="54"/>
      <c r="HD157" s="54"/>
      <c r="HN157" s="54"/>
      <c r="HX157" s="54"/>
      <c r="IH157" s="54"/>
    </row>
    <row r="158" spans="1:242" s="2" customFormat="1" x14ac:dyDescent="0.25">
      <c r="A158" s="165"/>
      <c r="B158" s="54"/>
      <c r="L158" s="54"/>
      <c r="V158" s="54"/>
      <c r="AF158" s="54"/>
      <c r="AP158" s="54"/>
      <c r="AZ158" s="54"/>
      <c r="BJ158" s="54"/>
      <c r="BT158" s="54"/>
      <c r="CD158" s="54"/>
      <c r="CN158" s="54"/>
      <c r="CX158" s="54"/>
      <c r="DH158" s="54"/>
      <c r="DR158" s="54"/>
      <c r="EB158" s="54"/>
      <c r="EL158" s="54"/>
      <c r="EV158" s="54"/>
      <c r="FF158" s="54"/>
      <c r="FP158" s="54"/>
      <c r="FZ158" s="54"/>
      <c r="GJ158" s="54"/>
      <c r="GT158" s="54"/>
      <c r="HD158" s="54"/>
      <c r="HN158" s="54"/>
      <c r="HX158" s="54"/>
      <c r="IH158" s="54"/>
    </row>
    <row r="159" spans="1:242" s="2" customFormat="1" x14ac:dyDescent="0.25">
      <c r="A159" s="165"/>
      <c r="B159" s="54"/>
      <c r="L159" s="54"/>
      <c r="V159" s="54"/>
      <c r="AF159" s="54"/>
      <c r="AP159" s="54"/>
      <c r="AZ159" s="54"/>
      <c r="BJ159" s="54"/>
      <c r="BT159" s="54"/>
      <c r="CD159" s="54"/>
      <c r="CN159" s="54"/>
      <c r="CX159" s="54"/>
      <c r="DH159" s="54"/>
      <c r="DR159" s="54"/>
      <c r="EB159" s="54"/>
      <c r="EL159" s="54"/>
      <c r="EV159" s="54"/>
      <c r="FF159" s="54"/>
      <c r="FP159" s="54"/>
      <c r="FZ159" s="54"/>
      <c r="GJ159" s="54"/>
      <c r="GT159" s="54"/>
      <c r="HD159" s="54"/>
      <c r="HN159" s="54"/>
      <c r="HX159" s="54"/>
      <c r="IH159" s="54"/>
    </row>
    <row r="160" spans="1:242" s="2" customFormat="1" x14ac:dyDescent="0.25">
      <c r="A160" s="165"/>
      <c r="B160" s="54"/>
      <c r="L160" s="54"/>
      <c r="V160" s="54"/>
      <c r="AF160" s="54"/>
      <c r="AP160" s="54"/>
      <c r="AZ160" s="54"/>
      <c r="BJ160" s="54"/>
      <c r="BT160" s="54"/>
      <c r="CD160" s="54"/>
      <c r="CN160" s="54"/>
      <c r="CX160" s="54"/>
      <c r="DH160" s="54"/>
      <c r="DR160" s="54"/>
      <c r="EB160" s="54"/>
      <c r="EL160" s="54"/>
      <c r="EV160" s="54"/>
      <c r="FF160" s="54"/>
      <c r="FP160" s="54"/>
      <c r="FZ160" s="54"/>
      <c r="GJ160" s="54"/>
      <c r="GT160" s="54"/>
      <c r="HD160" s="54"/>
      <c r="HN160" s="54"/>
      <c r="HX160" s="54"/>
      <c r="IH160" s="54"/>
    </row>
    <row r="161" spans="1:242" s="2" customFormat="1" x14ac:dyDescent="0.25">
      <c r="A161" s="165"/>
      <c r="B161" s="54"/>
      <c r="L161" s="54"/>
      <c r="V161" s="54"/>
      <c r="AF161" s="54"/>
      <c r="AP161" s="54"/>
      <c r="AZ161" s="54"/>
      <c r="BJ161" s="54"/>
      <c r="BT161" s="54"/>
      <c r="CD161" s="54"/>
      <c r="CN161" s="54"/>
      <c r="CX161" s="54"/>
      <c r="DH161" s="54"/>
      <c r="DR161" s="54"/>
      <c r="EB161" s="54"/>
      <c r="EL161" s="54"/>
      <c r="EV161" s="54"/>
      <c r="FF161" s="54"/>
      <c r="FP161" s="54"/>
      <c r="FZ161" s="54"/>
      <c r="GJ161" s="54"/>
      <c r="GT161" s="54"/>
      <c r="HD161" s="54"/>
      <c r="HN161" s="54"/>
      <c r="HX161" s="54"/>
      <c r="IH161" s="54"/>
    </row>
    <row r="162" spans="1:242" s="2" customFormat="1" x14ac:dyDescent="0.25">
      <c r="A162" s="165"/>
      <c r="B162" s="54"/>
      <c r="L162" s="54"/>
      <c r="V162" s="54"/>
      <c r="AF162" s="54"/>
      <c r="AP162" s="54"/>
      <c r="AZ162" s="54"/>
      <c r="BJ162" s="54"/>
      <c r="BT162" s="54"/>
      <c r="CD162" s="54"/>
      <c r="CN162" s="54"/>
      <c r="CX162" s="54"/>
      <c r="DH162" s="54"/>
      <c r="DR162" s="54"/>
      <c r="EB162" s="54"/>
      <c r="EL162" s="54"/>
      <c r="EV162" s="54"/>
      <c r="FF162" s="54"/>
      <c r="FP162" s="54"/>
      <c r="FZ162" s="54"/>
      <c r="GJ162" s="54"/>
      <c r="GT162" s="54"/>
      <c r="HD162" s="54"/>
      <c r="HN162" s="54"/>
      <c r="HX162" s="54"/>
      <c r="IH162" s="54"/>
    </row>
    <row r="163" spans="1:242" s="2" customFormat="1" x14ac:dyDescent="0.25">
      <c r="A163" s="165"/>
      <c r="B163" s="54"/>
      <c r="L163" s="54"/>
      <c r="V163" s="54"/>
      <c r="AF163" s="54"/>
      <c r="AP163" s="54"/>
      <c r="AZ163" s="54"/>
      <c r="BJ163" s="54"/>
      <c r="BT163" s="54"/>
      <c r="CD163" s="54"/>
      <c r="CN163" s="54"/>
      <c r="CX163" s="54"/>
      <c r="DH163" s="54"/>
      <c r="DR163" s="54"/>
      <c r="EB163" s="54"/>
      <c r="EL163" s="54"/>
      <c r="EV163" s="54"/>
      <c r="FF163" s="54"/>
      <c r="FP163" s="54"/>
      <c r="FZ163" s="54"/>
      <c r="GJ163" s="54"/>
      <c r="GT163" s="54"/>
      <c r="HD163" s="54"/>
      <c r="HN163" s="54"/>
      <c r="HX163" s="54"/>
      <c r="IH163" s="54"/>
    </row>
    <row r="164" spans="1:242" s="2" customFormat="1" x14ac:dyDescent="0.25">
      <c r="A164" s="165"/>
      <c r="B164" s="54"/>
      <c r="L164" s="54"/>
      <c r="V164" s="54"/>
      <c r="AF164" s="54"/>
      <c r="AP164" s="54"/>
      <c r="AZ164" s="54"/>
      <c r="BJ164" s="54"/>
      <c r="BT164" s="54"/>
      <c r="CD164" s="54"/>
      <c r="CN164" s="54"/>
      <c r="CX164" s="54"/>
      <c r="DH164" s="54"/>
      <c r="DR164" s="54"/>
      <c r="EB164" s="54"/>
      <c r="EL164" s="54"/>
      <c r="EV164" s="54"/>
      <c r="FF164" s="54"/>
      <c r="FP164" s="54"/>
      <c r="FZ164" s="54"/>
      <c r="GJ164" s="54"/>
      <c r="GT164" s="54"/>
      <c r="HD164" s="54"/>
      <c r="HN164" s="54"/>
      <c r="HX164" s="54"/>
      <c r="IH164" s="54"/>
    </row>
    <row r="165" spans="1:242" s="2" customFormat="1" x14ac:dyDescent="0.25">
      <c r="A165" s="165"/>
      <c r="B165" s="54"/>
      <c r="L165" s="54"/>
      <c r="V165" s="54"/>
      <c r="AF165" s="54"/>
      <c r="AP165" s="54"/>
      <c r="AZ165" s="54"/>
      <c r="BJ165" s="54"/>
      <c r="BT165" s="54"/>
      <c r="CD165" s="54"/>
      <c r="CN165" s="54"/>
      <c r="CX165" s="54"/>
      <c r="DH165" s="54"/>
      <c r="DR165" s="54"/>
      <c r="EB165" s="54"/>
      <c r="EL165" s="54"/>
      <c r="EV165" s="54"/>
      <c r="FF165" s="54"/>
      <c r="FP165" s="54"/>
      <c r="FZ165" s="54"/>
      <c r="GJ165" s="54"/>
      <c r="GT165" s="54"/>
      <c r="HD165" s="54"/>
      <c r="HN165" s="54"/>
      <c r="HX165" s="54"/>
      <c r="IH165" s="54"/>
    </row>
    <row r="166" spans="1:242" s="2" customFormat="1" x14ac:dyDescent="0.25">
      <c r="A166" s="165"/>
      <c r="B166" s="54"/>
      <c r="L166" s="54"/>
      <c r="V166" s="54"/>
      <c r="AF166" s="54"/>
      <c r="AP166" s="54"/>
      <c r="AZ166" s="54"/>
      <c r="BJ166" s="54"/>
      <c r="BT166" s="54"/>
      <c r="CD166" s="54"/>
      <c r="CN166" s="54"/>
      <c r="CX166" s="54"/>
      <c r="DH166" s="54"/>
      <c r="DR166" s="54"/>
      <c r="EB166" s="54"/>
      <c r="EL166" s="54"/>
      <c r="EV166" s="54"/>
      <c r="FF166" s="54"/>
      <c r="FP166" s="54"/>
      <c r="FZ166" s="54"/>
      <c r="GJ166" s="54"/>
      <c r="GT166" s="54"/>
      <c r="HD166" s="54"/>
      <c r="HN166" s="54"/>
      <c r="HX166" s="54"/>
      <c r="IH166" s="54"/>
    </row>
    <row r="167" spans="1:242" s="2" customFormat="1" x14ac:dyDescent="0.25">
      <c r="A167" s="165"/>
      <c r="B167" s="54"/>
      <c r="L167" s="54"/>
      <c r="V167" s="54"/>
      <c r="AF167" s="54"/>
      <c r="AP167" s="54"/>
      <c r="AZ167" s="54"/>
      <c r="BJ167" s="54"/>
      <c r="BT167" s="54"/>
      <c r="CD167" s="54"/>
      <c r="CN167" s="54"/>
      <c r="CX167" s="54"/>
      <c r="DH167" s="54"/>
      <c r="DR167" s="54"/>
      <c r="EB167" s="54"/>
      <c r="EL167" s="54"/>
      <c r="EV167" s="54"/>
      <c r="FF167" s="54"/>
      <c r="FP167" s="54"/>
      <c r="FZ167" s="54"/>
      <c r="GJ167" s="54"/>
      <c r="GT167" s="54"/>
      <c r="HD167" s="54"/>
      <c r="HN167" s="54"/>
      <c r="HX167" s="54"/>
      <c r="IH167" s="54"/>
    </row>
    <row r="168" spans="1:242" s="2" customFormat="1" x14ac:dyDescent="0.25">
      <c r="A168" s="165"/>
      <c r="B168" s="54"/>
      <c r="L168" s="54"/>
      <c r="V168" s="54"/>
      <c r="AF168" s="54"/>
      <c r="AP168" s="54"/>
      <c r="AZ168" s="54"/>
      <c r="BJ168" s="54"/>
      <c r="BT168" s="54"/>
      <c r="CD168" s="54"/>
      <c r="CN168" s="54"/>
      <c r="CX168" s="54"/>
      <c r="DH168" s="54"/>
      <c r="DR168" s="54"/>
      <c r="EB168" s="54"/>
      <c r="EL168" s="54"/>
      <c r="EV168" s="54"/>
      <c r="FF168" s="54"/>
      <c r="FP168" s="54"/>
      <c r="FZ168" s="54"/>
      <c r="GJ168" s="54"/>
      <c r="GT168" s="54"/>
      <c r="HD168" s="54"/>
      <c r="HN168" s="54"/>
      <c r="HX168" s="54"/>
      <c r="IH168" s="54"/>
    </row>
    <row r="169" spans="1:242" s="2" customFormat="1" x14ac:dyDescent="0.25">
      <c r="A169" s="165"/>
      <c r="B169" s="54"/>
      <c r="L169" s="54"/>
      <c r="V169" s="54"/>
      <c r="AF169" s="54"/>
      <c r="AP169" s="54"/>
      <c r="AZ169" s="54"/>
      <c r="BJ169" s="54"/>
      <c r="BT169" s="54"/>
      <c r="CD169" s="54"/>
      <c r="CN169" s="54"/>
      <c r="CX169" s="54"/>
      <c r="DH169" s="54"/>
      <c r="DR169" s="54"/>
      <c r="EB169" s="54"/>
      <c r="EL169" s="54"/>
      <c r="EV169" s="54"/>
      <c r="FF169" s="54"/>
      <c r="FP169" s="54"/>
      <c r="FZ169" s="54"/>
      <c r="GJ169" s="54"/>
      <c r="GT169" s="54"/>
      <c r="HD169" s="54"/>
      <c r="HN169" s="54"/>
      <c r="HX169" s="54"/>
      <c r="IH169" s="54"/>
    </row>
    <row r="170" spans="1:242" s="2" customFormat="1" x14ac:dyDescent="0.25">
      <c r="A170" s="165"/>
      <c r="B170" s="54"/>
      <c r="L170" s="54"/>
      <c r="V170" s="54"/>
      <c r="AF170" s="54"/>
      <c r="AP170" s="54"/>
      <c r="AZ170" s="54"/>
      <c r="BJ170" s="54"/>
      <c r="BT170" s="54"/>
      <c r="CD170" s="54"/>
      <c r="CN170" s="54"/>
      <c r="CX170" s="54"/>
      <c r="DH170" s="54"/>
      <c r="DR170" s="54"/>
      <c r="EB170" s="54"/>
      <c r="EL170" s="54"/>
      <c r="EV170" s="54"/>
      <c r="FF170" s="54"/>
      <c r="FP170" s="54"/>
      <c r="FZ170" s="54"/>
      <c r="GJ170" s="54"/>
      <c r="GT170" s="54"/>
      <c r="HD170" s="54"/>
      <c r="HN170" s="54"/>
      <c r="HX170" s="54"/>
      <c r="IH170" s="54"/>
    </row>
    <row r="171" spans="1:242" s="2" customFormat="1" x14ac:dyDescent="0.25">
      <c r="A171" s="165"/>
      <c r="B171" s="54"/>
      <c r="L171" s="54"/>
      <c r="V171" s="54"/>
      <c r="AF171" s="54"/>
      <c r="AP171" s="54"/>
      <c r="AZ171" s="54"/>
      <c r="BJ171" s="54"/>
      <c r="BT171" s="54"/>
      <c r="CD171" s="54"/>
      <c r="CN171" s="54"/>
      <c r="CX171" s="54"/>
      <c r="DH171" s="54"/>
      <c r="DR171" s="54"/>
      <c r="EB171" s="54"/>
      <c r="EL171" s="54"/>
      <c r="EV171" s="54"/>
      <c r="FF171" s="54"/>
      <c r="FP171" s="54"/>
      <c r="FZ171" s="54"/>
      <c r="GJ171" s="54"/>
      <c r="GT171" s="54"/>
      <c r="HD171" s="54"/>
      <c r="HN171" s="54"/>
      <c r="HX171" s="54"/>
      <c r="IH171" s="54"/>
    </row>
    <row r="172" spans="1:242" s="2" customFormat="1" x14ac:dyDescent="0.25">
      <c r="A172" s="165"/>
      <c r="B172" s="54"/>
      <c r="L172" s="54"/>
      <c r="V172" s="54"/>
      <c r="AF172" s="54"/>
      <c r="AP172" s="54"/>
      <c r="AZ172" s="54"/>
      <c r="BJ172" s="54"/>
      <c r="BT172" s="54"/>
      <c r="CD172" s="54"/>
      <c r="CN172" s="54"/>
      <c r="CX172" s="54"/>
      <c r="DH172" s="54"/>
      <c r="DR172" s="54"/>
      <c r="EB172" s="54"/>
      <c r="EL172" s="54"/>
      <c r="EV172" s="54"/>
      <c r="FF172" s="54"/>
      <c r="FP172" s="54"/>
      <c r="FZ172" s="54"/>
      <c r="GJ172" s="54"/>
      <c r="GT172" s="54"/>
      <c r="HD172" s="54"/>
      <c r="HN172" s="54"/>
      <c r="HX172" s="54"/>
      <c r="IH172" s="54"/>
    </row>
    <row r="173" spans="1:242" s="2" customFormat="1" x14ac:dyDescent="0.25">
      <c r="A173" s="165"/>
      <c r="B173" s="54"/>
      <c r="L173" s="54"/>
      <c r="V173" s="54"/>
      <c r="AF173" s="54"/>
      <c r="AP173" s="54"/>
      <c r="AZ173" s="54"/>
      <c r="BJ173" s="54"/>
      <c r="BT173" s="54"/>
      <c r="CD173" s="54"/>
      <c r="CN173" s="54"/>
      <c r="CX173" s="54"/>
      <c r="DH173" s="54"/>
      <c r="DR173" s="54"/>
      <c r="EB173" s="54"/>
      <c r="EL173" s="54"/>
      <c r="EV173" s="54"/>
      <c r="FF173" s="54"/>
      <c r="FP173" s="54"/>
      <c r="FZ173" s="54"/>
      <c r="GJ173" s="54"/>
      <c r="GT173" s="54"/>
      <c r="HD173" s="54"/>
      <c r="HN173" s="54"/>
      <c r="HX173" s="54"/>
      <c r="IH173" s="54"/>
    </row>
    <row r="174" spans="1:242" s="2" customFormat="1" x14ac:dyDescent="0.25">
      <c r="A174" s="165"/>
      <c r="B174" s="54"/>
      <c r="L174" s="54"/>
      <c r="V174" s="54"/>
      <c r="AF174" s="54"/>
      <c r="AP174" s="54"/>
      <c r="AZ174" s="54"/>
      <c r="BJ174" s="54"/>
      <c r="BT174" s="54"/>
      <c r="CD174" s="54"/>
      <c r="CN174" s="54"/>
      <c r="CX174" s="54"/>
      <c r="DH174" s="54"/>
      <c r="DR174" s="54"/>
      <c r="EB174" s="54"/>
      <c r="EL174" s="54"/>
      <c r="EV174" s="54"/>
      <c r="FF174" s="54"/>
      <c r="FP174" s="54"/>
      <c r="FZ174" s="54"/>
      <c r="GJ174" s="54"/>
      <c r="GT174" s="54"/>
      <c r="HD174" s="54"/>
      <c r="HN174" s="54"/>
      <c r="HX174" s="54"/>
      <c r="IH174" s="54"/>
    </row>
    <row r="175" spans="1:242" s="2" customFormat="1" x14ac:dyDescent="0.25">
      <c r="A175" s="165"/>
      <c r="B175" s="54"/>
      <c r="L175" s="54"/>
      <c r="V175" s="54"/>
      <c r="AF175" s="54"/>
      <c r="AP175" s="54"/>
      <c r="AZ175" s="54"/>
      <c r="BJ175" s="54"/>
      <c r="BT175" s="54"/>
      <c r="CD175" s="54"/>
      <c r="CN175" s="54"/>
      <c r="CX175" s="54"/>
      <c r="DH175" s="54"/>
      <c r="DR175" s="54"/>
      <c r="EB175" s="54"/>
      <c r="EL175" s="54"/>
      <c r="EV175" s="54"/>
      <c r="FF175" s="54"/>
      <c r="FP175" s="54"/>
      <c r="FZ175" s="54"/>
      <c r="GJ175" s="54"/>
      <c r="GT175" s="54"/>
      <c r="HD175" s="54"/>
      <c r="HN175" s="54"/>
      <c r="HX175" s="54"/>
      <c r="IH175" s="54"/>
    </row>
    <row r="176" spans="1:242" s="2" customFormat="1" x14ac:dyDescent="0.25">
      <c r="A176" s="165"/>
      <c r="B176" s="54"/>
      <c r="L176" s="54"/>
      <c r="V176" s="54"/>
      <c r="AF176" s="54"/>
      <c r="AP176" s="54"/>
      <c r="AZ176" s="54"/>
      <c r="BJ176" s="54"/>
      <c r="BT176" s="54"/>
      <c r="CD176" s="54"/>
      <c r="CN176" s="54"/>
      <c r="CX176" s="54"/>
      <c r="DH176" s="54"/>
      <c r="DR176" s="54"/>
      <c r="EB176" s="54"/>
      <c r="EL176" s="54"/>
      <c r="EV176" s="54"/>
      <c r="FF176" s="54"/>
      <c r="FP176" s="54"/>
      <c r="FZ176" s="54"/>
      <c r="GJ176" s="54"/>
      <c r="GT176" s="54"/>
      <c r="HD176" s="54"/>
      <c r="HN176" s="54"/>
      <c r="HX176" s="54"/>
      <c r="IH176" s="54"/>
    </row>
    <row r="177" spans="1:242" s="2" customFormat="1" x14ac:dyDescent="0.25">
      <c r="A177" s="165"/>
      <c r="B177" s="54"/>
      <c r="L177" s="54"/>
      <c r="V177" s="54"/>
      <c r="AF177" s="54"/>
      <c r="AP177" s="54"/>
      <c r="AZ177" s="54"/>
      <c r="BJ177" s="54"/>
      <c r="BT177" s="54"/>
      <c r="CD177" s="54"/>
      <c r="CN177" s="54"/>
      <c r="CX177" s="54"/>
      <c r="DH177" s="54"/>
      <c r="DR177" s="54"/>
      <c r="EB177" s="54"/>
      <c r="EL177" s="54"/>
      <c r="EV177" s="54"/>
      <c r="FF177" s="54"/>
      <c r="FP177" s="54"/>
      <c r="FZ177" s="54"/>
      <c r="GJ177" s="54"/>
      <c r="GT177" s="54"/>
      <c r="HD177" s="54"/>
      <c r="HN177" s="54"/>
      <c r="HX177" s="54"/>
      <c r="IH177" s="54"/>
    </row>
    <row r="178" spans="1:242" s="2" customFormat="1" x14ac:dyDescent="0.25">
      <c r="A178" s="165"/>
      <c r="B178" s="54"/>
      <c r="L178" s="54"/>
      <c r="V178" s="54"/>
      <c r="AF178" s="54"/>
      <c r="AP178" s="54"/>
      <c r="AZ178" s="54"/>
      <c r="BJ178" s="54"/>
      <c r="BT178" s="54"/>
      <c r="CD178" s="54"/>
      <c r="CN178" s="54"/>
      <c r="CX178" s="54"/>
      <c r="DH178" s="54"/>
      <c r="DR178" s="54"/>
      <c r="EB178" s="54"/>
      <c r="EL178" s="54"/>
      <c r="EV178" s="54"/>
      <c r="FF178" s="54"/>
      <c r="FP178" s="54"/>
      <c r="FZ178" s="54"/>
      <c r="GJ178" s="54"/>
      <c r="GT178" s="54"/>
      <c r="HD178" s="54"/>
      <c r="HN178" s="54"/>
      <c r="HX178" s="54"/>
      <c r="IH178" s="54"/>
    </row>
    <row r="179" spans="1:242" s="2" customFormat="1" x14ac:dyDescent="0.25">
      <c r="A179" s="165"/>
      <c r="B179" s="54"/>
      <c r="L179" s="54"/>
      <c r="V179" s="54"/>
      <c r="AF179" s="54"/>
      <c r="AP179" s="54"/>
      <c r="AZ179" s="54"/>
      <c r="BJ179" s="54"/>
      <c r="BT179" s="54"/>
      <c r="CD179" s="54"/>
      <c r="CN179" s="54"/>
      <c r="CX179" s="54"/>
      <c r="DH179" s="54"/>
      <c r="DR179" s="54"/>
      <c r="EB179" s="54"/>
      <c r="EL179" s="54"/>
      <c r="EV179" s="54"/>
      <c r="FF179" s="54"/>
      <c r="FP179" s="54"/>
      <c r="FZ179" s="54"/>
      <c r="GJ179" s="54"/>
      <c r="GT179" s="54"/>
      <c r="HD179" s="54"/>
      <c r="HN179" s="54"/>
      <c r="HX179" s="54"/>
      <c r="IH179" s="54"/>
    </row>
    <row r="180" spans="1:242" s="2" customFormat="1" x14ac:dyDescent="0.25">
      <c r="A180" s="165"/>
      <c r="B180" s="54"/>
      <c r="L180" s="54"/>
      <c r="V180" s="54"/>
      <c r="AF180" s="54"/>
      <c r="AP180" s="54"/>
      <c r="AZ180" s="54"/>
      <c r="BJ180" s="54"/>
      <c r="BT180" s="54"/>
      <c r="CD180" s="54"/>
      <c r="CN180" s="54"/>
      <c r="CX180" s="54"/>
      <c r="DH180" s="54"/>
      <c r="DR180" s="54"/>
      <c r="EB180" s="54"/>
      <c r="EL180" s="54"/>
      <c r="EV180" s="54"/>
      <c r="FF180" s="54"/>
      <c r="FP180" s="54"/>
      <c r="FZ180" s="54"/>
      <c r="GJ180" s="54"/>
      <c r="GT180" s="54"/>
      <c r="HD180" s="54"/>
      <c r="HN180" s="54"/>
      <c r="HX180" s="54"/>
      <c r="IH180" s="54"/>
    </row>
    <row r="181" spans="1:242" s="2" customFormat="1" x14ac:dyDescent="0.25">
      <c r="A181" s="165"/>
      <c r="B181" s="54"/>
      <c r="L181" s="54"/>
      <c r="V181" s="54"/>
      <c r="AF181" s="54"/>
      <c r="AP181" s="54"/>
      <c r="AZ181" s="54"/>
      <c r="BJ181" s="54"/>
      <c r="BT181" s="54"/>
      <c r="CD181" s="54"/>
      <c r="CN181" s="54"/>
      <c r="CX181" s="54"/>
      <c r="DH181" s="54"/>
      <c r="DR181" s="54"/>
      <c r="EB181" s="54"/>
      <c r="EL181" s="54"/>
      <c r="EV181" s="54"/>
      <c r="FF181" s="54"/>
      <c r="FP181" s="54"/>
      <c r="FZ181" s="54"/>
      <c r="GJ181" s="54"/>
      <c r="GT181" s="54"/>
      <c r="HD181" s="54"/>
      <c r="HN181" s="54"/>
      <c r="HX181" s="54"/>
      <c r="IH181" s="54"/>
    </row>
    <row r="182" spans="1:242" s="2" customFormat="1" x14ac:dyDescent="0.25">
      <c r="A182" s="165"/>
      <c r="B182" s="54"/>
      <c r="L182" s="54"/>
      <c r="V182" s="54"/>
      <c r="AF182" s="54"/>
      <c r="AP182" s="54"/>
      <c r="AZ182" s="54"/>
      <c r="BJ182" s="54"/>
      <c r="BT182" s="54"/>
      <c r="CD182" s="54"/>
      <c r="CN182" s="54"/>
      <c r="CX182" s="54"/>
      <c r="DH182" s="54"/>
      <c r="DR182" s="54"/>
      <c r="EB182" s="54"/>
      <c r="EL182" s="54"/>
      <c r="EV182" s="54"/>
      <c r="FF182" s="54"/>
      <c r="FP182" s="54"/>
      <c r="FZ182" s="54"/>
      <c r="GJ182" s="54"/>
      <c r="GT182" s="54"/>
      <c r="HD182" s="54"/>
      <c r="HN182" s="54"/>
      <c r="HX182" s="54"/>
      <c r="IH182" s="54"/>
    </row>
    <row r="183" spans="1:242" s="2" customFormat="1" x14ac:dyDescent="0.25">
      <c r="A183" s="165"/>
      <c r="B183" s="54"/>
      <c r="L183" s="54"/>
      <c r="V183" s="54"/>
      <c r="AF183" s="54"/>
      <c r="AP183" s="54"/>
      <c r="AZ183" s="54"/>
      <c r="BJ183" s="54"/>
      <c r="BT183" s="54"/>
      <c r="CD183" s="54"/>
      <c r="CN183" s="54"/>
      <c r="CX183" s="54"/>
      <c r="DH183" s="54"/>
      <c r="DR183" s="54"/>
      <c r="EB183" s="54"/>
      <c r="EL183" s="54"/>
      <c r="EV183" s="54"/>
      <c r="FF183" s="54"/>
      <c r="FP183" s="54"/>
      <c r="FZ183" s="54"/>
      <c r="GJ183" s="54"/>
      <c r="GT183" s="54"/>
      <c r="HD183" s="54"/>
      <c r="HN183" s="54"/>
      <c r="HX183" s="54"/>
      <c r="IH183" s="54"/>
    </row>
    <row r="184" spans="1:242" s="2" customFormat="1" x14ac:dyDescent="0.25">
      <c r="A184" s="165"/>
      <c r="B184" s="54"/>
      <c r="L184" s="54"/>
      <c r="V184" s="54"/>
      <c r="AF184" s="54"/>
      <c r="AP184" s="54"/>
      <c r="AZ184" s="54"/>
      <c r="BJ184" s="54"/>
      <c r="BT184" s="54"/>
      <c r="CD184" s="54"/>
      <c r="CN184" s="54"/>
      <c r="CX184" s="54"/>
      <c r="DH184" s="54"/>
      <c r="DR184" s="54"/>
      <c r="EB184" s="54"/>
      <c r="EL184" s="54"/>
      <c r="EV184" s="54"/>
      <c r="FF184" s="54"/>
      <c r="FP184" s="54"/>
      <c r="FZ184" s="54"/>
      <c r="GJ184" s="54"/>
      <c r="GT184" s="54"/>
      <c r="HD184" s="54"/>
      <c r="HN184" s="54"/>
      <c r="HX184" s="54"/>
      <c r="IH184" s="54"/>
    </row>
    <row r="185" spans="1:242" s="2" customFormat="1" x14ac:dyDescent="0.25">
      <c r="A185" s="165"/>
      <c r="B185" s="54"/>
      <c r="L185" s="54"/>
      <c r="V185" s="54"/>
      <c r="AF185" s="54"/>
      <c r="AP185" s="54"/>
      <c r="AZ185" s="54"/>
      <c r="BJ185" s="54"/>
      <c r="BT185" s="54"/>
      <c r="CD185" s="54"/>
      <c r="CN185" s="54"/>
      <c r="CX185" s="54"/>
      <c r="DH185" s="54"/>
      <c r="DR185" s="54"/>
      <c r="EB185" s="54"/>
      <c r="EL185" s="54"/>
      <c r="EV185" s="54"/>
      <c r="FF185" s="54"/>
      <c r="FP185" s="54"/>
      <c r="FZ185" s="54"/>
      <c r="GJ185" s="54"/>
      <c r="GT185" s="54"/>
      <c r="HD185" s="54"/>
      <c r="HN185" s="54"/>
      <c r="HX185" s="54"/>
      <c r="IH185" s="54"/>
    </row>
    <row r="186" spans="1:242" s="2" customFormat="1" x14ac:dyDescent="0.25">
      <c r="A186" s="165"/>
      <c r="B186" s="54"/>
      <c r="L186" s="54"/>
      <c r="V186" s="54"/>
      <c r="AF186" s="54"/>
      <c r="AP186" s="54"/>
      <c r="AZ186" s="54"/>
      <c r="BJ186" s="54"/>
      <c r="BT186" s="54"/>
      <c r="CD186" s="54"/>
      <c r="CN186" s="54"/>
      <c r="CX186" s="54"/>
      <c r="DH186" s="54"/>
      <c r="DR186" s="54"/>
      <c r="EB186" s="54"/>
      <c r="EL186" s="54"/>
      <c r="EV186" s="54"/>
      <c r="FF186" s="54"/>
      <c r="FP186" s="54"/>
      <c r="FZ186" s="54"/>
      <c r="GJ186" s="54"/>
      <c r="GT186" s="54"/>
      <c r="HD186" s="54"/>
      <c r="HN186" s="54"/>
      <c r="HX186" s="54"/>
      <c r="IH186" s="54"/>
    </row>
    <row r="187" spans="1:242" s="2" customFormat="1" x14ac:dyDescent="0.25">
      <c r="A187" s="165"/>
      <c r="B187" s="54"/>
      <c r="L187" s="54"/>
      <c r="V187" s="54"/>
      <c r="AF187" s="54"/>
      <c r="AP187" s="54"/>
      <c r="AZ187" s="54"/>
      <c r="BJ187" s="54"/>
      <c r="BT187" s="54"/>
      <c r="CD187" s="54"/>
      <c r="CN187" s="54"/>
      <c r="CX187" s="54"/>
      <c r="DH187" s="54"/>
      <c r="DR187" s="54"/>
      <c r="EB187" s="54"/>
      <c r="EL187" s="54"/>
      <c r="EV187" s="54"/>
      <c r="FF187" s="54"/>
      <c r="FP187" s="54"/>
      <c r="FZ187" s="54"/>
      <c r="GJ187" s="54"/>
      <c r="GT187" s="54"/>
      <c r="HD187" s="54"/>
      <c r="HN187" s="54"/>
      <c r="HX187" s="54"/>
      <c r="IH187" s="54"/>
    </row>
    <row r="188" spans="1:242" s="2" customFormat="1" x14ac:dyDescent="0.25">
      <c r="A188" s="165"/>
      <c r="B188" s="54"/>
      <c r="L188" s="54"/>
      <c r="V188" s="54"/>
      <c r="AF188" s="54"/>
      <c r="AP188" s="54"/>
      <c r="AZ188" s="54"/>
      <c r="BJ188" s="54"/>
      <c r="BT188" s="54"/>
      <c r="CD188" s="54"/>
      <c r="CN188" s="54"/>
      <c r="CX188" s="54"/>
      <c r="DH188" s="54"/>
      <c r="DR188" s="54"/>
      <c r="EB188" s="54"/>
      <c r="EL188" s="54"/>
      <c r="EV188" s="54"/>
      <c r="FF188" s="54"/>
      <c r="FP188" s="54"/>
      <c r="FZ188" s="54"/>
      <c r="GJ188" s="54"/>
      <c r="GT188" s="54"/>
      <c r="HD188" s="54"/>
      <c r="HN188" s="54"/>
      <c r="HX188" s="54"/>
      <c r="IH188" s="54"/>
    </row>
    <row r="189" spans="1:242" s="2" customFormat="1" x14ac:dyDescent="0.25">
      <c r="A189" s="165"/>
      <c r="B189" s="54"/>
      <c r="L189" s="54"/>
      <c r="V189" s="54"/>
      <c r="AF189" s="54"/>
      <c r="AP189" s="54"/>
      <c r="AZ189" s="54"/>
      <c r="BJ189" s="54"/>
      <c r="BT189" s="54"/>
      <c r="CD189" s="54"/>
      <c r="CN189" s="54"/>
      <c r="CX189" s="54"/>
      <c r="DH189" s="54"/>
      <c r="DR189" s="54"/>
      <c r="EB189" s="54"/>
      <c r="EL189" s="54"/>
      <c r="EV189" s="54"/>
      <c r="FF189" s="54"/>
      <c r="FP189" s="54"/>
      <c r="FZ189" s="54"/>
      <c r="GJ189" s="54"/>
      <c r="GT189" s="54"/>
      <c r="HD189" s="54"/>
      <c r="HN189" s="54"/>
      <c r="HX189" s="54"/>
      <c r="IH189" s="54"/>
    </row>
    <row r="190" spans="1:242" s="2" customFormat="1" x14ac:dyDescent="0.25">
      <c r="A190" s="165"/>
      <c r="B190" s="54"/>
      <c r="L190" s="54"/>
      <c r="V190" s="54"/>
      <c r="AF190" s="54"/>
      <c r="AP190" s="54"/>
      <c r="AZ190" s="54"/>
      <c r="BJ190" s="54"/>
      <c r="BT190" s="54"/>
      <c r="CD190" s="54"/>
      <c r="CN190" s="54"/>
      <c r="CX190" s="54"/>
      <c r="DH190" s="54"/>
      <c r="DR190" s="54"/>
      <c r="EB190" s="54"/>
      <c r="EL190" s="54"/>
      <c r="EV190" s="54"/>
      <c r="FF190" s="54"/>
      <c r="FP190" s="54"/>
      <c r="FZ190" s="54"/>
      <c r="GJ190" s="54"/>
      <c r="GT190" s="54"/>
      <c r="HD190" s="54"/>
      <c r="HN190" s="54"/>
      <c r="HX190" s="54"/>
      <c r="IH190" s="54"/>
    </row>
    <row r="191" spans="1:242" s="2" customFormat="1" x14ac:dyDescent="0.25">
      <c r="A191" s="165"/>
      <c r="B191" s="54"/>
      <c r="L191" s="54"/>
      <c r="V191" s="54"/>
      <c r="AF191" s="54"/>
      <c r="AP191" s="54"/>
      <c r="AZ191" s="54"/>
      <c r="BJ191" s="54"/>
      <c r="BT191" s="54"/>
      <c r="CD191" s="54"/>
      <c r="CN191" s="54"/>
      <c r="CX191" s="54"/>
      <c r="DH191" s="54"/>
      <c r="DR191" s="54"/>
      <c r="EB191" s="54"/>
      <c r="EL191" s="54"/>
      <c r="EV191" s="54"/>
      <c r="FF191" s="54"/>
      <c r="FP191" s="54"/>
      <c r="FZ191" s="54"/>
      <c r="GJ191" s="54"/>
      <c r="GT191" s="54"/>
      <c r="HD191" s="54"/>
      <c r="HN191" s="54"/>
      <c r="HX191" s="54"/>
      <c r="IH191" s="54"/>
    </row>
    <row r="192" spans="1:242" s="2" customFormat="1" x14ac:dyDescent="0.25">
      <c r="A192" s="165"/>
      <c r="B192" s="54"/>
      <c r="L192" s="54"/>
      <c r="V192" s="54"/>
      <c r="AF192" s="54"/>
      <c r="AP192" s="54"/>
      <c r="AZ192" s="54"/>
      <c r="BJ192" s="54"/>
      <c r="BT192" s="54"/>
      <c r="CD192" s="54"/>
      <c r="CN192" s="54"/>
      <c r="CX192" s="54"/>
      <c r="DH192" s="54"/>
      <c r="DR192" s="54"/>
      <c r="EB192" s="54"/>
      <c r="EL192" s="54"/>
      <c r="EV192" s="54"/>
      <c r="FF192" s="54"/>
      <c r="FP192" s="54"/>
      <c r="FZ192" s="54"/>
      <c r="GJ192" s="54"/>
      <c r="GT192" s="54"/>
      <c r="HD192" s="54"/>
      <c r="HN192" s="54"/>
      <c r="HX192" s="54"/>
      <c r="IH192" s="54"/>
    </row>
    <row r="193" spans="1:242" s="2" customFormat="1" x14ac:dyDescent="0.25">
      <c r="A193" s="165"/>
      <c r="B193" s="54"/>
      <c r="L193" s="54"/>
      <c r="V193" s="54"/>
      <c r="AF193" s="54"/>
      <c r="AP193" s="54"/>
      <c r="AZ193" s="54"/>
      <c r="BJ193" s="54"/>
      <c r="BT193" s="54"/>
      <c r="CD193" s="54"/>
      <c r="CN193" s="54"/>
      <c r="CX193" s="54"/>
      <c r="DH193" s="54"/>
      <c r="DR193" s="54"/>
      <c r="EB193" s="54"/>
      <c r="EL193" s="54"/>
      <c r="EV193" s="54"/>
      <c r="FF193" s="54"/>
      <c r="FP193" s="54"/>
      <c r="FZ193" s="54"/>
      <c r="GJ193" s="54"/>
      <c r="GT193" s="54"/>
      <c r="HD193" s="54"/>
      <c r="HN193" s="54"/>
      <c r="HX193" s="54"/>
      <c r="IH193" s="54"/>
    </row>
    <row r="194" spans="1:242" s="2" customFormat="1" x14ac:dyDescent="0.25">
      <c r="A194" s="165"/>
      <c r="B194" s="54"/>
      <c r="L194" s="54"/>
      <c r="V194" s="54"/>
      <c r="AF194" s="54"/>
      <c r="AP194" s="54"/>
      <c r="AZ194" s="54"/>
      <c r="BJ194" s="54"/>
      <c r="BT194" s="54"/>
      <c r="CD194" s="54"/>
      <c r="CN194" s="54"/>
      <c r="CX194" s="54"/>
      <c r="DH194" s="54"/>
      <c r="DR194" s="54"/>
      <c r="EB194" s="54"/>
      <c r="EL194" s="54"/>
      <c r="EV194" s="54"/>
      <c r="FF194" s="54"/>
      <c r="FP194" s="54"/>
      <c r="FZ194" s="54"/>
      <c r="GJ194" s="54"/>
      <c r="GT194" s="54"/>
      <c r="HD194" s="54"/>
      <c r="HN194" s="54"/>
      <c r="HX194" s="54"/>
      <c r="IH194" s="54"/>
    </row>
    <row r="195" spans="1:242" s="2" customFormat="1" x14ac:dyDescent="0.25">
      <c r="A195" s="165"/>
      <c r="B195" s="54"/>
      <c r="L195" s="54"/>
      <c r="V195" s="54"/>
      <c r="AF195" s="54"/>
      <c r="AP195" s="54"/>
      <c r="AZ195" s="54"/>
      <c r="BJ195" s="54"/>
      <c r="BT195" s="54"/>
      <c r="CD195" s="54"/>
      <c r="CN195" s="54"/>
      <c r="CX195" s="54"/>
      <c r="DH195" s="54"/>
      <c r="DR195" s="54"/>
      <c r="EB195" s="54"/>
      <c r="EL195" s="54"/>
      <c r="EV195" s="54"/>
      <c r="FF195" s="54"/>
      <c r="FP195" s="54"/>
      <c r="FZ195" s="54"/>
      <c r="GJ195" s="54"/>
      <c r="GT195" s="54"/>
      <c r="HD195" s="54"/>
      <c r="HN195" s="54"/>
      <c r="HX195" s="54"/>
      <c r="IH195" s="54"/>
    </row>
    <row r="196" spans="1:242" s="2" customFormat="1" x14ac:dyDescent="0.25">
      <c r="A196" s="165"/>
      <c r="B196" s="54"/>
      <c r="L196" s="54"/>
      <c r="V196" s="54"/>
      <c r="AF196" s="54"/>
      <c r="AP196" s="54"/>
      <c r="AZ196" s="54"/>
      <c r="BJ196" s="54"/>
      <c r="BT196" s="54"/>
      <c r="CD196" s="54"/>
      <c r="CN196" s="54"/>
      <c r="CX196" s="54"/>
      <c r="DH196" s="54"/>
      <c r="DR196" s="54"/>
      <c r="EB196" s="54"/>
      <c r="EL196" s="54"/>
      <c r="EV196" s="54"/>
      <c r="FF196" s="54"/>
      <c r="FP196" s="54"/>
      <c r="FZ196" s="54"/>
      <c r="GJ196" s="54"/>
      <c r="GT196" s="54"/>
      <c r="HD196" s="54"/>
      <c r="HN196" s="54"/>
      <c r="HX196" s="54"/>
      <c r="IH196" s="54"/>
    </row>
    <row r="197" spans="1:242" s="2" customFormat="1" x14ac:dyDescent="0.25">
      <c r="A197" s="165"/>
      <c r="B197" s="54"/>
      <c r="L197" s="54"/>
      <c r="V197" s="54"/>
      <c r="AF197" s="54"/>
      <c r="AP197" s="54"/>
      <c r="AZ197" s="54"/>
      <c r="BJ197" s="54"/>
      <c r="BT197" s="54"/>
      <c r="CD197" s="54"/>
      <c r="CN197" s="54"/>
      <c r="CX197" s="54"/>
      <c r="DH197" s="54"/>
      <c r="DR197" s="54"/>
      <c r="EB197" s="54"/>
      <c r="EL197" s="54"/>
      <c r="EV197" s="54"/>
      <c r="FF197" s="54"/>
      <c r="FP197" s="54"/>
      <c r="FZ197" s="54"/>
      <c r="GJ197" s="54"/>
      <c r="GT197" s="54"/>
      <c r="HD197" s="54"/>
      <c r="HN197" s="54"/>
      <c r="HX197" s="54"/>
      <c r="IH197" s="54"/>
    </row>
    <row r="198" spans="1:242" s="2" customFormat="1" x14ac:dyDescent="0.25">
      <c r="A198" s="165"/>
      <c r="B198" s="54"/>
      <c r="L198" s="54"/>
      <c r="V198" s="54"/>
      <c r="AF198" s="54"/>
      <c r="AP198" s="54"/>
      <c r="AZ198" s="54"/>
      <c r="BJ198" s="54"/>
      <c r="BT198" s="54"/>
      <c r="CD198" s="54"/>
      <c r="CN198" s="54"/>
      <c r="CX198" s="54"/>
      <c r="DH198" s="54"/>
      <c r="DR198" s="54"/>
      <c r="EB198" s="54"/>
      <c r="EL198" s="54"/>
      <c r="EV198" s="54"/>
      <c r="FF198" s="54"/>
      <c r="FP198" s="54"/>
      <c r="FZ198" s="54"/>
      <c r="GJ198" s="54"/>
      <c r="GT198" s="54"/>
      <c r="HD198" s="54"/>
      <c r="HN198" s="54"/>
      <c r="HX198" s="54"/>
      <c r="IH198" s="54"/>
    </row>
    <row r="199" spans="1:242" s="2" customFormat="1" x14ac:dyDescent="0.25">
      <c r="A199" s="165"/>
      <c r="B199" s="54"/>
      <c r="L199" s="54"/>
      <c r="V199" s="54"/>
      <c r="AF199" s="54"/>
      <c r="AP199" s="54"/>
      <c r="AZ199" s="54"/>
      <c r="BJ199" s="54"/>
      <c r="BT199" s="54"/>
      <c r="CD199" s="54"/>
      <c r="CN199" s="54"/>
      <c r="CX199" s="54"/>
      <c r="DH199" s="54"/>
      <c r="DR199" s="54"/>
      <c r="EB199" s="54"/>
      <c r="EL199" s="54"/>
      <c r="EV199" s="54"/>
      <c r="FF199" s="54"/>
      <c r="FP199" s="54"/>
      <c r="FZ199" s="54"/>
      <c r="GJ199" s="54"/>
      <c r="GT199" s="54"/>
      <c r="HD199" s="54"/>
      <c r="HN199" s="54"/>
      <c r="HX199" s="54"/>
      <c r="IH199" s="54"/>
    </row>
    <row r="200" spans="1:242" s="2" customFormat="1" x14ac:dyDescent="0.25">
      <c r="A200" s="165"/>
      <c r="B200" s="54"/>
      <c r="L200" s="54"/>
      <c r="V200" s="54"/>
      <c r="AF200" s="54"/>
      <c r="AP200" s="54"/>
      <c r="AZ200" s="54"/>
      <c r="BJ200" s="54"/>
      <c r="BT200" s="54"/>
      <c r="CD200" s="54"/>
      <c r="CN200" s="54"/>
      <c r="CX200" s="54"/>
      <c r="DH200" s="54"/>
      <c r="DR200" s="54"/>
      <c r="EB200" s="54"/>
      <c r="EL200" s="54"/>
      <c r="EV200" s="54"/>
      <c r="FF200" s="54"/>
      <c r="FP200" s="54"/>
      <c r="FZ200" s="54"/>
      <c r="GJ200" s="54"/>
      <c r="GT200" s="54"/>
      <c r="HD200" s="54"/>
      <c r="HN200" s="54"/>
      <c r="HX200" s="54"/>
      <c r="IH200" s="54"/>
    </row>
    <row r="201" spans="1:242" s="2" customFormat="1" x14ac:dyDescent="0.25">
      <c r="A201" s="165"/>
      <c r="B201" s="54"/>
      <c r="L201" s="54"/>
      <c r="V201" s="54"/>
      <c r="AF201" s="54"/>
      <c r="AP201" s="54"/>
      <c r="AZ201" s="54"/>
      <c r="BJ201" s="54"/>
      <c r="BT201" s="54"/>
      <c r="CD201" s="54"/>
      <c r="CN201" s="54"/>
      <c r="CX201" s="54"/>
      <c r="DH201" s="54"/>
      <c r="DR201" s="54"/>
      <c r="EB201" s="54"/>
      <c r="EL201" s="54"/>
      <c r="EV201" s="54"/>
      <c r="FF201" s="54"/>
      <c r="FP201" s="54"/>
      <c r="FZ201" s="54"/>
      <c r="GJ201" s="54"/>
      <c r="GT201" s="54"/>
      <c r="HD201" s="54"/>
      <c r="HN201" s="54"/>
      <c r="HX201" s="54"/>
      <c r="IH201" s="54"/>
    </row>
    <row r="202" spans="1:242" s="2" customFormat="1" x14ac:dyDescent="0.25">
      <c r="A202" s="165"/>
      <c r="B202" s="54"/>
      <c r="L202" s="54"/>
      <c r="V202" s="54"/>
      <c r="AF202" s="54"/>
      <c r="AP202" s="54"/>
      <c r="AZ202" s="54"/>
      <c r="BJ202" s="54"/>
      <c r="BT202" s="54"/>
      <c r="CD202" s="54"/>
      <c r="CN202" s="54"/>
      <c r="CX202" s="54"/>
      <c r="DH202" s="54"/>
      <c r="DR202" s="54"/>
      <c r="EB202" s="54"/>
      <c r="EL202" s="54"/>
      <c r="EV202" s="54"/>
      <c r="FF202" s="54"/>
      <c r="FP202" s="54"/>
      <c r="FZ202" s="54"/>
      <c r="GJ202" s="54"/>
      <c r="GT202" s="54"/>
      <c r="HD202" s="54"/>
      <c r="HN202" s="54"/>
      <c r="HX202" s="54"/>
      <c r="IH202" s="54"/>
    </row>
    <row r="203" spans="1:242" s="2" customFormat="1" x14ac:dyDescent="0.25">
      <c r="A203" s="165"/>
      <c r="B203" s="54"/>
      <c r="L203" s="54"/>
      <c r="V203" s="54"/>
      <c r="AF203" s="54"/>
      <c r="AP203" s="54"/>
      <c r="AZ203" s="54"/>
      <c r="BJ203" s="54"/>
      <c r="BT203" s="54"/>
      <c r="CD203" s="54"/>
      <c r="CN203" s="54"/>
      <c r="CX203" s="54"/>
      <c r="DH203" s="54"/>
      <c r="DR203" s="54"/>
      <c r="EB203" s="54"/>
      <c r="EL203" s="54"/>
      <c r="EV203" s="54"/>
      <c r="FF203" s="54"/>
      <c r="FP203" s="54"/>
      <c r="FZ203" s="54"/>
      <c r="GJ203" s="54"/>
      <c r="GT203" s="54"/>
      <c r="HD203" s="54"/>
      <c r="HN203" s="54"/>
      <c r="HX203" s="54"/>
      <c r="IH203" s="54"/>
    </row>
    <row r="204" spans="1:242" s="2" customFormat="1" x14ac:dyDescent="0.25">
      <c r="A204" s="165"/>
      <c r="B204" s="54"/>
      <c r="L204" s="54"/>
      <c r="V204" s="54"/>
      <c r="AF204" s="54"/>
      <c r="AP204" s="54"/>
      <c r="AZ204" s="54"/>
      <c r="BJ204" s="54"/>
      <c r="BT204" s="54"/>
      <c r="CD204" s="54"/>
      <c r="CN204" s="54"/>
      <c r="CX204" s="54"/>
      <c r="DH204" s="54"/>
      <c r="DR204" s="54"/>
      <c r="EB204" s="54"/>
      <c r="EL204" s="54"/>
      <c r="EV204" s="54"/>
      <c r="FF204" s="54"/>
      <c r="FP204" s="54"/>
      <c r="FZ204" s="54"/>
      <c r="GJ204" s="54"/>
      <c r="GT204" s="54"/>
      <c r="HD204" s="54"/>
      <c r="HN204" s="54"/>
      <c r="HX204" s="54"/>
      <c r="IH204" s="54"/>
    </row>
    <row r="205" spans="1:242" s="2" customFormat="1" x14ac:dyDescent="0.25">
      <c r="A205" s="165"/>
      <c r="B205" s="54"/>
      <c r="L205" s="54"/>
      <c r="V205" s="54"/>
      <c r="AF205" s="54"/>
      <c r="AP205" s="54"/>
      <c r="AZ205" s="54"/>
      <c r="BJ205" s="54"/>
      <c r="BT205" s="54"/>
      <c r="CD205" s="54"/>
      <c r="CN205" s="54"/>
      <c r="CX205" s="54"/>
      <c r="DH205" s="54"/>
      <c r="DR205" s="54"/>
      <c r="EB205" s="54"/>
      <c r="EL205" s="54"/>
      <c r="EV205" s="54"/>
      <c r="FF205" s="54"/>
      <c r="FP205" s="54"/>
      <c r="FZ205" s="54"/>
      <c r="GJ205" s="54"/>
      <c r="GT205" s="54"/>
      <c r="HD205" s="54"/>
      <c r="HN205" s="54"/>
      <c r="HX205" s="54"/>
      <c r="IH205" s="54"/>
    </row>
    <row r="206" spans="1:242" s="2" customFormat="1" x14ac:dyDescent="0.25">
      <c r="A206" s="165"/>
      <c r="B206" s="54"/>
      <c r="L206" s="54"/>
      <c r="V206" s="54"/>
      <c r="AF206" s="54"/>
      <c r="AP206" s="54"/>
      <c r="AZ206" s="54"/>
      <c r="BJ206" s="54"/>
      <c r="BT206" s="54"/>
      <c r="CD206" s="54"/>
      <c r="CN206" s="54"/>
      <c r="CX206" s="54"/>
      <c r="DH206" s="54"/>
      <c r="DR206" s="54"/>
      <c r="EB206" s="54"/>
      <c r="EL206" s="54"/>
      <c r="EV206" s="54"/>
      <c r="FF206" s="54"/>
      <c r="FP206" s="54"/>
      <c r="FZ206" s="54"/>
      <c r="GJ206" s="54"/>
      <c r="GT206" s="54"/>
      <c r="HD206" s="54"/>
      <c r="HN206" s="54"/>
      <c r="HX206" s="54"/>
      <c r="IH206" s="54"/>
    </row>
    <row r="207" spans="1:242" s="2" customFormat="1" x14ac:dyDescent="0.25">
      <c r="A207" s="165"/>
      <c r="B207" s="54"/>
      <c r="L207" s="54"/>
      <c r="V207" s="54"/>
      <c r="AF207" s="54"/>
      <c r="AP207" s="54"/>
      <c r="AZ207" s="54"/>
      <c r="BJ207" s="54"/>
      <c r="BT207" s="54"/>
      <c r="CD207" s="54"/>
      <c r="CN207" s="54"/>
      <c r="CX207" s="54"/>
      <c r="DH207" s="54"/>
      <c r="DR207" s="54"/>
      <c r="EB207" s="54"/>
      <c r="EL207" s="54"/>
      <c r="EV207" s="54"/>
      <c r="FF207" s="54"/>
      <c r="FP207" s="54"/>
      <c r="FZ207" s="54"/>
      <c r="GJ207" s="54"/>
      <c r="GT207" s="54"/>
      <c r="HD207" s="54"/>
      <c r="HN207" s="54"/>
      <c r="HX207" s="54"/>
      <c r="IH207" s="54"/>
    </row>
    <row r="208" spans="1:242" s="2" customFormat="1" x14ac:dyDescent="0.25">
      <c r="A208" s="165"/>
      <c r="B208" s="54"/>
      <c r="L208" s="54"/>
      <c r="V208" s="54"/>
      <c r="AF208" s="54"/>
      <c r="AP208" s="54"/>
      <c r="AZ208" s="54"/>
      <c r="BJ208" s="54"/>
      <c r="BT208" s="54"/>
      <c r="CD208" s="54"/>
      <c r="CN208" s="54"/>
      <c r="CX208" s="54"/>
      <c r="DH208" s="54"/>
      <c r="DR208" s="54"/>
      <c r="EB208" s="54"/>
      <c r="EL208" s="54"/>
      <c r="EV208" s="54"/>
      <c r="FF208" s="54"/>
      <c r="FP208" s="54"/>
      <c r="FZ208" s="54"/>
      <c r="GJ208" s="54"/>
      <c r="GT208" s="54"/>
      <c r="HD208" s="54"/>
      <c r="HN208" s="54"/>
      <c r="HX208" s="54"/>
      <c r="IH208" s="54"/>
    </row>
    <row r="209" spans="1:242" s="2" customFormat="1" x14ac:dyDescent="0.25">
      <c r="A209" s="165"/>
      <c r="B209" s="54"/>
      <c r="L209" s="54"/>
      <c r="V209" s="54"/>
      <c r="AF209" s="54"/>
      <c r="AP209" s="54"/>
      <c r="AZ209" s="54"/>
      <c r="BJ209" s="54"/>
      <c r="BT209" s="54"/>
      <c r="CD209" s="54"/>
      <c r="CN209" s="54"/>
      <c r="CX209" s="54"/>
      <c r="DH209" s="54"/>
      <c r="DR209" s="54"/>
      <c r="EB209" s="54"/>
      <c r="EL209" s="54"/>
      <c r="EV209" s="54"/>
      <c r="FF209" s="54"/>
      <c r="FP209" s="54"/>
      <c r="FZ209" s="54"/>
      <c r="GJ209" s="54"/>
      <c r="GT209" s="54"/>
      <c r="HD209" s="54"/>
      <c r="HN209" s="54"/>
      <c r="HX209" s="54"/>
      <c r="IH209" s="54"/>
    </row>
    <row r="210" spans="1:242" s="2" customFormat="1" x14ac:dyDescent="0.25">
      <c r="A210" s="165"/>
      <c r="B210" s="54"/>
      <c r="L210" s="54"/>
      <c r="V210" s="54"/>
      <c r="AF210" s="54"/>
      <c r="AP210" s="54"/>
      <c r="AZ210" s="54"/>
      <c r="BJ210" s="54"/>
      <c r="BT210" s="54"/>
      <c r="CD210" s="54"/>
      <c r="CN210" s="54"/>
      <c r="CX210" s="54"/>
      <c r="DH210" s="54"/>
      <c r="DR210" s="54"/>
      <c r="EB210" s="54"/>
      <c r="EL210" s="54"/>
      <c r="EV210" s="54"/>
      <c r="FF210" s="54"/>
      <c r="FP210" s="54"/>
      <c r="FZ210" s="54"/>
      <c r="GJ210" s="54"/>
      <c r="GT210" s="54"/>
      <c r="HD210" s="54"/>
      <c r="HN210" s="54"/>
      <c r="HX210" s="54"/>
      <c r="IH210" s="54"/>
    </row>
    <row r="211" spans="1:242" s="2" customFormat="1" x14ac:dyDescent="0.25">
      <c r="A211" s="165"/>
      <c r="B211" s="54"/>
      <c r="L211" s="54"/>
      <c r="V211" s="54"/>
      <c r="AF211" s="54"/>
      <c r="AP211" s="54"/>
      <c r="AZ211" s="54"/>
      <c r="BJ211" s="54"/>
      <c r="BT211" s="54"/>
      <c r="CD211" s="54"/>
      <c r="CN211" s="54"/>
      <c r="CX211" s="54"/>
      <c r="DH211" s="54"/>
      <c r="DR211" s="54"/>
      <c r="EB211" s="54"/>
      <c r="EL211" s="54"/>
      <c r="EV211" s="54"/>
      <c r="FF211" s="54"/>
      <c r="FP211" s="54"/>
      <c r="FZ211" s="54"/>
      <c r="GJ211" s="54"/>
      <c r="GT211" s="54"/>
      <c r="HD211" s="54"/>
      <c r="HN211" s="54"/>
      <c r="HX211" s="54"/>
      <c r="IH211" s="54"/>
    </row>
    <row r="212" spans="1:242" s="2" customFormat="1" x14ac:dyDescent="0.25">
      <c r="A212" s="165"/>
      <c r="B212" s="54"/>
      <c r="L212" s="54"/>
      <c r="V212" s="54"/>
      <c r="AF212" s="54"/>
      <c r="AP212" s="54"/>
      <c r="AZ212" s="54"/>
      <c r="BJ212" s="54"/>
      <c r="BT212" s="54"/>
      <c r="CD212" s="54"/>
      <c r="CN212" s="54"/>
      <c r="CX212" s="54"/>
      <c r="DH212" s="54"/>
      <c r="DR212" s="54"/>
      <c r="EB212" s="54"/>
      <c r="EL212" s="54"/>
      <c r="EV212" s="54"/>
      <c r="FF212" s="54"/>
      <c r="FP212" s="54"/>
      <c r="FZ212" s="54"/>
      <c r="GJ212" s="54"/>
      <c r="GT212" s="54"/>
      <c r="HD212" s="54"/>
      <c r="HN212" s="54"/>
      <c r="HX212" s="54"/>
      <c r="IH212" s="54"/>
    </row>
    <row r="213" spans="1:242" s="2" customFormat="1" x14ac:dyDescent="0.25">
      <c r="A213" s="165"/>
      <c r="B213" s="54"/>
      <c r="L213" s="54"/>
      <c r="V213" s="54"/>
      <c r="AF213" s="54"/>
      <c r="AP213" s="54"/>
      <c r="AZ213" s="54"/>
      <c r="BJ213" s="54"/>
      <c r="BT213" s="54"/>
      <c r="CD213" s="54"/>
      <c r="CN213" s="54"/>
      <c r="CX213" s="54"/>
      <c r="DH213" s="54"/>
      <c r="DR213" s="54"/>
      <c r="EB213" s="54"/>
      <c r="EL213" s="54"/>
      <c r="EV213" s="54"/>
      <c r="FF213" s="54"/>
      <c r="FP213" s="54"/>
      <c r="FZ213" s="54"/>
      <c r="GJ213" s="54"/>
      <c r="GT213" s="54"/>
      <c r="HD213" s="54"/>
      <c r="HN213" s="54"/>
      <c r="HX213" s="54"/>
      <c r="IH213" s="54"/>
    </row>
    <row r="214" spans="1:242" s="2" customFormat="1" x14ac:dyDescent="0.25">
      <c r="A214" s="165"/>
      <c r="B214" s="54"/>
      <c r="L214" s="54"/>
      <c r="V214" s="54"/>
      <c r="AF214" s="54"/>
      <c r="AP214" s="54"/>
      <c r="AZ214" s="54"/>
      <c r="BJ214" s="54"/>
      <c r="BT214" s="54"/>
      <c r="CD214" s="54"/>
      <c r="CN214" s="54"/>
      <c r="CX214" s="54"/>
      <c r="DH214" s="54"/>
      <c r="DR214" s="54"/>
      <c r="EB214" s="54"/>
      <c r="EL214" s="54"/>
      <c r="EV214" s="54"/>
      <c r="FF214" s="54"/>
      <c r="FP214" s="54"/>
      <c r="FZ214" s="54"/>
      <c r="GJ214" s="54"/>
      <c r="GT214" s="54"/>
      <c r="HD214" s="54"/>
      <c r="HN214" s="54"/>
      <c r="HX214" s="54"/>
      <c r="IH214" s="54"/>
    </row>
    <row r="215" spans="1:242" s="2" customFormat="1" x14ac:dyDescent="0.25">
      <c r="A215" s="165"/>
      <c r="B215" s="54"/>
      <c r="L215" s="54"/>
      <c r="V215" s="54"/>
      <c r="AF215" s="54"/>
      <c r="AP215" s="54"/>
      <c r="AZ215" s="54"/>
      <c r="BJ215" s="54"/>
      <c r="BT215" s="54"/>
      <c r="CD215" s="54"/>
      <c r="CN215" s="54"/>
      <c r="CX215" s="54"/>
      <c r="DH215" s="54"/>
      <c r="DR215" s="54"/>
      <c r="EB215" s="54"/>
      <c r="EL215" s="54"/>
      <c r="EV215" s="54"/>
      <c r="FF215" s="54"/>
      <c r="FP215" s="54"/>
      <c r="FZ215" s="54"/>
      <c r="GJ215" s="54"/>
      <c r="GT215" s="54"/>
      <c r="HD215" s="54"/>
      <c r="HN215" s="54"/>
      <c r="HX215" s="54"/>
      <c r="IH215" s="54"/>
    </row>
    <row r="216" spans="1:242" s="2" customFormat="1" x14ac:dyDescent="0.25">
      <c r="A216" s="165"/>
      <c r="B216" s="54"/>
      <c r="L216" s="54"/>
      <c r="V216" s="54"/>
      <c r="AF216" s="54"/>
      <c r="AP216" s="54"/>
      <c r="AZ216" s="54"/>
      <c r="BJ216" s="54"/>
      <c r="BT216" s="54"/>
      <c r="CD216" s="54"/>
      <c r="CN216" s="54"/>
      <c r="CX216" s="54"/>
      <c r="DH216" s="54"/>
      <c r="DR216" s="54"/>
      <c r="EB216" s="54"/>
      <c r="EL216" s="54"/>
      <c r="EV216" s="54"/>
      <c r="FF216" s="54"/>
      <c r="FP216" s="54"/>
      <c r="FZ216" s="54"/>
      <c r="GJ216" s="54"/>
      <c r="GT216" s="54"/>
      <c r="HD216" s="54"/>
      <c r="HN216" s="54"/>
      <c r="HX216" s="54"/>
      <c r="IH216" s="54"/>
    </row>
    <row r="217" spans="1:242" s="2" customFormat="1" x14ac:dyDescent="0.25">
      <c r="A217" s="165"/>
      <c r="B217" s="54"/>
      <c r="L217" s="54"/>
      <c r="V217" s="54"/>
      <c r="AF217" s="54"/>
      <c r="AP217" s="54"/>
      <c r="AZ217" s="54"/>
      <c r="BJ217" s="54"/>
      <c r="BT217" s="54"/>
      <c r="CD217" s="54"/>
      <c r="CN217" s="54"/>
      <c r="CX217" s="54"/>
      <c r="DH217" s="54"/>
      <c r="DR217" s="54"/>
      <c r="EB217" s="54"/>
      <c r="EL217" s="54"/>
      <c r="EV217" s="54"/>
      <c r="FF217" s="54"/>
      <c r="FP217" s="54"/>
      <c r="FZ217" s="54"/>
      <c r="GJ217" s="54"/>
      <c r="GT217" s="54"/>
      <c r="HD217" s="54"/>
      <c r="HN217" s="54"/>
      <c r="HX217" s="54"/>
      <c r="IH217" s="54"/>
    </row>
    <row r="218" spans="1:242" s="2" customFormat="1" x14ac:dyDescent="0.25">
      <c r="A218" s="165"/>
      <c r="B218" s="54"/>
      <c r="L218" s="54"/>
      <c r="V218" s="54"/>
      <c r="AF218" s="54"/>
      <c r="AP218" s="54"/>
      <c r="AZ218" s="54"/>
      <c r="BJ218" s="54"/>
      <c r="BT218" s="54"/>
      <c r="CD218" s="54"/>
      <c r="CN218" s="54"/>
      <c r="CX218" s="54"/>
      <c r="DH218" s="54"/>
      <c r="DR218" s="54"/>
      <c r="EB218" s="54"/>
      <c r="EL218" s="54"/>
      <c r="EV218" s="54"/>
      <c r="FF218" s="54"/>
      <c r="FP218" s="54"/>
      <c r="FZ218" s="54"/>
      <c r="GJ218" s="54"/>
      <c r="GT218" s="54"/>
      <c r="HD218" s="54"/>
      <c r="HN218" s="54"/>
      <c r="HX218" s="54"/>
      <c r="IH218" s="54"/>
    </row>
    <row r="219" spans="1:242" s="2" customFormat="1" x14ac:dyDescent="0.25">
      <c r="A219" s="165"/>
      <c r="B219" s="54"/>
      <c r="L219" s="54"/>
      <c r="V219" s="54"/>
      <c r="AF219" s="54"/>
      <c r="AP219" s="54"/>
      <c r="AZ219" s="54"/>
      <c r="BJ219" s="54"/>
      <c r="BT219" s="54"/>
      <c r="CD219" s="54"/>
      <c r="CN219" s="54"/>
      <c r="CX219" s="54"/>
      <c r="DH219" s="54"/>
      <c r="DR219" s="54"/>
      <c r="EB219" s="54"/>
      <c r="EL219" s="54"/>
      <c r="EV219" s="54"/>
      <c r="FF219" s="54"/>
      <c r="FP219" s="54"/>
      <c r="FZ219" s="54"/>
      <c r="GJ219" s="54"/>
      <c r="GT219" s="54"/>
      <c r="HD219" s="54"/>
      <c r="HN219" s="54"/>
      <c r="HX219" s="54"/>
      <c r="IH219" s="54"/>
    </row>
    <row r="220" spans="1:242" s="2" customFormat="1" x14ac:dyDescent="0.25">
      <c r="A220" s="165"/>
      <c r="B220" s="54"/>
      <c r="L220" s="54"/>
      <c r="V220" s="54"/>
      <c r="AF220" s="54"/>
      <c r="AP220" s="54"/>
      <c r="AZ220" s="54"/>
      <c r="BJ220" s="54"/>
      <c r="BT220" s="54"/>
      <c r="CD220" s="54"/>
      <c r="CN220" s="54"/>
      <c r="CX220" s="54"/>
      <c r="DH220" s="54"/>
      <c r="DR220" s="54"/>
      <c r="EB220" s="54"/>
      <c r="EL220" s="54"/>
      <c r="EV220" s="54"/>
      <c r="FF220" s="54"/>
      <c r="FP220" s="54"/>
      <c r="FZ220" s="54"/>
      <c r="GJ220" s="54"/>
      <c r="GT220" s="54"/>
      <c r="HD220" s="54"/>
      <c r="HN220" s="54"/>
      <c r="HX220" s="54"/>
      <c r="IH220" s="54"/>
    </row>
    <row r="221" spans="1:242" s="2" customFormat="1" x14ac:dyDescent="0.25">
      <c r="A221" s="165"/>
      <c r="B221" s="54"/>
      <c r="L221" s="54"/>
      <c r="V221" s="54"/>
      <c r="AF221" s="54"/>
      <c r="AP221" s="54"/>
      <c r="AZ221" s="54"/>
      <c r="BJ221" s="54"/>
      <c r="BT221" s="54"/>
      <c r="CD221" s="54"/>
      <c r="CN221" s="54"/>
      <c r="CX221" s="54"/>
      <c r="DH221" s="54"/>
      <c r="DR221" s="54"/>
      <c r="EB221" s="54"/>
      <c r="EL221" s="54"/>
      <c r="EV221" s="54"/>
      <c r="FF221" s="54"/>
      <c r="FP221" s="54"/>
      <c r="FZ221" s="54"/>
      <c r="GJ221" s="54"/>
      <c r="GT221" s="54"/>
      <c r="HD221" s="54"/>
      <c r="HN221" s="54"/>
      <c r="HX221" s="54"/>
      <c r="IH221" s="54"/>
    </row>
    <row r="222" spans="1:242" s="2" customFormat="1" x14ac:dyDescent="0.25">
      <c r="A222" s="165"/>
      <c r="B222" s="54"/>
      <c r="L222" s="54"/>
      <c r="V222" s="54"/>
      <c r="AF222" s="54"/>
      <c r="AP222" s="54"/>
      <c r="AZ222" s="54"/>
      <c r="BJ222" s="54"/>
      <c r="BT222" s="54"/>
      <c r="CD222" s="54"/>
      <c r="CN222" s="54"/>
      <c r="CX222" s="54"/>
      <c r="DH222" s="54"/>
      <c r="DR222" s="54"/>
      <c r="EB222" s="54"/>
      <c r="EL222" s="54"/>
      <c r="EV222" s="54"/>
      <c r="FF222" s="54"/>
      <c r="FP222" s="54"/>
      <c r="FZ222" s="54"/>
      <c r="GJ222" s="54"/>
      <c r="GT222" s="54"/>
      <c r="HD222" s="54"/>
      <c r="HN222" s="54"/>
      <c r="HX222" s="54"/>
      <c r="IH222" s="54"/>
    </row>
    <row r="223" spans="1:242" s="2" customFormat="1" x14ac:dyDescent="0.25">
      <c r="A223" s="165"/>
      <c r="B223" s="54"/>
      <c r="L223" s="54"/>
      <c r="V223" s="54"/>
      <c r="AF223" s="54"/>
      <c r="AP223" s="54"/>
      <c r="AZ223" s="54"/>
      <c r="BJ223" s="54"/>
      <c r="BT223" s="54"/>
      <c r="CD223" s="54"/>
      <c r="CN223" s="54"/>
      <c r="CX223" s="54"/>
      <c r="DH223" s="54"/>
      <c r="DR223" s="54"/>
      <c r="EB223" s="54"/>
      <c r="EL223" s="54"/>
      <c r="EV223" s="54"/>
      <c r="FF223" s="54"/>
      <c r="FP223" s="54"/>
      <c r="FZ223" s="54"/>
      <c r="GJ223" s="54"/>
      <c r="GT223" s="54"/>
      <c r="HD223" s="54"/>
      <c r="HN223" s="54"/>
      <c r="HX223" s="54"/>
      <c r="IH223" s="54"/>
    </row>
    <row r="224" spans="1:242" s="2" customFormat="1" x14ac:dyDescent="0.25">
      <c r="A224" s="165"/>
      <c r="B224" s="54"/>
      <c r="L224" s="54"/>
      <c r="V224" s="54"/>
      <c r="AF224" s="54"/>
      <c r="AP224" s="54"/>
      <c r="AZ224" s="54"/>
      <c r="BJ224" s="54"/>
      <c r="BT224" s="54"/>
      <c r="CD224" s="54"/>
      <c r="CN224" s="54"/>
      <c r="CX224" s="54"/>
      <c r="DH224" s="54"/>
      <c r="DR224" s="54"/>
      <c r="EB224" s="54"/>
      <c r="EL224" s="54"/>
      <c r="EV224" s="54"/>
      <c r="FF224" s="54"/>
      <c r="FP224" s="54"/>
      <c r="FZ224" s="54"/>
      <c r="GJ224" s="54"/>
      <c r="GT224" s="54"/>
      <c r="HD224" s="54"/>
      <c r="HN224" s="54"/>
      <c r="HX224" s="54"/>
      <c r="IH224" s="54"/>
    </row>
    <row r="225" spans="1:242" s="2" customFormat="1" x14ac:dyDescent="0.25">
      <c r="A225" s="165"/>
      <c r="B225" s="54"/>
      <c r="L225" s="54"/>
      <c r="V225" s="54"/>
      <c r="AF225" s="54"/>
      <c r="AP225" s="54"/>
      <c r="AZ225" s="54"/>
      <c r="BJ225" s="54"/>
      <c r="BT225" s="54"/>
      <c r="CD225" s="54"/>
      <c r="CN225" s="54"/>
      <c r="CX225" s="54"/>
      <c r="DH225" s="54"/>
      <c r="DR225" s="54"/>
      <c r="EB225" s="54"/>
      <c r="EL225" s="54"/>
      <c r="EV225" s="54"/>
      <c r="FF225" s="54"/>
      <c r="FP225" s="54"/>
      <c r="FZ225" s="54"/>
      <c r="GJ225" s="54"/>
      <c r="GT225" s="54"/>
      <c r="HD225" s="54"/>
      <c r="HN225" s="54"/>
      <c r="HX225" s="54"/>
      <c r="IH225" s="54"/>
    </row>
    <row r="226" spans="1:242" s="2" customFormat="1" x14ac:dyDescent="0.25">
      <c r="A226" s="165"/>
      <c r="B226" s="54"/>
      <c r="L226" s="54"/>
      <c r="V226" s="54"/>
      <c r="AF226" s="54"/>
      <c r="AP226" s="54"/>
      <c r="AZ226" s="54"/>
      <c r="BJ226" s="54"/>
      <c r="BT226" s="54"/>
      <c r="CD226" s="54"/>
      <c r="CN226" s="54"/>
      <c r="CX226" s="54"/>
      <c r="DH226" s="54"/>
      <c r="DR226" s="54"/>
      <c r="EB226" s="54"/>
      <c r="EL226" s="54"/>
      <c r="EV226" s="54"/>
      <c r="FF226" s="54"/>
      <c r="FP226" s="54"/>
      <c r="FZ226" s="54"/>
      <c r="GJ226" s="54"/>
      <c r="GT226" s="54"/>
      <c r="HD226" s="54"/>
      <c r="HN226" s="54"/>
      <c r="HX226" s="54"/>
      <c r="IH226" s="54"/>
    </row>
    <row r="227" spans="1:242" s="2" customFormat="1" x14ac:dyDescent="0.25">
      <c r="A227" s="165"/>
      <c r="B227" s="54"/>
      <c r="L227" s="54"/>
      <c r="V227" s="54"/>
      <c r="AF227" s="54"/>
      <c r="AP227" s="54"/>
      <c r="AZ227" s="54"/>
      <c r="BJ227" s="54"/>
      <c r="BT227" s="54"/>
      <c r="CD227" s="54"/>
      <c r="CN227" s="54"/>
      <c r="CX227" s="54"/>
      <c r="DH227" s="54"/>
      <c r="DR227" s="54"/>
      <c r="EB227" s="54"/>
      <c r="EL227" s="54"/>
      <c r="EV227" s="54"/>
      <c r="FF227" s="54"/>
      <c r="FP227" s="54"/>
      <c r="FZ227" s="54"/>
      <c r="GJ227" s="54"/>
      <c r="GT227" s="54"/>
      <c r="HD227" s="54"/>
      <c r="HN227" s="54"/>
      <c r="HX227" s="54"/>
      <c r="IH227" s="54"/>
    </row>
    <row r="228" spans="1:242" s="2" customFormat="1" x14ac:dyDescent="0.25">
      <c r="A228" s="165"/>
      <c r="B228" s="54"/>
      <c r="L228" s="54"/>
      <c r="V228" s="54"/>
      <c r="AF228" s="54"/>
      <c r="AP228" s="54"/>
      <c r="AZ228" s="54"/>
      <c r="BJ228" s="54"/>
      <c r="BT228" s="54"/>
      <c r="CD228" s="54"/>
      <c r="CN228" s="54"/>
      <c r="CX228" s="54"/>
      <c r="DH228" s="54"/>
      <c r="DR228" s="54"/>
      <c r="EB228" s="54"/>
      <c r="EL228" s="54"/>
      <c r="EV228" s="54"/>
      <c r="FF228" s="54"/>
      <c r="FP228" s="54"/>
      <c r="FZ228" s="54"/>
      <c r="GJ228" s="54"/>
      <c r="GT228" s="54"/>
      <c r="HD228" s="54"/>
      <c r="HN228" s="54"/>
      <c r="HX228" s="54"/>
      <c r="IH228" s="54"/>
    </row>
    <row r="229" spans="1:242" s="2" customFormat="1" x14ac:dyDescent="0.25">
      <c r="A229" s="165"/>
      <c r="B229" s="54"/>
      <c r="L229" s="54"/>
      <c r="V229" s="54"/>
      <c r="AF229" s="54"/>
      <c r="AP229" s="54"/>
      <c r="AZ229" s="54"/>
      <c r="BJ229" s="54"/>
      <c r="BT229" s="54"/>
      <c r="CD229" s="54"/>
      <c r="CN229" s="54"/>
      <c r="CX229" s="54"/>
      <c r="DH229" s="54"/>
      <c r="DR229" s="54"/>
      <c r="EB229" s="54"/>
      <c r="EL229" s="54"/>
      <c r="EV229" s="54"/>
      <c r="FF229" s="54"/>
      <c r="FP229" s="54"/>
      <c r="FZ229" s="54"/>
      <c r="GJ229" s="54"/>
      <c r="GT229" s="54"/>
      <c r="HD229" s="54"/>
      <c r="HN229" s="54"/>
      <c r="HX229" s="54"/>
      <c r="IH229" s="54"/>
    </row>
    <row r="230" spans="1:242" s="2" customFormat="1" x14ac:dyDescent="0.25">
      <c r="A230" s="165"/>
      <c r="B230" s="54"/>
      <c r="L230" s="54"/>
      <c r="V230" s="54"/>
      <c r="AF230" s="54"/>
      <c r="AP230" s="54"/>
      <c r="AZ230" s="54"/>
      <c r="BJ230" s="54"/>
      <c r="BT230" s="54"/>
      <c r="CD230" s="54"/>
      <c r="CN230" s="54"/>
      <c r="CX230" s="54"/>
      <c r="DH230" s="54"/>
      <c r="DR230" s="54"/>
      <c r="EB230" s="54"/>
      <c r="EL230" s="54"/>
      <c r="EV230" s="54"/>
      <c r="FF230" s="54"/>
      <c r="FP230" s="54"/>
      <c r="FZ230" s="54"/>
      <c r="GJ230" s="54"/>
      <c r="GT230" s="54"/>
      <c r="HD230" s="54"/>
      <c r="HN230" s="54"/>
      <c r="HX230" s="54"/>
      <c r="IH230" s="54"/>
    </row>
    <row r="231" spans="1:242" s="2" customFormat="1" x14ac:dyDescent="0.25">
      <c r="A231" s="165"/>
      <c r="B231" s="54"/>
      <c r="L231" s="54"/>
      <c r="V231" s="54"/>
      <c r="AF231" s="54"/>
      <c r="AP231" s="54"/>
      <c r="AZ231" s="54"/>
      <c r="BJ231" s="54"/>
      <c r="BT231" s="54"/>
      <c r="CD231" s="54"/>
      <c r="CN231" s="54"/>
      <c r="CX231" s="54"/>
      <c r="DH231" s="54"/>
      <c r="DR231" s="54"/>
      <c r="EB231" s="54"/>
      <c r="EL231" s="54"/>
      <c r="EV231" s="54"/>
      <c r="FF231" s="54"/>
      <c r="FP231" s="54"/>
      <c r="FZ231" s="54"/>
      <c r="GJ231" s="54"/>
      <c r="GT231" s="54"/>
      <c r="HD231" s="54"/>
      <c r="HN231" s="54"/>
      <c r="HX231" s="54"/>
      <c r="IH231" s="54"/>
    </row>
    <row r="232" spans="1:242" s="2" customFormat="1" x14ac:dyDescent="0.25">
      <c r="A232" s="165"/>
      <c r="B232" s="54"/>
      <c r="L232" s="54"/>
      <c r="V232" s="54"/>
      <c r="AF232" s="54"/>
      <c r="AP232" s="54"/>
      <c r="AZ232" s="54"/>
      <c r="BJ232" s="54"/>
      <c r="BT232" s="54"/>
      <c r="CD232" s="54"/>
      <c r="CN232" s="54"/>
      <c r="CX232" s="54"/>
      <c r="DH232" s="54"/>
      <c r="DR232" s="54"/>
      <c r="EB232" s="54"/>
      <c r="EL232" s="54"/>
      <c r="EV232" s="54"/>
      <c r="FF232" s="54"/>
      <c r="FP232" s="54"/>
      <c r="FZ232" s="54"/>
      <c r="GJ232" s="54"/>
      <c r="GT232" s="54"/>
      <c r="HD232" s="54"/>
      <c r="HN232" s="54"/>
      <c r="HX232" s="54"/>
      <c r="IH232" s="54"/>
    </row>
    <row r="233" spans="1:242" s="2" customFormat="1" x14ac:dyDescent="0.25">
      <c r="A233" s="165"/>
      <c r="B233" s="54"/>
      <c r="L233" s="54"/>
      <c r="V233" s="54"/>
      <c r="AF233" s="54"/>
      <c r="AP233" s="54"/>
      <c r="AZ233" s="54"/>
      <c r="BJ233" s="54"/>
      <c r="BT233" s="54"/>
      <c r="CD233" s="54"/>
      <c r="CN233" s="54"/>
      <c r="CX233" s="54"/>
      <c r="DH233" s="54"/>
      <c r="DR233" s="54"/>
      <c r="EB233" s="54"/>
      <c r="EL233" s="54"/>
      <c r="EV233" s="54"/>
      <c r="FF233" s="54"/>
      <c r="FP233" s="54"/>
      <c r="FZ233" s="54"/>
      <c r="GJ233" s="54"/>
      <c r="GT233" s="54"/>
      <c r="HD233" s="54"/>
      <c r="HN233" s="54"/>
      <c r="HX233" s="54"/>
      <c r="IH233" s="54"/>
    </row>
    <row r="234" spans="1:242" s="2" customFormat="1" x14ac:dyDescent="0.25">
      <c r="A234" s="165"/>
      <c r="B234" s="54"/>
      <c r="L234" s="54"/>
      <c r="V234" s="54"/>
      <c r="AF234" s="54"/>
      <c r="AP234" s="54"/>
      <c r="AZ234" s="54"/>
      <c r="BJ234" s="54"/>
      <c r="BT234" s="54"/>
      <c r="CD234" s="54"/>
      <c r="CN234" s="54"/>
      <c r="CX234" s="54"/>
      <c r="DH234" s="54"/>
      <c r="DR234" s="54"/>
      <c r="EB234" s="54"/>
      <c r="EL234" s="54"/>
      <c r="EV234" s="54"/>
      <c r="FF234" s="54"/>
      <c r="FP234" s="54"/>
      <c r="FZ234" s="54"/>
      <c r="GJ234" s="54"/>
      <c r="GT234" s="54"/>
      <c r="HD234" s="54"/>
      <c r="HN234" s="54"/>
      <c r="HX234" s="54"/>
      <c r="IH234" s="54"/>
    </row>
    <row r="235" spans="1:242" s="2" customFormat="1" x14ac:dyDescent="0.25">
      <c r="A235" s="165"/>
      <c r="B235" s="54"/>
      <c r="L235" s="54"/>
      <c r="V235" s="54"/>
      <c r="AF235" s="54"/>
      <c r="AP235" s="54"/>
      <c r="AZ235" s="54"/>
      <c r="BJ235" s="54"/>
      <c r="BT235" s="54"/>
      <c r="CD235" s="54"/>
      <c r="CN235" s="54"/>
      <c r="CX235" s="54"/>
      <c r="DH235" s="54"/>
      <c r="DR235" s="54"/>
      <c r="EB235" s="54"/>
      <c r="EL235" s="54"/>
      <c r="EV235" s="54"/>
      <c r="FF235" s="54"/>
      <c r="FP235" s="54"/>
      <c r="FZ235" s="54"/>
      <c r="GJ235" s="54"/>
      <c r="GT235" s="54"/>
      <c r="HD235" s="54"/>
      <c r="HN235" s="54"/>
      <c r="HX235" s="54"/>
      <c r="IH235" s="54"/>
    </row>
    <row r="236" spans="1:242" s="2" customFormat="1" x14ac:dyDescent="0.25">
      <c r="A236" s="165"/>
      <c r="B236" s="54"/>
      <c r="L236" s="54"/>
      <c r="V236" s="54"/>
      <c r="AF236" s="54"/>
      <c r="AP236" s="54"/>
      <c r="AZ236" s="54"/>
      <c r="BJ236" s="54"/>
      <c r="BT236" s="54"/>
      <c r="CD236" s="54"/>
      <c r="CN236" s="54"/>
      <c r="CX236" s="54"/>
      <c r="DH236" s="54"/>
      <c r="DR236" s="54"/>
      <c r="EB236" s="54"/>
      <c r="EL236" s="54"/>
      <c r="EV236" s="54"/>
      <c r="FF236" s="54"/>
      <c r="FP236" s="54"/>
      <c r="FZ236" s="54"/>
      <c r="GJ236" s="54"/>
      <c r="GT236" s="54"/>
      <c r="HD236" s="54"/>
      <c r="HN236" s="54"/>
      <c r="HX236" s="54"/>
      <c r="IH236" s="54"/>
    </row>
    <row r="237" spans="1:242" s="2" customFormat="1" x14ac:dyDescent="0.25">
      <c r="A237" s="165"/>
      <c r="B237" s="54"/>
      <c r="L237" s="54"/>
      <c r="V237" s="54"/>
      <c r="AF237" s="54"/>
      <c r="AP237" s="54"/>
      <c r="AZ237" s="54"/>
      <c r="BJ237" s="54"/>
      <c r="BT237" s="54"/>
      <c r="CD237" s="54"/>
      <c r="CN237" s="54"/>
      <c r="CX237" s="54"/>
      <c r="DH237" s="54"/>
      <c r="DR237" s="54"/>
      <c r="EB237" s="54"/>
      <c r="EL237" s="54"/>
      <c r="EV237" s="54"/>
      <c r="FF237" s="54"/>
      <c r="FP237" s="54"/>
      <c r="FZ237" s="54"/>
      <c r="GJ237" s="54"/>
      <c r="GT237" s="54"/>
      <c r="HD237" s="54"/>
      <c r="HN237" s="54"/>
      <c r="HX237" s="54"/>
      <c r="IH237" s="54"/>
    </row>
    <row r="238" spans="1:242" s="2" customFormat="1" x14ac:dyDescent="0.25">
      <c r="A238" s="165"/>
      <c r="B238" s="54"/>
      <c r="L238" s="54"/>
      <c r="V238" s="54"/>
      <c r="AF238" s="54"/>
      <c r="AP238" s="54"/>
      <c r="AZ238" s="54"/>
      <c r="BJ238" s="54"/>
      <c r="BT238" s="54"/>
      <c r="CD238" s="54"/>
      <c r="CN238" s="54"/>
      <c r="CX238" s="54"/>
      <c r="DH238" s="54"/>
      <c r="DR238" s="54"/>
      <c r="EB238" s="54"/>
      <c r="EL238" s="54"/>
      <c r="EV238" s="54"/>
      <c r="FF238" s="54"/>
      <c r="FP238" s="54"/>
      <c r="FZ238" s="54"/>
      <c r="GJ238" s="54"/>
      <c r="GT238" s="54"/>
      <c r="HD238" s="54"/>
      <c r="HN238" s="54"/>
      <c r="HX238" s="54"/>
      <c r="IH238" s="54"/>
    </row>
    <row r="239" spans="1:242" s="2" customFormat="1" x14ac:dyDescent="0.25">
      <c r="A239" s="165"/>
      <c r="B239" s="54"/>
      <c r="L239" s="54"/>
      <c r="V239" s="54"/>
      <c r="AF239" s="54"/>
      <c r="AP239" s="54"/>
      <c r="AZ239" s="54"/>
      <c r="BJ239" s="54"/>
      <c r="BT239" s="54"/>
      <c r="CD239" s="54"/>
      <c r="CN239" s="54"/>
      <c r="CX239" s="54"/>
      <c r="DH239" s="54"/>
      <c r="DR239" s="54"/>
      <c r="EB239" s="54"/>
      <c r="EL239" s="54"/>
      <c r="EV239" s="54"/>
      <c r="FF239" s="54"/>
      <c r="FP239" s="54"/>
      <c r="FZ239" s="54"/>
      <c r="GJ239" s="54"/>
      <c r="GT239" s="54"/>
      <c r="HD239" s="54"/>
      <c r="HN239" s="54"/>
      <c r="HX239" s="54"/>
      <c r="IH239" s="54"/>
    </row>
    <row r="240" spans="1:242" s="2" customFormat="1" x14ac:dyDescent="0.25">
      <c r="A240" s="165"/>
      <c r="B240" s="54"/>
      <c r="L240" s="54"/>
      <c r="V240" s="54"/>
      <c r="AF240" s="54"/>
      <c r="AP240" s="54"/>
      <c r="AZ240" s="54"/>
      <c r="BJ240" s="54"/>
      <c r="BT240" s="54"/>
      <c r="CD240" s="54"/>
      <c r="CN240" s="54"/>
      <c r="CX240" s="54"/>
      <c r="DH240" s="54"/>
      <c r="DR240" s="54"/>
      <c r="EB240" s="54"/>
      <c r="EL240" s="54"/>
      <c r="EV240" s="54"/>
      <c r="FF240" s="54"/>
      <c r="FP240" s="54"/>
      <c r="FZ240" s="54"/>
      <c r="GJ240" s="54"/>
      <c r="GT240" s="54"/>
      <c r="HD240" s="54"/>
      <c r="HN240" s="54"/>
      <c r="HX240" s="54"/>
      <c r="IH240" s="54"/>
    </row>
    <row r="241" spans="1:242" s="2" customFormat="1" x14ac:dyDescent="0.25">
      <c r="A241" s="165"/>
      <c r="B241" s="54"/>
      <c r="L241" s="54"/>
      <c r="V241" s="54"/>
      <c r="AF241" s="54"/>
      <c r="AP241" s="54"/>
      <c r="AZ241" s="54"/>
      <c r="BJ241" s="54"/>
      <c r="BT241" s="54"/>
      <c r="CD241" s="54"/>
      <c r="CN241" s="54"/>
      <c r="CX241" s="54"/>
      <c r="DH241" s="54"/>
      <c r="DR241" s="54"/>
      <c r="EB241" s="54"/>
      <c r="EL241" s="54"/>
      <c r="EV241" s="54"/>
      <c r="FF241" s="54"/>
      <c r="FP241" s="54"/>
      <c r="FZ241" s="54"/>
      <c r="GJ241" s="54"/>
      <c r="GT241" s="54"/>
      <c r="HD241" s="54"/>
      <c r="HN241" s="54"/>
      <c r="HX241" s="54"/>
      <c r="IH241" s="54"/>
    </row>
    <row r="242" spans="1:242" s="2" customFormat="1" x14ac:dyDescent="0.25">
      <c r="A242" s="165"/>
      <c r="B242" s="54"/>
      <c r="L242" s="54"/>
      <c r="V242" s="54"/>
      <c r="AF242" s="54"/>
      <c r="AP242" s="54"/>
      <c r="AZ242" s="54"/>
      <c r="BJ242" s="54"/>
      <c r="BT242" s="54"/>
      <c r="CD242" s="54"/>
      <c r="CN242" s="54"/>
      <c r="CX242" s="54"/>
      <c r="DH242" s="54"/>
      <c r="DR242" s="54"/>
      <c r="EB242" s="54"/>
      <c r="EL242" s="54"/>
      <c r="EV242" s="54"/>
      <c r="FF242" s="54"/>
      <c r="FP242" s="54"/>
      <c r="FZ242" s="54"/>
      <c r="GJ242" s="54"/>
      <c r="GT242" s="54"/>
      <c r="HD242" s="54"/>
      <c r="HN242" s="54"/>
      <c r="HX242" s="54"/>
      <c r="IH242" s="54"/>
    </row>
    <row r="243" spans="1:242" s="2" customFormat="1" x14ac:dyDescent="0.25">
      <c r="A243" s="165"/>
      <c r="B243" s="54"/>
      <c r="L243" s="54"/>
      <c r="V243" s="54"/>
      <c r="AF243" s="54"/>
      <c r="AP243" s="54"/>
      <c r="AZ243" s="54"/>
      <c r="BJ243" s="54"/>
      <c r="BT243" s="54"/>
      <c r="CD243" s="54"/>
      <c r="CN243" s="54"/>
      <c r="CX243" s="54"/>
      <c r="DH243" s="54"/>
      <c r="DR243" s="54"/>
      <c r="EB243" s="54"/>
      <c r="EL243" s="54"/>
      <c r="EV243" s="54"/>
      <c r="FF243" s="54"/>
      <c r="FP243" s="54"/>
      <c r="FZ243" s="54"/>
      <c r="GJ243" s="54"/>
      <c r="GT243" s="54"/>
      <c r="HD243" s="54"/>
      <c r="HN243" s="54"/>
      <c r="HX243" s="54"/>
      <c r="IH243" s="54"/>
    </row>
    <row r="244" spans="1:242" s="2" customFormat="1" x14ac:dyDescent="0.25">
      <c r="A244" s="165"/>
      <c r="B244" s="54"/>
      <c r="L244" s="54"/>
      <c r="V244" s="54"/>
      <c r="AF244" s="54"/>
      <c r="AP244" s="54"/>
      <c r="AZ244" s="54"/>
      <c r="BJ244" s="54"/>
      <c r="BT244" s="54"/>
      <c r="CD244" s="54"/>
      <c r="CN244" s="54"/>
      <c r="CX244" s="54"/>
      <c r="DH244" s="54"/>
      <c r="DR244" s="54"/>
      <c r="EB244" s="54"/>
      <c r="EL244" s="54"/>
      <c r="EV244" s="54"/>
      <c r="FF244" s="54"/>
      <c r="FP244" s="54"/>
      <c r="FZ244" s="54"/>
      <c r="GJ244" s="54"/>
      <c r="GT244" s="54"/>
      <c r="HD244" s="54"/>
      <c r="HN244" s="54"/>
      <c r="HX244" s="54"/>
      <c r="IH244" s="54"/>
    </row>
    <row r="245" spans="1:242" s="2" customFormat="1" x14ac:dyDescent="0.25">
      <c r="A245" s="165"/>
      <c r="B245" s="54"/>
      <c r="L245" s="54"/>
      <c r="V245" s="54"/>
      <c r="AF245" s="54"/>
      <c r="AP245" s="54"/>
      <c r="AZ245" s="54"/>
      <c r="BJ245" s="54"/>
      <c r="BT245" s="54"/>
      <c r="CD245" s="54"/>
      <c r="CN245" s="54"/>
      <c r="CX245" s="54"/>
      <c r="DH245" s="54"/>
      <c r="DR245" s="54"/>
      <c r="EB245" s="54"/>
      <c r="EL245" s="54"/>
      <c r="EV245" s="54"/>
      <c r="FF245" s="54"/>
      <c r="FP245" s="54"/>
      <c r="FZ245" s="54"/>
      <c r="GJ245" s="54"/>
      <c r="GT245" s="54"/>
      <c r="HD245" s="54"/>
      <c r="HN245" s="54"/>
      <c r="HX245" s="54"/>
      <c r="IH245" s="54"/>
    </row>
    <row r="246" spans="1:242" s="2" customFormat="1" x14ac:dyDescent="0.25">
      <c r="A246" s="165"/>
      <c r="B246" s="54"/>
      <c r="L246" s="54"/>
      <c r="V246" s="54"/>
      <c r="AF246" s="54"/>
      <c r="AP246" s="54"/>
      <c r="AZ246" s="54"/>
      <c r="BJ246" s="54"/>
      <c r="BT246" s="54"/>
      <c r="CD246" s="54"/>
      <c r="CN246" s="54"/>
      <c r="CX246" s="54"/>
      <c r="DH246" s="54"/>
      <c r="DR246" s="54"/>
      <c r="EB246" s="54"/>
      <c r="EL246" s="54"/>
      <c r="EV246" s="54"/>
      <c r="FF246" s="54"/>
      <c r="FP246" s="54"/>
      <c r="FZ246" s="54"/>
      <c r="GJ246" s="54"/>
      <c r="GT246" s="54"/>
      <c r="HD246" s="54"/>
      <c r="HN246" s="54"/>
      <c r="HX246" s="54"/>
      <c r="IH246" s="54"/>
    </row>
    <row r="247" spans="1:242" s="2" customFormat="1" x14ac:dyDescent="0.25">
      <c r="A247" s="165"/>
      <c r="B247" s="54"/>
      <c r="L247" s="54"/>
      <c r="V247" s="54"/>
      <c r="AF247" s="54"/>
      <c r="AP247" s="54"/>
      <c r="AZ247" s="54"/>
      <c r="BJ247" s="54"/>
      <c r="BT247" s="54"/>
      <c r="CD247" s="54"/>
      <c r="CN247" s="54"/>
      <c r="CX247" s="54"/>
      <c r="DH247" s="54"/>
      <c r="DR247" s="54"/>
      <c r="EB247" s="54"/>
      <c r="EL247" s="54"/>
      <c r="EV247" s="54"/>
      <c r="FF247" s="54"/>
      <c r="FP247" s="54"/>
      <c r="FZ247" s="54"/>
      <c r="GJ247" s="54"/>
      <c r="GT247" s="54"/>
      <c r="HD247" s="54"/>
      <c r="HN247" s="54"/>
      <c r="HX247" s="54"/>
      <c r="IH247" s="54"/>
    </row>
    <row r="248" spans="1:242" s="2" customFormat="1" x14ac:dyDescent="0.25">
      <c r="A248" s="165"/>
      <c r="B248" s="54"/>
      <c r="L248" s="54"/>
      <c r="V248" s="54"/>
      <c r="AF248" s="54"/>
      <c r="AP248" s="54"/>
      <c r="AZ248" s="54"/>
      <c r="BJ248" s="54"/>
      <c r="BT248" s="54"/>
      <c r="CD248" s="54"/>
      <c r="CN248" s="54"/>
      <c r="CX248" s="54"/>
      <c r="DH248" s="54"/>
      <c r="DR248" s="54"/>
      <c r="EB248" s="54"/>
      <c r="EL248" s="54"/>
      <c r="EV248" s="54"/>
      <c r="FF248" s="54"/>
      <c r="FP248" s="54"/>
      <c r="FZ248" s="54"/>
      <c r="GJ248" s="54"/>
      <c r="GT248" s="54"/>
      <c r="HD248" s="54"/>
      <c r="HN248" s="54"/>
      <c r="HX248" s="54"/>
      <c r="IH248" s="54"/>
    </row>
    <row r="249" spans="1:242" s="2" customFormat="1" x14ac:dyDescent="0.25">
      <c r="A249" s="165"/>
      <c r="B249" s="54"/>
      <c r="L249" s="54"/>
      <c r="V249" s="54"/>
      <c r="AF249" s="54"/>
      <c r="AP249" s="54"/>
      <c r="AZ249" s="54"/>
      <c r="BJ249" s="54"/>
      <c r="BT249" s="54"/>
      <c r="CD249" s="54"/>
      <c r="CN249" s="54"/>
      <c r="CX249" s="54"/>
      <c r="DH249" s="54"/>
      <c r="DR249" s="54"/>
      <c r="EB249" s="54"/>
      <c r="EL249" s="54"/>
      <c r="EV249" s="54"/>
      <c r="FF249" s="54"/>
      <c r="FP249" s="54"/>
      <c r="FZ249" s="54"/>
      <c r="GJ249" s="54"/>
      <c r="GT249" s="54"/>
      <c r="HD249" s="54"/>
      <c r="HN249" s="54"/>
      <c r="HX249" s="54"/>
      <c r="IH249" s="54"/>
    </row>
    <row r="250" spans="1:242" s="2" customFormat="1" x14ac:dyDescent="0.25">
      <c r="A250" s="165"/>
      <c r="B250" s="54"/>
      <c r="L250" s="54"/>
      <c r="V250" s="54"/>
      <c r="AF250" s="54"/>
      <c r="AP250" s="54"/>
      <c r="AZ250" s="54"/>
      <c r="BJ250" s="54"/>
      <c r="BT250" s="54"/>
      <c r="CD250" s="54"/>
      <c r="CN250" s="54"/>
      <c r="CX250" s="54"/>
      <c r="DH250" s="54"/>
      <c r="DR250" s="54"/>
      <c r="EB250" s="54"/>
      <c r="EL250" s="54"/>
      <c r="EV250" s="54"/>
      <c r="FF250" s="54"/>
      <c r="FP250" s="54"/>
      <c r="FZ250" s="54"/>
      <c r="GJ250" s="54"/>
      <c r="GT250" s="54"/>
      <c r="HD250" s="54"/>
      <c r="HN250" s="54"/>
      <c r="HX250" s="54"/>
      <c r="IH250" s="54"/>
    </row>
    <row r="251" spans="1:242" s="2" customFormat="1" x14ac:dyDescent="0.25">
      <c r="A251" s="165"/>
      <c r="B251" s="54"/>
      <c r="L251" s="54"/>
      <c r="V251" s="54"/>
      <c r="AF251" s="54"/>
      <c r="AP251" s="54"/>
      <c r="AZ251" s="54"/>
      <c r="BJ251" s="54"/>
      <c r="BT251" s="54"/>
      <c r="CD251" s="54"/>
      <c r="CN251" s="54"/>
      <c r="CX251" s="54"/>
      <c r="DH251" s="54"/>
      <c r="DR251" s="54"/>
      <c r="EB251" s="54"/>
      <c r="EL251" s="54"/>
      <c r="EV251" s="54"/>
      <c r="FF251" s="54"/>
      <c r="FP251" s="54"/>
      <c r="FZ251" s="54"/>
      <c r="GJ251" s="54"/>
      <c r="GT251" s="54"/>
      <c r="HD251" s="54"/>
      <c r="HN251" s="54"/>
      <c r="HX251" s="54"/>
      <c r="IH251" s="54"/>
    </row>
    <row r="252" spans="1:242" s="2" customFormat="1" x14ac:dyDescent="0.25">
      <c r="A252" s="165"/>
      <c r="B252" s="54"/>
      <c r="L252" s="54"/>
      <c r="V252" s="54"/>
      <c r="AF252" s="54"/>
      <c r="AP252" s="54"/>
      <c r="AZ252" s="54"/>
      <c r="BJ252" s="54"/>
      <c r="BT252" s="54"/>
      <c r="CD252" s="54"/>
      <c r="CN252" s="54"/>
      <c r="CX252" s="54"/>
      <c r="DH252" s="54"/>
      <c r="DR252" s="54"/>
      <c r="EB252" s="54"/>
      <c r="EL252" s="54"/>
      <c r="EV252" s="54"/>
      <c r="FF252" s="54"/>
      <c r="FP252" s="54"/>
      <c r="FZ252" s="54"/>
      <c r="GJ252" s="54"/>
      <c r="GT252" s="54"/>
      <c r="HD252" s="54"/>
      <c r="HN252" s="54"/>
      <c r="HX252" s="54"/>
      <c r="IH252" s="54"/>
    </row>
    <row r="253" spans="1:242" s="2" customFormat="1" x14ac:dyDescent="0.25">
      <c r="A253" s="165"/>
      <c r="B253" s="54"/>
      <c r="L253" s="54"/>
      <c r="V253" s="54"/>
      <c r="AF253" s="54"/>
      <c r="AP253" s="54"/>
      <c r="AZ253" s="54"/>
      <c r="BJ253" s="54"/>
      <c r="BT253" s="54"/>
      <c r="CD253" s="54"/>
      <c r="CN253" s="54"/>
      <c r="CX253" s="54"/>
      <c r="DH253" s="54"/>
      <c r="DR253" s="54"/>
      <c r="EB253" s="54"/>
      <c r="EL253" s="54"/>
      <c r="EV253" s="54"/>
      <c r="FF253" s="54"/>
      <c r="FP253" s="54"/>
      <c r="FZ253" s="54"/>
      <c r="GJ253" s="54"/>
      <c r="GT253" s="54"/>
      <c r="HD253" s="54"/>
      <c r="HN253" s="54"/>
      <c r="HX253" s="54"/>
      <c r="IH253" s="54"/>
    </row>
    <row r="254" spans="1:242" s="2" customFormat="1" x14ac:dyDescent="0.25">
      <c r="A254" s="165"/>
      <c r="B254" s="54"/>
      <c r="L254" s="54"/>
      <c r="V254" s="54"/>
      <c r="AF254" s="54"/>
      <c r="AP254" s="54"/>
      <c r="AZ254" s="54"/>
      <c r="BJ254" s="54"/>
      <c r="BT254" s="54"/>
      <c r="CD254" s="54"/>
      <c r="CN254" s="54"/>
      <c r="CX254" s="54"/>
      <c r="DH254" s="54"/>
      <c r="DR254" s="54"/>
      <c r="EB254" s="54"/>
      <c r="EL254" s="54"/>
      <c r="EV254" s="54"/>
      <c r="FF254" s="54"/>
      <c r="FP254" s="54"/>
      <c r="FZ254" s="54"/>
      <c r="GJ254" s="54"/>
      <c r="GT254" s="54"/>
      <c r="HD254" s="54"/>
      <c r="HN254" s="54"/>
      <c r="HX254" s="54"/>
      <c r="IH254" s="54"/>
    </row>
    <row r="255" spans="1:242" s="2" customFormat="1" x14ac:dyDescent="0.25">
      <c r="A255" s="165"/>
      <c r="B255" s="54"/>
      <c r="L255" s="54"/>
      <c r="V255" s="54"/>
      <c r="AF255" s="54"/>
      <c r="AP255" s="54"/>
      <c r="AZ255" s="54"/>
      <c r="BJ255" s="54"/>
      <c r="BT255" s="54"/>
      <c r="CD255" s="54"/>
      <c r="CN255" s="54"/>
      <c r="CX255" s="54"/>
      <c r="DH255" s="54"/>
      <c r="DR255" s="54"/>
      <c r="EB255" s="54"/>
      <c r="EL255" s="54"/>
      <c r="EV255" s="54"/>
      <c r="FF255" s="54"/>
      <c r="FP255" s="54"/>
      <c r="FZ255" s="54"/>
      <c r="GJ255" s="54"/>
      <c r="GT255" s="54"/>
      <c r="HD255" s="54"/>
      <c r="HN255" s="54"/>
      <c r="HX255" s="54"/>
      <c r="IH255" s="54"/>
    </row>
    <row r="256" spans="1:242" s="2" customFormat="1" x14ac:dyDescent="0.25">
      <c r="A256" s="165"/>
      <c r="B256" s="54"/>
      <c r="L256" s="54"/>
      <c r="V256" s="54"/>
      <c r="AF256" s="54"/>
      <c r="AP256" s="54"/>
      <c r="AZ256" s="54"/>
      <c r="BJ256" s="54"/>
      <c r="BT256" s="54"/>
      <c r="CD256" s="54"/>
      <c r="CN256" s="54"/>
      <c r="CX256" s="54"/>
      <c r="DH256" s="54"/>
      <c r="DR256" s="54"/>
      <c r="EB256" s="54"/>
      <c r="EL256" s="54"/>
      <c r="EV256" s="54"/>
      <c r="FF256" s="54"/>
      <c r="FP256" s="54"/>
      <c r="FZ256" s="54"/>
      <c r="GJ256" s="54"/>
      <c r="GT256" s="54"/>
      <c r="HD256" s="54"/>
      <c r="HN256" s="54"/>
      <c r="HX256" s="54"/>
      <c r="IH256" s="54"/>
    </row>
    <row r="257" spans="1:242" s="2" customFormat="1" x14ac:dyDescent="0.25">
      <c r="A257" s="165"/>
      <c r="B257" s="54"/>
      <c r="L257" s="54"/>
      <c r="V257" s="54"/>
      <c r="AF257" s="54"/>
      <c r="AP257" s="54"/>
      <c r="AZ257" s="54"/>
      <c r="BJ257" s="54"/>
      <c r="BT257" s="54"/>
      <c r="CD257" s="54"/>
      <c r="CN257" s="54"/>
      <c r="CX257" s="54"/>
      <c r="DH257" s="54"/>
      <c r="DR257" s="54"/>
      <c r="EB257" s="54"/>
      <c r="EL257" s="54"/>
      <c r="EV257" s="54"/>
      <c r="FF257" s="54"/>
      <c r="FP257" s="54"/>
      <c r="FZ257" s="54"/>
      <c r="GJ257" s="54"/>
      <c r="GT257" s="54"/>
      <c r="HD257" s="54"/>
      <c r="HN257" s="54"/>
      <c r="HX257" s="54"/>
      <c r="IH257" s="54"/>
    </row>
    <row r="258" spans="1:242" s="2" customFormat="1" x14ac:dyDescent="0.25">
      <c r="A258" s="165"/>
      <c r="B258" s="54"/>
      <c r="L258" s="54"/>
      <c r="V258" s="54"/>
      <c r="AF258" s="54"/>
      <c r="AP258" s="54"/>
      <c r="AZ258" s="54"/>
      <c r="BJ258" s="54"/>
      <c r="BT258" s="54"/>
      <c r="CD258" s="54"/>
      <c r="CN258" s="54"/>
      <c r="CX258" s="54"/>
      <c r="DH258" s="54"/>
      <c r="DR258" s="54"/>
      <c r="EB258" s="54"/>
      <c r="EL258" s="54"/>
      <c r="EV258" s="54"/>
      <c r="FF258" s="54"/>
      <c r="FP258" s="54"/>
      <c r="FZ258" s="54"/>
      <c r="GJ258" s="54"/>
      <c r="GT258" s="54"/>
      <c r="HD258" s="54"/>
      <c r="HN258" s="54"/>
      <c r="HX258" s="54"/>
      <c r="IH258" s="54"/>
    </row>
    <row r="259" spans="1:242" s="2" customFormat="1" x14ac:dyDescent="0.25">
      <c r="A259" s="165"/>
      <c r="B259" s="54"/>
      <c r="L259" s="54"/>
      <c r="V259" s="54"/>
      <c r="AF259" s="54"/>
      <c r="AP259" s="54"/>
      <c r="AZ259" s="54"/>
      <c r="BJ259" s="54"/>
      <c r="BT259" s="54"/>
      <c r="CD259" s="54"/>
      <c r="CN259" s="54"/>
      <c r="CX259" s="54"/>
      <c r="DH259" s="54"/>
      <c r="DR259" s="54"/>
      <c r="EB259" s="54"/>
      <c r="EL259" s="54"/>
      <c r="EV259" s="54"/>
      <c r="FF259" s="54"/>
      <c r="FP259" s="54"/>
      <c r="FZ259" s="54"/>
      <c r="GJ259" s="54"/>
      <c r="GT259" s="54"/>
      <c r="HD259" s="54"/>
      <c r="HN259" s="54"/>
      <c r="HX259" s="54"/>
      <c r="IH259" s="54"/>
    </row>
    <row r="260" spans="1:242" s="2" customFormat="1" x14ac:dyDescent="0.25">
      <c r="A260" s="165"/>
      <c r="B260" s="54"/>
      <c r="L260" s="54"/>
      <c r="V260" s="54"/>
      <c r="AF260" s="54"/>
      <c r="AP260" s="54"/>
      <c r="AZ260" s="54"/>
      <c r="BJ260" s="54"/>
      <c r="BT260" s="54"/>
      <c r="CD260" s="54"/>
      <c r="CN260" s="54"/>
      <c r="CX260" s="54"/>
      <c r="DH260" s="54"/>
      <c r="DR260" s="54"/>
      <c r="EB260" s="54"/>
      <c r="EL260" s="54"/>
      <c r="EV260" s="54"/>
      <c r="FF260" s="54"/>
      <c r="FP260" s="54"/>
      <c r="FZ260" s="54"/>
      <c r="GJ260" s="54"/>
      <c r="GT260" s="54"/>
      <c r="HD260" s="54"/>
      <c r="HN260" s="54"/>
      <c r="HX260" s="54"/>
      <c r="IH260" s="54"/>
    </row>
    <row r="261" spans="1:242" s="2" customFormat="1" x14ac:dyDescent="0.25">
      <c r="A261" s="165"/>
      <c r="B261" s="54"/>
      <c r="L261" s="54"/>
      <c r="V261" s="54"/>
      <c r="AF261" s="54"/>
      <c r="AP261" s="54"/>
      <c r="AZ261" s="54"/>
      <c r="BJ261" s="54"/>
      <c r="BT261" s="54"/>
      <c r="CD261" s="54"/>
      <c r="CN261" s="54"/>
      <c r="CX261" s="54"/>
      <c r="DH261" s="54"/>
      <c r="DR261" s="54"/>
      <c r="EB261" s="54"/>
      <c r="EL261" s="54"/>
      <c r="EV261" s="54"/>
      <c r="FF261" s="54"/>
      <c r="FP261" s="54"/>
      <c r="FZ261" s="54"/>
      <c r="GJ261" s="54"/>
      <c r="GT261" s="54"/>
      <c r="HD261" s="54"/>
      <c r="HN261" s="54"/>
      <c r="HX261" s="54"/>
      <c r="IH261" s="54"/>
    </row>
    <row r="262" spans="1:242" s="2" customFormat="1" x14ac:dyDescent="0.25">
      <c r="A262" s="165"/>
      <c r="B262" s="54"/>
      <c r="L262" s="54"/>
      <c r="V262" s="54"/>
      <c r="AF262" s="54"/>
      <c r="AP262" s="54"/>
      <c r="AZ262" s="54"/>
      <c r="BJ262" s="54"/>
      <c r="BT262" s="54"/>
      <c r="CD262" s="54"/>
      <c r="CN262" s="54"/>
      <c r="CX262" s="54"/>
      <c r="DH262" s="54"/>
      <c r="DR262" s="54"/>
      <c r="EB262" s="54"/>
      <c r="EL262" s="54"/>
      <c r="EV262" s="54"/>
      <c r="FF262" s="54"/>
      <c r="FP262" s="54"/>
      <c r="FZ262" s="54"/>
      <c r="GJ262" s="54"/>
      <c r="GT262" s="54"/>
      <c r="HD262" s="54"/>
      <c r="HN262" s="54"/>
      <c r="HX262" s="54"/>
      <c r="IH262" s="54"/>
    </row>
    <row r="263" spans="1:242" s="2" customFormat="1" x14ac:dyDescent="0.25">
      <c r="A263" s="165"/>
      <c r="B263" s="54"/>
      <c r="L263" s="54"/>
      <c r="V263" s="54"/>
      <c r="AF263" s="54"/>
      <c r="AP263" s="54"/>
      <c r="AZ263" s="54"/>
      <c r="BJ263" s="54"/>
      <c r="BT263" s="54"/>
      <c r="CD263" s="54"/>
      <c r="CN263" s="54"/>
      <c r="CX263" s="54"/>
      <c r="DH263" s="54"/>
      <c r="DR263" s="54"/>
      <c r="EB263" s="54"/>
      <c r="EL263" s="54"/>
      <c r="EV263" s="54"/>
      <c r="FF263" s="54"/>
      <c r="FP263" s="54"/>
      <c r="FZ263" s="54"/>
      <c r="GJ263" s="54"/>
      <c r="GT263" s="54"/>
      <c r="HD263" s="54"/>
      <c r="HN263" s="54"/>
      <c r="HX263" s="54"/>
      <c r="IH263" s="54"/>
    </row>
    <row r="264" spans="1:242" s="2" customFormat="1" x14ac:dyDescent="0.25">
      <c r="A264" s="165"/>
      <c r="B264" s="54"/>
      <c r="L264" s="54"/>
      <c r="V264" s="54"/>
      <c r="AF264" s="54"/>
      <c r="AP264" s="54"/>
      <c r="AZ264" s="54"/>
      <c r="BJ264" s="54"/>
      <c r="BT264" s="54"/>
      <c r="CD264" s="54"/>
      <c r="CN264" s="54"/>
      <c r="CX264" s="54"/>
      <c r="DH264" s="54"/>
      <c r="DR264" s="54"/>
      <c r="EB264" s="54"/>
      <c r="EL264" s="54"/>
      <c r="EV264" s="54"/>
      <c r="FF264" s="54"/>
      <c r="FP264" s="54"/>
      <c r="FZ264" s="54"/>
      <c r="GJ264" s="54"/>
      <c r="GT264" s="54"/>
      <c r="HD264" s="54"/>
      <c r="HN264" s="54"/>
      <c r="HX264" s="54"/>
      <c r="IH264" s="54"/>
    </row>
    <row r="265" spans="1:242" s="2" customFormat="1" x14ac:dyDescent="0.25">
      <c r="A265" s="165"/>
      <c r="B265" s="54"/>
      <c r="L265" s="54"/>
      <c r="V265" s="54"/>
      <c r="AF265" s="54"/>
      <c r="AP265" s="54"/>
      <c r="AZ265" s="54"/>
      <c r="BJ265" s="54"/>
      <c r="BT265" s="54"/>
      <c r="CD265" s="54"/>
      <c r="CN265" s="54"/>
      <c r="CX265" s="54"/>
      <c r="DH265" s="54"/>
      <c r="DR265" s="54"/>
      <c r="EB265" s="54"/>
      <c r="EL265" s="54"/>
      <c r="EV265" s="54"/>
      <c r="FF265" s="54"/>
      <c r="FP265" s="54"/>
      <c r="FZ265" s="54"/>
      <c r="GJ265" s="54"/>
      <c r="GT265" s="54"/>
      <c r="HD265" s="54"/>
      <c r="HN265" s="54"/>
      <c r="HX265" s="54"/>
      <c r="IH265" s="54"/>
    </row>
    <row r="266" spans="1:242" s="2" customFormat="1" x14ac:dyDescent="0.25">
      <c r="A266" s="165"/>
      <c r="B266" s="54"/>
      <c r="L266" s="54"/>
      <c r="V266" s="54"/>
      <c r="AF266" s="54"/>
      <c r="AP266" s="54"/>
      <c r="AZ266" s="54"/>
      <c r="BJ266" s="54"/>
      <c r="BT266" s="54"/>
      <c r="CD266" s="54"/>
      <c r="CN266" s="54"/>
      <c r="CX266" s="54"/>
      <c r="DH266" s="54"/>
      <c r="DR266" s="54"/>
      <c r="EB266" s="54"/>
      <c r="EL266" s="54"/>
      <c r="EV266" s="54"/>
      <c r="FF266" s="54"/>
      <c r="FP266" s="54"/>
      <c r="FZ266" s="54"/>
      <c r="GJ266" s="54"/>
      <c r="GT266" s="54"/>
      <c r="HD266" s="54"/>
      <c r="HN266" s="54"/>
      <c r="HX266" s="54"/>
      <c r="IH266" s="54"/>
    </row>
    <row r="267" spans="1:242" s="2" customFormat="1" x14ac:dyDescent="0.25">
      <c r="A267" s="165"/>
      <c r="B267" s="54"/>
      <c r="L267" s="54"/>
      <c r="V267" s="54"/>
      <c r="AF267" s="54"/>
      <c r="AP267" s="54"/>
      <c r="AZ267" s="54"/>
      <c r="BJ267" s="54"/>
      <c r="BT267" s="54"/>
      <c r="CD267" s="54"/>
      <c r="CN267" s="54"/>
      <c r="CX267" s="54"/>
      <c r="DH267" s="54"/>
      <c r="DR267" s="54"/>
      <c r="EB267" s="54"/>
      <c r="EL267" s="54"/>
      <c r="EV267" s="54"/>
      <c r="FF267" s="54"/>
      <c r="FP267" s="54"/>
      <c r="FZ267" s="54"/>
      <c r="GJ267" s="54"/>
      <c r="GT267" s="54"/>
      <c r="HD267" s="54"/>
      <c r="HN267" s="54"/>
      <c r="HX267" s="54"/>
      <c r="IH267" s="54"/>
    </row>
    <row r="268" spans="1:242" s="2" customFormat="1" x14ac:dyDescent="0.25">
      <c r="A268" s="165"/>
      <c r="B268" s="54"/>
      <c r="L268" s="54"/>
      <c r="V268" s="54"/>
      <c r="AF268" s="54"/>
      <c r="AP268" s="54"/>
      <c r="AZ268" s="54"/>
      <c r="BJ268" s="54"/>
      <c r="BT268" s="54"/>
      <c r="CD268" s="54"/>
      <c r="CN268" s="54"/>
      <c r="CX268" s="54"/>
      <c r="DH268" s="54"/>
      <c r="DR268" s="54"/>
      <c r="EB268" s="54"/>
      <c r="EL268" s="54"/>
      <c r="EV268" s="54"/>
      <c r="FF268" s="54"/>
      <c r="FP268" s="54"/>
      <c r="FZ268" s="54"/>
      <c r="GJ268" s="54"/>
      <c r="GT268" s="54"/>
      <c r="HD268" s="54"/>
      <c r="HN268" s="54"/>
      <c r="HX268" s="54"/>
      <c r="IH268" s="54"/>
    </row>
    <row r="269" spans="1:242" s="2" customFormat="1" x14ac:dyDescent="0.25">
      <c r="A269" s="165"/>
      <c r="B269" s="54"/>
      <c r="L269" s="54"/>
      <c r="V269" s="54"/>
      <c r="AF269" s="54"/>
      <c r="AP269" s="54"/>
      <c r="AZ269" s="54"/>
      <c r="BJ269" s="54"/>
      <c r="BT269" s="54"/>
      <c r="CD269" s="54"/>
      <c r="CN269" s="54"/>
      <c r="CX269" s="54"/>
      <c r="DH269" s="54"/>
      <c r="DR269" s="54"/>
      <c r="EB269" s="54"/>
      <c r="EL269" s="54"/>
      <c r="EV269" s="54"/>
      <c r="FF269" s="54"/>
      <c r="FP269" s="54"/>
      <c r="FZ269" s="54"/>
      <c r="GJ269" s="54"/>
      <c r="GT269" s="54"/>
      <c r="HD269" s="54"/>
      <c r="HN269" s="54"/>
      <c r="HX269" s="54"/>
      <c r="IH269" s="54"/>
    </row>
    <row r="270" spans="1:242" s="2" customFormat="1" x14ac:dyDescent="0.25">
      <c r="A270" s="165"/>
      <c r="B270" s="54"/>
      <c r="L270" s="54"/>
      <c r="V270" s="54"/>
      <c r="AF270" s="54"/>
      <c r="AP270" s="54"/>
      <c r="AZ270" s="54"/>
      <c r="BJ270" s="54"/>
      <c r="BT270" s="54"/>
      <c r="CD270" s="54"/>
      <c r="CN270" s="54"/>
      <c r="CX270" s="54"/>
      <c r="DH270" s="54"/>
      <c r="DR270" s="54"/>
      <c r="EB270" s="54"/>
      <c r="EL270" s="54"/>
      <c r="EV270" s="54"/>
      <c r="FF270" s="54"/>
      <c r="FP270" s="54"/>
      <c r="FZ270" s="54"/>
      <c r="GJ270" s="54"/>
      <c r="GT270" s="54"/>
      <c r="HD270" s="54"/>
      <c r="HN270" s="54"/>
      <c r="HX270" s="54"/>
      <c r="IH270" s="54"/>
    </row>
    <row r="271" spans="1:242" s="2" customFormat="1" x14ac:dyDescent="0.25">
      <c r="A271" s="165"/>
      <c r="B271" s="54"/>
      <c r="L271" s="54"/>
      <c r="V271" s="54"/>
      <c r="AF271" s="54"/>
      <c r="AP271" s="54"/>
      <c r="AZ271" s="54"/>
      <c r="BJ271" s="54"/>
      <c r="BT271" s="54"/>
      <c r="CD271" s="54"/>
      <c r="CN271" s="54"/>
      <c r="CX271" s="54"/>
      <c r="DH271" s="54"/>
      <c r="DR271" s="54"/>
      <c r="EB271" s="54"/>
      <c r="EL271" s="54"/>
      <c r="EV271" s="54"/>
      <c r="FF271" s="54"/>
      <c r="FP271" s="54"/>
      <c r="FZ271" s="54"/>
      <c r="GJ271" s="54"/>
      <c r="GT271" s="54"/>
      <c r="HD271" s="54"/>
      <c r="HN271" s="54"/>
      <c r="HX271" s="54"/>
      <c r="IH271" s="54"/>
    </row>
    <row r="272" spans="1:242" s="2" customFormat="1" x14ac:dyDescent="0.25">
      <c r="A272" s="165"/>
      <c r="B272" s="54"/>
      <c r="L272" s="54"/>
      <c r="V272" s="54"/>
      <c r="AF272" s="54"/>
      <c r="AP272" s="54"/>
      <c r="AZ272" s="54"/>
      <c r="BJ272" s="54"/>
      <c r="BT272" s="54"/>
      <c r="CD272" s="54"/>
      <c r="CN272" s="54"/>
      <c r="CX272" s="54"/>
      <c r="DH272" s="54"/>
      <c r="DR272" s="54"/>
      <c r="EB272" s="54"/>
      <c r="EL272" s="54"/>
      <c r="EV272" s="54"/>
      <c r="FF272" s="54"/>
      <c r="FP272" s="54"/>
      <c r="FZ272" s="54"/>
      <c r="GJ272" s="54"/>
      <c r="GT272" s="54"/>
      <c r="HD272" s="54"/>
      <c r="HN272" s="54"/>
      <c r="HX272" s="54"/>
      <c r="IH272" s="54"/>
    </row>
    <row r="273" spans="1:242" s="2" customFormat="1" x14ac:dyDescent="0.25">
      <c r="A273" s="165"/>
      <c r="B273" s="54"/>
      <c r="L273" s="54"/>
      <c r="V273" s="54"/>
      <c r="AF273" s="54"/>
      <c r="AP273" s="54"/>
      <c r="AZ273" s="54"/>
      <c r="BJ273" s="54"/>
      <c r="BT273" s="54"/>
      <c r="CD273" s="54"/>
      <c r="CN273" s="54"/>
      <c r="CX273" s="54"/>
      <c r="DH273" s="54"/>
      <c r="DR273" s="54"/>
      <c r="EB273" s="54"/>
      <c r="EL273" s="54"/>
      <c r="EV273" s="54"/>
      <c r="FF273" s="54"/>
      <c r="FP273" s="54"/>
      <c r="FZ273" s="54"/>
      <c r="GJ273" s="54"/>
      <c r="GT273" s="54"/>
      <c r="HD273" s="54"/>
      <c r="HN273" s="54"/>
      <c r="HX273" s="54"/>
      <c r="IH273" s="54"/>
    </row>
    <row r="274" spans="1:242" s="2" customFormat="1" x14ac:dyDescent="0.25">
      <c r="A274" s="165"/>
      <c r="B274" s="54"/>
      <c r="L274" s="54"/>
      <c r="V274" s="54"/>
      <c r="AF274" s="54"/>
      <c r="AP274" s="54"/>
      <c r="AZ274" s="54"/>
      <c r="BJ274" s="54"/>
      <c r="BT274" s="54"/>
      <c r="CD274" s="54"/>
      <c r="CN274" s="54"/>
      <c r="CX274" s="54"/>
      <c r="DH274" s="54"/>
      <c r="DR274" s="54"/>
      <c r="EB274" s="54"/>
      <c r="EL274" s="54"/>
      <c r="EV274" s="54"/>
      <c r="FF274" s="54"/>
      <c r="FP274" s="54"/>
      <c r="FZ274" s="54"/>
      <c r="GJ274" s="54"/>
      <c r="GT274" s="54"/>
      <c r="HD274" s="54"/>
      <c r="HN274" s="54"/>
      <c r="HX274" s="54"/>
      <c r="IH274" s="54"/>
    </row>
    <row r="275" spans="1:242" s="2" customFormat="1" x14ac:dyDescent="0.25">
      <c r="A275" s="165"/>
      <c r="B275" s="54"/>
      <c r="L275" s="54"/>
      <c r="V275" s="54"/>
      <c r="AF275" s="54"/>
      <c r="AP275" s="54"/>
      <c r="AZ275" s="54"/>
      <c r="BJ275" s="54"/>
      <c r="BT275" s="54"/>
      <c r="CD275" s="54"/>
      <c r="CN275" s="54"/>
      <c r="CX275" s="54"/>
      <c r="DH275" s="54"/>
      <c r="DR275" s="54"/>
      <c r="EB275" s="54"/>
      <c r="EL275" s="54"/>
      <c r="EV275" s="54"/>
      <c r="FF275" s="54"/>
      <c r="FP275" s="54"/>
      <c r="FZ275" s="54"/>
      <c r="GJ275" s="54"/>
      <c r="GT275" s="54"/>
      <c r="HD275" s="54"/>
      <c r="HN275" s="54"/>
      <c r="HX275" s="54"/>
      <c r="IH275" s="54"/>
    </row>
    <row r="276" spans="1:242" s="2" customFormat="1" x14ac:dyDescent="0.25">
      <c r="A276" s="165"/>
      <c r="B276" s="54"/>
      <c r="L276" s="54"/>
      <c r="V276" s="54"/>
      <c r="AF276" s="54"/>
      <c r="AP276" s="54"/>
      <c r="AZ276" s="54"/>
      <c r="BJ276" s="54"/>
      <c r="BT276" s="54"/>
      <c r="CD276" s="54"/>
      <c r="CN276" s="54"/>
      <c r="CX276" s="54"/>
      <c r="DH276" s="54"/>
      <c r="DR276" s="54"/>
      <c r="EB276" s="54"/>
      <c r="EL276" s="54"/>
      <c r="EV276" s="54"/>
      <c r="FF276" s="54"/>
      <c r="FP276" s="54"/>
      <c r="FZ276" s="54"/>
      <c r="GJ276" s="54"/>
      <c r="GT276" s="54"/>
      <c r="HD276" s="54"/>
      <c r="HN276" s="54"/>
      <c r="HX276" s="54"/>
      <c r="IH276" s="54"/>
    </row>
    <row r="277" spans="1:242" s="2" customFormat="1" x14ac:dyDescent="0.25">
      <c r="A277" s="165"/>
      <c r="B277" s="54"/>
      <c r="L277" s="54"/>
      <c r="V277" s="54"/>
      <c r="AF277" s="54"/>
      <c r="AP277" s="54"/>
      <c r="AZ277" s="54"/>
      <c r="BJ277" s="54"/>
      <c r="BT277" s="54"/>
      <c r="CD277" s="54"/>
      <c r="CN277" s="54"/>
      <c r="CX277" s="54"/>
      <c r="DH277" s="54"/>
      <c r="DR277" s="54"/>
      <c r="EB277" s="54"/>
      <c r="EL277" s="54"/>
      <c r="EV277" s="54"/>
      <c r="FF277" s="54"/>
      <c r="FP277" s="54"/>
      <c r="FZ277" s="54"/>
      <c r="GJ277" s="54"/>
      <c r="GT277" s="54"/>
      <c r="HD277" s="54"/>
      <c r="HN277" s="54"/>
      <c r="HX277" s="54"/>
      <c r="IH277" s="54"/>
    </row>
    <row r="278" spans="1:242" s="2" customFormat="1" x14ac:dyDescent="0.25">
      <c r="A278" s="165"/>
      <c r="B278" s="54"/>
      <c r="L278" s="54"/>
      <c r="V278" s="54"/>
      <c r="AF278" s="54"/>
      <c r="AP278" s="54"/>
      <c r="AZ278" s="54"/>
      <c r="BJ278" s="54"/>
      <c r="BT278" s="54"/>
      <c r="CD278" s="54"/>
      <c r="CN278" s="54"/>
      <c r="CX278" s="54"/>
      <c r="DH278" s="54"/>
      <c r="DR278" s="54"/>
      <c r="EB278" s="54"/>
      <c r="EL278" s="54"/>
      <c r="EV278" s="54"/>
      <c r="FF278" s="54"/>
      <c r="FP278" s="54"/>
      <c r="FZ278" s="54"/>
      <c r="GJ278" s="54"/>
      <c r="GT278" s="54"/>
      <c r="HD278" s="54"/>
      <c r="HN278" s="54"/>
      <c r="HX278" s="54"/>
      <c r="IH278" s="54"/>
    </row>
    <row r="279" spans="1:242" s="2" customFormat="1" x14ac:dyDescent="0.25">
      <c r="A279" s="165"/>
      <c r="B279" s="54"/>
      <c r="L279" s="54"/>
      <c r="V279" s="54"/>
      <c r="AF279" s="54"/>
      <c r="AP279" s="54"/>
      <c r="AZ279" s="54"/>
      <c r="BJ279" s="54"/>
      <c r="BT279" s="54"/>
      <c r="CD279" s="54"/>
      <c r="CN279" s="54"/>
      <c r="CX279" s="54"/>
      <c r="DH279" s="54"/>
      <c r="DR279" s="54"/>
      <c r="EB279" s="54"/>
      <c r="EL279" s="54"/>
      <c r="EV279" s="54"/>
      <c r="FF279" s="54"/>
      <c r="FP279" s="54"/>
      <c r="FZ279" s="54"/>
      <c r="GJ279" s="54"/>
      <c r="GT279" s="54"/>
      <c r="HD279" s="54"/>
      <c r="HN279" s="54"/>
      <c r="HX279" s="54"/>
      <c r="IH279" s="54"/>
    </row>
    <row r="280" spans="1:242" s="2" customFormat="1" x14ac:dyDescent="0.25">
      <c r="A280" s="165"/>
      <c r="B280" s="54"/>
      <c r="L280" s="54"/>
      <c r="V280" s="54"/>
      <c r="AF280" s="54"/>
      <c r="AP280" s="54"/>
      <c r="AZ280" s="54"/>
      <c r="BJ280" s="54"/>
      <c r="BT280" s="54"/>
      <c r="CD280" s="54"/>
      <c r="CN280" s="54"/>
      <c r="CX280" s="54"/>
      <c r="DH280" s="54"/>
      <c r="DR280" s="54"/>
      <c r="EB280" s="54"/>
      <c r="EL280" s="54"/>
      <c r="EV280" s="54"/>
      <c r="FF280" s="54"/>
      <c r="FP280" s="54"/>
      <c r="FZ280" s="54"/>
      <c r="GJ280" s="54"/>
      <c r="GT280" s="54"/>
      <c r="HD280" s="54"/>
      <c r="HN280" s="54"/>
      <c r="HX280" s="54"/>
      <c r="IH280" s="54"/>
    </row>
    <row r="281" spans="1:242" s="2" customFormat="1" x14ac:dyDescent="0.25">
      <c r="A281" s="165"/>
      <c r="B281" s="54"/>
      <c r="L281" s="54"/>
      <c r="V281" s="54"/>
      <c r="AF281" s="54"/>
      <c r="AP281" s="54"/>
      <c r="AZ281" s="54"/>
      <c r="BJ281" s="54"/>
      <c r="BT281" s="54"/>
      <c r="CD281" s="54"/>
      <c r="CN281" s="54"/>
      <c r="CX281" s="54"/>
      <c r="DH281" s="54"/>
      <c r="DR281" s="54"/>
      <c r="EB281" s="54"/>
      <c r="EL281" s="54"/>
      <c r="EV281" s="54"/>
      <c r="FF281" s="54"/>
      <c r="FP281" s="54"/>
      <c r="FZ281" s="54"/>
      <c r="GJ281" s="54"/>
      <c r="GT281" s="54"/>
      <c r="HD281" s="54"/>
      <c r="HN281" s="54"/>
      <c r="HX281" s="54"/>
      <c r="IH281" s="54"/>
    </row>
    <row r="282" spans="1:242" s="2" customFormat="1" x14ac:dyDescent="0.25">
      <c r="A282" s="165"/>
      <c r="B282" s="54"/>
      <c r="L282" s="54"/>
      <c r="V282" s="54"/>
      <c r="AF282" s="54"/>
      <c r="AP282" s="54"/>
      <c r="AZ282" s="54"/>
      <c r="BJ282" s="54"/>
      <c r="BT282" s="54"/>
      <c r="CD282" s="54"/>
      <c r="CN282" s="54"/>
      <c r="CX282" s="54"/>
      <c r="DH282" s="54"/>
      <c r="DR282" s="54"/>
      <c r="EB282" s="54"/>
      <c r="EL282" s="54"/>
      <c r="EV282" s="54"/>
      <c r="FF282" s="54"/>
      <c r="FP282" s="54"/>
      <c r="FZ282" s="54"/>
      <c r="GJ282" s="54"/>
      <c r="GT282" s="54"/>
      <c r="HD282" s="54"/>
      <c r="HN282" s="54"/>
      <c r="HX282" s="54"/>
      <c r="IH282" s="54"/>
    </row>
    <row r="283" spans="1:242" s="2" customFormat="1" x14ac:dyDescent="0.25">
      <c r="A283" s="165"/>
      <c r="B283" s="54"/>
      <c r="L283" s="54"/>
      <c r="V283" s="54"/>
      <c r="AF283" s="54"/>
      <c r="AP283" s="54"/>
      <c r="AZ283" s="54"/>
      <c r="BJ283" s="54"/>
      <c r="BT283" s="54"/>
      <c r="CD283" s="54"/>
      <c r="CN283" s="54"/>
      <c r="CX283" s="54"/>
      <c r="DH283" s="54"/>
      <c r="DR283" s="54"/>
      <c r="EB283" s="54"/>
      <c r="EL283" s="54"/>
      <c r="EV283" s="54"/>
      <c r="FF283" s="54"/>
      <c r="FP283" s="54"/>
      <c r="FZ283" s="54"/>
      <c r="GJ283" s="54"/>
      <c r="GT283" s="54"/>
      <c r="HD283" s="54"/>
      <c r="HN283" s="54"/>
      <c r="HX283" s="54"/>
      <c r="IH283" s="54"/>
    </row>
    <row r="284" spans="1:242" s="2" customFormat="1" x14ac:dyDescent="0.25">
      <c r="A284" s="165"/>
      <c r="B284" s="54"/>
      <c r="L284" s="54"/>
      <c r="V284" s="54"/>
      <c r="AF284" s="54"/>
      <c r="AP284" s="54"/>
      <c r="AZ284" s="54"/>
      <c r="BJ284" s="54"/>
      <c r="BT284" s="54"/>
      <c r="CD284" s="54"/>
      <c r="CN284" s="54"/>
      <c r="CX284" s="54"/>
      <c r="DH284" s="54"/>
      <c r="DR284" s="54"/>
      <c r="EB284" s="54"/>
      <c r="EL284" s="54"/>
      <c r="EV284" s="54"/>
      <c r="FF284" s="54"/>
      <c r="FP284" s="54"/>
      <c r="FZ284" s="54"/>
      <c r="GJ284" s="54"/>
      <c r="GT284" s="54"/>
      <c r="HD284" s="54"/>
      <c r="HN284" s="54"/>
      <c r="HX284" s="54"/>
      <c r="IH284" s="54"/>
    </row>
    <row r="285" spans="1:242" s="2" customFormat="1" x14ac:dyDescent="0.25">
      <c r="A285" s="165"/>
      <c r="B285" s="54"/>
      <c r="L285" s="54"/>
      <c r="V285" s="54"/>
      <c r="AF285" s="54"/>
      <c r="AP285" s="54"/>
      <c r="AZ285" s="54"/>
      <c r="BJ285" s="54"/>
      <c r="BT285" s="54"/>
      <c r="CD285" s="54"/>
      <c r="CN285" s="54"/>
      <c r="CX285" s="54"/>
      <c r="DH285" s="54"/>
      <c r="DR285" s="54"/>
      <c r="EB285" s="54"/>
      <c r="EL285" s="54"/>
      <c r="EV285" s="54"/>
      <c r="FF285" s="54"/>
      <c r="FP285" s="54"/>
      <c r="FZ285" s="54"/>
      <c r="GJ285" s="54"/>
      <c r="GT285" s="54"/>
      <c r="HD285" s="54"/>
      <c r="HN285" s="54"/>
      <c r="HX285" s="54"/>
      <c r="IH285" s="54"/>
    </row>
    <row r="286" spans="1:242" s="2" customFormat="1" x14ac:dyDescent="0.25">
      <c r="A286" s="165"/>
      <c r="B286" s="54"/>
      <c r="L286" s="54"/>
      <c r="V286" s="54"/>
      <c r="AF286" s="54"/>
      <c r="AP286" s="54"/>
      <c r="AZ286" s="54"/>
      <c r="BJ286" s="54"/>
      <c r="BT286" s="54"/>
      <c r="CD286" s="54"/>
      <c r="CN286" s="54"/>
      <c r="CX286" s="54"/>
      <c r="DH286" s="54"/>
      <c r="DR286" s="54"/>
      <c r="EB286" s="54"/>
      <c r="EL286" s="54"/>
      <c r="EV286" s="54"/>
      <c r="FF286" s="54"/>
      <c r="FP286" s="54"/>
      <c r="FZ286" s="54"/>
      <c r="GJ286" s="54"/>
      <c r="GT286" s="54"/>
      <c r="HD286" s="54"/>
      <c r="HN286" s="54"/>
      <c r="HX286" s="54"/>
      <c r="IH286" s="54"/>
    </row>
    <row r="287" spans="1:242" s="2" customFormat="1" x14ac:dyDescent="0.25">
      <c r="A287" s="165"/>
      <c r="B287" s="54"/>
      <c r="L287" s="54"/>
      <c r="V287" s="54"/>
      <c r="AF287" s="54"/>
      <c r="AP287" s="54"/>
      <c r="AZ287" s="54"/>
      <c r="BJ287" s="54"/>
      <c r="BT287" s="54"/>
      <c r="CD287" s="54"/>
      <c r="CN287" s="54"/>
      <c r="CX287" s="54"/>
      <c r="DH287" s="54"/>
      <c r="DR287" s="54"/>
      <c r="EB287" s="54"/>
      <c r="EL287" s="54"/>
      <c r="EV287" s="54"/>
      <c r="FF287" s="54"/>
      <c r="FP287" s="54"/>
      <c r="FZ287" s="54"/>
      <c r="GJ287" s="54"/>
      <c r="GT287" s="54"/>
      <c r="HD287" s="54"/>
      <c r="HN287" s="54"/>
      <c r="HX287" s="54"/>
      <c r="IH287" s="54"/>
    </row>
    <row r="288" spans="1:242" s="2" customFormat="1" x14ac:dyDescent="0.25">
      <c r="A288" s="165"/>
      <c r="B288" s="54"/>
      <c r="L288" s="54"/>
      <c r="V288" s="54"/>
      <c r="AF288" s="54"/>
      <c r="AP288" s="54"/>
      <c r="AZ288" s="54"/>
      <c r="BJ288" s="54"/>
      <c r="BT288" s="54"/>
      <c r="CD288" s="54"/>
      <c r="CN288" s="54"/>
      <c r="CX288" s="54"/>
      <c r="DH288" s="54"/>
      <c r="DR288" s="54"/>
      <c r="EB288" s="54"/>
      <c r="EL288" s="54"/>
      <c r="EV288" s="54"/>
      <c r="FF288" s="54"/>
      <c r="FP288" s="54"/>
      <c r="FZ288" s="54"/>
      <c r="GJ288" s="54"/>
      <c r="GT288" s="54"/>
      <c r="HD288" s="54"/>
      <c r="HN288" s="54"/>
      <c r="HX288" s="54"/>
      <c r="IH288" s="54"/>
    </row>
    <row r="289" spans="1:242" s="2" customFormat="1" x14ac:dyDescent="0.25">
      <c r="A289" s="165"/>
      <c r="B289" s="54"/>
      <c r="L289" s="54"/>
      <c r="V289" s="54"/>
      <c r="AF289" s="54"/>
      <c r="AP289" s="54"/>
      <c r="AZ289" s="54"/>
      <c r="BJ289" s="54"/>
      <c r="BT289" s="54"/>
      <c r="CD289" s="54"/>
      <c r="CN289" s="54"/>
      <c r="CX289" s="54"/>
      <c r="DH289" s="54"/>
      <c r="DR289" s="54"/>
      <c r="EB289" s="54"/>
      <c r="EL289" s="54"/>
      <c r="EV289" s="54"/>
      <c r="FF289" s="54"/>
      <c r="FP289" s="54"/>
      <c r="FZ289" s="54"/>
      <c r="GJ289" s="54"/>
      <c r="GT289" s="54"/>
      <c r="HD289" s="54"/>
      <c r="HN289" s="54"/>
      <c r="HX289" s="54"/>
      <c r="IH289" s="54"/>
    </row>
    <row r="290" spans="1:242" s="2" customFormat="1" x14ac:dyDescent="0.25">
      <c r="A290" s="165"/>
      <c r="B290" s="54"/>
      <c r="L290" s="54"/>
      <c r="V290" s="54"/>
      <c r="AF290" s="54"/>
      <c r="AP290" s="54"/>
      <c r="AZ290" s="54"/>
      <c r="BJ290" s="54"/>
      <c r="BT290" s="54"/>
      <c r="CD290" s="54"/>
      <c r="CN290" s="54"/>
      <c r="CX290" s="54"/>
      <c r="DH290" s="54"/>
      <c r="DR290" s="54"/>
      <c r="EB290" s="54"/>
      <c r="EL290" s="54"/>
      <c r="EV290" s="54"/>
      <c r="FF290" s="54"/>
      <c r="FP290" s="54"/>
      <c r="FZ290" s="54"/>
      <c r="GJ290" s="54"/>
      <c r="GT290" s="54"/>
      <c r="HD290" s="54"/>
      <c r="HN290" s="54"/>
      <c r="HX290" s="54"/>
      <c r="IH290" s="54"/>
    </row>
    <row r="291" spans="1:242" s="2" customFormat="1" x14ac:dyDescent="0.25">
      <c r="A291" s="165"/>
      <c r="B291" s="54"/>
      <c r="L291" s="54"/>
      <c r="V291" s="54"/>
      <c r="AF291" s="54"/>
      <c r="AP291" s="54"/>
      <c r="AZ291" s="54"/>
      <c r="BJ291" s="54"/>
      <c r="BT291" s="54"/>
      <c r="CD291" s="54"/>
      <c r="CN291" s="54"/>
      <c r="CX291" s="54"/>
      <c r="DH291" s="54"/>
      <c r="DR291" s="54"/>
      <c r="EB291" s="54"/>
      <c r="EL291" s="54"/>
      <c r="EV291" s="54"/>
      <c r="FF291" s="54"/>
      <c r="FP291" s="54"/>
      <c r="FZ291" s="54"/>
      <c r="GJ291" s="54"/>
      <c r="GT291" s="54"/>
      <c r="HD291" s="54"/>
      <c r="HN291" s="54"/>
      <c r="HX291" s="54"/>
      <c r="IH291" s="54"/>
    </row>
    <row r="292" spans="1:242" s="2" customFormat="1" x14ac:dyDescent="0.25">
      <c r="A292" s="165"/>
      <c r="B292" s="54"/>
      <c r="L292" s="54"/>
      <c r="V292" s="54"/>
      <c r="AF292" s="54"/>
      <c r="AP292" s="54"/>
      <c r="AZ292" s="54"/>
      <c r="BJ292" s="54"/>
      <c r="BT292" s="54"/>
      <c r="CD292" s="54"/>
      <c r="CN292" s="54"/>
      <c r="CX292" s="54"/>
      <c r="DH292" s="54"/>
      <c r="DR292" s="54"/>
      <c r="EB292" s="54"/>
      <c r="EL292" s="54"/>
      <c r="EV292" s="54"/>
      <c r="FF292" s="54"/>
      <c r="FP292" s="54"/>
      <c r="FZ292" s="54"/>
      <c r="GJ292" s="54"/>
      <c r="GT292" s="54"/>
      <c r="HD292" s="54"/>
      <c r="HN292" s="54"/>
      <c r="HX292" s="54"/>
      <c r="IH292" s="54"/>
    </row>
    <row r="293" spans="1:242" s="2" customFormat="1" x14ac:dyDescent="0.25">
      <c r="A293" s="165"/>
      <c r="B293" s="54"/>
      <c r="L293" s="54"/>
      <c r="V293" s="54"/>
      <c r="AF293" s="54"/>
      <c r="AP293" s="54"/>
      <c r="AZ293" s="54"/>
      <c r="BJ293" s="54"/>
      <c r="BT293" s="54"/>
      <c r="CD293" s="54"/>
      <c r="CN293" s="54"/>
      <c r="CX293" s="54"/>
      <c r="DH293" s="54"/>
      <c r="DR293" s="54"/>
      <c r="EB293" s="54"/>
      <c r="EL293" s="54"/>
      <c r="EV293" s="54"/>
      <c r="FF293" s="54"/>
      <c r="FP293" s="54"/>
      <c r="FZ293" s="54"/>
      <c r="GJ293" s="54"/>
      <c r="GT293" s="54"/>
      <c r="HD293" s="54"/>
      <c r="HN293" s="54"/>
      <c r="HX293" s="54"/>
      <c r="IH293" s="54"/>
    </row>
    <row r="294" spans="1:242" s="2" customFormat="1" x14ac:dyDescent="0.25">
      <c r="A294" s="165"/>
      <c r="B294" s="54"/>
      <c r="L294" s="54"/>
      <c r="V294" s="54"/>
      <c r="AF294" s="54"/>
      <c r="AP294" s="54"/>
      <c r="AZ294" s="54"/>
      <c r="BJ294" s="54"/>
      <c r="BT294" s="54"/>
      <c r="CD294" s="54"/>
      <c r="CN294" s="54"/>
      <c r="CX294" s="54"/>
      <c r="DH294" s="54"/>
      <c r="DR294" s="54"/>
      <c r="EB294" s="54"/>
      <c r="EL294" s="54"/>
      <c r="EV294" s="54"/>
      <c r="FF294" s="54"/>
      <c r="FP294" s="54"/>
      <c r="FZ294" s="54"/>
      <c r="GJ294" s="54"/>
      <c r="GT294" s="54"/>
      <c r="HD294" s="54"/>
      <c r="HN294" s="54"/>
      <c r="HX294" s="54"/>
      <c r="IH294" s="54"/>
    </row>
    <row r="295" spans="1:242" s="2" customFormat="1" x14ac:dyDescent="0.25">
      <c r="A295" s="165"/>
      <c r="B295" s="54"/>
      <c r="L295" s="54"/>
      <c r="V295" s="54"/>
      <c r="AF295" s="54"/>
      <c r="AP295" s="54"/>
      <c r="AZ295" s="54"/>
      <c r="BJ295" s="54"/>
      <c r="BT295" s="54"/>
      <c r="CD295" s="54"/>
      <c r="CN295" s="54"/>
      <c r="CX295" s="54"/>
      <c r="DH295" s="54"/>
      <c r="DR295" s="54"/>
      <c r="EB295" s="54"/>
      <c r="EL295" s="54"/>
      <c r="EV295" s="54"/>
      <c r="FF295" s="54"/>
      <c r="FP295" s="54"/>
      <c r="FZ295" s="54"/>
      <c r="GJ295" s="54"/>
      <c r="GT295" s="54"/>
      <c r="HD295" s="54"/>
      <c r="HN295" s="54"/>
      <c r="HX295" s="54"/>
      <c r="IH295" s="54"/>
    </row>
    <row r="296" spans="1:242" s="2" customFormat="1" x14ac:dyDescent="0.25">
      <c r="A296" s="165"/>
      <c r="B296" s="54"/>
      <c r="L296" s="54"/>
      <c r="V296" s="54"/>
      <c r="AF296" s="54"/>
      <c r="AP296" s="54"/>
      <c r="AZ296" s="54"/>
      <c r="BJ296" s="54"/>
      <c r="BT296" s="54"/>
      <c r="CD296" s="54"/>
      <c r="CN296" s="54"/>
      <c r="CX296" s="54"/>
      <c r="DH296" s="54"/>
      <c r="DR296" s="54"/>
      <c r="EB296" s="54"/>
      <c r="EL296" s="54"/>
      <c r="EV296" s="54"/>
      <c r="FF296" s="54"/>
      <c r="FP296" s="54"/>
      <c r="FZ296" s="54"/>
      <c r="GJ296" s="54"/>
      <c r="GT296" s="54"/>
      <c r="HD296" s="54"/>
      <c r="HN296" s="54"/>
      <c r="HX296" s="54"/>
      <c r="IH296" s="54"/>
    </row>
    <row r="297" spans="1:242" s="2" customFormat="1" x14ac:dyDescent="0.25">
      <c r="A297" s="165"/>
      <c r="B297" s="54"/>
      <c r="L297" s="54"/>
      <c r="V297" s="54"/>
      <c r="AF297" s="54"/>
      <c r="AP297" s="54"/>
      <c r="AZ297" s="54"/>
      <c r="BJ297" s="54"/>
      <c r="BT297" s="54"/>
      <c r="CD297" s="54"/>
      <c r="CN297" s="54"/>
      <c r="CX297" s="54"/>
      <c r="DH297" s="54"/>
      <c r="DR297" s="54"/>
      <c r="EB297" s="54"/>
      <c r="EL297" s="54"/>
      <c r="EV297" s="54"/>
      <c r="FF297" s="54"/>
      <c r="FP297" s="54"/>
      <c r="FZ297" s="54"/>
      <c r="GJ297" s="54"/>
      <c r="GT297" s="54"/>
      <c r="HD297" s="54"/>
      <c r="HN297" s="54"/>
      <c r="HX297" s="54"/>
      <c r="IH297" s="54"/>
    </row>
    <row r="298" spans="1:242" s="2" customFormat="1" x14ac:dyDescent="0.25">
      <c r="A298" s="165"/>
      <c r="B298" s="54"/>
      <c r="L298" s="54"/>
      <c r="V298" s="54"/>
      <c r="AF298" s="54"/>
      <c r="AP298" s="54"/>
      <c r="AZ298" s="54"/>
      <c r="BJ298" s="54"/>
      <c r="BT298" s="54"/>
      <c r="CD298" s="54"/>
      <c r="CN298" s="54"/>
      <c r="CX298" s="54"/>
      <c r="DH298" s="54"/>
      <c r="DR298" s="54"/>
      <c r="EB298" s="54"/>
      <c r="EL298" s="54"/>
      <c r="EV298" s="54"/>
      <c r="FF298" s="54"/>
      <c r="FP298" s="54"/>
      <c r="FZ298" s="54"/>
      <c r="GJ298" s="54"/>
      <c r="GT298" s="54"/>
      <c r="HD298" s="54"/>
      <c r="HN298" s="54"/>
      <c r="HX298" s="54"/>
      <c r="IH298" s="54"/>
    </row>
    <row r="299" spans="1:242" s="2" customFormat="1" x14ac:dyDescent="0.25">
      <c r="A299" s="165"/>
      <c r="B299" s="54"/>
      <c r="L299" s="54"/>
      <c r="V299" s="54"/>
      <c r="AF299" s="54"/>
      <c r="AP299" s="54"/>
      <c r="AZ299" s="54"/>
      <c r="BJ299" s="54"/>
      <c r="BT299" s="54"/>
      <c r="CD299" s="54"/>
      <c r="CN299" s="54"/>
      <c r="CX299" s="54"/>
      <c r="DH299" s="54"/>
      <c r="DR299" s="54"/>
      <c r="EB299" s="54"/>
      <c r="EL299" s="54"/>
      <c r="EV299" s="54"/>
      <c r="FF299" s="54"/>
      <c r="FP299" s="54"/>
      <c r="FZ299" s="54"/>
      <c r="GJ299" s="54"/>
      <c r="GT299" s="54"/>
      <c r="HD299" s="54"/>
      <c r="HN299" s="54"/>
      <c r="HX299" s="54"/>
      <c r="IH299" s="54"/>
    </row>
    <row r="300" spans="1:242" s="2" customFormat="1" x14ac:dyDescent="0.25">
      <c r="A300" s="165"/>
      <c r="B300" s="54"/>
      <c r="L300" s="54"/>
      <c r="V300" s="54"/>
      <c r="AF300" s="54"/>
      <c r="AP300" s="54"/>
      <c r="AZ300" s="54"/>
      <c r="BJ300" s="54"/>
      <c r="BT300" s="54"/>
      <c r="CD300" s="54"/>
      <c r="CN300" s="54"/>
      <c r="CX300" s="54"/>
      <c r="DH300" s="54"/>
      <c r="DR300" s="54"/>
      <c r="EB300" s="54"/>
      <c r="EL300" s="54"/>
      <c r="EV300" s="54"/>
      <c r="FF300" s="54"/>
      <c r="FP300" s="54"/>
      <c r="FZ300" s="54"/>
      <c r="GJ300" s="54"/>
      <c r="GT300" s="54"/>
      <c r="HD300" s="54"/>
      <c r="HN300" s="54"/>
      <c r="HX300" s="54"/>
      <c r="IH300" s="54"/>
    </row>
    <row r="301" spans="1:242" s="2" customFormat="1" x14ac:dyDescent="0.25">
      <c r="A301" s="165"/>
      <c r="B301" s="54"/>
      <c r="L301" s="54"/>
      <c r="V301" s="54"/>
      <c r="AF301" s="54"/>
      <c r="AP301" s="54"/>
      <c r="AZ301" s="54"/>
      <c r="BJ301" s="54"/>
      <c r="BT301" s="54"/>
      <c r="CD301" s="54"/>
      <c r="CN301" s="54"/>
      <c r="CX301" s="54"/>
      <c r="DH301" s="54"/>
      <c r="DR301" s="54"/>
      <c r="EB301" s="54"/>
      <c r="EL301" s="54"/>
      <c r="EV301" s="54"/>
      <c r="FF301" s="54"/>
      <c r="FP301" s="54"/>
      <c r="FZ301" s="54"/>
      <c r="GJ301" s="54"/>
      <c r="GT301" s="54"/>
      <c r="HD301" s="54"/>
      <c r="HN301" s="54"/>
      <c r="HX301" s="54"/>
      <c r="IH301" s="54"/>
    </row>
    <row r="302" spans="1:242" s="2" customFormat="1" x14ac:dyDescent="0.25">
      <c r="A302" s="165"/>
      <c r="B302" s="54"/>
      <c r="L302" s="54"/>
      <c r="V302" s="54"/>
      <c r="AF302" s="54"/>
      <c r="AP302" s="54"/>
      <c r="AZ302" s="54"/>
      <c r="BJ302" s="54"/>
      <c r="BT302" s="54"/>
      <c r="CD302" s="54"/>
      <c r="CN302" s="54"/>
      <c r="CX302" s="54"/>
      <c r="DH302" s="54"/>
      <c r="DR302" s="54"/>
      <c r="EB302" s="54"/>
      <c r="EL302" s="54"/>
      <c r="EV302" s="54"/>
      <c r="FF302" s="54"/>
      <c r="FP302" s="54"/>
      <c r="FZ302" s="54"/>
      <c r="GJ302" s="54"/>
      <c r="GT302" s="54"/>
      <c r="HD302" s="54"/>
      <c r="HN302" s="54"/>
      <c r="HX302" s="54"/>
      <c r="IH302" s="54"/>
    </row>
    <row r="303" spans="1:242" s="2" customFormat="1" x14ac:dyDescent="0.25">
      <c r="A303" s="165"/>
      <c r="B303" s="54"/>
      <c r="L303" s="54"/>
      <c r="V303" s="54"/>
      <c r="AF303" s="54"/>
      <c r="AP303" s="54"/>
      <c r="AZ303" s="54"/>
      <c r="BJ303" s="54"/>
      <c r="BT303" s="54"/>
      <c r="CD303" s="54"/>
      <c r="CN303" s="54"/>
      <c r="CX303" s="54"/>
      <c r="DH303" s="54"/>
      <c r="DR303" s="54"/>
      <c r="EB303" s="54"/>
      <c r="EL303" s="54"/>
      <c r="EV303" s="54"/>
      <c r="FF303" s="54"/>
      <c r="FP303" s="54"/>
      <c r="FZ303" s="54"/>
      <c r="GJ303" s="54"/>
      <c r="GT303" s="54"/>
      <c r="HD303" s="54"/>
      <c r="HN303" s="54"/>
      <c r="HX303" s="54"/>
      <c r="IH303" s="54"/>
    </row>
    <row r="304" spans="1:242" s="2" customFormat="1" x14ac:dyDescent="0.25">
      <c r="A304" s="165"/>
      <c r="B304" s="54"/>
      <c r="L304" s="54"/>
      <c r="V304" s="54"/>
      <c r="AF304" s="54"/>
      <c r="AP304" s="54"/>
      <c r="AZ304" s="54"/>
      <c r="BJ304" s="54"/>
      <c r="BT304" s="54"/>
      <c r="CD304" s="54"/>
      <c r="CN304" s="54"/>
      <c r="CX304" s="54"/>
      <c r="DH304" s="54"/>
      <c r="DR304" s="54"/>
      <c r="EB304" s="54"/>
      <c r="EL304" s="54"/>
      <c r="EV304" s="54"/>
      <c r="FF304" s="54"/>
      <c r="FP304" s="54"/>
      <c r="FZ304" s="54"/>
      <c r="GJ304" s="54"/>
      <c r="GT304" s="54"/>
      <c r="HD304" s="54"/>
      <c r="HN304" s="54"/>
      <c r="HX304" s="54"/>
      <c r="IH304" s="54"/>
    </row>
    <row r="305" spans="1:242" s="2" customFormat="1" x14ac:dyDescent="0.25">
      <c r="A305" s="165"/>
      <c r="B305" s="54"/>
      <c r="L305" s="54"/>
      <c r="V305" s="54"/>
      <c r="AF305" s="54"/>
      <c r="AP305" s="54"/>
      <c r="AZ305" s="54"/>
      <c r="BJ305" s="54"/>
      <c r="BT305" s="54"/>
      <c r="CD305" s="54"/>
      <c r="CN305" s="54"/>
      <c r="CX305" s="54"/>
      <c r="DH305" s="54"/>
      <c r="DR305" s="54"/>
      <c r="EB305" s="54"/>
      <c r="EL305" s="54"/>
      <c r="EV305" s="54"/>
      <c r="FF305" s="54"/>
      <c r="FP305" s="54"/>
      <c r="FZ305" s="54"/>
      <c r="GJ305" s="54"/>
      <c r="GT305" s="54"/>
      <c r="HD305" s="54"/>
      <c r="HN305" s="54"/>
      <c r="HX305" s="54"/>
      <c r="IH305" s="54"/>
    </row>
    <row r="306" spans="1:242" s="2" customFormat="1" x14ac:dyDescent="0.25">
      <c r="A306" s="165"/>
      <c r="B306" s="54"/>
      <c r="L306" s="54"/>
      <c r="V306" s="54"/>
      <c r="AF306" s="54"/>
      <c r="AP306" s="54"/>
      <c r="AZ306" s="54"/>
      <c r="BJ306" s="54"/>
      <c r="BT306" s="54"/>
      <c r="CD306" s="54"/>
      <c r="CN306" s="54"/>
      <c r="CX306" s="54"/>
      <c r="DH306" s="54"/>
      <c r="DR306" s="54"/>
      <c r="EB306" s="54"/>
      <c r="EL306" s="54"/>
      <c r="EV306" s="54"/>
      <c r="FF306" s="54"/>
      <c r="FP306" s="54"/>
      <c r="FZ306" s="54"/>
      <c r="GJ306" s="54"/>
      <c r="GT306" s="54"/>
      <c r="HD306" s="54"/>
      <c r="HN306" s="54"/>
      <c r="HX306" s="54"/>
      <c r="IH306" s="54"/>
    </row>
    <row r="307" spans="1:242" s="2" customFormat="1" x14ac:dyDescent="0.25">
      <c r="A307" s="165"/>
      <c r="B307" s="54"/>
      <c r="L307" s="54"/>
      <c r="V307" s="54"/>
      <c r="AF307" s="54"/>
      <c r="AP307" s="54"/>
      <c r="AZ307" s="54"/>
      <c r="BJ307" s="54"/>
      <c r="BT307" s="54"/>
      <c r="CD307" s="54"/>
      <c r="CN307" s="54"/>
      <c r="CX307" s="54"/>
      <c r="DH307" s="54"/>
      <c r="DR307" s="54"/>
      <c r="EB307" s="54"/>
      <c r="EL307" s="54"/>
      <c r="EV307" s="54"/>
      <c r="FF307" s="54"/>
      <c r="FP307" s="54"/>
      <c r="FZ307" s="54"/>
      <c r="GJ307" s="54"/>
      <c r="GT307" s="54"/>
      <c r="HD307" s="54"/>
      <c r="HN307" s="54"/>
      <c r="HX307" s="54"/>
      <c r="IH307" s="54"/>
    </row>
    <row r="308" spans="1:242" s="2" customFormat="1" x14ac:dyDescent="0.25">
      <c r="A308" s="165"/>
      <c r="B308" s="54"/>
      <c r="L308" s="54"/>
      <c r="V308" s="54"/>
      <c r="AF308" s="54"/>
      <c r="AP308" s="54"/>
      <c r="AZ308" s="54"/>
      <c r="BJ308" s="54"/>
      <c r="BT308" s="54"/>
      <c r="CD308" s="54"/>
      <c r="CN308" s="54"/>
      <c r="CX308" s="54"/>
      <c r="DH308" s="54"/>
      <c r="DR308" s="54"/>
      <c r="EB308" s="54"/>
      <c r="EL308" s="54"/>
      <c r="EV308" s="54"/>
      <c r="FF308" s="54"/>
      <c r="FP308" s="54"/>
      <c r="FZ308" s="54"/>
      <c r="GJ308" s="54"/>
      <c r="GT308" s="54"/>
      <c r="HD308" s="54"/>
      <c r="HN308" s="54"/>
      <c r="HX308" s="54"/>
      <c r="IH308" s="54"/>
    </row>
    <row r="309" spans="1:242" s="2" customFormat="1" x14ac:dyDescent="0.25">
      <c r="A309" s="165"/>
      <c r="B309" s="54"/>
      <c r="L309" s="54"/>
      <c r="V309" s="54"/>
      <c r="AF309" s="54"/>
      <c r="AP309" s="54"/>
      <c r="AZ309" s="54"/>
      <c r="BJ309" s="54"/>
      <c r="BT309" s="54"/>
      <c r="CD309" s="54"/>
      <c r="CN309" s="54"/>
      <c r="CX309" s="54"/>
      <c r="DH309" s="54"/>
      <c r="DR309" s="54"/>
      <c r="EB309" s="54"/>
      <c r="EL309" s="54"/>
      <c r="EV309" s="54"/>
      <c r="FF309" s="54"/>
      <c r="FP309" s="54"/>
      <c r="FZ309" s="54"/>
      <c r="GJ309" s="54"/>
      <c r="GT309" s="54"/>
      <c r="HD309" s="54"/>
      <c r="HN309" s="54"/>
      <c r="HX309" s="54"/>
      <c r="IH309" s="54"/>
    </row>
    <row r="310" spans="1:242" s="2" customFormat="1" x14ac:dyDescent="0.25">
      <c r="A310" s="165"/>
      <c r="B310" s="54"/>
      <c r="L310" s="54"/>
      <c r="V310" s="54"/>
      <c r="AF310" s="54"/>
      <c r="AP310" s="54"/>
      <c r="AZ310" s="54"/>
      <c r="BJ310" s="54"/>
      <c r="BT310" s="54"/>
      <c r="CD310" s="54"/>
      <c r="CN310" s="54"/>
      <c r="CX310" s="54"/>
      <c r="DH310" s="54"/>
      <c r="DR310" s="54"/>
      <c r="EB310" s="54"/>
      <c r="EL310" s="54"/>
      <c r="EV310" s="54"/>
      <c r="FF310" s="54"/>
      <c r="FP310" s="54"/>
      <c r="FZ310" s="54"/>
      <c r="GJ310" s="54"/>
      <c r="GT310" s="54"/>
      <c r="HD310" s="54"/>
      <c r="HN310" s="54"/>
      <c r="HX310" s="54"/>
      <c r="IH310" s="54"/>
    </row>
    <row r="311" spans="1:242" s="2" customFormat="1" x14ac:dyDescent="0.25">
      <c r="A311" s="165"/>
      <c r="B311" s="54"/>
      <c r="L311" s="54"/>
      <c r="V311" s="54"/>
      <c r="AF311" s="54"/>
      <c r="AP311" s="54"/>
      <c r="AZ311" s="54"/>
      <c r="BJ311" s="54"/>
      <c r="BT311" s="54"/>
      <c r="CD311" s="54"/>
      <c r="CN311" s="54"/>
      <c r="CX311" s="54"/>
      <c r="DH311" s="54"/>
      <c r="DR311" s="54"/>
      <c r="EB311" s="54"/>
      <c r="EL311" s="54"/>
      <c r="EV311" s="54"/>
      <c r="FF311" s="54"/>
      <c r="FP311" s="54"/>
      <c r="FZ311" s="54"/>
      <c r="GJ311" s="54"/>
      <c r="GT311" s="54"/>
      <c r="HD311" s="54"/>
      <c r="HN311" s="54"/>
      <c r="HX311" s="54"/>
      <c r="IH311" s="54"/>
    </row>
    <row r="312" spans="1:242" s="2" customFormat="1" x14ac:dyDescent="0.25">
      <c r="A312" s="165"/>
      <c r="B312" s="54"/>
      <c r="L312" s="54"/>
      <c r="V312" s="54"/>
      <c r="AF312" s="54"/>
      <c r="AP312" s="54"/>
      <c r="AZ312" s="54"/>
      <c r="BJ312" s="54"/>
      <c r="BT312" s="54"/>
      <c r="CD312" s="54"/>
      <c r="CN312" s="54"/>
      <c r="CX312" s="54"/>
      <c r="DH312" s="54"/>
      <c r="DR312" s="54"/>
      <c r="EB312" s="54"/>
      <c r="EL312" s="54"/>
      <c r="EV312" s="54"/>
      <c r="FF312" s="54"/>
      <c r="FP312" s="54"/>
      <c r="FZ312" s="54"/>
      <c r="GJ312" s="54"/>
      <c r="GT312" s="54"/>
      <c r="HD312" s="54"/>
      <c r="HN312" s="54"/>
      <c r="HX312" s="54"/>
      <c r="IH312" s="54"/>
    </row>
    <row r="313" spans="1:242" s="2" customFormat="1" x14ac:dyDescent="0.25">
      <c r="A313" s="165"/>
      <c r="B313" s="54"/>
      <c r="L313" s="54"/>
      <c r="V313" s="54"/>
      <c r="AF313" s="54"/>
      <c r="AP313" s="54"/>
      <c r="AZ313" s="54"/>
      <c r="BJ313" s="54"/>
      <c r="BT313" s="54"/>
      <c r="CD313" s="54"/>
      <c r="CN313" s="54"/>
      <c r="CX313" s="54"/>
      <c r="DH313" s="54"/>
      <c r="DR313" s="54"/>
      <c r="EB313" s="54"/>
      <c r="EL313" s="54"/>
      <c r="EV313" s="54"/>
      <c r="FF313" s="54"/>
      <c r="FP313" s="54"/>
      <c r="FZ313" s="54"/>
      <c r="GJ313" s="54"/>
      <c r="GT313" s="54"/>
      <c r="HD313" s="54"/>
      <c r="HN313" s="54"/>
      <c r="HX313" s="54"/>
      <c r="IH313" s="54"/>
    </row>
    <row r="314" spans="1:242" s="2" customFormat="1" x14ac:dyDescent="0.25">
      <c r="A314" s="165"/>
      <c r="B314" s="54"/>
      <c r="L314" s="54"/>
      <c r="V314" s="54"/>
      <c r="AF314" s="54"/>
      <c r="AP314" s="54"/>
      <c r="AZ314" s="54"/>
      <c r="BJ314" s="54"/>
      <c r="BT314" s="54"/>
      <c r="CD314" s="54"/>
      <c r="CN314" s="54"/>
      <c r="CX314" s="54"/>
      <c r="DH314" s="54"/>
      <c r="DR314" s="54"/>
      <c r="EB314" s="54"/>
      <c r="EL314" s="54"/>
      <c r="EV314" s="54"/>
      <c r="FF314" s="54"/>
      <c r="FP314" s="54"/>
      <c r="FZ314" s="54"/>
      <c r="GJ314" s="54"/>
      <c r="GT314" s="54"/>
      <c r="HD314" s="54"/>
      <c r="HN314" s="54"/>
      <c r="HX314" s="54"/>
      <c r="IH314" s="54"/>
    </row>
    <row r="315" spans="1:242" s="2" customFormat="1" x14ac:dyDescent="0.25">
      <c r="A315" s="165"/>
      <c r="B315" s="54"/>
      <c r="L315" s="54"/>
      <c r="V315" s="54"/>
      <c r="AF315" s="54"/>
      <c r="AP315" s="54"/>
      <c r="AZ315" s="54"/>
      <c r="BJ315" s="54"/>
      <c r="BT315" s="54"/>
      <c r="CD315" s="54"/>
      <c r="CN315" s="54"/>
      <c r="CX315" s="54"/>
      <c r="DH315" s="54"/>
      <c r="DR315" s="54"/>
      <c r="EB315" s="54"/>
      <c r="EL315" s="54"/>
      <c r="EV315" s="54"/>
      <c r="FF315" s="54"/>
      <c r="FP315" s="54"/>
      <c r="FZ315" s="54"/>
      <c r="GJ315" s="54"/>
      <c r="GT315" s="54"/>
      <c r="HD315" s="54"/>
      <c r="HN315" s="54"/>
      <c r="HX315" s="54"/>
      <c r="IH315" s="54"/>
    </row>
    <row r="316" spans="1:242" s="2" customFormat="1" x14ac:dyDescent="0.25">
      <c r="A316" s="165"/>
      <c r="B316" s="54"/>
      <c r="L316" s="54"/>
      <c r="V316" s="54"/>
      <c r="AF316" s="54"/>
      <c r="AP316" s="54"/>
      <c r="AZ316" s="54"/>
      <c r="BJ316" s="54"/>
      <c r="BT316" s="54"/>
      <c r="CD316" s="54"/>
      <c r="CN316" s="54"/>
      <c r="CX316" s="54"/>
      <c r="DH316" s="54"/>
      <c r="DR316" s="54"/>
      <c r="EB316" s="54"/>
      <c r="EL316" s="54"/>
      <c r="EV316" s="54"/>
      <c r="FF316" s="54"/>
      <c r="FP316" s="54"/>
      <c r="FZ316" s="54"/>
      <c r="GJ316" s="54"/>
      <c r="GT316" s="54"/>
      <c r="HD316" s="54"/>
      <c r="HN316" s="54"/>
      <c r="HX316" s="54"/>
      <c r="IH316" s="54"/>
    </row>
    <row r="317" spans="1:242" s="2" customFormat="1" x14ac:dyDescent="0.25">
      <c r="A317" s="165"/>
      <c r="B317" s="54"/>
      <c r="L317" s="54"/>
      <c r="V317" s="54"/>
      <c r="AF317" s="54"/>
      <c r="AP317" s="54"/>
      <c r="AZ317" s="54"/>
      <c r="BJ317" s="54"/>
      <c r="BT317" s="54"/>
      <c r="CD317" s="54"/>
      <c r="CN317" s="54"/>
      <c r="CX317" s="54"/>
      <c r="DH317" s="54"/>
      <c r="DR317" s="54"/>
      <c r="EB317" s="54"/>
      <c r="EL317" s="54"/>
      <c r="EV317" s="54"/>
      <c r="FF317" s="54"/>
      <c r="FP317" s="54"/>
      <c r="FZ317" s="54"/>
      <c r="GJ317" s="54"/>
      <c r="GT317" s="54"/>
      <c r="HD317" s="54"/>
      <c r="HN317" s="54"/>
      <c r="HX317" s="54"/>
      <c r="IH317" s="54"/>
    </row>
    <row r="318" spans="1:242" s="2" customFormat="1" x14ac:dyDescent="0.25">
      <c r="A318" s="165"/>
      <c r="B318" s="54"/>
      <c r="L318" s="54"/>
      <c r="V318" s="54"/>
      <c r="AF318" s="54"/>
      <c r="AP318" s="54"/>
      <c r="AZ318" s="54"/>
      <c r="BJ318" s="54"/>
      <c r="BT318" s="54"/>
      <c r="CD318" s="54"/>
      <c r="CN318" s="54"/>
      <c r="CX318" s="54"/>
      <c r="DH318" s="54"/>
      <c r="DR318" s="54"/>
      <c r="EB318" s="54"/>
      <c r="EL318" s="54"/>
      <c r="EV318" s="54"/>
      <c r="FF318" s="54"/>
      <c r="FP318" s="54"/>
      <c r="FZ318" s="54"/>
      <c r="GJ318" s="54"/>
      <c r="GT318" s="54"/>
      <c r="HD318" s="54"/>
      <c r="HN318" s="54"/>
      <c r="HX318" s="54"/>
      <c r="IH318" s="54"/>
    </row>
    <row r="319" spans="1:242" s="2" customFormat="1" x14ac:dyDescent="0.25">
      <c r="A319" s="165"/>
      <c r="B319" s="54"/>
      <c r="L319" s="54"/>
      <c r="V319" s="54"/>
      <c r="AF319" s="54"/>
      <c r="AP319" s="54"/>
      <c r="AZ319" s="54"/>
      <c r="BJ319" s="54"/>
      <c r="BT319" s="54"/>
      <c r="CD319" s="54"/>
      <c r="CN319" s="54"/>
      <c r="CX319" s="54"/>
      <c r="DH319" s="54"/>
      <c r="DR319" s="54"/>
      <c r="EB319" s="54"/>
      <c r="EL319" s="54"/>
      <c r="EV319" s="54"/>
      <c r="FF319" s="54"/>
      <c r="FP319" s="54"/>
      <c r="FZ319" s="54"/>
      <c r="GJ319" s="54"/>
      <c r="GT319" s="54"/>
      <c r="HD319" s="54"/>
      <c r="HN319" s="54"/>
      <c r="HX319" s="54"/>
      <c r="IH319" s="54"/>
    </row>
    <row r="320" spans="1:242" s="2" customFormat="1" x14ac:dyDescent="0.25">
      <c r="A320" s="165"/>
      <c r="B320" s="54"/>
      <c r="L320" s="54"/>
      <c r="V320" s="54"/>
      <c r="AF320" s="54"/>
      <c r="AP320" s="54"/>
      <c r="AZ320" s="54"/>
      <c r="BJ320" s="54"/>
      <c r="BT320" s="54"/>
      <c r="CD320" s="54"/>
      <c r="CN320" s="54"/>
      <c r="CX320" s="54"/>
      <c r="DH320" s="54"/>
      <c r="DR320" s="54"/>
      <c r="EB320" s="54"/>
      <c r="EL320" s="54"/>
      <c r="EV320" s="54"/>
      <c r="FF320" s="54"/>
      <c r="FP320" s="54"/>
      <c r="FZ320" s="54"/>
      <c r="GJ320" s="54"/>
      <c r="GT320" s="54"/>
      <c r="HD320" s="54"/>
      <c r="HN320" s="54"/>
      <c r="HX320" s="54"/>
      <c r="IH320" s="54"/>
    </row>
    <row r="321" spans="1:242" s="2" customFormat="1" x14ac:dyDescent="0.25">
      <c r="A321" s="165"/>
      <c r="B321" s="54"/>
      <c r="L321" s="54"/>
      <c r="V321" s="54"/>
      <c r="AF321" s="54"/>
      <c r="AP321" s="54"/>
      <c r="AZ321" s="54"/>
      <c r="BJ321" s="54"/>
      <c r="BT321" s="54"/>
      <c r="CD321" s="54"/>
      <c r="CN321" s="54"/>
      <c r="CX321" s="54"/>
      <c r="DH321" s="54"/>
      <c r="DR321" s="54"/>
      <c r="EB321" s="54"/>
      <c r="EL321" s="54"/>
      <c r="EV321" s="54"/>
      <c r="FF321" s="54"/>
      <c r="FP321" s="54"/>
      <c r="FZ321" s="54"/>
      <c r="GJ321" s="54"/>
      <c r="GT321" s="54"/>
      <c r="HD321" s="54"/>
      <c r="HN321" s="54"/>
      <c r="HX321" s="54"/>
      <c r="IH321" s="54"/>
    </row>
    <row r="322" spans="1:242" s="2" customFormat="1" x14ac:dyDescent="0.25">
      <c r="A322" s="165"/>
      <c r="B322" s="54"/>
      <c r="L322" s="54"/>
      <c r="V322" s="54"/>
      <c r="AF322" s="54"/>
      <c r="AP322" s="54"/>
      <c r="AZ322" s="54"/>
      <c r="BJ322" s="54"/>
      <c r="BT322" s="54"/>
      <c r="CD322" s="54"/>
      <c r="CN322" s="54"/>
      <c r="CX322" s="54"/>
      <c r="DH322" s="54"/>
      <c r="DR322" s="54"/>
      <c r="EB322" s="54"/>
      <c r="EL322" s="54"/>
      <c r="EV322" s="54"/>
      <c r="FF322" s="54"/>
      <c r="FP322" s="54"/>
      <c r="FZ322" s="54"/>
      <c r="GJ322" s="54"/>
      <c r="GT322" s="54"/>
      <c r="HD322" s="54"/>
      <c r="HN322" s="54"/>
      <c r="HX322" s="54"/>
      <c r="IH322" s="54"/>
    </row>
    <row r="323" spans="1:242" s="2" customFormat="1" x14ac:dyDescent="0.25">
      <c r="A323" s="165"/>
      <c r="B323" s="54"/>
      <c r="L323" s="54"/>
      <c r="V323" s="54"/>
      <c r="AF323" s="54"/>
      <c r="AP323" s="54"/>
      <c r="AZ323" s="54"/>
      <c r="BJ323" s="54"/>
      <c r="BT323" s="54"/>
      <c r="CD323" s="54"/>
      <c r="CN323" s="54"/>
      <c r="CX323" s="54"/>
      <c r="DH323" s="54"/>
      <c r="DR323" s="54"/>
      <c r="EB323" s="54"/>
      <c r="EL323" s="54"/>
      <c r="EV323" s="54"/>
      <c r="FF323" s="54"/>
      <c r="FP323" s="54"/>
      <c r="FZ323" s="54"/>
      <c r="GJ323" s="54"/>
      <c r="GT323" s="54"/>
      <c r="HD323" s="54"/>
      <c r="HN323" s="54"/>
      <c r="HX323" s="54"/>
      <c r="IH323" s="54"/>
    </row>
    <row r="324" spans="1:242" s="2" customFormat="1" x14ac:dyDescent="0.25">
      <c r="A324" s="165"/>
      <c r="B324" s="54"/>
      <c r="L324" s="54"/>
      <c r="V324" s="54"/>
      <c r="AF324" s="54"/>
      <c r="AP324" s="54"/>
      <c r="AZ324" s="54"/>
      <c r="BJ324" s="54"/>
      <c r="BT324" s="54"/>
      <c r="CD324" s="54"/>
      <c r="CN324" s="54"/>
      <c r="CX324" s="54"/>
      <c r="DH324" s="54"/>
      <c r="DR324" s="54"/>
      <c r="EB324" s="54"/>
      <c r="EL324" s="54"/>
      <c r="EV324" s="54"/>
      <c r="FF324" s="54"/>
      <c r="FP324" s="54"/>
      <c r="FZ324" s="54"/>
      <c r="GJ324" s="54"/>
      <c r="GT324" s="54"/>
      <c r="HD324" s="54"/>
      <c r="HN324" s="54"/>
      <c r="HX324" s="54"/>
      <c r="IH324" s="54"/>
    </row>
    <row r="325" spans="1:242" s="2" customFormat="1" x14ac:dyDescent="0.25">
      <c r="A325" s="165"/>
      <c r="B325" s="54"/>
      <c r="L325" s="54"/>
      <c r="V325" s="54"/>
      <c r="AF325" s="54"/>
      <c r="AP325" s="54"/>
      <c r="AZ325" s="54"/>
      <c r="BJ325" s="54"/>
      <c r="BT325" s="54"/>
      <c r="CD325" s="54"/>
      <c r="CN325" s="54"/>
      <c r="CX325" s="54"/>
      <c r="DH325" s="54"/>
      <c r="DR325" s="54"/>
      <c r="EB325" s="54"/>
      <c r="EL325" s="54"/>
      <c r="EV325" s="54"/>
      <c r="FF325" s="54"/>
      <c r="FP325" s="54"/>
      <c r="FZ325" s="54"/>
      <c r="GJ325" s="54"/>
      <c r="GT325" s="54"/>
      <c r="HD325" s="54"/>
      <c r="HN325" s="54"/>
      <c r="HX325" s="54"/>
      <c r="IH325" s="54"/>
    </row>
    <row r="326" spans="1:242" s="2" customFormat="1" x14ac:dyDescent="0.25">
      <c r="A326" s="165"/>
      <c r="B326" s="54"/>
      <c r="L326" s="54"/>
      <c r="V326" s="54"/>
      <c r="AF326" s="54"/>
      <c r="AP326" s="54"/>
      <c r="AZ326" s="54"/>
      <c r="BJ326" s="54"/>
      <c r="BT326" s="54"/>
      <c r="CD326" s="54"/>
      <c r="CN326" s="54"/>
      <c r="CX326" s="54"/>
      <c r="DH326" s="54"/>
      <c r="DR326" s="54"/>
      <c r="EB326" s="54"/>
      <c r="EL326" s="54"/>
      <c r="EV326" s="54"/>
      <c r="FF326" s="54"/>
      <c r="FP326" s="54"/>
      <c r="FZ326" s="54"/>
      <c r="GJ326" s="54"/>
      <c r="GT326" s="54"/>
      <c r="HD326" s="54"/>
      <c r="HN326" s="54"/>
      <c r="HX326" s="54"/>
      <c r="IH326" s="54"/>
    </row>
    <row r="327" spans="1:242" s="2" customFormat="1" x14ac:dyDescent="0.25">
      <c r="A327" s="165"/>
      <c r="B327" s="54"/>
      <c r="L327" s="54"/>
      <c r="V327" s="54"/>
      <c r="AF327" s="54"/>
      <c r="AP327" s="54"/>
      <c r="AZ327" s="54"/>
      <c r="BJ327" s="54"/>
      <c r="BT327" s="54"/>
      <c r="CD327" s="54"/>
      <c r="CN327" s="54"/>
      <c r="CX327" s="54"/>
      <c r="DH327" s="54"/>
      <c r="DR327" s="54"/>
      <c r="EB327" s="54"/>
      <c r="EL327" s="54"/>
      <c r="EV327" s="54"/>
      <c r="FF327" s="54"/>
      <c r="FP327" s="54"/>
      <c r="FZ327" s="54"/>
      <c r="GJ327" s="54"/>
      <c r="GT327" s="54"/>
      <c r="HD327" s="54"/>
      <c r="HN327" s="54"/>
      <c r="HX327" s="54"/>
      <c r="IH327" s="54"/>
    </row>
    <row r="328" spans="1:242" s="2" customFormat="1" x14ac:dyDescent="0.25">
      <c r="A328" s="165"/>
      <c r="B328" s="54"/>
      <c r="L328" s="54"/>
      <c r="V328" s="54"/>
      <c r="AF328" s="54"/>
      <c r="AP328" s="54"/>
      <c r="AZ328" s="54"/>
      <c r="BJ328" s="54"/>
      <c r="BT328" s="54"/>
      <c r="CD328" s="54"/>
      <c r="CN328" s="54"/>
      <c r="CX328" s="54"/>
      <c r="DH328" s="54"/>
      <c r="DR328" s="54"/>
      <c r="EB328" s="54"/>
      <c r="EL328" s="54"/>
      <c r="EV328" s="54"/>
      <c r="FF328" s="54"/>
      <c r="FP328" s="54"/>
      <c r="FZ328" s="54"/>
      <c r="GJ328" s="54"/>
      <c r="GT328" s="54"/>
      <c r="HD328" s="54"/>
      <c r="HN328" s="54"/>
      <c r="HX328" s="54"/>
      <c r="IH328" s="54"/>
    </row>
    <row r="329" spans="1:242" s="2" customFormat="1" x14ac:dyDescent="0.25">
      <c r="A329" s="165"/>
      <c r="B329" s="54"/>
      <c r="L329" s="54"/>
      <c r="V329" s="54"/>
      <c r="AF329" s="54"/>
      <c r="AP329" s="54"/>
      <c r="AZ329" s="54"/>
      <c r="BJ329" s="54"/>
      <c r="BT329" s="54"/>
      <c r="CD329" s="54"/>
      <c r="CN329" s="54"/>
      <c r="CX329" s="54"/>
      <c r="DH329" s="54"/>
      <c r="DR329" s="54"/>
      <c r="EB329" s="54"/>
      <c r="EL329" s="54"/>
      <c r="EV329" s="54"/>
      <c r="FF329" s="54"/>
      <c r="FP329" s="54"/>
      <c r="FZ329" s="54"/>
      <c r="GJ329" s="54"/>
      <c r="GT329" s="54"/>
      <c r="HD329" s="54"/>
      <c r="HN329" s="54"/>
      <c r="HX329" s="54"/>
      <c r="IH329" s="54"/>
    </row>
    <row r="330" spans="1:242" s="2" customFormat="1" x14ac:dyDescent="0.25">
      <c r="A330" s="165"/>
      <c r="B330" s="54"/>
      <c r="L330" s="54"/>
      <c r="V330" s="54"/>
      <c r="AF330" s="54"/>
      <c r="AP330" s="54"/>
      <c r="AZ330" s="54"/>
      <c r="BJ330" s="54"/>
      <c r="BT330" s="54"/>
      <c r="CD330" s="54"/>
      <c r="CN330" s="54"/>
      <c r="CX330" s="54"/>
      <c r="DH330" s="54"/>
      <c r="DR330" s="54"/>
      <c r="EB330" s="54"/>
      <c r="EL330" s="54"/>
      <c r="EV330" s="54"/>
      <c r="FF330" s="54"/>
      <c r="FP330" s="54"/>
      <c r="FZ330" s="54"/>
      <c r="GJ330" s="54"/>
      <c r="GT330" s="54"/>
      <c r="HD330" s="54"/>
      <c r="HN330" s="54"/>
      <c r="HX330" s="54"/>
      <c r="IH330" s="54"/>
    </row>
    <row r="331" spans="1:242" s="2" customFormat="1" x14ac:dyDescent="0.25">
      <c r="A331" s="165"/>
      <c r="B331" s="54"/>
      <c r="L331" s="54"/>
      <c r="V331" s="54"/>
      <c r="AF331" s="54"/>
      <c r="AP331" s="54"/>
      <c r="AZ331" s="54"/>
      <c r="BJ331" s="54"/>
      <c r="BT331" s="54"/>
      <c r="CD331" s="54"/>
      <c r="CN331" s="54"/>
      <c r="CX331" s="54"/>
      <c r="DH331" s="54"/>
      <c r="DR331" s="54"/>
      <c r="EB331" s="54"/>
      <c r="EL331" s="54"/>
      <c r="EV331" s="54"/>
      <c r="FF331" s="54"/>
      <c r="FP331" s="54"/>
      <c r="FZ331" s="54"/>
      <c r="GJ331" s="54"/>
      <c r="GT331" s="54"/>
      <c r="HD331" s="54"/>
      <c r="HN331" s="54"/>
      <c r="HX331" s="54"/>
      <c r="IH331" s="54"/>
    </row>
    <row r="332" spans="1:242" s="2" customFormat="1" x14ac:dyDescent="0.25">
      <c r="A332" s="165"/>
      <c r="B332" s="54"/>
      <c r="L332" s="54"/>
      <c r="V332" s="54"/>
      <c r="AF332" s="54"/>
      <c r="AP332" s="54"/>
      <c r="AZ332" s="54"/>
      <c r="BJ332" s="54"/>
      <c r="BT332" s="54"/>
      <c r="CD332" s="54"/>
      <c r="CN332" s="54"/>
      <c r="CX332" s="54"/>
      <c r="DH332" s="54"/>
      <c r="DR332" s="54"/>
      <c r="EB332" s="54"/>
      <c r="EL332" s="54"/>
      <c r="EV332" s="54"/>
      <c r="FF332" s="54"/>
      <c r="FP332" s="54"/>
      <c r="FZ332" s="54"/>
      <c r="GJ332" s="54"/>
      <c r="GT332" s="54"/>
      <c r="HD332" s="54"/>
      <c r="HN332" s="54"/>
      <c r="HX332" s="54"/>
      <c r="IH332" s="54"/>
    </row>
    <row r="333" spans="1:242" s="2" customFormat="1" x14ac:dyDescent="0.25">
      <c r="A333" s="165"/>
      <c r="B333" s="54"/>
      <c r="L333" s="54"/>
      <c r="V333" s="54"/>
      <c r="AF333" s="54"/>
      <c r="AP333" s="54"/>
      <c r="AZ333" s="54"/>
      <c r="BJ333" s="54"/>
      <c r="BT333" s="54"/>
      <c r="CD333" s="54"/>
      <c r="CN333" s="54"/>
      <c r="CX333" s="54"/>
      <c r="DH333" s="54"/>
      <c r="DR333" s="54"/>
      <c r="EB333" s="54"/>
      <c r="EL333" s="54"/>
      <c r="EV333" s="54"/>
      <c r="FF333" s="54"/>
      <c r="FP333" s="54"/>
      <c r="FZ333" s="54"/>
      <c r="GJ333" s="54"/>
      <c r="GT333" s="54"/>
      <c r="HD333" s="54"/>
      <c r="HN333" s="54"/>
      <c r="HX333" s="54"/>
      <c r="IH333" s="54"/>
    </row>
    <row r="334" spans="1:242" s="2" customFormat="1" x14ac:dyDescent="0.25">
      <c r="A334" s="165"/>
      <c r="B334" s="54"/>
      <c r="L334" s="54"/>
      <c r="V334" s="54"/>
      <c r="AF334" s="54"/>
      <c r="AP334" s="54"/>
      <c r="AZ334" s="54"/>
      <c r="BJ334" s="54"/>
      <c r="BT334" s="54"/>
      <c r="CD334" s="54"/>
      <c r="CN334" s="54"/>
      <c r="CX334" s="54"/>
      <c r="DH334" s="54"/>
      <c r="DR334" s="54"/>
      <c r="EB334" s="54"/>
      <c r="EL334" s="54"/>
      <c r="EV334" s="54"/>
      <c r="FF334" s="54"/>
      <c r="FP334" s="54"/>
      <c r="FZ334" s="54"/>
      <c r="GJ334" s="54"/>
      <c r="GT334" s="54"/>
      <c r="HD334" s="54"/>
      <c r="HN334" s="54"/>
      <c r="HX334" s="54"/>
      <c r="IH334" s="54"/>
    </row>
    <row r="335" spans="1:242" s="2" customFormat="1" x14ac:dyDescent="0.25">
      <c r="A335" s="165"/>
      <c r="B335" s="54"/>
      <c r="L335" s="54"/>
      <c r="V335" s="54"/>
      <c r="AF335" s="54"/>
      <c r="AP335" s="54"/>
      <c r="AZ335" s="54"/>
      <c r="BJ335" s="54"/>
      <c r="BT335" s="54"/>
      <c r="CD335" s="54"/>
      <c r="CN335" s="54"/>
      <c r="CX335" s="54"/>
      <c r="DH335" s="54"/>
      <c r="DR335" s="54"/>
      <c r="EB335" s="54"/>
      <c r="EL335" s="54"/>
      <c r="EV335" s="54"/>
      <c r="FF335" s="54"/>
      <c r="FP335" s="54"/>
      <c r="FZ335" s="54"/>
      <c r="GJ335" s="54"/>
      <c r="GT335" s="54"/>
      <c r="HD335" s="54"/>
      <c r="HN335" s="54"/>
      <c r="HX335" s="54"/>
      <c r="IH335" s="54"/>
    </row>
    <row r="336" spans="1:242" s="2" customFormat="1" x14ac:dyDescent="0.25">
      <c r="A336" s="165"/>
      <c r="B336" s="54"/>
      <c r="L336" s="54"/>
      <c r="V336" s="54"/>
      <c r="AF336" s="54"/>
      <c r="AP336" s="54"/>
      <c r="AZ336" s="54"/>
      <c r="BJ336" s="54"/>
      <c r="BT336" s="54"/>
      <c r="CD336" s="54"/>
      <c r="CN336" s="54"/>
      <c r="CX336" s="54"/>
      <c r="DH336" s="54"/>
      <c r="DR336" s="54"/>
      <c r="EB336" s="54"/>
      <c r="EL336" s="54"/>
      <c r="EV336" s="54"/>
      <c r="FF336" s="54"/>
      <c r="FP336" s="54"/>
      <c r="FZ336" s="54"/>
      <c r="GJ336" s="54"/>
      <c r="GT336" s="54"/>
      <c r="HD336" s="54"/>
      <c r="HN336" s="54"/>
      <c r="HX336" s="54"/>
      <c r="IH336" s="54"/>
    </row>
    <row r="337" spans="1:242" s="2" customFormat="1" x14ac:dyDescent="0.25">
      <c r="A337" s="165"/>
      <c r="B337" s="54"/>
      <c r="L337" s="54"/>
      <c r="V337" s="54"/>
      <c r="AF337" s="54"/>
      <c r="AP337" s="54"/>
      <c r="AZ337" s="54"/>
      <c r="BJ337" s="54"/>
      <c r="BT337" s="54"/>
      <c r="CD337" s="54"/>
      <c r="CN337" s="54"/>
      <c r="CX337" s="54"/>
      <c r="DH337" s="54"/>
      <c r="DR337" s="54"/>
      <c r="EB337" s="54"/>
      <c r="EL337" s="54"/>
      <c r="EV337" s="54"/>
      <c r="FF337" s="54"/>
      <c r="FP337" s="54"/>
      <c r="FZ337" s="54"/>
      <c r="GJ337" s="54"/>
      <c r="GT337" s="54"/>
      <c r="HD337" s="54"/>
      <c r="HN337" s="54"/>
      <c r="HX337" s="54"/>
      <c r="IH337" s="54"/>
    </row>
    <row r="338" spans="1:242" s="2" customFormat="1" x14ac:dyDescent="0.25">
      <c r="A338" s="165"/>
      <c r="B338" s="54"/>
      <c r="L338" s="54"/>
      <c r="V338" s="54"/>
      <c r="AF338" s="54"/>
      <c r="AP338" s="54"/>
      <c r="AZ338" s="54"/>
      <c r="BJ338" s="54"/>
      <c r="BT338" s="54"/>
      <c r="CD338" s="54"/>
      <c r="CN338" s="54"/>
      <c r="CX338" s="54"/>
      <c r="DH338" s="54"/>
      <c r="DR338" s="54"/>
      <c r="EB338" s="54"/>
      <c r="EL338" s="54"/>
      <c r="EV338" s="54"/>
      <c r="FF338" s="54"/>
      <c r="FP338" s="54"/>
      <c r="FZ338" s="54"/>
      <c r="GJ338" s="54"/>
      <c r="GT338" s="54"/>
      <c r="HD338" s="54"/>
      <c r="HN338" s="54"/>
      <c r="HX338" s="54"/>
      <c r="IH338" s="54"/>
    </row>
    <row r="339" spans="1:242" s="2" customFormat="1" x14ac:dyDescent="0.25">
      <c r="A339" s="165"/>
      <c r="B339" s="54"/>
      <c r="L339" s="54"/>
      <c r="V339" s="54"/>
      <c r="AF339" s="54"/>
      <c r="AP339" s="54"/>
      <c r="AZ339" s="54"/>
      <c r="BJ339" s="54"/>
      <c r="BT339" s="54"/>
      <c r="CD339" s="54"/>
      <c r="CN339" s="54"/>
      <c r="CX339" s="54"/>
      <c r="DH339" s="54"/>
      <c r="DR339" s="54"/>
      <c r="EB339" s="54"/>
      <c r="EL339" s="54"/>
      <c r="EV339" s="54"/>
      <c r="FF339" s="54"/>
      <c r="FP339" s="54"/>
      <c r="FZ339" s="54"/>
      <c r="GJ339" s="54"/>
      <c r="GT339" s="54"/>
      <c r="HD339" s="54"/>
      <c r="HN339" s="54"/>
      <c r="HX339" s="54"/>
      <c r="IH339" s="54"/>
    </row>
    <row r="340" spans="1:242" s="2" customFormat="1" x14ac:dyDescent="0.25">
      <c r="A340" s="165"/>
      <c r="B340" s="54"/>
      <c r="L340" s="54"/>
      <c r="V340" s="54"/>
      <c r="AF340" s="54"/>
      <c r="AP340" s="54"/>
      <c r="AZ340" s="54"/>
      <c r="BJ340" s="54"/>
      <c r="BT340" s="54"/>
      <c r="CD340" s="54"/>
      <c r="CN340" s="54"/>
      <c r="CX340" s="54"/>
      <c r="DH340" s="54"/>
      <c r="DR340" s="54"/>
      <c r="EB340" s="54"/>
      <c r="EL340" s="54"/>
      <c r="EV340" s="54"/>
      <c r="FF340" s="54"/>
      <c r="FP340" s="54"/>
      <c r="FZ340" s="54"/>
      <c r="GJ340" s="54"/>
      <c r="GT340" s="54"/>
      <c r="HD340" s="54"/>
      <c r="HN340" s="54"/>
      <c r="HX340" s="54"/>
      <c r="IH340" s="54"/>
    </row>
    <row r="341" spans="1:242" s="2" customFormat="1" x14ac:dyDescent="0.25">
      <c r="A341" s="165"/>
      <c r="B341" s="54"/>
      <c r="L341" s="54"/>
      <c r="V341" s="54"/>
      <c r="AF341" s="54"/>
      <c r="AP341" s="54"/>
      <c r="AZ341" s="54"/>
      <c r="BJ341" s="54"/>
      <c r="BT341" s="54"/>
      <c r="CD341" s="54"/>
      <c r="CN341" s="54"/>
      <c r="CX341" s="54"/>
      <c r="DH341" s="54"/>
      <c r="DR341" s="54"/>
      <c r="EB341" s="54"/>
      <c r="EL341" s="54"/>
      <c r="EV341" s="54"/>
      <c r="FF341" s="54"/>
      <c r="FP341" s="54"/>
      <c r="FZ341" s="54"/>
      <c r="GJ341" s="54"/>
      <c r="GT341" s="54"/>
      <c r="HD341" s="54"/>
      <c r="HN341" s="54"/>
      <c r="HX341" s="54"/>
      <c r="IH341" s="54"/>
    </row>
    <row r="342" spans="1:242" s="2" customFormat="1" x14ac:dyDescent="0.25">
      <c r="A342" s="165"/>
      <c r="B342" s="54"/>
      <c r="L342" s="54"/>
      <c r="V342" s="54"/>
      <c r="AF342" s="54"/>
      <c r="AP342" s="54"/>
      <c r="AZ342" s="54"/>
      <c r="BJ342" s="54"/>
      <c r="BT342" s="54"/>
      <c r="CD342" s="54"/>
      <c r="CN342" s="54"/>
      <c r="CX342" s="54"/>
      <c r="DH342" s="54"/>
      <c r="DR342" s="54"/>
      <c r="EB342" s="54"/>
      <c r="EL342" s="54"/>
      <c r="EV342" s="54"/>
      <c r="FF342" s="54"/>
      <c r="FP342" s="54"/>
      <c r="FZ342" s="54"/>
      <c r="GJ342" s="54"/>
      <c r="GT342" s="54"/>
      <c r="HD342" s="54"/>
      <c r="HN342" s="54"/>
      <c r="HX342" s="54"/>
      <c r="IH342" s="54"/>
    </row>
    <row r="343" spans="1:242" s="2" customFormat="1" x14ac:dyDescent="0.25">
      <c r="A343" s="165"/>
      <c r="B343" s="54"/>
      <c r="L343" s="54"/>
      <c r="V343" s="54"/>
      <c r="AF343" s="54"/>
      <c r="AP343" s="54"/>
      <c r="AZ343" s="54"/>
      <c r="BJ343" s="54"/>
      <c r="BT343" s="54"/>
      <c r="CD343" s="54"/>
      <c r="CN343" s="54"/>
      <c r="CX343" s="54"/>
      <c r="DH343" s="54"/>
      <c r="DR343" s="54"/>
      <c r="EB343" s="54"/>
      <c r="EL343" s="54"/>
      <c r="EV343" s="54"/>
      <c r="FF343" s="54"/>
      <c r="FP343" s="54"/>
      <c r="FZ343" s="54"/>
      <c r="GJ343" s="54"/>
      <c r="GT343" s="54"/>
      <c r="HD343" s="54"/>
      <c r="HN343" s="54"/>
      <c r="HX343" s="54"/>
      <c r="IH343" s="54"/>
    </row>
    <row r="344" spans="1:242" s="2" customFormat="1" x14ac:dyDescent="0.25">
      <c r="A344" s="165"/>
      <c r="B344" s="54"/>
      <c r="L344" s="54"/>
      <c r="V344" s="54"/>
      <c r="AF344" s="54"/>
      <c r="AP344" s="54"/>
      <c r="AZ344" s="54"/>
      <c r="BJ344" s="54"/>
      <c r="BT344" s="54"/>
      <c r="CD344" s="54"/>
      <c r="CN344" s="54"/>
      <c r="CX344" s="54"/>
      <c r="DH344" s="54"/>
      <c r="DR344" s="54"/>
      <c r="EB344" s="54"/>
      <c r="EL344" s="54"/>
      <c r="EV344" s="54"/>
      <c r="FF344" s="54"/>
      <c r="FP344" s="54"/>
      <c r="FZ344" s="54"/>
      <c r="GJ344" s="54"/>
      <c r="GT344" s="54"/>
      <c r="HD344" s="54"/>
      <c r="HN344" s="54"/>
      <c r="HX344" s="54"/>
      <c r="IH344" s="54"/>
    </row>
    <row r="345" spans="1:242" s="2" customFormat="1" x14ac:dyDescent="0.25">
      <c r="A345" s="165"/>
      <c r="B345" s="54"/>
      <c r="L345" s="54"/>
      <c r="V345" s="54"/>
      <c r="AF345" s="54"/>
      <c r="AP345" s="54"/>
      <c r="AZ345" s="54"/>
      <c r="BJ345" s="54"/>
      <c r="BT345" s="54"/>
      <c r="CD345" s="54"/>
      <c r="CN345" s="54"/>
      <c r="CX345" s="54"/>
      <c r="DH345" s="54"/>
      <c r="DR345" s="54"/>
      <c r="EB345" s="54"/>
      <c r="EL345" s="54"/>
      <c r="EV345" s="54"/>
      <c r="FF345" s="54"/>
      <c r="FP345" s="54"/>
      <c r="FZ345" s="54"/>
      <c r="GJ345" s="54"/>
      <c r="GT345" s="54"/>
      <c r="HD345" s="54"/>
      <c r="HN345" s="54"/>
      <c r="HX345" s="54"/>
      <c r="IH345" s="54"/>
    </row>
    <row r="346" spans="1:242" s="2" customFormat="1" x14ac:dyDescent="0.25">
      <c r="A346" s="165"/>
      <c r="B346" s="54"/>
      <c r="L346" s="54"/>
      <c r="V346" s="54"/>
      <c r="AF346" s="54"/>
      <c r="AP346" s="54"/>
      <c r="AZ346" s="54"/>
      <c r="BJ346" s="54"/>
      <c r="BT346" s="54"/>
      <c r="CD346" s="54"/>
      <c r="CN346" s="54"/>
      <c r="CX346" s="54"/>
      <c r="DH346" s="54"/>
      <c r="DR346" s="54"/>
      <c r="EB346" s="54"/>
      <c r="EL346" s="54"/>
      <c r="EV346" s="54"/>
      <c r="FF346" s="54"/>
      <c r="FP346" s="54"/>
      <c r="FZ346" s="54"/>
      <c r="GJ346" s="54"/>
      <c r="GT346" s="54"/>
      <c r="HD346" s="54"/>
      <c r="HN346" s="54"/>
      <c r="HX346" s="54"/>
      <c r="IH346" s="54"/>
    </row>
    <row r="347" spans="1:242" s="2" customFormat="1" x14ac:dyDescent="0.25">
      <c r="A347" s="165"/>
      <c r="B347" s="54"/>
      <c r="L347" s="54"/>
      <c r="V347" s="54"/>
      <c r="AF347" s="54"/>
      <c r="AP347" s="54"/>
      <c r="AZ347" s="54"/>
      <c r="BJ347" s="54"/>
      <c r="BT347" s="54"/>
      <c r="CD347" s="54"/>
      <c r="CN347" s="54"/>
      <c r="CX347" s="54"/>
      <c r="DH347" s="54"/>
      <c r="DR347" s="54"/>
      <c r="EB347" s="54"/>
      <c r="EL347" s="54"/>
      <c r="EV347" s="54"/>
      <c r="FF347" s="54"/>
      <c r="FP347" s="54"/>
      <c r="FZ347" s="54"/>
      <c r="GJ347" s="54"/>
      <c r="GT347" s="54"/>
      <c r="HD347" s="54"/>
      <c r="HN347" s="54"/>
      <c r="HX347" s="54"/>
      <c r="IH347" s="54"/>
    </row>
    <row r="348" spans="1:242" s="2" customFormat="1" x14ac:dyDescent="0.25">
      <c r="A348" s="165"/>
      <c r="B348" s="54"/>
      <c r="L348" s="54"/>
      <c r="V348" s="54"/>
      <c r="AF348" s="54"/>
      <c r="AP348" s="54"/>
      <c r="AZ348" s="54"/>
      <c r="BJ348" s="54"/>
      <c r="BT348" s="54"/>
      <c r="CD348" s="54"/>
      <c r="CN348" s="54"/>
      <c r="CX348" s="54"/>
      <c r="DH348" s="54"/>
      <c r="DR348" s="54"/>
      <c r="EB348" s="54"/>
      <c r="EL348" s="54"/>
      <c r="EV348" s="54"/>
      <c r="FF348" s="54"/>
      <c r="FP348" s="54"/>
      <c r="FZ348" s="54"/>
      <c r="GJ348" s="54"/>
      <c r="GT348" s="54"/>
      <c r="HD348" s="54"/>
      <c r="HN348" s="54"/>
      <c r="HX348" s="54"/>
      <c r="IH348" s="54"/>
    </row>
    <row r="349" spans="1:242" s="2" customFormat="1" x14ac:dyDescent="0.25">
      <c r="A349" s="165"/>
      <c r="B349" s="54"/>
      <c r="L349" s="54"/>
      <c r="V349" s="54"/>
      <c r="AF349" s="54"/>
      <c r="AP349" s="54"/>
      <c r="AZ349" s="54"/>
      <c r="BJ349" s="54"/>
      <c r="BT349" s="54"/>
      <c r="CD349" s="54"/>
      <c r="CN349" s="54"/>
      <c r="CX349" s="54"/>
      <c r="DH349" s="54"/>
      <c r="DR349" s="54"/>
      <c r="EB349" s="54"/>
      <c r="EL349" s="54"/>
      <c r="EV349" s="54"/>
      <c r="FF349" s="54"/>
      <c r="FP349" s="54"/>
      <c r="FZ349" s="54"/>
      <c r="GJ349" s="54"/>
      <c r="GT349" s="54"/>
      <c r="HD349" s="54"/>
      <c r="HN349" s="54"/>
      <c r="HX349" s="54"/>
      <c r="IH349" s="54"/>
    </row>
    <row r="350" spans="1:242" s="2" customFormat="1" x14ac:dyDescent="0.25">
      <c r="A350" s="165"/>
      <c r="B350" s="54"/>
      <c r="L350" s="54"/>
      <c r="V350" s="54"/>
      <c r="AF350" s="54"/>
      <c r="AP350" s="54"/>
      <c r="AZ350" s="54"/>
      <c r="BJ350" s="54"/>
      <c r="BT350" s="54"/>
      <c r="CD350" s="54"/>
      <c r="CN350" s="54"/>
      <c r="CX350" s="54"/>
      <c r="DH350" s="54"/>
      <c r="DR350" s="54"/>
      <c r="EB350" s="54"/>
      <c r="EL350" s="54"/>
      <c r="EV350" s="54"/>
      <c r="FF350" s="54"/>
      <c r="FP350" s="54"/>
      <c r="FZ350" s="54"/>
      <c r="GJ350" s="54"/>
      <c r="GT350" s="54"/>
      <c r="HD350" s="54"/>
      <c r="HN350" s="54"/>
      <c r="HX350" s="54"/>
      <c r="IH350" s="54"/>
    </row>
    <row r="351" spans="1:242" s="2" customFormat="1" x14ac:dyDescent="0.25">
      <c r="A351" s="165"/>
      <c r="B351" s="54"/>
      <c r="L351" s="54"/>
      <c r="V351" s="54"/>
      <c r="AF351" s="54"/>
      <c r="AP351" s="54"/>
      <c r="AZ351" s="54"/>
      <c r="BJ351" s="54"/>
      <c r="BT351" s="54"/>
      <c r="CD351" s="54"/>
      <c r="CN351" s="54"/>
      <c r="CX351" s="54"/>
      <c r="DH351" s="54"/>
      <c r="DR351" s="54"/>
      <c r="EB351" s="54"/>
      <c r="EL351" s="54"/>
      <c r="EV351" s="54"/>
      <c r="FF351" s="54"/>
      <c r="FP351" s="54"/>
      <c r="FZ351" s="54"/>
      <c r="GJ351" s="54"/>
      <c r="GT351" s="54"/>
      <c r="HD351" s="54"/>
      <c r="HN351" s="54"/>
      <c r="HX351" s="54"/>
      <c r="IH351" s="54"/>
    </row>
    <row r="352" spans="1:242" s="2" customFormat="1" x14ac:dyDescent="0.25">
      <c r="A352" s="165"/>
      <c r="B352" s="54"/>
      <c r="L352" s="54"/>
      <c r="V352" s="54"/>
      <c r="AF352" s="54"/>
      <c r="AP352" s="54"/>
      <c r="AZ352" s="54"/>
      <c r="BJ352" s="54"/>
      <c r="BT352" s="54"/>
      <c r="CD352" s="54"/>
      <c r="CN352" s="54"/>
      <c r="CX352" s="54"/>
      <c r="DH352" s="54"/>
      <c r="DR352" s="54"/>
      <c r="EB352" s="54"/>
      <c r="EL352" s="54"/>
      <c r="EV352" s="54"/>
      <c r="FF352" s="54"/>
      <c r="FP352" s="54"/>
      <c r="FZ352" s="54"/>
      <c r="GJ352" s="54"/>
      <c r="GT352" s="54"/>
      <c r="HD352" s="54"/>
      <c r="HN352" s="54"/>
      <c r="HX352" s="54"/>
      <c r="IH352" s="54"/>
    </row>
    <row r="353" spans="1:242" s="2" customFormat="1" x14ac:dyDescent="0.25">
      <c r="A353" s="165"/>
      <c r="B353" s="54"/>
      <c r="L353" s="54"/>
      <c r="V353" s="54"/>
      <c r="AF353" s="54"/>
      <c r="AP353" s="54"/>
      <c r="AZ353" s="54"/>
      <c r="BJ353" s="54"/>
      <c r="BT353" s="54"/>
      <c r="CD353" s="54"/>
      <c r="CN353" s="54"/>
      <c r="CX353" s="54"/>
      <c r="DH353" s="54"/>
      <c r="DR353" s="54"/>
      <c r="EB353" s="54"/>
      <c r="EL353" s="54"/>
      <c r="EV353" s="54"/>
      <c r="FF353" s="54"/>
      <c r="FP353" s="54"/>
      <c r="FZ353" s="54"/>
      <c r="GJ353" s="54"/>
      <c r="GT353" s="54"/>
      <c r="HD353" s="54"/>
      <c r="HN353" s="54"/>
      <c r="HX353" s="54"/>
      <c r="IH353" s="54"/>
    </row>
    <row r="354" spans="1:242" s="2" customFormat="1" x14ac:dyDescent="0.25">
      <c r="A354" s="165"/>
      <c r="B354" s="54"/>
      <c r="L354" s="54"/>
      <c r="V354" s="54"/>
      <c r="AF354" s="54"/>
      <c r="AP354" s="54"/>
      <c r="AZ354" s="54"/>
      <c r="BJ354" s="54"/>
      <c r="BT354" s="54"/>
      <c r="CD354" s="54"/>
      <c r="CN354" s="54"/>
      <c r="CX354" s="54"/>
      <c r="DH354" s="54"/>
      <c r="DR354" s="54"/>
      <c r="EB354" s="54"/>
      <c r="EL354" s="54"/>
      <c r="EV354" s="54"/>
      <c r="FF354" s="54"/>
      <c r="FP354" s="54"/>
      <c r="FZ354" s="54"/>
      <c r="GJ354" s="54"/>
      <c r="GT354" s="54"/>
      <c r="HD354" s="54"/>
      <c r="HN354" s="54"/>
      <c r="HX354" s="54"/>
      <c r="IH354" s="54"/>
    </row>
    <row r="355" spans="1:242" s="2" customFormat="1" x14ac:dyDescent="0.25">
      <c r="A355" s="165"/>
      <c r="B355" s="54"/>
      <c r="L355" s="54"/>
      <c r="V355" s="54"/>
      <c r="AF355" s="54"/>
      <c r="AP355" s="54"/>
      <c r="AZ355" s="54"/>
      <c r="BJ355" s="54"/>
      <c r="BT355" s="54"/>
      <c r="CD355" s="54"/>
      <c r="CN355" s="54"/>
      <c r="CX355" s="54"/>
      <c r="DH355" s="54"/>
      <c r="DR355" s="54"/>
      <c r="EB355" s="54"/>
      <c r="EL355" s="54"/>
      <c r="EV355" s="54"/>
      <c r="FF355" s="54"/>
      <c r="FP355" s="54"/>
      <c r="FZ355" s="54"/>
      <c r="GJ355" s="54"/>
      <c r="GT355" s="54"/>
      <c r="HD355" s="54"/>
      <c r="HN355" s="54"/>
      <c r="HX355" s="54"/>
      <c r="IH355" s="54"/>
    </row>
    <row r="356" spans="1:242" s="2" customFormat="1" x14ac:dyDescent="0.25">
      <c r="A356" s="165"/>
      <c r="B356" s="54"/>
      <c r="L356" s="54"/>
      <c r="V356" s="54"/>
      <c r="AF356" s="54"/>
      <c r="AP356" s="54"/>
      <c r="AZ356" s="54"/>
      <c r="BJ356" s="54"/>
      <c r="BT356" s="54"/>
      <c r="CD356" s="54"/>
      <c r="CN356" s="54"/>
      <c r="CX356" s="54"/>
      <c r="DH356" s="54"/>
      <c r="DR356" s="54"/>
      <c r="EB356" s="54"/>
      <c r="EL356" s="54"/>
      <c r="EV356" s="54"/>
      <c r="FF356" s="54"/>
      <c r="FP356" s="54"/>
      <c r="FZ356" s="54"/>
      <c r="GJ356" s="54"/>
      <c r="GT356" s="54"/>
      <c r="HD356" s="54"/>
      <c r="HN356" s="54"/>
      <c r="HX356" s="54"/>
      <c r="IH356" s="54"/>
    </row>
    <row r="357" spans="1:242" s="2" customFormat="1" x14ac:dyDescent="0.25">
      <c r="A357" s="165"/>
      <c r="B357" s="54"/>
      <c r="L357" s="54"/>
      <c r="V357" s="54"/>
      <c r="AF357" s="54"/>
      <c r="AP357" s="54"/>
      <c r="AZ357" s="54"/>
      <c r="BJ357" s="54"/>
      <c r="BT357" s="54"/>
      <c r="CD357" s="54"/>
      <c r="CN357" s="54"/>
      <c r="CX357" s="54"/>
      <c r="DH357" s="54"/>
      <c r="DR357" s="54"/>
      <c r="EB357" s="54"/>
      <c r="EL357" s="54"/>
      <c r="EV357" s="54"/>
      <c r="FF357" s="54"/>
      <c r="FP357" s="54"/>
      <c r="FZ357" s="54"/>
      <c r="GJ357" s="54"/>
      <c r="GT357" s="54"/>
      <c r="HD357" s="54"/>
      <c r="HN357" s="54"/>
      <c r="HX357" s="54"/>
      <c r="IH357" s="54"/>
    </row>
    <row r="358" spans="1:242" s="2" customFormat="1" x14ac:dyDescent="0.25">
      <c r="A358" s="165"/>
      <c r="B358" s="54"/>
      <c r="L358" s="54"/>
      <c r="V358" s="54"/>
      <c r="AF358" s="54"/>
      <c r="AP358" s="54"/>
      <c r="AZ358" s="54"/>
      <c r="BJ358" s="54"/>
      <c r="BT358" s="54"/>
      <c r="CD358" s="54"/>
      <c r="CN358" s="54"/>
      <c r="CX358" s="54"/>
      <c r="DH358" s="54"/>
      <c r="DR358" s="54"/>
      <c r="EB358" s="54"/>
      <c r="EL358" s="54"/>
      <c r="EV358" s="54"/>
      <c r="FF358" s="54"/>
      <c r="FP358" s="54"/>
      <c r="FZ358" s="54"/>
      <c r="GJ358" s="54"/>
      <c r="GT358" s="54"/>
      <c r="HD358" s="54"/>
      <c r="HN358" s="54"/>
      <c r="HX358" s="54"/>
      <c r="IH358" s="54"/>
    </row>
    <row r="359" spans="1:242" s="2" customFormat="1" x14ac:dyDescent="0.25">
      <c r="A359" s="165"/>
      <c r="B359" s="54"/>
      <c r="L359" s="54"/>
      <c r="V359" s="54"/>
      <c r="AF359" s="54"/>
      <c r="AP359" s="54"/>
      <c r="AZ359" s="54"/>
      <c r="BJ359" s="54"/>
      <c r="BT359" s="54"/>
      <c r="CD359" s="54"/>
      <c r="CN359" s="54"/>
      <c r="CX359" s="54"/>
      <c r="DH359" s="54"/>
      <c r="DR359" s="54"/>
      <c r="EB359" s="54"/>
      <c r="EL359" s="54"/>
      <c r="EV359" s="54"/>
      <c r="FF359" s="54"/>
      <c r="FP359" s="54"/>
      <c r="FZ359" s="54"/>
      <c r="GJ359" s="54"/>
      <c r="GT359" s="54"/>
      <c r="HD359" s="54"/>
      <c r="HN359" s="54"/>
      <c r="HX359" s="54"/>
      <c r="IH359" s="54"/>
    </row>
    <row r="360" spans="1:242" s="2" customFormat="1" x14ac:dyDescent="0.25">
      <c r="A360" s="165"/>
      <c r="B360" s="54"/>
      <c r="L360" s="54"/>
      <c r="V360" s="54"/>
      <c r="AF360" s="54"/>
      <c r="AP360" s="54"/>
      <c r="AZ360" s="54"/>
      <c r="BJ360" s="54"/>
      <c r="BT360" s="54"/>
      <c r="CD360" s="54"/>
      <c r="CN360" s="54"/>
      <c r="CX360" s="54"/>
      <c r="DH360" s="54"/>
      <c r="DR360" s="54"/>
      <c r="EB360" s="54"/>
      <c r="EL360" s="54"/>
      <c r="EV360" s="54"/>
      <c r="FF360" s="54"/>
      <c r="FP360" s="54"/>
      <c r="FZ360" s="54"/>
      <c r="GJ360" s="54"/>
      <c r="GT360" s="54"/>
      <c r="HD360" s="54"/>
      <c r="HN360" s="54"/>
      <c r="HX360" s="54"/>
      <c r="IH360" s="54"/>
    </row>
    <row r="361" spans="1:242" s="2" customFormat="1" x14ac:dyDescent="0.25">
      <c r="A361" s="165"/>
      <c r="B361" s="54"/>
      <c r="L361" s="54"/>
      <c r="V361" s="54"/>
      <c r="AF361" s="54"/>
      <c r="AP361" s="54"/>
      <c r="AZ361" s="54"/>
      <c r="BJ361" s="54"/>
      <c r="BT361" s="54"/>
      <c r="CD361" s="54"/>
      <c r="CN361" s="54"/>
      <c r="CX361" s="54"/>
      <c r="DH361" s="54"/>
      <c r="DR361" s="54"/>
      <c r="EB361" s="54"/>
      <c r="EL361" s="54"/>
      <c r="EV361" s="54"/>
      <c r="FF361" s="54"/>
      <c r="FP361" s="54"/>
      <c r="FZ361" s="54"/>
      <c r="GJ361" s="54"/>
      <c r="GT361" s="54"/>
      <c r="HD361" s="54"/>
      <c r="HN361" s="54"/>
      <c r="HX361" s="54"/>
      <c r="IH361" s="54"/>
    </row>
    <row r="362" spans="1:242" s="2" customFormat="1" x14ac:dyDescent="0.25">
      <c r="A362" s="165"/>
      <c r="B362" s="54"/>
      <c r="L362" s="54"/>
      <c r="V362" s="54"/>
      <c r="AF362" s="54"/>
      <c r="AP362" s="54"/>
      <c r="AZ362" s="54"/>
      <c r="BJ362" s="54"/>
      <c r="BT362" s="54"/>
      <c r="CD362" s="54"/>
      <c r="CN362" s="54"/>
      <c r="CX362" s="54"/>
      <c r="DH362" s="54"/>
      <c r="DR362" s="54"/>
      <c r="EB362" s="54"/>
      <c r="EL362" s="54"/>
      <c r="EV362" s="54"/>
      <c r="FF362" s="54"/>
      <c r="FP362" s="54"/>
      <c r="FZ362" s="54"/>
      <c r="GJ362" s="54"/>
      <c r="GT362" s="54"/>
      <c r="HD362" s="54"/>
      <c r="HN362" s="54"/>
      <c r="HX362" s="54"/>
      <c r="IH362" s="54"/>
    </row>
    <row r="363" spans="1:242" s="2" customFormat="1" x14ac:dyDescent="0.25">
      <c r="A363" s="165"/>
      <c r="B363" s="54"/>
      <c r="L363" s="54"/>
      <c r="V363" s="54"/>
      <c r="AF363" s="54"/>
      <c r="AP363" s="54"/>
      <c r="AZ363" s="54"/>
      <c r="BJ363" s="54"/>
      <c r="BT363" s="54"/>
      <c r="CD363" s="54"/>
      <c r="CN363" s="54"/>
      <c r="CX363" s="54"/>
      <c r="DH363" s="54"/>
      <c r="DR363" s="54"/>
      <c r="EB363" s="54"/>
      <c r="EL363" s="54"/>
      <c r="EV363" s="54"/>
      <c r="FF363" s="54"/>
      <c r="FP363" s="54"/>
      <c r="FZ363" s="54"/>
      <c r="GJ363" s="54"/>
      <c r="GT363" s="54"/>
      <c r="HD363" s="54"/>
      <c r="HN363" s="54"/>
      <c r="HX363" s="54"/>
      <c r="IH363" s="54"/>
    </row>
    <row r="364" spans="1:242" s="2" customFormat="1" x14ac:dyDescent="0.25">
      <c r="A364" s="165"/>
      <c r="B364" s="54"/>
      <c r="L364" s="54"/>
      <c r="V364" s="54"/>
      <c r="AF364" s="54"/>
      <c r="AP364" s="54"/>
      <c r="AZ364" s="54"/>
      <c r="BJ364" s="54"/>
      <c r="BT364" s="54"/>
      <c r="CD364" s="54"/>
      <c r="CN364" s="54"/>
      <c r="CX364" s="54"/>
      <c r="DH364" s="54"/>
      <c r="DR364" s="54"/>
      <c r="EB364" s="54"/>
      <c r="EL364" s="54"/>
      <c r="EV364" s="54"/>
      <c r="FF364" s="54"/>
      <c r="FP364" s="54"/>
      <c r="FZ364" s="54"/>
      <c r="GJ364" s="54"/>
      <c r="GT364" s="54"/>
      <c r="HD364" s="54"/>
      <c r="HN364" s="54"/>
      <c r="HX364" s="54"/>
      <c r="IH364" s="54"/>
    </row>
    <row r="365" spans="1:242" s="2" customFormat="1" x14ac:dyDescent="0.25">
      <c r="A365" s="165"/>
      <c r="B365" s="54"/>
      <c r="L365" s="54"/>
      <c r="V365" s="54"/>
      <c r="AF365" s="54"/>
      <c r="AP365" s="54"/>
      <c r="AZ365" s="54"/>
      <c r="BJ365" s="54"/>
      <c r="BT365" s="54"/>
      <c r="CD365" s="54"/>
      <c r="CN365" s="54"/>
      <c r="CX365" s="54"/>
      <c r="DH365" s="54"/>
      <c r="DR365" s="54"/>
      <c r="EB365" s="54"/>
      <c r="EL365" s="54"/>
      <c r="EV365" s="54"/>
      <c r="FF365" s="54"/>
      <c r="FP365" s="54"/>
      <c r="FZ365" s="54"/>
      <c r="GJ365" s="54"/>
      <c r="GT365" s="54"/>
      <c r="HD365" s="54"/>
      <c r="HN365" s="54"/>
      <c r="HX365" s="54"/>
      <c r="IH365" s="54"/>
    </row>
    <row r="366" spans="1:242" s="2" customFormat="1" x14ac:dyDescent="0.25">
      <c r="A366" s="165"/>
      <c r="B366" s="54"/>
      <c r="L366" s="54"/>
      <c r="V366" s="54"/>
      <c r="AF366" s="54"/>
      <c r="AP366" s="54"/>
      <c r="AZ366" s="54"/>
      <c r="BJ366" s="54"/>
      <c r="BT366" s="54"/>
      <c r="CD366" s="54"/>
      <c r="CN366" s="54"/>
      <c r="CX366" s="54"/>
      <c r="DH366" s="54"/>
      <c r="DR366" s="54"/>
      <c r="EB366" s="54"/>
      <c r="EL366" s="54"/>
      <c r="EV366" s="54"/>
      <c r="FF366" s="54"/>
      <c r="FP366" s="54"/>
      <c r="FZ366" s="54"/>
      <c r="GJ366" s="54"/>
      <c r="GT366" s="54"/>
      <c r="HD366" s="54"/>
      <c r="HN366" s="54"/>
      <c r="HX366" s="54"/>
      <c r="IH366" s="54"/>
    </row>
    <row r="367" spans="1:242" s="2" customFormat="1" x14ac:dyDescent="0.25">
      <c r="A367" s="165"/>
      <c r="B367" s="54"/>
      <c r="L367" s="54"/>
      <c r="V367" s="54"/>
      <c r="AF367" s="54"/>
      <c r="AP367" s="54"/>
      <c r="AZ367" s="54"/>
      <c r="BJ367" s="54"/>
      <c r="BT367" s="54"/>
      <c r="CD367" s="54"/>
      <c r="CN367" s="54"/>
      <c r="CX367" s="54"/>
      <c r="DH367" s="54"/>
      <c r="DR367" s="54"/>
      <c r="EB367" s="54"/>
      <c r="EL367" s="54"/>
      <c r="EV367" s="54"/>
      <c r="FF367" s="54"/>
      <c r="FP367" s="54"/>
      <c r="FZ367" s="54"/>
      <c r="GJ367" s="54"/>
      <c r="GT367" s="54"/>
      <c r="HD367" s="54"/>
      <c r="HN367" s="54"/>
      <c r="HX367" s="54"/>
      <c r="IH367" s="54"/>
    </row>
    <row r="368" spans="1:242" s="2" customFormat="1" x14ac:dyDescent="0.25">
      <c r="A368" s="165"/>
      <c r="B368" s="54"/>
      <c r="L368" s="54"/>
      <c r="V368" s="54"/>
      <c r="AF368" s="54"/>
      <c r="AP368" s="54"/>
      <c r="AZ368" s="54"/>
      <c r="BJ368" s="54"/>
      <c r="BT368" s="54"/>
      <c r="CD368" s="54"/>
      <c r="CN368" s="54"/>
      <c r="CX368" s="54"/>
      <c r="DH368" s="54"/>
      <c r="DR368" s="54"/>
      <c r="EB368" s="54"/>
      <c r="EL368" s="54"/>
      <c r="EV368" s="54"/>
      <c r="FF368" s="54"/>
      <c r="FP368" s="54"/>
      <c r="FZ368" s="54"/>
      <c r="GJ368" s="54"/>
      <c r="GT368" s="54"/>
      <c r="HD368" s="54"/>
      <c r="HN368" s="54"/>
      <c r="HX368" s="54"/>
      <c r="IH368" s="54"/>
    </row>
    <row r="369" spans="1:242" s="2" customFormat="1" x14ac:dyDescent="0.25">
      <c r="A369" s="165"/>
      <c r="B369" s="54"/>
      <c r="L369" s="54"/>
      <c r="V369" s="54"/>
      <c r="AF369" s="54"/>
      <c r="AP369" s="54"/>
      <c r="AZ369" s="54"/>
      <c r="BJ369" s="54"/>
      <c r="BT369" s="54"/>
      <c r="CD369" s="54"/>
      <c r="CN369" s="54"/>
      <c r="CX369" s="54"/>
      <c r="DH369" s="54"/>
      <c r="DR369" s="54"/>
      <c r="EB369" s="54"/>
      <c r="EL369" s="54"/>
      <c r="EV369" s="54"/>
      <c r="FF369" s="54"/>
      <c r="FP369" s="54"/>
      <c r="FZ369" s="54"/>
      <c r="GJ369" s="54"/>
      <c r="GT369" s="54"/>
      <c r="HD369" s="54"/>
      <c r="HN369" s="54"/>
      <c r="HX369" s="54"/>
      <c r="IH369" s="54"/>
    </row>
    <row r="370" spans="1:242" s="2" customFormat="1" x14ac:dyDescent="0.25">
      <c r="A370" s="165"/>
      <c r="B370" s="54"/>
      <c r="L370" s="54"/>
      <c r="V370" s="54"/>
      <c r="AF370" s="54"/>
      <c r="AP370" s="54"/>
      <c r="AZ370" s="54"/>
      <c r="BJ370" s="54"/>
      <c r="BT370" s="54"/>
      <c r="CD370" s="54"/>
      <c r="CN370" s="54"/>
      <c r="CX370" s="54"/>
      <c r="DH370" s="54"/>
      <c r="DR370" s="54"/>
      <c r="EB370" s="54"/>
      <c r="EL370" s="54"/>
      <c r="EV370" s="54"/>
      <c r="FF370" s="54"/>
      <c r="FP370" s="54"/>
      <c r="FZ370" s="54"/>
      <c r="GJ370" s="54"/>
      <c r="GT370" s="54"/>
      <c r="HD370" s="54"/>
      <c r="HN370" s="54"/>
      <c r="HX370" s="54"/>
      <c r="IH370" s="54"/>
    </row>
    <row r="371" spans="1:242" s="2" customFormat="1" x14ac:dyDescent="0.25">
      <c r="A371" s="165"/>
      <c r="B371" s="54"/>
      <c r="L371" s="54"/>
      <c r="V371" s="54"/>
      <c r="AF371" s="54"/>
      <c r="AP371" s="54"/>
      <c r="AZ371" s="54"/>
      <c r="BJ371" s="54"/>
      <c r="BT371" s="54"/>
      <c r="CD371" s="54"/>
      <c r="CN371" s="54"/>
      <c r="CX371" s="54"/>
      <c r="DH371" s="54"/>
      <c r="DR371" s="54"/>
      <c r="EB371" s="54"/>
      <c r="EL371" s="54"/>
      <c r="EV371" s="54"/>
      <c r="FF371" s="54"/>
      <c r="FP371" s="54"/>
      <c r="FZ371" s="54"/>
      <c r="GJ371" s="54"/>
      <c r="GT371" s="54"/>
      <c r="HD371" s="54"/>
      <c r="HN371" s="54"/>
      <c r="HX371" s="54"/>
      <c r="IH371" s="54"/>
    </row>
    <row r="372" spans="1:242" s="2" customFormat="1" x14ac:dyDescent="0.25">
      <c r="A372" s="165"/>
      <c r="B372" s="54"/>
      <c r="L372" s="54"/>
      <c r="V372" s="54"/>
      <c r="AF372" s="54"/>
      <c r="AP372" s="54"/>
      <c r="AZ372" s="54"/>
      <c r="BJ372" s="54"/>
      <c r="BT372" s="54"/>
      <c r="CD372" s="54"/>
      <c r="CN372" s="54"/>
      <c r="CX372" s="54"/>
      <c r="DH372" s="54"/>
      <c r="DR372" s="54"/>
      <c r="EB372" s="54"/>
      <c r="EL372" s="54"/>
      <c r="EV372" s="54"/>
      <c r="FF372" s="54"/>
      <c r="FP372" s="54"/>
      <c r="FZ372" s="54"/>
      <c r="GJ372" s="54"/>
      <c r="GT372" s="54"/>
      <c r="HD372" s="54"/>
      <c r="HN372" s="54"/>
      <c r="HX372" s="54"/>
      <c r="IH372" s="54"/>
    </row>
    <row r="373" spans="1:242" s="2" customFormat="1" x14ac:dyDescent="0.25">
      <c r="A373" s="165"/>
      <c r="B373" s="54"/>
      <c r="L373" s="54"/>
      <c r="V373" s="54"/>
      <c r="AF373" s="54"/>
      <c r="AP373" s="54"/>
      <c r="AZ373" s="54"/>
      <c r="BJ373" s="54"/>
      <c r="BT373" s="54"/>
      <c r="CD373" s="54"/>
      <c r="CN373" s="54"/>
      <c r="CX373" s="54"/>
      <c r="DH373" s="54"/>
      <c r="DR373" s="54"/>
      <c r="EB373" s="54"/>
      <c r="EL373" s="54"/>
      <c r="EV373" s="54"/>
      <c r="FF373" s="54"/>
      <c r="FP373" s="54"/>
      <c r="FZ373" s="54"/>
      <c r="GJ373" s="54"/>
      <c r="GT373" s="54"/>
      <c r="HD373" s="54"/>
      <c r="HN373" s="54"/>
      <c r="HX373" s="54"/>
      <c r="IH373" s="54"/>
    </row>
    <row r="374" spans="1:242" s="2" customFormat="1" x14ac:dyDescent="0.25">
      <c r="A374" s="165"/>
      <c r="B374" s="54"/>
      <c r="L374" s="54"/>
      <c r="V374" s="54"/>
      <c r="AF374" s="54"/>
      <c r="AP374" s="54"/>
      <c r="AZ374" s="54"/>
      <c r="BJ374" s="54"/>
      <c r="BT374" s="54"/>
      <c r="CD374" s="54"/>
      <c r="CN374" s="54"/>
      <c r="CX374" s="54"/>
      <c r="DH374" s="54"/>
      <c r="DR374" s="54"/>
      <c r="EB374" s="54"/>
      <c r="EL374" s="54"/>
      <c r="EV374" s="54"/>
      <c r="FF374" s="54"/>
      <c r="FP374" s="54"/>
      <c r="FZ374" s="54"/>
      <c r="GJ374" s="54"/>
      <c r="GT374" s="54"/>
      <c r="HD374" s="54"/>
      <c r="HN374" s="54"/>
      <c r="HX374" s="54"/>
      <c r="IH374" s="54"/>
    </row>
    <row r="375" spans="1:242" s="2" customFormat="1" x14ac:dyDescent="0.25">
      <c r="A375" s="165"/>
      <c r="B375" s="54"/>
      <c r="L375" s="54"/>
      <c r="V375" s="54"/>
      <c r="AF375" s="54"/>
      <c r="AP375" s="54"/>
      <c r="AZ375" s="54"/>
      <c r="BJ375" s="54"/>
      <c r="BT375" s="54"/>
      <c r="CD375" s="54"/>
      <c r="CN375" s="54"/>
      <c r="CX375" s="54"/>
      <c r="DH375" s="54"/>
      <c r="DR375" s="54"/>
      <c r="EB375" s="54"/>
      <c r="EL375" s="54"/>
      <c r="EV375" s="54"/>
      <c r="FF375" s="54"/>
      <c r="FP375" s="54"/>
      <c r="FZ375" s="54"/>
      <c r="GJ375" s="54"/>
      <c r="GT375" s="54"/>
      <c r="HD375" s="54"/>
      <c r="HN375" s="54"/>
      <c r="HX375" s="54"/>
      <c r="IH375" s="54"/>
    </row>
    <row r="376" spans="1:242" s="2" customFormat="1" x14ac:dyDescent="0.25">
      <c r="A376" s="165"/>
      <c r="B376" s="54"/>
      <c r="L376" s="54"/>
      <c r="V376" s="54"/>
      <c r="AF376" s="54"/>
      <c r="AP376" s="54"/>
      <c r="AZ376" s="54"/>
      <c r="BJ376" s="54"/>
      <c r="BT376" s="54"/>
      <c r="CD376" s="54"/>
      <c r="CN376" s="54"/>
      <c r="CX376" s="54"/>
      <c r="DH376" s="54"/>
      <c r="DR376" s="54"/>
      <c r="EB376" s="54"/>
      <c r="EL376" s="54"/>
      <c r="EV376" s="54"/>
      <c r="FF376" s="54"/>
      <c r="FP376" s="54"/>
      <c r="FZ376" s="54"/>
      <c r="GJ376" s="54"/>
      <c r="GT376" s="54"/>
      <c r="HD376" s="54"/>
      <c r="HN376" s="54"/>
      <c r="HX376" s="54"/>
      <c r="IH376" s="54"/>
    </row>
    <row r="377" spans="1:242" s="2" customFormat="1" x14ac:dyDescent="0.25">
      <c r="A377" s="165"/>
      <c r="B377" s="54"/>
      <c r="L377" s="54"/>
      <c r="V377" s="54"/>
      <c r="AF377" s="54"/>
      <c r="AP377" s="54"/>
      <c r="AZ377" s="54"/>
      <c r="BJ377" s="54"/>
      <c r="BT377" s="54"/>
      <c r="CD377" s="54"/>
      <c r="CN377" s="54"/>
      <c r="CX377" s="54"/>
      <c r="DH377" s="54"/>
      <c r="DR377" s="54"/>
      <c r="EB377" s="54"/>
      <c r="EL377" s="54"/>
      <c r="EV377" s="54"/>
      <c r="FF377" s="54"/>
      <c r="FP377" s="54"/>
      <c r="FZ377" s="54"/>
      <c r="GJ377" s="54"/>
      <c r="GT377" s="54"/>
      <c r="HD377" s="54"/>
      <c r="HN377" s="54"/>
      <c r="HX377" s="54"/>
      <c r="IH377" s="54"/>
    </row>
    <row r="378" spans="1:242" s="2" customFormat="1" x14ac:dyDescent="0.25">
      <c r="A378" s="165"/>
      <c r="B378" s="54"/>
      <c r="L378" s="54"/>
      <c r="V378" s="54"/>
      <c r="AF378" s="54"/>
      <c r="AP378" s="54"/>
      <c r="AZ378" s="54"/>
      <c r="BJ378" s="54"/>
      <c r="BT378" s="54"/>
      <c r="CD378" s="54"/>
      <c r="CN378" s="54"/>
      <c r="CX378" s="54"/>
      <c r="DH378" s="54"/>
      <c r="DR378" s="54"/>
      <c r="EB378" s="54"/>
      <c r="EL378" s="54"/>
      <c r="EV378" s="54"/>
      <c r="FF378" s="54"/>
      <c r="FP378" s="54"/>
      <c r="FZ378" s="54"/>
      <c r="GJ378" s="54"/>
      <c r="GT378" s="54"/>
      <c r="HD378" s="54"/>
      <c r="HN378" s="54"/>
      <c r="HX378" s="54"/>
      <c r="IH378" s="54"/>
    </row>
    <row r="379" spans="1:242" s="2" customFormat="1" x14ac:dyDescent="0.25">
      <c r="A379" s="165"/>
      <c r="B379" s="54"/>
      <c r="L379" s="54"/>
      <c r="V379" s="54"/>
      <c r="AF379" s="54"/>
      <c r="AP379" s="54"/>
      <c r="AZ379" s="54"/>
      <c r="BJ379" s="54"/>
      <c r="BT379" s="54"/>
      <c r="CD379" s="54"/>
      <c r="CN379" s="54"/>
      <c r="CX379" s="54"/>
      <c r="DH379" s="54"/>
      <c r="DR379" s="54"/>
      <c r="EB379" s="54"/>
      <c r="EL379" s="54"/>
      <c r="EV379" s="54"/>
      <c r="FF379" s="54"/>
      <c r="FP379" s="54"/>
      <c r="FZ379" s="54"/>
      <c r="GJ379" s="54"/>
      <c r="GT379" s="54"/>
      <c r="HD379" s="54"/>
      <c r="HN379" s="54"/>
      <c r="HX379" s="54"/>
      <c r="IH379" s="54"/>
    </row>
    <row r="380" spans="1:242" s="2" customFormat="1" x14ac:dyDescent="0.25">
      <c r="A380" s="165"/>
      <c r="B380" s="54"/>
      <c r="L380" s="54"/>
      <c r="V380" s="54"/>
      <c r="AF380" s="54"/>
      <c r="AP380" s="54"/>
      <c r="AZ380" s="54"/>
      <c r="BJ380" s="54"/>
      <c r="BT380" s="54"/>
      <c r="CD380" s="54"/>
      <c r="CN380" s="54"/>
      <c r="CX380" s="54"/>
      <c r="DH380" s="54"/>
      <c r="DR380" s="54"/>
      <c r="EB380" s="54"/>
      <c r="EL380" s="54"/>
      <c r="EV380" s="54"/>
      <c r="FF380" s="54"/>
      <c r="FP380" s="54"/>
      <c r="FZ380" s="54"/>
      <c r="GJ380" s="54"/>
      <c r="GT380" s="54"/>
      <c r="HD380" s="54"/>
      <c r="HN380" s="54"/>
      <c r="HX380" s="54"/>
      <c r="IH380" s="54"/>
    </row>
    <row r="381" spans="1:242" s="2" customFormat="1" x14ac:dyDescent="0.25">
      <c r="A381" s="165"/>
      <c r="B381" s="54"/>
      <c r="L381" s="54"/>
      <c r="V381" s="54"/>
      <c r="AF381" s="54"/>
      <c r="AP381" s="54"/>
      <c r="AZ381" s="54"/>
      <c r="BJ381" s="54"/>
      <c r="BT381" s="54"/>
      <c r="CD381" s="54"/>
      <c r="CN381" s="54"/>
      <c r="CX381" s="54"/>
      <c r="DH381" s="54"/>
      <c r="DR381" s="54"/>
      <c r="EB381" s="54"/>
      <c r="EL381" s="54"/>
      <c r="EV381" s="54"/>
      <c r="FF381" s="54"/>
      <c r="FP381" s="54"/>
      <c r="FZ381" s="54"/>
      <c r="GJ381" s="54"/>
      <c r="GT381" s="54"/>
      <c r="HD381" s="54"/>
      <c r="HN381" s="54"/>
      <c r="HX381" s="54"/>
      <c r="IH381" s="54"/>
    </row>
    <row r="382" spans="1:242" s="2" customFormat="1" x14ac:dyDescent="0.25">
      <c r="A382" s="165"/>
      <c r="B382" s="54"/>
      <c r="L382" s="54"/>
      <c r="V382" s="54"/>
      <c r="AF382" s="54"/>
      <c r="AP382" s="54"/>
      <c r="AZ382" s="54"/>
      <c r="BJ382" s="54"/>
      <c r="BT382" s="54"/>
      <c r="CD382" s="54"/>
      <c r="CN382" s="54"/>
      <c r="CX382" s="54"/>
      <c r="DH382" s="54"/>
      <c r="DR382" s="54"/>
      <c r="EB382" s="54"/>
      <c r="EL382" s="54"/>
      <c r="EV382" s="54"/>
      <c r="FF382" s="54"/>
      <c r="FP382" s="54"/>
      <c r="FZ382" s="54"/>
      <c r="GJ382" s="54"/>
      <c r="GT382" s="54"/>
      <c r="HD382" s="54"/>
      <c r="HN382" s="54"/>
      <c r="HX382" s="54"/>
      <c r="IH382" s="54"/>
    </row>
    <row r="383" spans="1:242" s="2" customFormat="1" x14ac:dyDescent="0.25">
      <c r="A383" s="165"/>
      <c r="B383" s="54"/>
      <c r="L383" s="54"/>
      <c r="V383" s="54"/>
      <c r="AF383" s="54"/>
      <c r="AP383" s="54"/>
      <c r="AZ383" s="54"/>
      <c r="BJ383" s="54"/>
      <c r="BT383" s="54"/>
      <c r="CD383" s="54"/>
      <c r="CN383" s="54"/>
      <c r="CX383" s="54"/>
      <c r="DH383" s="54"/>
      <c r="DR383" s="54"/>
      <c r="EB383" s="54"/>
      <c r="EL383" s="54"/>
      <c r="EV383" s="54"/>
      <c r="FF383" s="54"/>
      <c r="FP383" s="54"/>
      <c r="FZ383" s="54"/>
      <c r="GJ383" s="54"/>
      <c r="GT383" s="54"/>
      <c r="HD383" s="54"/>
      <c r="HN383" s="54"/>
      <c r="HX383" s="54"/>
      <c r="IH383" s="54"/>
    </row>
    <row r="384" spans="1:242" s="2" customFormat="1" x14ac:dyDescent="0.25">
      <c r="A384" s="165"/>
      <c r="B384" s="54"/>
      <c r="L384" s="54"/>
      <c r="V384" s="54"/>
      <c r="AF384" s="54"/>
      <c r="AP384" s="54"/>
      <c r="AZ384" s="54"/>
      <c r="BJ384" s="54"/>
      <c r="BT384" s="54"/>
      <c r="CD384" s="54"/>
      <c r="CN384" s="54"/>
      <c r="CX384" s="54"/>
      <c r="DH384" s="54"/>
      <c r="DR384" s="54"/>
      <c r="EB384" s="54"/>
      <c r="EL384" s="54"/>
      <c r="EV384" s="54"/>
      <c r="FF384" s="54"/>
      <c r="FP384" s="54"/>
      <c r="FZ384" s="54"/>
      <c r="GJ384" s="54"/>
      <c r="GT384" s="54"/>
      <c r="HD384" s="54"/>
      <c r="HN384" s="54"/>
      <c r="HX384" s="54"/>
      <c r="IH384" s="54"/>
    </row>
    <row r="385" spans="1:242" s="2" customFormat="1" x14ac:dyDescent="0.25">
      <c r="A385" s="165"/>
      <c r="B385" s="54"/>
      <c r="L385" s="54"/>
      <c r="V385" s="54"/>
      <c r="AF385" s="54"/>
      <c r="AP385" s="54"/>
      <c r="AZ385" s="54"/>
      <c r="BJ385" s="54"/>
      <c r="BT385" s="54"/>
      <c r="CD385" s="54"/>
      <c r="CN385" s="54"/>
      <c r="CX385" s="54"/>
      <c r="DH385" s="54"/>
      <c r="DR385" s="54"/>
      <c r="EB385" s="54"/>
      <c r="EL385" s="54"/>
      <c r="EV385" s="54"/>
      <c r="FF385" s="54"/>
      <c r="FP385" s="54"/>
      <c r="FZ385" s="54"/>
      <c r="GJ385" s="54"/>
      <c r="GT385" s="54"/>
      <c r="HD385" s="54"/>
      <c r="HN385" s="54"/>
      <c r="HX385" s="54"/>
      <c r="IH385" s="54"/>
    </row>
    <row r="386" spans="1:242" s="2" customFormat="1" x14ac:dyDescent="0.25">
      <c r="A386" s="165"/>
      <c r="B386" s="54"/>
      <c r="L386" s="54"/>
      <c r="V386" s="54"/>
      <c r="AF386" s="54"/>
      <c r="AP386" s="54"/>
      <c r="AZ386" s="54"/>
      <c r="BJ386" s="54"/>
      <c r="BT386" s="54"/>
      <c r="CD386" s="54"/>
      <c r="CN386" s="54"/>
      <c r="CX386" s="54"/>
      <c r="DH386" s="54"/>
      <c r="DR386" s="54"/>
      <c r="EB386" s="54"/>
      <c r="EL386" s="54"/>
      <c r="EV386" s="54"/>
      <c r="FF386" s="54"/>
      <c r="FP386" s="54"/>
      <c r="FZ386" s="54"/>
      <c r="GJ386" s="54"/>
      <c r="GT386" s="54"/>
      <c r="HD386" s="54"/>
      <c r="HN386" s="54"/>
      <c r="HX386" s="54"/>
      <c r="IH386" s="54"/>
    </row>
    <row r="387" spans="1:242" s="2" customFormat="1" x14ac:dyDescent="0.25">
      <c r="A387" s="165"/>
      <c r="B387" s="54"/>
      <c r="L387" s="54"/>
      <c r="V387" s="54"/>
      <c r="AF387" s="54"/>
      <c r="AP387" s="54"/>
      <c r="AZ387" s="54"/>
      <c r="BJ387" s="54"/>
      <c r="BT387" s="54"/>
      <c r="CD387" s="54"/>
      <c r="CN387" s="54"/>
      <c r="CX387" s="54"/>
      <c r="DH387" s="54"/>
      <c r="DR387" s="54"/>
      <c r="EB387" s="54"/>
      <c r="EL387" s="54"/>
      <c r="EV387" s="54"/>
      <c r="FF387" s="54"/>
      <c r="FP387" s="54"/>
      <c r="FZ387" s="54"/>
      <c r="GJ387" s="54"/>
      <c r="GT387" s="54"/>
      <c r="HD387" s="54"/>
      <c r="HN387" s="54"/>
      <c r="HX387" s="54"/>
      <c r="IH387" s="54"/>
    </row>
    <row r="388" spans="1:242" s="2" customFormat="1" x14ac:dyDescent="0.25">
      <c r="A388" s="165"/>
      <c r="B388" s="54"/>
      <c r="L388" s="54"/>
      <c r="V388" s="54"/>
      <c r="AF388" s="54"/>
      <c r="AP388" s="54"/>
      <c r="AZ388" s="54"/>
      <c r="BJ388" s="54"/>
      <c r="BT388" s="54"/>
      <c r="CD388" s="54"/>
      <c r="CN388" s="54"/>
      <c r="CX388" s="54"/>
      <c r="DH388" s="54"/>
      <c r="DR388" s="54"/>
      <c r="EB388" s="54"/>
      <c r="EL388" s="54"/>
      <c r="EV388" s="54"/>
      <c r="FF388" s="54"/>
      <c r="FP388" s="54"/>
      <c r="FZ388" s="54"/>
      <c r="GJ388" s="54"/>
      <c r="GT388" s="54"/>
      <c r="HD388" s="54"/>
      <c r="HN388" s="54"/>
      <c r="HX388" s="54"/>
      <c r="IH388" s="54"/>
    </row>
    <row r="389" spans="1:242" s="2" customFormat="1" x14ac:dyDescent="0.25">
      <c r="A389" s="165"/>
      <c r="B389" s="54"/>
      <c r="L389" s="54"/>
      <c r="V389" s="54"/>
      <c r="AF389" s="54"/>
      <c r="AP389" s="54"/>
      <c r="AZ389" s="54"/>
      <c r="BJ389" s="54"/>
      <c r="BT389" s="54"/>
      <c r="CD389" s="54"/>
      <c r="CN389" s="54"/>
      <c r="CX389" s="54"/>
      <c r="DH389" s="54"/>
      <c r="DR389" s="54"/>
      <c r="EB389" s="54"/>
      <c r="EL389" s="54"/>
      <c r="EV389" s="54"/>
      <c r="FF389" s="54"/>
      <c r="FP389" s="54"/>
      <c r="FZ389" s="54"/>
      <c r="GJ389" s="54"/>
      <c r="GT389" s="54"/>
      <c r="HD389" s="54"/>
      <c r="HN389" s="54"/>
      <c r="HX389" s="54"/>
      <c r="IH389" s="54"/>
    </row>
    <row r="390" spans="1:242" s="2" customFormat="1" x14ac:dyDescent="0.25">
      <c r="A390" s="165"/>
      <c r="B390" s="54"/>
      <c r="L390" s="54"/>
      <c r="V390" s="54"/>
      <c r="AF390" s="54"/>
      <c r="AP390" s="54"/>
      <c r="AZ390" s="54"/>
      <c r="BJ390" s="54"/>
      <c r="BT390" s="54"/>
      <c r="CD390" s="54"/>
      <c r="CN390" s="54"/>
      <c r="CX390" s="54"/>
      <c r="DH390" s="54"/>
      <c r="DR390" s="54"/>
      <c r="EB390" s="54"/>
      <c r="EL390" s="54"/>
      <c r="EV390" s="54"/>
      <c r="FF390" s="54"/>
      <c r="FP390" s="54"/>
      <c r="FZ390" s="54"/>
      <c r="GJ390" s="54"/>
      <c r="GT390" s="54"/>
      <c r="HD390" s="54"/>
      <c r="HN390" s="54"/>
      <c r="HX390" s="54"/>
      <c r="IH390" s="54"/>
    </row>
    <row r="391" spans="1:242" s="2" customFormat="1" x14ac:dyDescent="0.25">
      <c r="A391" s="165"/>
      <c r="B391" s="54"/>
      <c r="L391" s="54"/>
      <c r="V391" s="54"/>
      <c r="AF391" s="54"/>
      <c r="AP391" s="54"/>
      <c r="AZ391" s="54"/>
      <c r="BJ391" s="54"/>
      <c r="BT391" s="54"/>
      <c r="CD391" s="54"/>
      <c r="CN391" s="54"/>
      <c r="CX391" s="54"/>
      <c r="DH391" s="54"/>
      <c r="DR391" s="54"/>
      <c r="EB391" s="54"/>
      <c r="EL391" s="54"/>
      <c r="EV391" s="54"/>
      <c r="FF391" s="54"/>
      <c r="FP391" s="54"/>
      <c r="FZ391" s="54"/>
      <c r="GJ391" s="54"/>
      <c r="GT391" s="54"/>
      <c r="HD391" s="54"/>
      <c r="HN391" s="54"/>
      <c r="HX391" s="54"/>
      <c r="IH391" s="54"/>
    </row>
    <row r="392" spans="1:242" s="2" customFormat="1" x14ac:dyDescent="0.25">
      <c r="A392" s="165"/>
      <c r="B392" s="54"/>
      <c r="L392" s="54"/>
      <c r="V392" s="54"/>
      <c r="AF392" s="54"/>
      <c r="AP392" s="54"/>
      <c r="AZ392" s="54"/>
      <c r="BJ392" s="54"/>
      <c r="BT392" s="54"/>
      <c r="CD392" s="54"/>
      <c r="CN392" s="54"/>
      <c r="CX392" s="54"/>
      <c r="DH392" s="54"/>
      <c r="DR392" s="54"/>
      <c r="EB392" s="54"/>
      <c r="EL392" s="54"/>
      <c r="EV392" s="54"/>
      <c r="FF392" s="54"/>
      <c r="FP392" s="54"/>
      <c r="FZ392" s="54"/>
      <c r="GJ392" s="54"/>
      <c r="GT392" s="54"/>
      <c r="HD392" s="54"/>
      <c r="HN392" s="54"/>
      <c r="HX392" s="54"/>
      <c r="IH392" s="54"/>
    </row>
    <row r="393" spans="1:242" s="2" customFormat="1" x14ac:dyDescent="0.25">
      <c r="A393" s="165"/>
      <c r="B393" s="54"/>
      <c r="L393" s="54"/>
      <c r="V393" s="54"/>
      <c r="AF393" s="54"/>
      <c r="AP393" s="54"/>
      <c r="AZ393" s="54"/>
      <c r="BJ393" s="54"/>
      <c r="BT393" s="54"/>
      <c r="CD393" s="54"/>
      <c r="CN393" s="54"/>
      <c r="CX393" s="54"/>
      <c r="DH393" s="54"/>
      <c r="DR393" s="54"/>
      <c r="EB393" s="54"/>
      <c r="EL393" s="54"/>
      <c r="EV393" s="54"/>
      <c r="FF393" s="54"/>
      <c r="FP393" s="54"/>
      <c r="FZ393" s="54"/>
      <c r="GJ393" s="54"/>
      <c r="GT393" s="54"/>
      <c r="HD393" s="54"/>
      <c r="HN393" s="54"/>
      <c r="HX393" s="54"/>
      <c r="IH393" s="54"/>
    </row>
    <row r="394" spans="1:242" s="2" customFormat="1" x14ac:dyDescent="0.25">
      <c r="A394" s="165"/>
      <c r="B394" s="54"/>
      <c r="L394" s="54"/>
      <c r="V394" s="54"/>
      <c r="AF394" s="54"/>
      <c r="AP394" s="54"/>
      <c r="AZ394" s="54"/>
      <c r="BJ394" s="54"/>
      <c r="BT394" s="54"/>
      <c r="CD394" s="54"/>
      <c r="CN394" s="54"/>
      <c r="CX394" s="54"/>
      <c r="DH394" s="54"/>
      <c r="DR394" s="54"/>
      <c r="EB394" s="54"/>
      <c r="EL394" s="54"/>
      <c r="EV394" s="54"/>
      <c r="FF394" s="54"/>
      <c r="FP394" s="54"/>
      <c r="FZ394" s="54"/>
      <c r="GJ394" s="54"/>
      <c r="GT394" s="54"/>
      <c r="HD394" s="54"/>
      <c r="HN394" s="54"/>
      <c r="HX394" s="54"/>
      <c r="IH394" s="54"/>
    </row>
    <row r="395" spans="1:242" s="2" customFormat="1" x14ac:dyDescent="0.25">
      <c r="A395" s="165"/>
      <c r="B395" s="54"/>
      <c r="L395" s="54"/>
      <c r="V395" s="54"/>
      <c r="AF395" s="54"/>
      <c r="AP395" s="54"/>
      <c r="AZ395" s="54"/>
      <c r="BJ395" s="54"/>
      <c r="BT395" s="54"/>
      <c r="CD395" s="54"/>
      <c r="CN395" s="54"/>
      <c r="CX395" s="54"/>
      <c r="DH395" s="54"/>
      <c r="DR395" s="54"/>
      <c r="EB395" s="54"/>
      <c r="EL395" s="54"/>
      <c r="EV395" s="54"/>
      <c r="FF395" s="54"/>
      <c r="FP395" s="54"/>
      <c r="FZ395" s="54"/>
      <c r="GJ395" s="54"/>
      <c r="GT395" s="54"/>
      <c r="HD395" s="54"/>
      <c r="HN395" s="54"/>
      <c r="HX395" s="54"/>
      <c r="IH395" s="54"/>
    </row>
    <row r="396" spans="1:242" s="2" customFormat="1" x14ac:dyDescent="0.25">
      <c r="A396" s="165"/>
      <c r="B396" s="54"/>
      <c r="L396" s="54"/>
      <c r="V396" s="54"/>
      <c r="AF396" s="54"/>
      <c r="AP396" s="54"/>
      <c r="AZ396" s="54"/>
      <c r="BJ396" s="54"/>
      <c r="BT396" s="54"/>
      <c r="CD396" s="54"/>
      <c r="CN396" s="54"/>
      <c r="CX396" s="54"/>
      <c r="DH396" s="54"/>
      <c r="DR396" s="54"/>
      <c r="EB396" s="54"/>
      <c r="EL396" s="54"/>
      <c r="EV396" s="54"/>
      <c r="FF396" s="54"/>
      <c r="FP396" s="54"/>
      <c r="FZ396" s="54"/>
      <c r="GJ396" s="54"/>
      <c r="GT396" s="54"/>
      <c r="HD396" s="54"/>
      <c r="HN396" s="54"/>
      <c r="HX396" s="54"/>
      <c r="IH396" s="54"/>
    </row>
    <row r="397" spans="1:242" s="2" customFormat="1" x14ac:dyDescent="0.25">
      <c r="A397" s="165"/>
      <c r="B397" s="54"/>
      <c r="L397" s="54"/>
      <c r="V397" s="54"/>
      <c r="AF397" s="54"/>
      <c r="AP397" s="54"/>
      <c r="AZ397" s="54"/>
      <c r="BJ397" s="54"/>
      <c r="BT397" s="54"/>
      <c r="CD397" s="54"/>
      <c r="CN397" s="54"/>
      <c r="CX397" s="54"/>
      <c r="DH397" s="54"/>
      <c r="DR397" s="54"/>
      <c r="EB397" s="54"/>
      <c r="EL397" s="54"/>
      <c r="EV397" s="54"/>
      <c r="FF397" s="54"/>
      <c r="FP397" s="54"/>
      <c r="FZ397" s="54"/>
      <c r="GJ397" s="54"/>
      <c r="GT397" s="54"/>
      <c r="HD397" s="54"/>
      <c r="HN397" s="54"/>
      <c r="HX397" s="54"/>
      <c r="IH397" s="54"/>
    </row>
    <row r="398" spans="1:242" s="2" customFormat="1" x14ac:dyDescent="0.25">
      <c r="A398" s="165"/>
      <c r="B398" s="54"/>
      <c r="L398" s="54"/>
      <c r="V398" s="54"/>
      <c r="AF398" s="54"/>
      <c r="AP398" s="54"/>
      <c r="AZ398" s="54"/>
      <c r="BJ398" s="54"/>
      <c r="BT398" s="54"/>
      <c r="CD398" s="54"/>
      <c r="CN398" s="54"/>
      <c r="CX398" s="54"/>
      <c r="DH398" s="54"/>
      <c r="DR398" s="54"/>
      <c r="EB398" s="54"/>
      <c r="EL398" s="54"/>
      <c r="EV398" s="54"/>
      <c r="FF398" s="54"/>
      <c r="FP398" s="54"/>
      <c r="FZ398" s="54"/>
      <c r="GJ398" s="54"/>
      <c r="GT398" s="54"/>
      <c r="HD398" s="54"/>
      <c r="HN398" s="54"/>
      <c r="HX398" s="54"/>
      <c r="IH398" s="54"/>
    </row>
    <row r="399" spans="1:242" s="2" customFormat="1" x14ac:dyDescent="0.25">
      <c r="A399" s="165"/>
      <c r="B399" s="54"/>
      <c r="L399" s="54"/>
      <c r="V399" s="54"/>
      <c r="AF399" s="54"/>
      <c r="AP399" s="54"/>
      <c r="AZ399" s="54"/>
      <c r="BJ399" s="54"/>
      <c r="BT399" s="54"/>
      <c r="CD399" s="54"/>
      <c r="CN399" s="54"/>
      <c r="CX399" s="54"/>
      <c r="DH399" s="54"/>
      <c r="DR399" s="54"/>
      <c r="EB399" s="54"/>
      <c r="EL399" s="54"/>
      <c r="EV399" s="54"/>
      <c r="FF399" s="54"/>
      <c r="FP399" s="54"/>
      <c r="FZ399" s="54"/>
      <c r="GJ399" s="54"/>
      <c r="GT399" s="54"/>
      <c r="HD399" s="54"/>
      <c r="HN399" s="54"/>
      <c r="HX399" s="54"/>
      <c r="IH399" s="54"/>
    </row>
    <row r="400" spans="1:242" s="2" customFormat="1" x14ac:dyDescent="0.25">
      <c r="A400" s="165"/>
      <c r="B400" s="54"/>
      <c r="L400" s="54"/>
      <c r="V400" s="54"/>
      <c r="AF400" s="54"/>
      <c r="AP400" s="54"/>
      <c r="AZ400" s="54"/>
      <c r="BJ400" s="54"/>
      <c r="BT400" s="54"/>
      <c r="CD400" s="54"/>
      <c r="CN400" s="54"/>
      <c r="CX400" s="54"/>
      <c r="DH400" s="54"/>
      <c r="DR400" s="54"/>
      <c r="EB400" s="54"/>
      <c r="EL400" s="54"/>
      <c r="EV400" s="54"/>
      <c r="FF400" s="54"/>
      <c r="FP400" s="54"/>
      <c r="FZ400" s="54"/>
      <c r="GJ400" s="54"/>
      <c r="GT400" s="54"/>
      <c r="HD400" s="54"/>
      <c r="HN400" s="54"/>
      <c r="HX400" s="54"/>
      <c r="IH400" s="54"/>
    </row>
    <row r="401" spans="1:242" s="2" customFormat="1" x14ac:dyDescent="0.25">
      <c r="A401" s="165"/>
      <c r="B401" s="54"/>
      <c r="L401" s="54"/>
      <c r="V401" s="54"/>
      <c r="AF401" s="54"/>
      <c r="AP401" s="54"/>
      <c r="AZ401" s="54"/>
      <c r="BJ401" s="54"/>
      <c r="BT401" s="54"/>
      <c r="CD401" s="54"/>
      <c r="CN401" s="54"/>
      <c r="CX401" s="54"/>
      <c r="DH401" s="54"/>
      <c r="DR401" s="54"/>
      <c r="EB401" s="54"/>
      <c r="EL401" s="54"/>
      <c r="EV401" s="54"/>
      <c r="FF401" s="54"/>
      <c r="FP401" s="54"/>
      <c r="FZ401" s="54"/>
      <c r="GJ401" s="54"/>
      <c r="GT401" s="54"/>
      <c r="HD401" s="54"/>
      <c r="HN401" s="54"/>
      <c r="HX401" s="54"/>
      <c r="IH401" s="54"/>
    </row>
    <row r="402" spans="1:242" s="2" customFormat="1" x14ac:dyDescent="0.25">
      <c r="A402" s="165"/>
      <c r="B402" s="54"/>
      <c r="L402" s="54"/>
      <c r="V402" s="54"/>
      <c r="AF402" s="54"/>
      <c r="AP402" s="54"/>
      <c r="AZ402" s="54"/>
      <c r="BJ402" s="54"/>
      <c r="BT402" s="54"/>
      <c r="CD402" s="54"/>
      <c r="CN402" s="54"/>
      <c r="CX402" s="54"/>
      <c r="DH402" s="54"/>
      <c r="DR402" s="54"/>
      <c r="EB402" s="54"/>
      <c r="EL402" s="54"/>
      <c r="EV402" s="54"/>
      <c r="FF402" s="54"/>
      <c r="FP402" s="54"/>
      <c r="FZ402" s="54"/>
      <c r="GJ402" s="54"/>
      <c r="GT402" s="54"/>
      <c r="HD402" s="54"/>
      <c r="HN402" s="54"/>
      <c r="HX402" s="54"/>
      <c r="IH402" s="54"/>
    </row>
    <row r="403" spans="1:242" s="2" customFormat="1" x14ac:dyDescent="0.25">
      <c r="A403" s="165"/>
      <c r="B403" s="54"/>
      <c r="L403" s="54"/>
      <c r="V403" s="54"/>
      <c r="AF403" s="54"/>
      <c r="AP403" s="54"/>
      <c r="AZ403" s="54"/>
      <c r="BJ403" s="54"/>
      <c r="BT403" s="54"/>
      <c r="CD403" s="54"/>
      <c r="CN403" s="54"/>
      <c r="CX403" s="54"/>
      <c r="DH403" s="54"/>
      <c r="DR403" s="54"/>
      <c r="EB403" s="54"/>
      <c r="EL403" s="54"/>
      <c r="EV403" s="54"/>
      <c r="FF403" s="54"/>
      <c r="FP403" s="54"/>
      <c r="FZ403" s="54"/>
      <c r="GJ403" s="54"/>
      <c r="GT403" s="54"/>
      <c r="HD403" s="54"/>
      <c r="HN403" s="54"/>
      <c r="HX403" s="54"/>
      <c r="IH403" s="54"/>
    </row>
    <row r="404" spans="1:242" s="2" customFormat="1" x14ac:dyDescent="0.25">
      <c r="A404" s="165"/>
      <c r="B404" s="54"/>
      <c r="L404" s="54"/>
      <c r="V404" s="54"/>
      <c r="AF404" s="54"/>
      <c r="AP404" s="54"/>
      <c r="AZ404" s="54"/>
      <c r="BJ404" s="54"/>
      <c r="BT404" s="54"/>
      <c r="CD404" s="54"/>
      <c r="CN404" s="54"/>
      <c r="CX404" s="54"/>
      <c r="DH404" s="54"/>
      <c r="DR404" s="54"/>
      <c r="EB404" s="54"/>
      <c r="EL404" s="54"/>
      <c r="EV404" s="54"/>
      <c r="FF404" s="54"/>
      <c r="FP404" s="54"/>
      <c r="FZ404" s="54"/>
      <c r="GJ404" s="54"/>
      <c r="GT404" s="54"/>
      <c r="HD404" s="54"/>
      <c r="HN404" s="54"/>
      <c r="HX404" s="54"/>
      <c r="IH404" s="54"/>
    </row>
    <row r="405" spans="1:242" s="2" customFormat="1" x14ac:dyDescent="0.25">
      <c r="A405" s="165"/>
      <c r="B405" s="54"/>
      <c r="L405" s="54"/>
      <c r="V405" s="54"/>
      <c r="AF405" s="54"/>
      <c r="AP405" s="54"/>
      <c r="AZ405" s="54"/>
      <c r="BJ405" s="54"/>
      <c r="BT405" s="54"/>
      <c r="CD405" s="54"/>
      <c r="CN405" s="54"/>
      <c r="CX405" s="54"/>
      <c r="DH405" s="54"/>
      <c r="DR405" s="54"/>
      <c r="EB405" s="54"/>
      <c r="EL405" s="54"/>
      <c r="EV405" s="54"/>
      <c r="FF405" s="54"/>
      <c r="FP405" s="54"/>
      <c r="FZ405" s="54"/>
      <c r="GJ405" s="54"/>
      <c r="GT405" s="54"/>
      <c r="HD405" s="54"/>
      <c r="HN405" s="54"/>
      <c r="HX405" s="54"/>
      <c r="IH405" s="54"/>
    </row>
    <row r="406" spans="1:242" s="2" customFormat="1" x14ac:dyDescent="0.25">
      <c r="A406" s="165"/>
      <c r="B406" s="54"/>
      <c r="L406" s="54"/>
      <c r="V406" s="54"/>
      <c r="AF406" s="54"/>
      <c r="AP406" s="54"/>
      <c r="AZ406" s="54"/>
      <c r="BJ406" s="54"/>
      <c r="BT406" s="54"/>
      <c r="CD406" s="54"/>
      <c r="CN406" s="54"/>
      <c r="CX406" s="54"/>
      <c r="DH406" s="54"/>
      <c r="DR406" s="54"/>
      <c r="EB406" s="54"/>
      <c r="EL406" s="54"/>
      <c r="EV406" s="54"/>
      <c r="FF406" s="54"/>
      <c r="FP406" s="54"/>
      <c r="FZ406" s="54"/>
      <c r="GJ406" s="54"/>
      <c r="GT406" s="54"/>
      <c r="HD406" s="54"/>
      <c r="HN406" s="54"/>
      <c r="HX406" s="54"/>
      <c r="IH406" s="54"/>
    </row>
    <row r="407" spans="1:242" s="2" customFormat="1" x14ac:dyDescent="0.25">
      <c r="A407" s="165"/>
      <c r="B407" s="54"/>
      <c r="L407" s="54"/>
      <c r="V407" s="54"/>
      <c r="AF407" s="54"/>
      <c r="AP407" s="54"/>
      <c r="AZ407" s="54"/>
      <c r="BJ407" s="54"/>
      <c r="BT407" s="54"/>
      <c r="CD407" s="54"/>
      <c r="CN407" s="54"/>
      <c r="CX407" s="54"/>
      <c r="DH407" s="54"/>
      <c r="DR407" s="54"/>
      <c r="EB407" s="54"/>
      <c r="EL407" s="54"/>
      <c r="EV407" s="54"/>
      <c r="FF407" s="54"/>
      <c r="FP407" s="54"/>
      <c r="FZ407" s="54"/>
      <c r="GJ407" s="54"/>
      <c r="GT407" s="54"/>
      <c r="HD407" s="54"/>
      <c r="HN407" s="54"/>
      <c r="HX407" s="54"/>
      <c r="IH407" s="54"/>
    </row>
    <row r="408" spans="1:242" s="2" customFormat="1" x14ac:dyDescent="0.25">
      <c r="A408" s="165"/>
      <c r="B408" s="54"/>
      <c r="L408" s="54"/>
      <c r="V408" s="54"/>
      <c r="AF408" s="54"/>
      <c r="AP408" s="54"/>
      <c r="AZ408" s="54"/>
      <c r="BJ408" s="54"/>
      <c r="BT408" s="54"/>
      <c r="CD408" s="54"/>
      <c r="CN408" s="54"/>
      <c r="CX408" s="54"/>
      <c r="DH408" s="54"/>
      <c r="DR408" s="54"/>
      <c r="EB408" s="54"/>
      <c r="EL408" s="54"/>
      <c r="EV408" s="54"/>
      <c r="FF408" s="54"/>
      <c r="FP408" s="54"/>
      <c r="FZ408" s="54"/>
      <c r="GJ408" s="54"/>
      <c r="GT408" s="54"/>
      <c r="HD408" s="54"/>
      <c r="HN408" s="54"/>
      <c r="HX408" s="54"/>
      <c r="IH408" s="54"/>
    </row>
    <row r="409" spans="1:242" s="2" customFormat="1" x14ac:dyDescent="0.25">
      <c r="A409" s="165"/>
      <c r="B409" s="54"/>
      <c r="L409" s="54"/>
      <c r="V409" s="54"/>
      <c r="AF409" s="54"/>
      <c r="AP409" s="54"/>
      <c r="AZ409" s="54"/>
      <c r="BJ409" s="54"/>
      <c r="BT409" s="54"/>
      <c r="CD409" s="54"/>
      <c r="CN409" s="54"/>
      <c r="CX409" s="54"/>
      <c r="DH409" s="54"/>
      <c r="DR409" s="54"/>
      <c r="EB409" s="54"/>
      <c r="EL409" s="54"/>
      <c r="EV409" s="54"/>
      <c r="FF409" s="54"/>
      <c r="FP409" s="54"/>
      <c r="FZ409" s="54"/>
      <c r="GJ409" s="54"/>
      <c r="GT409" s="54"/>
      <c r="HD409" s="54"/>
      <c r="HN409" s="54"/>
      <c r="HX409" s="54"/>
      <c r="IH409" s="54"/>
    </row>
    <row r="410" spans="1:242" s="2" customFormat="1" x14ac:dyDescent="0.25">
      <c r="A410" s="165"/>
      <c r="B410" s="54"/>
      <c r="L410" s="54"/>
      <c r="V410" s="54"/>
      <c r="AF410" s="54"/>
      <c r="AP410" s="54"/>
      <c r="AZ410" s="54"/>
      <c r="BJ410" s="54"/>
      <c r="BT410" s="54"/>
      <c r="CD410" s="54"/>
      <c r="CN410" s="54"/>
      <c r="CX410" s="54"/>
      <c r="DH410" s="54"/>
      <c r="DR410" s="54"/>
      <c r="EB410" s="54"/>
      <c r="EL410" s="54"/>
      <c r="EV410" s="54"/>
      <c r="FF410" s="54"/>
      <c r="FP410" s="54"/>
      <c r="FZ410" s="54"/>
      <c r="GJ410" s="54"/>
      <c r="GT410" s="54"/>
      <c r="HD410" s="54"/>
      <c r="HN410" s="54"/>
      <c r="HX410" s="54"/>
      <c r="IH410" s="54"/>
    </row>
    <row r="411" spans="1:242" s="2" customFormat="1" x14ac:dyDescent="0.25">
      <c r="A411" s="165"/>
      <c r="B411" s="54"/>
      <c r="L411" s="54"/>
      <c r="V411" s="54"/>
      <c r="AF411" s="54"/>
      <c r="AP411" s="54"/>
      <c r="AZ411" s="54"/>
      <c r="BJ411" s="54"/>
      <c r="BT411" s="54"/>
      <c r="CD411" s="54"/>
      <c r="CN411" s="54"/>
      <c r="CX411" s="54"/>
      <c r="DH411" s="54"/>
      <c r="DR411" s="54"/>
      <c r="EB411" s="54"/>
      <c r="EL411" s="54"/>
      <c r="EV411" s="54"/>
      <c r="FF411" s="54"/>
      <c r="FP411" s="54"/>
      <c r="FZ411" s="54"/>
      <c r="GJ411" s="54"/>
      <c r="GT411" s="54"/>
      <c r="HD411" s="54"/>
      <c r="HN411" s="54"/>
      <c r="HX411" s="54"/>
      <c r="IH411" s="54"/>
    </row>
    <row r="412" spans="1:242" s="2" customFormat="1" x14ac:dyDescent="0.25">
      <c r="A412" s="165"/>
      <c r="B412" s="54"/>
      <c r="L412" s="54"/>
      <c r="V412" s="54"/>
      <c r="AF412" s="54"/>
      <c r="AP412" s="54"/>
      <c r="AZ412" s="54"/>
      <c r="BJ412" s="54"/>
      <c r="BT412" s="54"/>
      <c r="CD412" s="54"/>
      <c r="CN412" s="54"/>
      <c r="CX412" s="54"/>
      <c r="DH412" s="54"/>
      <c r="DR412" s="54"/>
      <c r="EB412" s="54"/>
      <c r="EL412" s="54"/>
      <c r="EV412" s="54"/>
      <c r="FF412" s="54"/>
      <c r="FP412" s="54"/>
      <c r="FZ412" s="54"/>
      <c r="GJ412" s="54"/>
      <c r="GT412" s="54"/>
      <c r="HD412" s="54"/>
      <c r="HN412" s="54"/>
      <c r="HX412" s="54"/>
      <c r="IH412" s="54"/>
    </row>
    <row r="413" spans="1:242" s="2" customFormat="1" x14ac:dyDescent="0.25">
      <c r="A413" s="165"/>
      <c r="B413" s="54"/>
      <c r="L413" s="54"/>
      <c r="V413" s="54"/>
      <c r="AF413" s="54"/>
      <c r="AP413" s="54"/>
      <c r="AZ413" s="54"/>
      <c r="BJ413" s="54"/>
      <c r="BT413" s="54"/>
      <c r="CD413" s="54"/>
      <c r="CN413" s="54"/>
      <c r="CX413" s="54"/>
      <c r="DH413" s="54"/>
      <c r="DR413" s="54"/>
      <c r="EB413" s="54"/>
      <c r="EL413" s="54"/>
      <c r="EV413" s="54"/>
      <c r="FF413" s="54"/>
      <c r="FP413" s="54"/>
      <c r="FZ413" s="54"/>
      <c r="GJ413" s="54"/>
      <c r="GT413" s="54"/>
      <c r="HD413" s="54"/>
      <c r="HN413" s="54"/>
      <c r="HX413" s="54"/>
      <c r="IH413" s="54"/>
    </row>
    <row r="414" spans="1:242" s="2" customFormat="1" x14ac:dyDescent="0.25">
      <c r="A414" s="165"/>
      <c r="B414" s="54"/>
      <c r="L414" s="54"/>
      <c r="V414" s="54"/>
      <c r="AF414" s="54"/>
      <c r="AP414" s="54"/>
      <c r="AZ414" s="54"/>
      <c r="BJ414" s="54"/>
      <c r="BT414" s="54"/>
      <c r="CD414" s="54"/>
      <c r="CN414" s="54"/>
      <c r="CX414" s="54"/>
      <c r="DH414" s="54"/>
      <c r="DR414" s="54"/>
      <c r="EB414" s="54"/>
      <c r="EL414" s="54"/>
      <c r="EV414" s="54"/>
      <c r="FF414" s="54"/>
      <c r="FP414" s="54"/>
      <c r="FZ414" s="54"/>
      <c r="GJ414" s="54"/>
      <c r="GT414" s="54"/>
      <c r="HD414" s="54"/>
      <c r="HN414" s="54"/>
      <c r="HX414" s="54"/>
      <c r="IH414" s="54"/>
    </row>
    <row r="415" spans="1:242" s="2" customFormat="1" x14ac:dyDescent="0.25">
      <c r="A415" s="165"/>
      <c r="B415" s="54"/>
      <c r="L415" s="54"/>
      <c r="V415" s="54"/>
      <c r="AF415" s="54"/>
      <c r="AP415" s="54"/>
      <c r="AZ415" s="54"/>
      <c r="BJ415" s="54"/>
      <c r="BT415" s="54"/>
      <c r="CD415" s="54"/>
      <c r="CN415" s="54"/>
      <c r="CX415" s="54"/>
      <c r="DH415" s="54"/>
      <c r="DR415" s="54"/>
      <c r="EB415" s="54"/>
      <c r="EL415" s="54"/>
      <c r="EV415" s="54"/>
      <c r="FF415" s="54"/>
      <c r="FP415" s="54"/>
      <c r="FZ415" s="54"/>
      <c r="GJ415" s="54"/>
      <c r="GT415" s="54"/>
      <c r="HD415" s="54"/>
      <c r="HN415" s="54"/>
      <c r="HX415" s="54"/>
      <c r="IH415" s="54"/>
    </row>
    <row r="416" spans="1:242" s="2" customFormat="1" x14ac:dyDescent="0.25">
      <c r="A416" s="165"/>
      <c r="B416" s="54"/>
      <c r="L416" s="54"/>
      <c r="V416" s="54"/>
      <c r="AF416" s="54"/>
      <c r="AP416" s="54"/>
      <c r="AZ416" s="54"/>
      <c r="BJ416" s="54"/>
      <c r="BT416" s="54"/>
      <c r="CD416" s="54"/>
      <c r="CN416" s="54"/>
      <c r="CX416" s="54"/>
      <c r="DH416" s="54"/>
      <c r="DR416" s="54"/>
      <c r="EB416" s="54"/>
      <c r="EL416" s="54"/>
      <c r="EV416" s="54"/>
      <c r="FF416" s="54"/>
      <c r="FP416" s="54"/>
      <c r="FZ416" s="54"/>
      <c r="GJ416" s="54"/>
      <c r="GT416" s="54"/>
      <c r="HD416" s="54"/>
      <c r="HN416" s="54"/>
      <c r="HX416" s="54"/>
      <c r="IH416" s="54"/>
    </row>
    <row r="417" spans="1:242" s="2" customFormat="1" x14ac:dyDescent="0.25">
      <c r="A417" s="165"/>
      <c r="B417" s="54"/>
      <c r="L417" s="54"/>
      <c r="V417" s="54"/>
      <c r="AF417" s="54"/>
      <c r="AP417" s="54"/>
      <c r="AZ417" s="54"/>
      <c r="BJ417" s="54"/>
      <c r="BT417" s="54"/>
      <c r="CD417" s="54"/>
      <c r="CN417" s="54"/>
      <c r="CX417" s="54"/>
      <c r="DH417" s="54"/>
      <c r="DR417" s="54"/>
      <c r="EB417" s="54"/>
      <c r="EL417" s="54"/>
      <c r="EV417" s="54"/>
      <c r="FF417" s="54"/>
      <c r="FP417" s="54"/>
      <c r="FZ417" s="54"/>
      <c r="GJ417" s="54"/>
      <c r="GT417" s="54"/>
      <c r="HD417" s="54"/>
      <c r="HN417" s="54"/>
      <c r="HX417" s="54"/>
      <c r="IH417" s="54"/>
    </row>
    <row r="418" spans="1:242" s="2" customFormat="1" x14ac:dyDescent="0.25">
      <c r="A418" s="165"/>
      <c r="B418" s="54"/>
      <c r="L418" s="54"/>
      <c r="V418" s="54"/>
      <c r="AF418" s="54"/>
      <c r="AP418" s="54"/>
      <c r="AZ418" s="54"/>
      <c r="BJ418" s="54"/>
      <c r="BT418" s="54"/>
      <c r="CD418" s="54"/>
      <c r="CN418" s="54"/>
      <c r="CX418" s="54"/>
      <c r="DH418" s="54"/>
      <c r="DR418" s="54"/>
      <c r="EB418" s="54"/>
      <c r="EL418" s="54"/>
      <c r="EV418" s="54"/>
      <c r="FF418" s="54"/>
      <c r="FP418" s="54"/>
      <c r="FZ418" s="54"/>
      <c r="GJ418" s="54"/>
      <c r="GT418" s="54"/>
      <c r="HD418" s="54"/>
      <c r="HN418" s="54"/>
      <c r="HX418" s="54"/>
      <c r="IH418" s="54"/>
    </row>
    <row r="419" spans="1:242" s="2" customFormat="1" x14ac:dyDescent="0.25">
      <c r="A419" s="165"/>
      <c r="B419" s="54"/>
      <c r="L419" s="54"/>
      <c r="V419" s="54"/>
      <c r="AF419" s="54"/>
      <c r="AP419" s="54"/>
      <c r="AZ419" s="54"/>
      <c r="BJ419" s="54"/>
      <c r="BT419" s="54"/>
      <c r="CD419" s="54"/>
      <c r="CN419" s="54"/>
      <c r="CX419" s="54"/>
      <c r="DH419" s="54"/>
      <c r="DR419" s="54"/>
      <c r="EB419" s="54"/>
      <c r="EL419" s="54"/>
      <c r="EV419" s="54"/>
      <c r="FF419" s="54"/>
      <c r="FP419" s="54"/>
      <c r="FZ419" s="54"/>
      <c r="GJ419" s="54"/>
      <c r="GT419" s="54"/>
      <c r="HD419" s="54"/>
      <c r="HN419" s="54"/>
      <c r="HX419" s="54"/>
      <c r="IH419" s="54"/>
    </row>
    <row r="420" spans="1:242" s="2" customFormat="1" x14ac:dyDescent="0.25">
      <c r="A420" s="165"/>
      <c r="B420" s="54"/>
      <c r="L420" s="54"/>
      <c r="V420" s="54"/>
      <c r="AF420" s="54"/>
      <c r="AP420" s="54"/>
      <c r="AZ420" s="54"/>
      <c r="BJ420" s="54"/>
      <c r="BT420" s="54"/>
      <c r="CD420" s="54"/>
      <c r="CN420" s="54"/>
      <c r="CX420" s="54"/>
      <c r="DH420" s="54"/>
      <c r="DR420" s="54"/>
      <c r="EB420" s="54"/>
      <c r="EL420" s="54"/>
      <c r="EV420" s="54"/>
      <c r="FF420" s="54"/>
      <c r="FP420" s="54"/>
      <c r="FZ420" s="54"/>
      <c r="GJ420" s="54"/>
      <c r="GT420" s="54"/>
      <c r="HD420" s="54"/>
      <c r="HN420" s="54"/>
      <c r="HX420" s="54"/>
      <c r="IH420" s="54"/>
    </row>
    <row r="421" spans="1:242" s="2" customFormat="1" x14ac:dyDescent="0.25">
      <c r="A421" s="165"/>
      <c r="B421" s="54"/>
      <c r="L421" s="54"/>
      <c r="V421" s="54"/>
      <c r="AF421" s="54"/>
      <c r="AP421" s="54"/>
      <c r="AZ421" s="54"/>
      <c r="BJ421" s="54"/>
      <c r="BT421" s="54"/>
      <c r="CD421" s="54"/>
      <c r="CN421" s="54"/>
      <c r="CX421" s="54"/>
      <c r="DH421" s="54"/>
      <c r="DR421" s="54"/>
      <c r="EB421" s="54"/>
      <c r="EL421" s="54"/>
      <c r="EV421" s="54"/>
      <c r="FF421" s="54"/>
      <c r="FP421" s="54"/>
      <c r="FZ421" s="54"/>
      <c r="GJ421" s="54"/>
      <c r="GT421" s="54"/>
      <c r="HD421" s="54"/>
      <c r="HN421" s="54"/>
      <c r="HX421" s="54"/>
      <c r="IH421" s="54"/>
    </row>
    <row r="422" spans="1:242" s="2" customFormat="1" x14ac:dyDescent="0.25">
      <c r="A422" s="165"/>
      <c r="B422" s="54"/>
      <c r="L422" s="54"/>
      <c r="V422" s="54"/>
      <c r="AF422" s="54"/>
      <c r="AP422" s="54"/>
      <c r="AZ422" s="54"/>
      <c r="BJ422" s="54"/>
      <c r="BT422" s="54"/>
      <c r="CD422" s="54"/>
      <c r="CN422" s="54"/>
      <c r="CX422" s="54"/>
      <c r="DH422" s="54"/>
      <c r="DR422" s="54"/>
      <c r="EB422" s="54"/>
      <c r="EL422" s="54"/>
      <c r="EV422" s="54"/>
      <c r="FF422" s="54"/>
      <c r="FP422" s="54"/>
      <c r="FZ422" s="54"/>
      <c r="GJ422" s="54"/>
      <c r="GT422" s="54"/>
      <c r="HD422" s="54"/>
      <c r="HN422" s="54"/>
      <c r="HX422" s="54"/>
      <c r="IH422" s="54"/>
    </row>
    <row r="423" spans="1:242" s="2" customFormat="1" x14ac:dyDescent="0.25">
      <c r="A423" s="165"/>
      <c r="B423" s="54"/>
      <c r="L423" s="54"/>
      <c r="V423" s="54"/>
      <c r="AF423" s="54"/>
      <c r="AP423" s="54"/>
      <c r="AZ423" s="54"/>
      <c r="BJ423" s="54"/>
      <c r="BT423" s="54"/>
      <c r="CD423" s="54"/>
      <c r="CN423" s="54"/>
      <c r="CX423" s="54"/>
      <c r="DH423" s="54"/>
      <c r="DR423" s="54"/>
      <c r="EB423" s="54"/>
      <c r="EL423" s="54"/>
      <c r="EV423" s="54"/>
      <c r="FF423" s="54"/>
      <c r="FP423" s="54"/>
      <c r="FZ423" s="54"/>
      <c r="GJ423" s="54"/>
      <c r="GT423" s="54"/>
      <c r="HD423" s="54"/>
      <c r="HN423" s="54"/>
      <c r="HX423" s="54"/>
      <c r="IH423" s="54"/>
    </row>
    <row r="424" spans="1:242" s="2" customFormat="1" x14ac:dyDescent="0.25">
      <c r="A424" s="165"/>
      <c r="B424" s="54"/>
      <c r="L424" s="54"/>
      <c r="V424" s="54"/>
      <c r="AF424" s="54"/>
      <c r="AP424" s="54"/>
      <c r="AZ424" s="54"/>
      <c r="BJ424" s="54"/>
      <c r="BT424" s="54"/>
      <c r="CD424" s="54"/>
      <c r="CN424" s="54"/>
      <c r="CX424" s="54"/>
      <c r="DH424" s="54"/>
      <c r="DR424" s="54"/>
      <c r="EB424" s="54"/>
      <c r="EL424" s="54"/>
      <c r="EV424" s="54"/>
      <c r="FF424" s="54"/>
      <c r="FP424" s="54"/>
      <c r="FZ424" s="54"/>
      <c r="GJ424" s="54"/>
      <c r="GT424" s="54"/>
      <c r="HD424" s="54"/>
      <c r="HN424" s="54"/>
      <c r="HX424" s="54"/>
      <c r="IH424" s="54"/>
    </row>
    <row r="425" spans="1:242" s="2" customFormat="1" x14ac:dyDescent="0.25">
      <c r="A425" s="165"/>
      <c r="B425" s="54"/>
      <c r="L425" s="54"/>
      <c r="V425" s="54"/>
      <c r="AF425" s="54"/>
      <c r="AP425" s="54"/>
      <c r="AZ425" s="54"/>
      <c r="BJ425" s="54"/>
      <c r="BT425" s="54"/>
      <c r="CD425" s="54"/>
      <c r="CN425" s="54"/>
      <c r="CX425" s="54"/>
      <c r="DH425" s="54"/>
      <c r="DR425" s="54"/>
      <c r="EB425" s="54"/>
      <c r="EL425" s="54"/>
      <c r="EV425" s="54"/>
      <c r="FF425" s="54"/>
      <c r="FP425" s="54"/>
      <c r="FZ425" s="54"/>
      <c r="GJ425" s="54"/>
      <c r="GT425" s="54"/>
      <c r="HD425" s="54"/>
      <c r="HN425" s="54"/>
      <c r="HX425" s="54"/>
      <c r="IH425" s="54"/>
    </row>
    <row r="426" spans="1:242" s="2" customFormat="1" x14ac:dyDescent="0.25">
      <c r="A426" s="165"/>
      <c r="B426" s="54"/>
      <c r="L426" s="54"/>
      <c r="V426" s="54"/>
      <c r="AF426" s="54"/>
      <c r="AP426" s="54"/>
      <c r="AZ426" s="54"/>
      <c r="BJ426" s="54"/>
      <c r="BT426" s="54"/>
      <c r="CD426" s="54"/>
      <c r="CN426" s="54"/>
      <c r="CX426" s="54"/>
      <c r="DH426" s="54"/>
      <c r="DR426" s="54"/>
      <c r="EB426" s="54"/>
      <c r="EL426" s="54"/>
      <c r="EV426" s="54"/>
      <c r="FF426" s="54"/>
      <c r="FP426" s="54"/>
      <c r="FZ426" s="54"/>
      <c r="GJ426" s="54"/>
      <c r="GT426" s="54"/>
      <c r="HD426" s="54"/>
      <c r="HN426" s="54"/>
      <c r="HX426" s="54"/>
      <c r="IH426" s="54"/>
    </row>
    <row r="427" spans="1:242" s="2" customFormat="1" x14ac:dyDescent="0.25">
      <c r="A427" s="165"/>
      <c r="B427" s="54"/>
      <c r="L427" s="54"/>
      <c r="V427" s="54"/>
      <c r="AF427" s="54"/>
      <c r="AP427" s="54"/>
      <c r="AZ427" s="54"/>
      <c r="BJ427" s="54"/>
      <c r="BT427" s="54"/>
      <c r="CD427" s="54"/>
      <c r="CN427" s="54"/>
      <c r="CX427" s="54"/>
      <c r="DH427" s="54"/>
      <c r="DR427" s="54"/>
      <c r="EB427" s="54"/>
      <c r="EL427" s="54"/>
      <c r="EV427" s="54"/>
      <c r="FF427" s="54"/>
      <c r="FP427" s="54"/>
      <c r="FZ427" s="54"/>
      <c r="GJ427" s="54"/>
      <c r="GT427" s="54"/>
      <c r="HD427" s="54"/>
      <c r="HN427" s="54"/>
      <c r="HX427" s="54"/>
      <c r="IH427" s="54"/>
    </row>
    <row r="428" spans="1:242" s="2" customFormat="1" x14ac:dyDescent="0.25">
      <c r="A428" s="165"/>
      <c r="B428" s="54"/>
      <c r="L428" s="54"/>
      <c r="V428" s="54"/>
      <c r="AF428" s="54"/>
      <c r="AP428" s="54"/>
      <c r="AZ428" s="54"/>
      <c r="BJ428" s="54"/>
      <c r="BT428" s="54"/>
      <c r="CD428" s="54"/>
      <c r="CN428" s="54"/>
      <c r="CX428" s="54"/>
      <c r="DH428" s="54"/>
      <c r="DR428" s="54"/>
      <c r="EB428" s="54"/>
      <c r="EL428" s="54"/>
      <c r="EV428" s="54"/>
      <c r="FF428" s="54"/>
      <c r="FP428" s="54"/>
      <c r="FZ428" s="54"/>
      <c r="GJ428" s="54"/>
      <c r="GT428" s="54"/>
      <c r="HD428" s="54"/>
      <c r="HN428" s="54"/>
      <c r="HX428" s="54"/>
      <c r="IH428" s="54"/>
    </row>
    <row r="429" spans="1:242" s="2" customFormat="1" x14ac:dyDescent="0.25">
      <c r="A429" s="165"/>
      <c r="B429" s="54"/>
      <c r="L429" s="54"/>
      <c r="V429" s="54"/>
      <c r="AF429" s="54"/>
      <c r="AP429" s="54"/>
      <c r="AZ429" s="54"/>
      <c r="BJ429" s="54"/>
      <c r="BT429" s="54"/>
      <c r="CD429" s="54"/>
      <c r="CN429" s="54"/>
      <c r="CX429" s="54"/>
      <c r="DH429" s="54"/>
      <c r="DR429" s="54"/>
      <c r="EB429" s="54"/>
      <c r="EL429" s="54"/>
      <c r="EV429" s="54"/>
      <c r="FF429" s="54"/>
      <c r="FP429" s="54"/>
      <c r="FZ429" s="54"/>
      <c r="GJ429" s="54"/>
      <c r="GT429" s="54"/>
      <c r="HD429" s="54"/>
      <c r="HN429" s="54"/>
      <c r="HX429" s="54"/>
      <c r="IH429" s="54"/>
    </row>
    <row r="430" spans="1:242" s="2" customFormat="1" x14ac:dyDescent="0.25">
      <c r="A430" s="165"/>
      <c r="B430" s="54"/>
      <c r="L430" s="54"/>
      <c r="V430" s="54"/>
      <c r="AF430" s="54"/>
      <c r="AP430" s="54"/>
      <c r="AZ430" s="54"/>
      <c r="BJ430" s="54"/>
      <c r="BT430" s="54"/>
      <c r="CD430" s="54"/>
      <c r="CN430" s="54"/>
      <c r="CX430" s="54"/>
      <c r="DH430" s="54"/>
      <c r="DR430" s="54"/>
      <c r="EB430" s="54"/>
      <c r="EL430" s="54"/>
      <c r="EV430" s="54"/>
      <c r="FF430" s="54"/>
      <c r="FP430" s="54"/>
      <c r="FZ430" s="54"/>
      <c r="GJ430" s="54"/>
      <c r="GT430" s="54"/>
      <c r="HD430" s="54"/>
      <c r="HN430" s="54"/>
      <c r="HX430" s="54"/>
      <c r="IH430" s="54"/>
    </row>
    <row r="431" spans="1:242" s="2" customFormat="1" x14ac:dyDescent="0.25">
      <c r="A431" s="165"/>
      <c r="B431" s="54"/>
      <c r="L431" s="54"/>
      <c r="V431" s="54"/>
      <c r="AF431" s="54"/>
      <c r="AP431" s="54"/>
      <c r="AZ431" s="54"/>
      <c r="BJ431" s="54"/>
      <c r="BT431" s="54"/>
      <c r="CD431" s="54"/>
      <c r="CN431" s="54"/>
      <c r="CX431" s="54"/>
      <c r="DH431" s="54"/>
      <c r="DR431" s="54"/>
      <c r="EB431" s="54"/>
      <c r="EL431" s="54"/>
      <c r="EV431" s="54"/>
      <c r="FF431" s="54"/>
      <c r="FP431" s="54"/>
      <c r="FZ431" s="54"/>
      <c r="GJ431" s="54"/>
      <c r="GT431" s="54"/>
      <c r="HD431" s="54"/>
      <c r="HN431" s="54"/>
      <c r="HX431" s="54"/>
      <c r="IH431" s="54"/>
    </row>
    <row r="432" spans="1:242" s="2" customFormat="1" x14ac:dyDescent="0.25">
      <c r="A432" s="165"/>
      <c r="B432" s="54"/>
      <c r="L432" s="54"/>
      <c r="V432" s="54"/>
      <c r="AF432" s="54"/>
      <c r="AP432" s="54"/>
      <c r="AZ432" s="54"/>
      <c r="BJ432" s="54"/>
      <c r="BT432" s="54"/>
      <c r="CD432" s="54"/>
      <c r="CN432" s="54"/>
      <c r="CX432" s="54"/>
      <c r="DH432" s="54"/>
      <c r="DR432" s="54"/>
      <c r="EB432" s="54"/>
      <c r="EL432" s="54"/>
      <c r="EV432" s="54"/>
      <c r="FF432" s="54"/>
      <c r="FP432" s="54"/>
      <c r="FZ432" s="54"/>
      <c r="GJ432" s="54"/>
      <c r="GT432" s="54"/>
      <c r="HD432" s="54"/>
      <c r="HN432" s="54"/>
      <c r="HX432" s="54"/>
      <c r="IH432" s="54"/>
    </row>
    <row r="433" spans="1:242" s="2" customFormat="1" x14ac:dyDescent="0.25">
      <c r="A433" s="165"/>
      <c r="B433" s="54"/>
      <c r="L433" s="54"/>
      <c r="V433" s="54"/>
      <c r="AF433" s="54"/>
      <c r="AP433" s="54"/>
      <c r="AZ433" s="54"/>
      <c r="BJ433" s="54"/>
      <c r="BT433" s="54"/>
      <c r="CD433" s="54"/>
      <c r="CN433" s="54"/>
      <c r="CX433" s="54"/>
      <c r="DH433" s="54"/>
      <c r="DR433" s="54"/>
      <c r="EB433" s="54"/>
      <c r="EL433" s="54"/>
      <c r="EV433" s="54"/>
      <c r="FF433" s="54"/>
      <c r="FP433" s="54"/>
      <c r="FZ433" s="54"/>
      <c r="GJ433" s="54"/>
      <c r="GT433" s="54"/>
      <c r="HD433" s="54"/>
      <c r="HN433" s="54"/>
      <c r="HX433" s="54"/>
      <c r="IH433" s="54"/>
    </row>
    <row r="434" spans="1:242" s="2" customFormat="1" x14ac:dyDescent="0.25">
      <c r="A434" s="165"/>
      <c r="B434" s="54"/>
      <c r="L434" s="54"/>
      <c r="V434" s="54"/>
      <c r="AF434" s="54"/>
      <c r="AP434" s="54"/>
      <c r="AZ434" s="54"/>
      <c r="BJ434" s="54"/>
      <c r="BT434" s="54"/>
      <c r="CD434" s="54"/>
      <c r="CN434" s="54"/>
      <c r="CX434" s="54"/>
      <c r="DH434" s="54"/>
      <c r="DR434" s="54"/>
      <c r="EB434" s="54"/>
      <c r="EL434" s="54"/>
      <c r="EV434" s="54"/>
      <c r="FF434" s="54"/>
      <c r="FP434" s="54"/>
      <c r="FZ434" s="54"/>
      <c r="GJ434" s="54"/>
      <c r="GT434" s="54"/>
      <c r="HD434" s="54"/>
      <c r="HN434" s="54"/>
      <c r="HX434" s="54"/>
      <c r="IH434" s="54"/>
    </row>
    <row r="435" spans="1:242" s="2" customFormat="1" x14ac:dyDescent="0.25">
      <c r="A435" s="165"/>
      <c r="B435" s="54"/>
      <c r="L435" s="54"/>
      <c r="V435" s="54"/>
      <c r="AF435" s="54"/>
      <c r="AP435" s="54"/>
      <c r="AZ435" s="54"/>
      <c r="BJ435" s="54"/>
      <c r="BT435" s="54"/>
      <c r="CD435" s="54"/>
      <c r="CN435" s="54"/>
      <c r="CX435" s="54"/>
      <c r="DH435" s="54"/>
      <c r="DR435" s="54"/>
      <c r="EB435" s="54"/>
      <c r="EL435" s="54"/>
      <c r="EV435" s="54"/>
      <c r="FF435" s="54"/>
      <c r="FP435" s="54"/>
      <c r="FZ435" s="54"/>
      <c r="GJ435" s="54"/>
      <c r="GT435" s="54"/>
      <c r="HD435" s="54"/>
      <c r="HN435" s="54"/>
      <c r="HX435" s="54"/>
      <c r="IH435" s="54"/>
    </row>
    <row r="436" spans="1:242" s="2" customFormat="1" x14ac:dyDescent="0.25">
      <c r="A436" s="165"/>
      <c r="B436" s="54"/>
      <c r="L436" s="54"/>
      <c r="V436" s="54"/>
      <c r="AF436" s="54"/>
      <c r="AP436" s="54"/>
      <c r="AZ436" s="54"/>
      <c r="BJ436" s="54"/>
      <c r="BT436" s="54"/>
      <c r="CD436" s="54"/>
      <c r="CN436" s="54"/>
      <c r="CX436" s="54"/>
      <c r="DH436" s="54"/>
      <c r="DR436" s="54"/>
      <c r="EB436" s="54"/>
      <c r="EL436" s="54"/>
      <c r="EV436" s="54"/>
      <c r="FF436" s="54"/>
      <c r="FP436" s="54"/>
      <c r="FZ436" s="54"/>
      <c r="GJ436" s="54"/>
      <c r="GT436" s="54"/>
      <c r="HD436" s="54"/>
      <c r="HN436" s="54"/>
      <c r="HX436" s="54"/>
      <c r="IH436" s="54"/>
    </row>
    <row r="437" spans="1:242" s="2" customFormat="1" x14ac:dyDescent="0.25">
      <c r="A437" s="165"/>
      <c r="B437" s="54"/>
      <c r="L437" s="54"/>
      <c r="V437" s="54"/>
      <c r="AF437" s="54"/>
      <c r="AP437" s="54"/>
      <c r="AZ437" s="54"/>
      <c r="BJ437" s="54"/>
      <c r="BT437" s="54"/>
      <c r="CD437" s="54"/>
      <c r="CN437" s="54"/>
      <c r="CX437" s="54"/>
      <c r="DH437" s="54"/>
      <c r="DR437" s="54"/>
      <c r="EB437" s="54"/>
      <c r="EL437" s="54"/>
      <c r="EV437" s="54"/>
      <c r="FF437" s="54"/>
      <c r="FP437" s="54"/>
      <c r="FZ437" s="54"/>
      <c r="GJ437" s="54"/>
      <c r="GT437" s="54"/>
      <c r="HD437" s="54"/>
      <c r="HN437" s="54"/>
      <c r="HX437" s="54"/>
      <c r="IH437" s="54"/>
    </row>
    <row r="438" spans="1:242" s="2" customFormat="1" x14ac:dyDescent="0.25">
      <c r="A438" s="165"/>
      <c r="B438" s="54"/>
      <c r="L438" s="54"/>
      <c r="V438" s="54"/>
      <c r="AF438" s="54"/>
      <c r="AP438" s="54"/>
      <c r="AZ438" s="54"/>
      <c r="BJ438" s="54"/>
      <c r="BT438" s="54"/>
      <c r="CD438" s="54"/>
      <c r="CN438" s="54"/>
      <c r="CX438" s="54"/>
      <c r="DH438" s="54"/>
      <c r="DR438" s="54"/>
      <c r="EB438" s="54"/>
      <c r="EL438" s="54"/>
      <c r="EV438" s="54"/>
      <c r="FF438" s="54"/>
      <c r="FP438" s="54"/>
      <c r="FZ438" s="54"/>
      <c r="GJ438" s="54"/>
      <c r="GT438" s="54"/>
      <c r="HD438" s="54"/>
      <c r="HN438" s="54"/>
      <c r="HX438" s="54"/>
      <c r="IH438" s="54"/>
    </row>
    <row r="439" spans="1:242" s="2" customFormat="1" x14ac:dyDescent="0.25">
      <c r="A439" s="165"/>
      <c r="B439" s="54"/>
      <c r="L439" s="54"/>
      <c r="V439" s="54"/>
      <c r="AF439" s="54"/>
      <c r="AP439" s="54"/>
      <c r="AZ439" s="54"/>
      <c r="BJ439" s="54"/>
      <c r="BT439" s="54"/>
      <c r="CD439" s="54"/>
      <c r="CN439" s="54"/>
      <c r="CX439" s="54"/>
      <c r="DH439" s="54"/>
      <c r="DR439" s="54"/>
      <c r="EB439" s="54"/>
      <c r="EL439" s="54"/>
      <c r="EV439" s="54"/>
      <c r="FF439" s="54"/>
      <c r="FP439" s="54"/>
      <c r="FZ439" s="54"/>
      <c r="GJ439" s="54"/>
      <c r="GT439" s="54"/>
      <c r="HD439" s="54"/>
      <c r="HN439" s="54"/>
      <c r="HX439" s="54"/>
      <c r="IH439" s="54"/>
    </row>
    <row r="440" spans="1:242" s="2" customFormat="1" x14ac:dyDescent="0.25">
      <c r="A440" s="165"/>
      <c r="B440" s="54"/>
      <c r="L440" s="54"/>
      <c r="V440" s="54"/>
      <c r="AF440" s="54"/>
      <c r="AP440" s="54"/>
      <c r="AZ440" s="54"/>
      <c r="BJ440" s="54"/>
      <c r="BT440" s="54"/>
      <c r="CD440" s="54"/>
      <c r="CN440" s="54"/>
      <c r="CX440" s="54"/>
      <c r="DH440" s="54"/>
      <c r="DR440" s="54"/>
      <c r="EB440" s="54"/>
      <c r="EL440" s="54"/>
      <c r="EV440" s="54"/>
      <c r="FF440" s="54"/>
      <c r="FP440" s="54"/>
      <c r="FZ440" s="54"/>
      <c r="GJ440" s="54"/>
      <c r="GT440" s="54"/>
      <c r="HD440" s="54"/>
      <c r="HN440" s="54"/>
      <c r="HX440" s="54"/>
      <c r="IH440" s="54"/>
    </row>
    <row r="441" spans="1:242" s="2" customFormat="1" x14ac:dyDescent="0.25">
      <c r="A441" s="165"/>
      <c r="B441" s="54"/>
      <c r="L441" s="54"/>
      <c r="V441" s="54"/>
      <c r="AF441" s="54"/>
      <c r="AP441" s="54"/>
      <c r="AZ441" s="54"/>
      <c r="BJ441" s="54"/>
      <c r="BT441" s="54"/>
      <c r="CD441" s="54"/>
      <c r="CN441" s="54"/>
      <c r="CX441" s="54"/>
      <c r="DH441" s="54"/>
      <c r="DR441" s="54"/>
      <c r="EB441" s="54"/>
      <c r="EL441" s="54"/>
      <c r="EV441" s="54"/>
      <c r="FF441" s="54"/>
      <c r="FP441" s="54"/>
      <c r="FZ441" s="54"/>
      <c r="GJ441" s="54"/>
      <c r="GT441" s="54"/>
      <c r="HD441" s="54"/>
      <c r="HN441" s="54"/>
      <c r="HX441" s="54"/>
      <c r="IH441" s="54"/>
    </row>
    <row r="442" spans="1:242" s="2" customFormat="1" x14ac:dyDescent="0.25">
      <c r="A442" s="165"/>
      <c r="B442" s="54"/>
      <c r="L442" s="54"/>
      <c r="V442" s="54"/>
      <c r="AF442" s="54"/>
      <c r="AP442" s="54"/>
      <c r="AZ442" s="54"/>
      <c r="BJ442" s="54"/>
      <c r="BT442" s="54"/>
      <c r="CD442" s="54"/>
      <c r="CN442" s="54"/>
      <c r="CX442" s="54"/>
      <c r="DH442" s="54"/>
      <c r="DR442" s="54"/>
      <c r="EB442" s="54"/>
      <c r="EL442" s="54"/>
      <c r="EV442" s="54"/>
      <c r="FF442" s="54"/>
      <c r="FP442" s="54"/>
      <c r="FZ442" s="54"/>
      <c r="GJ442" s="54"/>
      <c r="GT442" s="54"/>
      <c r="HD442" s="54"/>
      <c r="HN442" s="54"/>
      <c r="HX442" s="54"/>
      <c r="IH442" s="54"/>
    </row>
    <row r="443" spans="1:242" s="2" customFormat="1" x14ac:dyDescent="0.25">
      <c r="A443" s="165"/>
      <c r="B443" s="54"/>
      <c r="L443" s="54"/>
      <c r="V443" s="54"/>
      <c r="AF443" s="54"/>
      <c r="AP443" s="54"/>
      <c r="AZ443" s="54"/>
      <c r="BJ443" s="54"/>
      <c r="BT443" s="54"/>
      <c r="CD443" s="54"/>
      <c r="CN443" s="54"/>
      <c r="CX443" s="54"/>
      <c r="DH443" s="54"/>
      <c r="DR443" s="54"/>
      <c r="EB443" s="54"/>
      <c r="EL443" s="54"/>
      <c r="EV443" s="54"/>
      <c r="FF443" s="54"/>
      <c r="FP443" s="54"/>
      <c r="FZ443" s="54"/>
      <c r="GJ443" s="54"/>
      <c r="GT443" s="54"/>
      <c r="HD443" s="54"/>
      <c r="HN443" s="54"/>
      <c r="HX443" s="54"/>
      <c r="IH443" s="54"/>
    </row>
    <row r="444" spans="1:242" s="2" customFormat="1" x14ac:dyDescent="0.25">
      <c r="A444" s="165"/>
      <c r="B444" s="54"/>
      <c r="L444" s="54"/>
      <c r="V444" s="54"/>
      <c r="AF444" s="54"/>
      <c r="AP444" s="54"/>
      <c r="AZ444" s="54"/>
      <c r="BJ444" s="54"/>
      <c r="BT444" s="54"/>
      <c r="CD444" s="54"/>
      <c r="CN444" s="54"/>
      <c r="CX444" s="54"/>
      <c r="DH444" s="54"/>
      <c r="DR444" s="54"/>
      <c r="EB444" s="54"/>
      <c r="EL444" s="54"/>
      <c r="EV444" s="54"/>
      <c r="FF444" s="54"/>
      <c r="FP444" s="54"/>
      <c r="FZ444" s="54"/>
      <c r="GJ444" s="54"/>
      <c r="GT444" s="54"/>
      <c r="HD444" s="54"/>
      <c r="HN444" s="54"/>
      <c r="HX444" s="54"/>
      <c r="IH444" s="54"/>
    </row>
    <row r="445" spans="1:242" s="2" customFormat="1" x14ac:dyDescent="0.25">
      <c r="A445" s="165"/>
      <c r="B445" s="54"/>
      <c r="L445" s="54"/>
      <c r="V445" s="54"/>
      <c r="AF445" s="54"/>
      <c r="AP445" s="54"/>
      <c r="AZ445" s="54"/>
      <c r="BJ445" s="54"/>
      <c r="BT445" s="54"/>
      <c r="CD445" s="54"/>
      <c r="CN445" s="54"/>
      <c r="CX445" s="54"/>
      <c r="DH445" s="54"/>
      <c r="DR445" s="54"/>
      <c r="EB445" s="54"/>
      <c r="EL445" s="54"/>
      <c r="EV445" s="54"/>
      <c r="FF445" s="54"/>
      <c r="FP445" s="54"/>
      <c r="FZ445" s="54"/>
      <c r="GJ445" s="54"/>
      <c r="GT445" s="54"/>
      <c r="HD445" s="54"/>
      <c r="HN445" s="54"/>
      <c r="HX445" s="54"/>
      <c r="IH445" s="54"/>
    </row>
    <row r="446" spans="1:242" s="2" customFormat="1" x14ac:dyDescent="0.25">
      <c r="A446" s="165"/>
      <c r="B446" s="54"/>
      <c r="L446" s="54"/>
      <c r="V446" s="54"/>
      <c r="AF446" s="54"/>
      <c r="AP446" s="54"/>
      <c r="AZ446" s="54"/>
      <c r="BJ446" s="54"/>
      <c r="BT446" s="54"/>
      <c r="CD446" s="54"/>
      <c r="CN446" s="54"/>
      <c r="CX446" s="54"/>
      <c r="DH446" s="54"/>
      <c r="DR446" s="54"/>
      <c r="EB446" s="54"/>
      <c r="EL446" s="54"/>
      <c r="EV446" s="54"/>
      <c r="FF446" s="54"/>
      <c r="FP446" s="54"/>
      <c r="FZ446" s="54"/>
      <c r="GJ446" s="54"/>
      <c r="GT446" s="54"/>
      <c r="HD446" s="54"/>
      <c r="HN446" s="54"/>
      <c r="HX446" s="54"/>
      <c r="IH446" s="54"/>
    </row>
    <row r="447" spans="1:242" s="2" customFormat="1" x14ac:dyDescent="0.25">
      <c r="A447" s="165"/>
      <c r="B447" s="54"/>
      <c r="L447" s="54"/>
      <c r="V447" s="54"/>
      <c r="AF447" s="54"/>
      <c r="AP447" s="54"/>
      <c r="AZ447" s="54"/>
      <c r="BJ447" s="54"/>
      <c r="BT447" s="54"/>
      <c r="CD447" s="54"/>
      <c r="CN447" s="54"/>
      <c r="CX447" s="54"/>
      <c r="DH447" s="54"/>
      <c r="DR447" s="54"/>
      <c r="EB447" s="54"/>
      <c r="EL447" s="54"/>
      <c r="EV447" s="54"/>
      <c r="FF447" s="54"/>
      <c r="FP447" s="54"/>
      <c r="FZ447" s="54"/>
      <c r="GJ447" s="54"/>
      <c r="GT447" s="54"/>
      <c r="HD447" s="54"/>
      <c r="HN447" s="54"/>
      <c r="HX447" s="54"/>
      <c r="IH447" s="54"/>
    </row>
    <row r="448" spans="1:242" s="2" customFormat="1" x14ac:dyDescent="0.25">
      <c r="A448" s="165"/>
      <c r="B448" s="54"/>
      <c r="L448" s="54"/>
      <c r="V448" s="54"/>
      <c r="AF448" s="54"/>
      <c r="AP448" s="54"/>
      <c r="AZ448" s="54"/>
      <c r="BJ448" s="54"/>
      <c r="BT448" s="54"/>
      <c r="CD448" s="54"/>
      <c r="CN448" s="54"/>
      <c r="CX448" s="54"/>
      <c r="DH448" s="54"/>
      <c r="DR448" s="54"/>
      <c r="EB448" s="54"/>
      <c r="EL448" s="54"/>
      <c r="EV448" s="54"/>
      <c r="FF448" s="54"/>
      <c r="FP448" s="54"/>
      <c r="FZ448" s="54"/>
      <c r="GJ448" s="54"/>
      <c r="GT448" s="54"/>
      <c r="HD448" s="54"/>
      <c r="HN448" s="54"/>
      <c r="HX448" s="54"/>
      <c r="IH448" s="54"/>
    </row>
    <row r="449" spans="1:242" s="2" customFormat="1" x14ac:dyDescent="0.25">
      <c r="A449" s="165"/>
      <c r="B449" s="54"/>
      <c r="L449" s="54"/>
      <c r="V449" s="54"/>
      <c r="AF449" s="54"/>
      <c r="AP449" s="54"/>
      <c r="AZ449" s="54"/>
      <c r="BJ449" s="54"/>
      <c r="BT449" s="54"/>
      <c r="CD449" s="54"/>
      <c r="CN449" s="54"/>
      <c r="CX449" s="54"/>
      <c r="DH449" s="54"/>
      <c r="DR449" s="54"/>
      <c r="EB449" s="54"/>
      <c r="EL449" s="54"/>
      <c r="EV449" s="54"/>
      <c r="FF449" s="54"/>
      <c r="FP449" s="54"/>
      <c r="FZ449" s="54"/>
      <c r="GJ449" s="54"/>
      <c r="GT449" s="54"/>
      <c r="HD449" s="54"/>
      <c r="HN449" s="54"/>
      <c r="HX449" s="54"/>
      <c r="IH449" s="54"/>
    </row>
    <row r="450" spans="1:242" s="2" customFormat="1" x14ac:dyDescent="0.25">
      <c r="A450" s="165"/>
      <c r="B450" s="54"/>
      <c r="L450" s="54"/>
      <c r="V450" s="54"/>
      <c r="AF450" s="54"/>
      <c r="AP450" s="54"/>
      <c r="AZ450" s="54"/>
      <c r="BJ450" s="54"/>
      <c r="BT450" s="54"/>
      <c r="CD450" s="54"/>
      <c r="CN450" s="54"/>
      <c r="CX450" s="54"/>
      <c r="DH450" s="54"/>
      <c r="DR450" s="54"/>
      <c r="EB450" s="54"/>
      <c r="EL450" s="54"/>
      <c r="EV450" s="54"/>
      <c r="FF450" s="54"/>
      <c r="FP450" s="54"/>
      <c r="FZ450" s="54"/>
      <c r="GJ450" s="54"/>
      <c r="GT450" s="54"/>
      <c r="HD450" s="54"/>
      <c r="HN450" s="54"/>
      <c r="HX450" s="54"/>
      <c r="IH450" s="54"/>
    </row>
    <row r="451" spans="1:242" s="2" customFormat="1" x14ac:dyDescent="0.25">
      <c r="A451" s="165"/>
      <c r="B451" s="54"/>
      <c r="L451" s="54"/>
      <c r="V451" s="54"/>
      <c r="AF451" s="54"/>
      <c r="AP451" s="54"/>
      <c r="AZ451" s="54"/>
      <c r="BJ451" s="54"/>
      <c r="BT451" s="54"/>
      <c r="CD451" s="54"/>
      <c r="CN451" s="54"/>
      <c r="CX451" s="54"/>
      <c r="DH451" s="54"/>
      <c r="DR451" s="54"/>
      <c r="EB451" s="54"/>
      <c r="EL451" s="54"/>
      <c r="EV451" s="54"/>
      <c r="FF451" s="54"/>
      <c r="FP451" s="54"/>
      <c r="FZ451" s="54"/>
      <c r="GJ451" s="54"/>
      <c r="GT451" s="54"/>
      <c r="HD451" s="54"/>
      <c r="HN451" s="54"/>
      <c r="HX451" s="54"/>
      <c r="IH451" s="54"/>
    </row>
    <row r="452" spans="1:242" s="2" customFormat="1" x14ac:dyDescent="0.25">
      <c r="A452" s="165"/>
      <c r="B452" s="54"/>
      <c r="L452" s="54"/>
      <c r="V452" s="54"/>
      <c r="AF452" s="54"/>
      <c r="AP452" s="54"/>
      <c r="AZ452" s="54"/>
      <c r="BJ452" s="54"/>
      <c r="BT452" s="54"/>
      <c r="CD452" s="54"/>
      <c r="CN452" s="54"/>
      <c r="CX452" s="54"/>
      <c r="DH452" s="54"/>
      <c r="DR452" s="54"/>
      <c r="EB452" s="54"/>
      <c r="EL452" s="54"/>
      <c r="EV452" s="54"/>
      <c r="FF452" s="54"/>
      <c r="FP452" s="54"/>
      <c r="FZ452" s="54"/>
      <c r="GJ452" s="54"/>
      <c r="GT452" s="54"/>
      <c r="HD452" s="54"/>
      <c r="HN452" s="54"/>
      <c r="HX452" s="54"/>
      <c r="IH452" s="54"/>
    </row>
    <row r="453" spans="1:242" s="2" customFormat="1" x14ac:dyDescent="0.25">
      <c r="A453" s="165"/>
      <c r="B453" s="54"/>
      <c r="L453" s="54"/>
      <c r="V453" s="54"/>
      <c r="AF453" s="54"/>
      <c r="AP453" s="54"/>
      <c r="AZ453" s="54"/>
      <c r="BJ453" s="54"/>
      <c r="BT453" s="54"/>
      <c r="CD453" s="54"/>
      <c r="CN453" s="54"/>
      <c r="CX453" s="54"/>
      <c r="DH453" s="54"/>
      <c r="DR453" s="54"/>
      <c r="EB453" s="54"/>
      <c r="EL453" s="54"/>
      <c r="EV453" s="54"/>
      <c r="FF453" s="54"/>
      <c r="FP453" s="54"/>
      <c r="FZ453" s="54"/>
      <c r="GJ453" s="54"/>
      <c r="GT453" s="54"/>
      <c r="HD453" s="54"/>
      <c r="HN453" s="54"/>
      <c r="HX453" s="54"/>
      <c r="IH453" s="54"/>
    </row>
    <row r="454" spans="1:242" s="2" customFormat="1" x14ac:dyDescent="0.25">
      <c r="A454" s="165"/>
      <c r="B454" s="54"/>
      <c r="L454" s="54"/>
      <c r="V454" s="54"/>
      <c r="AF454" s="54"/>
      <c r="AP454" s="54"/>
      <c r="AZ454" s="54"/>
      <c r="BJ454" s="54"/>
      <c r="BT454" s="54"/>
      <c r="CD454" s="54"/>
      <c r="CN454" s="54"/>
      <c r="CX454" s="54"/>
      <c r="DH454" s="54"/>
      <c r="DR454" s="54"/>
      <c r="EB454" s="54"/>
      <c r="EL454" s="54"/>
      <c r="EV454" s="54"/>
      <c r="FF454" s="54"/>
      <c r="FP454" s="54"/>
      <c r="FZ454" s="54"/>
      <c r="GJ454" s="54"/>
      <c r="GT454" s="54"/>
      <c r="HD454" s="54"/>
      <c r="HN454" s="54"/>
      <c r="HX454" s="54"/>
      <c r="IH454" s="54"/>
    </row>
    <row r="455" spans="1:242" s="2" customFormat="1" x14ac:dyDescent="0.25">
      <c r="A455" s="165"/>
      <c r="B455" s="54"/>
      <c r="L455" s="54"/>
      <c r="V455" s="54"/>
      <c r="AF455" s="54"/>
      <c r="AP455" s="54"/>
      <c r="AZ455" s="54"/>
      <c r="BJ455" s="54"/>
      <c r="BT455" s="54"/>
      <c r="CD455" s="54"/>
      <c r="CN455" s="54"/>
      <c r="CX455" s="54"/>
      <c r="DH455" s="54"/>
      <c r="DR455" s="54"/>
      <c r="EB455" s="54"/>
      <c r="EL455" s="54"/>
      <c r="EV455" s="54"/>
      <c r="FF455" s="54"/>
      <c r="FP455" s="54"/>
      <c r="FZ455" s="54"/>
      <c r="GJ455" s="54"/>
      <c r="GT455" s="54"/>
      <c r="HD455" s="54"/>
      <c r="HN455" s="54"/>
      <c r="HX455" s="54"/>
      <c r="IH455" s="54"/>
    </row>
    <row r="456" spans="1:242" s="2" customFormat="1" x14ac:dyDescent="0.25">
      <c r="A456" s="165"/>
      <c r="B456" s="54"/>
      <c r="L456" s="54"/>
      <c r="V456" s="54"/>
      <c r="AF456" s="54"/>
      <c r="AP456" s="54"/>
      <c r="AZ456" s="54"/>
      <c r="BJ456" s="54"/>
      <c r="BT456" s="54"/>
      <c r="CD456" s="54"/>
      <c r="CN456" s="54"/>
      <c r="CX456" s="54"/>
      <c r="DH456" s="54"/>
      <c r="DR456" s="54"/>
      <c r="EB456" s="54"/>
      <c r="EL456" s="54"/>
      <c r="EV456" s="54"/>
      <c r="FF456" s="54"/>
      <c r="FP456" s="54"/>
      <c r="FZ456" s="54"/>
      <c r="GJ456" s="54"/>
      <c r="GT456" s="54"/>
      <c r="HD456" s="54"/>
      <c r="HN456" s="54"/>
      <c r="HX456" s="54"/>
      <c r="IH456" s="54"/>
    </row>
    <row r="457" spans="1:242" s="2" customFormat="1" x14ac:dyDescent="0.25">
      <c r="A457" s="165"/>
      <c r="B457" s="54"/>
      <c r="L457" s="54"/>
      <c r="V457" s="54"/>
      <c r="AF457" s="54"/>
      <c r="AP457" s="54"/>
      <c r="AZ457" s="54"/>
      <c r="BJ457" s="54"/>
      <c r="BT457" s="54"/>
      <c r="CD457" s="54"/>
      <c r="CN457" s="54"/>
      <c r="CX457" s="54"/>
      <c r="DH457" s="54"/>
      <c r="DR457" s="54"/>
      <c r="EB457" s="54"/>
      <c r="EL457" s="54"/>
      <c r="EV457" s="54"/>
      <c r="FF457" s="54"/>
      <c r="FP457" s="54"/>
      <c r="FZ457" s="54"/>
      <c r="GJ457" s="54"/>
      <c r="GT457" s="54"/>
      <c r="HD457" s="54"/>
      <c r="HN457" s="54"/>
      <c r="HX457" s="54"/>
      <c r="IH457" s="54"/>
    </row>
    <row r="458" spans="1:242" s="2" customFormat="1" x14ac:dyDescent="0.25">
      <c r="A458" s="165"/>
      <c r="B458" s="54"/>
      <c r="L458" s="54"/>
      <c r="V458" s="54"/>
      <c r="AF458" s="54"/>
      <c r="AP458" s="54"/>
      <c r="AZ458" s="54"/>
      <c r="BJ458" s="54"/>
      <c r="BT458" s="54"/>
      <c r="CD458" s="54"/>
      <c r="CN458" s="54"/>
      <c r="CX458" s="54"/>
      <c r="DH458" s="54"/>
      <c r="DR458" s="54"/>
      <c r="EB458" s="54"/>
      <c r="EL458" s="54"/>
      <c r="EV458" s="54"/>
      <c r="FF458" s="54"/>
      <c r="FP458" s="54"/>
      <c r="FZ458" s="54"/>
      <c r="GJ458" s="54"/>
      <c r="GT458" s="54"/>
      <c r="HD458" s="54"/>
      <c r="HN458" s="54"/>
      <c r="HX458" s="54"/>
      <c r="IH458" s="54"/>
    </row>
    <row r="459" spans="1:242" s="2" customFormat="1" x14ac:dyDescent="0.25">
      <c r="A459" s="165"/>
      <c r="B459" s="54"/>
      <c r="L459" s="54"/>
      <c r="V459" s="54"/>
      <c r="AF459" s="54"/>
      <c r="AP459" s="54"/>
      <c r="AZ459" s="54"/>
      <c r="BJ459" s="54"/>
      <c r="BT459" s="54"/>
      <c r="CD459" s="54"/>
      <c r="CN459" s="54"/>
      <c r="CX459" s="54"/>
      <c r="DH459" s="54"/>
      <c r="DR459" s="54"/>
      <c r="EB459" s="54"/>
      <c r="EL459" s="54"/>
      <c r="EV459" s="54"/>
      <c r="FF459" s="54"/>
      <c r="FP459" s="54"/>
      <c r="FZ459" s="54"/>
      <c r="GJ459" s="54"/>
      <c r="GT459" s="54"/>
      <c r="HD459" s="54"/>
      <c r="HN459" s="54"/>
      <c r="HX459" s="54"/>
      <c r="IH459" s="54"/>
    </row>
    <row r="460" spans="1:242" s="2" customFormat="1" x14ac:dyDescent="0.25">
      <c r="A460" s="165"/>
      <c r="B460" s="54"/>
      <c r="L460" s="54"/>
      <c r="V460" s="54"/>
      <c r="AF460" s="54"/>
      <c r="AP460" s="54"/>
      <c r="AZ460" s="54"/>
      <c r="BJ460" s="54"/>
      <c r="BT460" s="54"/>
      <c r="CD460" s="54"/>
      <c r="CN460" s="54"/>
      <c r="CX460" s="54"/>
      <c r="DH460" s="54"/>
      <c r="DR460" s="54"/>
      <c r="EB460" s="54"/>
      <c r="EL460" s="54"/>
      <c r="EV460" s="54"/>
      <c r="FF460" s="54"/>
      <c r="FP460" s="54"/>
      <c r="FZ460" s="54"/>
      <c r="GJ460" s="54"/>
      <c r="GT460" s="54"/>
      <c r="HD460" s="54"/>
      <c r="HN460" s="54"/>
      <c r="HX460" s="54"/>
      <c r="IH460" s="54"/>
    </row>
    <row r="461" spans="1:242" s="2" customFormat="1" x14ac:dyDescent="0.25">
      <c r="A461" s="165"/>
      <c r="B461" s="54"/>
      <c r="L461" s="54"/>
      <c r="V461" s="54"/>
      <c r="AF461" s="54"/>
      <c r="AP461" s="54"/>
      <c r="AZ461" s="54"/>
      <c r="BJ461" s="54"/>
      <c r="BT461" s="54"/>
      <c r="CD461" s="54"/>
      <c r="CN461" s="54"/>
      <c r="CX461" s="54"/>
      <c r="DH461" s="54"/>
      <c r="DR461" s="54"/>
      <c r="EB461" s="54"/>
      <c r="EL461" s="54"/>
      <c r="EV461" s="54"/>
      <c r="FF461" s="54"/>
      <c r="FP461" s="54"/>
      <c r="FZ461" s="54"/>
      <c r="GJ461" s="54"/>
      <c r="GT461" s="54"/>
      <c r="HD461" s="54"/>
      <c r="HN461" s="54"/>
      <c r="HX461" s="54"/>
      <c r="IH461" s="54"/>
    </row>
    <row r="462" spans="1:242" s="2" customFormat="1" x14ac:dyDescent="0.25">
      <c r="A462" s="165"/>
      <c r="B462" s="54"/>
      <c r="L462" s="54"/>
      <c r="V462" s="54"/>
      <c r="AF462" s="54"/>
      <c r="AP462" s="54"/>
      <c r="AZ462" s="54"/>
      <c r="BJ462" s="54"/>
      <c r="BT462" s="54"/>
      <c r="CD462" s="54"/>
      <c r="CN462" s="54"/>
      <c r="CX462" s="54"/>
      <c r="DH462" s="54"/>
      <c r="DR462" s="54"/>
      <c r="EB462" s="54"/>
      <c r="EL462" s="54"/>
      <c r="EV462" s="54"/>
      <c r="FF462" s="54"/>
      <c r="FP462" s="54"/>
      <c r="FZ462" s="54"/>
      <c r="GJ462" s="54"/>
      <c r="GT462" s="54"/>
      <c r="HD462" s="54"/>
      <c r="HN462" s="54"/>
      <c r="HX462" s="54"/>
      <c r="IH462" s="54"/>
    </row>
    <row r="463" spans="1:242" s="2" customFormat="1" x14ac:dyDescent="0.25">
      <c r="A463" s="165"/>
      <c r="B463" s="54"/>
      <c r="L463" s="54"/>
      <c r="V463" s="54"/>
      <c r="AF463" s="54"/>
      <c r="AP463" s="54"/>
      <c r="AZ463" s="54"/>
      <c r="BJ463" s="54"/>
      <c r="BT463" s="54"/>
      <c r="CD463" s="54"/>
      <c r="CN463" s="54"/>
      <c r="CX463" s="54"/>
      <c r="DH463" s="54"/>
      <c r="DR463" s="54"/>
      <c r="EB463" s="54"/>
      <c r="EL463" s="54"/>
      <c r="EV463" s="54"/>
      <c r="FF463" s="54"/>
      <c r="FP463" s="54"/>
      <c r="FZ463" s="54"/>
      <c r="GJ463" s="54"/>
      <c r="GT463" s="54"/>
      <c r="HD463" s="54"/>
      <c r="HN463" s="54"/>
      <c r="HX463" s="54"/>
      <c r="IH463" s="54"/>
    </row>
    <row r="464" spans="1:242" s="2" customFormat="1" x14ac:dyDescent="0.25">
      <c r="A464" s="165"/>
      <c r="B464" s="54"/>
      <c r="L464" s="54"/>
      <c r="V464" s="54"/>
      <c r="AF464" s="54"/>
      <c r="AP464" s="54"/>
      <c r="AZ464" s="54"/>
      <c r="BJ464" s="54"/>
      <c r="BT464" s="54"/>
      <c r="CD464" s="54"/>
      <c r="CN464" s="54"/>
      <c r="CX464" s="54"/>
      <c r="DH464" s="54"/>
      <c r="DR464" s="54"/>
      <c r="EB464" s="54"/>
      <c r="EL464" s="54"/>
      <c r="EV464" s="54"/>
      <c r="FF464" s="54"/>
      <c r="FP464" s="54"/>
      <c r="FZ464" s="54"/>
      <c r="GJ464" s="54"/>
      <c r="GT464" s="54"/>
      <c r="HD464" s="54"/>
      <c r="HN464" s="54"/>
      <c r="HX464" s="54"/>
      <c r="IH464" s="54"/>
    </row>
    <row r="465" spans="1:242" s="2" customFormat="1" x14ac:dyDescent="0.25">
      <c r="A465" s="165"/>
      <c r="B465" s="54"/>
      <c r="L465" s="54"/>
      <c r="V465" s="54"/>
      <c r="AF465" s="54"/>
      <c r="AP465" s="54"/>
      <c r="AZ465" s="54"/>
      <c r="BJ465" s="54"/>
      <c r="BT465" s="54"/>
      <c r="CD465" s="54"/>
      <c r="CN465" s="54"/>
      <c r="CX465" s="54"/>
      <c r="DH465" s="54"/>
      <c r="DR465" s="54"/>
      <c r="EB465" s="54"/>
      <c r="EL465" s="54"/>
      <c r="EV465" s="54"/>
      <c r="FF465" s="54"/>
      <c r="FP465" s="54"/>
      <c r="FZ465" s="54"/>
      <c r="GJ465" s="54"/>
      <c r="GT465" s="54"/>
      <c r="HD465" s="54"/>
      <c r="HN465" s="54"/>
      <c r="HX465" s="54"/>
      <c r="IH465" s="54"/>
    </row>
    <row r="466" spans="1:242" s="2" customFormat="1" x14ac:dyDescent="0.25">
      <c r="A466" s="165"/>
      <c r="B466" s="54"/>
      <c r="L466" s="54"/>
      <c r="V466" s="54"/>
      <c r="AF466" s="54"/>
      <c r="AP466" s="54"/>
      <c r="AZ466" s="54"/>
      <c r="BJ466" s="54"/>
      <c r="BT466" s="54"/>
      <c r="CD466" s="54"/>
      <c r="CN466" s="54"/>
      <c r="CX466" s="54"/>
      <c r="DH466" s="54"/>
      <c r="DR466" s="54"/>
      <c r="EB466" s="54"/>
      <c r="EL466" s="54"/>
      <c r="EV466" s="54"/>
      <c r="FF466" s="54"/>
      <c r="FP466" s="54"/>
      <c r="FZ466" s="54"/>
      <c r="GJ466" s="54"/>
      <c r="GT466" s="54"/>
      <c r="HD466" s="54"/>
      <c r="HN466" s="54"/>
      <c r="HX466" s="54"/>
      <c r="IH466" s="54"/>
    </row>
    <row r="467" spans="1:242" s="2" customFormat="1" x14ac:dyDescent="0.25">
      <c r="A467" s="165"/>
      <c r="B467" s="54"/>
      <c r="L467" s="54"/>
      <c r="V467" s="54"/>
      <c r="AF467" s="54"/>
      <c r="AP467" s="54"/>
      <c r="AZ467" s="54"/>
      <c r="BJ467" s="54"/>
      <c r="BT467" s="54"/>
      <c r="CD467" s="54"/>
      <c r="CN467" s="54"/>
      <c r="CX467" s="54"/>
      <c r="DH467" s="54"/>
      <c r="DR467" s="54"/>
      <c r="EB467" s="54"/>
      <c r="EL467" s="54"/>
      <c r="EV467" s="54"/>
      <c r="FF467" s="54"/>
      <c r="FP467" s="54"/>
      <c r="FZ467" s="54"/>
      <c r="GJ467" s="54"/>
      <c r="GT467" s="54"/>
      <c r="HD467" s="54"/>
      <c r="HN467" s="54"/>
      <c r="HX467" s="54"/>
      <c r="IH467" s="54"/>
    </row>
    <row r="468" spans="1:242" s="2" customFormat="1" x14ac:dyDescent="0.25">
      <c r="A468" s="165"/>
      <c r="B468" s="54"/>
      <c r="L468" s="54"/>
      <c r="V468" s="54"/>
      <c r="AF468" s="54"/>
      <c r="AP468" s="54"/>
      <c r="AZ468" s="54"/>
      <c r="BJ468" s="54"/>
      <c r="BT468" s="54"/>
      <c r="CD468" s="54"/>
      <c r="CN468" s="54"/>
      <c r="CX468" s="54"/>
      <c r="DH468" s="54"/>
      <c r="DR468" s="54"/>
      <c r="EB468" s="54"/>
      <c r="EL468" s="54"/>
      <c r="EV468" s="54"/>
      <c r="FF468" s="54"/>
      <c r="FP468" s="54"/>
      <c r="FZ468" s="54"/>
      <c r="GJ468" s="54"/>
      <c r="GT468" s="54"/>
      <c r="HD468" s="54"/>
      <c r="HN468" s="54"/>
      <c r="HX468" s="54"/>
      <c r="IH468" s="54"/>
    </row>
    <row r="469" spans="1:242" s="2" customFormat="1" x14ac:dyDescent="0.25">
      <c r="A469" s="165"/>
      <c r="B469" s="54"/>
      <c r="L469" s="54"/>
      <c r="V469" s="54"/>
      <c r="AF469" s="54"/>
      <c r="AP469" s="54"/>
      <c r="AZ469" s="54"/>
      <c r="BJ469" s="54"/>
      <c r="BT469" s="54"/>
      <c r="CD469" s="54"/>
      <c r="CN469" s="54"/>
      <c r="CX469" s="54"/>
      <c r="DH469" s="54"/>
      <c r="DR469" s="54"/>
      <c r="EB469" s="54"/>
      <c r="EL469" s="54"/>
      <c r="EV469" s="54"/>
      <c r="FF469" s="54"/>
      <c r="FP469" s="54"/>
      <c r="FZ469" s="54"/>
      <c r="GJ469" s="54"/>
      <c r="GT469" s="54"/>
      <c r="HD469" s="54"/>
      <c r="HN469" s="54"/>
      <c r="HX469" s="54"/>
      <c r="IH469" s="54"/>
    </row>
    <row r="470" spans="1:242" s="2" customFormat="1" x14ac:dyDescent="0.25">
      <c r="A470" s="165"/>
      <c r="B470" s="54"/>
      <c r="L470" s="54"/>
      <c r="V470" s="54"/>
      <c r="AF470" s="54"/>
      <c r="AP470" s="54"/>
      <c r="AZ470" s="54"/>
      <c r="BJ470" s="54"/>
      <c r="BT470" s="54"/>
      <c r="CD470" s="54"/>
      <c r="CN470" s="54"/>
      <c r="CX470" s="54"/>
      <c r="DH470" s="54"/>
      <c r="DR470" s="54"/>
      <c r="EB470" s="54"/>
      <c r="EL470" s="54"/>
      <c r="EV470" s="54"/>
      <c r="FF470" s="54"/>
      <c r="FP470" s="54"/>
      <c r="FZ470" s="54"/>
      <c r="GJ470" s="54"/>
      <c r="GT470" s="54"/>
      <c r="HD470" s="54"/>
      <c r="HN470" s="54"/>
      <c r="HX470" s="54"/>
      <c r="IH470" s="54"/>
    </row>
    <row r="471" spans="1:242" s="2" customFormat="1" x14ac:dyDescent="0.25">
      <c r="A471" s="165"/>
      <c r="B471" s="54"/>
      <c r="L471" s="54"/>
      <c r="V471" s="54"/>
      <c r="AF471" s="54"/>
      <c r="AP471" s="54"/>
      <c r="AZ471" s="54"/>
      <c r="BJ471" s="54"/>
      <c r="BT471" s="54"/>
      <c r="CD471" s="54"/>
      <c r="CN471" s="54"/>
      <c r="CX471" s="54"/>
      <c r="DH471" s="54"/>
      <c r="DR471" s="54"/>
      <c r="EB471" s="54"/>
      <c r="EL471" s="54"/>
      <c r="EV471" s="54"/>
      <c r="FF471" s="54"/>
      <c r="FP471" s="54"/>
      <c r="FZ471" s="54"/>
      <c r="GJ471" s="54"/>
      <c r="GT471" s="54"/>
      <c r="HD471" s="54"/>
      <c r="HN471" s="54"/>
      <c r="HX471" s="54"/>
      <c r="IH471" s="54"/>
    </row>
    <row r="472" spans="1:242" s="2" customFormat="1" x14ac:dyDescent="0.25">
      <c r="A472" s="165"/>
      <c r="B472" s="54"/>
      <c r="L472" s="54"/>
      <c r="V472" s="54"/>
      <c r="AF472" s="54"/>
      <c r="AP472" s="54"/>
      <c r="AZ472" s="54"/>
      <c r="BJ472" s="54"/>
      <c r="BT472" s="54"/>
      <c r="CD472" s="54"/>
      <c r="CN472" s="54"/>
      <c r="CX472" s="54"/>
      <c r="DH472" s="54"/>
      <c r="DR472" s="54"/>
      <c r="EB472" s="54"/>
      <c r="EL472" s="54"/>
      <c r="EV472" s="54"/>
      <c r="FF472" s="54"/>
      <c r="FP472" s="54"/>
      <c r="FZ472" s="54"/>
      <c r="GJ472" s="54"/>
      <c r="GT472" s="54"/>
      <c r="HD472" s="54"/>
      <c r="HN472" s="54"/>
      <c r="HX472" s="54"/>
      <c r="IH472" s="54"/>
    </row>
    <row r="473" spans="1:242" s="2" customFormat="1" x14ac:dyDescent="0.25">
      <c r="A473" s="165"/>
      <c r="B473" s="54"/>
      <c r="L473" s="54"/>
      <c r="V473" s="54"/>
      <c r="AF473" s="54"/>
      <c r="AP473" s="54"/>
      <c r="AZ473" s="54"/>
      <c r="BJ473" s="54"/>
      <c r="BT473" s="54"/>
      <c r="CD473" s="54"/>
      <c r="CN473" s="54"/>
      <c r="CX473" s="54"/>
      <c r="DH473" s="54"/>
      <c r="DR473" s="54"/>
      <c r="EB473" s="54"/>
      <c r="EL473" s="54"/>
      <c r="EV473" s="54"/>
      <c r="FF473" s="54"/>
      <c r="FP473" s="54"/>
      <c r="FZ473" s="54"/>
      <c r="GJ473" s="54"/>
      <c r="GT473" s="54"/>
      <c r="HD473" s="54"/>
      <c r="HN473" s="54"/>
      <c r="HX473" s="54"/>
      <c r="IH473" s="54"/>
    </row>
    <row r="474" spans="1:242" s="2" customFormat="1" x14ac:dyDescent="0.25">
      <c r="A474" s="165"/>
      <c r="B474" s="54"/>
      <c r="L474" s="54"/>
      <c r="V474" s="54"/>
      <c r="AF474" s="54"/>
      <c r="AP474" s="54"/>
      <c r="AZ474" s="54"/>
      <c r="BJ474" s="54"/>
      <c r="BT474" s="54"/>
      <c r="CD474" s="54"/>
      <c r="CN474" s="54"/>
      <c r="CX474" s="54"/>
      <c r="DH474" s="54"/>
      <c r="DR474" s="54"/>
      <c r="EB474" s="54"/>
      <c r="EL474" s="54"/>
      <c r="EV474" s="54"/>
      <c r="FF474" s="54"/>
      <c r="FP474" s="54"/>
      <c r="FZ474" s="54"/>
      <c r="GJ474" s="54"/>
      <c r="GT474" s="54"/>
      <c r="HD474" s="54"/>
      <c r="HN474" s="54"/>
      <c r="HX474" s="54"/>
      <c r="IH474" s="54"/>
    </row>
    <row r="475" spans="1:242" s="2" customFormat="1" x14ac:dyDescent="0.25">
      <c r="A475" s="165"/>
      <c r="B475" s="54"/>
      <c r="L475" s="54"/>
      <c r="V475" s="54"/>
      <c r="AF475" s="54"/>
      <c r="AP475" s="54"/>
      <c r="AZ475" s="54"/>
      <c r="BJ475" s="54"/>
      <c r="BT475" s="54"/>
      <c r="CD475" s="54"/>
      <c r="CN475" s="54"/>
      <c r="CX475" s="54"/>
      <c r="DH475" s="54"/>
      <c r="DR475" s="54"/>
      <c r="EB475" s="54"/>
      <c r="EL475" s="54"/>
      <c r="EV475" s="54"/>
      <c r="FF475" s="54"/>
      <c r="FP475" s="54"/>
      <c r="FZ475" s="54"/>
      <c r="GJ475" s="54"/>
      <c r="GT475" s="54"/>
      <c r="HD475" s="54"/>
      <c r="HN475" s="54"/>
      <c r="HX475" s="54"/>
      <c r="IH475" s="54"/>
    </row>
    <row r="476" spans="1:242" s="2" customFormat="1" x14ac:dyDescent="0.25">
      <c r="A476" s="165"/>
      <c r="B476" s="54"/>
      <c r="L476" s="54"/>
      <c r="V476" s="54"/>
      <c r="AF476" s="54"/>
      <c r="AP476" s="54"/>
      <c r="AZ476" s="54"/>
      <c r="BJ476" s="54"/>
      <c r="BT476" s="54"/>
      <c r="CD476" s="54"/>
      <c r="CN476" s="54"/>
      <c r="CX476" s="54"/>
      <c r="DH476" s="54"/>
      <c r="DR476" s="54"/>
      <c r="EB476" s="54"/>
      <c r="EL476" s="54"/>
      <c r="EV476" s="54"/>
      <c r="FF476" s="54"/>
      <c r="FP476" s="54"/>
      <c r="FZ476" s="54"/>
      <c r="GJ476" s="54"/>
      <c r="GT476" s="54"/>
      <c r="HD476" s="54"/>
      <c r="HN476" s="54"/>
      <c r="HX476" s="54"/>
      <c r="IH476" s="54"/>
    </row>
    <row r="477" spans="1:242" s="2" customFormat="1" x14ac:dyDescent="0.25">
      <c r="A477" s="165"/>
      <c r="B477" s="54"/>
      <c r="L477" s="54"/>
      <c r="V477" s="54"/>
      <c r="AF477" s="54"/>
      <c r="AP477" s="54"/>
      <c r="AZ477" s="54"/>
      <c r="BJ477" s="54"/>
      <c r="BT477" s="54"/>
      <c r="CD477" s="54"/>
      <c r="CN477" s="54"/>
      <c r="CX477" s="54"/>
      <c r="DH477" s="54"/>
      <c r="DR477" s="54"/>
      <c r="EB477" s="54"/>
      <c r="EL477" s="54"/>
      <c r="EV477" s="54"/>
      <c r="FF477" s="54"/>
      <c r="FP477" s="54"/>
      <c r="FZ477" s="54"/>
      <c r="GJ477" s="54"/>
      <c r="GT477" s="54"/>
      <c r="HD477" s="54"/>
      <c r="HN477" s="54"/>
      <c r="HX477" s="54"/>
      <c r="IH477" s="54"/>
    </row>
    <row r="478" spans="1:242" s="2" customFormat="1" x14ac:dyDescent="0.25">
      <c r="A478" s="165"/>
      <c r="B478" s="54"/>
      <c r="L478" s="54"/>
      <c r="V478" s="54"/>
      <c r="AF478" s="54"/>
      <c r="AP478" s="54"/>
      <c r="AZ478" s="54"/>
      <c r="BJ478" s="54"/>
      <c r="BT478" s="54"/>
      <c r="CD478" s="54"/>
      <c r="CN478" s="54"/>
      <c r="CX478" s="54"/>
      <c r="DH478" s="54"/>
      <c r="DR478" s="54"/>
      <c r="EB478" s="54"/>
      <c r="EL478" s="54"/>
      <c r="EV478" s="54"/>
      <c r="FF478" s="54"/>
      <c r="FP478" s="54"/>
      <c r="FZ478" s="54"/>
      <c r="GJ478" s="54"/>
      <c r="GT478" s="54"/>
      <c r="HD478" s="54"/>
      <c r="HN478" s="54"/>
      <c r="HX478" s="54"/>
      <c r="IH478" s="54"/>
    </row>
    <row r="479" spans="1:242" s="2" customFormat="1" x14ac:dyDescent="0.25">
      <c r="A479" s="165"/>
      <c r="B479" s="54"/>
      <c r="L479" s="54"/>
      <c r="V479" s="54"/>
      <c r="AF479" s="54"/>
      <c r="AP479" s="54"/>
      <c r="AZ479" s="54"/>
      <c r="BJ479" s="54"/>
      <c r="BT479" s="54"/>
      <c r="CD479" s="54"/>
      <c r="CN479" s="54"/>
      <c r="CX479" s="54"/>
      <c r="DH479" s="54"/>
      <c r="DR479" s="54"/>
      <c r="EB479" s="54"/>
      <c r="EL479" s="54"/>
      <c r="EV479" s="54"/>
      <c r="FF479" s="54"/>
      <c r="FP479" s="54"/>
      <c r="FZ479" s="54"/>
      <c r="GJ479" s="54"/>
      <c r="GT479" s="54"/>
      <c r="HD479" s="54"/>
      <c r="HN479" s="54"/>
      <c r="HX479" s="54"/>
      <c r="IH479" s="54"/>
    </row>
    <row r="480" spans="1:242" s="2" customFormat="1" x14ac:dyDescent="0.25">
      <c r="A480" s="165"/>
      <c r="B480" s="54"/>
      <c r="L480" s="54"/>
      <c r="V480" s="54"/>
      <c r="AF480" s="54"/>
      <c r="AP480" s="54"/>
      <c r="AZ480" s="54"/>
      <c r="BJ480" s="54"/>
      <c r="BT480" s="54"/>
      <c r="CD480" s="54"/>
      <c r="CN480" s="54"/>
      <c r="CX480" s="54"/>
      <c r="DH480" s="54"/>
      <c r="DR480" s="54"/>
      <c r="EB480" s="54"/>
      <c r="EL480" s="54"/>
      <c r="EV480" s="54"/>
      <c r="FF480" s="54"/>
      <c r="FP480" s="54"/>
      <c r="FZ480" s="54"/>
      <c r="GJ480" s="54"/>
      <c r="GT480" s="54"/>
      <c r="HD480" s="54"/>
      <c r="HN480" s="54"/>
      <c r="HX480" s="54"/>
      <c r="IH480" s="54"/>
    </row>
    <row r="481" spans="1:242" s="2" customFormat="1" x14ac:dyDescent="0.25">
      <c r="A481" s="165"/>
      <c r="B481" s="54"/>
      <c r="L481" s="54"/>
      <c r="V481" s="54"/>
      <c r="AF481" s="54"/>
      <c r="AP481" s="54"/>
      <c r="AZ481" s="54"/>
      <c r="BJ481" s="54"/>
      <c r="BT481" s="54"/>
      <c r="CD481" s="54"/>
      <c r="CN481" s="54"/>
      <c r="CX481" s="54"/>
      <c r="DH481" s="54"/>
      <c r="DR481" s="54"/>
      <c r="EB481" s="54"/>
      <c r="EL481" s="54"/>
      <c r="EV481" s="54"/>
      <c r="FF481" s="54"/>
      <c r="FP481" s="54"/>
      <c r="FZ481" s="54"/>
      <c r="GJ481" s="54"/>
      <c r="GT481" s="54"/>
      <c r="HD481" s="54"/>
      <c r="HN481" s="54"/>
      <c r="HX481" s="54"/>
      <c r="IH481" s="54"/>
    </row>
    <row r="482" spans="1:242" s="2" customFormat="1" x14ac:dyDescent="0.25">
      <c r="A482" s="165"/>
      <c r="B482" s="54"/>
      <c r="L482" s="54"/>
      <c r="V482" s="54"/>
      <c r="AF482" s="54"/>
      <c r="AP482" s="54"/>
      <c r="AZ482" s="54"/>
      <c r="BJ482" s="54"/>
      <c r="BT482" s="54"/>
      <c r="CD482" s="54"/>
      <c r="CN482" s="54"/>
      <c r="CX482" s="54"/>
      <c r="DH482" s="54"/>
      <c r="DR482" s="54"/>
      <c r="EB482" s="54"/>
      <c r="EL482" s="54"/>
      <c r="EV482" s="54"/>
      <c r="FF482" s="54"/>
      <c r="FP482" s="54"/>
      <c r="FZ482" s="54"/>
      <c r="GJ482" s="54"/>
      <c r="GT482" s="54"/>
      <c r="HD482" s="54"/>
      <c r="HN482" s="54"/>
      <c r="HX482" s="54"/>
      <c r="IH482" s="54"/>
    </row>
    <row r="483" spans="1:242" s="2" customFormat="1" x14ac:dyDescent="0.25">
      <c r="A483" s="165"/>
      <c r="B483" s="54"/>
      <c r="L483" s="54"/>
      <c r="V483" s="54"/>
      <c r="AF483" s="54"/>
      <c r="AP483" s="54"/>
      <c r="AZ483" s="54"/>
      <c r="BJ483" s="54"/>
      <c r="BT483" s="54"/>
      <c r="CD483" s="54"/>
      <c r="CN483" s="54"/>
      <c r="CX483" s="54"/>
      <c r="DH483" s="54"/>
      <c r="DR483" s="54"/>
      <c r="EB483" s="54"/>
      <c r="EL483" s="54"/>
      <c r="EV483" s="54"/>
      <c r="FF483" s="54"/>
      <c r="FP483" s="54"/>
      <c r="FZ483" s="54"/>
      <c r="GJ483" s="54"/>
      <c r="GT483" s="54"/>
      <c r="HD483" s="54"/>
      <c r="HN483" s="54"/>
      <c r="HX483" s="54"/>
      <c r="IH483" s="54"/>
    </row>
    <row r="484" spans="1:242" s="2" customFormat="1" x14ac:dyDescent="0.25">
      <c r="A484" s="165"/>
      <c r="B484" s="54"/>
      <c r="L484" s="54"/>
      <c r="V484" s="54"/>
      <c r="AF484" s="54"/>
      <c r="AP484" s="54"/>
      <c r="AZ484" s="54"/>
      <c r="BJ484" s="54"/>
      <c r="BT484" s="54"/>
      <c r="CD484" s="54"/>
      <c r="CN484" s="54"/>
      <c r="CX484" s="54"/>
      <c r="DH484" s="54"/>
      <c r="DR484" s="54"/>
      <c r="EB484" s="54"/>
      <c r="EL484" s="54"/>
      <c r="EV484" s="54"/>
      <c r="FF484" s="54"/>
      <c r="FP484" s="54"/>
      <c r="FZ484" s="54"/>
      <c r="GJ484" s="54"/>
      <c r="GT484" s="54"/>
      <c r="HD484" s="54"/>
      <c r="HN484" s="54"/>
      <c r="HX484" s="54"/>
      <c r="IH484" s="54"/>
    </row>
    <row r="485" spans="1:242" s="2" customFormat="1" x14ac:dyDescent="0.25">
      <c r="A485" s="165"/>
      <c r="B485" s="54"/>
      <c r="L485" s="54"/>
      <c r="V485" s="54"/>
      <c r="AF485" s="54"/>
      <c r="AP485" s="54"/>
      <c r="AZ485" s="54"/>
      <c r="BJ485" s="54"/>
      <c r="BT485" s="54"/>
      <c r="CD485" s="54"/>
      <c r="CN485" s="54"/>
      <c r="CX485" s="54"/>
      <c r="DH485" s="54"/>
      <c r="DR485" s="54"/>
      <c r="EB485" s="54"/>
      <c r="EL485" s="54"/>
      <c r="EV485" s="54"/>
      <c r="FF485" s="54"/>
      <c r="FP485" s="54"/>
      <c r="FZ485" s="54"/>
      <c r="GJ485" s="54"/>
      <c r="GT485" s="54"/>
      <c r="HD485" s="54"/>
      <c r="HN485" s="54"/>
      <c r="HX485" s="54"/>
      <c r="IH485" s="54"/>
    </row>
    <row r="486" spans="1:242" s="2" customFormat="1" x14ac:dyDescent="0.25">
      <c r="A486" s="165"/>
      <c r="B486" s="54"/>
      <c r="L486" s="54"/>
      <c r="V486" s="54"/>
      <c r="AF486" s="54"/>
      <c r="AP486" s="54"/>
      <c r="AZ486" s="54"/>
      <c r="BJ486" s="54"/>
      <c r="BT486" s="54"/>
      <c r="CD486" s="54"/>
      <c r="CN486" s="54"/>
      <c r="CX486" s="54"/>
      <c r="DH486" s="54"/>
      <c r="DR486" s="54"/>
      <c r="EB486" s="54"/>
      <c r="EL486" s="54"/>
      <c r="EV486" s="54"/>
      <c r="FF486" s="54"/>
      <c r="FP486" s="54"/>
      <c r="FZ486" s="54"/>
      <c r="GJ486" s="54"/>
      <c r="GT486" s="54"/>
      <c r="HD486" s="54"/>
      <c r="HN486" s="54"/>
      <c r="HX486" s="54"/>
      <c r="IH486" s="54"/>
    </row>
    <row r="487" spans="1:242" s="2" customFormat="1" x14ac:dyDescent="0.25">
      <c r="A487" s="165"/>
      <c r="B487" s="54"/>
      <c r="L487" s="54"/>
      <c r="V487" s="54"/>
      <c r="AF487" s="54"/>
      <c r="AP487" s="54"/>
      <c r="AZ487" s="54"/>
      <c r="BJ487" s="54"/>
      <c r="BT487" s="54"/>
      <c r="CD487" s="54"/>
      <c r="CN487" s="54"/>
      <c r="CX487" s="54"/>
      <c r="DH487" s="54"/>
      <c r="DR487" s="54"/>
      <c r="EB487" s="54"/>
      <c r="EL487" s="54"/>
      <c r="EV487" s="54"/>
      <c r="FF487" s="54"/>
      <c r="FP487" s="54"/>
      <c r="FZ487" s="54"/>
      <c r="GJ487" s="54"/>
      <c r="GT487" s="54"/>
      <c r="HD487" s="54"/>
      <c r="HN487" s="54"/>
      <c r="HX487" s="54"/>
      <c r="IH487" s="54"/>
    </row>
    <row r="488" spans="1:242" s="2" customFormat="1" x14ac:dyDescent="0.25">
      <c r="A488" s="165"/>
      <c r="B488" s="54"/>
      <c r="L488" s="54"/>
      <c r="V488" s="54"/>
      <c r="AF488" s="54"/>
      <c r="AP488" s="54"/>
      <c r="AZ488" s="54"/>
      <c r="BJ488" s="54"/>
      <c r="BT488" s="54"/>
      <c r="CD488" s="54"/>
      <c r="CN488" s="54"/>
      <c r="CX488" s="54"/>
      <c r="DH488" s="54"/>
      <c r="DR488" s="54"/>
      <c r="EB488" s="54"/>
      <c r="EL488" s="54"/>
      <c r="EV488" s="54"/>
      <c r="FF488" s="54"/>
      <c r="FP488" s="54"/>
      <c r="FZ488" s="54"/>
      <c r="GJ488" s="54"/>
      <c r="GT488" s="54"/>
      <c r="HD488" s="54"/>
      <c r="HN488" s="54"/>
      <c r="HX488" s="54"/>
      <c r="IH488" s="54"/>
    </row>
    <row r="489" spans="1:242" s="2" customFormat="1" x14ac:dyDescent="0.25">
      <c r="A489" s="165"/>
      <c r="B489" s="54"/>
      <c r="L489" s="54"/>
      <c r="V489" s="54"/>
      <c r="AF489" s="54"/>
      <c r="AP489" s="54"/>
      <c r="AZ489" s="54"/>
      <c r="BJ489" s="54"/>
      <c r="BT489" s="54"/>
      <c r="CD489" s="54"/>
      <c r="CN489" s="54"/>
      <c r="CX489" s="54"/>
      <c r="DH489" s="54"/>
      <c r="DR489" s="54"/>
      <c r="EB489" s="54"/>
      <c r="EL489" s="54"/>
      <c r="EV489" s="54"/>
      <c r="FF489" s="54"/>
      <c r="FP489" s="54"/>
      <c r="FZ489" s="54"/>
      <c r="GJ489" s="54"/>
      <c r="GT489" s="54"/>
      <c r="HD489" s="54"/>
      <c r="HN489" s="54"/>
      <c r="HX489" s="54"/>
      <c r="IH489" s="54"/>
    </row>
    <row r="490" spans="1:242" s="2" customFormat="1" x14ac:dyDescent="0.25">
      <c r="A490" s="165"/>
      <c r="B490" s="54"/>
      <c r="L490" s="54"/>
      <c r="V490" s="54"/>
      <c r="AF490" s="54"/>
      <c r="AP490" s="54"/>
      <c r="AZ490" s="54"/>
      <c r="BJ490" s="54"/>
      <c r="BT490" s="54"/>
      <c r="CD490" s="54"/>
      <c r="CN490" s="54"/>
      <c r="CX490" s="54"/>
      <c r="DH490" s="54"/>
      <c r="DR490" s="54"/>
      <c r="EB490" s="54"/>
      <c r="EL490" s="54"/>
      <c r="EV490" s="54"/>
      <c r="FF490" s="54"/>
      <c r="FP490" s="54"/>
      <c r="FZ490" s="54"/>
      <c r="GJ490" s="54"/>
      <c r="GT490" s="54"/>
      <c r="HD490" s="54"/>
      <c r="HN490" s="54"/>
      <c r="HX490" s="54"/>
      <c r="IH490" s="54"/>
    </row>
    <row r="491" spans="1:242" s="2" customFormat="1" x14ac:dyDescent="0.25">
      <c r="A491" s="165"/>
      <c r="B491" s="54"/>
      <c r="L491" s="54"/>
      <c r="V491" s="54"/>
      <c r="AF491" s="54"/>
      <c r="AP491" s="54"/>
      <c r="AZ491" s="54"/>
      <c r="BJ491" s="54"/>
      <c r="BT491" s="54"/>
      <c r="CD491" s="54"/>
      <c r="CN491" s="54"/>
      <c r="CX491" s="54"/>
      <c r="DH491" s="54"/>
      <c r="DR491" s="54"/>
      <c r="EB491" s="54"/>
      <c r="EL491" s="54"/>
      <c r="EV491" s="54"/>
      <c r="FF491" s="54"/>
      <c r="FP491" s="54"/>
      <c r="FZ491" s="54"/>
      <c r="GJ491" s="54"/>
      <c r="GT491" s="54"/>
      <c r="HD491" s="54"/>
      <c r="HN491" s="54"/>
      <c r="HX491" s="54"/>
      <c r="IH491" s="54"/>
    </row>
    <row r="492" spans="1:242" s="2" customFormat="1" x14ac:dyDescent="0.25">
      <c r="A492" s="165"/>
      <c r="B492" s="54"/>
      <c r="L492" s="54"/>
      <c r="V492" s="54"/>
      <c r="AF492" s="54"/>
      <c r="AP492" s="54"/>
      <c r="AZ492" s="54"/>
      <c r="BJ492" s="54"/>
      <c r="BT492" s="54"/>
      <c r="CD492" s="54"/>
      <c r="CN492" s="54"/>
      <c r="CX492" s="54"/>
      <c r="DH492" s="54"/>
      <c r="DR492" s="54"/>
      <c r="EB492" s="54"/>
      <c r="EL492" s="54"/>
      <c r="EV492" s="54"/>
      <c r="FF492" s="54"/>
      <c r="FP492" s="54"/>
      <c r="FZ492" s="54"/>
      <c r="GJ492" s="54"/>
      <c r="GT492" s="54"/>
      <c r="HD492" s="54"/>
      <c r="HN492" s="54"/>
      <c r="HX492" s="54"/>
      <c r="IH492" s="54"/>
    </row>
    <row r="493" spans="1:242" s="2" customFormat="1" x14ac:dyDescent="0.25">
      <c r="A493" s="165"/>
      <c r="B493" s="54"/>
      <c r="L493" s="54"/>
      <c r="V493" s="54"/>
      <c r="AF493" s="54"/>
      <c r="AP493" s="54"/>
      <c r="AZ493" s="54"/>
      <c r="BJ493" s="54"/>
      <c r="BT493" s="54"/>
      <c r="CD493" s="54"/>
      <c r="CN493" s="54"/>
      <c r="CX493" s="54"/>
      <c r="DH493" s="54"/>
      <c r="DR493" s="54"/>
      <c r="EB493" s="54"/>
      <c r="EL493" s="54"/>
      <c r="EV493" s="54"/>
      <c r="FF493" s="54"/>
      <c r="FP493" s="54"/>
      <c r="FZ493" s="54"/>
      <c r="GJ493" s="54"/>
      <c r="GT493" s="54"/>
      <c r="HD493" s="54"/>
      <c r="HN493" s="54"/>
      <c r="HX493" s="54"/>
      <c r="IH493" s="54"/>
    </row>
    <row r="494" spans="1:242" s="2" customFormat="1" x14ac:dyDescent="0.25">
      <c r="A494" s="165"/>
      <c r="B494" s="54"/>
      <c r="L494" s="54"/>
      <c r="V494" s="54"/>
      <c r="AF494" s="54"/>
      <c r="AP494" s="54"/>
      <c r="AZ494" s="54"/>
      <c r="BJ494" s="54"/>
      <c r="BT494" s="54"/>
      <c r="CD494" s="54"/>
      <c r="CN494" s="54"/>
      <c r="CX494" s="54"/>
      <c r="DH494" s="54"/>
      <c r="DR494" s="54"/>
      <c r="EB494" s="54"/>
      <c r="EL494" s="54"/>
      <c r="EV494" s="54"/>
      <c r="FF494" s="54"/>
      <c r="FP494" s="54"/>
      <c r="FZ494" s="54"/>
      <c r="GJ494" s="54"/>
      <c r="GT494" s="54"/>
      <c r="HD494" s="54"/>
      <c r="HN494" s="54"/>
      <c r="HX494" s="54"/>
      <c r="IH494" s="54"/>
    </row>
    <row r="495" spans="1:242" s="2" customFormat="1" x14ac:dyDescent="0.25">
      <c r="A495" s="165"/>
      <c r="B495" s="54"/>
      <c r="L495" s="54"/>
      <c r="V495" s="54"/>
      <c r="AF495" s="54"/>
      <c r="AP495" s="54"/>
      <c r="AZ495" s="54"/>
      <c r="BJ495" s="54"/>
      <c r="BT495" s="54"/>
      <c r="CD495" s="54"/>
      <c r="CN495" s="54"/>
      <c r="CX495" s="54"/>
      <c r="DH495" s="54"/>
      <c r="DR495" s="54"/>
      <c r="EB495" s="54"/>
      <c r="EL495" s="54"/>
      <c r="EV495" s="54"/>
      <c r="FF495" s="54"/>
      <c r="FP495" s="54"/>
      <c r="FZ495" s="54"/>
      <c r="GJ495" s="54"/>
      <c r="GT495" s="54"/>
      <c r="HD495" s="54"/>
      <c r="HN495" s="54"/>
      <c r="HX495" s="54"/>
      <c r="IH495" s="54"/>
    </row>
    <row r="496" spans="1:242" s="2" customFormat="1" x14ac:dyDescent="0.25">
      <c r="A496" s="165"/>
      <c r="B496" s="54"/>
      <c r="L496" s="54"/>
      <c r="V496" s="54"/>
      <c r="AF496" s="54"/>
      <c r="AP496" s="54"/>
      <c r="AZ496" s="54"/>
      <c r="BJ496" s="54"/>
      <c r="BT496" s="54"/>
      <c r="CD496" s="54"/>
      <c r="CN496" s="54"/>
      <c r="CX496" s="54"/>
      <c r="DH496" s="54"/>
      <c r="DR496" s="54"/>
      <c r="EB496" s="54"/>
      <c r="EL496" s="54"/>
      <c r="EV496" s="54"/>
      <c r="FF496" s="54"/>
      <c r="FP496" s="54"/>
      <c r="FZ496" s="54"/>
      <c r="GJ496" s="54"/>
      <c r="GT496" s="54"/>
      <c r="HD496" s="54"/>
      <c r="HN496" s="54"/>
      <c r="HX496" s="54"/>
      <c r="IH496" s="54"/>
    </row>
    <row r="497" spans="1:242" s="2" customFormat="1" x14ac:dyDescent="0.25">
      <c r="A497" s="165"/>
      <c r="B497" s="54"/>
      <c r="L497" s="54"/>
      <c r="V497" s="54"/>
      <c r="AF497" s="54"/>
      <c r="AP497" s="54"/>
      <c r="AZ497" s="54"/>
      <c r="BJ497" s="54"/>
      <c r="BT497" s="54"/>
      <c r="CD497" s="54"/>
      <c r="CN497" s="54"/>
      <c r="CX497" s="54"/>
      <c r="DH497" s="54"/>
      <c r="DR497" s="54"/>
      <c r="EB497" s="54"/>
      <c r="EL497" s="54"/>
      <c r="EV497" s="54"/>
      <c r="FF497" s="54"/>
      <c r="FP497" s="54"/>
      <c r="FZ497" s="54"/>
      <c r="GJ497" s="54"/>
      <c r="GT497" s="54"/>
      <c r="HD497" s="54"/>
      <c r="HN497" s="54"/>
      <c r="HX497" s="54"/>
      <c r="IH497" s="54"/>
    </row>
    <row r="498" spans="1:242" s="2" customFormat="1" x14ac:dyDescent="0.25">
      <c r="A498" s="165"/>
      <c r="B498" s="54"/>
      <c r="L498" s="54"/>
      <c r="V498" s="54"/>
      <c r="AF498" s="54"/>
      <c r="AP498" s="54"/>
      <c r="AZ498" s="54"/>
      <c r="BJ498" s="54"/>
      <c r="BT498" s="54"/>
      <c r="CD498" s="54"/>
      <c r="CN498" s="54"/>
      <c r="CX498" s="54"/>
      <c r="DH498" s="54"/>
      <c r="DR498" s="54"/>
      <c r="EB498" s="54"/>
      <c r="EL498" s="54"/>
      <c r="EV498" s="54"/>
      <c r="FF498" s="54"/>
      <c r="FP498" s="54"/>
      <c r="FZ498" s="54"/>
      <c r="GJ498" s="54"/>
      <c r="GT498" s="54"/>
      <c r="HD498" s="54"/>
      <c r="HN498" s="54"/>
      <c r="HX498" s="54"/>
      <c r="IH498" s="54"/>
    </row>
    <row r="499" spans="1:242" s="2" customFormat="1" x14ac:dyDescent="0.25">
      <c r="A499" s="165"/>
      <c r="B499" s="54"/>
      <c r="L499" s="54"/>
      <c r="V499" s="54"/>
      <c r="AF499" s="54"/>
      <c r="AP499" s="54"/>
      <c r="AZ499" s="54"/>
      <c r="BJ499" s="54"/>
      <c r="BT499" s="54"/>
      <c r="CD499" s="54"/>
      <c r="CN499" s="54"/>
      <c r="CX499" s="54"/>
      <c r="DH499" s="54"/>
      <c r="DR499" s="54"/>
      <c r="EB499" s="54"/>
      <c r="EL499" s="54"/>
      <c r="EV499" s="54"/>
      <c r="FF499" s="54"/>
      <c r="FP499" s="54"/>
      <c r="FZ499" s="54"/>
      <c r="GJ499" s="54"/>
      <c r="GT499" s="54"/>
      <c r="HD499" s="54"/>
      <c r="HN499" s="54"/>
      <c r="HX499" s="54"/>
      <c r="IH499" s="54"/>
    </row>
    <row r="500" spans="1:242" s="2" customFormat="1" x14ac:dyDescent="0.25">
      <c r="A500" s="165"/>
      <c r="B500" s="54"/>
      <c r="L500" s="54"/>
      <c r="V500" s="54"/>
      <c r="AF500" s="54"/>
      <c r="AP500" s="54"/>
      <c r="AZ500" s="54"/>
      <c r="BJ500" s="54"/>
      <c r="BT500" s="54"/>
      <c r="CD500" s="54"/>
      <c r="CN500" s="54"/>
      <c r="CX500" s="54"/>
      <c r="DH500" s="54"/>
      <c r="DR500" s="54"/>
      <c r="EB500" s="54"/>
      <c r="EL500" s="54"/>
      <c r="EV500" s="54"/>
      <c r="FF500" s="54"/>
      <c r="FP500" s="54"/>
      <c r="FZ500" s="54"/>
      <c r="GJ500" s="54"/>
      <c r="GT500" s="54"/>
      <c r="HD500" s="54"/>
      <c r="HN500" s="54"/>
      <c r="HX500" s="54"/>
      <c r="IH500" s="54"/>
    </row>
    <row r="501" spans="1:242" s="2" customFormat="1" x14ac:dyDescent="0.25">
      <c r="A501" s="165"/>
      <c r="B501" s="54"/>
      <c r="L501" s="54"/>
      <c r="V501" s="54"/>
      <c r="AF501" s="54"/>
      <c r="AP501" s="54"/>
      <c r="AZ501" s="54"/>
      <c r="BJ501" s="54"/>
      <c r="BT501" s="54"/>
      <c r="CD501" s="54"/>
      <c r="CN501" s="54"/>
      <c r="CX501" s="54"/>
      <c r="DH501" s="54"/>
      <c r="DR501" s="54"/>
      <c r="EB501" s="54"/>
      <c r="EL501" s="54"/>
      <c r="EV501" s="54"/>
      <c r="FF501" s="54"/>
      <c r="FP501" s="54"/>
      <c r="FZ501" s="54"/>
      <c r="GJ501" s="54"/>
      <c r="GT501" s="54"/>
      <c r="HD501" s="54"/>
      <c r="HN501" s="54"/>
      <c r="HX501" s="54"/>
      <c r="IH501" s="54"/>
    </row>
    <row r="502" spans="1:242" s="2" customFormat="1" x14ac:dyDescent="0.25">
      <c r="A502" s="165"/>
      <c r="B502" s="54"/>
      <c r="L502" s="54"/>
      <c r="V502" s="54"/>
      <c r="AF502" s="54"/>
      <c r="AP502" s="54"/>
      <c r="AZ502" s="54"/>
      <c r="BJ502" s="54"/>
      <c r="BT502" s="54"/>
      <c r="CD502" s="54"/>
      <c r="CN502" s="54"/>
      <c r="CX502" s="54"/>
      <c r="DH502" s="54"/>
      <c r="DR502" s="54"/>
      <c r="EB502" s="54"/>
      <c r="EL502" s="54"/>
      <c r="EV502" s="54"/>
      <c r="FF502" s="54"/>
      <c r="FP502" s="54"/>
      <c r="FZ502" s="54"/>
      <c r="GJ502" s="54"/>
      <c r="GT502" s="54"/>
      <c r="HD502" s="54"/>
      <c r="HN502" s="54"/>
      <c r="HX502" s="54"/>
      <c r="IH502" s="54"/>
    </row>
    <row r="503" spans="1:242" s="2" customFormat="1" x14ac:dyDescent="0.25">
      <c r="A503" s="165"/>
      <c r="B503" s="54"/>
      <c r="L503" s="54"/>
      <c r="V503" s="54"/>
      <c r="AF503" s="54"/>
      <c r="AP503" s="54"/>
      <c r="AZ503" s="54"/>
      <c r="BJ503" s="54"/>
      <c r="BT503" s="54"/>
      <c r="CD503" s="54"/>
      <c r="CN503" s="54"/>
      <c r="CX503" s="54"/>
      <c r="DH503" s="54"/>
      <c r="DR503" s="54"/>
      <c r="EB503" s="54"/>
      <c r="EL503" s="54"/>
      <c r="EV503" s="54"/>
      <c r="FF503" s="54"/>
      <c r="FP503" s="54"/>
      <c r="FZ503" s="54"/>
      <c r="GJ503" s="54"/>
      <c r="GT503" s="54"/>
      <c r="HD503" s="54"/>
      <c r="HN503" s="54"/>
      <c r="HX503" s="54"/>
      <c r="IH503" s="54"/>
    </row>
    <row r="504" spans="1:242" s="2" customFormat="1" x14ac:dyDescent="0.25">
      <c r="A504" s="165"/>
      <c r="B504" s="54"/>
      <c r="L504" s="54"/>
      <c r="V504" s="54"/>
      <c r="AF504" s="54"/>
      <c r="AP504" s="54"/>
      <c r="AZ504" s="54"/>
      <c r="BJ504" s="54"/>
      <c r="BT504" s="54"/>
      <c r="CD504" s="54"/>
      <c r="CN504" s="54"/>
      <c r="CX504" s="54"/>
      <c r="DH504" s="54"/>
      <c r="DR504" s="54"/>
      <c r="EB504" s="54"/>
      <c r="EL504" s="54"/>
      <c r="EV504" s="54"/>
      <c r="FF504" s="54"/>
      <c r="FP504" s="54"/>
      <c r="FZ504" s="54"/>
      <c r="GJ504" s="54"/>
      <c r="GT504" s="54"/>
      <c r="HD504" s="54"/>
      <c r="HN504" s="54"/>
      <c r="HX504" s="54"/>
      <c r="IH504" s="54"/>
    </row>
    <row r="505" spans="1:242" s="2" customFormat="1" x14ac:dyDescent="0.25">
      <c r="A505" s="165"/>
      <c r="B505" s="54"/>
      <c r="L505" s="54"/>
      <c r="V505" s="54"/>
      <c r="AF505" s="54"/>
      <c r="AP505" s="54"/>
      <c r="AZ505" s="54"/>
      <c r="BJ505" s="54"/>
      <c r="BT505" s="54"/>
      <c r="CD505" s="54"/>
      <c r="CN505" s="54"/>
      <c r="CX505" s="54"/>
      <c r="DH505" s="54"/>
      <c r="DR505" s="54"/>
      <c r="EB505" s="54"/>
      <c r="EL505" s="54"/>
      <c r="EV505" s="54"/>
      <c r="FF505" s="54"/>
      <c r="FP505" s="54"/>
      <c r="FZ505" s="54"/>
      <c r="GJ505" s="54"/>
      <c r="GT505" s="54"/>
      <c r="HD505" s="54"/>
      <c r="HN505" s="54"/>
      <c r="HX505" s="54"/>
      <c r="IH505" s="54"/>
    </row>
    <row r="506" spans="1:242" s="2" customFormat="1" x14ac:dyDescent="0.25">
      <c r="A506" s="165"/>
      <c r="B506" s="54"/>
      <c r="L506" s="54"/>
      <c r="V506" s="54"/>
      <c r="AF506" s="54"/>
      <c r="AP506" s="54"/>
      <c r="AZ506" s="54"/>
      <c r="BJ506" s="54"/>
      <c r="BT506" s="54"/>
      <c r="CD506" s="54"/>
      <c r="CN506" s="54"/>
      <c r="CX506" s="54"/>
      <c r="DH506" s="54"/>
      <c r="DR506" s="54"/>
      <c r="EB506" s="54"/>
      <c r="EL506" s="54"/>
      <c r="EV506" s="54"/>
      <c r="FF506" s="54"/>
      <c r="FP506" s="54"/>
      <c r="FZ506" s="54"/>
      <c r="GJ506" s="54"/>
      <c r="GT506" s="54"/>
      <c r="HD506" s="54"/>
      <c r="HN506" s="54"/>
      <c r="HX506" s="54"/>
      <c r="IH506" s="54"/>
    </row>
    <row r="507" spans="1:242" s="2" customFormat="1" x14ac:dyDescent="0.25">
      <c r="A507" s="165"/>
      <c r="B507" s="54"/>
      <c r="L507" s="54"/>
      <c r="V507" s="54"/>
      <c r="AF507" s="54"/>
      <c r="AP507" s="54"/>
      <c r="AZ507" s="54"/>
      <c r="BJ507" s="54"/>
      <c r="BT507" s="54"/>
      <c r="CD507" s="54"/>
      <c r="CN507" s="54"/>
      <c r="CX507" s="54"/>
      <c r="DH507" s="54"/>
      <c r="DR507" s="54"/>
      <c r="EB507" s="54"/>
      <c r="EL507" s="54"/>
      <c r="EV507" s="54"/>
      <c r="FF507" s="54"/>
      <c r="FP507" s="54"/>
      <c r="FZ507" s="54"/>
      <c r="GJ507" s="54"/>
      <c r="GT507" s="54"/>
      <c r="HD507" s="54"/>
      <c r="HN507" s="54"/>
      <c r="HX507" s="54"/>
      <c r="IH507" s="54"/>
    </row>
    <row r="508" spans="1:242" s="2" customFormat="1" x14ac:dyDescent="0.25">
      <c r="A508" s="165"/>
      <c r="B508" s="54"/>
      <c r="L508" s="54"/>
      <c r="V508" s="54"/>
      <c r="AF508" s="54"/>
      <c r="AP508" s="54"/>
      <c r="AZ508" s="54"/>
      <c r="BJ508" s="54"/>
      <c r="BT508" s="54"/>
      <c r="CD508" s="54"/>
      <c r="CN508" s="54"/>
      <c r="CX508" s="54"/>
      <c r="DH508" s="54"/>
      <c r="DR508" s="54"/>
      <c r="EB508" s="54"/>
      <c r="EL508" s="54"/>
      <c r="EV508" s="54"/>
      <c r="FF508" s="54"/>
      <c r="FP508" s="54"/>
      <c r="FZ508" s="54"/>
      <c r="GJ508" s="54"/>
      <c r="GT508" s="54"/>
      <c r="HD508" s="54"/>
      <c r="HN508" s="54"/>
      <c r="HX508" s="54"/>
      <c r="IH508" s="54"/>
    </row>
    <row r="509" spans="1:242" s="2" customFormat="1" x14ac:dyDescent="0.25">
      <c r="A509" s="165"/>
      <c r="B509" s="54"/>
      <c r="L509" s="54"/>
      <c r="V509" s="54"/>
      <c r="AF509" s="54"/>
      <c r="AP509" s="54"/>
      <c r="AZ509" s="54"/>
      <c r="BJ509" s="54"/>
      <c r="BT509" s="54"/>
      <c r="CD509" s="54"/>
      <c r="CN509" s="54"/>
      <c r="CX509" s="54"/>
      <c r="DH509" s="54"/>
      <c r="DR509" s="54"/>
      <c r="EB509" s="54"/>
      <c r="EL509" s="54"/>
      <c r="EV509" s="54"/>
      <c r="FF509" s="54"/>
      <c r="FP509" s="54"/>
      <c r="FZ509" s="54"/>
      <c r="GJ509" s="54"/>
      <c r="GT509" s="54"/>
      <c r="HD509" s="54"/>
      <c r="HN509" s="54"/>
      <c r="HX509" s="54"/>
      <c r="IH509" s="54"/>
    </row>
    <row r="510" spans="1:242" s="2" customFormat="1" x14ac:dyDescent="0.25">
      <c r="A510" s="165"/>
      <c r="B510" s="54"/>
      <c r="L510" s="54"/>
      <c r="V510" s="54"/>
      <c r="AF510" s="54"/>
      <c r="AP510" s="54"/>
      <c r="AZ510" s="54"/>
      <c r="BJ510" s="54"/>
      <c r="BT510" s="54"/>
      <c r="CD510" s="54"/>
      <c r="CN510" s="54"/>
      <c r="CX510" s="54"/>
      <c r="DH510" s="54"/>
      <c r="DR510" s="54"/>
      <c r="EB510" s="54"/>
      <c r="EL510" s="54"/>
      <c r="EV510" s="54"/>
      <c r="FF510" s="54"/>
      <c r="FP510" s="54"/>
      <c r="FZ510" s="54"/>
      <c r="GJ510" s="54"/>
      <c r="GT510" s="54"/>
      <c r="HD510" s="54"/>
      <c r="HN510" s="54"/>
      <c r="HX510" s="54"/>
      <c r="IH510" s="54"/>
    </row>
    <row r="511" spans="1:242" s="2" customFormat="1" x14ac:dyDescent="0.25">
      <c r="A511" s="165"/>
      <c r="B511" s="54"/>
      <c r="L511" s="54"/>
      <c r="V511" s="54"/>
      <c r="AF511" s="54"/>
      <c r="AP511" s="54"/>
      <c r="AZ511" s="54"/>
      <c r="BJ511" s="54"/>
      <c r="BT511" s="54"/>
      <c r="CD511" s="54"/>
      <c r="CN511" s="54"/>
      <c r="CX511" s="54"/>
      <c r="DH511" s="54"/>
      <c r="DR511" s="54"/>
      <c r="EB511" s="54"/>
      <c r="EL511" s="54"/>
      <c r="EV511" s="54"/>
      <c r="FF511" s="54"/>
      <c r="FP511" s="54"/>
      <c r="FZ511" s="54"/>
      <c r="GJ511" s="54"/>
      <c r="GT511" s="54"/>
      <c r="HD511" s="54"/>
      <c r="HN511" s="54"/>
      <c r="HX511" s="54"/>
      <c r="IH511" s="54"/>
    </row>
    <row r="512" spans="1:242" s="2" customFormat="1" x14ac:dyDescent="0.25">
      <c r="A512" s="165"/>
      <c r="B512" s="54"/>
      <c r="L512" s="54"/>
      <c r="V512" s="54"/>
      <c r="AF512" s="54"/>
      <c r="AP512" s="54"/>
      <c r="AZ512" s="54"/>
      <c r="BJ512" s="54"/>
      <c r="BT512" s="54"/>
      <c r="CD512" s="54"/>
      <c r="CN512" s="54"/>
      <c r="CX512" s="54"/>
      <c r="DH512" s="54"/>
      <c r="DR512" s="54"/>
      <c r="EB512" s="54"/>
      <c r="EL512" s="54"/>
      <c r="EV512" s="54"/>
      <c r="FF512" s="54"/>
      <c r="FP512" s="54"/>
      <c r="FZ512" s="54"/>
      <c r="GJ512" s="54"/>
      <c r="GT512" s="54"/>
      <c r="HD512" s="54"/>
      <c r="HN512" s="54"/>
      <c r="HX512" s="54"/>
      <c r="IH512" s="54"/>
    </row>
    <row r="513" spans="1:242" s="2" customFormat="1" x14ac:dyDescent="0.25">
      <c r="A513" s="165"/>
      <c r="B513" s="54"/>
      <c r="L513" s="54"/>
      <c r="V513" s="54"/>
      <c r="AF513" s="54"/>
      <c r="AP513" s="54"/>
      <c r="AZ513" s="54"/>
      <c r="BJ513" s="54"/>
      <c r="BT513" s="54"/>
      <c r="CD513" s="54"/>
      <c r="CN513" s="54"/>
      <c r="CX513" s="54"/>
      <c r="DH513" s="54"/>
      <c r="DR513" s="54"/>
      <c r="EB513" s="54"/>
      <c r="EL513" s="54"/>
      <c r="EV513" s="54"/>
      <c r="FF513" s="54"/>
      <c r="FP513" s="54"/>
      <c r="FZ513" s="54"/>
      <c r="GJ513" s="54"/>
      <c r="GT513" s="54"/>
      <c r="HD513" s="54"/>
      <c r="HN513" s="54"/>
      <c r="HX513" s="54"/>
      <c r="IH513" s="54"/>
    </row>
    <row r="514" spans="1:242" s="2" customFormat="1" x14ac:dyDescent="0.25">
      <c r="A514" s="165"/>
      <c r="B514" s="54"/>
      <c r="L514" s="54"/>
      <c r="V514" s="54"/>
      <c r="AF514" s="54"/>
      <c r="AP514" s="54"/>
      <c r="AZ514" s="54"/>
      <c r="BJ514" s="54"/>
      <c r="BT514" s="54"/>
      <c r="CD514" s="54"/>
      <c r="CN514" s="54"/>
      <c r="CX514" s="54"/>
      <c r="DH514" s="54"/>
      <c r="DR514" s="54"/>
      <c r="EB514" s="54"/>
      <c r="EL514" s="54"/>
      <c r="EV514" s="54"/>
      <c r="FF514" s="54"/>
      <c r="FP514" s="54"/>
      <c r="FZ514" s="54"/>
      <c r="GJ514" s="54"/>
      <c r="GT514" s="54"/>
      <c r="HD514" s="54"/>
      <c r="HN514" s="54"/>
      <c r="HX514" s="54"/>
      <c r="IH514" s="54"/>
    </row>
    <row r="515" spans="1:242" s="2" customFormat="1" x14ac:dyDescent="0.25">
      <c r="A515" s="165"/>
      <c r="B515" s="54"/>
      <c r="L515" s="54"/>
      <c r="V515" s="54"/>
      <c r="AF515" s="54"/>
      <c r="AP515" s="54"/>
      <c r="AZ515" s="54"/>
      <c r="BJ515" s="54"/>
      <c r="BT515" s="54"/>
      <c r="CD515" s="54"/>
      <c r="CN515" s="54"/>
      <c r="CX515" s="54"/>
      <c r="DH515" s="54"/>
      <c r="DR515" s="54"/>
      <c r="EB515" s="54"/>
      <c r="EL515" s="54"/>
      <c r="EV515" s="54"/>
      <c r="FF515" s="54"/>
      <c r="FP515" s="54"/>
      <c r="FZ515" s="54"/>
      <c r="GJ515" s="54"/>
      <c r="GT515" s="54"/>
      <c r="HD515" s="54"/>
      <c r="HN515" s="54"/>
      <c r="HX515" s="54"/>
      <c r="IH515" s="54"/>
    </row>
    <row r="516" spans="1:242" s="2" customFormat="1" x14ac:dyDescent="0.25">
      <c r="A516" s="165"/>
      <c r="B516" s="54"/>
      <c r="L516" s="54"/>
      <c r="V516" s="54"/>
      <c r="AF516" s="54"/>
      <c r="AP516" s="54"/>
      <c r="AZ516" s="54"/>
      <c r="BJ516" s="54"/>
      <c r="BT516" s="54"/>
      <c r="CD516" s="54"/>
      <c r="CN516" s="54"/>
      <c r="CX516" s="54"/>
      <c r="DH516" s="54"/>
      <c r="DR516" s="54"/>
      <c r="EB516" s="54"/>
      <c r="EL516" s="54"/>
      <c r="EV516" s="54"/>
      <c r="FF516" s="54"/>
      <c r="FP516" s="54"/>
      <c r="FZ516" s="54"/>
      <c r="GJ516" s="54"/>
      <c r="GT516" s="54"/>
      <c r="HD516" s="54"/>
      <c r="HN516" s="54"/>
      <c r="HX516" s="54"/>
      <c r="IH516" s="54"/>
    </row>
    <row r="517" spans="1:242" s="2" customFormat="1" x14ac:dyDescent="0.25">
      <c r="A517" s="165"/>
      <c r="B517" s="54"/>
      <c r="L517" s="54"/>
      <c r="V517" s="54"/>
      <c r="AF517" s="54"/>
      <c r="AP517" s="54"/>
      <c r="AZ517" s="54"/>
      <c r="BJ517" s="54"/>
      <c r="BT517" s="54"/>
      <c r="CD517" s="54"/>
      <c r="CN517" s="54"/>
      <c r="CX517" s="54"/>
      <c r="DH517" s="54"/>
      <c r="DR517" s="54"/>
      <c r="EB517" s="54"/>
      <c r="EL517" s="54"/>
      <c r="EV517" s="54"/>
      <c r="FF517" s="54"/>
      <c r="FP517" s="54"/>
      <c r="FZ517" s="54"/>
      <c r="GJ517" s="54"/>
      <c r="GT517" s="54"/>
      <c r="HD517" s="54"/>
      <c r="HN517" s="54"/>
      <c r="HX517" s="54"/>
      <c r="IH517" s="54"/>
    </row>
    <row r="518" spans="1:242" s="2" customFormat="1" x14ac:dyDescent="0.25">
      <c r="A518" s="165"/>
      <c r="B518" s="54"/>
      <c r="L518" s="54"/>
      <c r="V518" s="54"/>
      <c r="AF518" s="54"/>
      <c r="AP518" s="54"/>
      <c r="AZ518" s="54"/>
      <c r="BJ518" s="54"/>
      <c r="BT518" s="54"/>
      <c r="CD518" s="54"/>
      <c r="CN518" s="54"/>
      <c r="CX518" s="54"/>
      <c r="DH518" s="54"/>
      <c r="DR518" s="54"/>
      <c r="EB518" s="54"/>
      <c r="EL518" s="54"/>
      <c r="EV518" s="54"/>
      <c r="FF518" s="54"/>
      <c r="FP518" s="54"/>
      <c r="FZ518" s="54"/>
      <c r="GJ518" s="54"/>
      <c r="GT518" s="54"/>
      <c r="HD518" s="54"/>
      <c r="HN518" s="54"/>
      <c r="HX518" s="54"/>
      <c r="IH518" s="54"/>
    </row>
    <row r="519" spans="1:242" s="2" customFormat="1" x14ac:dyDescent="0.25">
      <c r="A519" s="165"/>
      <c r="B519" s="54"/>
      <c r="L519" s="54"/>
      <c r="V519" s="54"/>
      <c r="AF519" s="54"/>
      <c r="AP519" s="54"/>
      <c r="AZ519" s="54"/>
      <c r="BJ519" s="54"/>
      <c r="BT519" s="54"/>
      <c r="CD519" s="54"/>
      <c r="CN519" s="54"/>
      <c r="CX519" s="54"/>
      <c r="DH519" s="54"/>
      <c r="DR519" s="54"/>
      <c r="EB519" s="54"/>
      <c r="EL519" s="54"/>
      <c r="EV519" s="54"/>
      <c r="FF519" s="54"/>
      <c r="FP519" s="54"/>
      <c r="FZ519" s="54"/>
      <c r="GJ519" s="54"/>
      <c r="GT519" s="54"/>
      <c r="HD519" s="54"/>
      <c r="HN519" s="54"/>
      <c r="HX519" s="54"/>
      <c r="IH519" s="54"/>
    </row>
    <row r="520" spans="1:242" s="2" customFormat="1" x14ac:dyDescent="0.25">
      <c r="A520" s="165"/>
      <c r="B520" s="54"/>
      <c r="L520" s="54"/>
      <c r="V520" s="54"/>
      <c r="AF520" s="54"/>
      <c r="AP520" s="54"/>
      <c r="AZ520" s="54"/>
      <c r="BJ520" s="54"/>
      <c r="BT520" s="54"/>
      <c r="CD520" s="54"/>
      <c r="CN520" s="54"/>
      <c r="CX520" s="54"/>
      <c r="DH520" s="54"/>
      <c r="DR520" s="54"/>
      <c r="EB520" s="54"/>
      <c r="EL520" s="54"/>
      <c r="EV520" s="54"/>
      <c r="FF520" s="54"/>
      <c r="FP520" s="54"/>
      <c r="FZ520" s="54"/>
      <c r="GJ520" s="54"/>
      <c r="GT520" s="54"/>
      <c r="HD520" s="54"/>
      <c r="HN520" s="54"/>
      <c r="HX520" s="54"/>
      <c r="IH520" s="54"/>
    </row>
    <row r="521" spans="1:242" s="2" customFormat="1" x14ac:dyDescent="0.25">
      <c r="A521" s="165"/>
      <c r="B521" s="54"/>
      <c r="L521" s="54"/>
      <c r="V521" s="54"/>
      <c r="AF521" s="54"/>
      <c r="AP521" s="54"/>
      <c r="AZ521" s="54"/>
      <c r="BJ521" s="54"/>
      <c r="BT521" s="54"/>
      <c r="CD521" s="54"/>
      <c r="CN521" s="54"/>
      <c r="CX521" s="54"/>
      <c r="DH521" s="54"/>
      <c r="DR521" s="54"/>
      <c r="EB521" s="54"/>
      <c r="EL521" s="54"/>
      <c r="EV521" s="54"/>
      <c r="FF521" s="54"/>
      <c r="FP521" s="54"/>
      <c r="FZ521" s="54"/>
      <c r="GJ521" s="54"/>
      <c r="GT521" s="54"/>
      <c r="HD521" s="54"/>
      <c r="HN521" s="54"/>
      <c r="HX521" s="54"/>
      <c r="IH521" s="54"/>
    </row>
    <row r="522" spans="1:242" s="2" customFormat="1" x14ac:dyDescent="0.25">
      <c r="A522" s="165"/>
      <c r="B522" s="54"/>
      <c r="L522" s="54"/>
      <c r="V522" s="54"/>
      <c r="AF522" s="54"/>
      <c r="AP522" s="54"/>
      <c r="AZ522" s="54"/>
      <c r="BJ522" s="54"/>
      <c r="BT522" s="54"/>
      <c r="CD522" s="54"/>
      <c r="CN522" s="54"/>
      <c r="CX522" s="54"/>
      <c r="DH522" s="54"/>
      <c r="DR522" s="54"/>
      <c r="EB522" s="54"/>
      <c r="EL522" s="54"/>
      <c r="EV522" s="54"/>
      <c r="FF522" s="54"/>
      <c r="FP522" s="54"/>
      <c r="FZ522" s="54"/>
      <c r="GJ522" s="54"/>
      <c r="GT522" s="54"/>
      <c r="HD522" s="54"/>
      <c r="HN522" s="54"/>
      <c r="HX522" s="54"/>
      <c r="IH522" s="54"/>
    </row>
    <row r="523" spans="1:242" s="2" customFormat="1" x14ac:dyDescent="0.25">
      <c r="A523" s="165"/>
      <c r="B523" s="54"/>
      <c r="L523" s="54"/>
      <c r="V523" s="54"/>
      <c r="AF523" s="54"/>
      <c r="AP523" s="54"/>
      <c r="AZ523" s="54"/>
      <c r="BJ523" s="54"/>
      <c r="BT523" s="54"/>
      <c r="CD523" s="54"/>
      <c r="CN523" s="54"/>
      <c r="CX523" s="54"/>
      <c r="DH523" s="54"/>
      <c r="DR523" s="54"/>
      <c r="EB523" s="54"/>
      <c r="EL523" s="54"/>
      <c r="EV523" s="54"/>
      <c r="FF523" s="54"/>
      <c r="FP523" s="54"/>
      <c r="FZ523" s="54"/>
      <c r="GJ523" s="54"/>
      <c r="GT523" s="54"/>
      <c r="HD523" s="54"/>
      <c r="HN523" s="54"/>
      <c r="HX523" s="54"/>
      <c r="IH523" s="54"/>
    </row>
    <row r="524" spans="1:242" s="2" customFormat="1" x14ac:dyDescent="0.25">
      <c r="A524" s="165"/>
      <c r="B524" s="54"/>
      <c r="L524" s="54"/>
      <c r="V524" s="54"/>
      <c r="AF524" s="54"/>
      <c r="AP524" s="54"/>
      <c r="AZ524" s="54"/>
      <c r="BJ524" s="54"/>
      <c r="BT524" s="54"/>
      <c r="CD524" s="54"/>
      <c r="CN524" s="54"/>
      <c r="CX524" s="54"/>
      <c r="DH524" s="54"/>
      <c r="DR524" s="54"/>
      <c r="EB524" s="54"/>
      <c r="EL524" s="54"/>
      <c r="EV524" s="54"/>
      <c r="FF524" s="54"/>
      <c r="FP524" s="54"/>
      <c r="FZ524" s="54"/>
      <c r="GJ524" s="54"/>
      <c r="GT524" s="54"/>
      <c r="HD524" s="54"/>
      <c r="HN524" s="54"/>
      <c r="HX524" s="54"/>
      <c r="IH524" s="54"/>
    </row>
    <row r="525" spans="1:242" s="2" customFormat="1" x14ac:dyDescent="0.25">
      <c r="A525" s="165"/>
      <c r="B525" s="54"/>
      <c r="L525" s="54"/>
      <c r="V525" s="54"/>
      <c r="AF525" s="54"/>
      <c r="AP525" s="54"/>
      <c r="AZ525" s="54"/>
      <c r="BJ525" s="54"/>
      <c r="BT525" s="54"/>
      <c r="CD525" s="54"/>
      <c r="CN525" s="54"/>
      <c r="CX525" s="54"/>
      <c r="DH525" s="54"/>
      <c r="DR525" s="54"/>
      <c r="EB525" s="54"/>
      <c r="EL525" s="54"/>
      <c r="EV525" s="54"/>
      <c r="FF525" s="54"/>
      <c r="FP525" s="54"/>
      <c r="FZ525" s="54"/>
      <c r="GJ525" s="54"/>
      <c r="GT525" s="54"/>
      <c r="HD525" s="54"/>
      <c r="HN525" s="54"/>
      <c r="HX525" s="54"/>
      <c r="IH525" s="54"/>
    </row>
    <row r="526" spans="1:242" s="2" customFormat="1" x14ac:dyDescent="0.25">
      <c r="A526" s="165"/>
      <c r="B526" s="54"/>
      <c r="L526" s="54"/>
      <c r="V526" s="54"/>
      <c r="AF526" s="54"/>
      <c r="AP526" s="54"/>
      <c r="AZ526" s="54"/>
      <c r="BJ526" s="54"/>
      <c r="BT526" s="54"/>
      <c r="CD526" s="54"/>
      <c r="CN526" s="54"/>
      <c r="CX526" s="54"/>
      <c r="DH526" s="54"/>
      <c r="DR526" s="54"/>
      <c r="EB526" s="54"/>
      <c r="EL526" s="54"/>
      <c r="EV526" s="54"/>
      <c r="FF526" s="54"/>
      <c r="FP526" s="54"/>
      <c r="FZ526" s="54"/>
      <c r="GJ526" s="54"/>
      <c r="GT526" s="54"/>
      <c r="HD526" s="54"/>
      <c r="HN526" s="54"/>
      <c r="HX526" s="54"/>
      <c r="IH526" s="54"/>
    </row>
    <row r="527" spans="1:242" s="2" customFormat="1" x14ac:dyDescent="0.25">
      <c r="A527" s="165"/>
      <c r="B527" s="54"/>
      <c r="L527" s="54"/>
      <c r="V527" s="54"/>
      <c r="AF527" s="54"/>
      <c r="AP527" s="54"/>
      <c r="AZ527" s="54"/>
      <c r="BJ527" s="54"/>
      <c r="BT527" s="54"/>
      <c r="CD527" s="54"/>
      <c r="CN527" s="54"/>
      <c r="CX527" s="54"/>
      <c r="DH527" s="54"/>
      <c r="DR527" s="54"/>
      <c r="EB527" s="54"/>
      <c r="EL527" s="54"/>
      <c r="EV527" s="54"/>
      <c r="FF527" s="54"/>
      <c r="FP527" s="54"/>
      <c r="FZ527" s="54"/>
      <c r="GJ527" s="54"/>
      <c r="GT527" s="54"/>
      <c r="HD527" s="54"/>
      <c r="HN527" s="54"/>
      <c r="HX527" s="54"/>
      <c r="IH527" s="54"/>
    </row>
    <row r="528" spans="1:242" s="2" customFormat="1" x14ac:dyDescent="0.25">
      <c r="A528" s="165"/>
      <c r="B528" s="54"/>
      <c r="L528" s="54"/>
      <c r="V528" s="54"/>
      <c r="AF528" s="54"/>
      <c r="AP528" s="54"/>
      <c r="AZ528" s="54"/>
      <c r="BJ528" s="54"/>
      <c r="BT528" s="54"/>
      <c r="CD528" s="54"/>
      <c r="CN528" s="54"/>
      <c r="CX528" s="54"/>
      <c r="DH528" s="54"/>
      <c r="DR528" s="54"/>
      <c r="EB528" s="54"/>
      <c r="EL528" s="54"/>
      <c r="EV528" s="54"/>
      <c r="FF528" s="54"/>
      <c r="FP528" s="54"/>
      <c r="FZ528" s="54"/>
      <c r="GJ528" s="54"/>
      <c r="GT528" s="54"/>
      <c r="HD528" s="54"/>
      <c r="HN528" s="54"/>
      <c r="HX528" s="54"/>
      <c r="IH528" s="54"/>
    </row>
    <row r="529" spans="1:242" s="2" customFormat="1" x14ac:dyDescent="0.25">
      <c r="A529" s="165"/>
      <c r="B529" s="54"/>
      <c r="L529" s="54"/>
      <c r="V529" s="54"/>
      <c r="AF529" s="54"/>
      <c r="AP529" s="54"/>
      <c r="AZ529" s="54"/>
      <c r="BJ529" s="54"/>
      <c r="BT529" s="54"/>
      <c r="CD529" s="54"/>
      <c r="CN529" s="54"/>
      <c r="CX529" s="54"/>
      <c r="DH529" s="54"/>
      <c r="DR529" s="54"/>
      <c r="EB529" s="54"/>
      <c r="EL529" s="54"/>
      <c r="EV529" s="54"/>
      <c r="FF529" s="54"/>
      <c r="FP529" s="54"/>
      <c r="FZ529" s="54"/>
      <c r="GJ529" s="54"/>
      <c r="GT529" s="54"/>
      <c r="HD529" s="54"/>
      <c r="HN529" s="54"/>
      <c r="HX529" s="54"/>
      <c r="IH529" s="54"/>
    </row>
    <row r="530" spans="1:242" s="2" customFormat="1" x14ac:dyDescent="0.25">
      <c r="A530" s="165"/>
      <c r="B530" s="54"/>
      <c r="L530" s="54"/>
      <c r="V530" s="54"/>
      <c r="AF530" s="54"/>
      <c r="AP530" s="54"/>
      <c r="AZ530" s="54"/>
      <c r="BJ530" s="54"/>
      <c r="BT530" s="54"/>
      <c r="CD530" s="54"/>
      <c r="CN530" s="54"/>
      <c r="CX530" s="54"/>
      <c r="DH530" s="54"/>
      <c r="DR530" s="54"/>
      <c r="EB530" s="54"/>
      <c r="EL530" s="54"/>
      <c r="EV530" s="54"/>
      <c r="FF530" s="54"/>
      <c r="FP530" s="54"/>
      <c r="FZ530" s="54"/>
      <c r="GJ530" s="54"/>
      <c r="GT530" s="54"/>
      <c r="HD530" s="54"/>
      <c r="HN530" s="54"/>
      <c r="HX530" s="54"/>
      <c r="IH530" s="54"/>
    </row>
    <row r="531" spans="1:242" s="2" customFormat="1" x14ac:dyDescent="0.25">
      <c r="A531" s="165"/>
      <c r="B531" s="54"/>
      <c r="L531" s="54"/>
      <c r="V531" s="54"/>
      <c r="AF531" s="54"/>
      <c r="AP531" s="54"/>
      <c r="AZ531" s="54"/>
      <c r="BJ531" s="54"/>
      <c r="BT531" s="54"/>
      <c r="CD531" s="54"/>
      <c r="CN531" s="54"/>
      <c r="CX531" s="54"/>
      <c r="DH531" s="54"/>
      <c r="DR531" s="54"/>
      <c r="EB531" s="54"/>
      <c r="EL531" s="54"/>
      <c r="EV531" s="54"/>
      <c r="FF531" s="54"/>
      <c r="FP531" s="54"/>
      <c r="FZ531" s="54"/>
      <c r="GJ531" s="54"/>
      <c r="GT531" s="54"/>
      <c r="HD531" s="54"/>
      <c r="HN531" s="54"/>
      <c r="HX531" s="54"/>
      <c r="IH531" s="54"/>
    </row>
    <row r="532" spans="1:242" s="2" customFormat="1" x14ac:dyDescent="0.25">
      <c r="A532" s="165"/>
      <c r="B532" s="54"/>
      <c r="L532" s="54"/>
      <c r="V532" s="54"/>
      <c r="AF532" s="54"/>
      <c r="AP532" s="54"/>
      <c r="AZ532" s="54"/>
      <c r="BJ532" s="54"/>
      <c r="BT532" s="54"/>
      <c r="CD532" s="54"/>
      <c r="CN532" s="54"/>
      <c r="CX532" s="54"/>
      <c r="DH532" s="54"/>
      <c r="DR532" s="54"/>
      <c r="EB532" s="54"/>
      <c r="EL532" s="54"/>
      <c r="EV532" s="54"/>
      <c r="FF532" s="54"/>
      <c r="FP532" s="54"/>
      <c r="FZ532" s="54"/>
      <c r="GJ532" s="54"/>
      <c r="GT532" s="54"/>
      <c r="HD532" s="54"/>
      <c r="HN532" s="54"/>
      <c r="HX532" s="54"/>
      <c r="IH532" s="54"/>
    </row>
    <row r="533" spans="1:242" s="2" customFormat="1" x14ac:dyDescent="0.25">
      <c r="A533" s="165"/>
      <c r="B533" s="54"/>
      <c r="L533" s="54"/>
      <c r="V533" s="54"/>
      <c r="AF533" s="54"/>
      <c r="AP533" s="54"/>
      <c r="AZ533" s="54"/>
      <c r="BJ533" s="54"/>
      <c r="BT533" s="54"/>
      <c r="CD533" s="54"/>
      <c r="CN533" s="54"/>
      <c r="CX533" s="54"/>
      <c r="DH533" s="54"/>
      <c r="DR533" s="54"/>
      <c r="EB533" s="54"/>
      <c r="EL533" s="54"/>
      <c r="EV533" s="54"/>
      <c r="FF533" s="54"/>
      <c r="FP533" s="54"/>
      <c r="FZ533" s="54"/>
      <c r="GJ533" s="54"/>
      <c r="GT533" s="54"/>
      <c r="HD533" s="54"/>
      <c r="HN533" s="54"/>
      <c r="HX533" s="54"/>
      <c r="IH533" s="54"/>
    </row>
    <row r="534" spans="1:242" s="2" customFormat="1" x14ac:dyDescent="0.25">
      <c r="A534" s="165"/>
      <c r="B534" s="54"/>
      <c r="L534" s="54"/>
      <c r="V534" s="54"/>
      <c r="AF534" s="54"/>
      <c r="AP534" s="54"/>
      <c r="AZ534" s="54"/>
      <c r="BJ534" s="54"/>
      <c r="BT534" s="54"/>
      <c r="CD534" s="54"/>
      <c r="CN534" s="54"/>
      <c r="CX534" s="54"/>
      <c r="DH534" s="54"/>
      <c r="DR534" s="54"/>
      <c r="EB534" s="54"/>
      <c r="EL534" s="54"/>
      <c r="EV534" s="54"/>
      <c r="FF534" s="54"/>
      <c r="FP534" s="54"/>
      <c r="FZ534" s="54"/>
      <c r="GJ534" s="54"/>
      <c r="GT534" s="54"/>
      <c r="HD534" s="54"/>
      <c r="HN534" s="54"/>
      <c r="HX534" s="54"/>
      <c r="IH534" s="54"/>
    </row>
    <row r="535" spans="1:242" s="2" customFormat="1" x14ac:dyDescent="0.25">
      <c r="A535" s="165"/>
      <c r="B535" s="54"/>
      <c r="L535" s="54"/>
      <c r="V535" s="54"/>
      <c r="AF535" s="54"/>
      <c r="AP535" s="54"/>
      <c r="AZ535" s="54"/>
      <c r="BJ535" s="54"/>
      <c r="BT535" s="54"/>
      <c r="CD535" s="54"/>
      <c r="CN535" s="54"/>
      <c r="CX535" s="54"/>
      <c r="DH535" s="54"/>
      <c r="DR535" s="54"/>
      <c r="EB535" s="54"/>
      <c r="EL535" s="54"/>
      <c r="EV535" s="54"/>
      <c r="FF535" s="54"/>
      <c r="FP535" s="54"/>
      <c r="FZ535" s="54"/>
      <c r="GJ535" s="54"/>
      <c r="GT535" s="54"/>
      <c r="HD535" s="54"/>
      <c r="HN535" s="54"/>
      <c r="HX535" s="54"/>
      <c r="IH535" s="54"/>
    </row>
    <row r="536" spans="1:242" s="2" customFormat="1" x14ac:dyDescent="0.25">
      <c r="A536" s="165"/>
      <c r="B536" s="54"/>
      <c r="L536" s="54"/>
      <c r="V536" s="54"/>
      <c r="AF536" s="54"/>
      <c r="AP536" s="54"/>
      <c r="AZ536" s="54"/>
      <c r="BJ536" s="54"/>
      <c r="BT536" s="54"/>
      <c r="CD536" s="54"/>
      <c r="CN536" s="54"/>
      <c r="CX536" s="54"/>
      <c r="DH536" s="54"/>
      <c r="DR536" s="54"/>
      <c r="EB536" s="54"/>
      <c r="EL536" s="54"/>
      <c r="EV536" s="54"/>
      <c r="FF536" s="54"/>
      <c r="FP536" s="54"/>
      <c r="FZ536" s="54"/>
      <c r="GJ536" s="54"/>
      <c r="GT536" s="54"/>
      <c r="HD536" s="54"/>
      <c r="HN536" s="54"/>
      <c r="HX536" s="54"/>
      <c r="IH536" s="54"/>
    </row>
    <row r="537" spans="1:242" s="2" customFormat="1" x14ac:dyDescent="0.25">
      <c r="A537" s="165"/>
      <c r="B537" s="54"/>
      <c r="L537" s="54"/>
      <c r="V537" s="54"/>
      <c r="AF537" s="54"/>
      <c r="AP537" s="54"/>
      <c r="AZ537" s="54"/>
      <c r="BJ537" s="54"/>
      <c r="BT537" s="54"/>
      <c r="CD537" s="54"/>
      <c r="CN537" s="54"/>
      <c r="CX537" s="54"/>
      <c r="DH537" s="54"/>
      <c r="DR537" s="54"/>
      <c r="EB537" s="54"/>
      <c r="EL537" s="54"/>
      <c r="EV537" s="54"/>
      <c r="FF537" s="54"/>
      <c r="FP537" s="54"/>
      <c r="FZ537" s="54"/>
      <c r="GJ537" s="54"/>
      <c r="GT537" s="54"/>
      <c r="HD537" s="54"/>
      <c r="HN537" s="54"/>
      <c r="HX537" s="54"/>
      <c r="IH537" s="54"/>
    </row>
    <row r="538" spans="1:242" s="2" customFormat="1" x14ac:dyDescent="0.25">
      <c r="A538" s="165"/>
      <c r="B538" s="54"/>
      <c r="L538" s="54"/>
      <c r="V538" s="54"/>
      <c r="AF538" s="54"/>
      <c r="AP538" s="54"/>
      <c r="AZ538" s="54"/>
      <c r="BJ538" s="54"/>
      <c r="BT538" s="54"/>
      <c r="CD538" s="54"/>
      <c r="CN538" s="54"/>
      <c r="CX538" s="54"/>
      <c r="DH538" s="54"/>
      <c r="DR538" s="54"/>
      <c r="EB538" s="54"/>
      <c r="EL538" s="54"/>
      <c r="EV538" s="54"/>
      <c r="FF538" s="54"/>
      <c r="FP538" s="54"/>
      <c r="FZ538" s="54"/>
      <c r="GJ538" s="54"/>
      <c r="GT538" s="54"/>
      <c r="HD538" s="54"/>
      <c r="HN538" s="54"/>
      <c r="HX538" s="54"/>
      <c r="IH538" s="54"/>
    </row>
    <row r="539" spans="1:242" s="2" customFormat="1" x14ac:dyDescent="0.25">
      <c r="A539" s="165"/>
      <c r="B539" s="54"/>
      <c r="L539" s="54"/>
      <c r="V539" s="54"/>
      <c r="AF539" s="54"/>
      <c r="AP539" s="54"/>
      <c r="AZ539" s="54"/>
      <c r="BJ539" s="54"/>
      <c r="BT539" s="54"/>
      <c r="CD539" s="54"/>
      <c r="CN539" s="54"/>
      <c r="CX539" s="54"/>
      <c r="DH539" s="54"/>
      <c r="DR539" s="54"/>
      <c r="EB539" s="54"/>
      <c r="EL539" s="54"/>
      <c r="EV539" s="54"/>
      <c r="FF539" s="54"/>
      <c r="FP539" s="54"/>
      <c r="FZ539" s="54"/>
      <c r="GJ539" s="54"/>
      <c r="GT539" s="54"/>
      <c r="HD539" s="54"/>
      <c r="HN539" s="54"/>
      <c r="HX539" s="54"/>
      <c r="IH539" s="54"/>
    </row>
    <row r="540" spans="1:242" s="2" customFormat="1" x14ac:dyDescent="0.25">
      <c r="A540" s="165"/>
      <c r="B540" s="54"/>
      <c r="L540" s="54"/>
      <c r="V540" s="54"/>
      <c r="AF540" s="54"/>
      <c r="AP540" s="54"/>
      <c r="AZ540" s="54"/>
      <c r="BJ540" s="54"/>
      <c r="BT540" s="54"/>
      <c r="CD540" s="54"/>
      <c r="CN540" s="54"/>
      <c r="CX540" s="54"/>
      <c r="DH540" s="54"/>
      <c r="DR540" s="54"/>
      <c r="EB540" s="54"/>
      <c r="EL540" s="54"/>
      <c r="EV540" s="54"/>
      <c r="FF540" s="54"/>
      <c r="FP540" s="54"/>
      <c r="FZ540" s="54"/>
      <c r="GJ540" s="54"/>
      <c r="GT540" s="54"/>
      <c r="HD540" s="54"/>
      <c r="HN540" s="54"/>
      <c r="HX540" s="54"/>
      <c r="IH540" s="54"/>
    </row>
    <row r="541" spans="1:242" s="2" customFormat="1" x14ac:dyDescent="0.25">
      <c r="A541" s="165"/>
      <c r="B541" s="54"/>
      <c r="L541" s="54"/>
      <c r="V541" s="54"/>
      <c r="AF541" s="54"/>
      <c r="AP541" s="54"/>
      <c r="AZ541" s="54"/>
      <c r="BJ541" s="54"/>
      <c r="BT541" s="54"/>
      <c r="CD541" s="54"/>
      <c r="CN541" s="54"/>
      <c r="CX541" s="54"/>
      <c r="DH541" s="54"/>
      <c r="DR541" s="54"/>
      <c r="EB541" s="54"/>
      <c r="EL541" s="54"/>
      <c r="EV541" s="54"/>
      <c r="FF541" s="54"/>
      <c r="FP541" s="54"/>
      <c r="FZ541" s="54"/>
      <c r="GJ541" s="54"/>
      <c r="GT541" s="54"/>
      <c r="HD541" s="54"/>
      <c r="HN541" s="54"/>
      <c r="HX541" s="54"/>
      <c r="IH541" s="54"/>
    </row>
    <row r="542" spans="1:242" s="2" customFormat="1" x14ac:dyDescent="0.25">
      <c r="A542" s="165"/>
      <c r="B542" s="54"/>
      <c r="L542" s="54"/>
      <c r="V542" s="54"/>
      <c r="AF542" s="54"/>
      <c r="AP542" s="54"/>
      <c r="AZ542" s="54"/>
      <c r="BJ542" s="54"/>
      <c r="BT542" s="54"/>
      <c r="CD542" s="54"/>
      <c r="CN542" s="54"/>
      <c r="CX542" s="54"/>
      <c r="DH542" s="54"/>
      <c r="DR542" s="54"/>
      <c r="EB542" s="54"/>
      <c r="EL542" s="54"/>
      <c r="EV542" s="54"/>
      <c r="FF542" s="54"/>
      <c r="FP542" s="54"/>
      <c r="FZ542" s="54"/>
      <c r="GJ542" s="54"/>
      <c r="GT542" s="54"/>
      <c r="HD542" s="54"/>
      <c r="HN542" s="54"/>
      <c r="HX542" s="54"/>
      <c r="IH542" s="54"/>
    </row>
    <row r="543" spans="1:242" s="2" customFormat="1" x14ac:dyDescent="0.25">
      <c r="A543" s="165"/>
      <c r="B543" s="54"/>
      <c r="L543" s="54"/>
      <c r="V543" s="54"/>
      <c r="AF543" s="54"/>
      <c r="AP543" s="54"/>
      <c r="AZ543" s="54"/>
      <c r="BJ543" s="54"/>
      <c r="BT543" s="54"/>
      <c r="CD543" s="54"/>
      <c r="CN543" s="54"/>
      <c r="CX543" s="54"/>
      <c r="DH543" s="54"/>
      <c r="DR543" s="54"/>
      <c r="EB543" s="54"/>
      <c r="EL543" s="54"/>
      <c r="EV543" s="54"/>
      <c r="FF543" s="54"/>
      <c r="FP543" s="54"/>
      <c r="FZ543" s="54"/>
      <c r="GJ543" s="54"/>
      <c r="GT543" s="54"/>
      <c r="HD543" s="54"/>
      <c r="HN543" s="54"/>
      <c r="HX543" s="54"/>
      <c r="IH543" s="54"/>
    </row>
    <row r="544" spans="1:242" s="2" customFormat="1" x14ac:dyDescent="0.25">
      <c r="A544" s="165"/>
      <c r="B544" s="54"/>
      <c r="L544" s="54"/>
      <c r="V544" s="54"/>
      <c r="AF544" s="54"/>
      <c r="AP544" s="54"/>
      <c r="AZ544" s="54"/>
      <c r="BJ544" s="54"/>
      <c r="BT544" s="54"/>
      <c r="CD544" s="54"/>
      <c r="CN544" s="54"/>
      <c r="CX544" s="54"/>
      <c r="DH544" s="54"/>
      <c r="DR544" s="54"/>
      <c r="EB544" s="54"/>
      <c r="EL544" s="54"/>
      <c r="EV544" s="54"/>
      <c r="FF544" s="54"/>
      <c r="FP544" s="54"/>
      <c r="FZ544" s="54"/>
      <c r="GJ544" s="54"/>
      <c r="GT544" s="54"/>
      <c r="HD544" s="54"/>
      <c r="HN544" s="54"/>
      <c r="HX544" s="54"/>
      <c r="IH544" s="54"/>
    </row>
    <row r="545" spans="1:242" s="2" customFormat="1" x14ac:dyDescent="0.25">
      <c r="A545" s="165"/>
      <c r="B545" s="54"/>
      <c r="L545" s="54"/>
      <c r="V545" s="54"/>
      <c r="AF545" s="54"/>
      <c r="AP545" s="54"/>
      <c r="AZ545" s="54"/>
      <c r="BJ545" s="54"/>
      <c r="BT545" s="54"/>
      <c r="CD545" s="54"/>
      <c r="CN545" s="54"/>
      <c r="CX545" s="54"/>
      <c r="DH545" s="54"/>
      <c r="DR545" s="54"/>
      <c r="EB545" s="54"/>
      <c r="EL545" s="54"/>
      <c r="EV545" s="54"/>
      <c r="FF545" s="54"/>
      <c r="FP545" s="54"/>
      <c r="FZ545" s="54"/>
      <c r="GJ545" s="54"/>
      <c r="GT545" s="54"/>
      <c r="HD545" s="54"/>
      <c r="HN545" s="54"/>
      <c r="HX545" s="54"/>
      <c r="IH545" s="54"/>
    </row>
    <row r="546" spans="1:242" s="2" customFormat="1" x14ac:dyDescent="0.25">
      <c r="A546" s="165"/>
      <c r="B546" s="54"/>
      <c r="L546" s="54"/>
      <c r="V546" s="54"/>
      <c r="AF546" s="54"/>
      <c r="AP546" s="54"/>
      <c r="AZ546" s="54"/>
      <c r="BJ546" s="54"/>
      <c r="BT546" s="54"/>
      <c r="CD546" s="54"/>
      <c r="CN546" s="54"/>
      <c r="CX546" s="54"/>
      <c r="DH546" s="54"/>
      <c r="DR546" s="54"/>
      <c r="EB546" s="54"/>
      <c r="EL546" s="54"/>
      <c r="EV546" s="54"/>
      <c r="FF546" s="54"/>
      <c r="FP546" s="54"/>
      <c r="FZ546" s="54"/>
      <c r="GJ546" s="54"/>
      <c r="GT546" s="54"/>
      <c r="HD546" s="54"/>
      <c r="HN546" s="54"/>
      <c r="HX546" s="54"/>
      <c r="IH546" s="54"/>
    </row>
    <row r="547" spans="1:242" s="2" customFormat="1" x14ac:dyDescent="0.25">
      <c r="A547" s="165"/>
      <c r="B547" s="54"/>
      <c r="L547" s="54"/>
      <c r="V547" s="54"/>
      <c r="AF547" s="54"/>
      <c r="AP547" s="54"/>
      <c r="AZ547" s="54"/>
      <c r="BJ547" s="54"/>
      <c r="BT547" s="54"/>
      <c r="CD547" s="54"/>
      <c r="CN547" s="54"/>
      <c r="CX547" s="54"/>
      <c r="DH547" s="54"/>
      <c r="DR547" s="54"/>
      <c r="EB547" s="54"/>
      <c r="EL547" s="54"/>
      <c r="EV547" s="54"/>
      <c r="FF547" s="54"/>
      <c r="FP547" s="54"/>
      <c r="FZ547" s="54"/>
      <c r="GJ547" s="54"/>
      <c r="GT547" s="54"/>
      <c r="HD547" s="54"/>
      <c r="HN547" s="54"/>
      <c r="HX547" s="54"/>
      <c r="IH547" s="54"/>
    </row>
    <row r="548" spans="1:242" s="2" customFormat="1" x14ac:dyDescent="0.25">
      <c r="A548" s="165"/>
      <c r="B548" s="54"/>
      <c r="L548" s="54"/>
      <c r="V548" s="54"/>
      <c r="AF548" s="54"/>
      <c r="AP548" s="54"/>
      <c r="AZ548" s="54"/>
      <c r="BJ548" s="54"/>
      <c r="BT548" s="54"/>
      <c r="CD548" s="54"/>
      <c r="CN548" s="54"/>
      <c r="CX548" s="54"/>
      <c r="DH548" s="54"/>
      <c r="DR548" s="54"/>
      <c r="EB548" s="54"/>
      <c r="EL548" s="54"/>
      <c r="EV548" s="54"/>
      <c r="FF548" s="54"/>
      <c r="FP548" s="54"/>
      <c r="FZ548" s="54"/>
      <c r="GJ548" s="54"/>
      <c r="GT548" s="54"/>
      <c r="HD548" s="54"/>
      <c r="HN548" s="54"/>
      <c r="HX548" s="54"/>
      <c r="IH548" s="54"/>
    </row>
    <row r="549" spans="1:242" s="2" customFormat="1" x14ac:dyDescent="0.25">
      <c r="A549" s="165"/>
      <c r="B549" s="54"/>
      <c r="L549" s="54"/>
      <c r="V549" s="54"/>
      <c r="AF549" s="54"/>
      <c r="AP549" s="54"/>
      <c r="AZ549" s="54"/>
      <c r="BJ549" s="54"/>
      <c r="BT549" s="54"/>
      <c r="CD549" s="54"/>
      <c r="CN549" s="54"/>
      <c r="CX549" s="54"/>
      <c r="DH549" s="54"/>
      <c r="DR549" s="54"/>
      <c r="EB549" s="54"/>
      <c r="EL549" s="54"/>
      <c r="EV549" s="54"/>
      <c r="FF549" s="54"/>
      <c r="FP549" s="54"/>
      <c r="FZ549" s="54"/>
      <c r="GJ549" s="54"/>
      <c r="GT549" s="54"/>
      <c r="HD549" s="54"/>
      <c r="HN549" s="54"/>
      <c r="HX549" s="54"/>
      <c r="IH549" s="54"/>
    </row>
    <row r="550" spans="1:242" s="2" customFormat="1" x14ac:dyDescent="0.25">
      <c r="A550" s="165"/>
      <c r="B550" s="54"/>
      <c r="L550" s="54"/>
      <c r="V550" s="54"/>
      <c r="AF550" s="54"/>
      <c r="AP550" s="54"/>
      <c r="AZ550" s="54"/>
      <c r="BJ550" s="54"/>
      <c r="BT550" s="54"/>
      <c r="CD550" s="54"/>
      <c r="CN550" s="54"/>
      <c r="CX550" s="54"/>
      <c r="DH550" s="54"/>
      <c r="DR550" s="54"/>
      <c r="EB550" s="54"/>
      <c r="EL550" s="54"/>
      <c r="EV550" s="54"/>
      <c r="FF550" s="54"/>
      <c r="FP550" s="54"/>
      <c r="FZ550" s="54"/>
      <c r="GJ550" s="54"/>
      <c r="GT550" s="54"/>
      <c r="HD550" s="54"/>
      <c r="HN550" s="54"/>
      <c r="HX550" s="54"/>
      <c r="IH550" s="54"/>
    </row>
    <row r="551" spans="1:242" s="2" customFormat="1" x14ac:dyDescent="0.25">
      <c r="A551" s="165"/>
      <c r="B551" s="54"/>
      <c r="L551" s="54"/>
      <c r="V551" s="54"/>
      <c r="AF551" s="54"/>
      <c r="AP551" s="54"/>
      <c r="AZ551" s="54"/>
      <c r="BJ551" s="54"/>
      <c r="BT551" s="54"/>
      <c r="CD551" s="54"/>
      <c r="CN551" s="54"/>
      <c r="CX551" s="54"/>
      <c r="DH551" s="54"/>
      <c r="DR551" s="54"/>
      <c r="EB551" s="54"/>
      <c r="EL551" s="54"/>
      <c r="EV551" s="54"/>
      <c r="FF551" s="54"/>
      <c r="FP551" s="54"/>
      <c r="FZ551" s="54"/>
      <c r="GJ551" s="54"/>
      <c r="GT551" s="54"/>
      <c r="HD551" s="54"/>
      <c r="HN551" s="54"/>
      <c r="HX551" s="54"/>
      <c r="IH551" s="54"/>
    </row>
    <row r="552" spans="1:242" s="2" customFormat="1" x14ac:dyDescent="0.25">
      <c r="A552" s="165"/>
      <c r="B552" s="54"/>
      <c r="L552" s="54"/>
      <c r="V552" s="54"/>
      <c r="AF552" s="54"/>
      <c r="AP552" s="54"/>
      <c r="AZ552" s="54"/>
      <c r="BJ552" s="54"/>
      <c r="BT552" s="54"/>
      <c r="CD552" s="54"/>
      <c r="CN552" s="54"/>
      <c r="CX552" s="54"/>
      <c r="DH552" s="54"/>
      <c r="DR552" s="54"/>
      <c r="EB552" s="54"/>
      <c r="EL552" s="54"/>
      <c r="EV552" s="54"/>
      <c r="FF552" s="54"/>
      <c r="FP552" s="54"/>
      <c r="FZ552" s="54"/>
      <c r="GJ552" s="54"/>
      <c r="GT552" s="54"/>
      <c r="HD552" s="54"/>
      <c r="HN552" s="54"/>
      <c r="HX552" s="54"/>
      <c r="IH552" s="54"/>
    </row>
    <row r="553" spans="1:242" s="2" customFormat="1" x14ac:dyDescent="0.25">
      <c r="A553" s="165"/>
      <c r="B553" s="54"/>
      <c r="L553" s="54"/>
      <c r="V553" s="54"/>
      <c r="AF553" s="54"/>
      <c r="AP553" s="54"/>
      <c r="AZ553" s="54"/>
      <c r="BJ553" s="54"/>
      <c r="BT553" s="54"/>
      <c r="CD553" s="54"/>
      <c r="CN553" s="54"/>
      <c r="CX553" s="54"/>
      <c r="DH553" s="54"/>
      <c r="DR553" s="54"/>
      <c r="EB553" s="54"/>
      <c r="EL553" s="54"/>
      <c r="EV553" s="54"/>
      <c r="FF553" s="54"/>
      <c r="FP553" s="54"/>
      <c r="FZ553" s="54"/>
      <c r="GJ553" s="54"/>
      <c r="GT553" s="54"/>
      <c r="HD553" s="54"/>
      <c r="HN553" s="54"/>
      <c r="HX553" s="54"/>
      <c r="IH553" s="54"/>
    </row>
    <row r="554" spans="1:242" s="2" customFormat="1" x14ac:dyDescent="0.25">
      <c r="A554" s="165"/>
      <c r="B554" s="54"/>
      <c r="L554" s="54"/>
      <c r="V554" s="54"/>
      <c r="AF554" s="54"/>
      <c r="AP554" s="54"/>
      <c r="AZ554" s="54"/>
      <c r="BJ554" s="54"/>
      <c r="BT554" s="54"/>
      <c r="CD554" s="54"/>
      <c r="CN554" s="54"/>
      <c r="CX554" s="54"/>
      <c r="DH554" s="54"/>
      <c r="DR554" s="54"/>
      <c r="EB554" s="54"/>
      <c r="EL554" s="54"/>
      <c r="EV554" s="54"/>
      <c r="FF554" s="54"/>
      <c r="FP554" s="54"/>
      <c r="FZ554" s="54"/>
      <c r="GJ554" s="54"/>
      <c r="GT554" s="54"/>
      <c r="HD554" s="54"/>
      <c r="HN554" s="54"/>
      <c r="HX554" s="54"/>
      <c r="IH554" s="54"/>
    </row>
    <row r="555" spans="1:242" s="2" customFormat="1" x14ac:dyDescent="0.25">
      <c r="A555" s="165"/>
      <c r="B555" s="54"/>
      <c r="L555" s="54"/>
      <c r="V555" s="54"/>
      <c r="AF555" s="54"/>
      <c r="AP555" s="54"/>
      <c r="AZ555" s="54"/>
      <c r="BJ555" s="54"/>
      <c r="BT555" s="54"/>
      <c r="CD555" s="54"/>
      <c r="CN555" s="54"/>
      <c r="CX555" s="54"/>
      <c r="DH555" s="54"/>
      <c r="DR555" s="54"/>
      <c r="EB555" s="54"/>
      <c r="EL555" s="54"/>
      <c r="EV555" s="54"/>
      <c r="FF555" s="54"/>
      <c r="FP555" s="54"/>
      <c r="FZ555" s="54"/>
      <c r="GJ555" s="54"/>
      <c r="GT555" s="54"/>
      <c r="HD555" s="54"/>
      <c r="HN555" s="54"/>
      <c r="HX555" s="54"/>
      <c r="IH555" s="54"/>
    </row>
    <row r="556" spans="1:242" s="2" customFormat="1" x14ac:dyDescent="0.25">
      <c r="A556" s="165"/>
      <c r="B556" s="54"/>
      <c r="L556" s="54"/>
      <c r="V556" s="54"/>
      <c r="AF556" s="54"/>
      <c r="AP556" s="54"/>
      <c r="AZ556" s="54"/>
      <c r="BJ556" s="54"/>
      <c r="BT556" s="54"/>
      <c r="CD556" s="54"/>
      <c r="CN556" s="54"/>
      <c r="CX556" s="54"/>
      <c r="DH556" s="54"/>
      <c r="DR556" s="54"/>
      <c r="EB556" s="54"/>
      <c r="EL556" s="54"/>
      <c r="EV556" s="54"/>
      <c r="FF556" s="54"/>
      <c r="FP556" s="54"/>
      <c r="FZ556" s="54"/>
      <c r="GJ556" s="54"/>
      <c r="GT556" s="54"/>
      <c r="HD556" s="54"/>
      <c r="HN556" s="54"/>
      <c r="HX556" s="54"/>
      <c r="IH556" s="54"/>
    </row>
    <row r="557" spans="1:242" s="2" customFormat="1" x14ac:dyDescent="0.25">
      <c r="A557" s="165"/>
      <c r="B557" s="54"/>
      <c r="L557" s="54"/>
      <c r="V557" s="54"/>
      <c r="AF557" s="54"/>
      <c r="AP557" s="54"/>
      <c r="AZ557" s="54"/>
      <c r="BJ557" s="54"/>
      <c r="BT557" s="54"/>
      <c r="CD557" s="54"/>
      <c r="CN557" s="54"/>
      <c r="CX557" s="54"/>
      <c r="DH557" s="54"/>
      <c r="DR557" s="54"/>
      <c r="EB557" s="54"/>
      <c r="EL557" s="54"/>
      <c r="EV557" s="54"/>
      <c r="FF557" s="54"/>
      <c r="FP557" s="54"/>
      <c r="FZ557" s="54"/>
      <c r="GJ557" s="54"/>
      <c r="GT557" s="54"/>
      <c r="HD557" s="54"/>
      <c r="HN557" s="54"/>
      <c r="HX557" s="54"/>
      <c r="IH557" s="54"/>
    </row>
    <row r="558" spans="1:242" s="2" customFormat="1" x14ac:dyDescent="0.25">
      <c r="A558" s="165"/>
      <c r="B558" s="54"/>
      <c r="L558" s="54"/>
      <c r="V558" s="54"/>
      <c r="AF558" s="54"/>
      <c r="AP558" s="54"/>
      <c r="AZ558" s="54"/>
      <c r="BJ558" s="54"/>
      <c r="BT558" s="54"/>
      <c r="CD558" s="54"/>
      <c r="CN558" s="54"/>
      <c r="CX558" s="54"/>
      <c r="DH558" s="54"/>
      <c r="DR558" s="54"/>
      <c r="EB558" s="54"/>
      <c r="EL558" s="54"/>
      <c r="EV558" s="54"/>
      <c r="FF558" s="54"/>
      <c r="FP558" s="54"/>
      <c r="FZ558" s="54"/>
      <c r="GJ558" s="54"/>
      <c r="GT558" s="54"/>
      <c r="HD558" s="54"/>
      <c r="HN558" s="54"/>
      <c r="HX558" s="54"/>
      <c r="IH558" s="54"/>
    </row>
    <row r="559" spans="1:242" s="2" customFormat="1" x14ac:dyDescent="0.25">
      <c r="A559" s="165"/>
      <c r="B559" s="54"/>
      <c r="L559" s="54"/>
      <c r="V559" s="54"/>
      <c r="AF559" s="54"/>
      <c r="AP559" s="54"/>
      <c r="AZ559" s="54"/>
      <c r="BJ559" s="54"/>
      <c r="BT559" s="54"/>
      <c r="CD559" s="54"/>
      <c r="CN559" s="54"/>
      <c r="CX559" s="54"/>
      <c r="DH559" s="54"/>
      <c r="DR559" s="54"/>
      <c r="EB559" s="54"/>
      <c r="EL559" s="54"/>
      <c r="EV559" s="54"/>
      <c r="FF559" s="54"/>
      <c r="FP559" s="54"/>
      <c r="FZ559" s="54"/>
      <c r="GJ559" s="54"/>
      <c r="GT559" s="54"/>
      <c r="HD559" s="54"/>
      <c r="HN559" s="54"/>
      <c r="HX559" s="54"/>
      <c r="IH559" s="54"/>
    </row>
    <row r="560" spans="1:242" s="2" customFormat="1" x14ac:dyDescent="0.25">
      <c r="A560" s="165"/>
      <c r="B560" s="54"/>
      <c r="L560" s="54"/>
      <c r="V560" s="54"/>
      <c r="AF560" s="54"/>
      <c r="AP560" s="54"/>
      <c r="AZ560" s="54"/>
      <c r="BJ560" s="54"/>
      <c r="BT560" s="54"/>
      <c r="CD560" s="54"/>
      <c r="CN560" s="54"/>
      <c r="CX560" s="54"/>
      <c r="DH560" s="54"/>
      <c r="DR560" s="54"/>
      <c r="EB560" s="54"/>
      <c r="EL560" s="54"/>
      <c r="EV560" s="54"/>
      <c r="FF560" s="54"/>
      <c r="FP560" s="54"/>
      <c r="FZ560" s="54"/>
      <c r="GJ560" s="54"/>
      <c r="GT560" s="54"/>
      <c r="HD560" s="54"/>
      <c r="HN560" s="54"/>
      <c r="HX560" s="54"/>
      <c r="IH560" s="54"/>
    </row>
    <row r="561" spans="1:242" s="2" customFormat="1" x14ac:dyDescent="0.25">
      <c r="A561" s="165"/>
      <c r="B561" s="54"/>
      <c r="L561" s="54"/>
      <c r="V561" s="54"/>
      <c r="AF561" s="54"/>
      <c r="AP561" s="54"/>
      <c r="AZ561" s="54"/>
      <c r="BJ561" s="54"/>
      <c r="BT561" s="54"/>
      <c r="CD561" s="54"/>
      <c r="CN561" s="54"/>
      <c r="CX561" s="54"/>
      <c r="DH561" s="54"/>
      <c r="DR561" s="54"/>
      <c r="EB561" s="54"/>
      <c r="EL561" s="54"/>
      <c r="EV561" s="54"/>
      <c r="FF561" s="54"/>
      <c r="FP561" s="54"/>
      <c r="FZ561" s="54"/>
      <c r="GJ561" s="54"/>
      <c r="GT561" s="54"/>
      <c r="HD561" s="54"/>
      <c r="HN561" s="54"/>
      <c r="HX561" s="54"/>
      <c r="IH561" s="54"/>
    </row>
    <row r="562" spans="1:242" s="2" customFormat="1" x14ac:dyDescent="0.25">
      <c r="A562" s="165"/>
      <c r="B562" s="54"/>
      <c r="L562" s="54"/>
      <c r="V562" s="54"/>
      <c r="AF562" s="54"/>
      <c r="AP562" s="54"/>
      <c r="AZ562" s="54"/>
      <c r="BJ562" s="54"/>
      <c r="BT562" s="54"/>
      <c r="CD562" s="54"/>
      <c r="CN562" s="54"/>
      <c r="CX562" s="54"/>
      <c r="DH562" s="54"/>
      <c r="DR562" s="54"/>
      <c r="EB562" s="54"/>
      <c r="EL562" s="54"/>
      <c r="EV562" s="54"/>
      <c r="FF562" s="54"/>
      <c r="FP562" s="54"/>
      <c r="FZ562" s="54"/>
      <c r="GJ562" s="54"/>
      <c r="GT562" s="54"/>
      <c r="HD562" s="54"/>
      <c r="HN562" s="54"/>
      <c r="HX562" s="54"/>
      <c r="IH562" s="54"/>
    </row>
    <row r="563" spans="1:242" s="2" customFormat="1" x14ac:dyDescent="0.25">
      <c r="A563" s="165"/>
      <c r="B563" s="54"/>
      <c r="L563" s="54"/>
      <c r="V563" s="54"/>
      <c r="AF563" s="54"/>
      <c r="AP563" s="54"/>
      <c r="AZ563" s="54"/>
      <c r="BJ563" s="54"/>
      <c r="BT563" s="54"/>
      <c r="CD563" s="54"/>
      <c r="CN563" s="54"/>
      <c r="CX563" s="54"/>
      <c r="DH563" s="54"/>
      <c r="DR563" s="54"/>
      <c r="EB563" s="54"/>
      <c r="EL563" s="54"/>
      <c r="EV563" s="54"/>
      <c r="FF563" s="54"/>
      <c r="FP563" s="54"/>
      <c r="FZ563" s="54"/>
      <c r="GJ563" s="54"/>
      <c r="GT563" s="54"/>
      <c r="HD563" s="54"/>
      <c r="HN563" s="54"/>
      <c r="HX563" s="54"/>
      <c r="IH563" s="54"/>
    </row>
    <row r="564" spans="1:242" s="2" customFormat="1" x14ac:dyDescent="0.25">
      <c r="A564" s="165"/>
      <c r="B564" s="54"/>
      <c r="L564" s="54"/>
      <c r="V564" s="54"/>
      <c r="AF564" s="54"/>
      <c r="AP564" s="54"/>
      <c r="AZ564" s="54"/>
      <c r="BJ564" s="54"/>
      <c r="BT564" s="54"/>
      <c r="CD564" s="54"/>
      <c r="CN564" s="54"/>
      <c r="CX564" s="54"/>
      <c r="DH564" s="54"/>
      <c r="DR564" s="54"/>
      <c r="EB564" s="54"/>
      <c r="EL564" s="54"/>
      <c r="EV564" s="54"/>
      <c r="FF564" s="54"/>
      <c r="FP564" s="54"/>
      <c r="FZ564" s="54"/>
      <c r="GJ564" s="54"/>
      <c r="GT564" s="54"/>
      <c r="HD564" s="54"/>
      <c r="HN564" s="54"/>
      <c r="HX564" s="54"/>
      <c r="IH564" s="54"/>
    </row>
    <row r="565" spans="1:242" s="2" customFormat="1" x14ac:dyDescent="0.25">
      <c r="A565" s="165"/>
      <c r="B565" s="54"/>
      <c r="L565" s="54"/>
      <c r="V565" s="54"/>
      <c r="AF565" s="54"/>
      <c r="AP565" s="54"/>
      <c r="AZ565" s="54"/>
      <c r="BJ565" s="54"/>
      <c r="BT565" s="54"/>
      <c r="CD565" s="54"/>
      <c r="CN565" s="54"/>
      <c r="CX565" s="54"/>
      <c r="DH565" s="54"/>
      <c r="DR565" s="54"/>
      <c r="EB565" s="54"/>
      <c r="EL565" s="54"/>
      <c r="EV565" s="54"/>
      <c r="FF565" s="54"/>
      <c r="FP565" s="54"/>
      <c r="FZ565" s="54"/>
      <c r="GJ565" s="54"/>
      <c r="GT565" s="54"/>
      <c r="HD565" s="54"/>
      <c r="HN565" s="54"/>
      <c r="HX565" s="54"/>
      <c r="IH565" s="54"/>
    </row>
    <row r="566" spans="1:242" s="2" customFormat="1" x14ac:dyDescent="0.25">
      <c r="A566" s="165"/>
      <c r="B566" s="54"/>
      <c r="L566" s="54"/>
      <c r="V566" s="54"/>
      <c r="AF566" s="54"/>
      <c r="AP566" s="54"/>
      <c r="AZ566" s="54"/>
      <c r="BJ566" s="54"/>
      <c r="BT566" s="54"/>
      <c r="CD566" s="54"/>
      <c r="CN566" s="54"/>
      <c r="CX566" s="54"/>
      <c r="DH566" s="54"/>
      <c r="DR566" s="54"/>
      <c r="EB566" s="54"/>
      <c r="EL566" s="54"/>
      <c r="EV566" s="54"/>
      <c r="FF566" s="54"/>
      <c r="FP566" s="54"/>
      <c r="FZ566" s="54"/>
      <c r="GJ566" s="54"/>
      <c r="GT566" s="54"/>
      <c r="HD566" s="54"/>
      <c r="HN566" s="54"/>
      <c r="HX566" s="54"/>
      <c r="IH566" s="54"/>
    </row>
    <row r="567" spans="1:242" s="2" customFormat="1" x14ac:dyDescent="0.25">
      <c r="A567" s="165"/>
      <c r="B567" s="54"/>
      <c r="L567" s="54"/>
      <c r="V567" s="54"/>
      <c r="AF567" s="54"/>
      <c r="AP567" s="54"/>
      <c r="AZ567" s="54"/>
      <c r="BJ567" s="54"/>
      <c r="BT567" s="54"/>
      <c r="CD567" s="54"/>
      <c r="CN567" s="54"/>
      <c r="CX567" s="54"/>
      <c r="DH567" s="54"/>
      <c r="DR567" s="54"/>
      <c r="EB567" s="54"/>
      <c r="EL567" s="54"/>
      <c r="EV567" s="54"/>
      <c r="FF567" s="54"/>
      <c r="FP567" s="54"/>
      <c r="FZ567" s="54"/>
      <c r="GJ567" s="54"/>
      <c r="GT567" s="54"/>
      <c r="HD567" s="54"/>
      <c r="HN567" s="54"/>
      <c r="HX567" s="54"/>
      <c r="IH567" s="54"/>
    </row>
    <row r="568" spans="1:242" s="2" customFormat="1" x14ac:dyDescent="0.25">
      <c r="A568" s="165"/>
      <c r="B568" s="54"/>
      <c r="L568" s="54"/>
      <c r="V568" s="54"/>
      <c r="AF568" s="54"/>
      <c r="AP568" s="54"/>
      <c r="AZ568" s="54"/>
      <c r="BJ568" s="54"/>
      <c r="BT568" s="54"/>
      <c r="CD568" s="54"/>
      <c r="CN568" s="54"/>
      <c r="CX568" s="54"/>
      <c r="DH568" s="54"/>
      <c r="DR568" s="54"/>
      <c r="EB568" s="54"/>
      <c r="EL568" s="54"/>
      <c r="EV568" s="54"/>
      <c r="FF568" s="54"/>
      <c r="FP568" s="54"/>
      <c r="FZ568" s="54"/>
      <c r="GJ568" s="54"/>
      <c r="GT568" s="54"/>
      <c r="HD568" s="54"/>
      <c r="HN568" s="54"/>
      <c r="HX568" s="54"/>
      <c r="IH568" s="54"/>
    </row>
    <row r="569" spans="1:242" s="2" customFormat="1" x14ac:dyDescent="0.25">
      <c r="A569" s="165"/>
      <c r="B569" s="54"/>
      <c r="L569" s="54"/>
      <c r="V569" s="54"/>
      <c r="AF569" s="54"/>
      <c r="AP569" s="54"/>
      <c r="AZ569" s="54"/>
      <c r="BJ569" s="54"/>
      <c r="BT569" s="54"/>
      <c r="CD569" s="54"/>
      <c r="CN569" s="54"/>
      <c r="CX569" s="54"/>
      <c r="DH569" s="54"/>
      <c r="DR569" s="54"/>
      <c r="EB569" s="54"/>
      <c r="EL569" s="54"/>
      <c r="EV569" s="54"/>
      <c r="FF569" s="54"/>
      <c r="FP569" s="54"/>
      <c r="FZ569" s="54"/>
      <c r="GJ569" s="54"/>
      <c r="GT569" s="54"/>
      <c r="HD569" s="54"/>
      <c r="HN569" s="54"/>
      <c r="HX569" s="54"/>
      <c r="IH569" s="54"/>
    </row>
    <row r="570" spans="1:242" s="2" customFormat="1" x14ac:dyDescent="0.25">
      <c r="A570" s="165"/>
      <c r="B570" s="54"/>
      <c r="L570" s="54"/>
      <c r="V570" s="54"/>
      <c r="AF570" s="54"/>
      <c r="AP570" s="54"/>
      <c r="AZ570" s="54"/>
      <c r="BJ570" s="54"/>
      <c r="BT570" s="54"/>
      <c r="CD570" s="54"/>
      <c r="CN570" s="54"/>
      <c r="CX570" s="54"/>
      <c r="DH570" s="54"/>
      <c r="DR570" s="54"/>
      <c r="EB570" s="54"/>
      <c r="EL570" s="54"/>
      <c r="EV570" s="54"/>
      <c r="FF570" s="54"/>
      <c r="FP570" s="54"/>
      <c r="FZ570" s="54"/>
      <c r="GJ570" s="54"/>
      <c r="GT570" s="54"/>
      <c r="HD570" s="54"/>
      <c r="HN570" s="54"/>
      <c r="HX570" s="54"/>
      <c r="IH570" s="54"/>
    </row>
    <row r="571" spans="1:242" s="2" customFormat="1" x14ac:dyDescent="0.25">
      <c r="A571" s="165"/>
      <c r="B571" s="54"/>
      <c r="L571" s="54"/>
      <c r="V571" s="54"/>
      <c r="AF571" s="54"/>
      <c r="AP571" s="54"/>
      <c r="AZ571" s="54"/>
      <c r="BJ571" s="54"/>
      <c r="BT571" s="54"/>
      <c r="CD571" s="54"/>
      <c r="CN571" s="54"/>
      <c r="CX571" s="54"/>
      <c r="DH571" s="54"/>
      <c r="DR571" s="54"/>
      <c r="EB571" s="54"/>
      <c r="EL571" s="54"/>
      <c r="EV571" s="54"/>
      <c r="FF571" s="54"/>
      <c r="FP571" s="54"/>
      <c r="FZ571" s="54"/>
      <c r="GJ571" s="54"/>
      <c r="GT571" s="54"/>
      <c r="HD571" s="54"/>
      <c r="HN571" s="54"/>
      <c r="HX571" s="54"/>
      <c r="IH571" s="54"/>
    </row>
    <row r="572" spans="1:242" s="2" customFormat="1" x14ac:dyDescent="0.25">
      <c r="A572" s="165"/>
      <c r="B572" s="54"/>
      <c r="L572" s="54"/>
      <c r="V572" s="54"/>
      <c r="AF572" s="54"/>
      <c r="AP572" s="54"/>
      <c r="AZ572" s="54"/>
      <c r="BJ572" s="54"/>
      <c r="BT572" s="54"/>
      <c r="CD572" s="54"/>
      <c r="CN572" s="54"/>
      <c r="CX572" s="54"/>
      <c r="DH572" s="54"/>
      <c r="DR572" s="54"/>
      <c r="EB572" s="54"/>
      <c r="EL572" s="54"/>
      <c r="EV572" s="54"/>
      <c r="FF572" s="54"/>
      <c r="FP572" s="54"/>
      <c r="FZ572" s="54"/>
      <c r="GJ572" s="54"/>
      <c r="GT572" s="54"/>
      <c r="HD572" s="54"/>
      <c r="HN572" s="54"/>
      <c r="HX572" s="54"/>
      <c r="IH572" s="54"/>
    </row>
    <row r="573" spans="1:242" s="2" customFormat="1" x14ac:dyDescent="0.25">
      <c r="A573" s="165"/>
      <c r="B573" s="54"/>
      <c r="L573" s="54"/>
      <c r="V573" s="54"/>
      <c r="AF573" s="54"/>
      <c r="AP573" s="54"/>
      <c r="AZ573" s="54"/>
      <c r="BJ573" s="54"/>
      <c r="BT573" s="54"/>
      <c r="CD573" s="54"/>
      <c r="CN573" s="54"/>
      <c r="CX573" s="54"/>
      <c r="DH573" s="54"/>
      <c r="DR573" s="54"/>
      <c r="EB573" s="54"/>
      <c r="EL573" s="54"/>
      <c r="EV573" s="54"/>
      <c r="FF573" s="54"/>
      <c r="FP573" s="54"/>
      <c r="FZ573" s="54"/>
      <c r="GJ573" s="54"/>
      <c r="GT573" s="54"/>
      <c r="HD573" s="54"/>
      <c r="HN573" s="54"/>
      <c r="HX573" s="54"/>
      <c r="IH573" s="54"/>
    </row>
    <row r="574" spans="1:242" s="2" customFormat="1" x14ac:dyDescent="0.25">
      <c r="A574" s="165"/>
      <c r="B574" s="54"/>
      <c r="L574" s="54"/>
      <c r="V574" s="54"/>
      <c r="AF574" s="54"/>
      <c r="AP574" s="54"/>
      <c r="AZ574" s="54"/>
      <c r="BJ574" s="54"/>
      <c r="BT574" s="54"/>
      <c r="CD574" s="54"/>
      <c r="CN574" s="54"/>
      <c r="CX574" s="54"/>
      <c r="DH574" s="54"/>
      <c r="DR574" s="54"/>
      <c r="EB574" s="54"/>
      <c r="EL574" s="54"/>
      <c r="EV574" s="54"/>
      <c r="FF574" s="54"/>
      <c r="FP574" s="54"/>
      <c r="FZ574" s="54"/>
      <c r="GJ574" s="54"/>
      <c r="GT574" s="54"/>
      <c r="HD574" s="54"/>
      <c r="HN574" s="54"/>
      <c r="HX574" s="54"/>
      <c r="IH574" s="54"/>
    </row>
    <row r="575" spans="1:242" s="2" customFormat="1" x14ac:dyDescent="0.25">
      <c r="A575" s="165"/>
      <c r="B575" s="54"/>
      <c r="L575" s="54"/>
      <c r="V575" s="54"/>
      <c r="AF575" s="54"/>
      <c r="AP575" s="54"/>
      <c r="AZ575" s="54"/>
      <c r="BJ575" s="54"/>
      <c r="BT575" s="54"/>
      <c r="CD575" s="54"/>
      <c r="CN575" s="54"/>
      <c r="CX575" s="54"/>
      <c r="DH575" s="54"/>
      <c r="DR575" s="54"/>
      <c r="EB575" s="54"/>
      <c r="EL575" s="54"/>
      <c r="EV575" s="54"/>
      <c r="FF575" s="54"/>
      <c r="FP575" s="54"/>
      <c r="FZ575" s="54"/>
      <c r="GJ575" s="54"/>
      <c r="GT575" s="54"/>
      <c r="HD575" s="54"/>
      <c r="HN575" s="54"/>
      <c r="HX575" s="54"/>
      <c r="IH575" s="54"/>
    </row>
    <row r="576" spans="1:242" s="2" customFormat="1" x14ac:dyDescent="0.25">
      <c r="A576" s="165"/>
      <c r="B576" s="54"/>
      <c r="L576" s="54"/>
      <c r="V576" s="54"/>
      <c r="AF576" s="54"/>
      <c r="AP576" s="54"/>
      <c r="AZ576" s="54"/>
      <c r="BJ576" s="54"/>
      <c r="BT576" s="54"/>
      <c r="CD576" s="54"/>
      <c r="CN576" s="54"/>
      <c r="CX576" s="54"/>
      <c r="DH576" s="54"/>
      <c r="DR576" s="54"/>
      <c r="EB576" s="54"/>
      <c r="EL576" s="54"/>
      <c r="EV576" s="54"/>
      <c r="FF576" s="54"/>
      <c r="FP576" s="54"/>
      <c r="FZ576" s="54"/>
      <c r="GJ576" s="54"/>
      <c r="GT576" s="54"/>
      <c r="HD576" s="54"/>
      <c r="HN576" s="54"/>
      <c r="HX576" s="54"/>
      <c r="IH576" s="54"/>
    </row>
    <row r="577" spans="1:242" s="2" customFormat="1" x14ac:dyDescent="0.25">
      <c r="A577" s="165"/>
      <c r="B577" s="54"/>
      <c r="L577" s="54"/>
      <c r="V577" s="54"/>
      <c r="AF577" s="54"/>
      <c r="AP577" s="54"/>
      <c r="AZ577" s="54"/>
      <c r="BJ577" s="54"/>
      <c r="BT577" s="54"/>
      <c r="CD577" s="54"/>
      <c r="CN577" s="54"/>
      <c r="CX577" s="54"/>
      <c r="DH577" s="54"/>
      <c r="DR577" s="54"/>
      <c r="EB577" s="54"/>
      <c r="EL577" s="54"/>
      <c r="EV577" s="54"/>
      <c r="FF577" s="54"/>
      <c r="FP577" s="54"/>
      <c r="FZ577" s="54"/>
      <c r="GJ577" s="54"/>
      <c r="GT577" s="54"/>
      <c r="HD577" s="54"/>
      <c r="HN577" s="54"/>
      <c r="HX577" s="54"/>
      <c r="IH577" s="54"/>
    </row>
    <row r="578" spans="1:242" s="2" customFormat="1" x14ac:dyDescent="0.25">
      <c r="A578" s="165"/>
      <c r="B578" s="54"/>
      <c r="L578" s="54"/>
      <c r="V578" s="54"/>
      <c r="AF578" s="54"/>
      <c r="AP578" s="54"/>
      <c r="AZ578" s="54"/>
      <c r="BJ578" s="54"/>
      <c r="BT578" s="54"/>
      <c r="CD578" s="54"/>
      <c r="CN578" s="54"/>
      <c r="CX578" s="54"/>
      <c r="DH578" s="54"/>
      <c r="DR578" s="54"/>
      <c r="EB578" s="54"/>
      <c r="EL578" s="54"/>
      <c r="EV578" s="54"/>
      <c r="FF578" s="54"/>
      <c r="FP578" s="54"/>
      <c r="FZ578" s="54"/>
      <c r="GJ578" s="54"/>
      <c r="GT578" s="54"/>
      <c r="HD578" s="54"/>
      <c r="HN578" s="54"/>
      <c r="HX578" s="54"/>
      <c r="IH578" s="54"/>
    </row>
    <row r="579" spans="1:242" s="2" customFormat="1" x14ac:dyDescent="0.25">
      <c r="A579" s="165"/>
      <c r="B579" s="54"/>
      <c r="L579" s="54"/>
      <c r="V579" s="54"/>
      <c r="AF579" s="54"/>
      <c r="AP579" s="54"/>
      <c r="AZ579" s="54"/>
      <c r="BJ579" s="54"/>
      <c r="BT579" s="54"/>
      <c r="CD579" s="54"/>
      <c r="CN579" s="54"/>
      <c r="CX579" s="54"/>
      <c r="DH579" s="54"/>
      <c r="DR579" s="54"/>
      <c r="EB579" s="54"/>
      <c r="EL579" s="54"/>
      <c r="EV579" s="54"/>
      <c r="FF579" s="54"/>
      <c r="FP579" s="54"/>
      <c r="FZ579" s="54"/>
      <c r="GJ579" s="54"/>
      <c r="GT579" s="54"/>
      <c r="HD579" s="54"/>
      <c r="HN579" s="54"/>
      <c r="HX579" s="54"/>
      <c r="IH579" s="54"/>
    </row>
    <row r="580" spans="1:242" s="2" customFormat="1" x14ac:dyDescent="0.25">
      <c r="A580" s="165"/>
      <c r="B580" s="54"/>
      <c r="L580" s="54"/>
      <c r="V580" s="54"/>
      <c r="AF580" s="54"/>
      <c r="AP580" s="54"/>
      <c r="AZ580" s="54"/>
      <c r="BJ580" s="54"/>
      <c r="BT580" s="54"/>
      <c r="CD580" s="54"/>
      <c r="CN580" s="54"/>
      <c r="CX580" s="54"/>
      <c r="DH580" s="54"/>
      <c r="DR580" s="54"/>
      <c r="EB580" s="54"/>
      <c r="EL580" s="54"/>
      <c r="EV580" s="54"/>
      <c r="FF580" s="54"/>
      <c r="FP580" s="54"/>
      <c r="FZ580" s="54"/>
      <c r="GJ580" s="54"/>
      <c r="GT580" s="54"/>
      <c r="HD580" s="54"/>
      <c r="HN580" s="54"/>
      <c r="HX580" s="54"/>
      <c r="IH580" s="54"/>
    </row>
    <row r="581" spans="1:242" s="2" customFormat="1" x14ac:dyDescent="0.25">
      <c r="A581" s="165"/>
      <c r="B581" s="54"/>
      <c r="L581" s="54"/>
      <c r="V581" s="54"/>
      <c r="AF581" s="54"/>
      <c r="AP581" s="54"/>
      <c r="AZ581" s="54"/>
      <c r="BJ581" s="54"/>
      <c r="BT581" s="54"/>
      <c r="CD581" s="54"/>
      <c r="CN581" s="54"/>
      <c r="CX581" s="54"/>
      <c r="DH581" s="54"/>
      <c r="DR581" s="54"/>
      <c r="EB581" s="54"/>
      <c r="EL581" s="54"/>
      <c r="EV581" s="54"/>
      <c r="FF581" s="54"/>
      <c r="FP581" s="54"/>
      <c r="FZ581" s="54"/>
      <c r="GJ581" s="54"/>
      <c r="GT581" s="54"/>
      <c r="HD581" s="54"/>
      <c r="HN581" s="54"/>
      <c r="HX581" s="54"/>
      <c r="IH581" s="54"/>
    </row>
    <row r="582" spans="1:242" s="2" customFormat="1" x14ac:dyDescent="0.25">
      <c r="A582" s="165"/>
      <c r="B582" s="54"/>
      <c r="L582" s="54"/>
      <c r="V582" s="54"/>
      <c r="AF582" s="54"/>
      <c r="AP582" s="54"/>
      <c r="AZ582" s="54"/>
      <c r="BJ582" s="54"/>
      <c r="BT582" s="54"/>
      <c r="CD582" s="54"/>
      <c r="CN582" s="54"/>
      <c r="CX582" s="54"/>
      <c r="DH582" s="54"/>
      <c r="DR582" s="54"/>
      <c r="EB582" s="54"/>
      <c r="EL582" s="54"/>
      <c r="EV582" s="54"/>
      <c r="FF582" s="54"/>
      <c r="FP582" s="54"/>
      <c r="FZ582" s="54"/>
      <c r="GJ582" s="54"/>
      <c r="GT582" s="54"/>
      <c r="HD582" s="54"/>
      <c r="HN582" s="54"/>
      <c r="HX582" s="54"/>
      <c r="IH582" s="54"/>
    </row>
    <row r="583" spans="1:242" s="2" customFormat="1" x14ac:dyDescent="0.25">
      <c r="A583" s="165"/>
      <c r="B583" s="54"/>
      <c r="L583" s="54"/>
      <c r="V583" s="54"/>
      <c r="AF583" s="54"/>
      <c r="AP583" s="54"/>
      <c r="AZ583" s="54"/>
      <c r="BJ583" s="54"/>
      <c r="BT583" s="54"/>
      <c r="CD583" s="54"/>
      <c r="CN583" s="54"/>
      <c r="CX583" s="54"/>
      <c r="DH583" s="54"/>
      <c r="DR583" s="54"/>
      <c r="EB583" s="54"/>
      <c r="EL583" s="54"/>
      <c r="EV583" s="54"/>
      <c r="FF583" s="54"/>
      <c r="FP583" s="54"/>
      <c r="FZ583" s="54"/>
      <c r="GJ583" s="54"/>
      <c r="GT583" s="54"/>
      <c r="HD583" s="54"/>
      <c r="HN583" s="54"/>
      <c r="HX583" s="54"/>
      <c r="IH583" s="54"/>
    </row>
    <row r="584" spans="1:242" s="2" customFormat="1" x14ac:dyDescent="0.25">
      <c r="A584" s="165"/>
      <c r="B584" s="54"/>
      <c r="L584" s="54"/>
      <c r="V584" s="54"/>
      <c r="AF584" s="54"/>
      <c r="AP584" s="54"/>
      <c r="AZ584" s="54"/>
      <c r="BJ584" s="54"/>
      <c r="BT584" s="54"/>
      <c r="CD584" s="54"/>
      <c r="CN584" s="54"/>
      <c r="CX584" s="54"/>
      <c r="DH584" s="54"/>
      <c r="DR584" s="54"/>
      <c r="EB584" s="54"/>
      <c r="EL584" s="54"/>
      <c r="EV584" s="54"/>
      <c r="FF584" s="54"/>
      <c r="FP584" s="54"/>
      <c r="FZ584" s="54"/>
      <c r="GJ584" s="54"/>
      <c r="GT584" s="54"/>
      <c r="HD584" s="54"/>
      <c r="HN584" s="54"/>
      <c r="HX584" s="54"/>
      <c r="IH584" s="54"/>
    </row>
    <row r="585" spans="1:242" s="2" customFormat="1" x14ac:dyDescent="0.25">
      <c r="A585" s="165"/>
      <c r="B585" s="54"/>
      <c r="L585" s="54"/>
      <c r="V585" s="54"/>
      <c r="AF585" s="54"/>
      <c r="AP585" s="54"/>
      <c r="AZ585" s="54"/>
      <c r="BJ585" s="54"/>
      <c r="BT585" s="54"/>
      <c r="CD585" s="54"/>
      <c r="CN585" s="54"/>
      <c r="CX585" s="54"/>
      <c r="DH585" s="54"/>
      <c r="DR585" s="54"/>
      <c r="EB585" s="54"/>
      <c r="EL585" s="54"/>
      <c r="EV585" s="54"/>
      <c r="FF585" s="54"/>
      <c r="FP585" s="54"/>
      <c r="FZ585" s="54"/>
      <c r="GJ585" s="54"/>
      <c r="GT585" s="54"/>
      <c r="HD585" s="54"/>
      <c r="HN585" s="54"/>
      <c r="HX585" s="54"/>
      <c r="IH585" s="54"/>
    </row>
    <row r="586" spans="1:242" s="2" customFormat="1" x14ac:dyDescent="0.25">
      <c r="A586" s="165"/>
      <c r="B586" s="54"/>
      <c r="L586" s="54"/>
      <c r="V586" s="54"/>
      <c r="AF586" s="54"/>
      <c r="AP586" s="54"/>
      <c r="AZ586" s="54"/>
      <c r="BJ586" s="54"/>
      <c r="BT586" s="54"/>
      <c r="CD586" s="54"/>
      <c r="CN586" s="54"/>
      <c r="CX586" s="54"/>
      <c r="DH586" s="54"/>
      <c r="DR586" s="54"/>
      <c r="EB586" s="54"/>
      <c r="EL586" s="54"/>
      <c r="EV586" s="54"/>
      <c r="FF586" s="54"/>
      <c r="FP586" s="54"/>
      <c r="FZ586" s="54"/>
      <c r="GJ586" s="54"/>
      <c r="GT586" s="54"/>
      <c r="HD586" s="54"/>
      <c r="HN586" s="54"/>
      <c r="HX586" s="54"/>
      <c r="IH586" s="54"/>
    </row>
    <row r="587" spans="1:242" s="2" customFormat="1" x14ac:dyDescent="0.25">
      <c r="A587" s="165"/>
      <c r="B587" s="54"/>
      <c r="L587" s="54"/>
      <c r="V587" s="54"/>
      <c r="AF587" s="54"/>
      <c r="AP587" s="54"/>
      <c r="AZ587" s="54"/>
      <c r="BJ587" s="54"/>
      <c r="BT587" s="54"/>
      <c r="CD587" s="54"/>
      <c r="CN587" s="54"/>
      <c r="CX587" s="54"/>
      <c r="DH587" s="54"/>
      <c r="DR587" s="54"/>
      <c r="EB587" s="54"/>
      <c r="EL587" s="54"/>
      <c r="EV587" s="54"/>
      <c r="FF587" s="54"/>
      <c r="FP587" s="54"/>
      <c r="FZ587" s="54"/>
      <c r="GJ587" s="54"/>
      <c r="GT587" s="54"/>
      <c r="HD587" s="54"/>
      <c r="HN587" s="54"/>
      <c r="HX587" s="54"/>
      <c r="IH587" s="54"/>
    </row>
    <row r="588" spans="1:242" s="2" customFormat="1" x14ac:dyDescent="0.25">
      <c r="A588" s="165"/>
      <c r="B588" s="54"/>
      <c r="L588" s="54"/>
      <c r="V588" s="54"/>
      <c r="AF588" s="54"/>
      <c r="AP588" s="54"/>
      <c r="AZ588" s="54"/>
      <c r="BJ588" s="54"/>
      <c r="BT588" s="54"/>
      <c r="CD588" s="54"/>
      <c r="CN588" s="54"/>
      <c r="CX588" s="54"/>
      <c r="DH588" s="54"/>
      <c r="DR588" s="54"/>
      <c r="EB588" s="54"/>
      <c r="EL588" s="54"/>
      <c r="EV588" s="54"/>
      <c r="FF588" s="54"/>
      <c r="FP588" s="54"/>
      <c r="FZ588" s="54"/>
      <c r="GJ588" s="54"/>
      <c r="GT588" s="54"/>
      <c r="HD588" s="54"/>
      <c r="HN588" s="54"/>
      <c r="HX588" s="54"/>
      <c r="IH588" s="54"/>
    </row>
    <row r="589" spans="1:242" s="2" customFormat="1" x14ac:dyDescent="0.25">
      <c r="A589" s="165"/>
      <c r="B589" s="54"/>
      <c r="L589" s="54"/>
      <c r="V589" s="54"/>
      <c r="AF589" s="54"/>
      <c r="AP589" s="54"/>
      <c r="AZ589" s="54"/>
      <c r="BJ589" s="54"/>
      <c r="BT589" s="54"/>
      <c r="CD589" s="54"/>
      <c r="CN589" s="54"/>
      <c r="CX589" s="54"/>
      <c r="DH589" s="54"/>
      <c r="DR589" s="54"/>
      <c r="EB589" s="54"/>
      <c r="EL589" s="54"/>
      <c r="EV589" s="54"/>
      <c r="FF589" s="54"/>
      <c r="FP589" s="54"/>
      <c r="FZ589" s="54"/>
      <c r="GJ589" s="54"/>
      <c r="GT589" s="54"/>
      <c r="HD589" s="54"/>
      <c r="HN589" s="54"/>
      <c r="HX589" s="54"/>
      <c r="IH589" s="54"/>
    </row>
    <row r="590" spans="1:242" s="2" customFormat="1" x14ac:dyDescent="0.25">
      <c r="A590" s="165"/>
      <c r="B590" s="54"/>
      <c r="L590" s="54"/>
      <c r="V590" s="54"/>
      <c r="AF590" s="54"/>
      <c r="AP590" s="54"/>
      <c r="AZ590" s="54"/>
      <c r="BJ590" s="54"/>
      <c r="BT590" s="54"/>
      <c r="CD590" s="54"/>
      <c r="CN590" s="54"/>
      <c r="CX590" s="54"/>
      <c r="DH590" s="54"/>
      <c r="DR590" s="54"/>
      <c r="EB590" s="54"/>
      <c r="EL590" s="54"/>
      <c r="EV590" s="54"/>
      <c r="FF590" s="54"/>
      <c r="FP590" s="54"/>
      <c r="FZ590" s="54"/>
      <c r="GJ590" s="54"/>
      <c r="GT590" s="54"/>
      <c r="HD590" s="54"/>
      <c r="HN590" s="54"/>
      <c r="HX590" s="54"/>
      <c r="IH590" s="54"/>
    </row>
    <row r="591" spans="1:242" s="2" customFormat="1" x14ac:dyDescent="0.25">
      <c r="A591" s="165"/>
      <c r="B591" s="54"/>
      <c r="L591" s="54"/>
      <c r="V591" s="54"/>
      <c r="AF591" s="54"/>
      <c r="AP591" s="54"/>
      <c r="AZ591" s="54"/>
      <c r="BJ591" s="54"/>
      <c r="BT591" s="54"/>
      <c r="CD591" s="54"/>
      <c r="CN591" s="54"/>
      <c r="CX591" s="54"/>
      <c r="DH591" s="54"/>
      <c r="DR591" s="54"/>
      <c r="EB591" s="54"/>
      <c r="EL591" s="54"/>
      <c r="EV591" s="54"/>
      <c r="FF591" s="54"/>
      <c r="FP591" s="54"/>
      <c r="FZ591" s="54"/>
      <c r="GJ591" s="54"/>
      <c r="GT591" s="54"/>
      <c r="HD591" s="54"/>
      <c r="HN591" s="54"/>
      <c r="HX591" s="54"/>
      <c r="IH591" s="54"/>
    </row>
    <row r="592" spans="1:242" s="2" customFormat="1" x14ac:dyDescent="0.25">
      <c r="A592" s="165"/>
      <c r="B592" s="54"/>
      <c r="L592" s="54"/>
      <c r="V592" s="54"/>
      <c r="AF592" s="54"/>
      <c r="AP592" s="54"/>
      <c r="AZ592" s="54"/>
      <c r="BJ592" s="54"/>
      <c r="BT592" s="54"/>
      <c r="CD592" s="54"/>
      <c r="CN592" s="54"/>
      <c r="CX592" s="54"/>
      <c r="DH592" s="54"/>
      <c r="DR592" s="54"/>
      <c r="EB592" s="54"/>
      <c r="EL592" s="54"/>
      <c r="EV592" s="54"/>
      <c r="FF592" s="54"/>
      <c r="FP592" s="54"/>
      <c r="FZ592" s="54"/>
      <c r="GJ592" s="54"/>
      <c r="GT592" s="54"/>
      <c r="HD592" s="54"/>
      <c r="HN592" s="54"/>
      <c r="HX592" s="54"/>
      <c r="IH592" s="54"/>
    </row>
    <row r="593" spans="1:242" s="2" customFormat="1" x14ac:dyDescent="0.25">
      <c r="A593" s="165"/>
      <c r="B593" s="54"/>
      <c r="L593" s="54"/>
      <c r="V593" s="54"/>
      <c r="AF593" s="54"/>
      <c r="AP593" s="54"/>
      <c r="AZ593" s="54"/>
      <c r="BJ593" s="54"/>
      <c r="BT593" s="54"/>
      <c r="CD593" s="54"/>
      <c r="CN593" s="54"/>
      <c r="CX593" s="54"/>
      <c r="DH593" s="54"/>
      <c r="DR593" s="54"/>
      <c r="EB593" s="54"/>
      <c r="EL593" s="54"/>
      <c r="EV593" s="54"/>
      <c r="FF593" s="54"/>
      <c r="FP593" s="54"/>
      <c r="FZ593" s="54"/>
      <c r="GJ593" s="54"/>
      <c r="GT593" s="54"/>
      <c r="HD593" s="54"/>
      <c r="HN593" s="54"/>
      <c r="HX593" s="54"/>
      <c r="IH593" s="54"/>
    </row>
    <row r="594" spans="1:242" s="2" customFormat="1" x14ac:dyDescent="0.25">
      <c r="A594" s="165"/>
      <c r="B594" s="54"/>
      <c r="L594" s="54"/>
      <c r="V594" s="54"/>
      <c r="AF594" s="54"/>
      <c r="AP594" s="54"/>
      <c r="AZ594" s="54"/>
      <c r="BJ594" s="54"/>
      <c r="BT594" s="54"/>
      <c r="CD594" s="54"/>
      <c r="CN594" s="54"/>
      <c r="CX594" s="54"/>
      <c r="DH594" s="54"/>
      <c r="DR594" s="54"/>
      <c r="EB594" s="54"/>
      <c r="EL594" s="54"/>
      <c r="EV594" s="54"/>
      <c r="FF594" s="54"/>
      <c r="FP594" s="54"/>
      <c r="FZ594" s="54"/>
      <c r="GJ594" s="54"/>
      <c r="GT594" s="54"/>
      <c r="HD594" s="54"/>
      <c r="HN594" s="54"/>
      <c r="HX594" s="54"/>
      <c r="IH594" s="54"/>
    </row>
    <row r="595" spans="1:242" s="2" customFormat="1" x14ac:dyDescent="0.25">
      <c r="A595" s="165"/>
      <c r="B595" s="54"/>
      <c r="L595" s="54"/>
      <c r="V595" s="54"/>
      <c r="AF595" s="54"/>
      <c r="AP595" s="54"/>
      <c r="AZ595" s="54"/>
      <c r="BJ595" s="54"/>
      <c r="BT595" s="54"/>
      <c r="CD595" s="54"/>
      <c r="CN595" s="54"/>
      <c r="CX595" s="54"/>
      <c r="DH595" s="54"/>
      <c r="DR595" s="54"/>
      <c r="EB595" s="54"/>
      <c r="EL595" s="54"/>
      <c r="EV595" s="54"/>
      <c r="FF595" s="54"/>
      <c r="FP595" s="54"/>
      <c r="FZ595" s="54"/>
      <c r="GJ595" s="54"/>
      <c r="GT595" s="54"/>
      <c r="HD595" s="54"/>
      <c r="HN595" s="54"/>
      <c r="HX595" s="54"/>
      <c r="IH595" s="54"/>
    </row>
    <row r="596" spans="1:242" s="2" customFormat="1" x14ac:dyDescent="0.25">
      <c r="A596" s="165"/>
      <c r="B596" s="54"/>
      <c r="L596" s="54"/>
      <c r="V596" s="54"/>
      <c r="AF596" s="54"/>
      <c r="AP596" s="54"/>
      <c r="AZ596" s="54"/>
      <c r="BJ596" s="54"/>
      <c r="BT596" s="54"/>
      <c r="CD596" s="54"/>
      <c r="CN596" s="54"/>
      <c r="CX596" s="54"/>
      <c r="DH596" s="54"/>
      <c r="DR596" s="54"/>
      <c r="EB596" s="54"/>
      <c r="EL596" s="54"/>
      <c r="EV596" s="54"/>
      <c r="FF596" s="54"/>
      <c r="FP596" s="54"/>
      <c r="FZ596" s="54"/>
      <c r="GJ596" s="54"/>
      <c r="GT596" s="54"/>
      <c r="HD596" s="54"/>
      <c r="HN596" s="54"/>
      <c r="HX596" s="54"/>
      <c r="IH596" s="54"/>
    </row>
    <row r="597" spans="1:242" s="2" customFormat="1" x14ac:dyDescent="0.25">
      <c r="A597" s="165"/>
      <c r="B597" s="54"/>
      <c r="L597" s="54"/>
      <c r="V597" s="54"/>
      <c r="AF597" s="54"/>
      <c r="AP597" s="54"/>
      <c r="AZ597" s="54"/>
      <c r="BJ597" s="54"/>
      <c r="BT597" s="54"/>
      <c r="CD597" s="54"/>
      <c r="CN597" s="54"/>
      <c r="CX597" s="54"/>
      <c r="DH597" s="54"/>
      <c r="DR597" s="54"/>
      <c r="EB597" s="54"/>
      <c r="EL597" s="54"/>
      <c r="EV597" s="54"/>
      <c r="FF597" s="54"/>
      <c r="FP597" s="54"/>
      <c r="FZ597" s="54"/>
      <c r="GJ597" s="54"/>
      <c r="GT597" s="54"/>
      <c r="HD597" s="54"/>
      <c r="HN597" s="54"/>
      <c r="HX597" s="54"/>
      <c r="IH597" s="54"/>
    </row>
    <row r="598" spans="1:242" s="2" customFormat="1" x14ac:dyDescent="0.25">
      <c r="A598" s="165"/>
      <c r="B598" s="54"/>
      <c r="L598" s="54"/>
      <c r="V598" s="54"/>
      <c r="AF598" s="54"/>
      <c r="AP598" s="54"/>
      <c r="AZ598" s="54"/>
      <c r="BJ598" s="54"/>
      <c r="BT598" s="54"/>
      <c r="CD598" s="54"/>
      <c r="CN598" s="54"/>
      <c r="CX598" s="54"/>
      <c r="DH598" s="54"/>
      <c r="DR598" s="54"/>
      <c r="EB598" s="54"/>
      <c r="EL598" s="54"/>
      <c r="EV598" s="54"/>
      <c r="FF598" s="54"/>
      <c r="FP598" s="54"/>
      <c r="FZ598" s="54"/>
      <c r="GJ598" s="54"/>
      <c r="GT598" s="54"/>
      <c r="HD598" s="54"/>
      <c r="HN598" s="54"/>
      <c r="HX598" s="54"/>
      <c r="IH598" s="54"/>
    </row>
    <row r="599" spans="1:242" s="2" customFormat="1" x14ac:dyDescent="0.25">
      <c r="A599" s="165"/>
      <c r="B599" s="54"/>
      <c r="L599" s="54"/>
      <c r="V599" s="54"/>
      <c r="AF599" s="54"/>
      <c r="AP599" s="54"/>
      <c r="AZ599" s="54"/>
      <c r="BJ599" s="54"/>
      <c r="BT599" s="54"/>
      <c r="CD599" s="54"/>
      <c r="CN599" s="54"/>
      <c r="CX599" s="54"/>
      <c r="DH599" s="54"/>
      <c r="DR599" s="54"/>
      <c r="EB599" s="54"/>
      <c r="EL599" s="54"/>
      <c r="EV599" s="54"/>
      <c r="FF599" s="54"/>
      <c r="FP599" s="54"/>
      <c r="FZ599" s="54"/>
      <c r="GJ599" s="54"/>
      <c r="GT599" s="54"/>
      <c r="HD599" s="54"/>
      <c r="HN599" s="54"/>
      <c r="HX599" s="54"/>
      <c r="IH599" s="54"/>
    </row>
    <row r="600" spans="1:242" s="2" customFormat="1" x14ac:dyDescent="0.25">
      <c r="A600" s="165"/>
      <c r="B600" s="54"/>
      <c r="L600" s="54"/>
      <c r="V600" s="54"/>
      <c r="AF600" s="54"/>
      <c r="AP600" s="54"/>
      <c r="AZ600" s="54"/>
      <c r="BJ600" s="54"/>
      <c r="BT600" s="54"/>
      <c r="CD600" s="54"/>
      <c r="CN600" s="54"/>
      <c r="CX600" s="54"/>
      <c r="DH600" s="54"/>
      <c r="DR600" s="54"/>
      <c r="EB600" s="54"/>
      <c r="EL600" s="54"/>
      <c r="EV600" s="54"/>
      <c r="FF600" s="54"/>
      <c r="FP600" s="54"/>
      <c r="FZ600" s="54"/>
      <c r="GJ600" s="54"/>
      <c r="GT600" s="54"/>
      <c r="HD600" s="54"/>
      <c r="HN600" s="54"/>
      <c r="HX600" s="54"/>
      <c r="IH600" s="54"/>
    </row>
    <row r="601" spans="1:242" s="2" customFormat="1" x14ac:dyDescent="0.25">
      <c r="A601" s="165"/>
      <c r="B601" s="54"/>
      <c r="L601" s="54"/>
      <c r="V601" s="54"/>
      <c r="AF601" s="54"/>
      <c r="AP601" s="54"/>
      <c r="AZ601" s="54"/>
      <c r="BJ601" s="54"/>
      <c r="BT601" s="54"/>
      <c r="CD601" s="54"/>
      <c r="CN601" s="54"/>
      <c r="CX601" s="54"/>
      <c r="DH601" s="54"/>
      <c r="DR601" s="54"/>
      <c r="EB601" s="54"/>
      <c r="EL601" s="54"/>
      <c r="EV601" s="54"/>
      <c r="FF601" s="54"/>
      <c r="FP601" s="54"/>
      <c r="FZ601" s="54"/>
      <c r="GJ601" s="54"/>
      <c r="GT601" s="54"/>
      <c r="HD601" s="54"/>
      <c r="HN601" s="54"/>
      <c r="HX601" s="54"/>
      <c r="IH601" s="54"/>
    </row>
    <row r="602" spans="1:242" s="2" customFormat="1" x14ac:dyDescent="0.25">
      <c r="A602" s="165"/>
      <c r="B602" s="54"/>
      <c r="L602" s="54"/>
      <c r="V602" s="54"/>
      <c r="AF602" s="54"/>
      <c r="AP602" s="54"/>
      <c r="AZ602" s="54"/>
      <c r="BJ602" s="54"/>
      <c r="BT602" s="54"/>
      <c r="CD602" s="54"/>
      <c r="CN602" s="54"/>
      <c r="CX602" s="54"/>
      <c r="DH602" s="54"/>
      <c r="DR602" s="54"/>
      <c r="EB602" s="54"/>
      <c r="EL602" s="54"/>
      <c r="EV602" s="54"/>
      <c r="FF602" s="54"/>
      <c r="FP602" s="54"/>
      <c r="FZ602" s="54"/>
      <c r="GJ602" s="54"/>
      <c r="GT602" s="54"/>
      <c r="HD602" s="54"/>
      <c r="HN602" s="54"/>
      <c r="HX602" s="54"/>
      <c r="IH602" s="54"/>
    </row>
    <row r="603" spans="1:242" s="2" customFormat="1" x14ac:dyDescent="0.25">
      <c r="A603" s="165"/>
      <c r="B603" s="54"/>
      <c r="L603" s="54"/>
      <c r="V603" s="54"/>
      <c r="AF603" s="54"/>
      <c r="AP603" s="54"/>
      <c r="AZ603" s="54"/>
      <c r="BJ603" s="54"/>
      <c r="BT603" s="54"/>
      <c r="CD603" s="54"/>
      <c r="CN603" s="54"/>
      <c r="CX603" s="54"/>
      <c r="DH603" s="54"/>
      <c r="DR603" s="54"/>
      <c r="EB603" s="54"/>
      <c r="EL603" s="54"/>
      <c r="EV603" s="54"/>
      <c r="FF603" s="54"/>
      <c r="FP603" s="54"/>
      <c r="FZ603" s="54"/>
      <c r="GJ603" s="54"/>
      <c r="GT603" s="54"/>
      <c r="HD603" s="54"/>
      <c r="HN603" s="54"/>
      <c r="HX603" s="54"/>
      <c r="IH603" s="54"/>
    </row>
    <row r="604" spans="1:242" s="2" customFormat="1" x14ac:dyDescent="0.25">
      <c r="A604" s="165"/>
      <c r="B604" s="54"/>
      <c r="L604" s="54"/>
      <c r="V604" s="54"/>
      <c r="AF604" s="54"/>
      <c r="AP604" s="54"/>
      <c r="AZ604" s="54"/>
      <c r="BJ604" s="54"/>
      <c r="BT604" s="54"/>
      <c r="CD604" s="54"/>
      <c r="CN604" s="54"/>
      <c r="CX604" s="54"/>
      <c r="DH604" s="54"/>
      <c r="DR604" s="54"/>
      <c r="EB604" s="54"/>
      <c r="EL604" s="54"/>
      <c r="EV604" s="54"/>
      <c r="FF604" s="54"/>
      <c r="FP604" s="54"/>
      <c r="FZ604" s="54"/>
      <c r="GJ604" s="54"/>
      <c r="GT604" s="54"/>
      <c r="HD604" s="54"/>
      <c r="HN604" s="54"/>
      <c r="HX604" s="54"/>
      <c r="IH604" s="54"/>
    </row>
    <row r="605" spans="1:242" s="2" customFormat="1" x14ac:dyDescent="0.25">
      <c r="A605" s="165"/>
      <c r="B605" s="54"/>
      <c r="L605" s="54"/>
      <c r="V605" s="54"/>
      <c r="AF605" s="54"/>
      <c r="AP605" s="54"/>
      <c r="AZ605" s="54"/>
      <c r="BJ605" s="54"/>
      <c r="BT605" s="54"/>
      <c r="CD605" s="54"/>
      <c r="CN605" s="54"/>
      <c r="CX605" s="54"/>
      <c r="DH605" s="54"/>
      <c r="DR605" s="54"/>
      <c r="EB605" s="54"/>
      <c r="EL605" s="54"/>
      <c r="EV605" s="54"/>
      <c r="FF605" s="54"/>
      <c r="FP605" s="54"/>
      <c r="FZ605" s="54"/>
      <c r="GJ605" s="54"/>
      <c r="GT605" s="54"/>
      <c r="HD605" s="54"/>
      <c r="HN605" s="54"/>
      <c r="HX605" s="54"/>
      <c r="IH605" s="54"/>
    </row>
    <row r="606" spans="1:242" s="2" customFormat="1" x14ac:dyDescent="0.25">
      <c r="A606" s="165"/>
      <c r="B606" s="54"/>
      <c r="L606" s="54"/>
      <c r="V606" s="54"/>
      <c r="AF606" s="54"/>
      <c r="AP606" s="54"/>
      <c r="AZ606" s="54"/>
      <c r="BJ606" s="54"/>
      <c r="BT606" s="54"/>
      <c r="CD606" s="54"/>
      <c r="CN606" s="54"/>
      <c r="CX606" s="54"/>
      <c r="DH606" s="54"/>
      <c r="DR606" s="54"/>
      <c r="EB606" s="54"/>
      <c r="EL606" s="54"/>
      <c r="EV606" s="54"/>
      <c r="FF606" s="54"/>
      <c r="FP606" s="54"/>
      <c r="FZ606" s="54"/>
      <c r="GJ606" s="54"/>
      <c r="GT606" s="54"/>
      <c r="HD606" s="54"/>
      <c r="HN606" s="54"/>
      <c r="HX606" s="54"/>
      <c r="IH606" s="54"/>
    </row>
    <row r="607" spans="1:242" s="2" customFormat="1" x14ac:dyDescent="0.25">
      <c r="A607" s="165"/>
      <c r="B607" s="54"/>
      <c r="L607" s="54"/>
      <c r="V607" s="54"/>
      <c r="AF607" s="54"/>
      <c r="AP607" s="54"/>
      <c r="AZ607" s="54"/>
      <c r="BJ607" s="54"/>
      <c r="BT607" s="54"/>
      <c r="CD607" s="54"/>
      <c r="CN607" s="54"/>
      <c r="CX607" s="54"/>
      <c r="DH607" s="54"/>
      <c r="DR607" s="54"/>
      <c r="EB607" s="54"/>
      <c r="EL607" s="54"/>
      <c r="EV607" s="54"/>
      <c r="FF607" s="54"/>
      <c r="FP607" s="54"/>
      <c r="FZ607" s="54"/>
      <c r="GJ607" s="54"/>
      <c r="GT607" s="54"/>
      <c r="HD607" s="54"/>
      <c r="HN607" s="54"/>
      <c r="HX607" s="54"/>
      <c r="IH607" s="54"/>
    </row>
    <row r="608" spans="1:242" s="2" customFormat="1" x14ac:dyDescent="0.25">
      <c r="A608" s="165"/>
      <c r="B608" s="54"/>
      <c r="L608" s="54"/>
      <c r="V608" s="54"/>
      <c r="AF608" s="54"/>
      <c r="AP608" s="54"/>
      <c r="AZ608" s="54"/>
      <c r="BJ608" s="54"/>
      <c r="BT608" s="54"/>
      <c r="CD608" s="54"/>
      <c r="CN608" s="54"/>
      <c r="CX608" s="54"/>
      <c r="DH608" s="54"/>
      <c r="DR608" s="54"/>
      <c r="EB608" s="54"/>
      <c r="EL608" s="54"/>
      <c r="EV608" s="54"/>
      <c r="FF608" s="54"/>
      <c r="FP608" s="54"/>
      <c r="FZ608" s="54"/>
      <c r="GJ608" s="54"/>
      <c r="GT608" s="54"/>
      <c r="HD608" s="54"/>
      <c r="HN608" s="54"/>
      <c r="HX608" s="54"/>
      <c r="IH608" s="54"/>
    </row>
    <row r="609" spans="1:242" s="2" customFormat="1" x14ac:dyDescent="0.25">
      <c r="A609" s="165"/>
      <c r="B609" s="54"/>
      <c r="L609" s="54"/>
      <c r="V609" s="54"/>
      <c r="AF609" s="54"/>
      <c r="AP609" s="54"/>
      <c r="AZ609" s="54"/>
      <c r="BJ609" s="54"/>
      <c r="BT609" s="54"/>
      <c r="CD609" s="54"/>
      <c r="CN609" s="54"/>
      <c r="CX609" s="54"/>
      <c r="DH609" s="54"/>
      <c r="DR609" s="54"/>
      <c r="EB609" s="54"/>
      <c r="EL609" s="54"/>
      <c r="EV609" s="54"/>
      <c r="FF609" s="54"/>
      <c r="FP609" s="54"/>
      <c r="FZ609" s="54"/>
      <c r="GJ609" s="54"/>
      <c r="GT609" s="54"/>
      <c r="HD609" s="54"/>
      <c r="HN609" s="54"/>
      <c r="HX609" s="54"/>
      <c r="IH609" s="54"/>
    </row>
    <row r="610" spans="1:242" s="2" customFormat="1" x14ac:dyDescent="0.25">
      <c r="A610" s="165"/>
      <c r="B610" s="54"/>
      <c r="L610" s="54"/>
      <c r="V610" s="54"/>
      <c r="AF610" s="54"/>
      <c r="AP610" s="54"/>
      <c r="AZ610" s="54"/>
      <c r="BJ610" s="54"/>
      <c r="BT610" s="54"/>
      <c r="CD610" s="54"/>
      <c r="CN610" s="54"/>
      <c r="CX610" s="54"/>
      <c r="DH610" s="54"/>
      <c r="DR610" s="54"/>
      <c r="EB610" s="54"/>
      <c r="EL610" s="54"/>
      <c r="EV610" s="54"/>
      <c r="FF610" s="54"/>
      <c r="FP610" s="54"/>
      <c r="FZ610" s="54"/>
      <c r="GJ610" s="54"/>
      <c r="GT610" s="54"/>
      <c r="HD610" s="54"/>
      <c r="HN610" s="54"/>
      <c r="HX610" s="54"/>
      <c r="IH610" s="54"/>
    </row>
    <row r="611" spans="1:242" s="2" customFormat="1" x14ac:dyDescent="0.25">
      <c r="A611" s="165"/>
      <c r="B611" s="54"/>
      <c r="L611" s="54"/>
      <c r="V611" s="54"/>
      <c r="AF611" s="54"/>
      <c r="AP611" s="54"/>
      <c r="AZ611" s="54"/>
      <c r="BJ611" s="54"/>
      <c r="BT611" s="54"/>
      <c r="CD611" s="54"/>
      <c r="CN611" s="54"/>
      <c r="CX611" s="54"/>
      <c r="DH611" s="54"/>
      <c r="DR611" s="54"/>
      <c r="EB611" s="54"/>
      <c r="EL611" s="54"/>
      <c r="EV611" s="54"/>
      <c r="FF611" s="54"/>
      <c r="FP611" s="54"/>
      <c r="FZ611" s="54"/>
      <c r="GJ611" s="54"/>
      <c r="GT611" s="54"/>
      <c r="HD611" s="54"/>
      <c r="HN611" s="54"/>
      <c r="HX611" s="54"/>
      <c r="IH611" s="54"/>
    </row>
    <row r="612" spans="1:242" s="2" customFormat="1" x14ac:dyDescent="0.25">
      <c r="A612" s="165"/>
      <c r="B612" s="54"/>
      <c r="L612" s="54"/>
      <c r="V612" s="54"/>
      <c r="AF612" s="54"/>
      <c r="AP612" s="54"/>
      <c r="AZ612" s="54"/>
      <c r="BJ612" s="54"/>
      <c r="BT612" s="54"/>
      <c r="CD612" s="54"/>
      <c r="CN612" s="54"/>
      <c r="CX612" s="54"/>
      <c r="DH612" s="54"/>
      <c r="DR612" s="54"/>
      <c r="EB612" s="54"/>
      <c r="EL612" s="54"/>
      <c r="EV612" s="54"/>
      <c r="FF612" s="54"/>
      <c r="FP612" s="54"/>
      <c r="FZ612" s="54"/>
      <c r="GJ612" s="54"/>
      <c r="GT612" s="54"/>
      <c r="HD612" s="54"/>
      <c r="HN612" s="54"/>
      <c r="HX612" s="54"/>
      <c r="IH612" s="54"/>
    </row>
    <row r="613" spans="1:242" s="2" customFormat="1" x14ac:dyDescent="0.25">
      <c r="A613" s="165"/>
      <c r="B613" s="54"/>
      <c r="L613" s="54"/>
      <c r="V613" s="54"/>
      <c r="AF613" s="54"/>
      <c r="AP613" s="54"/>
      <c r="AZ613" s="54"/>
      <c r="BJ613" s="54"/>
      <c r="BT613" s="54"/>
      <c r="CD613" s="54"/>
      <c r="CN613" s="54"/>
      <c r="CX613" s="54"/>
      <c r="DH613" s="54"/>
      <c r="DR613" s="54"/>
      <c r="EB613" s="54"/>
      <c r="EL613" s="54"/>
      <c r="EV613" s="54"/>
      <c r="FF613" s="54"/>
      <c r="FP613" s="54"/>
      <c r="FZ613" s="54"/>
      <c r="GJ613" s="54"/>
      <c r="GT613" s="54"/>
      <c r="HD613" s="54"/>
      <c r="HN613" s="54"/>
      <c r="HX613" s="54"/>
      <c r="IH613" s="54"/>
    </row>
    <row r="614" spans="1:242" s="2" customFormat="1" x14ac:dyDescent="0.25">
      <c r="A614" s="165"/>
      <c r="B614" s="54"/>
      <c r="L614" s="54"/>
      <c r="V614" s="54"/>
      <c r="AF614" s="54"/>
      <c r="AP614" s="54"/>
      <c r="AZ614" s="54"/>
      <c r="BJ614" s="54"/>
      <c r="BT614" s="54"/>
      <c r="CD614" s="54"/>
      <c r="CN614" s="54"/>
      <c r="CX614" s="54"/>
      <c r="DH614" s="54"/>
      <c r="DR614" s="54"/>
      <c r="EB614" s="54"/>
      <c r="EL614" s="54"/>
      <c r="EV614" s="54"/>
      <c r="FF614" s="54"/>
      <c r="FP614" s="54"/>
      <c r="FZ614" s="54"/>
      <c r="GJ614" s="54"/>
      <c r="GT614" s="54"/>
      <c r="HD614" s="54"/>
      <c r="HN614" s="54"/>
      <c r="HX614" s="54"/>
      <c r="IH614" s="54"/>
    </row>
    <row r="615" spans="1:242" s="2" customFormat="1" x14ac:dyDescent="0.25">
      <c r="A615" s="165"/>
      <c r="B615" s="54"/>
      <c r="L615" s="54"/>
      <c r="V615" s="54"/>
      <c r="AF615" s="54"/>
      <c r="AP615" s="54"/>
      <c r="AZ615" s="54"/>
      <c r="BJ615" s="54"/>
      <c r="BT615" s="54"/>
      <c r="CD615" s="54"/>
      <c r="CN615" s="54"/>
      <c r="CX615" s="54"/>
      <c r="DH615" s="54"/>
      <c r="DR615" s="54"/>
      <c r="EB615" s="54"/>
      <c r="EL615" s="54"/>
      <c r="EV615" s="54"/>
      <c r="FF615" s="54"/>
      <c r="FP615" s="54"/>
      <c r="FZ615" s="54"/>
      <c r="GJ615" s="54"/>
      <c r="GT615" s="54"/>
      <c r="HD615" s="54"/>
      <c r="HN615" s="54"/>
      <c r="HX615" s="54"/>
      <c r="IH615" s="54"/>
    </row>
    <row r="616" spans="1:242" s="2" customFormat="1" x14ac:dyDescent="0.25">
      <c r="A616" s="165"/>
      <c r="B616" s="54"/>
      <c r="L616" s="54"/>
      <c r="V616" s="54"/>
      <c r="AF616" s="54"/>
      <c r="AP616" s="54"/>
      <c r="AZ616" s="54"/>
      <c r="BJ616" s="54"/>
      <c r="BT616" s="54"/>
      <c r="CD616" s="54"/>
      <c r="CN616" s="54"/>
      <c r="CX616" s="54"/>
      <c r="DH616" s="54"/>
      <c r="DR616" s="54"/>
      <c r="EB616" s="54"/>
      <c r="EL616" s="54"/>
      <c r="EV616" s="54"/>
      <c r="FF616" s="54"/>
      <c r="FP616" s="54"/>
      <c r="FZ616" s="54"/>
      <c r="GJ616" s="54"/>
      <c r="GT616" s="54"/>
      <c r="HD616" s="54"/>
      <c r="HN616" s="54"/>
      <c r="HX616" s="54"/>
      <c r="IH616" s="54"/>
    </row>
    <row r="617" spans="1:242" s="2" customFormat="1" x14ac:dyDescent="0.25">
      <c r="A617" s="165"/>
      <c r="B617" s="54"/>
      <c r="L617" s="54"/>
      <c r="V617" s="54"/>
      <c r="AF617" s="54"/>
      <c r="AP617" s="54"/>
      <c r="AZ617" s="54"/>
      <c r="BJ617" s="54"/>
      <c r="BT617" s="54"/>
      <c r="CD617" s="54"/>
      <c r="CN617" s="54"/>
      <c r="CX617" s="54"/>
      <c r="DH617" s="54"/>
      <c r="DR617" s="54"/>
      <c r="EB617" s="54"/>
      <c r="EL617" s="54"/>
      <c r="EV617" s="54"/>
      <c r="FF617" s="54"/>
      <c r="FP617" s="54"/>
      <c r="FZ617" s="54"/>
      <c r="GJ617" s="54"/>
      <c r="GT617" s="54"/>
      <c r="HD617" s="54"/>
      <c r="HN617" s="54"/>
      <c r="HX617" s="54"/>
      <c r="IH617" s="54"/>
    </row>
    <row r="618" spans="1:242" s="2" customFormat="1" x14ac:dyDescent="0.25">
      <c r="A618" s="165"/>
      <c r="B618" s="54"/>
      <c r="L618" s="54"/>
      <c r="V618" s="54"/>
      <c r="AF618" s="54"/>
      <c r="AP618" s="54"/>
      <c r="AZ618" s="54"/>
      <c r="BJ618" s="54"/>
      <c r="BT618" s="54"/>
      <c r="CD618" s="54"/>
      <c r="CN618" s="54"/>
      <c r="CX618" s="54"/>
      <c r="DH618" s="54"/>
      <c r="DR618" s="54"/>
      <c r="EB618" s="54"/>
      <c r="EL618" s="54"/>
      <c r="EV618" s="54"/>
      <c r="FF618" s="54"/>
      <c r="FP618" s="54"/>
      <c r="FZ618" s="54"/>
      <c r="GJ618" s="54"/>
      <c r="GT618" s="54"/>
      <c r="HD618" s="54"/>
      <c r="HN618" s="54"/>
      <c r="HX618" s="54"/>
      <c r="IH618" s="54"/>
    </row>
    <row r="619" spans="1:242" s="2" customFormat="1" x14ac:dyDescent="0.25">
      <c r="A619" s="165"/>
      <c r="B619" s="54"/>
      <c r="L619" s="54"/>
      <c r="V619" s="54"/>
      <c r="AF619" s="54"/>
      <c r="AP619" s="54"/>
      <c r="AZ619" s="54"/>
      <c r="BJ619" s="54"/>
      <c r="BT619" s="54"/>
      <c r="CD619" s="54"/>
      <c r="CN619" s="54"/>
      <c r="CX619" s="54"/>
      <c r="DH619" s="54"/>
      <c r="DR619" s="54"/>
      <c r="EB619" s="54"/>
      <c r="EL619" s="54"/>
      <c r="EV619" s="54"/>
      <c r="FF619" s="54"/>
      <c r="FP619" s="54"/>
      <c r="FZ619" s="54"/>
      <c r="GJ619" s="54"/>
      <c r="GT619" s="54"/>
      <c r="HD619" s="54"/>
      <c r="HN619" s="54"/>
      <c r="HX619" s="54"/>
      <c r="IH619" s="54"/>
    </row>
    <row r="620" spans="1:242" s="2" customFormat="1" x14ac:dyDescent="0.25">
      <c r="A620" s="165"/>
      <c r="B620" s="54"/>
      <c r="L620" s="54"/>
      <c r="V620" s="54"/>
      <c r="AF620" s="54"/>
      <c r="AP620" s="54"/>
      <c r="AZ620" s="54"/>
      <c r="BJ620" s="54"/>
      <c r="BT620" s="54"/>
      <c r="CD620" s="54"/>
      <c r="CN620" s="54"/>
      <c r="CX620" s="54"/>
      <c r="DH620" s="54"/>
      <c r="DR620" s="54"/>
      <c r="EB620" s="54"/>
      <c r="EL620" s="54"/>
      <c r="EV620" s="54"/>
      <c r="FF620" s="54"/>
      <c r="FP620" s="54"/>
      <c r="FZ620" s="54"/>
      <c r="GJ620" s="54"/>
      <c r="GT620" s="54"/>
      <c r="HD620" s="54"/>
      <c r="HN620" s="54"/>
      <c r="HX620" s="54"/>
      <c r="IH620" s="54"/>
    </row>
    <row r="621" spans="1:242" s="2" customFormat="1" x14ac:dyDescent="0.25">
      <c r="A621" s="165"/>
      <c r="B621" s="54"/>
      <c r="L621" s="54"/>
      <c r="V621" s="54"/>
      <c r="AF621" s="54"/>
      <c r="AP621" s="54"/>
      <c r="AZ621" s="54"/>
      <c r="BJ621" s="54"/>
      <c r="BT621" s="54"/>
      <c r="CD621" s="54"/>
      <c r="CN621" s="54"/>
      <c r="CX621" s="54"/>
      <c r="DH621" s="54"/>
      <c r="DR621" s="54"/>
      <c r="EB621" s="54"/>
      <c r="EL621" s="54"/>
      <c r="EV621" s="54"/>
      <c r="FF621" s="54"/>
      <c r="FP621" s="54"/>
      <c r="FZ621" s="54"/>
      <c r="GJ621" s="54"/>
      <c r="GT621" s="54"/>
      <c r="HD621" s="54"/>
      <c r="HN621" s="54"/>
      <c r="HX621" s="54"/>
      <c r="IH621" s="54"/>
    </row>
    <row r="622" spans="1:242" s="2" customFormat="1" x14ac:dyDescent="0.25">
      <c r="A622" s="165"/>
      <c r="B622" s="54"/>
      <c r="L622" s="54"/>
      <c r="V622" s="54"/>
      <c r="AF622" s="54"/>
      <c r="AP622" s="54"/>
      <c r="AZ622" s="54"/>
      <c r="BJ622" s="54"/>
      <c r="BT622" s="54"/>
      <c r="CD622" s="54"/>
      <c r="CN622" s="54"/>
      <c r="CX622" s="54"/>
      <c r="DH622" s="54"/>
      <c r="DR622" s="54"/>
      <c r="EB622" s="54"/>
      <c r="EL622" s="54"/>
      <c r="EV622" s="54"/>
      <c r="FF622" s="54"/>
      <c r="FP622" s="54"/>
      <c r="FZ622" s="54"/>
      <c r="GJ622" s="54"/>
      <c r="GT622" s="54"/>
      <c r="HD622" s="54"/>
      <c r="HN622" s="54"/>
      <c r="HX622" s="54"/>
      <c r="IH622" s="54"/>
    </row>
    <row r="623" spans="1:242" s="2" customFormat="1" x14ac:dyDescent="0.25">
      <c r="A623" s="165"/>
      <c r="B623" s="54"/>
      <c r="L623" s="54"/>
      <c r="V623" s="54"/>
      <c r="AF623" s="54"/>
      <c r="AP623" s="54"/>
      <c r="AZ623" s="54"/>
      <c r="BJ623" s="54"/>
      <c r="BT623" s="54"/>
      <c r="CD623" s="54"/>
      <c r="CN623" s="54"/>
      <c r="CX623" s="54"/>
      <c r="DH623" s="54"/>
      <c r="DR623" s="54"/>
      <c r="EB623" s="54"/>
      <c r="EL623" s="54"/>
      <c r="EV623" s="54"/>
      <c r="FF623" s="54"/>
      <c r="FP623" s="54"/>
      <c r="FZ623" s="54"/>
      <c r="GJ623" s="54"/>
      <c r="GT623" s="54"/>
      <c r="HD623" s="54"/>
      <c r="HN623" s="54"/>
      <c r="HX623" s="54"/>
      <c r="IH623" s="54"/>
    </row>
    <row r="624" spans="1:242" s="2" customFormat="1" x14ac:dyDescent="0.25">
      <c r="A624" s="165"/>
      <c r="B624" s="54"/>
      <c r="L624" s="54"/>
      <c r="V624" s="54"/>
      <c r="AF624" s="54"/>
      <c r="AP624" s="54"/>
      <c r="AZ624" s="54"/>
      <c r="BJ624" s="54"/>
      <c r="BT624" s="54"/>
      <c r="CD624" s="54"/>
      <c r="CN624" s="54"/>
      <c r="CX624" s="54"/>
      <c r="DH624" s="54"/>
      <c r="DR624" s="54"/>
      <c r="EB624" s="54"/>
      <c r="EL624" s="54"/>
      <c r="EV624" s="54"/>
      <c r="FF624" s="54"/>
      <c r="FP624" s="54"/>
      <c r="FZ624" s="54"/>
      <c r="GJ624" s="54"/>
      <c r="GT624" s="54"/>
      <c r="HD624" s="54"/>
      <c r="HN624" s="54"/>
      <c r="HX624" s="54"/>
      <c r="IH624" s="54"/>
    </row>
    <row r="625" spans="1:242" s="2" customFormat="1" x14ac:dyDescent="0.25">
      <c r="A625" s="165"/>
      <c r="B625" s="54"/>
      <c r="L625" s="54"/>
      <c r="V625" s="54"/>
      <c r="AF625" s="54"/>
      <c r="AP625" s="54"/>
      <c r="AZ625" s="54"/>
      <c r="BJ625" s="54"/>
      <c r="BT625" s="54"/>
      <c r="CD625" s="54"/>
      <c r="CN625" s="54"/>
      <c r="CX625" s="54"/>
      <c r="DH625" s="54"/>
      <c r="DR625" s="54"/>
      <c r="EB625" s="54"/>
      <c r="EL625" s="54"/>
      <c r="EV625" s="54"/>
      <c r="FF625" s="54"/>
      <c r="FP625" s="54"/>
      <c r="FZ625" s="54"/>
      <c r="GJ625" s="54"/>
      <c r="GT625" s="54"/>
      <c r="HD625" s="54"/>
      <c r="HN625" s="54"/>
      <c r="HX625" s="54"/>
      <c r="IH625" s="54"/>
    </row>
    <row r="626" spans="1:242" s="2" customFormat="1" x14ac:dyDescent="0.25">
      <c r="A626" s="165"/>
      <c r="B626" s="54"/>
      <c r="L626" s="54"/>
      <c r="V626" s="54"/>
      <c r="AF626" s="54"/>
      <c r="AP626" s="54"/>
      <c r="AZ626" s="54"/>
      <c r="BJ626" s="54"/>
      <c r="BT626" s="54"/>
      <c r="CD626" s="54"/>
      <c r="CN626" s="54"/>
      <c r="CX626" s="54"/>
      <c r="DH626" s="54"/>
      <c r="DR626" s="54"/>
      <c r="EB626" s="54"/>
      <c r="EL626" s="54"/>
      <c r="EV626" s="54"/>
      <c r="FF626" s="54"/>
      <c r="FP626" s="54"/>
      <c r="FZ626" s="54"/>
      <c r="GJ626" s="54"/>
      <c r="GT626" s="54"/>
      <c r="HD626" s="54"/>
      <c r="HN626" s="54"/>
      <c r="HX626" s="54"/>
      <c r="IH626" s="54"/>
    </row>
    <row r="627" spans="1:242" s="2" customFormat="1" x14ac:dyDescent="0.25">
      <c r="A627" s="165"/>
      <c r="B627" s="54"/>
      <c r="L627" s="54"/>
      <c r="V627" s="54"/>
      <c r="AF627" s="54"/>
      <c r="AP627" s="54"/>
      <c r="AZ627" s="54"/>
      <c r="BJ627" s="54"/>
      <c r="BT627" s="54"/>
      <c r="CD627" s="54"/>
      <c r="CN627" s="54"/>
      <c r="CX627" s="54"/>
      <c r="DH627" s="54"/>
      <c r="DR627" s="54"/>
      <c r="EB627" s="54"/>
      <c r="EL627" s="54"/>
      <c r="EV627" s="54"/>
      <c r="FF627" s="54"/>
      <c r="FP627" s="54"/>
      <c r="FZ627" s="54"/>
      <c r="GJ627" s="54"/>
      <c r="GT627" s="54"/>
      <c r="HD627" s="54"/>
      <c r="HN627" s="54"/>
      <c r="HX627" s="54"/>
      <c r="IH627" s="54"/>
    </row>
    <row r="628" spans="1:242" s="2" customFormat="1" x14ac:dyDescent="0.25">
      <c r="A628" s="165"/>
      <c r="B628" s="54"/>
      <c r="L628" s="54"/>
      <c r="V628" s="54"/>
      <c r="AF628" s="54"/>
      <c r="AP628" s="54"/>
      <c r="AZ628" s="54"/>
      <c r="BJ628" s="54"/>
      <c r="BT628" s="54"/>
      <c r="CD628" s="54"/>
      <c r="CN628" s="54"/>
      <c r="CX628" s="54"/>
      <c r="DH628" s="54"/>
      <c r="DR628" s="54"/>
      <c r="EB628" s="54"/>
      <c r="EL628" s="54"/>
      <c r="EV628" s="54"/>
      <c r="FF628" s="54"/>
      <c r="FP628" s="54"/>
      <c r="FZ628" s="54"/>
      <c r="GJ628" s="54"/>
      <c r="GT628" s="54"/>
      <c r="HD628" s="54"/>
      <c r="HN628" s="54"/>
      <c r="HX628" s="54"/>
      <c r="IH628" s="54"/>
    </row>
    <row r="629" spans="1:242" s="2" customFormat="1" x14ac:dyDescent="0.25">
      <c r="A629" s="165"/>
      <c r="B629" s="54"/>
      <c r="L629" s="54"/>
      <c r="V629" s="54"/>
      <c r="AF629" s="54"/>
      <c r="AP629" s="54"/>
      <c r="AZ629" s="54"/>
      <c r="BJ629" s="54"/>
      <c r="BT629" s="54"/>
      <c r="CD629" s="54"/>
      <c r="CN629" s="54"/>
      <c r="CX629" s="54"/>
      <c r="DH629" s="54"/>
      <c r="DR629" s="54"/>
      <c r="EB629" s="54"/>
      <c r="EL629" s="54"/>
      <c r="EV629" s="54"/>
      <c r="FF629" s="54"/>
      <c r="FP629" s="54"/>
      <c r="FZ629" s="54"/>
      <c r="GJ629" s="54"/>
      <c r="GT629" s="54"/>
      <c r="HD629" s="54"/>
      <c r="HN629" s="54"/>
      <c r="HX629" s="54"/>
      <c r="IH629" s="54"/>
    </row>
    <row r="630" spans="1:242" s="2" customFormat="1" x14ac:dyDescent="0.25">
      <c r="A630" s="165"/>
      <c r="B630" s="54"/>
      <c r="L630" s="54"/>
      <c r="V630" s="54"/>
      <c r="AF630" s="54"/>
      <c r="AP630" s="54"/>
      <c r="AZ630" s="54"/>
      <c r="BJ630" s="54"/>
      <c r="BT630" s="54"/>
      <c r="CD630" s="54"/>
      <c r="CN630" s="54"/>
      <c r="CX630" s="54"/>
      <c r="DH630" s="54"/>
      <c r="DR630" s="54"/>
      <c r="EB630" s="54"/>
      <c r="EL630" s="54"/>
      <c r="EV630" s="54"/>
      <c r="FF630" s="54"/>
      <c r="FP630" s="54"/>
      <c r="FZ630" s="54"/>
      <c r="GJ630" s="54"/>
      <c r="GT630" s="54"/>
      <c r="HD630" s="54"/>
      <c r="HN630" s="54"/>
      <c r="HX630" s="54"/>
      <c r="IH630" s="54"/>
    </row>
    <row r="631" spans="1:242" s="2" customFormat="1" x14ac:dyDescent="0.25">
      <c r="A631" s="165"/>
      <c r="B631" s="54"/>
      <c r="L631" s="54"/>
      <c r="V631" s="54"/>
      <c r="AF631" s="54"/>
      <c r="AP631" s="54"/>
      <c r="AZ631" s="54"/>
      <c r="BJ631" s="54"/>
      <c r="BT631" s="54"/>
      <c r="CD631" s="54"/>
      <c r="CN631" s="54"/>
      <c r="CX631" s="54"/>
      <c r="DH631" s="54"/>
      <c r="DR631" s="54"/>
      <c r="EB631" s="54"/>
      <c r="EL631" s="54"/>
      <c r="EV631" s="54"/>
      <c r="FF631" s="54"/>
      <c r="FP631" s="54"/>
      <c r="FZ631" s="54"/>
      <c r="GJ631" s="54"/>
      <c r="GT631" s="54"/>
      <c r="HD631" s="54"/>
      <c r="HN631" s="54"/>
      <c r="HX631" s="54"/>
      <c r="IH631" s="54"/>
    </row>
    <row r="632" spans="1:242" s="2" customFormat="1" x14ac:dyDescent="0.25">
      <c r="A632" s="165"/>
      <c r="B632" s="54"/>
      <c r="L632" s="54"/>
      <c r="V632" s="54"/>
      <c r="AF632" s="54"/>
      <c r="AP632" s="54"/>
      <c r="AZ632" s="54"/>
      <c r="BJ632" s="54"/>
      <c r="BT632" s="54"/>
      <c r="CD632" s="54"/>
      <c r="CN632" s="54"/>
      <c r="CX632" s="54"/>
      <c r="DH632" s="54"/>
      <c r="DR632" s="54"/>
      <c r="EB632" s="54"/>
      <c r="EL632" s="54"/>
      <c r="EV632" s="54"/>
      <c r="FF632" s="54"/>
      <c r="FP632" s="54"/>
      <c r="FZ632" s="54"/>
      <c r="GJ632" s="54"/>
      <c r="GT632" s="54"/>
      <c r="HD632" s="54"/>
      <c r="HN632" s="54"/>
      <c r="HX632" s="54"/>
      <c r="IH632" s="54"/>
    </row>
    <row r="633" spans="1:242" s="2" customFormat="1" x14ac:dyDescent="0.25">
      <c r="A633" s="165"/>
      <c r="B633" s="54"/>
      <c r="L633" s="54"/>
      <c r="V633" s="54"/>
      <c r="AF633" s="54"/>
      <c r="AP633" s="54"/>
      <c r="AZ633" s="54"/>
      <c r="BJ633" s="54"/>
      <c r="BT633" s="54"/>
      <c r="CD633" s="54"/>
      <c r="CN633" s="54"/>
      <c r="CX633" s="54"/>
      <c r="DH633" s="54"/>
      <c r="DR633" s="54"/>
      <c r="EB633" s="54"/>
      <c r="EL633" s="54"/>
      <c r="EV633" s="54"/>
      <c r="FF633" s="54"/>
      <c r="FP633" s="54"/>
      <c r="FZ633" s="54"/>
      <c r="GJ633" s="54"/>
      <c r="GT633" s="54"/>
      <c r="HD633" s="54"/>
      <c r="HN633" s="54"/>
      <c r="HX633" s="54"/>
      <c r="IH633" s="54"/>
    </row>
    <row r="634" spans="1:242" s="2" customFormat="1" x14ac:dyDescent="0.25">
      <c r="A634" s="165"/>
      <c r="B634" s="54"/>
      <c r="L634" s="54"/>
      <c r="V634" s="54"/>
      <c r="AF634" s="54"/>
      <c r="AP634" s="54"/>
      <c r="AZ634" s="54"/>
      <c r="BJ634" s="54"/>
      <c r="BT634" s="54"/>
      <c r="CD634" s="54"/>
      <c r="CN634" s="54"/>
      <c r="CX634" s="54"/>
      <c r="DH634" s="54"/>
      <c r="DR634" s="54"/>
      <c r="EB634" s="54"/>
      <c r="EL634" s="54"/>
      <c r="EV634" s="54"/>
      <c r="FF634" s="54"/>
      <c r="FP634" s="54"/>
      <c r="FZ634" s="54"/>
      <c r="GJ634" s="54"/>
      <c r="GT634" s="54"/>
      <c r="HD634" s="54"/>
      <c r="HN634" s="54"/>
      <c r="HX634" s="54"/>
      <c r="IH634" s="54"/>
    </row>
    <row r="635" spans="1:242" s="2" customFormat="1" x14ac:dyDescent="0.25">
      <c r="A635" s="165"/>
      <c r="B635" s="54"/>
      <c r="L635" s="54"/>
      <c r="V635" s="54"/>
      <c r="AF635" s="54"/>
      <c r="AP635" s="54"/>
      <c r="AZ635" s="54"/>
      <c r="BJ635" s="54"/>
      <c r="BT635" s="54"/>
      <c r="CD635" s="54"/>
      <c r="CN635" s="54"/>
      <c r="CX635" s="54"/>
      <c r="DH635" s="54"/>
      <c r="DR635" s="54"/>
      <c r="EB635" s="54"/>
      <c r="EL635" s="54"/>
      <c r="EV635" s="54"/>
      <c r="FF635" s="54"/>
      <c r="FP635" s="54"/>
      <c r="FZ635" s="54"/>
      <c r="GJ635" s="54"/>
      <c r="GT635" s="54"/>
      <c r="HD635" s="54"/>
      <c r="HN635" s="54"/>
      <c r="HX635" s="54"/>
      <c r="IH635" s="54"/>
    </row>
    <row r="636" spans="1:242" s="2" customFormat="1" x14ac:dyDescent="0.25">
      <c r="A636" s="165"/>
      <c r="B636" s="54"/>
      <c r="L636" s="54"/>
      <c r="V636" s="54"/>
      <c r="AF636" s="54"/>
      <c r="AP636" s="54"/>
      <c r="AZ636" s="54"/>
      <c r="BJ636" s="54"/>
      <c r="BT636" s="54"/>
      <c r="CD636" s="54"/>
      <c r="CN636" s="54"/>
      <c r="CX636" s="54"/>
      <c r="DH636" s="54"/>
      <c r="DR636" s="54"/>
      <c r="EB636" s="54"/>
      <c r="EL636" s="54"/>
      <c r="EV636" s="54"/>
      <c r="FF636" s="54"/>
      <c r="FP636" s="54"/>
      <c r="FZ636" s="54"/>
      <c r="GJ636" s="54"/>
      <c r="GT636" s="54"/>
      <c r="HD636" s="54"/>
      <c r="HN636" s="54"/>
      <c r="HX636" s="54"/>
      <c r="IH636" s="54"/>
    </row>
    <row r="637" spans="1:242" s="2" customFormat="1" x14ac:dyDescent="0.25">
      <c r="A637" s="165"/>
      <c r="B637" s="54"/>
      <c r="L637" s="54"/>
      <c r="V637" s="54"/>
      <c r="AF637" s="54"/>
      <c r="AP637" s="54"/>
      <c r="AZ637" s="54"/>
      <c r="BJ637" s="54"/>
      <c r="BT637" s="54"/>
      <c r="CD637" s="54"/>
      <c r="CN637" s="54"/>
      <c r="CX637" s="54"/>
      <c r="DH637" s="54"/>
      <c r="DR637" s="54"/>
      <c r="EB637" s="54"/>
      <c r="EL637" s="54"/>
      <c r="EV637" s="54"/>
      <c r="FF637" s="54"/>
      <c r="FP637" s="54"/>
      <c r="FZ637" s="54"/>
      <c r="GJ637" s="54"/>
      <c r="GT637" s="54"/>
      <c r="HD637" s="54"/>
      <c r="HN637" s="54"/>
      <c r="HX637" s="54"/>
      <c r="IH637" s="54"/>
    </row>
    <row r="638" spans="1:242" s="2" customFormat="1" x14ac:dyDescent="0.25">
      <c r="A638" s="165"/>
      <c r="B638" s="54"/>
      <c r="L638" s="54"/>
      <c r="V638" s="54"/>
      <c r="AF638" s="54"/>
      <c r="AP638" s="54"/>
      <c r="AZ638" s="54"/>
      <c r="BJ638" s="54"/>
      <c r="BT638" s="54"/>
      <c r="CD638" s="54"/>
      <c r="CN638" s="54"/>
      <c r="CX638" s="54"/>
      <c r="DH638" s="54"/>
      <c r="DR638" s="54"/>
      <c r="EB638" s="54"/>
      <c r="EL638" s="54"/>
      <c r="EV638" s="54"/>
      <c r="FF638" s="54"/>
      <c r="FP638" s="54"/>
      <c r="FZ638" s="54"/>
      <c r="GJ638" s="54"/>
      <c r="GT638" s="54"/>
      <c r="HD638" s="54"/>
      <c r="HN638" s="54"/>
      <c r="HX638" s="54"/>
      <c r="IH638" s="54"/>
    </row>
    <row r="639" spans="1:242" s="2" customFormat="1" x14ac:dyDescent="0.25">
      <c r="A639" s="165"/>
      <c r="B639" s="54"/>
      <c r="L639" s="54"/>
      <c r="V639" s="54"/>
      <c r="AF639" s="54"/>
      <c r="AP639" s="54"/>
      <c r="AZ639" s="54"/>
      <c r="BJ639" s="54"/>
      <c r="BT639" s="54"/>
      <c r="CD639" s="54"/>
      <c r="CN639" s="54"/>
      <c r="CX639" s="54"/>
      <c r="DH639" s="54"/>
      <c r="DR639" s="54"/>
      <c r="EB639" s="54"/>
      <c r="EL639" s="54"/>
      <c r="EV639" s="54"/>
      <c r="FF639" s="54"/>
      <c r="FP639" s="54"/>
      <c r="FZ639" s="54"/>
      <c r="GJ639" s="54"/>
      <c r="GT639" s="54"/>
      <c r="HD639" s="54"/>
      <c r="HN639" s="54"/>
      <c r="HX639" s="54"/>
      <c r="IH639" s="54"/>
    </row>
    <row r="640" spans="1:242" s="2" customFormat="1" x14ac:dyDescent="0.25">
      <c r="A640" s="165"/>
      <c r="B640" s="54"/>
      <c r="L640" s="54"/>
      <c r="V640" s="54"/>
      <c r="AF640" s="54"/>
      <c r="AP640" s="54"/>
      <c r="AZ640" s="54"/>
      <c r="BJ640" s="54"/>
      <c r="BT640" s="54"/>
      <c r="CD640" s="54"/>
      <c r="CN640" s="54"/>
      <c r="CX640" s="54"/>
      <c r="DH640" s="54"/>
      <c r="DR640" s="54"/>
      <c r="EB640" s="54"/>
      <c r="EL640" s="54"/>
      <c r="EV640" s="54"/>
      <c r="FF640" s="54"/>
      <c r="FP640" s="54"/>
      <c r="FZ640" s="54"/>
      <c r="GJ640" s="54"/>
      <c r="GT640" s="54"/>
      <c r="HD640" s="54"/>
      <c r="HN640" s="54"/>
      <c r="HX640" s="54"/>
      <c r="IH640" s="54"/>
    </row>
  </sheetData>
  <mergeCells count="10">
    <mergeCell ref="CE27:CK27"/>
    <mergeCell ref="BU27:CA27"/>
    <mergeCell ref="A2:A3"/>
    <mergeCell ref="C27:I27"/>
    <mergeCell ref="BK27:BQ27"/>
    <mergeCell ref="M27:S27"/>
    <mergeCell ref="W27:AC27"/>
    <mergeCell ref="AG27:AM27"/>
    <mergeCell ref="BA27:BG27"/>
    <mergeCell ref="AQ27:AW27"/>
  </mergeCells>
  <hyperlinks>
    <hyperlink ref="A4" location="myrangeS0" display="myrangeS0" xr:uid="{8DFC09FD-E4D3-4819-B3CA-91A0F4D58702}"/>
    <hyperlink ref="A5" location="myrangeS1" display="myrangeS1" xr:uid="{62EED866-EB78-4F10-8C64-F184ECC93CBD}"/>
    <hyperlink ref="A6" location="myrangeS2" display="myrangeS2" xr:uid="{E1C4D478-718B-4DAD-8146-1E694F5EA988}"/>
    <hyperlink ref="A7" location="myrangeS3" display="myrangeS3" xr:uid="{2E42ED91-C759-4FC0-87B0-608A65F02169}"/>
    <hyperlink ref="A8" location="myrangeS4" display="myrangeS4" xr:uid="{DBF9E60E-CBF9-4900-B1D1-AC5655629B4F}"/>
    <hyperlink ref="A9" location="myrangeS5" display="myrangeS5" xr:uid="{41618FE6-447D-454C-B9B9-90811CCF7D25}"/>
    <hyperlink ref="A10" location="myrangeS6" display="myrangeS6" xr:uid="{B854E10F-ABC6-479B-8F2A-4E7340F54057}"/>
    <hyperlink ref="A11" location="myrangeS7" display="myrangeS7" xr:uid="{75320D7E-B19A-446E-9912-CE3B3D4D943C}"/>
    <hyperlink ref="A12" location="myrangeS8" display="myrangeS8" xr:uid="{A6AEBC28-A0D0-4C69-ABDA-33E434C96051}"/>
    <hyperlink ref="A13" location="myrangeS9" display="myrangeS9" xr:uid="{D1C8CCC2-A8E3-4BCC-923F-FF08171FD542}"/>
    <hyperlink ref="A14" location="myrangeS10" display="myrangeS10" xr:uid="{E8B48F8F-FA5A-4838-AAC6-4EB080B8A131}"/>
    <hyperlink ref="A15" location="myrangeS11" display="myrangeS11" xr:uid="{37FC41B5-B39B-460D-BC0E-7BCC70B4601A}"/>
    <hyperlink ref="A16" location="myrangeS12" display="myrangeS12" xr:uid="{ED208C13-0D03-40BE-970B-2ABFEBDA63FB}"/>
    <hyperlink ref="A17" location="myrangeS13" display="myrangeS13" xr:uid="{3564558F-6D2E-454E-B7C0-539564040062}"/>
    <hyperlink ref="A18" location="myrangeS14" display="myrangeS14" xr:uid="{2F05111A-3BA3-4BD7-A57A-ABEDEFFADC5E}"/>
    <hyperlink ref="A19" location="myrangeS15" display="myrangeS15" xr:uid="{8881F832-BD30-4088-B9D2-849765B8891A}"/>
    <hyperlink ref="A20" location="myrangeS16" display="myrangeS16" xr:uid="{F9A362FC-15CE-4DDD-A3D6-5A4147D1D7FB}"/>
    <hyperlink ref="A21" location="myrangeS17" display="myrangeS17" xr:uid="{62E2E07D-01B0-4B6A-98D8-E97BEA84526D}"/>
    <hyperlink ref="A22" location="myrangeS18" display="myrangeS18" xr:uid="{1D0D002A-0CFD-4FE3-8F50-4D670C6F9B32}"/>
    <hyperlink ref="A23" location="myrangeS19" display="myrangeS19" xr:uid="{C47C6E2C-CAFF-4EDC-81CF-06337C646773}"/>
    <hyperlink ref="A24" location="myrangeS20" display="myrangeS20" xr:uid="{363664B5-DA69-466E-8A64-0CE54B3F212E}"/>
    <hyperlink ref="A25" location="myrangeS21" display="myrangeS21" xr:uid="{18344FE3-9DFF-4DD1-AF87-C9B91F708517}"/>
    <hyperlink ref="A26" location="myrangeS22" display="myrangeS22" xr:uid="{CE6E3B57-DF7A-45A0-A0E7-82132B398457}"/>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IH622"/>
  <sheetViews>
    <sheetView showGridLines="0" zoomScale="90" zoomScaleNormal="90" workbookViewId="0">
      <pane xSplit="1" ySplit="3" topLeftCell="BS4" activePane="bottomRight" state="frozen"/>
      <selection pane="topRight" activeCell="B1" sqref="B1"/>
      <selection pane="bottomLeft" activeCell="A4" sqref="A4"/>
      <selection pane="bottomRight" activeCell="CD2" sqref="CD2"/>
    </sheetView>
  </sheetViews>
  <sheetFormatPr defaultRowHeight="15.75" x14ac:dyDescent="0.25"/>
  <cols>
    <col min="1" max="1" width="20.375" customWidth="1"/>
    <col min="2" max="2" width="24.625" style="55" customWidth="1"/>
    <col min="3" max="3" width="29.75" customWidth="1"/>
    <col min="4" max="9" width="7.875" customWidth="1"/>
    <col min="10" max="11" width="1.125" customWidth="1"/>
    <col min="12" max="12" width="24.625" style="55" customWidth="1"/>
    <col min="13" max="13" width="29.75" customWidth="1"/>
    <col min="14" max="19" width="7.875" customWidth="1"/>
    <col min="20" max="21" width="1.125" customWidth="1"/>
    <col min="22" max="22" width="24.625" style="55" customWidth="1"/>
    <col min="23" max="23" width="29.75" customWidth="1"/>
    <col min="24" max="29" width="7.875" customWidth="1"/>
    <col min="30" max="31" width="1.125" customWidth="1"/>
    <col min="32" max="32" width="24.625" style="55" customWidth="1"/>
    <col min="33" max="33" width="29.75" customWidth="1"/>
    <col min="34" max="39" width="7.875" customWidth="1"/>
    <col min="40" max="41" width="1.125" customWidth="1"/>
    <col min="42" max="42" width="24.625" style="55" customWidth="1"/>
    <col min="43" max="43" width="29.75" customWidth="1"/>
    <col min="44" max="49" width="7.875" customWidth="1"/>
    <col min="50" max="51" width="1.125" customWidth="1"/>
    <col min="52" max="52" width="24.625" style="55" customWidth="1"/>
    <col min="53" max="53" width="29.75" customWidth="1"/>
    <col min="54" max="59" width="7.875" customWidth="1"/>
    <col min="60" max="61" width="1.125" customWidth="1"/>
    <col min="62" max="62" width="24.625" style="55" customWidth="1"/>
    <col min="63" max="63" width="29.75" customWidth="1"/>
    <col min="64" max="69" width="7.875" customWidth="1"/>
    <col min="70" max="71" width="1.125" customWidth="1"/>
    <col min="72" max="72" width="24.625" style="55" customWidth="1"/>
    <col min="73" max="73" width="29.75" customWidth="1"/>
    <col min="74" max="79" width="7.875" customWidth="1"/>
    <col min="80" max="81" width="1.125" customWidth="1"/>
    <col min="82" max="82" width="24.625" style="55" customWidth="1"/>
    <col min="83" max="83" width="29.75" customWidth="1"/>
    <col min="84" max="89" width="7.875" customWidth="1"/>
    <col min="90" max="91" width="1.125" customWidth="1"/>
    <col min="92" max="92" width="24.625" style="55" customWidth="1"/>
    <col min="93" max="93" width="29.75" customWidth="1"/>
    <col min="94" max="99" width="7.875" customWidth="1"/>
    <col min="100" max="101" width="1.125" customWidth="1"/>
    <col min="102" max="102" width="24.625" style="55" customWidth="1"/>
    <col min="103" max="103" width="29.75" customWidth="1"/>
    <col min="104" max="109" width="7.875" customWidth="1"/>
    <col min="110" max="111" width="1.125" customWidth="1"/>
    <col min="112" max="112" width="24.625" style="55" customWidth="1"/>
    <col min="113" max="113" width="29.75" customWidth="1"/>
    <col min="114" max="119" width="7.875" customWidth="1"/>
    <col min="120" max="121" width="1.125" customWidth="1"/>
    <col min="122" max="122" width="24.625" style="55" customWidth="1"/>
    <col min="123" max="123" width="29.75" customWidth="1"/>
    <col min="124" max="129" width="7.875" customWidth="1"/>
    <col min="130" max="131" width="1.125" customWidth="1"/>
    <col min="132" max="132" width="24.625" style="55" customWidth="1"/>
    <col min="133" max="133" width="29.75" customWidth="1"/>
    <col min="134" max="139" width="7.875" customWidth="1"/>
    <col min="140" max="141" width="1.125" customWidth="1"/>
    <col min="142" max="142" width="24.625" style="55" customWidth="1"/>
    <col min="143" max="143" width="29.75" customWidth="1"/>
    <col min="144" max="149" width="7.875" customWidth="1"/>
    <col min="150" max="151" width="1.125" customWidth="1"/>
    <col min="152" max="152" width="24.625" style="55" customWidth="1"/>
    <col min="153" max="153" width="29.75" customWidth="1"/>
    <col min="154" max="159" width="7.875" customWidth="1"/>
    <col min="160" max="161" width="1.125" customWidth="1"/>
    <col min="162" max="162" width="24.625" style="55" customWidth="1"/>
    <col min="163" max="163" width="29.75" customWidth="1"/>
    <col min="164" max="169" width="7.875" customWidth="1"/>
    <col min="170" max="171" width="1.125" customWidth="1"/>
    <col min="172" max="172" width="24.625" style="55" customWidth="1"/>
    <col min="173" max="173" width="29.75" customWidth="1"/>
    <col min="174" max="179" width="7.875" customWidth="1"/>
    <col min="180" max="181" width="1.125" customWidth="1"/>
    <col min="182" max="182" width="24.625" style="55" customWidth="1"/>
    <col min="183" max="183" width="29.75" customWidth="1"/>
    <col min="184" max="189" width="7.875" customWidth="1"/>
    <col min="190" max="191" width="1.125" customWidth="1"/>
    <col min="192" max="192" width="24.625" style="55" customWidth="1"/>
    <col min="193" max="193" width="29.75" customWidth="1"/>
    <col min="194" max="199" width="7.875" customWidth="1"/>
    <col min="200" max="201" width="1.125" customWidth="1"/>
    <col min="202" max="202" width="24.625" style="55" customWidth="1"/>
    <col min="203" max="203" width="29.75" customWidth="1"/>
    <col min="204" max="209" width="7.875" customWidth="1"/>
    <col min="210" max="211" width="1.125" customWidth="1"/>
    <col min="212" max="212" width="24.625" style="55" customWidth="1"/>
    <col min="213" max="213" width="29.75" customWidth="1"/>
    <col min="214" max="219" width="7.875" customWidth="1"/>
    <col min="220" max="221" width="1.125" customWidth="1"/>
    <col min="222" max="222" width="24.625" style="55" customWidth="1"/>
    <col min="223" max="223" width="29.75" customWidth="1"/>
    <col min="224" max="229" width="7.875" customWidth="1"/>
    <col min="230" max="231" width="1.125" customWidth="1"/>
    <col min="232" max="232" width="24.625" style="55" customWidth="1"/>
    <col min="233" max="233" width="29.75" customWidth="1"/>
    <col min="234" max="239" width="7.875" customWidth="1"/>
    <col min="240" max="241" width="1.125" customWidth="1"/>
    <col min="242" max="242" width="24.625" style="55" customWidth="1"/>
    <col min="243" max="243" width="29.75" customWidth="1"/>
    <col min="244" max="249" width="7.875" customWidth="1"/>
    <col min="250" max="251" width="1.125" customWidth="1"/>
  </cols>
  <sheetData>
    <row r="1" spans="1:242" s="142" customFormat="1" ht="30" customHeight="1" x14ac:dyDescent="0.25">
      <c r="B1" s="400" t="str">
        <f ca="1">HLOOKUP(Introduction!$G$4,nametranslations,124,FALSE)</f>
        <v>Hygiene in Schools</v>
      </c>
      <c r="C1" s="148" t="s">
        <v>188</v>
      </c>
      <c r="D1" s="148" t="str">
        <f ca="1">+Introduction!$C$7</f>
        <v>Estonia</v>
      </c>
      <c r="E1" s="148"/>
      <c r="F1" s="148"/>
      <c r="G1" s="148"/>
      <c r="H1" s="148"/>
      <c r="I1" s="157"/>
      <c r="J1" s="140"/>
      <c r="K1" s="140"/>
      <c r="L1" s="400" t="str">
        <f ca="1">HLOOKUP(Introduction!$G$4,nametranslations,124,FALSE)</f>
        <v>Hygiene in Schools</v>
      </c>
      <c r="M1" s="148" t="s">
        <v>189</v>
      </c>
      <c r="N1" s="148" t="str">
        <f ca="1">+Introduction!$C$7</f>
        <v>Estonia</v>
      </c>
      <c r="O1" s="148"/>
      <c r="P1" s="148"/>
      <c r="Q1" s="148"/>
      <c r="R1" s="148"/>
      <c r="S1" s="157"/>
      <c r="T1" s="140"/>
      <c r="U1" s="140"/>
      <c r="V1" s="400" t="str">
        <f ca="1">HLOOKUP(Introduction!$G$4,nametranslations,124,FALSE)</f>
        <v>Hygiene in Schools</v>
      </c>
      <c r="W1" s="148" t="s">
        <v>190</v>
      </c>
      <c r="X1" s="148" t="str">
        <f ca="1">+Introduction!$C$7</f>
        <v>Estonia</v>
      </c>
      <c r="Y1" s="148"/>
      <c r="Z1" s="148"/>
      <c r="AA1" s="148"/>
      <c r="AB1" s="148"/>
      <c r="AC1" s="157"/>
      <c r="AD1" s="140"/>
      <c r="AE1" s="140"/>
      <c r="AF1" s="400" t="str">
        <f ca="1">HLOOKUP(Introduction!$G$4,nametranslations,124,FALSE)</f>
        <v>Hygiene in Schools</v>
      </c>
      <c r="AG1" s="148" t="s">
        <v>191</v>
      </c>
      <c r="AH1" s="148" t="str">
        <f ca="1">+Introduction!$C$7</f>
        <v>Estonia</v>
      </c>
      <c r="AI1" s="148"/>
      <c r="AJ1" s="148"/>
      <c r="AK1" s="148"/>
      <c r="AL1" s="148"/>
      <c r="AM1" s="157"/>
      <c r="AN1" s="140"/>
      <c r="AO1" s="140"/>
      <c r="AP1" s="400" t="str">
        <f ca="1">HLOOKUP(Introduction!$G$4,nametranslations,124,FALSE)</f>
        <v>Hygiene in Schools</v>
      </c>
      <c r="AQ1" s="148">
        <v>2018</v>
      </c>
      <c r="AR1" s="148" t="str">
        <f ca="1">+Introduction!$C$7</f>
        <v>Estonia</v>
      </c>
      <c r="AS1" s="148"/>
      <c r="AT1" s="148"/>
      <c r="AU1" s="148"/>
      <c r="AV1" s="148"/>
      <c r="AW1" s="157"/>
      <c r="AX1" s="140"/>
      <c r="AY1" s="140"/>
      <c r="AZ1" s="400" t="str">
        <f ca="1">HLOOKUP(Introduction!$G$4,nametranslations,124,FALSE)</f>
        <v>Hygiene in Schools</v>
      </c>
      <c r="BA1" s="148">
        <v>2019</v>
      </c>
      <c r="BB1" s="148" t="str">
        <f ca="1">+Introduction!$C$7</f>
        <v>Estonia</v>
      </c>
      <c r="BC1" s="148"/>
      <c r="BD1" s="148"/>
      <c r="BE1" s="148"/>
      <c r="BF1" s="148"/>
      <c r="BG1" s="157"/>
      <c r="BH1" s="140"/>
      <c r="BI1" s="140"/>
      <c r="BJ1" s="400" t="str">
        <f ca="1">HLOOKUP(Introduction!$G$4,nametranslations,124,FALSE)</f>
        <v>Hygiene in Schools</v>
      </c>
      <c r="BK1" s="148">
        <v>2020</v>
      </c>
      <c r="BL1" s="148" t="str">
        <f ca="1">+Introduction!$C$7</f>
        <v>Estonia</v>
      </c>
      <c r="BM1" s="148"/>
      <c r="BN1" s="148"/>
      <c r="BO1" s="148"/>
      <c r="BP1" s="148"/>
      <c r="BQ1" s="157"/>
      <c r="BR1" s="140"/>
      <c r="BS1" s="140"/>
      <c r="BT1" s="400" t="str">
        <f ca="1">HLOOKUP(Introduction!$G$4,nametranslations,124,FALSE)</f>
        <v>Hygiene in Schools</v>
      </c>
      <c r="BU1" s="148">
        <v>2021</v>
      </c>
      <c r="BV1" s="148" t="str">
        <f ca="1">+Introduction!$C$7</f>
        <v>Estonia</v>
      </c>
      <c r="BW1" s="148"/>
      <c r="BX1" s="148"/>
      <c r="BY1" s="148"/>
      <c r="BZ1" s="148"/>
      <c r="CA1" s="157"/>
      <c r="CB1" s="140"/>
      <c r="CC1" s="140"/>
      <c r="CD1" s="400" t="str">
        <f ca="1">HLOOKUP(Introduction!$G$4,nametranslations,124,FALSE)</f>
        <v>Hygiene in Schools</v>
      </c>
      <c r="CE1" s="148">
        <v>2021</v>
      </c>
      <c r="CF1" s="148" t="str">
        <f ca="1">+Introduction!$C$7</f>
        <v>Estonia</v>
      </c>
      <c r="CG1" s="148"/>
      <c r="CH1" s="148"/>
      <c r="CI1" s="148"/>
      <c r="CJ1" s="148"/>
      <c r="CK1" s="157"/>
      <c r="CL1" s="140"/>
      <c r="CM1" s="140"/>
    </row>
    <row r="2" spans="1:242" s="142" customFormat="1" ht="30" customHeight="1" x14ac:dyDescent="0.25">
      <c r="A2" s="454" t="s">
        <v>207</v>
      </c>
      <c r="B2" s="149" t="s">
        <v>184</v>
      </c>
      <c r="C2" s="138" t="s">
        <v>149</v>
      </c>
      <c r="D2" s="138" t="s">
        <v>148</v>
      </c>
      <c r="E2" s="150"/>
      <c r="F2" s="150"/>
      <c r="G2" s="150"/>
      <c r="H2" s="150"/>
      <c r="I2" s="158"/>
      <c r="J2" s="143" t="s">
        <v>192</v>
      </c>
      <c r="K2" s="143"/>
      <c r="L2" s="149" t="s">
        <v>185</v>
      </c>
      <c r="M2" s="138" t="s">
        <v>149</v>
      </c>
      <c r="N2" s="138" t="s">
        <v>148</v>
      </c>
      <c r="O2" s="150"/>
      <c r="P2" s="150"/>
      <c r="Q2" s="150"/>
      <c r="R2" s="150"/>
      <c r="S2" s="158"/>
      <c r="T2" s="143" t="s">
        <v>192</v>
      </c>
      <c r="U2" s="143"/>
      <c r="V2" s="149" t="s">
        <v>186</v>
      </c>
      <c r="W2" s="138" t="s">
        <v>149</v>
      </c>
      <c r="X2" s="138" t="s">
        <v>148</v>
      </c>
      <c r="Y2" s="150"/>
      <c r="Z2" s="150"/>
      <c r="AA2" s="150"/>
      <c r="AB2" s="150"/>
      <c r="AC2" s="158"/>
      <c r="AD2" s="143" t="s">
        <v>192</v>
      </c>
      <c r="AE2" s="143"/>
      <c r="AF2" s="149" t="s">
        <v>187</v>
      </c>
      <c r="AG2" s="138" t="s">
        <v>149</v>
      </c>
      <c r="AH2" s="138" t="s">
        <v>148</v>
      </c>
      <c r="AI2" s="150"/>
      <c r="AJ2" s="150"/>
      <c r="AK2" s="150"/>
      <c r="AL2" s="150"/>
      <c r="AM2" s="158"/>
      <c r="AN2" s="143" t="s">
        <v>192</v>
      </c>
      <c r="AO2" s="143"/>
      <c r="AP2" s="149" t="s">
        <v>222</v>
      </c>
      <c r="AQ2" s="138" t="s">
        <v>149</v>
      </c>
      <c r="AR2" s="138" t="s">
        <v>216</v>
      </c>
      <c r="AS2" s="150"/>
      <c r="AT2" s="150"/>
      <c r="AU2" s="150"/>
      <c r="AV2" s="150"/>
      <c r="AW2" s="158"/>
      <c r="AX2" s="143" t="s">
        <v>192</v>
      </c>
      <c r="AY2" s="143"/>
      <c r="AZ2" s="149" t="s">
        <v>213</v>
      </c>
      <c r="BA2" s="138" t="s">
        <v>149</v>
      </c>
      <c r="BB2" s="138" t="s">
        <v>148</v>
      </c>
      <c r="BC2" s="150"/>
      <c r="BD2" s="150"/>
      <c r="BE2" s="150"/>
      <c r="BF2" s="150"/>
      <c r="BG2" s="158"/>
      <c r="BH2" s="143" t="s">
        <v>192</v>
      </c>
      <c r="BI2" s="143"/>
      <c r="BJ2" s="149" t="s">
        <v>212</v>
      </c>
      <c r="BK2" s="138" t="s">
        <v>149</v>
      </c>
      <c r="BL2" s="138" t="s">
        <v>148</v>
      </c>
      <c r="BM2" s="150"/>
      <c r="BN2" s="150"/>
      <c r="BO2" s="150"/>
      <c r="BP2" s="150"/>
      <c r="BQ2" s="158"/>
      <c r="BR2" s="143" t="s">
        <v>192</v>
      </c>
      <c r="BS2" s="143"/>
      <c r="BT2" s="149" t="s">
        <v>211</v>
      </c>
      <c r="BU2" s="138" t="s">
        <v>149</v>
      </c>
      <c r="BV2" s="138" t="s">
        <v>148</v>
      </c>
      <c r="BW2" s="150"/>
      <c r="BX2" s="150"/>
      <c r="BY2" s="150"/>
      <c r="BZ2" s="150"/>
      <c r="CA2" s="158"/>
      <c r="CB2" s="143" t="s">
        <v>192</v>
      </c>
      <c r="CC2" s="143"/>
      <c r="CD2" s="149" t="s">
        <v>217</v>
      </c>
      <c r="CE2" s="138" t="s">
        <v>149</v>
      </c>
      <c r="CF2" s="138" t="s">
        <v>216</v>
      </c>
      <c r="CG2" s="150"/>
      <c r="CH2" s="150"/>
      <c r="CI2" s="150"/>
      <c r="CJ2" s="150"/>
      <c r="CK2" s="158"/>
      <c r="CL2" s="143" t="s">
        <v>192</v>
      </c>
      <c r="CM2" s="143"/>
    </row>
    <row r="3" spans="1:242" s="118" customFormat="1" ht="18" customHeight="1" x14ac:dyDescent="0.25">
      <c r="A3" s="454"/>
      <c r="B3" s="161" t="str">
        <f ca="1">HLOOKUP(Introduction!$G$4,nametranslations,152,FALSE)</f>
        <v>Definition</v>
      </c>
      <c r="C3" s="162" t="str">
        <f ca="1">HLOOKUP(Introduction!$G$4,nametranslations,102,FALSE)</f>
        <v>Estimates (%)</v>
      </c>
      <c r="D3" s="163" t="str">
        <f ca="1">HLOOKUP(Introduction!$G$4,nametranslations,24,FALSE)</f>
        <v>Total</v>
      </c>
      <c r="E3" s="163" t="str">
        <f ca="1">HLOOKUP(Introduction!$G$4,nametranslations,26,FALSE)</f>
        <v>Urban</v>
      </c>
      <c r="F3" s="163" t="str">
        <f ca="1">HLOOKUP(Introduction!$G$4,nametranslations,25,FALSE)</f>
        <v>Rural</v>
      </c>
      <c r="G3" s="163" t="str">
        <f ca="1">HLOOKUP(Introduction!$G$4,nametranslations,27,FALSE)</f>
        <v>Pre-primary</v>
      </c>
      <c r="H3" s="163" t="str">
        <f ca="1">HLOOKUP(Introduction!$G$4,nametranslations,28,FALSE)</f>
        <v>Primary</v>
      </c>
      <c r="I3" s="164" t="str">
        <f ca="1">HLOOKUP(Introduction!$G$4,nametranslations,29,FALSE)</f>
        <v>Secondary</v>
      </c>
      <c r="J3" s="116"/>
      <c r="K3" s="116"/>
      <c r="L3" s="161" t="str">
        <f ca="1">HLOOKUP(Introduction!$G$4,nametranslations,152,FALSE)</f>
        <v>Definition</v>
      </c>
      <c r="M3" s="162" t="str">
        <f ca="1">HLOOKUP(Introduction!$G$4,nametranslations,102,FALSE)</f>
        <v>Estimates (%)</v>
      </c>
      <c r="N3" s="163" t="str">
        <f ca="1">HLOOKUP(Introduction!$G$4,nametranslations,24,FALSE)</f>
        <v>Total</v>
      </c>
      <c r="O3" s="163" t="str">
        <f ca="1">HLOOKUP(Introduction!$G$4,nametranslations,26,FALSE)</f>
        <v>Urban</v>
      </c>
      <c r="P3" s="163" t="str">
        <f ca="1">HLOOKUP(Introduction!$G$4,nametranslations,25,FALSE)</f>
        <v>Rural</v>
      </c>
      <c r="Q3" s="163" t="str">
        <f ca="1">HLOOKUP(Introduction!$G$4,nametranslations,27,FALSE)</f>
        <v>Pre-primary</v>
      </c>
      <c r="R3" s="163" t="str">
        <f ca="1">HLOOKUP(Introduction!$G$4,nametranslations,28,FALSE)</f>
        <v>Primary</v>
      </c>
      <c r="S3" s="164" t="str">
        <f ca="1">HLOOKUP(Introduction!$G$4,nametranslations,29,FALSE)</f>
        <v>Secondary</v>
      </c>
      <c r="T3" s="116"/>
      <c r="U3" s="116"/>
      <c r="V3" s="161" t="str">
        <f ca="1">HLOOKUP(Introduction!$G$4,nametranslations,152,FALSE)</f>
        <v>Definition</v>
      </c>
      <c r="W3" s="162" t="str">
        <f ca="1">HLOOKUP(Introduction!$G$4,nametranslations,102,FALSE)</f>
        <v>Estimates (%)</v>
      </c>
      <c r="X3" s="163" t="str">
        <f ca="1">HLOOKUP(Introduction!$G$4,nametranslations,24,FALSE)</f>
        <v>Total</v>
      </c>
      <c r="Y3" s="163" t="str">
        <f ca="1">HLOOKUP(Introduction!$G$4,nametranslations,26,FALSE)</f>
        <v>Urban</v>
      </c>
      <c r="Z3" s="163" t="str">
        <f ca="1">HLOOKUP(Introduction!$G$4,nametranslations,25,FALSE)</f>
        <v>Rural</v>
      </c>
      <c r="AA3" s="163" t="str">
        <f ca="1">HLOOKUP(Introduction!$G$4,nametranslations,27,FALSE)</f>
        <v>Pre-primary</v>
      </c>
      <c r="AB3" s="163" t="str">
        <f ca="1">HLOOKUP(Introduction!$G$4,nametranslations,28,FALSE)</f>
        <v>Primary</v>
      </c>
      <c r="AC3" s="164" t="str">
        <f ca="1">HLOOKUP(Introduction!$G$4,nametranslations,29,FALSE)</f>
        <v>Secondary</v>
      </c>
      <c r="AD3" s="116"/>
      <c r="AE3" s="116"/>
      <c r="AF3" s="161" t="str">
        <f ca="1">HLOOKUP(Introduction!$G$4,nametranslations,152,FALSE)</f>
        <v>Definition</v>
      </c>
      <c r="AG3" s="162" t="str">
        <f ca="1">HLOOKUP(Introduction!$G$4,nametranslations,102,FALSE)</f>
        <v>Estimates (%)</v>
      </c>
      <c r="AH3" s="163" t="str">
        <f ca="1">HLOOKUP(Introduction!$G$4,nametranslations,24,FALSE)</f>
        <v>Total</v>
      </c>
      <c r="AI3" s="163" t="str">
        <f ca="1">HLOOKUP(Introduction!$G$4,nametranslations,26,FALSE)</f>
        <v>Urban</v>
      </c>
      <c r="AJ3" s="163" t="str">
        <f ca="1">HLOOKUP(Introduction!$G$4,nametranslations,25,FALSE)</f>
        <v>Rural</v>
      </c>
      <c r="AK3" s="163" t="str">
        <f ca="1">HLOOKUP(Introduction!$G$4,nametranslations,27,FALSE)</f>
        <v>Pre-primary</v>
      </c>
      <c r="AL3" s="163" t="str">
        <f ca="1">HLOOKUP(Introduction!$G$4,nametranslations,28,FALSE)</f>
        <v>Primary</v>
      </c>
      <c r="AM3" s="164" t="str">
        <f ca="1">HLOOKUP(Introduction!$G$4,nametranslations,29,FALSE)</f>
        <v>Secondary</v>
      </c>
      <c r="AN3" s="116"/>
      <c r="AO3" s="116"/>
      <c r="AP3" s="161" t="str">
        <f ca="1">HLOOKUP(Introduction!$G$4,nametranslations,152,FALSE)</f>
        <v>Definition</v>
      </c>
      <c r="AQ3" s="162" t="str">
        <f ca="1">HLOOKUP(Introduction!$G$4,nametranslations,102,FALSE)</f>
        <v>Estimates (%)</v>
      </c>
      <c r="AR3" s="163" t="str">
        <f ca="1">HLOOKUP(Introduction!$G$4,nametranslations,24,FALSE)</f>
        <v>Total</v>
      </c>
      <c r="AS3" s="163" t="str">
        <f ca="1">HLOOKUP(Introduction!$G$4,nametranslations,26,FALSE)</f>
        <v>Urban</v>
      </c>
      <c r="AT3" s="163" t="str">
        <f ca="1">HLOOKUP(Introduction!$G$4,nametranslations,25,FALSE)</f>
        <v>Rural</v>
      </c>
      <c r="AU3" s="163" t="str">
        <f ca="1">HLOOKUP(Introduction!$G$4,nametranslations,27,FALSE)</f>
        <v>Pre-primary</v>
      </c>
      <c r="AV3" s="163" t="str">
        <f ca="1">HLOOKUP(Introduction!$G$4,nametranslations,28,FALSE)</f>
        <v>Primary</v>
      </c>
      <c r="AW3" s="164" t="str">
        <f ca="1">HLOOKUP(Introduction!$G$4,nametranslations,29,FALSE)</f>
        <v>Secondary</v>
      </c>
      <c r="AX3" s="116"/>
      <c r="AY3" s="116"/>
      <c r="AZ3" s="161" t="str">
        <f ca="1">HLOOKUP(Introduction!$G$4,nametranslations,152,FALSE)</f>
        <v>Definition</v>
      </c>
      <c r="BA3" s="162" t="str">
        <f ca="1">HLOOKUP(Introduction!$G$4,nametranslations,102,FALSE)</f>
        <v>Estimates (%)</v>
      </c>
      <c r="BB3" s="163" t="str">
        <f ca="1">HLOOKUP(Introduction!$G$4,nametranslations,24,FALSE)</f>
        <v>Total</v>
      </c>
      <c r="BC3" s="163" t="str">
        <f ca="1">HLOOKUP(Introduction!$G$4,nametranslations,26,FALSE)</f>
        <v>Urban</v>
      </c>
      <c r="BD3" s="163" t="str">
        <f ca="1">HLOOKUP(Introduction!$G$4,nametranslations,25,FALSE)</f>
        <v>Rural</v>
      </c>
      <c r="BE3" s="163" t="str">
        <f ca="1">HLOOKUP(Introduction!$G$4,nametranslations,27,FALSE)</f>
        <v>Pre-primary</v>
      </c>
      <c r="BF3" s="163" t="str">
        <f ca="1">HLOOKUP(Introduction!$G$4,nametranslations,28,FALSE)</f>
        <v>Primary</v>
      </c>
      <c r="BG3" s="164" t="str">
        <f ca="1">HLOOKUP(Introduction!$G$4,nametranslations,29,FALSE)</f>
        <v>Secondary</v>
      </c>
      <c r="BH3" s="116"/>
      <c r="BI3" s="116"/>
      <c r="BJ3" s="161" t="str">
        <f ca="1">HLOOKUP(Introduction!$G$4,nametranslations,152,FALSE)</f>
        <v>Definition</v>
      </c>
      <c r="BK3" s="162" t="str">
        <f ca="1">HLOOKUP(Introduction!$G$4,nametranslations,102,FALSE)</f>
        <v>Estimates (%)</v>
      </c>
      <c r="BL3" s="163" t="str">
        <f ca="1">HLOOKUP(Introduction!$G$4,nametranslations,24,FALSE)</f>
        <v>Total</v>
      </c>
      <c r="BM3" s="163" t="str">
        <f ca="1">HLOOKUP(Introduction!$G$4,nametranslations,26,FALSE)</f>
        <v>Urban</v>
      </c>
      <c r="BN3" s="163" t="str">
        <f ca="1">HLOOKUP(Introduction!$G$4,nametranslations,25,FALSE)</f>
        <v>Rural</v>
      </c>
      <c r="BO3" s="163" t="str">
        <f ca="1">HLOOKUP(Introduction!$G$4,nametranslations,27,FALSE)</f>
        <v>Pre-primary</v>
      </c>
      <c r="BP3" s="163" t="str">
        <f ca="1">HLOOKUP(Introduction!$G$4,nametranslations,28,FALSE)</f>
        <v>Primary</v>
      </c>
      <c r="BQ3" s="164" t="str">
        <f ca="1">HLOOKUP(Introduction!$G$4,nametranslations,29,FALSE)</f>
        <v>Secondary</v>
      </c>
      <c r="BR3" s="116"/>
      <c r="BS3" s="116"/>
      <c r="BT3" s="161" t="str">
        <f ca="1">HLOOKUP(Introduction!$G$4,nametranslations,152,FALSE)</f>
        <v>Definition</v>
      </c>
      <c r="BU3" s="162" t="str">
        <f ca="1">HLOOKUP(Introduction!$G$4,nametranslations,102,FALSE)</f>
        <v>Estimates (%)</v>
      </c>
      <c r="BV3" s="163" t="str">
        <f ca="1">HLOOKUP(Introduction!$G$4,nametranslations,24,FALSE)</f>
        <v>Total</v>
      </c>
      <c r="BW3" s="163" t="str">
        <f ca="1">HLOOKUP(Introduction!$G$4,nametranslations,26,FALSE)</f>
        <v>Urban</v>
      </c>
      <c r="BX3" s="163" t="str">
        <f ca="1">HLOOKUP(Introduction!$G$4,nametranslations,25,FALSE)</f>
        <v>Rural</v>
      </c>
      <c r="BY3" s="163" t="str">
        <f ca="1">HLOOKUP(Introduction!$G$4,nametranslations,27,FALSE)</f>
        <v>Pre-primary</v>
      </c>
      <c r="BZ3" s="163" t="str">
        <f ca="1">HLOOKUP(Introduction!$G$4,nametranslations,28,FALSE)</f>
        <v>Primary</v>
      </c>
      <c r="CA3" s="164" t="str">
        <f ca="1">HLOOKUP(Introduction!$G$4,nametranslations,29,FALSE)</f>
        <v>Secondary</v>
      </c>
      <c r="CB3" s="116"/>
      <c r="CC3" s="116"/>
      <c r="CD3" s="161" t="str">
        <f ca="1">HLOOKUP(Introduction!$G$4,nametranslations,152,FALSE)</f>
        <v>Definition</v>
      </c>
      <c r="CE3" s="162" t="str">
        <f ca="1">HLOOKUP(Introduction!$G$4,nametranslations,102,FALSE)</f>
        <v>Estimates (%)</v>
      </c>
      <c r="CF3" s="163" t="str">
        <f ca="1">HLOOKUP(Introduction!$G$4,nametranslations,24,FALSE)</f>
        <v>Total</v>
      </c>
      <c r="CG3" s="163" t="str">
        <f ca="1">HLOOKUP(Introduction!$G$4,nametranslations,26,FALSE)</f>
        <v>Urban</v>
      </c>
      <c r="CH3" s="163" t="str">
        <f ca="1">HLOOKUP(Introduction!$G$4,nametranslations,25,FALSE)</f>
        <v>Rural</v>
      </c>
      <c r="CI3" s="163" t="str">
        <f ca="1">HLOOKUP(Introduction!$G$4,nametranslations,27,FALSE)</f>
        <v>Pre-primary</v>
      </c>
      <c r="CJ3" s="163" t="str">
        <f ca="1">HLOOKUP(Introduction!$G$4,nametranslations,28,FALSE)</f>
        <v>Primary</v>
      </c>
      <c r="CK3" s="164" t="str">
        <f ca="1">HLOOKUP(Introduction!$G$4,nametranslations,29,FALSE)</f>
        <v>Secondary</v>
      </c>
      <c r="CL3" s="116"/>
      <c r="CM3" s="116"/>
      <c r="CN3" s="117"/>
      <c r="CX3" s="117"/>
      <c r="DH3" s="117"/>
      <c r="DR3" s="117"/>
      <c r="EB3" s="117"/>
      <c r="EL3" s="117"/>
      <c r="EV3" s="117"/>
      <c r="FF3" s="117"/>
      <c r="FP3" s="117"/>
      <c r="FZ3" s="117"/>
      <c r="GJ3" s="117"/>
      <c r="GT3" s="117"/>
      <c r="HD3" s="117"/>
      <c r="HN3" s="117"/>
      <c r="HX3" s="117"/>
      <c r="IH3" s="117"/>
    </row>
    <row r="4" spans="1:242" s="3" customFormat="1" x14ac:dyDescent="0.25">
      <c r="A4" s="420" t="str">
        <f>IF(ISBLANK('Data Summary'!A6),"",'Data Summary'!A6)</f>
        <v>EST_2013_UIS</v>
      </c>
      <c r="B4" s="59"/>
      <c r="C4" s="42" t="str">
        <f ca="1">HLOOKUP(Introduction!$G$4,nametranslations,118,FALSE)</f>
        <v>No facility</v>
      </c>
      <c r="D4" s="62">
        <v>0</v>
      </c>
      <c r="E4" s="62"/>
      <c r="F4" s="62"/>
      <c r="G4" s="62"/>
      <c r="H4" s="62">
        <v>0</v>
      </c>
      <c r="I4" s="20">
        <v>0</v>
      </c>
      <c r="J4" s="18"/>
      <c r="K4" s="18"/>
      <c r="L4" s="59"/>
      <c r="M4" s="42" t="str">
        <f ca="1">HLOOKUP(Introduction!$G$4,nametranslations,118,FALSE)</f>
        <v>No facility</v>
      </c>
      <c r="N4" s="62">
        <v>0</v>
      </c>
      <c r="O4" s="62"/>
      <c r="P4" s="62"/>
      <c r="Q4" s="62"/>
      <c r="R4" s="62">
        <v>0</v>
      </c>
      <c r="S4" s="20">
        <v>0</v>
      </c>
      <c r="T4" s="18"/>
      <c r="U4" s="18"/>
      <c r="V4" s="59"/>
      <c r="W4" s="42" t="str">
        <f ca="1">HLOOKUP(Introduction!$G$4,nametranslations,118,FALSE)</f>
        <v>No facility</v>
      </c>
      <c r="X4" s="62">
        <v>0</v>
      </c>
      <c r="Y4" s="62"/>
      <c r="Z4" s="62"/>
      <c r="AA4" s="62"/>
      <c r="AB4" s="62">
        <v>0</v>
      </c>
      <c r="AC4" s="20">
        <v>0</v>
      </c>
      <c r="AD4" s="18"/>
      <c r="AE4" s="18"/>
      <c r="AF4" s="59"/>
      <c r="AG4" s="42" t="str">
        <f ca="1">HLOOKUP(Introduction!$G$4,nametranslations,118,FALSE)</f>
        <v>No facility</v>
      </c>
      <c r="AH4" s="62">
        <v>0</v>
      </c>
      <c r="AI4" s="62"/>
      <c r="AJ4" s="62"/>
      <c r="AK4" s="62"/>
      <c r="AL4" s="62">
        <v>0</v>
      </c>
      <c r="AM4" s="20">
        <v>0</v>
      </c>
      <c r="AN4" s="18"/>
      <c r="AO4" s="18"/>
      <c r="AP4" s="59"/>
      <c r="AQ4" s="42" t="str">
        <f ca="1">HLOOKUP(Introduction!$G$4,nametranslations,118,FALSE)</f>
        <v>No facility</v>
      </c>
      <c r="AR4" s="62">
        <v>0</v>
      </c>
      <c r="AS4" s="62"/>
      <c r="AT4" s="62"/>
      <c r="AU4" s="62"/>
      <c r="AV4" s="62"/>
      <c r="AW4" s="20"/>
      <c r="AX4" s="18"/>
      <c r="AY4" s="18"/>
      <c r="AZ4" s="59"/>
      <c r="BA4" s="42" t="str">
        <f ca="1">HLOOKUP(Introduction!$G$4,nametranslations,118,FALSE)</f>
        <v>No facility</v>
      </c>
      <c r="BB4" s="62">
        <v>0</v>
      </c>
      <c r="BC4" s="62"/>
      <c r="BD4" s="62"/>
      <c r="BE4" s="62"/>
      <c r="BF4" s="62">
        <v>0</v>
      </c>
      <c r="BG4" s="20">
        <v>0</v>
      </c>
      <c r="BH4" s="18"/>
      <c r="BI4" s="18"/>
      <c r="BJ4" s="59"/>
      <c r="BK4" s="42" t="str">
        <f ca="1">HLOOKUP(Introduction!$G$4,nametranslations,118,FALSE)</f>
        <v>No facility</v>
      </c>
      <c r="BL4" s="62">
        <v>0</v>
      </c>
      <c r="BM4" s="62"/>
      <c r="BN4" s="62"/>
      <c r="BO4" s="62"/>
      <c r="BP4" s="62">
        <v>0</v>
      </c>
      <c r="BQ4" s="20">
        <v>0</v>
      </c>
      <c r="BR4" s="18"/>
      <c r="BS4" s="18"/>
      <c r="BT4" s="59"/>
      <c r="BU4" s="42" t="str">
        <f ca="1">HLOOKUP(Introduction!$G$4,nametranslations,118,FALSE)</f>
        <v>No facility</v>
      </c>
      <c r="BV4" s="62">
        <v>0</v>
      </c>
      <c r="BW4" s="62"/>
      <c r="BX4" s="62"/>
      <c r="BY4" s="62"/>
      <c r="BZ4" s="62">
        <v>0</v>
      </c>
      <c r="CA4" s="20">
        <v>0</v>
      </c>
      <c r="CB4" s="18"/>
      <c r="CC4" s="18"/>
      <c r="CD4" s="59"/>
      <c r="CE4" s="42" t="str">
        <f ca="1">HLOOKUP(Introduction!$G$4,nametranslations,118,FALSE)</f>
        <v>No facility</v>
      </c>
      <c r="CF4" s="62">
        <v>0</v>
      </c>
      <c r="CG4" s="62"/>
      <c r="CH4" s="62"/>
      <c r="CI4" s="62"/>
      <c r="CJ4" s="62"/>
      <c r="CK4" s="20"/>
      <c r="CL4" s="18"/>
      <c r="CM4" s="18"/>
      <c r="CN4" s="56"/>
      <c r="CX4" s="56"/>
      <c r="DH4" s="56"/>
      <c r="DR4" s="56"/>
      <c r="EB4" s="56"/>
      <c r="EL4" s="56"/>
      <c r="EV4" s="56"/>
      <c r="FF4" s="56"/>
      <c r="FP4" s="56"/>
      <c r="FZ4" s="56"/>
      <c r="GJ4" s="56"/>
      <c r="GT4" s="56"/>
      <c r="HD4" s="56"/>
      <c r="HN4" s="56"/>
      <c r="HX4" s="56"/>
      <c r="IH4" s="56"/>
    </row>
    <row r="5" spans="1:242" s="3" customFormat="1" x14ac:dyDescent="0.25">
      <c r="A5" s="420" t="str">
        <f ca="1">IF(ISBLANK('Data Summary'!A7),"",'Data Summary'!A7)</f>
        <v>EST_2014_UIS</v>
      </c>
      <c r="B5" s="48" t="s">
        <v>155</v>
      </c>
      <c r="C5" s="42" t="str">
        <f ca="1">HLOOKUP(Introduction!$G$4,nametranslations,74,FALSE)</f>
        <v>Facility</v>
      </c>
      <c r="D5" s="62">
        <v>100</v>
      </c>
      <c r="E5" s="62"/>
      <c r="F5" s="62"/>
      <c r="G5" s="62"/>
      <c r="H5" s="62">
        <v>100</v>
      </c>
      <c r="I5" s="20">
        <v>100</v>
      </c>
      <c r="J5" s="18"/>
      <c r="K5" s="18"/>
      <c r="L5" s="48" t="s">
        <v>155</v>
      </c>
      <c r="M5" s="42" t="str">
        <f ca="1">HLOOKUP(Introduction!$G$4,nametranslations,74,FALSE)</f>
        <v>Facility</v>
      </c>
      <c r="N5" s="62">
        <v>100</v>
      </c>
      <c r="O5" s="62"/>
      <c r="P5" s="62"/>
      <c r="Q5" s="62"/>
      <c r="R5" s="62">
        <v>100</v>
      </c>
      <c r="S5" s="20">
        <v>100</v>
      </c>
      <c r="T5" s="18"/>
      <c r="U5" s="18"/>
      <c r="V5" s="48" t="s">
        <v>155</v>
      </c>
      <c r="W5" s="42" t="str">
        <f ca="1">HLOOKUP(Introduction!$G$4,nametranslations,74,FALSE)</f>
        <v>Facility</v>
      </c>
      <c r="X5" s="62">
        <v>100</v>
      </c>
      <c r="Y5" s="62"/>
      <c r="Z5" s="62"/>
      <c r="AA5" s="62"/>
      <c r="AB5" s="62">
        <v>100</v>
      </c>
      <c r="AC5" s="20">
        <v>100</v>
      </c>
      <c r="AD5" s="18"/>
      <c r="AE5" s="18"/>
      <c r="AF5" s="48" t="s">
        <v>155</v>
      </c>
      <c r="AG5" s="42" t="str">
        <f ca="1">HLOOKUP(Introduction!$G$4,nametranslations,74,FALSE)</f>
        <v>Facility</v>
      </c>
      <c r="AH5" s="62">
        <v>100</v>
      </c>
      <c r="AI5" s="62"/>
      <c r="AJ5" s="62"/>
      <c r="AK5" s="62"/>
      <c r="AL5" s="62">
        <v>100</v>
      </c>
      <c r="AM5" s="20">
        <v>100</v>
      </c>
      <c r="AN5" s="18"/>
      <c r="AO5" s="18"/>
      <c r="AP5" s="48" t="s">
        <v>155</v>
      </c>
      <c r="AQ5" s="42" t="str">
        <f ca="1">HLOOKUP(Introduction!$G$4,nametranslations,74,FALSE)</f>
        <v>Facility</v>
      </c>
      <c r="AR5" s="62">
        <v>100</v>
      </c>
      <c r="AS5" s="62"/>
      <c r="AT5" s="62"/>
      <c r="AU5" s="62"/>
      <c r="AV5" s="62"/>
      <c r="AW5" s="20"/>
      <c r="AX5" s="18"/>
      <c r="AY5" s="18"/>
      <c r="AZ5" s="48" t="s">
        <v>155</v>
      </c>
      <c r="BA5" s="42" t="str">
        <f ca="1">HLOOKUP(Introduction!$G$4,nametranslations,74,FALSE)</f>
        <v>Facility</v>
      </c>
      <c r="BB5" s="62">
        <v>100</v>
      </c>
      <c r="BC5" s="62"/>
      <c r="BD5" s="62"/>
      <c r="BE5" s="62"/>
      <c r="BF5" s="62">
        <v>100</v>
      </c>
      <c r="BG5" s="20">
        <v>100</v>
      </c>
      <c r="BH5" s="18"/>
      <c r="BI5" s="18"/>
      <c r="BJ5" s="48" t="s">
        <v>155</v>
      </c>
      <c r="BK5" s="42" t="str">
        <f ca="1">HLOOKUP(Introduction!$G$4,nametranslations,74,FALSE)</f>
        <v>Facility</v>
      </c>
      <c r="BL5" s="62">
        <v>100</v>
      </c>
      <c r="BM5" s="62"/>
      <c r="BN5" s="62"/>
      <c r="BO5" s="62"/>
      <c r="BP5" s="62">
        <v>100</v>
      </c>
      <c r="BQ5" s="20">
        <v>100</v>
      </c>
      <c r="BR5" s="18"/>
      <c r="BS5" s="18"/>
      <c r="BT5" s="48" t="s">
        <v>155</v>
      </c>
      <c r="BU5" s="42" t="str">
        <f ca="1">HLOOKUP(Introduction!$G$4,nametranslations,74,FALSE)</f>
        <v>Facility</v>
      </c>
      <c r="BV5" s="62">
        <v>100</v>
      </c>
      <c r="BW5" s="62"/>
      <c r="BX5" s="62"/>
      <c r="BY5" s="62"/>
      <c r="BZ5" s="62">
        <v>100</v>
      </c>
      <c r="CA5" s="20">
        <v>100</v>
      </c>
      <c r="CB5" s="18"/>
      <c r="CC5" s="18"/>
      <c r="CD5" s="48" t="s">
        <v>155</v>
      </c>
      <c r="CE5" s="42" t="str">
        <f ca="1">HLOOKUP(Introduction!$G$4,nametranslations,74,FALSE)</f>
        <v>Facility</v>
      </c>
      <c r="CF5" s="62">
        <v>100</v>
      </c>
      <c r="CG5" s="62"/>
      <c r="CH5" s="62"/>
      <c r="CI5" s="62"/>
      <c r="CJ5" s="62"/>
      <c r="CK5" s="20"/>
      <c r="CL5" s="18"/>
      <c r="CM5" s="18"/>
      <c r="CN5" s="56"/>
      <c r="CX5" s="56"/>
      <c r="DH5" s="56"/>
      <c r="DR5" s="56"/>
      <c r="EB5" s="56"/>
      <c r="EL5" s="56"/>
      <c r="EV5" s="56"/>
      <c r="FF5" s="56"/>
      <c r="FP5" s="56"/>
      <c r="FZ5" s="56"/>
      <c r="GJ5" s="56"/>
      <c r="GT5" s="56"/>
      <c r="HD5" s="56"/>
      <c r="HN5" s="56"/>
      <c r="HX5" s="56"/>
      <c r="IH5" s="56"/>
    </row>
    <row r="6" spans="1:242" s="3" customFormat="1" ht="15.6" customHeight="1" x14ac:dyDescent="0.25">
      <c r="A6" s="420" t="str">
        <f ca="1">IF(ISBLANK('Data Summary'!A8),"",'Data Summary'!A8)</f>
        <v>EST_2015_UIS</v>
      </c>
      <c r="B6" s="59"/>
      <c r="C6" s="43" t="str">
        <f ca="1">HLOOKUP(Introduction!$G$4,nametranslations,125,FALSE)</f>
        <v>Facility with no water or soap</v>
      </c>
      <c r="D6" s="63"/>
      <c r="E6" s="62"/>
      <c r="F6" s="62"/>
      <c r="G6" s="62"/>
      <c r="H6" s="62"/>
      <c r="I6" s="20"/>
      <c r="J6" s="18"/>
      <c r="K6" s="18"/>
      <c r="L6" s="59"/>
      <c r="M6" s="43" t="str">
        <f ca="1">HLOOKUP(Introduction!$G$4,nametranslations,125,FALSE)</f>
        <v>Facility with no water or soap</v>
      </c>
      <c r="N6" s="63"/>
      <c r="O6" s="62"/>
      <c r="P6" s="62"/>
      <c r="Q6" s="62"/>
      <c r="R6" s="62"/>
      <c r="S6" s="20"/>
      <c r="T6" s="18"/>
      <c r="U6" s="18"/>
      <c r="V6" s="59"/>
      <c r="W6" s="43" t="str">
        <f ca="1">HLOOKUP(Introduction!$G$4,nametranslations,125,FALSE)</f>
        <v>Facility with no water or soap</v>
      </c>
      <c r="X6" s="63"/>
      <c r="Y6" s="62"/>
      <c r="Z6" s="62"/>
      <c r="AA6" s="62"/>
      <c r="AB6" s="62"/>
      <c r="AC6" s="20"/>
      <c r="AD6" s="18"/>
      <c r="AE6" s="18"/>
      <c r="AF6" s="59"/>
      <c r="AG6" s="43" t="str">
        <f ca="1">HLOOKUP(Introduction!$G$4,nametranslations,125,FALSE)</f>
        <v>Facility with no water or soap</v>
      </c>
      <c r="AH6" s="63"/>
      <c r="AI6" s="62"/>
      <c r="AJ6" s="62"/>
      <c r="AK6" s="62"/>
      <c r="AL6" s="62"/>
      <c r="AM6" s="20"/>
      <c r="AN6" s="18"/>
      <c r="AO6" s="18"/>
      <c r="AP6" s="59"/>
      <c r="AQ6" s="43" t="str">
        <f ca="1">HLOOKUP(Introduction!$G$4,nametranslations,125,FALSE)</f>
        <v>Facility with no water or soap</v>
      </c>
      <c r="AR6" s="63"/>
      <c r="AS6" s="62"/>
      <c r="AT6" s="62"/>
      <c r="AU6" s="62"/>
      <c r="AV6" s="62"/>
      <c r="AW6" s="20"/>
      <c r="AX6" s="18"/>
      <c r="AY6" s="18"/>
      <c r="AZ6" s="59"/>
      <c r="BA6" s="43" t="str">
        <f ca="1">HLOOKUP(Introduction!$G$4,nametranslations,125,FALSE)</f>
        <v>Facility with no water or soap</v>
      </c>
      <c r="BB6" s="63"/>
      <c r="BC6" s="62"/>
      <c r="BD6" s="62"/>
      <c r="BE6" s="62"/>
      <c r="BF6" s="62"/>
      <c r="BG6" s="20"/>
      <c r="BH6" s="18"/>
      <c r="BI6" s="18"/>
      <c r="BJ6" s="59"/>
      <c r="BK6" s="43" t="str">
        <f ca="1">HLOOKUP(Introduction!$G$4,nametranslations,125,FALSE)</f>
        <v>Facility with no water or soap</v>
      </c>
      <c r="BL6" s="63"/>
      <c r="BM6" s="62"/>
      <c r="BN6" s="62"/>
      <c r="BO6" s="62"/>
      <c r="BP6" s="62"/>
      <c r="BQ6" s="20"/>
      <c r="BR6" s="18"/>
      <c r="BS6" s="18"/>
      <c r="BT6" s="59"/>
      <c r="BU6" s="43" t="str">
        <f ca="1">HLOOKUP(Introduction!$G$4,nametranslations,125,FALSE)</f>
        <v>Facility with no water or soap</v>
      </c>
      <c r="BV6" s="63"/>
      <c r="BW6" s="62"/>
      <c r="BX6" s="62"/>
      <c r="BY6" s="62"/>
      <c r="BZ6" s="62"/>
      <c r="CA6" s="20"/>
      <c r="CB6" s="18"/>
      <c r="CC6" s="18"/>
      <c r="CD6" s="59"/>
      <c r="CE6" s="43" t="str">
        <f ca="1">HLOOKUP(Introduction!$G$4,nametranslations,125,FALSE)</f>
        <v>Facility with no water or soap</v>
      </c>
      <c r="CF6" s="63"/>
      <c r="CG6" s="62"/>
      <c r="CH6" s="62"/>
      <c r="CI6" s="62"/>
      <c r="CJ6" s="62"/>
      <c r="CK6" s="20"/>
      <c r="CL6" s="18"/>
      <c r="CM6" s="18"/>
      <c r="CN6" s="56"/>
      <c r="CX6" s="56"/>
      <c r="DH6" s="56"/>
      <c r="DR6" s="56"/>
      <c r="EB6" s="56"/>
      <c r="EL6" s="56"/>
      <c r="EV6" s="56"/>
      <c r="FF6" s="56"/>
      <c r="FP6" s="56"/>
      <c r="FZ6" s="56"/>
      <c r="GJ6" s="56"/>
      <c r="GT6" s="56"/>
      <c r="HD6" s="56"/>
      <c r="HN6" s="56"/>
      <c r="HX6" s="56"/>
      <c r="IH6" s="56"/>
    </row>
    <row r="7" spans="1:242" s="3" customFormat="1" x14ac:dyDescent="0.25">
      <c r="A7" s="420" t="str">
        <f ca="1">IF(ISBLANK('Data Summary'!A9),"",'Data Summary'!A9)</f>
        <v>EST_2016_UIS</v>
      </c>
      <c r="B7" s="48" t="s">
        <v>155</v>
      </c>
      <c r="C7" s="43" t="str">
        <f ca="1">HLOOKUP(Introduction!$G$4,nametranslations,126,FALSE)</f>
        <v>Facility with water</v>
      </c>
      <c r="D7" s="62">
        <v>100</v>
      </c>
      <c r="E7" s="62"/>
      <c r="F7" s="62"/>
      <c r="G7" s="62"/>
      <c r="H7" s="62">
        <v>100</v>
      </c>
      <c r="I7" s="20">
        <v>100</v>
      </c>
      <c r="J7" s="18"/>
      <c r="K7" s="18"/>
      <c r="L7" s="48" t="s">
        <v>155</v>
      </c>
      <c r="M7" s="43" t="str">
        <f ca="1">HLOOKUP(Introduction!$G$4,nametranslations,126,FALSE)</f>
        <v>Facility with water</v>
      </c>
      <c r="N7" s="62">
        <v>100</v>
      </c>
      <c r="O7" s="62"/>
      <c r="P7" s="62"/>
      <c r="Q7" s="62"/>
      <c r="R7" s="62">
        <v>100</v>
      </c>
      <c r="S7" s="20">
        <v>100</v>
      </c>
      <c r="T7" s="18"/>
      <c r="U7" s="18"/>
      <c r="V7" s="48" t="s">
        <v>155</v>
      </c>
      <c r="W7" s="43" t="str">
        <f ca="1">HLOOKUP(Introduction!$G$4,nametranslations,126,FALSE)</f>
        <v>Facility with water</v>
      </c>
      <c r="X7" s="62">
        <v>100</v>
      </c>
      <c r="Y7" s="62"/>
      <c r="Z7" s="62"/>
      <c r="AA7" s="62"/>
      <c r="AB7" s="62">
        <v>100</v>
      </c>
      <c r="AC7" s="20">
        <v>100</v>
      </c>
      <c r="AD7" s="18"/>
      <c r="AE7" s="18"/>
      <c r="AF7" s="48" t="s">
        <v>155</v>
      </c>
      <c r="AG7" s="43" t="str">
        <f ca="1">HLOOKUP(Introduction!$G$4,nametranslations,126,FALSE)</f>
        <v>Facility with water</v>
      </c>
      <c r="AH7" s="62">
        <v>100</v>
      </c>
      <c r="AI7" s="62"/>
      <c r="AJ7" s="62"/>
      <c r="AK7" s="62"/>
      <c r="AL7" s="62">
        <v>100</v>
      </c>
      <c r="AM7" s="20">
        <v>100</v>
      </c>
      <c r="AN7" s="18"/>
      <c r="AO7" s="18"/>
      <c r="AP7" s="48" t="s">
        <v>155</v>
      </c>
      <c r="AQ7" s="43" t="str">
        <f ca="1">HLOOKUP(Introduction!$G$4,nametranslations,126,FALSE)</f>
        <v>Facility with water</v>
      </c>
      <c r="AR7" s="62">
        <v>100</v>
      </c>
      <c r="AS7" s="62"/>
      <c r="AT7" s="62"/>
      <c r="AU7" s="62"/>
      <c r="AV7" s="62"/>
      <c r="AW7" s="20"/>
      <c r="AX7" s="18"/>
      <c r="AY7" s="18"/>
      <c r="AZ7" s="48" t="s">
        <v>155</v>
      </c>
      <c r="BA7" s="43" t="str">
        <f ca="1">HLOOKUP(Introduction!$G$4,nametranslations,126,FALSE)</f>
        <v>Facility with water</v>
      </c>
      <c r="BB7" s="62">
        <v>100</v>
      </c>
      <c r="BC7" s="62"/>
      <c r="BD7" s="62"/>
      <c r="BE7" s="62"/>
      <c r="BF7" s="62">
        <v>100</v>
      </c>
      <c r="BG7" s="20">
        <v>100</v>
      </c>
      <c r="BH7" s="18"/>
      <c r="BI7" s="18"/>
      <c r="BJ7" s="48" t="s">
        <v>155</v>
      </c>
      <c r="BK7" s="43" t="str">
        <f ca="1">HLOOKUP(Introduction!$G$4,nametranslations,126,FALSE)</f>
        <v>Facility with water</v>
      </c>
      <c r="BL7" s="62">
        <v>100</v>
      </c>
      <c r="BM7" s="62"/>
      <c r="BN7" s="62"/>
      <c r="BO7" s="62"/>
      <c r="BP7" s="62">
        <v>100</v>
      </c>
      <c r="BQ7" s="20">
        <v>100</v>
      </c>
      <c r="BR7" s="18"/>
      <c r="BS7" s="18"/>
      <c r="BT7" s="48" t="s">
        <v>155</v>
      </c>
      <c r="BU7" s="43" t="str">
        <f ca="1">HLOOKUP(Introduction!$G$4,nametranslations,126,FALSE)</f>
        <v>Facility with water</v>
      </c>
      <c r="BV7" s="62">
        <v>100</v>
      </c>
      <c r="BW7" s="62"/>
      <c r="BX7" s="62"/>
      <c r="BY7" s="62"/>
      <c r="BZ7" s="62">
        <v>100</v>
      </c>
      <c r="CA7" s="20">
        <v>100</v>
      </c>
      <c r="CB7" s="18"/>
      <c r="CC7" s="18"/>
      <c r="CD7" s="48" t="s">
        <v>155</v>
      </c>
      <c r="CE7" s="43" t="str">
        <f ca="1">HLOOKUP(Introduction!$G$4,nametranslations,126,FALSE)</f>
        <v>Facility with water</v>
      </c>
      <c r="CF7" s="62">
        <v>100</v>
      </c>
      <c r="CG7" s="62"/>
      <c r="CH7" s="62"/>
      <c r="CI7" s="62"/>
      <c r="CJ7" s="62"/>
      <c r="CK7" s="20"/>
      <c r="CL7" s="18"/>
      <c r="CM7" s="18"/>
      <c r="CN7" s="56"/>
      <c r="CX7" s="56"/>
      <c r="DH7" s="56"/>
      <c r="DR7" s="56"/>
      <c r="EB7" s="56"/>
      <c r="EL7" s="56"/>
      <c r="EV7" s="56"/>
      <c r="FF7" s="56"/>
      <c r="FP7" s="56"/>
      <c r="FZ7" s="56"/>
      <c r="GJ7" s="56"/>
      <c r="GT7" s="56"/>
      <c r="HD7" s="56"/>
      <c r="HN7" s="56"/>
      <c r="HX7" s="56"/>
      <c r="IH7" s="56"/>
    </row>
    <row r="8" spans="1:242" s="3" customFormat="1" x14ac:dyDescent="0.25">
      <c r="A8" s="420" t="str">
        <f ca="1">IF(ISBLANK('Data Summary'!A10),"",'Data Summary'!A10)</f>
        <v>EST_2018_PWH</v>
      </c>
      <c r="B8" s="59"/>
      <c r="C8" s="43" t="str">
        <f ca="1">HLOOKUP(Introduction!$G$4,nametranslations,127,FALSE)</f>
        <v>Facility with soap</v>
      </c>
      <c r="D8" s="63"/>
      <c r="E8" s="62"/>
      <c r="F8" s="62"/>
      <c r="G8" s="62"/>
      <c r="H8" s="62"/>
      <c r="I8" s="20"/>
      <c r="J8" s="18"/>
      <c r="K8" s="18"/>
      <c r="L8" s="59"/>
      <c r="M8" s="43" t="str">
        <f ca="1">HLOOKUP(Introduction!$G$4,nametranslations,127,FALSE)</f>
        <v>Facility with soap</v>
      </c>
      <c r="N8" s="63"/>
      <c r="O8" s="62"/>
      <c r="P8" s="62"/>
      <c r="Q8" s="62"/>
      <c r="R8" s="62"/>
      <c r="S8" s="20"/>
      <c r="T8" s="18"/>
      <c r="U8" s="18"/>
      <c r="V8" s="59"/>
      <c r="W8" s="43" t="str">
        <f ca="1">HLOOKUP(Introduction!$G$4,nametranslations,127,FALSE)</f>
        <v>Facility with soap</v>
      </c>
      <c r="X8" s="63"/>
      <c r="Y8" s="62"/>
      <c r="Z8" s="62"/>
      <c r="AA8" s="62"/>
      <c r="AB8" s="62"/>
      <c r="AC8" s="20"/>
      <c r="AD8" s="18"/>
      <c r="AE8" s="18"/>
      <c r="AF8" s="59"/>
      <c r="AG8" s="43" t="str">
        <f ca="1">HLOOKUP(Introduction!$G$4,nametranslations,127,FALSE)</f>
        <v>Facility with soap</v>
      </c>
      <c r="AH8" s="63"/>
      <c r="AI8" s="62"/>
      <c r="AJ8" s="62"/>
      <c r="AK8" s="62"/>
      <c r="AL8" s="62"/>
      <c r="AM8" s="20"/>
      <c r="AN8" s="18"/>
      <c r="AO8" s="18"/>
      <c r="AP8" s="59"/>
      <c r="AQ8" s="43" t="str">
        <f ca="1">HLOOKUP(Introduction!$G$4,nametranslations,127,FALSE)</f>
        <v>Facility with soap</v>
      </c>
      <c r="AR8" s="63"/>
      <c r="AS8" s="62"/>
      <c r="AT8" s="62"/>
      <c r="AU8" s="62"/>
      <c r="AV8" s="62"/>
      <c r="AW8" s="20"/>
      <c r="AX8" s="18"/>
      <c r="AY8" s="18"/>
      <c r="AZ8" s="59"/>
      <c r="BA8" s="43" t="str">
        <f ca="1">HLOOKUP(Introduction!$G$4,nametranslations,127,FALSE)</f>
        <v>Facility with soap</v>
      </c>
      <c r="BB8" s="63"/>
      <c r="BC8" s="62"/>
      <c r="BD8" s="62"/>
      <c r="BE8" s="62"/>
      <c r="BF8" s="62"/>
      <c r="BG8" s="20"/>
      <c r="BH8" s="18"/>
      <c r="BI8" s="18"/>
      <c r="BJ8" s="59"/>
      <c r="BK8" s="43" t="str">
        <f ca="1">HLOOKUP(Introduction!$G$4,nametranslations,127,FALSE)</f>
        <v>Facility with soap</v>
      </c>
      <c r="BL8" s="63"/>
      <c r="BM8" s="62"/>
      <c r="BN8" s="62"/>
      <c r="BO8" s="62"/>
      <c r="BP8" s="62"/>
      <c r="BQ8" s="20"/>
      <c r="BR8" s="18"/>
      <c r="BS8" s="18"/>
      <c r="BT8" s="59"/>
      <c r="BU8" s="43" t="str">
        <f ca="1">HLOOKUP(Introduction!$G$4,nametranslations,127,FALSE)</f>
        <v>Facility with soap</v>
      </c>
      <c r="BV8" s="63"/>
      <c r="BW8" s="62"/>
      <c r="BX8" s="62"/>
      <c r="BY8" s="62"/>
      <c r="BZ8" s="62"/>
      <c r="CA8" s="20"/>
      <c r="CB8" s="18"/>
      <c r="CC8" s="18"/>
      <c r="CD8" s="59"/>
      <c r="CE8" s="43" t="str">
        <f ca="1">HLOOKUP(Introduction!$G$4,nametranslations,127,FALSE)</f>
        <v>Facility with soap</v>
      </c>
      <c r="CF8" s="63"/>
      <c r="CG8" s="62"/>
      <c r="CH8" s="62"/>
      <c r="CI8" s="62"/>
      <c r="CJ8" s="62"/>
      <c r="CK8" s="20"/>
      <c r="CL8" s="18"/>
      <c r="CM8" s="18"/>
      <c r="CN8" s="56"/>
      <c r="CX8" s="56"/>
      <c r="DH8" s="56"/>
      <c r="DR8" s="56"/>
      <c r="EB8" s="56"/>
      <c r="EL8" s="56"/>
      <c r="EV8" s="56"/>
      <c r="FF8" s="56"/>
      <c r="FP8" s="56"/>
      <c r="FZ8" s="56"/>
      <c r="GJ8" s="56"/>
      <c r="GT8" s="56"/>
      <c r="HD8" s="56"/>
      <c r="HN8" s="56"/>
      <c r="HX8" s="56"/>
      <c r="IH8" s="56"/>
    </row>
    <row r="9" spans="1:242" s="408" customFormat="1" ht="22.5" x14ac:dyDescent="0.25">
      <c r="A9" s="421" t="str">
        <f ca="1">IF(ISBLANK('Data Summary'!A11),"",'Data Summary'!A11)</f>
        <v>EST_2019_UIS</v>
      </c>
      <c r="B9" s="401" t="s">
        <v>153</v>
      </c>
      <c r="C9" s="415" t="str">
        <f ca="1">HLOOKUP(Introduction!$G$4,nametranslations,81,FALSE)</f>
        <v>Basic  
(facility with water &amp; soap)</v>
      </c>
      <c r="D9" s="409">
        <v>100</v>
      </c>
      <c r="E9" s="404"/>
      <c r="F9" s="404"/>
      <c r="G9" s="404"/>
      <c r="H9" s="404">
        <v>100</v>
      </c>
      <c r="I9" s="405">
        <v>100</v>
      </c>
      <c r="J9" s="406"/>
      <c r="K9" s="406"/>
      <c r="L9" s="401" t="s">
        <v>153</v>
      </c>
      <c r="M9" s="415" t="str">
        <f ca="1">HLOOKUP(Introduction!$G$4,nametranslations,81,FALSE)</f>
        <v>Basic  
(facility with water &amp; soap)</v>
      </c>
      <c r="N9" s="409">
        <v>100</v>
      </c>
      <c r="O9" s="404"/>
      <c r="P9" s="404"/>
      <c r="Q9" s="404"/>
      <c r="R9" s="404">
        <v>100</v>
      </c>
      <c r="S9" s="405">
        <v>100</v>
      </c>
      <c r="T9" s="406"/>
      <c r="U9" s="406"/>
      <c r="V9" s="401" t="s">
        <v>153</v>
      </c>
      <c r="W9" s="415" t="str">
        <f ca="1">HLOOKUP(Introduction!$G$4,nametranslations,81,FALSE)</f>
        <v>Basic  
(facility with water &amp; soap)</v>
      </c>
      <c r="X9" s="409">
        <v>100</v>
      </c>
      <c r="Y9" s="404"/>
      <c r="Z9" s="404"/>
      <c r="AA9" s="404"/>
      <c r="AB9" s="404">
        <v>100</v>
      </c>
      <c r="AC9" s="405">
        <v>100</v>
      </c>
      <c r="AD9" s="406"/>
      <c r="AE9" s="406"/>
      <c r="AF9" s="401" t="s">
        <v>153</v>
      </c>
      <c r="AG9" s="415" t="str">
        <f ca="1">HLOOKUP(Introduction!$G$4,nametranslations,81,FALSE)</f>
        <v>Basic  
(facility with water &amp; soap)</v>
      </c>
      <c r="AH9" s="409">
        <v>100</v>
      </c>
      <c r="AI9" s="404"/>
      <c r="AJ9" s="404"/>
      <c r="AK9" s="404"/>
      <c r="AL9" s="404">
        <v>100</v>
      </c>
      <c r="AM9" s="405">
        <v>100</v>
      </c>
      <c r="AN9" s="406"/>
      <c r="AO9" s="406"/>
      <c r="AP9" s="401" t="s">
        <v>220</v>
      </c>
      <c r="AQ9" s="415" t="str">
        <f ca="1">HLOOKUP(Introduction!$G$4,nametranslations,81,FALSE)</f>
        <v>Basic  
(facility with water &amp; soap)</v>
      </c>
      <c r="AR9" s="409">
        <v>100</v>
      </c>
      <c r="AS9" s="404"/>
      <c r="AT9" s="404"/>
      <c r="AU9" s="404"/>
      <c r="AV9" s="404"/>
      <c r="AW9" s="405"/>
      <c r="AX9" s="406"/>
      <c r="AY9" s="406"/>
      <c r="AZ9" s="401" t="s">
        <v>153</v>
      </c>
      <c r="BA9" s="415" t="str">
        <f ca="1">HLOOKUP(Introduction!$G$4,nametranslations,81,FALSE)</f>
        <v>Basic  
(facility with water &amp; soap)</v>
      </c>
      <c r="BB9" s="409">
        <v>100</v>
      </c>
      <c r="BC9" s="404"/>
      <c r="BD9" s="404"/>
      <c r="BE9" s="404"/>
      <c r="BF9" s="404">
        <v>100</v>
      </c>
      <c r="BG9" s="405">
        <v>100</v>
      </c>
      <c r="BH9" s="406"/>
      <c r="BI9" s="406"/>
      <c r="BJ9" s="401" t="s">
        <v>153</v>
      </c>
      <c r="BK9" s="415" t="str">
        <f ca="1">HLOOKUP(Introduction!$G$4,nametranslations,81,FALSE)</f>
        <v>Basic  
(facility with water &amp; soap)</v>
      </c>
      <c r="BL9" s="409">
        <v>100</v>
      </c>
      <c r="BM9" s="404"/>
      <c r="BN9" s="404"/>
      <c r="BO9" s="404"/>
      <c r="BP9" s="404">
        <v>100</v>
      </c>
      <c r="BQ9" s="405">
        <v>100</v>
      </c>
      <c r="BR9" s="406"/>
      <c r="BS9" s="406"/>
      <c r="BT9" s="401" t="s">
        <v>153</v>
      </c>
      <c r="BU9" s="415" t="str">
        <f ca="1">HLOOKUP(Introduction!$G$4,nametranslations,81,FALSE)</f>
        <v>Basic  
(facility with water &amp; soap)</v>
      </c>
      <c r="BV9" s="409">
        <v>100</v>
      </c>
      <c r="BW9" s="404"/>
      <c r="BX9" s="404"/>
      <c r="BY9" s="404"/>
      <c r="BZ9" s="404">
        <v>100</v>
      </c>
      <c r="CA9" s="405">
        <v>100</v>
      </c>
      <c r="CB9" s="406"/>
      <c r="CC9" s="406"/>
      <c r="CD9" s="401" t="s">
        <v>220</v>
      </c>
      <c r="CE9" s="415" t="str">
        <f ca="1">HLOOKUP(Introduction!$G$4,nametranslations,81,FALSE)</f>
        <v>Basic  
(facility with water &amp; soap)</v>
      </c>
      <c r="CF9" s="409">
        <v>100</v>
      </c>
      <c r="CG9" s="404"/>
      <c r="CH9" s="404"/>
      <c r="CI9" s="404"/>
      <c r="CJ9" s="404"/>
      <c r="CK9" s="405"/>
      <c r="CL9" s="406"/>
      <c r="CM9" s="406"/>
      <c r="CN9" s="407"/>
      <c r="CX9" s="407"/>
      <c r="DH9" s="407"/>
      <c r="DR9" s="407"/>
      <c r="EB9" s="407"/>
      <c r="EL9" s="407"/>
      <c r="EV9" s="407"/>
      <c r="FF9" s="407"/>
      <c r="FP9" s="407"/>
      <c r="FZ9" s="407"/>
      <c r="GJ9" s="407"/>
      <c r="GT9" s="407"/>
      <c r="HD9" s="407"/>
      <c r="HN9" s="407"/>
      <c r="HX9" s="407"/>
      <c r="IH9" s="407"/>
    </row>
    <row r="10" spans="1:242" s="1" customFormat="1" ht="86.45" customHeight="1" x14ac:dyDescent="0.25">
      <c r="A10" s="420" t="str">
        <f ca="1">IF(ISBLANK('Data Summary'!A12),"",'Data Summary'!A12)</f>
        <v>EST_2020_UIS</v>
      </c>
      <c r="B10" s="51" t="str">
        <f ca="1">HLOOKUP(Introduction!$G$4,nametranslations,111,FALSE)</f>
        <v>Notes</v>
      </c>
      <c r="C10" s="451" t="s">
        <v>158</v>
      </c>
      <c r="D10" s="452"/>
      <c r="E10" s="452"/>
      <c r="F10" s="452"/>
      <c r="G10" s="452"/>
      <c r="H10" s="452"/>
      <c r="I10" s="453"/>
      <c r="J10" s="9"/>
      <c r="K10" s="9"/>
      <c r="L10" s="51" t="str">
        <f ca="1">HLOOKUP(Introduction!$G$4,nametranslations,111,FALSE)</f>
        <v>Notes</v>
      </c>
      <c r="M10" s="451" t="s">
        <v>158</v>
      </c>
      <c r="N10" s="452"/>
      <c r="O10" s="452"/>
      <c r="P10" s="452"/>
      <c r="Q10" s="452"/>
      <c r="R10" s="452"/>
      <c r="S10" s="453"/>
      <c r="T10" s="9"/>
      <c r="U10" s="9"/>
      <c r="V10" s="51" t="str">
        <f ca="1">HLOOKUP(Introduction!$G$4,nametranslations,111,FALSE)</f>
        <v>Notes</v>
      </c>
      <c r="W10" s="451" t="s">
        <v>158</v>
      </c>
      <c r="X10" s="452"/>
      <c r="Y10" s="452"/>
      <c r="Z10" s="452"/>
      <c r="AA10" s="452"/>
      <c r="AB10" s="452"/>
      <c r="AC10" s="453"/>
      <c r="AD10" s="9"/>
      <c r="AE10" s="9"/>
      <c r="AF10" s="51" t="str">
        <f ca="1">HLOOKUP(Introduction!$G$4,nametranslations,111,FALSE)</f>
        <v>Notes</v>
      </c>
      <c r="AG10" s="451" t="s">
        <v>158</v>
      </c>
      <c r="AH10" s="452"/>
      <c r="AI10" s="452"/>
      <c r="AJ10" s="452"/>
      <c r="AK10" s="452"/>
      <c r="AL10" s="452"/>
      <c r="AM10" s="453"/>
      <c r="AN10" s="9"/>
      <c r="AO10" s="9"/>
      <c r="AP10" s="51" t="str">
        <f ca="1">HLOOKUP(Introduction!$G$4,nametranslations,111,FALSE)</f>
        <v>Notes</v>
      </c>
      <c r="AQ10" s="451" t="s">
        <v>219</v>
      </c>
      <c r="AR10" s="452"/>
      <c r="AS10" s="452"/>
      <c r="AT10" s="452"/>
      <c r="AU10" s="452"/>
      <c r="AV10" s="452"/>
      <c r="AW10" s="453"/>
      <c r="AX10" s="9"/>
      <c r="AY10" s="9"/>
      <c r="AZ10" s="51" t="str">
        <f ca="1">HLOOKUP(Introduction!$G$4,nametranslations,111,FALSE)</f>
        <v>Notes</v>
      </c>
      <c r="BA10" s="451" t="s">
        <v>158</v>
      </c>
      <c r="BB10" s="452"/>
      <c r="BC10" s="452"/>
      <c r="BD10" s="452"/>
      <c r="BE10" s="452"/>
      <c r="BF10" s="452"/>
      <c r="BG10" s="453"/>
      <c r="BH10" s="9"/>
      <c r="BI10" s="9"/>
      <c r="BJ10" s="51" t="str">
        <f ca="1">HLOOKUP(Introduction!$G$4,nametranslations,111,FALSE)</f>
        <v>Notes</v>
      </c>
      <c r="BK10" s="451" t="s">
        <v>158</v>
      </c>
      <c r="BL10" s="452"/>
      <c r="BM10" s="452"/>
      <c r="BN10" s="452"/>
      <c r="BO10" s="452"/>
      <c r="BP10" s="452"/>
      <c r="BQ10" s="453"/>
      <c r="BR10" s="9"/>
      <c r="BS10" s="9"/>
      <c r="BT10" s="51" t="str">
        <f ca="1">HLOOKUP(Introduction!$G$4,nametranslations,111,FALSE)</f>
        <v>Notes</v>
      </c>
      <c r="BU10" s="451" t="s">
        <v>158</v>
      </c>
      <c r="BV10" s="452"/>
      <c r="BW10" s="452"/>
      <c r="BX10" s="452"/>
      <c r="BY10" s="452"/>
      <c r="BZ10" s="452"/>
      <c r="CA10" s="453"/>
      <c r="CB10" s="9"/>
      <c r="CC10" s="9"/>
      <c r="CD10" s="51" t="str">
        <f ca="1">HLOOKUP(Introduction!$G$4,nametranslations,111,FALSE)</f>
        <v>Notes</v>
      </c>
      <c r="CE10" s="451" t="s">
        <v>219</v>
      </c>
      <c r="CF10" s="452"/>
      <c r="CG10" s="452"/>
      <c r="CH10" s="452"/>
      <c r="CI10" s="452"/>
      <c r="CJ10" s="452"/>
      <c r="CK10" s="453"/>
      <c r="CL10" s="9"/>
      <c r="CM10" s="9"/>
      <c r="CN10" s="58"/>
      <c r="CX10" s="58"/>
      <c r="DH10" s="58"/>
      <c r="DR10" s="58"/>
      <c r="EB10" s="58"/>
      <c r="EL10" s="58"/>
      <c r="EV10" s="58"/>
      <c r="FF10" s="58"/>
      <c r="FP10" s="58"/>
      <c r="FZ10" s="58"/>
      <c r="GJ10" s="58"/>
      <c r="GT10" s="58"/>
      <c r="HD10" s="58"/>
      <c r="HN10" s="58"/>
      <c r="HX10" s="58"/>
      <c r="IH10" s="58"/>
    </row>
    <row r="11" spans="1:242" s="1" customFormat="1" ht="15.6" customHeight="1" x14ac:dyDescent="0.25">
      <c r="A11" s="420" t="str">
        <f ca="1">IF(ISBLANK('Data Summary'!A13),"",'Data Summary'!A13)</f>
        <v>EST_2021_UIS</v>
      </c>
      <c r="B11" s="51"/>
      <c r="C11" s="47" t="str">
        <f ca="1">HLOOKUP(Introduction!$G$4,nametranslations,112,FALSE)</f>
        <v>Facility estimate used</v>
      </c>
      <c r="D11" s="68" t="s">
        <v>142</v>
      </c>
      <c r="E11" s="68"/>
      <c r="F11" s="68"/>
      <c r="G11" s="68"/>
      <c r="H11" s="68" t="s">
        <v>142</v>
      </c>
      <c r="I11" s="46" t="s">
        <v>142</v>
      </c>
      <c r="J11" s="9"/>
      <c r="K11" s="9"/>
      <c r="L11" s="51"/>
      <c r="M11" s="47" t="str">
        <f ca="1">HLOOKUP(Introduction!$G$4,nametranslations,112,FALSE)</f>
        <v>Facility estimate used</v>
      </c>
      <c r="N11" s="68" t="s">
        <v>142</v>
      </c>
      <c r="O11" s="68"/>
      <c r="P11" s="68"/>
      <c r="Q11" s="68"/>
      <c r="R11" s="68" t="s">
        <v>142</v>
      </c>
      <c r="S11" s="46" t="s">
        <v>142</v>
      </c>
      <c r="T11" s="9"/>
      <c r="U11" s="9"/>
      <c r="V11" s="51"/>
      <c r="W11" s="47" t="str">
        <f ca="1">HLOOKUP(Introduction!$G$4,nametranslations,112,FALSE)</f>
        <v>Facility estimate used</v>
      </c>
      <c r="X11" s="68" t="s">
        <v>142</v>
      </c>
      <c r="Y11" s="68"/>
      <c r="Z11" s="68"/>
      <c r="AA11" s="68"/>
      <c r="AB11" s="68" t="s">
        <v>142</v>
      </c>
      <c r="AC11" s="46" t="s">
        <v>142</v>
      </c>
      <c r="AD11" s="9"/>
      <c r="AE11" s="9"/>
      <c r="AF11" s="51"/>
      <c r="AG11" s="47" t="str">
        <f ca="1">HLOOKUP(Introduction!$G$4,nametranslations,112,FALSE)</f>
        <v>Facility estimate used</v>
      </c>
      <c r="AH11" s="68" t="s">
        <v>142</v>
      </c>
      <c r="AI11" s="68"/>
      <c r="AJ11" s="68"/>
      <c r="AK11" s="68"/>
      <c r="AL11" s="68" t="s">
        <v>142</v>
      </c>
      <c r="AM11" s="46" t="s">
        <v>142</v>
      </c>
      <c r="AN11" s="9"/>
      <c r="AO11" s="9"/>
      <c r="AP11" s="51"/>
      <c r="AQ11" s="47" t="str">
        <f ca="1">HLOOKUP(Introduction!$G$4,nametranslations,112,FALSE)</f>
        <v>Facility estimate used</v>
      </c>
      <c r="AR11" s="68" t="s">
        <v>142</v>
      </c>
      <c r="AS11" s="68"/>
      <c r="AT11" s="68"/>
      <c r="AU11" s="68"/>
      <c r="AV11" s="68"/>
      <c r="AW11" s="46"/>
      <c r="AX11" s="9"/>
      <c r="AY11" s="9"/>
      <c r="AZ11" s="51"/>
      <c r="BA11" s="47" t="str">
        <f ca="1">HLOOKUP(Introduction!$G$4,nametranslations,112,FALSE)</f>
        <v>Facility estimate used</v>
      </c>
      <c r="BB11" s="68" t="s">
        <v>142</v>
      </c>
      <c r="BC11" s="68"/>
      <c r="BD11" s="68"/>
      <c r="BE11" s="68"/>
      <c r="BF11" s="68" t="s">
        <v>142</v>
      </c>
      <c r="BG11" s="46" t="s">
        <v>142</v>
      </c>
      <c r="BH11" s="9"/>
      <c r="BI11" s="9"/>
      <c r="BJ11" s="51"/>
      <c r="BK11" s="47" t="str">
        <f ca="1">HLOOKUP(Introduction!$G$4,nametranslations,112,FALSE)</f>
        <v>Facility estimate used</v>
      </c>
      <c r="BL11" s="68" t="s">
        <v>142</v>
      </c>
      <c r="BM11" s="68"/>
      <c r="BN11" s="68"/>
      <c r="BO11" s="68"/>
      <c r="BP11" s="68" t="s">
        <v>142</v>
      </c>
      <c r="BQ11" s="46" t="s">
        <v>142</v>
      </c>
      <c r="BR11" s="9"/>
      <c r="BS11" s="9"/>
      <c r="BT11" s="51"/>
      <c r="BU11" s="47" t="str">
        <f ca="1">HLOOKUP(Introduction!$G$4,nametranslations,112,FALSE)</f>
        <v>Facility estimate used</v>
      </c>
      <c r="BV11" s="68" t="s">
        <v>142</v>
      </c>
      <c r="BW11" s="68"/>
      <c r="BX11" s="68"/>
      <c r="BY11" s="68"/>
      <c r="BZ11" s="68" t="s">
        <v>142</v>
      </c>
      <c r="CA11" s="46" t="s">
        <v>142</v>
      </c>
      <c r="CB11" s="9"/>
      <c r="CC11" s="9"/>
      <c r="CD11" s="51"/>
      <c r="CE11" s="47" t="str">
        <f ca="1">HLOOKUP(Introduction!$G$4,nametranslations,112,FALSE)</f>
        <v>Facility estimate used</v>
      </c>
      <c r="CF11" s="68" t="s">
        <v>142</v>
      </c>
      <c r="CG11" s="68"/>
      <c r="CH11" s="68"/>
      <c r="CI11" s="68"/>
      <c r="CJ11" s="68"/>
      <c r="CK11" s="46"/>
      <c r="CL11" s="9"/>
      <c r="CM11" s="9"/>
      <c r="CN11" s="58"/>
      <c r="CX11" s="58"/>
      <c r="DH11" s="58"/>
      <c r="DR11" s="58"/>
      <c r="EB11" s="58"/>
      <c r="EL11" s="58"/>
      <c r="EV11" s="58"/>
      <c r="FF11" s="58"/>
      <c r="FP11" s="58"/>
      <c r="FZ11" s="58"/>
      <c r="GJ11" s="58"/>
      <c r="GT11" s="58"/>
      <c r="HD11" s="58"/>
      <c r="HN11" s="58"/>
      <c r="HX11" s="58"/>
      <c r="IH11" s="58"/>
    </row>
    <row r="12" spans="1:242" s="1" customFormat="1" ht="15" customHeight="1" x14ac:dyDescent="0.25">
      <c r="A12" s="420" t="str">
        <f ca="1">IF(ISBLANK('Data Summary'!A14),"",'Data Summary'!A14)</f>
        <v>EST_2021_PWH</v>
      </c>
      <c r="B12" s="51"/>
      <c r="C12" s="47" t="str">
        <f ca="1">HLOOKUP(Introduction!$G$4,nametranslations,128,FALSE)</f>
        <v>Facility with water estimate used</v>
      </c>
      <c r="D12" s="68" t="s">
        <v>142</v>
      </c>
      <c r="E12" s="68"/>
      <c r="F12" s="68"/>
      <c r="G12" s="68"/>
      <c r="H12" s="68" t="s">
        <v>142</v>
      </c>
      <c r="I12" s="46" t="s">
        <v>142</v>
      </c>
      <c r="J12" s="9"/>
      <c r="K12" s="9"/>
      <c r="L12" s="51"/>
      <c r="M12" s="47" t="str">
        <f ca="1">HLOOKUP(Introduction!$G$4,nametranslations,128,FALSE)</f>
        <v>Facility with water estimate used</v>
      </c>
      <c r="N12" s="68" t="s">
        <v>142</v>
      </c>
      <c r="O12" s="68"/>
      <c r="P12" s="68"/>
      <c r="Q12" s="68"/>
      <c r="R12" s="68" t="s">
        <v>142</v>
      </c>
      <c r="S12" s="46" t="s">
        <v>142</v>
      </c>
      <c r="T12" s="9"/>
      <c r="U12" s="9"/>
      <c r="V12" s="51"/>
      <c r="W12" s="47" t="str">
        <f ca="1">HLOOKUP(Introduction!$G$4,nametranslations,128,FALSE)</f>
        <v>Facility with water estimate used</v>
      </c>
      <c r="X12" s="68" t="s">
        <v>142</v>
      </c>
      <c r="Y12" s="68"/>
      <c r="Z12" s="68"/>
      <c r="AA12" s="68"/>
      <c r="AB12" s="68" t="s">
        <v>142</v>
      </c>
      <c r="AC12" s="46" t="s">
        <v>142</v>
      </c>
      <c r="AD12" s="9"/>
      <c r="AE12" s="9"/>
      <c r="AF12" s="51"/>
      <c r="AG12" s="47" t="str">
        <f ca="1">HLOOKUP(Introduction!$G$4,nametranslations,128,FALSE)</f>
        <v>Facility with water estimate used</v>
      </c>
      <c r="AH12" s="68" t="s">
        <v>142</v>
      </c>
      <c r="AI12" s="68"/>
      <c r="AJ12" s="68"/>
      <c r="AK12" s="68"/>
      <c r="AL12" s="68" t="s">
        <v>142</v>
      </c>
      <c r="AM12" s="46" t="s">
        <v>142</v>
      </c>
      <c r="AN12" s="9"/>
      <c r="AO12" s="9"/>
      <c r="AP12" s="51"/>
      <c r="AQ12" s="47" t="str">
        <f ca="1">HLOOKUP(Introduction!$G$4,nametranslations,128,FALSE)</f>
        <v>Facility with water estimate used</v>
      </c>
      <c r="AR12" s="68" t="s">
        <v>142</v>
      </c>
      <c r="AS12" s="68"/>
      <c r="AT12" s="68"/>
      <c r="AU12" s="68"/>
      <c r="AV12" s="68"/>
      <c r="AW12" s="46"/>
      <c r="AX12" s="9"/>
      <c r="AY12" s="9"/>
      <c r="AZ12" s="51"/>
      <c r="BA12" s="47" t="str">
        <f ca="1">HLOOKUP(Introduction!$G$4,nametranslations,128,FALSE)</f>
        <v>Facility with water estimate used</v>
      </c>
      <c r="BB12" s="68" t="s">
        <v>142</v>
      </c>
      <c r="BC12" s="68"/>
      <c r="BD12" s="68"/>
      <c r="BE12" s="68"/>
      <c r="BF12" s="68" t="s">
        <v>142</v>
      </c>
      <c r="BG12" s="46" t="s">
        <v>142</v>
      </c>
      <c r="BH12" s="9"/>
      <c r="BI12" s="9"/>
      <c r="BJ12" s="51"/>
      <c r="BK12" s="47" t="str">
        <f ca="1">HLOOKUP(Introduction!$G$4,nametranslations,128,FALSE)</f>
        <v>Facility with water estimate used</v>
      </c>
      <c r="BL12" s="68" t="s">
        <v>142</v>
      </c>
      <c r="BM12" s="68"/>
      <c r="BN12" s="68"/>
      <c r="BO12" s="68"/>
      <c r="BP12" s="68" t="s">
        <v>142</v>
      </c>
      <c r="BQ12" s="46" t="s">
        <v>142</v>
      </c>
      <c r="BR12" s="9"/>
      <c r="BS12" s="9"/>
      <c r="BT12" s="51"/>
      <c r="BU12" s="47" t="str">
        <f ca="1">HLOOKUP(Introduction!$G$4,nametranslations,128,FALSE)</f>
        <v>Facility with water estimate used</v>
      </c>
      <c r="BV12" s="68" t="s">
        <v>142</v>
      </c>
      <c r="BW12" s="68"/>
      <c r="BX12" s="68"/>
      <c r="BY12" s="68"/>
      <c r="BZ12" s="68" t="s">
        <v>142</v>
      </c>
      <c r="CA12" s="46" t="s">
        <v>142</v>
      </c>
      <c r="CB12" s="9"/>
      <c r="CC12" s="9"/>
      <c r="CD12" s="51"/>
      <c r="CE12" s="47" t="str">
        <f ca="1">HLOOKUP(Introduction!$G$4,nametranslations,128,FALSE)</f>
        <v>Facility with water estimate used</v>
      </c>
      <c r="CF12" s="68" t="s">
        <v>142</v>
      </c>
      <c r="CG12" s="68"/>
      <c r="CH12" s="68"/>
      <c r="CI12" s="68"/>
      <c r="CJ12" s="68"/>
      <c r="CK12" s="46"/>
      <c r="CL12" s="9"/>
      <c r="CM12" s="9"/>
      <c r="CN12" s="58"/>
      <c r="CX12" s="58"/>
      <c r="DH12" s="58"/>
      <c r="DR12" s="58"/>
      <c r="EB12" s="58"/>
      <c r="EL12" s="58"/>
      <c r="EV12" s="58"/>
      <c r="FF12" s="58"/>
      <c r="FP12" s="58"/>
      <c r="FZ12" s="58"/>
      <c r="GJ12" s="58"/>
      <c r="GT12" s="58"/>
      <c r="HD12" s="58"/>
      <c r="HN12" s="58"/>
      <c r="HX12" s="58"/>
      <c r="IH12" s="58"/>
    </row>
    <row r="13" spans="1:242" s="1" customFormat="1" ht="15" customHeight="1" x14ac:dyDescent="0.25">
      <c r="A13" s="397" t="str">
        <f ca="1">IF(ISBLANK('Data Summary'!A15),"",'Data Summary'!A15)</f>
        <v/>
      </c>
      <c r="B13" s="51"/>
      <c r="C13" s="47" t="str">
        <f ca="1">HLOOKUP(Introduction!$G$4,nametranslations,114,FALSE)</f>
        <v>Basic estimate used</v>
      </c>
      <c r="D13" s="68" t="s">
        <v>142</v>
      </c>
      <c r="E13" s="68"/>
      <c r="F13" s="68"/>
      <c r="G13" s="68"/>
      <c r="H13" s="68" t="s">
        <v>142</v>
      </c>
      <c r="I13" s="46" t="s">
        <v>142</v>
      </c>
      <c r="J13" s="9"/>
      <c r="K13" s="9"/>
      <c r="L13" s="51"/>
      <c r="M13" s="47" t="str">
        <f ca="1">HLOOKUP(Introduction!$G$4,nametranslations,114,FALSE)</f>
        <v>Basic estimate used</v>
      </c>
      <c r="N13" s="68" t="s">
        <v>142</v>
      </c>
      <c r="O13" s="68"/>
      <c r="P13" s="68"/>
      <c r="Q13" s="68"/>
      <c r="R13" s="68" t="s">
        <v>142</v>
      </c>
      <c r="S13" s="46" t="s">
        <v>142</v>
      </c>
      <c r="T13" s="9"/>
      <c r="U13" s="9"/>
      <c r="V13" s="51"/>
      <c r="W13" s="47" t="str">
        <f ca="1">HLOOKUP(Introduction!$G$4,nametranslations,114,FALSE)</f>
        <v>Basic estimate used</v>
      </c>
      <c r="X13" s="68" t="s">
        <v>142</v>
      </c>
      <c r="Y13" s="68"/>
      <c r="Z13" s="68"/>
      <c r="AA13" s="68"/>
      <c r="AB13" s="68" t="s">
        <v>142</v>
      </c>
      <c r="AC13" s="46" t="s">
        <v>142</v>
      </c>
      <c r="AD13" s="9"/>
      <c r="AE13" s="9"/>
      <c r="AF13" s="51"/>
      <c r="AG13" s="47" t="str">
        <f ca="1">HLOOKUP(Introduction!$G$4,nametranslations,114,FALSE)</f>
        <v>Basic estimate used</v>
      </c>
      <c r="AH13" s="68" t="s">
        <v>142</v>
      </c>
      <c r="AI13" s="68"/>
      <c r="AJ13" s="68"/>
      <c r="AK13" s="68"/>
      <c r="AL13" s="68" t="s">
        <v>142</v>
      </c>
      <c r="AM13" s="46" t="s">
        <v>142</v>
      </c>
      <c r="AN13" s="9"/>
      <c r="AO13" s="9"/>
      <c r="AP13" s="51"/>
      <c r="AQ13" s="47" t="str">
        <f ca="1">HLOOKUP(Introduction!$G$4,nametranslations,114,FALSE)</f>
        <v>Basic estimate used</v>
      </c>
      <c r="AR13" s="68" t="s">
        <v>142</v>
      </c>
      <c r="AS13" s="68"/>
      <c r="AT13" s="68"/>
      <c r="AU13" s="68"/>
      <c r="AV13" s="68"/>
      <c r="AW13" s="46"/>
      <c r="AX13" s="9"/>
      <c r="AY13" s="9"/>
      <c r="AZ13" s="51"/>
      <c r="BA13" s="47" t="str">
        <f ca="1">HLOOKUP(Introduction!$G$4,nametranslations,114,FALSE)</f>
        <v>Basic estimate used</v>
      </c>
      <c r="BB13" s="68" t="s">
        <v>142</v>
      </c>
      <c r="BC13" s="68"/>
      <c r="BD13" s="68"/>
      <c r="BE13" s="68"/>
      <c r="BF13" s="68" t="s">
        <v>142</v>
      </c>
      <c r="BG13" s="46" t="s">
        <v>142</v>
      </c>
      <c r="BH13" s="9"/>
      <c r="BI13" s="9"/>
      <c r="BJ13" s="51"/>
      <c r="BK13" s="47" t="str">
        <f ca="1">HLOOKUP(Introduction!$G$4,nametranslations,114,FALSE)</f>
        <v>Basic estimate used</v>
      </c>
      <c r="BL13" s="68" t="s">
        <v>142</v>
      </c>
      <c r="BM13" s="68"/>
      <c r="BN13" s="68"/>
      <c r="BO13" s="68"/>
      <c r="BP13" s="68" t="s">
        <v>142</v>
      </c>
      <c r="BQ13" s="46" t="s">
        <v>142</v>
      </c>
      <c r="BR13" s="9"/>
      <c r="BS13" s="9"/>
      <c r="BT13" s="51"/>
      <c r="BU13" s="47" t="str">
        <f ca="1">HLOOKUP(Introduction!$G$4,nametranslations,114,FALSE)</f>
        <v>Basic estimate used</v>
      </c>
      <c r="BV13" s="68" t="s">
        <v>142</v>
      </c>
      <c r="BW13" s="68"/>
      <c r="BX13" s="68"/>
      <c r="BY13" s="68"/>
      <c r="BZ13" s="68" t="s">
        <v>142</v>
      </c>
      <c r="CA13" s="46" t="s">
        <v>142</v>
      </c>
      <c r="CB13" s="9"/>
      <c r="CC13" s="9"/>
      <c r="CD13" s="51"/>
      <c r="CE13" s="47" t="str">
        <f ca="1">HLOOKUP(Introduction!$G$4,nametranslations,114,FALSE)</f>
        <v>Basic estimate used</v>
      </c>
      <c r="CF13" s="68" t="s">
        <v>142</v>
      </c>
      <c r="CG13" s="68"/>
      <c r="CH13" s="68"/>
      <c r="CI13" s="68"/>
      <c r="CJ13" s="68"/>
      <c r="CK13" s="46"/>
      <c r="CL13" s="9"/>
      <c r="CM13" s="9"/>
      <c r="CN13" s="58"/>
      <c r="CX13" s="58"/>
      <c r="DH13" s="58"/>
      <c r="DR13" s="58"/>
      <c r="EB13" s="58"/>
      <c r="EL13" s="58"/>
      <c r="EV13" s="58"/>
      <c r="FF13" s="58"/>
      <c r="FP13" s="58"/>
      <c r="FZ13" s="58"/>
      <c r="GJ13" s="58"/>
      <c r="GT13" s="58"/>
      <c r="HD13" s="58"/>
      <c r="HN13" s="58"/>
      <c r="HX13" s="58"/>
      <c r="IH13" s="58"/>
    </row>
    <row r="14" spans="1:242" ht="15.75" customHeight="1" x14ac:dyDescent="0.25">
      <c r="A14" s="397" t="str">
        <f ca="1">IF(ISBLANK('Data Summary'!A16),"",'Data Summary'!A16)</f>
        <v/>
      </c>
      <c r="B14" s="52"/>
      <c r="C14" s="44" t="str">
        <f ca="1">HLOOKUP(Introduction!$G$4,nametranslations,115,FALSE)</f>
        <v>Number of schools total</v>
      </c>
      <c r="D14" s="8"/>
      <c r="E14" s="8"/>
      <c r="F14" s="8"/>
      <c r="G14" s="33"/>
      <c r="H14" s="34"/>
      <c r="I14" s="35"/>
      <c r="J14" s="9"/>
      <c r="K14" s="9"/>
      <c r="L14" s="52"/>
      <c r="M14" s="44" t="str">
        <f ca="1">HLOOKUP(Introduction!$G$4,nametranslations,115,FALSE)</f>
        <v>Number of schools total</v>
      </c>
      <c r="N14" s="8"/>
      <c r="O14" s="8"/>
      <c r="P14" s="8"/>
      <c r="Q14" s="33"/>
      <c r="R14" s="34"/>
      <c r="S14" s="35"/>
      <c r="T14" s="9"/>
      <c r="U14" s="9"/>
      <c r="V14" s="52"/>
      <c r="W14" s="44" t="str">
        <f ca="1">HLOOKUP(Introduction!$G$4,nametranslations,115,FALSE)</f>
        <v>Number of schools total</v>
      </c>
      <c r="X14" s="8"/>
      <c r="Y14" s="8"/>
      <c r="Z14" s="8"/>
      <c r="AA14" s="33"/>
      <c r="AB14" s="34"/>
      <c r="AC14" s="35"/>
      <c r="AD14" s="9"/>
      <c r="AE14" s="9"/>
      <c r="AF14" s="52"/>
      <c r="AG14" s="44" t="str">
        <f ca="1">HLOOKUP(Introduction!$G$4,nametranslations,115,FALSE)</f>
        <v>Number of schools total</v>
      </c>
      <c r="AH14" s="8"/>
      <c r="AI14" s="8"/>
      <c r="AJ14" s="8"/>
      <c r="AK14" s="33"/>
      <c r="AL14" s="34"/>
      <c r="AM14" s="35"/>
      <c r="AN14" s="9"/>
      <c r="AO14" s="9"/>
      <c r="AP14" s="52"/>
      <c r="AQ14" s="44" t="str">
        <f ca="1">HLOOKUP(Introduction!$G$4,nametranslations,115,FALSE)</f>
        <v>Number of schools total</v>
      </c>
      <c r="AR14" s="8"/>
      <c r="AS14" s="8"/>
      <c r="AT14" s="8"/>
      <c r="AU14" s="33"/>
      <c r="AV14" s="34"/>
      <c r="AW14" s="35"/>
      <c r="AX14" s="9"/>
      <c r="AY14" s="9"/>
      <c r="AZ14" s="52"/>
      <c r="BA14" s="44" t="str">
        <f ca="1">HLOOKUP(Introduction!$G$4,nametranslations,115,FALSE)</f>
        <v>Number of schools total</v>
      </c>
      <c r="BB14" s="8"/>
      <c r="BC14" s="8"/>
      <c r="BD14" s="8"/>
      <c r="BE14" s="33"/>
      <c r="BF14" s="34"/>
      <c r="BG14" s="35"/>
      <c r="BH14" s="9"/>
      <c r="BI14" s="9"/>
      <c r="BJ14" s="52"/>
      <c r="BK14" s="44" t="str">
        <f ca="1">HLOOKUP(Introduction!$G$4,nametranslations,115,FALSE)</f>
        <v>Number of schools total</v>
      </c>
      <c r="BL14" s="8"/>
      <c r="BM14" s="8"/>
      <c r="BN14" s="8"/>
      <c r="BO14" s="33"/>
      <c r="BP14" s="34"/>
      <c r="BQ14" s="35"/>
      <c r="BR14" s="9"/>
      <c r="BS14" s="9"/>
      <c r="BT14" s="52"/>
      <c r="BU14" s="44" t="str">
        <f ca="1">HLOOKUP(Introduction!$G$4,nametranslations,115,FALSE)</f>
        <v>Number of schools total</v>
      </c>
      <c r="BV14" s="8"/>
      <c r="BW14" s="8"/>
      <c r="BX14" s="8"/>
      <c r="BY14" s="33"/>
      <c r="BZ14" s="34"/>
      <c r="CA14" s="35"/>
      <c r="CB14" s="9"/>
      <c r="CC14" s="9"/>
      <c r="CD14" s="52"/>
      <c r="CE14" s="44" t="str">
        <f ca="1">HLOOKUP(Introduction!$G$4,nametranslations,115,FALSE)</f>
        <v>Number of schools total</v>
      </c>
      <c r="CF14" s="8"/>
      <c r="CG14" s="8"/>
      <c r="CH14" s="8"/>
      <c r="CI14" s="33"/>
      <c r="CJ14" s="34"/>
      <c r="CK14" s="35"/>
      <c r="CL14" s="9"/>
      <c r="CM14" s="9"/>
    </row>
    <row r="15" spans="1:242" ht="15.75" customHeight="1" thickBot="1" x14ac:dyDescent="0.3">
      <c r="A15" s="397" t="str">
        <f ca="1">IF(ISBLANK('Data Summary'!A17),"",'Data Summary'!A17)</f>
        <v/>
      </c>
      <c r="B15" s="53"/>
      <c r="C15" s="45" t="str">
        <f ca="1">HLOOKUP(Introduction!$G$4,nametranslations,116,FALSE)</f>
        <v>Number surveyed</v>
      </c>
      <c r="D15" s="37"/>
      <c r="E15" s="37"/>
      <c r="F15" s="37"/>
      <c r="G15" s="37"/>
      <c r="H15" s="37"/>
      <c r="I15" s="23"/>
      <c r="J15" s="19"/>
      <c r="K15" s="19"/>
      <c r="L15" s="53"/>
      <c r="M15" s="45" t="str">
        <f ca="1">HLOOKUP(Introduction!$G$4,nametranslations,116,FALSE)</f>
        <v>Number surveyed</v>
      </c>
      <c r="N15" s="37"/>
      <c r="O15" s="37"/>
      <c r="P15" s="37"/>
      <c r="Q15" s="37"/>
      <c r="R15" s="37"/>
      <c r="S15" s="23"/>
      <c r="T15" s="19"/>
      <c r="U15" s="19"/>
      <c r="V15" s="53"/>
      <c r="W15" s="45" t="str">
        <f ca="1">HLOOKUP(Introduction!$G$4,nametranslations,116,FALSE)</f>
        <v>Number surveyed</v>
      </c>
      <c r="X15" s="37"/>
      <c r="Y15" s="37"/>
      <c r="Z15" s="37"/>
      <c r="AA15" s="37"/>
      <c r="AB15" s="37"/>
      <c r="AC15" s="23"/>
      <c r="AD15" s="19"/>
      <c r="AE15" s="19"/>
      <c r="AF15" s="53"/>
      <c r="AG15" s="45" t="str">
        <f ca="1">HLOOKUP(Introduction!$G$4,nametranslations,116,FALSE)</f>
        <v>Number surveyed</v>
      </c>
      <c r="AH15" s="37"/>
      <c r="AI15" s="37"/>
      <c r="AJ15" s="37"/>
      <c r="AK15" s="37"/>
      <c r="AL15" s="37"/>
      <c r="AM15" s="23"/>
      <c r="AN15" s="19"/>
      <c r="AO15" s="19"/>
      <c r="AP15" s="53"/>
      <c r="AQ15" s="45" t="str">
        <f ca="1">HLOOKUP(Introduction!$G$4,nametranslations,116,FALSE)</f>
        <v>Number surveyed</v>
      </c>
      <c r="AR15" s="37"/>
      <c r="AS15" s="37"/>
      <c r="AT15" s="37"/>
      <c r="AU15" s="37"/>
      <c r="AV15" s="37"/>
      <c r="AW15" s="23"/>
      <c r="AX15" s="19"/>
      <c r="AY15" s="19"/>
      <c r="AZ15" s="53"/>
      <c r="BA15" s="45" t="str">
        <f ca="1">HLOOKUP(Introduction!$G$4,nametranslations,116,FALSE)</f>
        <v>Number surveyed</v>
      </c>
      <c r="BB15" s="37"/>
      <c r="BC15" s="37"/>
      <c r="BD15" s="37"/>
      <c r="BE15" s="37"/>
      <c r="BF15" s="37"/>
      <c r="BG15" s="23"/>
      <c r="BH15" s="19"/>
      <c r="BI15" s="19"/>
      <c r="BJ15" s="53"/>
      <c r="BK15" s="45" t="str">
        <f ca="1">HLOOKUP(Introduction!$G$4,nametranslations,116,FALSE)</f>
        <v>Number surveyed</v>
      </c>
      <c r="BL15" s="37"/>
      <c r="BM15" s="37"/>
      <c r="BN15" s="37"/>
      <c r="BO15" s="37"/>
      <c r="BP15" s="37"/>
      <c r="BQ15" s="23"/>
      <c r="BR15" s="19"/>
      <c r="BS15" s="19"/>
      <c r="BT15" s="53"/>
      <c r="BU15" s="45" t="str">
        <f ca="1">HLOOKUP(Introduction!$G$4,nametranslations,116,FALSE)</f>
        <v>Number surveyed</v>
      </c>
      <c r="BV15" s="37"/>
      <c r="BW15" s="37"/>
      <c r="BX15" s="37"/>
      <c r="BY15" s="37"/>
      <c r="BZ15" s="37"/>
      <c r="CA15" s="23"/>
      <c r="CB15" s="19"/>
      <c r="CC15" s="19"/>
      <c r="CD15" s="53"/>
      <c r="CE15" s="45" t="str">
        <f ca="1">HLOOKUP(Introduction!$G$4,nametranslations,116,FALSE)</f>
        <v>Number surveyed</v>
      </c>
      <c r="CF15" s="37"/>
      <c r="CG15" s="37"/>
      <c r="CH15" s="37"/>
      <c r="CI15" s="37"/>
      <c r="CJ15" s="37"/>
      <c r="CK15" s="23"/>
      <c r="CL15" s="19"/>
      <c r="CM15" s="19"/>
    </row>
    <row r="16" spans="1:242" s="2" customFormat="1" x14ac:dyDescent="0.25">
      <c r="A16" s="397" t="str">
        <f ca="1">IF(ISBLANK('Data Summary'!A18),"",'Data Summary'!A18)</f>
        <v/>
      </c>
      <c r="B16" s="54"/>
      <c r="L16" s="54"/>
      <c r="V16" s="54"/>
      <c r="AF16" s="54"/>
      <c r="AP16" s="54"/>
      <c r="AZ16" s="54"/>
      <c r="BJ16" s="54"/>
      <c r="BT16" s="54"/>
      <c r="CD16" s="54"/>
      <c r="CN16" s="54"/>
      <c r="CX16" s="54"/>
      <c r="DH16" s="54"/>
      <c r="DR16" s="54"/>
      <c r="EB16" s="54"/>
      <c r="EL16" s="54"/>
      <c r="EV16" s="54"/>
      <c r="FF16" s="54"/>
      <c r="FP16" s="54"/>
      <c r="FZ16" s="54"/>
      <c r="GJ16" s="54"/>
      <c r="GT16" s="54"/>
      <c r="HD16" s="54"/>
      <c r="HN16" s="54"/>
      <c r="HX16" s="54"/>
      <c r="IH16" s="54"/>
    </row>
    <row r="17" spans="1:242" s="2" customFormat="1" x14ac:dyDescent="0.25">
      <c r="A17" s="397" t="str">
        <f ca="1">IF(ISBLANK('Data Summary'!A19),"",'Data Summary'!A19)</f>
        <v/>
      </c>
      <c r="B17" s="54"/>
      <c r="L17" s="54"/>
      <c r="V17" s="54"/>
      <c r="AF17" s="54"/>
      <c r="AP17" s="54"/>
      <c r="AZ17" s="54"/>
      <c r="BJ17" s="54"/>
      <c r="BT17" s="54"/>
      <c r="CD17" s="54"/>
      <c r="CN17" s="54"/>
      <c r="CX17" s="54"/>
      <c r="DH17" s="54"/>
      <c r="DR17" s="54"/>
      <c r="EB17" s="54"/>
      <c r="EL17" s="54"/>
      <c r="EV17" s="54"/>
      <c r="FF17" s="54"/>
      <c r="FP17" s="54"/>
      <c r="FZ17" s="54"/>
      <c r="GJ17" s="54"/>
      <c r="GT17" s="54"/>
      <c r="HD17" s="54"/>
      <c r="HN17" s="54"/>
      <c r="HX17" s="54"/>
      <c r="IH17" s="54"/>
    </row>
    <row r="18" spans="1:242" s="2" customFormat="1" x14ac:dyDescent="0.25">
      <c r="A18" s="397" t="str">
        <f ca="1">IF(ISBLANK('Data Summary'!A20),"",'Data Summary'!A20)</f>
        <v/>
      </c>
      <c r="B18" s="54"/>
      <c r="L18" s="54"/>
      <c r="V18" s="54"/>
      <c r="AF18" s="54"/>
      <c r="AP18" s="54"/>
      <c r="AZ18" s="54"/>
      <c r="BJ18" s="54"/>
      <c r="BT18" s="54"/>
      <c r="CD18" s="54"/>
      <c r="CN18" s="54"/>
      <c r="CX18" s="54"/>
      <c r="DH18" s="54"/>
      <c r="DR18" s="54"/>
      <c r="EB18" s="54"/>
      <c r="EL18" s="54"/>
      <c r="EV18" s="54"/>
      <c r="FF18" s="54"/>
      <c r="FP18" s="54"/>
      <c r="FZ18" s="54"/>
      <c r="GJ18" s="54"/>
      <c r="GT18" s="54"/>
      <c r="HD18" s="54"/>
      <c r="HN18" s="54"/>
      <c r="HX18" s="54"/>
      <c r="IH18" s="54"/>
    </row>
    <row r="19" spans="1:242" s="2" customFormat="1" x14ac:dyDescent="0.25">
      <c r="A19" s="397" t="str">
        <f ca="1">IF(ISBLANK('Data Summary'!A21),"",'Data Summary'!A21)</f>
        <v/>
      </c>
      <c r="B19" s="54"/>
      <c r="L19" s="54"/>
      <c r="V19" s="54"/>
      <c r="AF19" s="54"/>
      <c r="AP19" s="54"/>
      <c r="AZ19" s="54"/>
      <c r="BJ19" s="54"/>
      <c r="BT19" s="54"/>
      <c r="CD19" s="54"/>
      <c r="CN19" s="54"/>
      <c r="CX19" s="54"/>
      <c r="DH19" s="54"/>
      <c r="DR19" s="54"/>
      <c r="EB19" s="54"/>
      <c r="EL19" s="54"/>
      <c r="EV19" s="54"/>
      <c r="FF19" s="54"/>
      <c r="FP19" s="54"/>
      <c r="FZ19" s="54"/>
      <c r="GJ19" s="54"/>
      <c r="GT19" s="54"/>
      <c r="HD19" s="54"/>
      <c r="HN19" s="54"/>
      <c r="HX19" s="54"/>
      <c r="IH19" s="54"/>
    </row>
    <row r="20" spans="1:242" s="2" customFormat="1" x14ac:dyDescent="0.25">
      <c r="A20" s="397" t="str">
        <f ca="1">IF(ISBLANK('Data Summary'!A22),"",'Data Summary'!A22)</f>
        <v/>
      </c>
      <c r="B20" s="54"/>
      <c r="L20" s="54"/>
      <c r="V20" s="54"/>
      <c r="AF20" s="54"/>
      <c r="AP20" s="54"/>
      <c r="AZ20" s="54"/>
      <c r="BJ20" s="54"/>
      <c r="BT20" s="54"/>
      <c r="CD20" s="54"/>
      <c r="CN20" s="54"/>
      <c r="CX20" s="54"/>
      <c r="DH20" s="54"/>
      <c r="DR20" s="54"/>
      <c r="EB20" s="54"/>
      <c r="EL20" s="54"/>
      <c r="EV20" s="54"/>
      <c r="FF20" s="54"/>
      <c r="FP20" s="54"/>
      <c r="FZ20" s="54"/>
      <c r="GJ20" s="54"/>
      <c r="GT20" s="54"/>
      <c r="HD20" s="54"/>
      <c r="HN20" s="54"/>
      <c r="HX20" s="54"/>
      <c r="IH20" s="54"/>
    </row>
    <row r="21" spans="1:242" s="2" customFormat="1" x14ac:dyDescent="0.25">
      <c r="A21" s="397" t="str">
        <f ca="1">IF(ISBLANK('Data Summary'!A23),"",'Data Summary'!A23)</f>
        <v/>
      </c>
      <c r="B21" s="54"/>
      <c r="L21" s="54"/>
      <c r="V21" s="54"/>
      <c r="AF21" s="54"/>
      <c r="AP21" s="54"/>
      <c r="AZ21" s="54"/>
      <c r="BJ21" s="54"/>
      <c r="BT21" s="54"/>
      <c r="CD21" s="54"/>
      <c r="CN21" s="54"/>
      <c r="CX21" s="54"/>
      <c r="DH21" s="54"/>
      <c r="DR21" s="54"/>
      <c r="EB21" s="54"/>
      <c r="EL21" s="54"/>
      <c r="EV21" s="54"/>
      <c r="FF21" s="54"/>
      <c r="FP21" s="54"/>
      <c r="FZ21" s="54"/>
      <c r="GJ21" s="54"/>
      <c r="GT21" s="54"/>
      <c r="HD21" s="54"/>
      <c r="HN21" s="54"/>
      <c r="HX21" s="54"/>
      <c r="IH21" s="54"/>
    </row>
    <row r="22" spans="1:242" s="2" customFormat="1" x14ac:dyDescent="0.25">
      <c r="A22" s="397" t="str">
        <f ca="1">IF(ISBLANK('Data Summary'!A24),"",'Data Summary'!A24)</f>
        <v/>
      </c>
      <c r="B22" s="54"/>
      <c r="L22" s="54"/>
      <c r="V22" s="54"/>
      <c r="AF22" s="54"/>
      <c r="AP22" s="54"/>
      <c r="AZ22" s="54"/>
      <c r="BJ22" s="54"/>
      <c r="BT22" s="54"/>
      <c r="CD22" s="54"/>
      <c r="CN22" s="54"/>
      <c r="CX22" s="54"/>
      <c r="DH22" s="54"/>
      <c r="DR22" s="54"/>
      <c r="EB22" s="54"/>
      <c r="EL22" s="54"/>
      <c r="EV22" s="54"/>
      <c r="FF22" s="54"/>
      <c r="FP22" s="54"/>
      <c r="FZ22" s="54"/>
      <c r="GJ22" s="54"/>
      <c r="GT22" s="54"/>
      <c r="HD22" s="54"/>
      <c r="HN22" s="54"/>
      <c r="HX22" s="54"/>
      <c r="IH22" s="54"/>
    </row>
    <row r="23" spans="1:242" s="2" customFormat="1" x14ac:dyDescent="0.25">
      <c r="A23" s="397" t="str">
        <f ca="1">IF(ISBLANK('Data Summary'!A25),"",'Data Summary'!A25)</f>
        <v/>
      </c>
      <c r="B23" s="54"/>
      <c r="L23" s="54"/>
      <c r="V23" s="54"/>
      <c r="AF23" s="54"/>
      <c r="AP23" s="54"/>
      <c r="AZ23" s="54"/>
      <c r="BJ23" s="54"/>
      <c r="BT23" s="54"/>
      <c r="CD23" s="54"/>
      <c r="CN23" s="54"/>
      <c r="CX23" s="54"/>
      <c r="DH23" s="54"/>
      <c r="DR23" s="54"/>
      <c r="EB23" s="54"/>
      <c r="EL23" s="54"/>
      <c r="EV23" s="54"/>
      <c r="FF23" s="54"/>
      <c r="FP23" s="54"/>
      <c r="FZ23" s="54"/>
      <c r="GJ23" s="54"/>
      <c r="GT23" s="54"/>
      <c r="HD23" s="54"/>
      <c r="HN23" s="54"/>
      <c r="HX23" s="54"/>
      <c r="IH23" s="54"/>
    </row>
    <row r="24" spans="1:242" s="2" customFormat="1" x14ac:dyDescent="0.25">
      <c r="A24" s="397" t="str">
        <f ca="1">IF(ISBLANK('Data Summary'!A26),"",'Data Summary'!A26)</f>
        <v/>
      </c>
      <c r="B24" s="54"/>
      <c r="L24" s="54"/>
      <c r="V24" s="54"/>
      <c r="AF24" s="54"/>
      <c r="AP24" s="54"/>
      <c r="AZ24" s="54"/>
      <c r="BJ24" s="54"/>
      <c r="BT24" s="54"/>
      <c r="CD24" s="54"/>
      <c r="CN24" s="54"/>
      <c r="CX24" s="54"/>
      <c r="DH24" s="54"/>
      <c r="DR24" s="54"/>
      <c r="EB24" s="54"/>
      <c r="EL24" s="54"/>
      <c r="EV24" s="54"/>
      <c r="FF24" s="54"/>
      <c r="FP24" s="54"/>
      <c r="FZ24" s="54"/>
      <c r="GJ24" s="54"/>
      <c r="GT24" s="54"/>
      <c r="HD24" s="54"/>
      <c r="HN24" s="54"/>
      <c r="HX24" s="54"/>
      <c r="IH24" s="54"/>
    </row>
    <row r="25" spans="1:242" s="2" customFormat="1" x14ac:dyDescent="0.25">
      <c r="A25" s="397" t="str">
        <f ca="1">IF(ISBLANK('Data Summary'!A27),"",'Data Summary'!A27)</f>
        <v/>
      </c>
      <c r="B25" s="54"/>
      <c r="L25" s="54"/>
      <c r="V25" s="54"/>
      <c r="AF25" s="54"/>
      <c r="AP25" s="54"/>
      <c r="AZ25" s="54"/>
      <c r="BJ25" s="54"/>
      <c r="BT25" s="54"/>
      <c r="CD25" s="54"/>
      <c r="CN25" s="54"/>
      <c r="CX25" s="54"/>
      <c r="DH25" s="54"/>
      <c r="DR25" s="54"/>
      <c r="EB25" s="54"/>
      <c r="EL25" s="54"/>
      <c r="EV25" s="54"/>
      <c r="FF25" s="54"/>
      <c r="FP25" s="54"/>
      <c r="FZ25" s="54"/>
      <c r="GJ25" s="54"/>
      <c r="GT25" s="54"/>
      <c r="HD25" s="54"/>
      <c r="HN25" s="54"/>
      <c r="HX25" s="54"/>
      <c r="IH25" s="54"/>
    </row>
    <row r="26" spans="1:242" s="2" customFormat="1" x14ac:dyDescent="0.25">
      <c r="A26" s="397" t="str">
        <f ca="1">IF(ISBLANK('Data Summary'!A28),"",'Data Summary'!A28)</f>
        <v/>
      </c>
      <c r="B26" s="54"/>
      <c r="L26" s="54"/>
      <c r="V26" s="54"/>
      <c r="AF26" s="54"/>
      <c r="AP26" s="54"/>
      <c r="AZ26" s="54"/>
      <c r="BJ26" s="54"/>
      <c r="BT26" s="54"/>
      <c r="CD26" s="54"/>
      <c r="CN26" s="54"/>
      <c r="CX26" s="54"/>
      <c r="DH26" s="54"/>
      <c r="DR26" s="54"/>
      <c r="EB26" s="54"/>
      <c r="EL26" s="54"/>
      <c r="EV26" s="54"/>
      <c r="FF26" s="54"/>
      <c r="FP26" s="54"/>
      <c r="FZ26" s="54"/>
      <c r="GJ26" s="54"/>
      <c r="GT26" s="54"/>
      <c r="HD26" s="54"/>
      <c r="HN26" s="54"/>
      <c r="HX26" s="54"/>
      <c r="IH26" s="54"/>
    </row>
    <row r="27" spans="1:242" s="2" customFormat="1" x14ac:dyDescent="0.25">
      <c r="A27" s="168" t="str">
        <f ca="1">IF(ISBLANK('Data Summary'!A29),"",'Data Summary'!A29)</f>
        <v/>
      </c>
      <c r="B27" s="54"/>
      <c r="L27" s="54"/>
      <c r="V27" s="54"/>
      <c r="AF27" s="54"/>
      <c r="AP27" s="54"/>
      <c r="AZ27" s="54"/>
      <c r="BJ27" s="54"/>
      <c r="BT27" s="54"/>
      <c r="CD27" s="54"/>
      <c r="CN27" s="54"/>
      <c r="CX27" s="54"/>
      <c r="DH27" s="54"/>
      <c r="DR27" s="54"/>
      <c r="EB27" s="54"/>
      <c r="EL27" s="54"/>
      <c r="EV27" s="54"/>
      <c r="FF27" s="54"/>
      <c r="FP27" s="54"/>
      <c r="FZ27" s="54"/>
      <c r="GJ27" s="54"/>
      <c r="GT27" s="54"/>
      <c r="HD27" s="54"/>
      <c r="HN27" s="54"/>
      <c r="HX27" s="54"/>
      <c r="IH27" s="54"/>
    </row>
    <row r="28" spans="1:242" s="2" customFormat="1" x14ac:dyDescent="0.25">
      <c r="A28" s="168" t="str">
        <f ca="1">IF(ISBLANK('Data Summary'!A30),"",'Data Summary'!A30)</f>
        <v/>
      </c>
      <c r="B28" s="54"/>
      <c r="L28" s="54"/>
      <c r="V28" s="54"/>
      <c r="AF28" s="54"/>
      <c r="AP28" s="54"/>
      <c r="AZ28" s="54"/>
      <c r="BJ28" s="54"/>
      <c r="BT28" s="54"/>
      <c r="CD28" s="54"/>
      <c r="CN28" s="54"/>
      <c r="CX28" s="54"/>
      <c r="DH28" s="54"/>
      <c r="DR28" s="54"/>
      <c r="EB28" s="54"/>
      <c r="EL28" s="54"/>
      <c r="EV28" s="54"/>
      <c r="FF28" s="54"/>
      <c r="FP28" s="54"/>
      <c r="FZ28" s="54"/>
      <c r="GJ28" s="54"/>
      <c r="GT28" s="54"/>
      <c r="HD28" s="54"/>
      <c r="HN28" s="54"/>
      <c r="HX28" s="54"/>
      <c r="IH28" s="54"/>
    </row>
    <row r="29" spans="1:242" s="2" customFormat="1" x14ac:dyDescent="0.25">
      <c r="A29" s="168" t="str">
        <f ca="1">IF(ISBLANK('Data Summary'!A31),"",'Data Summary'!A31)</f>
        <v/>
      </c>
      <c r="B29" s="54"/>
      <c r="L29" s="54"/>
      <c r="V29" s="54"/>
      <c r="AF29" s="54"/>
      <c r="AP29" s="54"/>
      <c r="AZ29" s="54"/>
      <c r="BJ29" s="54"/>
      <c r="BT29" s="54"/>
      <c r="CD29" s="54"/>
      <c r="CN29" s="54"/>
      <c r="CX29" s="54"/>
      <c r="DH29" s="54"/>
      <c r="DR29" s="54"/>
      <c r="EB29" s="54"/>
      <c r="EL29" s="54"/>
      <c r="EV29" s="54"/>
      <c r="FF29" s="54"/>
      <c r="FP29" s="54"/>
      <c r="FZ29" s="54"/>
      <c r="GJ29" s="54"/>
      <c r="GT29" s="54"/>
      <c r="HD29" s="54"/>
      <c r="HN29" s="54"/>
      <c r="HX29" s="54"/>
      <c r="IH29" s="54"/>
    </row>
    <row r="30" spans="1:242" s="2" customFormat="1" x14ac:dyDescent="0.25">
      <c r="A30" s="168" t="str">
        <f ca="1">IF(ISBLANK('Data Summary'!A32),"",'Data Summary'!A32)</f>
        <v/>
      </c>
      <c r="B30" s="54"/>
      <c r="L30" s="54"/>
      <c r="V30" s="54"/>
      <c r="AF30" s="54"/>
      <c r="AP30" s="54"/>
      <c r="AZ30" s="54"/>
      <c r="BJ30" s="54"/>
      <c r="BT30" s="54"/>
      <c r="CD30" s="54"/>
      <c r="CN30" s="54"/>
      <c r="CX30" s="54"/>
      <c r="DH30" s="54"/>
      <c r="DR30" s="54"/>
      <c r="EB30" s="54"/>
      <c r="EL30" s="54"/>
      <c r="EV30" s="54"/>
      <c r="FF30" s="54"/>
      <c r="FP30" s="54"/>
      <c r="FZ30" s="54"/>
      <c r="GJ30" s="54"/>
      <c r="GT30" s="54"/>
      <c r="HD30" s="54"/>
      <c r="HN30" s="54"/>
      <c r="HX30" s="54"/>
      <c r="IH30" s="54"/>
    </row>
    <row r="31" spans="1:242" s="2" customFormat="1" x14ac:dyDescent="0.25">
      <c r="A31" s="168" t="str">
        <f ca="1">IF(ISBLANK('Data Summary'!A33),"",'Data Summary'!A33)</f>
        <v/>
      </c>
      <c r="B31" s="54"/>
      <c r="L31" s="54"/>
      <c r="V31" s="54"/>
      <c r="AF31" s="54"/>
      <c r="AP31" s="54"/>
      <c r="AZ31" s="54"/>
      <c r="BJ31" s="54"/>
      <c r="BT31" s="54"/>
      <c r="CD31" s="54"/>
      <c r="CN31" s="54"/>
      <c r="CX31" s="54"/>
      <c r="DH31" s="54"/>
      <c r="DR31" s="54"/>
      <c r="EB31" s="54"/>
      <c r="EL31" s="54"/>
      <c r="EV31" s="54"/>
      <c r="FF31" s="54"/>
      <c r="FP31" s="54"/>
      <c r="FZ31" s="54"/>
      <c r="GJ31" s="54"/>
      <c r="GT31" s="54"/>
      <c r="HD31" s="54"/>
      <c r="HN31" s="54"/>
      <c r="HX31" s="54"/>
      <c r="IH31" s="54"/>
    </row>
    <row r="32" spans="1:242" s="2" customFormat="1" x14ac:dyDescent="0.25">
      <c r="A32" s="168" t="str">
        <f ca="1">IF(ISBLANK('Data Summary'!A34),"",'Data Summary'!A34)</f>
        <v/>
      </c>
      <c r="B32" s="54"/>
      <c r="L32" s="54"/>
      <c r="V32" s="54"/>
      <c r="AF32" s="54"/>
      <c r="AP32" s="54"/>
      <c r="AZ32" s="54"/>
      <c r="BJ32" s="54"/>
      <c r="BT32" s="54"/>
      <c r="CD32" s="54"/>
      <c r="CN32" s="54"/>
      <c r="CX32" s="54"/>
      <c r="DH32" s="54"/>
      <c r="DR32" s="54"/>
      <c r="EB32" s="54"/>
      <c r="EL32" s="54"/>
      <c r="EV32" s="54"/>
      <c r="FF32" s="54"/>
      <c r="FP32" s="54"/>
      <c r="FZ32" s="54"/>
      <c r="GJ32" s="54"/>
      <c r="GT32" s="54"/>
      <c r="HD32" s="54"/>
      <c r="HN32" s="54"/>
      <c r="HX32" s="54"/>
      <c r="IH32" s="54"/>
    </row>
    <row r="33" spans="1:242" s="2" customFormat="1" x14ac:dyDescent="0.25">
      <c r="A33" s="168" t="str">
        <f ca="1">IF(ISBLANK('Data Summary'!A35),"",'Data Summary'!A35)</f>
        <v/>
      </c>
      <c r="B33" s="54"/>
      <c r="L33" s="54"/>
      <c r="V33" s="54"/>
      <c r="AF33" s="54"/>
      <c r="AP33" s="54"/>
      <c r="AZ33" s="54"/>
      <c r="BJ33" s="54"/>
      <c r="BT33" s="54"/>
      <c r="CD33" s="54"/>
      <c r="CN33" s="54"/>
      <c r="CX33" s="54"/>
      <c r="DH33" s="54"/>
      <c r="DR33" s="54"/>
      <c r="EB33" s="54"/>
      <c r="EL33" s="54"/>
      <c r="EV33" s="54"/>
      <c r="FF33" s="54"/>
      <c r="FP33" s="54"/>
      <c r="FZ33" s="54"/>
      <c r="GJ33" s="54"/>
      <c r="GT33" s="54"/>
      <c r="HD33" s="54"/>
      <c r="HN33" s="54"/>
      <c r="HX33" s="54"/>
      <c r="IH33" s="54"/>
    </row>
    <row r="34" spans="1:242" s="2" customFormat="1" x14ac:dyDescent="0.25">
      <c r="A34" s="168" t="str">
        <f ca="1">IF(ISBLANK('Data Summary'!A36),"",'Data Summary'!A36)</f>
        <v/>
      </c>
      <c r="B34" s="54"/>
      <c r="L34" s="54"/>
      <c r="V34" s="54"/>
      <c r="AF34" s="54"/>
      <c r="AP34" s="54"/>
      <c r="AZ34" s="54"/>
      <c r="BJ34" s="54"/>
      <c r="BT34" s="54"/>
      <c r="CD34" s="54"/>
      <c r="CN34" s="54"/>
      <c r="CX34" s="54"/>
      <c r="DH34" s="54"/>
      <c r="DR34" s="54"/>
      <c r="EB34" s="54"/>
      <c r="EL34" s="54"/>
      <c r="EV34" s="54"/>
      <c r="FF34" s="54"/>
      <c r="FP34" s="54"/>
      <c r="FZ34" s="54"/>
      <c r="GJ34" s="54"/>
      <c r="GT34" s="54"/>
      <c r="HD34" s="54"/>
      <c r="HN34" s="54"/>
      <c r="HX34" s="54"/>
      <c r="IH34" s="54"/>
    </row>
    <row r="35" spans="1:242" s="2" customFormat="1" x14ac:dyDescent="0.25">
      <c r="A35" s="168" t="str">
        <f ca="1">IF(ISBLANK('Data Summary'!A37),"",'Data Summary'!A37)</f>
        <v/>
      </c>
      <c r="B35" s="54"/>
      <c r="L35" s="54"/>
      <c r="V35" s="54"/>
      <c r="AF35" s="54"/>
      <c r="AP35" s="54"/>
      <c r="AZ35" s="54"/>
      <c r="BJ35" s="54"/>
      <c r="BT35" s="54"/>
      <c r="CD35" s="54"/>
      <c r="CN35" s="54"/>
      <c r="CX35" s="54"/>
      <c r="DH35" s="54"/>
      <c r="DR35" s="54"/>
      <c r="EB35" s="54"/>
      <c r="EL35" s="54"/>
      <c r="EV35" s="54"/>
      <c r="FF35" s="54"/>
      <c r="FP35" s="54"/>
      <c r="FZ35" s="54"/>
      <c r="GJ35" s="54"/>
      <c r="GT35" s="54"/>
      <c r="HD35" s="54"/>
      <c r="HN35" s="54"/>
      <c r="HX35" s="54"/>
      <c r="IH35" s="54"/>
    </row>
    <row r="36" spans="1:242" s="2" customFormat="1" x14ac:dyDescent="0.25">
      <c r="A36" s="168" t="str">
        <f ca="1">IF(ISBLANK('Data Summary'!A38),"",'Data Summary'!A38)</f>
        <v/>
      </c>
      <c r="B36" s="54"/>
      <c r="L36" s="54"/>
      <c r="V36" s="54"/>
      <c r="AF36" s="54"/>
      <c r="AP36" s="54"/>
      <c r="AZ36" s="54"/>
      <c r="BJ36" s="54"/>
      <c r="BT36" s="54"/>
      <c r="CD36" s="54"/>
      <c r="CN36" s="54"/>
      <c r="CX36" s="54"/>
      <c r="DH36" s="54"/>
      <c r="DR36" s="54"/>
      <c r="EB36" s="54"/>
      <c r="EL36" s="54"/>
      <c r="EV36" s="54"/>
      <c r="FF36" s="54"/>
      <c r="FP36" s="54"/>
      <c r="FZ36" s="54"/>
      <c r="GJ36" s="54"/>
      <c r="GT36" s="54"/>
      <c r="HD36" s="54"/>
      <c r="HN36" s="54"/>
      <c r="HX36" s="54"/>
      <c r="IH36" s="54"/>
    </row>
    <row r="37" spans="1:242" s="2" customFormat="1" x14ac:dyDescent="0.25">
      <c r="A37" s="168" t="str">
        <f ca="1">IF(ISBLANK('Data Summary'!A39),"",'Data Summary'!A39)</f>
        <v/>
      </c>
      <c r="B37" s="54"/>
      <c r="L37" s="54"/>
      <c r="V37" s="54"/>
      <c r="AF37" s="54"/>
      <c r="AP37" s="54"/>
      <c r="AZ37" s="54"/>
      <c r="BJ37" s="54"/>
      <c r="BT37" s="54"/>
      <c r="CD37" s="54"/>
      <c r="CN37" s="54"/>
      <c r="CX37" s="54"/>
      <c r="DH37" s="54"/>
      <c r="DR37" s="54"/>
      <c r="EB37" s="54"/>
      <c r="EL37" s="54"/>
      <c r="EV37" s="54"/>
      <c r="FF37" s="54"/>
      <c r="FP37" s="54"/>
      <c r="FZ37" s="54"/>
      <c r="GJ37" s="54"/>
      <c r="GT37" s="54"/>
      <c r="HD37" s="54"/>
      <c r="HN37" s="54"/>
      <c r="HX37" s="54"/>
      <c r="IH37" s="54"/>
    </row>
    <row r="38" spans="1:242" s="2" customFormat="1" x14ac:dyDescent="0.25">
      <c r="A38" s="168" t="str">
        <f ca="1">IF(ISBLANK('Data Summary'!A40),"",'Data Summary'!A40)</f>
        <v/>
      </c>
      <c r="B38" s="54"/>
      <c r="L38" s="54"/>
      <c r="V38" s="54"/>
      <c r="AF38" s="54"/>
      <c r="AP38" s="54"/>
      <c r="AZ38" s="54"/>
      <c r="BJ38" s="54"/>
      <c r="BT38" s="54"/>
      <c r="CD38" s="54"/>
      <c r="CN38" s="54"/>
      <c r="CX38" s="54"/>
      <c r="DH38" s="54"/>
      <c r="DR38" s="54"/>
      <c r="EB38" s="54"/>
      <c r="EL38" s="54"/>
      <c r="EV38" s="54"/>
      <c r="FF38" s="54"/>
      <c r="FP38" s="54"/>
      <c r="FZ38" s="54"/>
      <c r="GJ38" s="54"/>
      <c r="GT38" s="54"/>
      <c r="HD38" s="54"/>
      <c r="HN38" s="54"/>
      <c r="HX38" s="54"/>
      <c r="IH38" s="54"/>
    </row>
    <row r="39" spans="1:242" s="2" customFormat="1" x14ac:dyDescent="0.25">
      <c r="A39" s="168" t="str">
        <f ca="1">IF(ISBLANK('Data Summary'!A41),"",'Data Summary'!A41)</f>
        <v/>
      </c>
      <c r="B39" s="54"/>
      <c r="L39" s="54"/>
      <c r="V39" s="54"/>
      <c r="AF39" s="54"/>
      <c r="AP39" s="54"/>
      <c r="AZ39" s="54"/>
      <c r="BJ39" s="54"/>
      <c r="BT39" s="54"/>
      <c r="CD39" s="54"/>
      <c r="CN39" s="54"/>
      <c r="CX39" s="54"/>
      <c r="DH39" s="54"/>
      <c r="DR39" s="54"/>
      <c r="EB39" s="54"/>
      <c r="EL39" s="54"/>
      <c r="EV39" s="54"/>
      <c r="FF39" s="54"/>
      <c r="FP39" s="54"/>
      <c r="FZ39" s="54"/>
      <c r="GJ39" s="54"/>
      <c r="GT39" s="54"/>
      <c r="HD39" s="54"/>
      <c r="HN39" s="54"/>
      <c r="HX39" s="54"/>
      <c r="IH39" s="54"/>
    </row>
    <row r="40" spans="1:242" s="2" customFormat="1" x14ac:dyDescent="0.25">
      <c r="A40" s="168" t="str">
        <f ca="1">IF(ISBLANK('Data Summary'!A42),"",'Data Summary'!A42)</f>
        <v/>
      </c>
      <c r="B40" s="54"/>
      <c r="L40" s="54"/>
      <c r="V40" s="54"/>
      <c r="AF40" s="54"/>
      <c r="AP40" s="54"/>
      <c r="AZ40" s="54"/>
      <c r="BJ40" s="54"/>
      <c r="BT40" s="54"/>
      <c r="CD40" s="54"/>
      <c r="CN40" s="54"/>
      <c r="CX40" s="54"/>
      <c r="DH40" s="54"/>
      <c r="DR40" s="54"/>
      <c r="EB40" s="54"/>
      <c r="EL40" s="54"/>
      <c r="EV40" s="54"/>
      <c r="FF40" s="54"/>
      <c r="FP40" s="54"/>
      <c r="FZ40" s="54"/>
      <c r="GJ40" s="54"/>
      <c r="GT40" s="54"/>
      <c r="HD40" s="54"/>
      <c r="HN40" s="54"/>
      <c r="HX40" s="54"/>
      <c r="IH40" s="54"/>
    </row>
    <row r="41" spans="1:242" s="2" customFormat="1" x14ac:dyDescent="0.25">
      <c r="A41" s="168" t="str">
        <f ca="1">IF(ISBLANK('Data Summary'!A43),"",'Data Summary'!A43)</f>
        <v/>
      </c>
      <c r="B41" s="54"/>
      <c r="L41" s="54"/>
      <c r="V41" s="54"/>
      <c r="AF41" s="54"/>
      <c r="AP41" s="54"/>
      <c r="AZ41" s="54"/>
      <c r="BJ41" s="54"/>
      <c r="BT41" s="54"/>
      <c r="CD41" s="54"/>
      <c r="CN41" s="54"/>
      <c r="CX41" s="54"/>
      <c r="DH41" s="54"/>
      <c r="DR41" s="54"/>
      <c r="EB41" s="54"/>
      <c r="EL41" s="54"/>
      <c r="EV41" s="54"/>
      <c r="FF41" s="54"/>
      <c r="FP41" s="54"/>
      <c r="FZ41" s="54"/>
      <c r="GJ41" s="54"/>
      <c r="GT41" s="54"/>
      <c r="HD41" s="54"/>
      <c r="HN41" s="54"/>
      <c r="HX41" s="54"/>
      <c r="IH41" s="54"/>
    </row>
    <row r="42" spans="1:242" s="2" customFormat="1" x14ac:dyDescent="0.25">
      <c r="A42" s="168" t="str">
        <f ca="1">IF(ISBLANK('Data Summary'!A44),"",'Data Summary'!A44)</f>
        <v/>
      </c>
      <c r="B42" s="54"/>
      <c r="L42" s="54"/>
      <c r="V42" s="54"/>
      <c r="AF42" s="54"/>
      <c r="AP42" s="54"/>
      <c r="AZ42" s="54"/>
      <c r="BJ42" s="54"/>
      <c r="BT42" s="54"/>
      <c r="CD42" s="54"/>
      <c r="CN42" s="54"/>
      <c r="CX42" s="54"/>
      <c r="DH42" s="54"/>
      <c r="DR42" s="54"/>
      <c r="EB42" s="54"/>
      <c r="EL42" s="54"/>
      <c r="EV42" s="54"/>
      <c r="FF42" s="54"/>
      <c r="FP42" s="54"/>
      <c r="FZ42" s="54"/>
      <c r="GJ42" s="54"/>
      <c r="GT42" s="54"/>
      <c r="HD42" s="54"/>
      <c r="HN42" s="54"/>
      <c r="HX42" s="54"/>
      <c r="IH42" s="54"/>
    </row>
    <row r="43" spans="1:242" s="2" customFormat="1" x14ac:dyDescent="0.25">
      <c r="A43" s="168" t="str">
        <f ca="1">IF(ISBLANK('Data Summary'!A45),"",'Data Summary'!A45)</f>
        <v/>
      </c>
      <c r="B43" s="54"/>
      <c r="L43" s="54"/>
      <c r="V43" s="54"/>
      <c r="AF43" s="54"/>
      <c r="AP43" s="54"/>
      <c r="AZ43" s="54"/>
      <c r="BJ43" s="54"/>
      <c r="BT43" s="54"/>
      <c r="CD43" s="54"/>
      <c r="CN43" s="54"/>
      <c r="CX43" s="54"/>
      <c r="DH43" s="54"/>
      <c r="DR43" s="54"/>
      <c r="EB43" s="54"/>
      <c r="EL43" s="54"/>
      <c r="EV43" s="54"/>
      <c r="FF43" s="54"/>
      <c r="FP43" s="54"/>
      <c r="FZ43" s="54"/>
      <c r="GJ43" s="54"/>
      <c r="GT43" s="54"/>
      <c r="HD43" s="54"/>
      <c r="HN43" s="54"/>
      <c r="HX43" s="54"/>
      <c r="IH43" s="54"/>
    </row>
    <row r="44" spans="1:242" s="2" customFormat="1" x14ac:dyDescent="0.25">
      <c r="A44" s="168" t="str">
        <f ca="1">IF(ISBLANK('Data Summary'!A46),"",'Data Summary'!A46)</f>
        <v/>
      </c>
      <c r="B44" s="54"/>
      <c r="L44" s="54"/>
      <c r="V44" s="54"/>
      <c r="AF44" s="54"/>
      <c r="AP44" s="54"/>
      <c r="AZ44" s="54"/>
      <c r="BJ44" s="54"/>
      <c r="BT44" s="54"/>
      <c r="CD44" s="54"/>
      <c r="CN44" s="54"/>
      <c r="CX44" s="54"/>
      <c r="DH44" s="54"/>
      <c r="DR44" s="54"/>
      <c r="EB44" s="54"/>
      <c r="EL44" s="54"/>
      <c r="EV44" s="54"/>
      <c r="FF44" s="54"/>
      <c r="FP44" s="54"/>
      <c r="FZ44" s="54"/>
      <c r="GJ44" s="54"/>
      <c r="GT44" s="54"/>
      <c r="HD44" s="54"/>
      <c r="HN44" s="54"/>
      <c r="HX44" s="54"/>
      <c r="IH44" s="54"/>
    </row>
    <row r="45" spans="1:242" s="2" customFormat="1" x14ac:dyDescent="0.25">
      <c r="A45" s="168" t="str">
        <f ca="1">IF(ISBLANK('Data Summary'!A47),"",'Data Summary'!A47)</f>
        <v/>
      </c>
      <c r="B45" s="54"/>
      <c r="L45" s="54"/>
      <c r="V45" s="54"/>
      <c r="AF45" s="54"/>
      <c r="AP45" s="54"/>
      <c r="AZ45" s="54"/>
      <c r="BJ45" s="54"/>
      <c r="BT45" s="54"/>
      <c r="CD45" s="54"/>
      <c r="CN45" s="54"/>
      <c r="CX45" s="54"/>
      <c r="DH45" s="54"/>
      <c r="DR45" s="54"/>
      <c r="EB45" s="54"/>
      <c r="EL45" s="54"/>
      <c r="EV45" s="54"/>
      <c r="FF45" s="54"/>
      <c r="FP45" s="54"/>
      <c r="FZ45" s="54"/>
      <c r="GJ45" s="54"/>
      <c r="GT45" s="54"/>
      <c r="HD45" s="54"/>
      <c r="HN45" s="54"/>
      <c r="HX45" s="54"/>
      <c r="IH45" s="54"/>
    </row>
    <row r="46" spans="1:242" s="2" customFormat="1" x14ac:dyDescent="0.25">
      <c r="A46" s="168" t="str">
        <f ca="1">IF(ISBLANK('Data Summary'!A48),"",'Data Summary'!A48)</f>
        <v/>
      </c>
      <c r="B46" s="54"/>
      <c r="L46" s="54"/>
      <c r="V46" s="54"/>
      <c r="AF46" s="54"/>
      <c r="AP46" s="54"/>
      <c r="AZ46" s="54"/>
      <c r="BJ46" s="54"/>
      <c r="BT46" s="54"/>
      <c r="CD46" s="54"/>
      <c r="CN46" s="54"/>
      <c r="CX46" s="54"/>
      <c r="DH46" s="54"/>
      <c r="DR46" s="54"/>
      <c r="EB46" s="54"/>
      <c r="EL46" s="54"/>
      <c r="EV46" s="54"/>
      <c r="FF46" s="54"/>
      <c r="FP46" s="54"/>
      <c r="FZ46" s="54"/>
      <c r="GJ46" s="54"/>
      <c r="GT46" s="54"/>
      <c r="HD46" s="54"/>
      <c r="HN46" s="54"/>
      <c r="HX46" s="54"/>
      <c r="IH46" s="54"/>
    </row>
    <row r="47" spans="1:242" s="2" customFormat="1" x14ac:dyDescent="0.25">
      <c r="A47" s="168" t="str">
        <f ca="1">IF(ISBLANK('Data Summary'!A49),"",'Data Summary'!A49)</f>
        <v/>
      </c>
      <c r="B47" s="54"/>
      <c r="L47" s="54"/>
      <c r="V47" s="54"/>
      <c r="AF47" s="54"/>
      <c r="AP47" s="54"/>
      <c r="AZ47" s="54"/>
      <c r="BJ47" s="54"/>
      <c r="BT47" s="54"/>
      <c r="CD47" s="54"/>
      <c r="CN47" s="54"/>
      <c r="CX47" s="54"/>
      <c r="DH47" s="54"/>
      <c r="DR47" s="54"/>
      <c r="EB47" s="54"/>
      <c r="EL47" s="54"/>
      <c r="EV47" s="54"/>
      <c r="FF47" s="54"/>
      <c r="FP47" s="54"/>
      <c r="FZ47" s="54"/>
      <c r="GJ47" s="54"/>
      <c r="GT47" s="54"/>
      <c r="HD47" s="54"/>
      <c r="HN47" s="54"/>
      <c r="HX47" s="54"/>
      <c r="IH47" s="54"/>
    </row>
    <row r="48" spans="1:242" s="2" customFormat="1" x14ac:dyDescent="0.25">
      <c r="A48" s="168" t="str">
        <f ca="1">IF(ISBLANK('Data Summary'!A50),"",'Data Summary'!A50)</f>
        <v/>
      </c>
      <c r="B48" s="54"/>
      <c r="L48" s="54"/>
      <c r="V48" s="54"/>
      <c r="AF48" s="54"/>
      <c r="AP48" s="54"/>
      <c r="AZ48" s="54"/>
      <c r="BJ48" s="54"/>
      <c r="BT48" s="54"/>
      <c r="CD48" s="54"/>
      <c r="CN48" s="54"/>
      <c r="CX48" s="54"/>
      <c r="DH48" s="54"/>
      <c r="DR48" s="54"/>
      <c r="EB48" s="54"/>
      <c r="EL48" s="54"/>
      <c r="EV48" s="54"/>
      <c r="FF48" s="54"/>
      <c r="FP48" s="54"/>
      <c r="FZ48" s="54"/>
      <c r="GJ48" s="54"/>
      <c r="GT48" s="54"/>
      <c r="HD48" s="54"/>
      <c r="HN48" s="54"/>
      <c r="HX48" s="54"/>
      <c r="IH48" s="54"/>
    </row>
    <row r="49" spans="1:242" s="2" customFormat="1" x14ac:dyDescent="0.25">
      <c r="A49" s="168" t="str">
        <f ca="1">IF(ISBLANK('Data Summary'!A51),"",'Data Summary'!A51)</f>
        <v/>
      </c>
      <c r="B49" s="54"/>
      <c r="L49" s="54"/>
      <c r="V49" s="54"/>
      <c r="AF49" s="54"/>
      <c r="AP49" s="54"/>
      <c r="AZ49" s="54"/>
      <c r="BJ49" s="54"/>
      <c r="BT49" s="54"/>
      <c r="CD49" s="54"/>
      <c r="CN49" s="54"/>
      <c r="CX49" s="54"/>
      <c r="DH49" s="54"/>
      <c r="DR49" s="54"/>
      <c r="EB49" s="54"/>
      <c r="EL49" s="54"/>
      <c r="EV49" s="54"/>
      <c r="FF49" s="54"/>
      <c r="FP49" s="54"/>
      <c r="FZ49" s="54"/>
      <c r="GJ49" s="54"/>
      <c r="GT49" s="54"/>
      <c r="HD49" s="54"/>
      <c r="HN49" s="54"/>
      <c r="HX49" s="54"/>
      <c r="IH49" s="54"/>
    </row>
    <row r="50" spans="1:242" s="2" customFormat="1" x14ac:dyDescent="0.25">
      <c r="A50" s="168" t="str">
        <f ca="1">IF(ISBLANK('Data Summary'!A52),"",'Data Summary'!A52)</f>
        <v/>
      </c>
      <c r="B50" s="54"/>
      <c r="L50" s="54"/>
      <c r="V50" s="54"/>
      <c r="AF50" s="54"/>
      <c r="AP50" s="54"/>
      <c r="AZ50" s="54"/>
      <c r="BJ50" s="54"/>
      <c r="BT50" s="54"/>
      <c r="CD50" s="54"/>
      <c r="CN50" s="54"/>
      <c r="CX50" s="54"/>
      <c r="DH50" s="54"/>
      <c r="DR50" s="54"/>
      <c r="EB50" s="54"/>
      <c r="EL50" s="54"/>
      <c r="EV50" s="54"/>
      <c r="FF50" s="54"/>
      <c r="FP50" s="54"/>
      <c r="FZ50" s="54"/>
      <c r="GJ50" s="54"/>
      <c r="GT50" s="54"/>
      <c r="HD50" s="54"/>
      <c r="HN50" s="54"/>
      <c r="HX50" s="54"/>
      <c r="IH50" s="54"/>
    </row>
    <row r="51" spans="1:242" s="2" customFormat="1" x14ac:dyDescent="0.25">
      <c r="A51" s="168" t="str">
        <f ca="1">IF(ISBLANK('Data Summary'!A53),"",'Data Summary'!A53)</f>
        <v/>
      </c>
      <c r="B51" s="54"/>
      <c r="L51" s="54"/>
      <c r="V51" s="54"/>
      <c r="AF51" s="54"/>
      <c r="AP51" s="54"/>
      <c r="AZ51" s="54"/>
      <c r="BJ51" s="54"/>
      <c r="BT51" s="54"/>
      <c r="CD51" s="54"/>
      <c r="CN51" s="54"/>
      <c r="CX51" s="54"/>
      <c r="DH51" s="54"/>
      <c r="DR51" s="54"/>
      <c r="EB51" s="54"/>
      <c r="EL51" s="54"/>
      <c r="EV51" s="54"/>
      <c r="FF51" s="54"/>
      <c r="FP51" s="54"/>
      <c r="FZ51" s="54"/>
      <c r="GJ51" s="54"/>
      <c r="GT51" s="54"/>
      <c r="HD51" s="54"/>
      <c r="HN51" s="54"/>
      <c r="HX51" s="54"/>
      <c r="IH51" s="54"/>
    </row>
    <row r="52" spans="1:242" s="2" customFormat="1" x14ac:dyDescent="0.25">
      <c r="A52" s="168" t="str">
        <f ca="1">IF(ISBLANK('Data Summary'!A54),"",'Data Summary'!A54)</f>
        <v/>
      </c>
      <c r="B52" s="54"/>
      <c r="L52" s="54"/>
      <c r="V52" s="54"/>
      <c r="AF52" s="54"/>
      <c r="AP52" s="54"/>
      <c r="AZ52" s="54"/>
      <c r="BJ52" s="54"/>
      <c r="BT52" s="54"/>
      <c r="CD52" s="54"/>
      <c r="CN52" s="54"/>
      <c r="CX52" s="54"/>
      <c r="DH52" s="54"/>
      <c r="DR52" s="54"/>
      <c r="EB52" s="54"/>
      <c r="EL52" s="54"/>
      <c r="EV52" s="54"/>
      <c r="FF52" s="54"/>
      <c r="FP52" s="54"/>
      <c r="FZ52" s="54"/>
      <c r="GJ52" s="54"/>
      <c r="GT52" s="54"/>
      <c r="HD52" s="54"/>
      <c r="HN52" s="54"/>
      <c r="HX52" s="54"/>
      <c r="IH52" s="54"/>
    </row>
    <row r="53" spans="1:242" s="2" customFormat="1" x14ac:dyDescent="0.25">
      <c r="A53" s="168" t="str">
        <f ca="1">IF(ISBLANK('Data Summary'!A55),"",'Data Summary'!A55)</f>
        <v/>
      </c>
      <c r="B53" s="54"/>
      <c r="L53" s="54"/>
      <c r="V53" s="54"/>
      <c r="AF53" s="54"/>
      <c r="AP53" s="54"/>
      <c r="AZ53" s="54"/>
      <c r="BJ53" s="54"/>
      <c r="BT53" s="54"/>
      <c r="CD53" s="54"/>
      <c r="CN53" s="54"/>
      <c r="CX53" s="54"/>
      <c r="DH53" s="54"/>
      <c r="DR53" s="54"/>
      <c r="EB53" s="54"/>
      <c r="EL53" s="54"/>
      <c r="EV53" s="54"/>
      <c r="FF53" s="54"/>
      <c r="FP53" s="54"/>
      <c r="FZ53" s="54"/>
      <c r="GJ53" s="54"/>
      <c r="GT53" s="54"/>
      <c r="HD53" s="54"/>
      <c r="HN53" s="54"/>
      <c r="HX53" s="54"/>
      <c r="IH53" s="54"/>
    </row>
    <row r="54" spans="1:242" s="2" customFormat="1" x14ac:dyDescent="0.25">
      <c r="A54" s="168" t="str">
        <f ca="1">IF(ISBLANK('Data Summary'!A56),"",'Data Summary'!A56)</f>
        <v/>
      </c>
      <c r="B54" s="54"/>
      <c r="L54" s="54"/>
      <c r="V54" s="54"/>
      <c r="AF54" s="54"/>
      <c r="AP54" s="54"/>
      <c r="AZ54" s="54"/>
      <c r="BJ54" s="54"/>
      <c r="BT54" s="54"/>
      <c r="CD54" s="54"/>
      <c r="CN54" s="54"/>
      <c r="CX54" s="54"/>
      <c r="DH54" s="54"/>
      <c r="DR54" s="54"/>
      <c r="EB54" s="54"/>
      <c r="EL54" s="54"/>
      <c r="EV54" s="54"/>
      <c r="FF54" s="54"/>
      <c r="FP54" s="54"/>
      <c r="FZ54" s="54"/>
      <c r="GJ54" s="54"/>
      <c r="GT54" s="54"/>
      <c r="HD54" s="54"/>
      <c r="HN54" s="54"/>
      <c r="HX54" s="54"/>
      <c r="IH54" s="54"/>
    </row>
    <row r="55" spans="1:242" s="2" customFormat="1" x14ac:dyDescent="0.25">
      <c r="A55" s="168" t="str">
        <f ca="1">IF(ISBLANK('Data Summary'!A57),"",'Data Summary'!A57)</f>
        <v/>
      </c>
      <c r="B55" s="54"/>
      <c r="L55" s="54"/>
      <c r="V55" s="54"/>
      <c r="AF55" s="54"/>
      <c r="AP55" s="54"/>
      <c r="AZ55" s="54"/>
      <c r="BJ55" s="54"/>
      <c r="BT55" s="54"/>
      <c r="CD55" s="54"/>
      <c r="CN55" s="54"/>
      <c r="CX55" s="54"/>
      <c r="DH55" s="54"/>
      <c r="DR55" s="54"/>
      <c r="EB55" s="54"/>
      <c r="EL55" s="54"/>
      <c r="EV55" s="54"/>
      <c r="FF55" s="54"/>
      <c r="FP55" s="54"/>
      <c r="FZ55" s="54"/>
      <c r="GJ55" s="54"/>
      <c r="GT55" s="54"/>
      <c r="HD55" s="54"/>
      <c r="HN55" s="54"/>
      <c r="HX55" s="54"/>
      <c r="IH55" s="54"/>
    </row>
    <row r="56" spans="1:242" s="2" customFormat="1" x14ac:dyDescent="0.25">
      <c r="A56" s="168" t="str">
        <f ca="1">IF(ISBLANK('Data Summary'!A58),"",'Data Summary'!A58)</f>
        <v/>
      </c>
      <c r="B56" s="54"/>
      <c r="L56" s="54"/>
      <c r="V56" s="54"/>
      <c r="AF56" s="54"/>
      <c r="AP56" s="54"/>
      <c r="AZ56" s="54"/>
      <c r="BJ56" s="54"/>
      <c r="BT56" s="54"/>
      <c r="CD56" s="54"/>
      <c r="CN56" s="54"/>
      <c r="CX56" s="54"/>
      <c r="DH56" s="54"/>
      <c r="DR56" s="54"/>
      <c r="EB56" s="54"/>
      <c r="EL56" s="54"/>
      <c r="EV56" s="54"/>
      <c r="FF56" s="54"/>
      <c r="FP56" s="54"/>
      <c r="FZ56" s="54"/>
      <c r="GJ56" s="54"/>
      <c r="GT56" s="54"/>
      <c r="HD56" s="54"/>
      <c r="HN56" s="54"/>
      <c r="HX56" s="54"/>
      <c r="IH56" s="54"/>
    </row>
    <row r="57" spans="1:242" s="2" customFormat="1" x14ac:dyDescent="0.25">
      <c r="A57" s="168" t="str">
        <f ca="1">IF(ISBLANK('Data Summary'!A59),"",'Data Summary'!A59)</f>
        <v/>
      </c>
      <c r="B57" s="54"/>
      <c r="L57" s="54"/>
      <c r="V57" s="54"/>
      <c r="AF57" s="54"/>
      <c r="AP57" s="54"/>
      <c r="AZ57" s="54"/>
      <c r="BJ57" s="54"/>
      <c r="BT57" s="54"/>
      <c r="CD57" s="54"/>
      <c r="CN57" s="54"/>
      <c r="CX57" s="54"/>
      <c r="DH57" s="54"/>
      <c r="DR57" s="54"/>
      <c r="EB57" s="54"/>
      <c r="EL57" s="54"/>
      <c r="EV57" s="54"/>
      <c r="FF57" s="54"/>
      <c r="FP57" s="54"/>
      <c r="FZ57" s="54"/>
      <c r="GJ57" s="54"/>
      <c r="GT57" s="54"/>
      <c r="HD57" s="54"/>
      <c r="HN57" s="54"/>
      <c r="HX57" s="54"/>
      <c r="IH57" s="54"/>
    </row>
    <row r="58" spans="1:242" s="2" customFormat="1" x14ac:dyDescent="0.25">
      <c r="A58" s="168" t="str">
        <f ca="1">IF(ISBLANK('Data Summary'!A60),"",'Data Summary'!A60)</f>
        <v/>
      </c>
      <c r="B58" s="54"/>
      <c r="L58" s="54"/>
      <c r="V58" s="54"/>
      <c r="AF58" s="54"/>
      <c r="AP58" s="54"/>
      <c r="AZ58" s="54"/>
      <c r="BJ58" s="54"/>
      <c r="BT58" s="54"/>
      <c r="CD58" s="54"/>
      <c r="CN58" s="54"/>
      <c r="CX58" s="54"/>
      <c r="DH58" s="54"/>
      <c r="DR58" s="54"/>
      <c r="EB58" s="54"/>
      <c r="EL58" s="54"/>
      <c r="EV58" s="54"/>
      <c r="FF58" s="54"/>
      <c r="FP58" s="54"/>
      <c r="FZ58" s="54"/>
      <c r="GJ58" s="54"/>
      <c r="GT58" s="54"/>
      <c r="HD58" s="54"/>
      <c r="HN58" s="54"/>
      <c r="HX58" s="54"/>
      <c r="IH58" s="54"/>
    </row>
    <row r="59" spans="1:242" s="2" customFormat="1" x14ac:dyDescent="0.25">
      <c r="A59" s="168" t="str">
        <f ca="1">IF(ISBLANK('Data Summary'!A61),"",'Data Summary'!A61)</f>
        <v/>
      </c>
      <c r="B59" s="54"/>
      <c r="L59" s="54"/>
      <c r="V59" s="54"/>
      <c r="AF59" s="54"/>
      <c r="AP59" s="54"/>
      <c r="AZ59" s="54"/>
      <c r="BJ59" s="54"/>
      <c r="BT59" s="54"/>
      <c r="CD59" s="54"/>
      <c r="CN59" s="54"/>
      <c r="CX59" s="54"/>
      <c r="DH59" s="54"/>
      <c r="DR59" s="54"/>
      <c r="EB59" s="54"/>
      <c r="EL59" s="54"/>
      <c r="EV59" s="54"/>
      <c r="FF59" s="54"/>
      <c r="FP59" s="54"/>
      <c r="FZ59" s="54"/>
      <c r="GJ59" s="54"/>
      <c r="GT59" s="54"/>
      <c r="HD59" s="54"/>
      <c r="HN59" s="54"/>
      <c r="HX59" s="54"/>
      <c r="IH59" s="54"/>
    </row>
    <row r="60" spans="1:242" s="2" customFormat="1" x14ac:dyDescent="0.25">
      <c r="A60" s="168" t="str">
        <f ca="1">IF(ISBLANK('Data Summary'!A62),"",'Data Summary'!A62)</f>
        <v/>
      </c>
      <c r="B60" s="54"/>
      <c r="L60" s="54"/>
      <c r="V60" s="54"/>
      <c r="AF60" s="54"/>
      <c r="AP60" s="54"/>
      <c r="AZ60" s="54"/>
      <c r="BJ60" s="54"/>
      <c r="BT60" s="54"/>
      <c r="CD60" s="54"/>
      <c r="CN60" s="54"/>
      <c r="CX60" s="54"/>
      <c r="DH60" s="54"/>
      <c r="DR60" s="54"/>
      <c r="EB60" s="54"/>
      <c r="EL60" s="54"/>
      <c r="EV60" s="54"/>
      <c r="FF60" s="54"/>
      <c r="FP60" s="54"/>
      <c r="FZ60" s="54"/>
      <c r="GJ60" s="54"/>
      <c r="GT60" s="54"/>
      <c r="HD60" s="54"/>
      <c r="HN60" s="54"/>
      <c r="HX60" s="54"/>
      <c r="IH60" s="54"/>
    </row>
    <row r="61" spans="1:242" s="2" customFormat="1" x14ac:dyDescent="0.25">
      <c r="A61" s="168" t="str">
        <f ca="1">IF(ISBLANK('Data Summary'!A63),"",'Data Summary'!A63)</f>
        <v/>
      </c>
      <c r="B61" s="54"/>
      <c r="L61" s="54"/>
      <c r="V61" s="54"/>
      <c r="AF61" s="54"/>
      <c r="AP61" s="54"/>
      <c r="AZ61" s="54"/>
      <c r="BJ61" s="54"/>
      <c r="BT61" s="54"/>
      <c r="CD61" s="54"/>
      <c r="CN61" s="54"/>
      <c r="CX61" s="54"/>
      <c r="DH61" s="54"/>
      <c r="DR61" s="54"/>
      <c r="EB61" s="54"/>
      <c r="EL61" s="54"/>
      <c r="EV61" s="54"/>
      <c r="FF61" s="54"/>
      <c r="FP61" s="54"/>
      <c r="FZ61" s="54"/>
      <c r="GJ61" s="54"/>
      <c r="GT61" s="54"/>
      <c r="HD61" s="54"/>
      <c r="HN61" s="54"/>
      <c r="HX61" s="54"/>
      <c r="IH61" s="54"/>
    </row>
    <row r="62" spans="1:242" s="2" customFormat="1" x14ac:dyDescent="0.25">
      <c r="A62" s="168" t="str">
        <f ca="1">IF(ISBLANK('Data Summary'!A64),"",'Data Summary'!A64)</f>
        <v/>
      </c>
      <c r="B62" s="54"/>
      <c r="L62" s="54"/>
      <c r="V62" s="54"/>
      <c r="AF62" s="54"/>
      <c r="AP62" s="54"/>
      <c r="AZ62" s="54"/>
      <c r="BJ62" s="54"/>
      <c r="BT62" s="54"/>
      <c r="CD62" s="54"/>
      <c r="CN62" s="54"/>
      <c r="CX62" s="54"/>
      <c r="DH62" s="54"/>
      <c r="DR62" s="54"/>
      <c r="EB62" s="54"/>
      <c r="EL62" s="54"/>
      <c r="EV62" s="54"/>
      <c r="FF62" s="54"/>
      <c r="FP62" s="54"/>
      <c r="FZ62" s="54"/>
      <c r="GJ62" s="54"/>
      <c r="GT62" s="54"/>
      <c r="HD62" s="54"/>
      <c r="HN62" s="54"/>
      <c r="HX62" s="54"/>
      <c r="IH62" s="54"/>
    </row>
    <row r="63" spans="1:242" s="2" customFormat="1" x14ac:dyDescent="0.25">
      <c r="A63" s="168" t="str">
        <f ca="1">IF(ISBLANK('Data Summary'!A65),"",'Data Summary'!A65)</f>
        <v/>
      </c>
      <c r="B63" s="54"/>
      <c r="L63" s="54"/>
      <c r="V63" s="54"/>
      <c r="AF63" s="54"/>
      <c r="AP63" s="54"/>
      <c r="AZ63" s="54"/>
      <c r="BJ63" s="54"/>
      <c r="BT63" s="54"/>
      <c r="CD63" s="54"/>
      <c r="CN63" s="54"/>
      <c r="CX63" s="54"/>
      <c r="DH63" s="54"/>
      <c r="DR63" s="54"/>
      <c r="EB63" s="54"/>
      <c r="EL63" s="54"/>
      <c r="EV63" s="54"/>
      <c r="FF63" s="54"/>
      <c r="FP63" s="54"/>
      <c r="FZ63" s="54"/>
      <c r="GJ63" s="54"/>
      <c r="GT63" s="54"/>
      <c r="HD63" s="54"/>
      <c r="HN63" s="54"/>
      <c r="HX63" s="54"/>
      <c r="IH63" s="54"/>
    </row>
    <row r="64" spans="1:242" s="2" customFormat="1" x14ac:dyDescent="0.25">
      <c r="A64" s="168" t="str">
        <f ca="1">IF(ISBLANK('Data Summary'!A66),"",'Data Summary'!A66)</f>
        <v/>
      </c>
      <c r="B64" s="54"/>
      <c r="L64" s="54"/>
      <c r="V64" s="54"/>
      <c r="AF64" s="54"/>
      <c r="AP64" s="54"/>
      <c r="AZ64" s="54"/>
      <c r="BJ64" s="54"/>
      <c r="BT64" s="54"/>
      <c r="CD64" s="54"/>
      <c r="CN64" s="54"/>
      <c r="CX64" s="54"/>
      <c r="DH64" s="54"/>
      <c r="DR64" s="54"/>
      <c r="EB64" s="54"/>
      <c r="EL64" s="54"/>
      <c r="EV64" s="54"/>
      <c r="FF64" s="54"/>
      <c r="FP64" s="54"/>
      <c r="FZ64" s="54"/>
      <c r="GJ64" s="54"/>
      <c r="GT64" s="54"/>
      <c r="HD64" s="54"/>
      <c r="HN64" s="54"/>
      <c r="HX64" s="54"/>
      <c r="IH64" s="54"/>
    </row>
    <row r="65" spans="1:242" s="2" customFormat="1" x14ac:dyDescent="0.25">
      <c r="A65" s="168" t="str">
        <f ca="1">IF(ISBLANK('Data Summary'!A67),"",'Data Summary'!A67)</f>
        <v/>
      </c>
      <c r="B65" s="54"/>
      <c r="L65" s="54"/>
      <c r="V65" s="54"/>
      <c r="AF65" s="54"/>
      <c r="AP65" s="54"/>
      <c r="AZ65" s="54"/>
      <c r="BJ65" s="54"/>
      <c r="BT65" s="54"/>
      <c r="CD65" s="54"/>
      <c r="CN65" s="54"/>
      <c r="CX65" s="54"/>
      <c r="DH65" s="54"/>
      <c r="DR65" s="54"/>
      <c r="EB65" s="54"/>
      <c r="EL65" s="54"/>
      <c r="EV65" s="54"/>
      <c r="FF65" s="54"/>
      <c r="FP65" s="54"/>
      <c r="FZ65" s="54"/>
      <c r="GJ65" s="54"/>
      <c r="GT65" s="54"/>
      <c r="HD65" s="54"/>
      <c r="HN65" s="54"/>
      <c r="HX65" s="54"/>
      <c r="IH65" s="54"/>
    </row>
    <row r="66" spans="1:242" s="2" customFormat="1" x14ac:dyDescent="0.25">
      <c r="A66" s="168" t="str">
        <f ca="1">IF(ISBLANK('Data Summary'!A68),"",'Data Summary'!A68)</f>
        <v/>
      </c>
      <c r="B66" s="54"/>
      <c r="L66" s="54"/>
      <c r="V66" s="54"/>
      <c r="AF66" s="54"/>
      <c r="AP66" s="54"/>
      <c r="AZ66" s="54"/>
      <c r="BJ66" s="54"/>
      <c r="BT66" s="54"/>
      <c r="CD66" s="54"/>
      <c r="CN66" s="54"/>
      <c r="CX66" s="54"/>
      <c r="DH66" s="54"/>
      <c r="DR66" s="54"/>
      <c r="EB66" s="54"/>
      <c r="EL66" s="54"/>
      <c r="EV66" s="54"/>
      <c r="FF66" s="54"/>
      <c r="FP66" s="54"/>
      <c r="FZ66" s="54"/>
      <c r="GJ66" s="54"/>
      <c r="GT66" s="54"/>
      <c r="HD66" s="54"/>
      <c r="HN66" s="54"/>
      <c r="HX66" s="54"/>
      <c r="IH66" s="54"/>
    </row>
    <row r="67" spans="1:242" s="2" customFormat="1" x14ac:dyDescent="0.25">
      <c r="A67" s="168" t="str">
        <f ca="1">IF(ISBLANK('Data Summary'!A69),"",'Data Summary'!A69)</f>
        <v/>
      </c>
      <c r="B67" s="54"/>
      <c r="L67" s="54"/>
      <c r="V67" s="54"/>
      <c r="AF67" s="54"/>
      <c r="AP67" s="54"/>
      <c r="AZ67" s="54"/>
      <c r="BJ67" s="54"/>
      <c r="BT67" s="54"/>
      <c r="CD67" s="54"/>
      <c r="CN67" s="54"/>
      <c r="CX67" s="54"/>
      <c r="DH67" s="54"/>
      <c r="DR67" s="54"/>
      <c r="EB67" s="54"/>
      <c r="EL67" s="54"/>
      <c r="EV67" s="54"/>
      <c r="FF67" s="54"/>
      <c r="FP67" s="54"/>
      <c r="FZ67" s="54"/>
      <c r="GJ67" s="54"/>
      <c r="GT67" s="54"/>
      <c r="HD67" s="54"/>
      <c r="HN67" s="54"/>
      <c r="HX67" s="54"/>
      <c r="IH67" s="54"/>
    </row>
    <row r="68" spans="1:242" s="2" customFormat="1" x14ac:dyDescent="0.25">
      <c r="A68" s="168" t="str">
        <f ca="1">IF(ISBLANK('Data Summary'!A70),"",'Data Summary'!A70)</f>
        <v/>
      </c>
      <c r="B68" s="54"/>
      <c r="L68" s="54"/>
      <c r="V68" s="54"/>
      <c r="AF68" s="54"/>
      <c r="AP68" s="54"/>
      <c r="AZ68" s="54"/>
      <c r="BJ68" s="54"/>
      <c r="BT68" s="54"/>
      <c r="CD68" s="54"/>
      <c r="CN68" s="54"/>
      <c r="CX68" s="54"/>
      <c r="DH68" s="54"/>
      <c r="DR68" s="54"/>
      <c r="EB68" s="54"/>
      <c r="EL68" s="54"/>
      <c r="EV68" s="54"/>
      <c r="FF68" s="54"/>
      <c r="FP68" s="54"/>
      <c r="FZ68" s="54"/>
      <c r="GJ68" s="54"/>
      <c r="GT68" s="54"/>
      <c r="HD68" s="54"/>
      <c r="HN68" s="54"/>
      <c r="HX68" s="54"/>
      <c r="IH68" s="54"/>
    </row>
    <row r="69" spans="1:242" s="2" customFormat="1" x14ac:dyDescent="0.25">
      <c r="A69" s="168" t="str">
        <f ca="1">IF(ISBLANK('Data Summary'!A71),"",'Data Summary'!A71)</f>
        <v/>
      </c>
      <c r="B69" s="54"/>
      <c r="L69" s="54"/>
      <c r="V69" s="54"/>
      <c r="AF69" s="54"/>
      <c r="AP69" s="54"/>
      <c r="AZ69" s="54"/>
      <c r="BJ69" s="54"/>
      <c r="BT69" s="54"/>
      <c r="CD69" s="54"/>
      <c r="CN69" s="54"/>
      <c r="CX69" s="54"/>
      <c r="DH69" s="54"/>
      <c r="DR69" s="54"/>
      <c r="EB69" s="54"/>
      <c r="EL69" s="54"/>
      <c r="EV69" s="54"/>
      <c r="FF69" s="54"/>
      <c r="FP69" s="54"/>
      <c r="FZ69" s="54"/>
      <c r="GJ69" s="54"/>
      <c r="GT69" s="54"/>
      <c r="HD69" s="54"/>
      <c r="HN69" s="54"/>
      <c r="HX69" s="54"/>
      <c r="IH69" s="54"/>
    </row>
    <row r="70" spans="1:242" s="2" customFormat="1" x14ac:dyDescent="0.25">
      <c r="A70" s="168" t="str">
        <f ca="1">IF(ISBLANK('Data Summary'!A72),"",'Data Summary'!A72)</f>
        <v/>
      </c>
      <c r="B70" s="54"/>
      <c r="L70" s="54"/>
      <c r="V70" s="54"/>
      <c r="AF70" s="54"/>
      <c r="AP70" s="54"/>
      <c r="AZ70" s="54"/>
      <c r="BJ70" s="54"/>
      <c r="BT70" s="54"/>
      <c r="CD70" s="54"/>
      <c r="CN70" s="54"/>
      <c r="CX70" s="54"/>
      <c r="DH70" s="54"/>
      <c r="DR70" s="54"/>
      <c r="EB70" s="54"/>
      <c r="EL70" s="54"/>
      <c r="EV70" s="54"/>
      <c r="FF70" s="54"/>
      <c r="FP70" s="54"/>
      <c r="FZ70" s="54"/>
      <c r="GJ70" s="54"/>
      <c r="GT70" s="54"/>
      <c r="HD70" s="54"/>
      <c r="HN70" s="54"/>
      <c r="HX70" s="54"/>
      <c r="IH70" s="54"/>
    </row>
    <row r="71" spans="1:242" s="2" customFormat="1" x14ac:dyDescent="0.25">
      <c r="A71" s="168" t="str">
        <f ca="1">IF(ISBLANK('Data Summary'!A73),"",'Data Summary'!A73)</f>
        <v/>
      </c>
      <c r="B71" s="54"/>
      <c r="L71" s="54"/>
      <c r="V71" s="54"/>
      <c r="AF71" s="54"/>
      <c r="AP71" s="54"/>
      <c r="AZ71" s="54"/>
      <c r="BJ71" s="54"/>
      <c r="BT71" s="54"/>
      <c r="CD71" s="54"/>
      <c r="CN71" s="54"/>
      <c r="CX71" s="54"/>
      <c r="DH71" s="54"/>
      <c r="DR71" s="54"/>
      <c r="EB71" s="54"/>
      <c r="EL71" s="54"/>
      <c r="EV71" s="54"/>
      <c r="FF71" s="54"/>
      <c r="FP71" s="54"/>
      <c r="FZ71" s="54"/>
      <c r="GJ71" s="54"/>
      <c r="GT71" s="54"/>
      <c r="HD71" s="54"/>
      <c r="HN71" s="54"/>
      <c r="HX71" s="54"/>
      <c r="IH71" s="54"/>
    </row>
    <row r="72" spans="1:242" s="2" customFormat="1" x14ac:dyDescent="0.25">
      <c r="A72" s="168" t="str">
        <f ca="1">IF(ISBLANK('Data Summary'!A74),"",'Data Summary'!A74)</f>
        <v/>
      </c>
      <c r="B72" s="54"/>
      <c r="L72" s="54"/>
      <c r="V72" s="54"/>
      <c r="AF72" s="54"/>
      <c r="AP72" s="54"/>
      <c r="AZ72" s="54"/>
      <c r="BJ72" s="54"/>
      <c r="BT72" s="54"/>
      <c r="CD72" s="54"/>
      <c r="CN72" s="54"/>
      <c r="CX72" s="54"/>
      <c r="DH72" s="54"/>
      <c r="DR72" s="54"/>
      <c r="EB72" s="54"/>
      <c r="EL72" s="54"/>
      <c r="EV72" s="54"/>
      <c r="FF72" s="54"/>
      <c r="FP72" s="54"/>
      <c r="FZ72" s="54"/>
      <c r="GJ72" s="54"/>
      <c r="GT72" s="54"/>
      <c r="HD72" s="54"/>
      <c r="HN72" s="54"/>
      <c r="HX72" s="54"/>
      <c r="IH72" s="54"/>
    </row>
    <row r="73" spans="1:242" s="2" customFormat="1" x14ac:dyDescent="0.25">
      <c r="A73" s="168" t="str">
        <f ca="1">IF(ISBLANK('Data Summary'!A75),"",'Data Summary'!A75)</f>
        <v/>
      </c>
      <c r="B73" s="54"/>
      <c r="L73" s="54"/>
      <c r="V73" s="54"/>
      <c r="AF73" s="54"/>
      <c r="AP73" s="54"/>
      <c r="AZ73" s="54"/>
      <c r="BJ73" s="54"/>
      <c r="BT73" s="54"/>
      <c r="CD73" s="54"/>
      <c r="CN73" s="54"/>
      <c r="CX73" s="54"/>
      <c r="DH73" s="54"/>
      <c r="DR73" s="54"/>
      <c r="EB73" s="54"/>
      <c r="EL73" s="54"/>
      <c r="EV73" s="54"/>
      <c r="FF73" s="54"/>
      <c r="FP73" s="54"/>
      <c r="FZ73" s="54"/>
      <c r="GJ73" s="54"/>
      <c r="GT73" s="54"/>
      <c r="HD73" s="54"/>
      <c r="HN73" s="54"/>
      <c r="HX73" s="54"/>
      <c r="IH73" s="54"/>
    </row>
    <row r="74" spans="1:242" s="2" customFormat="1" x14ac:dyDescent="0.25">
      <c r="A74" s="168" t="str">
        <f ca="1">IF(ISBLANK('Data Summary'!A76),"",'Data Summary'!A76)</f>
        <v/>
      </c>
      <c r="B74" s="54"/>
      <c r="L74" s="54"/>
      <c r="V74" s="54"/>
      <c r="AF74" s="54"/>
      <c r="AP74" s="54"/>
      <c r="AZ74" s="54"/>
      <c r="BJ74" s="54"/>
      <c r="BT74" s="54"/>
      <c r="CD74" s="54"/>
      <c r="CN74" s="54"/>
      <c r="CX74" s="54"/>
      <c r="DH74" s="54"/>
      <c r="DR74" s="54"/>
      <c r="EB74" s="54"/>
      <c r="EL74" s="54"/>
      <c r="EV74" s="54"/>
      <c r="FF74" s="54"/>
      <c r="FP74" s="54"/>
      <c r="FZ74" s="54"/>
      <c r="GJ74" s="54"/>
      <c r="GT74" s="54"/>
      <c r="HD74" s="54"/>
      <c r="HN74" s="54"/>
      <c r="HX74" s="54"/>
      <c r="IH74" s="54"/>
    </row>
    <row r="75" spans="1:242" s="2" customFormat="1" x14ac:dyDescent="0.25">
      <c r="A75" s="168" t="str">
        <f ca="1">IF(ISBLANK('Data Summary'!A77),"",'Data Summary'!A77)</f>
        <v/>
      </c>
      <c r="B75" s="54"/>
      <c r="L75" s="54"/>
      <c r="V75" s="54"/>
      <c r="AF75" s="54"/>
      <c r="AP75" s="54"/>
      <c r="AZ75" s="54"/>
      <c r="BJ75" s="54"/>
      <c r="BT75" s="54"/>
      <c r="CD75" s="54"/>
      <c r="CN75" s="54"/>
      <c r="CX75" s="54"/>
      <c r="DH75" s="54"/>
      <c r="DR75" s="54"/>
      <c r="EB75" s="54"/>
      <c r="EL75" s="54"/>
      <c r="EV75" s="54"/>
      <c r="FF75" s="54"/>
      <c r="FP75" s="54"/>
      <c r="FZ75" s="54"/>
      <c r="GJ75" s="54"/>
      <c r="GT75" s="54"/>
      <c r="HD75" s="54"/>
      <c r="HN75" s="54"/>
      <c r="HX75" s="54"/>
      <c r="IH75" s="54"/>
    </row>
    <row r="76" spans="1:242" s="2" customFormat="1" x14ac:dyDescent="0.25">
      <c r="A76" s="168" t="str">
        <f ca="1">IF(ISBLANK('Data Summary'!A78),"",'Data Summary'!A78)</f>
        <v/>
      </c>
      <c r="B76" s="54"/>
      <c r="L76" s="54"/>
      <c r="V76" s="54"/>
      <c r="AF76" s="54"/>
      <c r="AP76" s="54"/>
      <c r="AZ76" s="54"/>
      <c r="BJ76" s="54"/>
      <c r="BT76" s="54"/>
      <c r="CD76" s="54"/>
      <c r="CN76" s="54"/>
      <c r="CX76" s="54"/>
      <c r="DH76" s="54"/>
      <c r="DR76" s="54"/>
      <c r="EB76" s="54"/>
      <c r="EL76" s="54"/>
      <c r="EV76" s="54"/>
      <c r="FF76" s="54"/>
      <c r="FP76" s="54"/>
      <c r="FZ76" s="54"/>
      <c r="GJ76" s="54"/>
      <c r="GT76" s="54"/>
      <c r="HD76" s="54"/>
      <c r="HN76" s="54"/>
      <c r="HX76" s="54"/>
      <c r="IH76" s="54"/>
    </row>
    <row r="77" spans="1:242" s="2" customFormat="1" x14ac:dyDescent="0.25">
      <c r="A77" s="168" t="str">
        <f ca="1">IF(ISBLANK('Data Summary'!A79),"",'Data Summary'!A79)</f>
        <v/>
      </c>
      <c r="B77" s="54"/>
      <c r="L77" s="54"/>
      <c r="V77" s="54"/>
      <c r="AF77" s="54"/>
      <c r="AP77" s="54"/>
      <c r="AZ77" s="54"/>
      <c r="BJ77" s="54"/>
      <c r="BT77" s="54"/>
      <c r="CD77" s="54"/>
      <c r="CN77" s="54"/>
      <c r="CX77" s="54"/>
      <c r="DH77" s="54"/>
      <c r="DR77" s="54"/>
      <c r="EB77" s="54"/>
      <c r="EL77" s="54"/>
      <c r="EV77" s="54"/>
      <c r="FF77" s="54"/>
      <c r="FP77" s="54"/>
      <c r="FZ77" s="54"/>
      <c r="GJ77" s="54"/>
      <c r="GT77" s="54"/>
      <c r="HD77" s="54"/>
      <c r="HN77" s="54"/>
      <c r="HX77" s="54"/>
      <c r="IH77" s="54"/>
    </row>
    <row r="78" spans="1:242" s="2" customFormat="1" x14ac:dyDescent="0.25">
      <c r="A78" s="168" t="str">
        <f ca="1">IF(ISBLANK('Data Summary'!A80),"",'Data Summary'!A80)</f>
        <v/>
      </c>
      <c r="B78" s="54"/>
      <c r="L78" s="54"/>
      <c r="V78" s="54"/>
      <c r="AF78" s="54"/>
      <c r="AP78" s="54"/>
      <c r="AZ78" s="54"/>
      <c r="BJ78" s="54"/>
      <c r="BT78" s="54"/>
      <c r="CD78" s="54"/>
      <c r="CN78" s="54"/>
      <c r="CX78" s="54"/>
      <c r="DH78" s="54"/>
      <c r="DR78" s="54"/>
      <c r="EB78" s="54"/>
      <c r="EL78" s="54"/>
      <c r="EV78" s="54"/>
      <c r="FF78" s="54"/>
      <c r="FP78" s="54"/>
      <c r="FZ78" s="54"/>
      <c r="GJ78" s="54"/>
      <c r="GT78" s="54"/>
      <c r="HD78" s="54"/>
      <c r="HN78" s="54"/>
      <c r="HX78" s="54"/>
      <c r="IH78" s="54"/>
    </row>
    <row r="79" spans="1:242" s="2" customFormat="1" x14ac:dyDescent="0.25">
      <c r="A79" s="168" t="str">
        <f ca="1">IF(ISBLANK('Data Summary'!A81),"",'Data Summary'!A81)</f>
        <v/>
      </c>
      <c r="B79" s="54"/>
      <c r="L79" s="54"/>
      <c r="V79" s="54"/>
      <c r="AF79" s="54"/>
      <c r="AP79" s="54"/>
      <c r="AZ79" s="54"/>
      <c r="BJ79" s="54"/>
      <c r="BT79" s="54"/>
      <c r="CD79" s="54"/>
      <c r="CN79" s="54"/>
      <c r="CX79" s="54"/>
      <c r="DH79" s="54"/>
      <c r="DR79" s="54"/>
      <c r="EB79" s="54"/>
      <c r="EL79" s="54"/>
      <c r="EV79" s="54"/>
      <c r="FF79" s="54"/>
      <c r="FP79" s="54"/>
      <c r="FZ79" s="54"/>
      <c r="GJ79" s="54"/>
      <c r="GT79" s="54"/>
      <c r="HD79" s="54"/>
      <c r="HN79" s="54"/>
      <c r="HX79" s="54"/>
      <c r="IH79" s="54"/>
    </row>
    <row r="80" spans="1:242" s="2" customFormat="1" x14ac:dyDescent="0.25">
      <c r="A80" s="168" t="str">
        <f ca="1">IF(ISBLANK('Data Summary'!A82),"",'Data Summary'!A82)</f>
        <v/>
      </c>
      <c r="B80" s="54"/>
      <c r="L80" s="54"/>
      <c r="V80" s="54"/>
      <c r="AF80" s="54"/>
      <c r="AP80" s="54"/>
      <c r="AZ80" s="54"/>
      <c r="BJ80" s="54"/>
      <c r="BT80" s="54"/>
      <c r="CD80" s="54"/>
      <c r="CN80" s="54"/>
      <c r="CX80" s="54"/>
      <c r="DH80" s="54"/>
      <c r="DR80" s="54"/>
      <c r="EB80" s="54"/>
      <c r="EL80" s="54"/>
      <c r="EV80" s="54"/>
      <c r="FF80" s="54"/>
      <c r="FP80" s="54"/>
      <c r="FZ80" s="54"/>
      <c r="GJ80" s="54"/>
      <c r="GT80" s="54"/>
      <c r="HD80" s="54"/>
      <c r="HN80" s="54"/>
      <c r="HX80" s="54"/>
      <c r="IH80" s="54"/>
    </row>
    <row r="81" spans="1:242" s="2" customFormat="1" x14ac:dyDescent="0.25">
      <c r="A81" s="168" t="str">
        <f ca="1">IF(ISBLANK('Data Summary'!A83),"",'Data Summary'!A83)</f>
        <v/>
      </c>
      <c r="B81" s="54"/>
      <c r="L81" s="54"/>
      <c r="V81" s="54"/>
      <c r="AF81" s="54"/>
      <c r="AP81" s="54"/>
      <c r="AZ81" s="54"/>
      <c r="BJ81" s="54"/>
      <c r="BT81" s="54"/>
      <c r="CD81" s="54"/>
      <c r="CN81" s="54"/>
      <c r="CX81" s="54"/>
      <c r="DH81" s="54"/>
      <c r="DR81" s="54"/>
      <c r="EB81" s="54"/>
      <c r="EL81" s="54"/>
      <c r="EV81" s="54"/>
      <c r="FF81" s="54"/>
      <c r="FP81" s="54"/>
      <c r="FZ81" s="54"/>
      <c r="GJ81" s="54"/>
      <c r="GT81" s="54"/>
      <c r="HD81" s="54"/>
      <c r="HN81" s="54"/>
      <c r="HX81" s="54"/>
      <c r="IH81" s="54"/>
    </row>
    <row r="82" spans="1:242" s="2" customFormat="1" x14ac:dyDescent="0.25">
      <c r="A82" s="168" t="str">
        <f ca="1">IF(ISBLANK('Data Summary'!A84),"",'Data Summary'!A84)</f>
        <v/>
      </c>
      <c r="B82" s="54"/>
      <c r="L82" s="54"/>
      <c r="V82" s="54"/>
      <c r="AF82" s="54"/>
      <c r="AP82" s="54"/>
      <c r="AZ82" s="54"/>
      <c r="BJ82" s="54"/>
      <c r="BT82" s="54"/>
      <c r="CD82" s="54"/>
      <c r="CN82" s="54"/>
      <c r="CX82" s="54"/>
      <c r="DH82" s="54"/>
      <c r="DR82" s="54"/>
      <c r="EB82" s="54"/>
      <c r="EL82" s="54"/>
      <c r="EV82" s="54"/>
      <c r="FF82" s="54"/>
      <c r="FP82" s="54"/>
      <c r="FZ82" s="54"/>
      <c r="GJ82" s="54"/>
      <c r="GT82" s="54"/>
      <c r="HD82" s="54"/>
      <c r="HN82" s="54"/>
      <c r="HX82" s="54"/>
      <c r="IH82" s="54"/>
    </row>
    <row r="83" spans="1:242" s="2" customFormat="1" x14ac:dyDescent="0.25">
      <c r="A83" s="168" t="str">
        <f ca="1">IF(ISBLANK('Data Summary'!A85),"",'Data Summary'!A85)</f>
        <v/>
      </c>
      <c r="B83" s="54"/>
      <c r="L83" s="54"/>
      <c r="V83" s="54"/>
      <c r="AF83" s="54"/>
      <c r="AP83" s="54"/>
      <c r="AZ83" s="54"/>
      <c r="BJ83" s="54"/>
      <c r="BT83" s="54"/>
      <c r="CD83" s="54"/>
      <c r="CN83" s="54"/>
      <c r="CX83" s="54"/>
      <c r="DH83" s="54"/>
      <c r="DR83" s="54"/>
      <c r="EB83" s="54"/>
      <c r="EL83" s="54"/>
      <c r="EV83" s="54"/>
      <c r="FF83" s="54"/>
      <c r="FP83" s="54"/>
      <c r="FZ83" s="54"/>
      <c r="GJ83" s="54"/>
      <c r="GT83" s="54"/>
      <c r="HD83" s="54"/>
      <c r="HN83" s="54"/>
      <c r="HX83" s="54"/>
      <c r="IH83" s="54"/>
    </row>
    <row r="84" spans="1:242" s="2" customFormat="1" x14ac:dyDescent="0.25">
      <c r="A84" s="168" t="str">
        <f ca="1">IF(ISBLANK('Data Summary'!A86),"",'Data Summary'!A86)</f>
        <v/>
      </c>
      <c r="B84" s="54"/>
      <c r="L84" s="54"/>
      <c r="V84" s="54"/>
      <c r="AF84" s="54"/>
      <c r="AP84" s="54"/>
      <c r="AZ84" s="54"/>
      <c r="BJ84" s="54"/>
      <c r="BT84" s="54"/>
      <c r="CD84" s="54"/>
      <c r="CN84" s="54"/>
      <c r="CX84" s="54"/>
      <c r="DH84" s="54"/>
      <c r="DR84" s="54"/>
      <c r="EB84" s="54"/>
      <c r="EL84" s="54"/>
      <c r="EV84" s="54"/>
      <c r="FF84" s="54"/>
      <c r="FP84" s="54"/>
      <c r="FZ84" s="54"/>
      <c r="GJ84" s="54"/>
      <c r="GT84" s="54"/>
      <c r="HD84" s="54"/>
      <c r="HN84" s="54"/>
      <c r="HX84" s="54"/>
      <c r="IH84" s="54"/>
    </row>
    <row r="85" spans="1:242" s="2" customFormat="1" x14ac:dyDescent="0.25">
      <c r="A85" s="168" t="str">
        <f ca="1">IF(ISBLANK('Data Summary'!A87),"",'Data Summary'!A87)</f>
        <v/>
      </c>
      <c r="B85" s="54"/>
      <c r="L85" s="54"/>
      <c r="V85" s="54"/>
      <c r="AF85" s="54"/>
      <c r="AP85" s="54"/>
      <c r="AZ85" s="54"/>
      <c r="BJ85" s="54"/>
      <c r="BT85" s="54"/>
      <c r="CD85" s="54"/>
      <c r="CN85" s="54"/>
      <c r="CX85" s="54"/>
      <c r="DH85" s="54"/>
      <c r="DR85" s="54"/>
      <c r="EB85" s="54"/>
      <c r="EL85" s="54"/>
      <c r="EV85" s="54"/>
      <c r="FF85" s="54"/>
      <c r="FP85" s="54"/>
      <c r="FZ85" s="54"/>
      <c r="GJ85" s="54"/>
      <c r="GT85" s="54"/>
      <c r="HD85" s="54"/>
      <c r="HN85" s="54"/>
      <c r="HX85" s="54"/>
      <c r="IH85" s="54"/>
    </row>
    <row r="86" spans="1:242" s="2" customFormat="1" x14ac:dyDescent="0.25">
      <c r="A86" s="168" t="str">
        <f ca="1">IF(ISBLANK('Data Summary'!A88),"",'Data Summary'!A88)</f>
        <v/>
      </c>
      <c r="B86" s="54"/>
      <c r="L86" s="54"/>
      <c r="V86" s="54"/>
      <c r="AF86" s="54"/>
      <c r="AP86" s="54"/>
      <c r="AZ86" s="54"/>
      <c r="BJ86" s="54"/>
      <c r="BT86" s="54"/>
      <c r="CD86" s="54"/>
      <c r="CN86" s="54"/>
      <c r="CX86" s="54"/>
      <c r="DH86" s="54"/>
      <c r="DR86" s="54"/>
      <c r="EB86" s="54"/>
      <c r="EL86" s="54"/>
      <c r="EV86" s="54"/>
      <c r="FF86" s="54"/>
      <c r="FP86" s="54"/>
      <c r="FZ86" s="54"/>
      <c r="GJ86" s="54"/>
      <c r="GT86" s="54"/>
      <c r="HD86" s="54"/>
      <c r="HN86" s="54"/>
      <c r="HX86" s="54"/>
      <c r="IH86" s="54"/>
    </row>
    <row r="87" spans="1:242" s="2" customFormat="1" x14ac:dyDescent="0.25">
      <c r="A87" s="168" t="str">
        <f ca="1">IF(ISBLANK('Data Summary'!A89),"",'Data Summary'!A89)</f>
        <v/>
      </c>
      <c r="B87" s="54"/>
      <c r="L87" s="54"/>
      <c r="V87" s="54"/>
      <c r="AF87" s="54"/>
      <c r="AP87" s="54"/>
      <c r="AZ87" s="54"/>
      <c r="BJ87" s="54"/>
      <c r="BT87" s="54"/>
      <c r="CD87" s="54"/>
      <c r="CN87" s="54"/>
      <c r="CX87" s="54"/>
      <c r="DH87" s="54"/>
      <c r="DR87" s="54"/>
      <c r="EB87" s="54"/>
      <c r="EL87" s="54"/>
      <c r="EV87" s="54"/>
      <c r="FF87" s="54"/>
      <c r="FP87" s="54"/>
      <c r="FZ87" s="54"/>
      <c r="GJ87" s="54"/>
      <c r="GT87" s="54"/>
      <c r="HD87" s="54"/>
      <c r="HN87" s="54"/>
      <c r="HX87" s="54"/>
      <c r="IH87" s="54"/>
    </row>
    <row r="88" spans="1:242" s="2" customFormat="1" x14ac:dyDescent="0.25">
      <c r="A88" s="168" t="str">
        <f ca="1">IF(ISBLANK('Data Summary'!A90),"",'Data Summary'!A90)</f>
        <v/>
      </c>
      <c r="B88" s="54"/>
      <c r="L88" s="54"/>
      <c r="V88" s="54"/>
      <c r="AF88" s="54"/>
      <c r="AP88" s="54"/>
      <c r="AZ88" s="54"/>
      <c r="BJ88" s="54"/>
      <c r="BT88" s="54"/>
      <c r="CD88" s="54"/>
      <c r="CN88" s="54"/>
      <c r="CX88" s="54"/>
      <c r="DH88" s="54"/>
      <c r="DR88" s="54"/>
      <c r="EB88" s="54"/>
      <c r="EL88" s="54"/>
      <c r="EV88" s="54"/>
      <c r="FF88" s="54"/>
      <c r="FP88" s="54"/>
      <c r="FZ88" s="54"/>
      <c r="GJ88" s="54"/>
      <c r="GT88" s="54"/>
      <c r="HD88" s="54"/>
      <c r="HN88" s="54"/>
      <c r="HX88" s="54"/>
      <c r="IH88" s="54"/>
    </row>
    <row r="89" spans="1:242" s="2" customFormat="1" x14ac:dyDescent="0.25">
      <c r="A89" s="168" t="str">
        <f ca="1">IF(ISBLANK('Data Summary'!A91),"",'Data Summary'!A91)</f>
        <v/>
      </c>
      <c r="B89" s="54"/>
      <c r="L89" s="54"/>
      <c r="V89" s="54"/>
      <c r="AF89" s="54"/>
      <c r="AP89" s="54"/>
      <c r="AZ89" s="54"/>
      <c r="BJ89" s="54"/>
      <c r="BT89" s="54"/>
      <c r="CD89" s="54"/>
      <c r="CN89" s="54"/>
      <c r="CX89" s="54"/>
      <c r="DH89" s="54"/>
      <c r="DR89" s="54"/>
      <c r="EB89" s="54"/>
      <c r="EL89" s="54"/>
      <c r="EV89" s="54"/>
      <c r="FF89" s="54"/>
      <c r="FP89" s="54"/>
      <c r="FZ89" s="54"/>
      <c r="GJ89" s="54"/>
      <c r="GT89" s="54"/>
      <c r="HD89" s="54"/>
      <c r="HN89" s="54"/>
      <c r="HX89" s="54"/>
      <c r="IH89" s="54"/>
    </row>
    <row r="90" spans="1:242" s="2" customFormat="1" x14ac:dyDescent="0.25">
      <c r="A90" s="168" t="str">
        <f ca="1">IF(ISBLANK('Data Summary'!A92),"",'Data Summary'!A92)</f>
        <v/>
      </c>
      <c r="B90" s="54"/>
      <c r="L90" s="54"/>
      <c r="V90" s="54"/>
      <c r="AF90" s="54"/>
      <c r="AP90" s="54"/>
      <c r="AZ90" s="54"/>
      <c r="BJ90" s="54"/>
      <c r="BT90" s="54"/>
      <c r="CD90" s="54"/>
      <c r="CN90" s="54"/>
      <c r="CX90" s="54"/>
      <c r="DH90" s="54"/>
      <c r="DR90" s="54"/>
      <c r="EB90" s="54"/>
      <c r="EL90" s="54"/>
      <c r="EV90" s="54"/>
      <c r="FF90" s="54"/>
      <c r="FP90" s="54"/>
      <c r="FZ90" s="54"/>
      <c r="GJ90" s="54"/>
      <c r="GT90" s="54"/>
      <c r="HD90" s="54"/>
      <c r="HN90" s="54"/>
      <c r="HX90" s="54"/>
      <c r="IH90" s="54"/>
    </row>
    <row r="91" spans="1:242" s="2" customFormat="1" x14ac:dyDescent="0.25">
      <c r="A91" s="168" t="str">
        <f ca="1">IF(ISBLANK('Data Summary'!A93),"",'Data Summary'!A93)</f>
        <v/>
      </c>
      <c r="B91" s="54"/>
      <c r="L91" s="54"/>
      <c r="V91" s="54"/>
      <c r="AF91" s="54"/>
      <c r="AP91" s="54"/>
      <c r="AZ91" s="54"/>
      <c r="BJ91" s="54"/>
      <c r="BT91" s="54"/>
      <c r="CD91" s="54"/>
      <c r="CN91" s="54"/>
      <c r="CX91" s="54"/>
      <c r="DH91" s="54"/>
      <c r="DR91" s="54"/>
      <c r="EB91" s="54"/>
      <c r="EL91" s="54"/>
      <c r="EV91" s="54"/>
      <c r="FF91" s="54"/>
      <c r="FP91" s="54"/>
      <c r="FZ91" s="54"/>
      <c r="GJ91" s="54"/>
      <c r="GT91" s="54"/>
      <c r="HD91" s="54"/>
      <c r="HN91" s="54"/>
      <c r="HX91" s="54"/>
      <c r="IH91" s="54"/>
    </row>
    <row r="92" spans="1:242" s="2" customFormat="1" x14ac:dyDescent="0.25">
      <c r="A92" s="168" t="str">
        <f ca="1">IF(ISBLANK('Data Summary'!A94),"",'Data Summary'!A94)</f>
        <v/>
      </c>
      <c r="B92" s="54"/>
      <c r="L92" s="54"/>
      <c r="V92" s="54"/>
      <c r="AF92" s="54"/>
      <c r="AP92" s="54"/>
      <c r="AZ92" s="54"/>
      <c r="BJ92" s="54"/>
      <c r="BT92" s="54"/>
      <c r="CD92" s="54"/>
      <c r="CN92" s="54"/>
      <c r="CX92" s="54"/>
      <c r="DH92" s="54"/>
      <c r="DR92" s="54"/>
      <c r="EB92" s="54"/>
      <c r="EL92" s="54"/>
      <c r="EV92" s="54"/>
      <c r="FF92" s="54"/>
      <c r="FP92" s="54"/>
      <c r="FZ92" s="54"/>
      <c r="GJ92" s="54"/>
      <c r="GT92" s="54"/>
      <c r="HD92" s="54"/>
      <c r="HN92" s="54"/>
      <c r="HX92" s="54"/>
      <c r="IH92" s="54"/>
    </row>
    <row r="93" spans="1:242" s="2" customFormat="1" x14ac:dyDescent="0.25">
      <c r="A93" s="168" t="str">
        <f ca="1">IF(ISBLANK('Data Summary'!A95),"",'Data Summary'!A95)</f>
        <v/>
      </c>
      <c r="B93" s="54"/>
      <c r="L93" s="54"/>
      <c r="V93" s="54"/>
      <c r="AF93" s="54"/>
      <c r="AP93" s="54"/>
      <c r="AZ93" s="54"/>
      <c r="BJ93" s="54"/>
      <c r="BT93" s="54"/>
      <c r="CD93" s="54"/>
      <c r="CN93" s="54"/>
      <c r="CX93" s="54"/>
      <c r="DH93" s="54"/>
      <c r="DR93" s="54"/>
      <c r="EB93" s="54"/>
      <c r="EL93" s="54"/>
      <c r="EV93" s="54"/>
      <c r="FF93" s="54"/>
      <c r="FP93" s="54"/>
      <c r="FZ93" s="54"/>
      <c r="GJ93" s="54"/>
      <c r="GT93" s="54"/>
      <c r="HD93" s="54"/>
      <c r="HN93" s="54"/>
      <c r="HX93" s="54"/>
      <c r="IH93" s="54"/>
    </row>
    <row r="94" spans="1:242" s="2" customFormat="1" x14ac:dyDescent="0.25">
      <c r="A94" s="168" t="str">
        <f ca="1">IF(ISBLANK('Data Summary'!A96),"",'Data Summary'!A96)</f>
        <v/>
      </c>
      <c r="B94" s="54"/>
      <c r="L94" s="54"/>
      <c r="V94" s="54"/>
      <c r="AF94" s="54"/>
      <c r="AP94" s="54"/>
      <c r="AZ94" s="54"/>
      <c r="BJ94" s="54"/>
      <c r="BT94" s="54"/>
      <c r="CD94" s="54"/>
      <c r="CN94" s="54"/>
      <c r="CX94" s="54"/>
      <c r="DH94" s="54"/>
      <c r="DR94" s="54"/>
      <c r="EB94" s="54"/>
      <c r="EL94" s="54"/>
      <c r="EV94" s="54"/>
      <c r="FF94" s="54"/>
      <c r="FP94" s="54"/>
      <c r="FZ94" s="54"/>
      <c r="GJ94" s="54"/>
      <c r="GT94" s="54"/>
      <c r="HD94" s="54"/>
      <c r="HN94" s="54"/>
      <c r="HX94" s="54"/>
      <c r="IH94" s="54"/>
    </row>
    <row r="95" spans="1:242" s="2" customFormat="1" x14ac:dyDescent="0.25">
      <c r="A95" s="168" t="str">
        <f ca="1">IF(ISBLANK('Data Summary'!A97),"",'Data Summary'!A97)</f>
        <v/>
      </c>
      <c r="B95" s="54"/>
      <c r="L95" s="54"/>
      <c r="V95" s="54"/>
      <c r="AF95" s="54"/>
      <c r="AP95" s="54"/>
      <c r="AZ95" s="54"/>
      <c r="BJ95" s="54"/>
      <c r="BT95" s="54"/>
      <c r="CD95" s="54"/>
      <c r="CN95" s="54"/>
      <c r="CX95" s="54"/>
      <c r="DH95" s="54"/>
      <c r="DR95" s="54"/>
      <c r="EB95" s="54"/>
      <c r="EL95" s="54"/>
      <c r="EV95" s="54"/>
      <c r="FF95" s="54"/>
      <c r="FP95" s="54"/>
      <c r="FZ95" s="54"/>
      <c r="GJ95" s="54"/>
      <c r="GT95" s="54"/>
      <c r="HD95" s="54"/>
      <c r="HN95" s="54"/>
      <c r="HX95" s="54"/>
      <c r="IH95" s="54"/>
    </row>
    <row r="96" spans="1:242" s="2" customFormat="1" x14ac:dyDescent="0.25">
      <c r="A96" s="168" t="str">
        <f ca="1">IF(ISBLANK('Data Summary'!A98),"",'Data Summary'!A98)</f>
        <v/>
      </c>
      <c r="B96" s="54"/>
      <c r="L96" s="54"/>
      <c r="V96" s="54"/>
      <c r="AF96" s="54"/>
      <c r="AP96" s="54"/>
      <c r="AZ96" s="54"/>
      <c r="BJ96" s="54"/>
      <c r="BT96" s="54"/>
      <c r="CD96" s="54"/>
      <c r="CN96" s="54"/>
      <c r="CX96" s="54"/>
      <c r="DH96" s="54"/>
      <c r="DR96" s="54"/>
      <c r="EB96" s="54"/>
      <c r="EL96" s="54"/>
      <c r="EV96" s="54"/>
      <c r="FF96" s="54"/>
      <c r="FP96" s="54"/>
      <c r="FZ96" s="54"/>
      <c r="GJ96" s="54"/>
      <c r="GT96" s="54"/>
      <c r="HD96" s="54"/>
      <c r="HN96" s="54"/>
      <c r="HX96" s="54"/>
      <c r="IH96" s="54"/>
    </row>
    <row r="97" spans="1:242" s="2" customFormat="1" x14ac:dyDescent="0.25">
      <c r="A97" s="168" t="str">
        <f ca="1">IF(ISBLANK('Data Summary'!A99),"",'Data Summary'!A99)</f>
        <v/>
      </c>
      <c r="B97" s="54"/>
      <c r="L97" s="54"/>
      <c r="V97" s="54"/>
      <c r="AF97" s="54"/>
      <c r="AP97" s="54"/>
      <c r="AZ97" s="54"/>
      <c r="BJ97" s="54"/>
      <c r="BT97" s="54"/>
      <c r="CD97" s="54"/>
      <c r="CN97" s="54"/>
      <c r="CX97" s="54"/>
      <c r="DH97" s="54"/>
      <c r="DR97" s="54"/>
      <c r="EB97" s="54"/>
      <c r="EL97" s="54"/>
      <c r="EV97" s="54"/>
      <c r="FF97" s="54"/>
      <c r="FP97" s="54"/>
      <c r="FZ97" s="54"/>
      <c r="GJ97" s="54"/>
      <c r="GT97" s="54"/>
      <c r="HD97" s="54"/>
      <c r="HN97" s="54"/>
      <c r="HX97" s="54"/>
      <c r="IH97" s="54"/>
    </row>
    <row r="98" spans="1:242" s="2" customFormat="1" x14ac:dyDescent="0.25">
      <c r="A98" s="168" t="str">
        <f ca="1">IF(ISBLANK('Data Summary'!A100),"",'Data Summary'!A100)</f>
        <v/>
      </c>
      <c r="B98" s="54"/>
      <c r="L98" s="54"/>
      <c r="V98" s="54"/>
      <c r="AF98" s="54"/>
      <c r="AP98" s="54"/>
      <c r="AZ98" s="54"/>
      <c r="BJ98" s="54"/>
      <c r="BT98" s="54"/>
      <c r="CD98" s="54"/>
      <c r="CN98" s="54"/>
      <c r="CX98" s="54"/>
      <c r="DH98" s="54"/>
      <c r="DR98" s="54"/>
      <c r="EB98" s="54"/>
      <c r="EL98" s="54"/>
      <c r="EV98" s="54"/>
      <c r="FF98" s="54"/>
      <c r="FP98" s="54"/>
      <c r="FZ98" s="54"/>
      <c r="GJ98" s="54"/>
      <c r="GT98" s="54"/>
      <c r="HD98" s="54"/>
      <c r="HN98" s="54"/>
      <c r="HX98" s="54"/>
      <c r="IH98" s="54"/>
    </row>
    <row r="99" spans="1:242" s="2" customFormat="1" x14ac:dyDescent="0.25">
      <c r="A99" s="168" t="str">
        <f ca="1">IF(ISBLANK('Data Summary'!A101),"",'Data Summary'!A101)</f>
        <v/>
      </c>
      <c r="B99" s="54"/>
      <c r="L99" s="54"/>
      <c r="V99" s="54"/>
      <c r="AF99" s="54"/>
      <c r="AP99" s="54"/>
      <c r="AZ99" s="54"/>
      <c r="BJ99" s="54"/>
      <c r="BT99" s="54"/>
      <c r="CD99" s="54"/>
      <c r="CN99" s="54"/>
      <c r="CX99" s="54"/>
      <c r="DH99" s="54"/>
      <c r="DR99" s="54"/>
      <c r="EB99" s="54"/>
      <c r="EL99" s="54"/>
      <c r="EV99" s="54"/>
      <c r="FF99" s="54"/>
      <c r="FP99" s="54"/>
      <c r="FZ99" s="54"/>
      <c r="GJ99" s="54"/>
      <c r="GT99" s="54"/>
      <c r="HD99" s="54"/>
      <c r="HN99" s="54"/>
      <c r="HX99" s="54"/>
      <c r="IH99" s="54"/>
    </row>
    <row r="100" spans="1:242" s="2" customFormat="1" x14ac:dyDescent="0.25">
      <c r="A100" s="168" t="str">
        <f ca="1">IF(ISBLANK('Data Summary'!A102),"",'Data Summary'!A102)</f>
        <v/>
      </c>
      <c r="B100" s="54"/>
      <c r="L100" s="54"/>
      <c r="V100" s="54"/>
      <c r="AF100" s="54"/>
      <c r="AP100" s="54"/>
      <c r="AZ100" s="54"/>
      <c r="BJ100" s="54"/>
      <c r="BT100" s="54"/>
      <c r="CD100" s="54"/>
      <c r="CN100" s="54"/>
      <c r="CX100" s="54"/>
      <c r="DH100" s="54"/>
      <c r="DR100" s="54"/>
      <c r="EB100" s="54"/>
      <c r="EL100" s="54"/>
      <c r="EV100" s="54"/>
      <c r="FF100" s="54"/>
      <c r="FP100" s="54"/>
      <c r="FZ100" s="54"/>
      <c r="GJ100" s="54"/>
      <c r="GT100" s="54"/>
      <c r="HD100" s="54"/>
      <c r="HN100" s="54"/>
      <c r="HX100" s="54"/>
      <c r="IH100" s="54"/>
    </row>
    <row r="101" spans="1:242" s="2" customFormat="1" x14ac:dyDescent="0.25">
      <c r="A101" s="168" t="str">
        <f ca="1">IF(ISBLANK('Data Summary'!A103),"",'Data Summary'!A103)</f>
        <v/>
      </c>
      <c r="B101" s="54"/>
      <c r="L101" s="54"/>
      <c r="V101" s="54"/>
      <c r="AF101" s="54"/>
      <c r="AP101" s="54"/>
      <c r="AZ101" s="54"/>
      <c r="BJ101" s="54"/>
      <c r="BT101" s="54"/>
      <c r="CD101" s="54"/>
      <c r="CN101" s="54"/>
      <c r="CX101" s="54"/>
      <c r="DH101" s="54"/>
      <c r="DR101" s="54"/>
      <c r="EB101" s="54"/>
      <c r="EL101" s="54"/>
      <c r="EV101" s="54"/>
      <c r="FF101" s="54"/>
      <c r="FP101" s="54"/>
      <c r="FZ101" s="54"/>
      <c r="GJ101" s="54"/>
      <c r="GT101" s="54"/>
      <c r="HD101" s="54"/>
      <c r="HN101" s="54"/>
      <c r="HX101" s="54"/>
      <c r="IH101" s="54"/>
    </row>
    <row r="102" spans="1:242" s="2" customFormat="1" x14ac:dyDescent="0.25">
      <c r="A102" s="168" t="str">
        <f ca="1">IF(ISBLANK('Data Summary'!A104),"",'Data Summary'!A104)</f>
        <v/>
      </c>
      <c r="B102" s="54"/>
      <c r="L102" s="54"/>
      <c r="V102" s="54"/>
      <c r="AF102" s="54"/>
      <c r="AP102" s="54"/>
      <c r="AZ102" s="54"/>
      <c r="BJ102" s="54"/>
      <c r="BT102" s="54"/>
      <c r="CD102" s="54"/>
      <c r="CN102" s="54"/>
      <c r="CX102" s="54"/>
      <c r="DH102" s="54"/>
      <c r="DR102" s="54"/>
      <c r="EB102" s="54"/>
      <c r="EL102" s="54"/>
      <c r="EV102" s="54"/>
      <c r="FF102" s="54"/>
      <c r="FP102" s="54"/>
      <c r="FZ102" s="54"/>
      <c r="GJ102" s="54"/>
      <c r="GT102" s="54"/>
      <c r="HD102" s="54"/>
      <c r="HN102" s="54"/>
      <c r="HX102" s="54"/>
      <c r="IH102" s="54"/>
    </row>
    <row r="103" spans="1:242" s="2" customFormat="1" x14ac:dyDescent="0.25">
      <c r="A103" s="168" t="str">
        <f ca="1">IF(ISBLANK('Data Summary'!A105),"",'Data Summary'!A105)</f>
        <v/>
      </c>
      <c r="B103" s="54"/>
      <c r="L103" s="54"/>
      <c r="V103" s="54"/>
      <c r="AF103" s="54"/>
      <c r="AP103" s="54"/>
      <c r="AZ103" s="54"/>
      <c r="BJ103" s="54"/>
      <c r="BT103" s="54"/>
      <c r="CD103" s="54"/>
      <c r="CN103" s="54"/>
      <c r="CX103" s="54"/>
      <c r="DH103" s="54"/>
      <c r="DR103" s="54"/>
      <c r="EB103" s="54"/>
      <c r="EL103" s="54"/>
      <c r="EV103" s="54"/>
      <c r="FF103" s="54"/>
      <c r="FP103" s="54"/>
      <c r="FZ103" s="54"/>
      <c r="GJ103" s="54"/>
      <c r="GT103" s="54"/>
      <c r="HD103" s="54"/>
      <c r="HN103" s="54"/>
      <c r="HX103" s="54"/>
      <c r="IH103" s="54"/>
    </row>
    <row r="104" spans="1:242" s="2" customFormat="1" x14ac:dyDescent="0.25">
      <c r="A104" s="168" t="str">
        <f ca="1">IF(ISBLANK('Data Summary'!A106),"",'Data Summary'!A106)</f>
        <v/>
      </c>
      <c r="B104" s="54"/>
      <c r="L104" s="54"/>
      <c r="V104" s="54"/>
      <c r="AF104" s="54"/>
      <c r="AP104" s="54"/>
      <c r="AZ104" s="54"/>
      <c r="BJ104" s="54"/>
      <c r="BT104" s="54"/>
      <c r="CD104" s="54"/>
      <c r="CN104" s="54"/>
      <c r="CX104" s="54"/>
      <c r="DH104" s="54"/>
      <c r="DR104" s="54"/>
      <c r="EB104" s="54"/>
      <c r="EL104" s="54"/>
      <c r="EV104" s="54"/>
      <c r="FF104" s="54"/>
      <c r="FP104" s="54"/>
      <c r="FZ104" s="54"/>
      <c r="GJ104" s="54"/>
      <c r="GT104" s="54"/>
      <c r="HD104" s="54"/>
      <c r="HN104" s="54"/>
      <c r="HX104" s="54"/>
      <c r="IH104" s="54"/>
    </row>
    <row r="105" spans="1:242" s="2" customFormat="1" x14ac:dyDescent="0.25">
      <c r="A105" s="168" t="str">
        <f ca="1">IF(ISBLANK('Data Summary'!A107),"",'Data Summary'!A107)</f>
        <v/>
      </c>
      <c r="B105" s="54"/>
      <c r="L105" s="54"/>
      <c r="V105" s="54"/>
      <c r="AF105" s="54"/>
      <c r="AP105" s="54"/>
      <c r="AZ105" s="54"/>
      <c r="BJ105" s="54"/>
      <c r="BT105" s="54"/>
      <c r="CD105" s="54"/>
      <c r="CN105" s="54"/>
      <c r="CX105" s="54"/>
      <c r="DH105" s="54"/>
      <c r="DR105" s="54"/>
      <c r="EB105" s="54"/>
      <c r="EL105" s="54"/>
      <c r="EV105" s="54"/>
      <c r="FF105" s="54"/>
      <c r="FP105" s="54"/>
      <c r="FZ105" s="54"/>
      <c r="GJ105" s="54"/>
      <c r="GT105" s="54"/>
      <c r="HD105" s="54"/>
      <c r="HN105" s="54"/>
      <c r="HX105" s="54"/>
      <c r="IH105" s="54"/>
    </row>
    <row r="106" spans="1:242" s="2" customFormat="1" x14ac:dyDescent="0.25">
      <c r="A106" s="168" t="str">
        <f ca="1">IF(ISBLANK('Data Summary'!A108),"",'Data Summary'!A108)</f>
        <v/>
      </c>
      <c r="B106" s="54"/>
      <c r="L106" s="54"/>
      <c r="V106" s="54"/>
      <c r="AF106" s="54"/>
      <c r="AP106" s="54"/>
      <c r="AZ106" s="54"/>
      <c r="BJ106" s="54"/>
      <c r="BT106" s="54"/>
      <c r="CD106" s="54"/>
      <c r="CN106" s="54"/>
      <c r="CX106" s="54"/>
      <c r="DH106" s="54"/>
      <c r="DR106" s="54"/>
      <c r="EB106" s="54"/>
      <c r="EL106" s="54"/>
      <c r="EV106" s="54"/>
      <c r="FF106" s="54"/>
      <c r="FP106" s="54"/>
      <c r="FZ106" s="54"/>
      <c r="GJ106" s="54"/>
      <c r="GT106" s="54"/>
      <c r="HD106" s="54"/>
      <c r="HN106" s="54"/>
      <c r="HX106" s="54"/>
      <c r="IH106" s="54"/>
    </row>
    <row r="107" spans="1:242" s="2" customFormat="1" x14ac:dyDescent="0.25">
      <c r="A107" s="168" t="str">
        <f ca="1">IF(ISBLANK('Data Summary'!A109),"",'Data Summary'!A109)</f>
        <v/>
      </c>
      <c r="B107" s="54"/>
      <c r="L107" s="54"/>
      <c r="V107" s="54"/>
      <c r="AF107" s="54"/>
      <c r="AP107" s="54"/>
      <c r="AZ107" s="54"/>
      <c r="BJ107" s="54"/>
      <c r="BT107" s="54"/>
      <c r="CD107" s="54"/>
      <c r="CN107" s="54"/>
      <c r="CX107" s="54"/>
      <c r="DH107" s="54"/>
      <c r="DR107" s="54"/>
      <c r="EB107" s="54"/>
      <c r="EL107" s="54"/>
      <c r="EV107" s="54"/>
      <c r="FF107" s="54"/>
      <c r="FP107" s="54"/>
      <c r="FZ107" s="54"/>
      <c r="GJ107" s="54"/>
      <c r="GT107" s="54"/>
      <c r="HD107" s="54"/>
      <c r="HN107" s="54"/>
      <c r="HX107" s="54"/>
      <c r="IH107" s="54"/>
    </row>
    <row r="108" spans="1:242" s="2" customFormat="1" x14ac:dyDescent="0.25">
      <c r="A108" s="168" t="str">
        <f ca="1">IF(ISBLANK('Data Summary'!A110),"",'Data Summary'!A110)</f>
        <v/>
      </c>
      <c r="B108" s="54"/>
      <c r="L108" s="54"/>
      <c r="V108" s="54"/>
      <c r="AF108" s="54"/>
      <c r="AP108" s="54"/>
      <c r="AZ108" s="54"/>
      <c r="BJ108" s="54"/>
      <c r="BT108" s="54"/>
      <c r="CD108" s="54"/>
      <c r="CN108" s="54"/>
      <c r="CX108" s="54"/>
      <c r="DH108" s="54"/>
      <c r="DR108" s="54"/>
      <c r="EB108" s="54"/>
      <c r="EL108" s="54"/>
      <c r="EV108" s="54"/>
      <c r="FF108" s="54"/>
      <c r="FP108" s="54"/>
      <c r="FZ108" s="54"/>
      <c r="GJ108" s="54"/>
      <c r="GT108" s="54"/>
      <c r="HD108" s="54"/>
      <c r="HN108" s="54"/>
      <c r="HX108" s="54"/>
      <c r="IH108" s="54"/>
    </row>
    <row r="109" spans="1:242" s="2" customFormat="1" x14ac:dyDescent="0.25">
      <c r="A109" s="168" t="str">
        <f ca="1">IF(ISBLANK('Data Summary'!A111),"",'Data Summary'!A111)</f>
        <v/>
      </c>
      <c r="B109" s="54"/>
      <c r="L109" s="54"/>
      <c r="V109" s="54"/>
      <c r="AF109" s="54"/>
      <c r="AP109" s="54"/>
      <c r="AZ109" s="54"/>
      <c r="BJ109" s="54"/>
      <c r="BT109" s="54"/>
      <c r="CD109" s="54"/>
      <c r="CN109" s="54"/>
      <c r="CX109" s="54"/>
      <c r="DH109" s="54"/>
      <c r="DR109" s="54"/>
      <c r="EB109" s="54"/>
      <c r="EL109" s="54"/>
      <c r="EV109" s="54"/>
      <c r="FF109" s="54"/>
      <c r="FP109" s="54"/>
      <c r="FZ109" s="54"/>
      <c r="GJ109" s="54"/>
      <c r="GT109" s="54"/>
      <c r="HD109" s="54"/>
      <c r="HN109" s="54"/>
      <c r="HX109" s="54"/>
      <c r="IH109" s="54"/>
    </row>
    <row r="110" spans="1:242" s="2" customFormat="1" x14ac:dyDescent="0.25">
      <c r="A110" s="168" t="str">
        <f ca="1">IF(ISBLANK('Data Summary'!A112),"",'Data Summary'!A112)</f>
        <v/>
      </c>
      <c r="B110" s="54"/>
      <c r="L110" s="54"/>
      <c r="V110" s="54"/>
      <c r="AF110" s="54"/>
      <c r="AP110" s="54"/>
      <c r="AZ110" s="54"/>
      <c r="BJ110" s="54"/>
      <c r="BT110" s="54"/>
      <c r="CD110" s="54"/>
      <c r="CN110" s="54"/>
      <c r="CX110" s="54"/>
      <c r="DH110" s="54"/>
      <c r="DR110" s="54"/>
      <c r="EB110" s="54"/>
      <c r="EL110" s="54"/>
      <c r="EV110" s="54"/>
      <c r="FF110" s="54"/>
      <c r="FP110" s="54"/>
      <c r="FZ110" s="54"/>
      <c r="GJ110" s="54"/>
      <c r="GT110" s="54"/>
      <c r="HD110" s="54"/>
      <c r="HN110" s="54"/>
      <c r="HX110" s="54"/>
      <c r="IH110" s="54"/>
    </row>
    <row r="111" spans="1:242" s="2" customFormat="1" x14ac:dyDescent="0.25">
      <c r="A111" s="168" t="str">
        <f ca="1">IF(ISBLANK('Data Summary'!A113),"",'Data Summary'!A113)</f>
        <v/>
      </c>
      <c r="B111" s="54"/>
      <c r="L111" s="54"/>
      <c r="V111" s="54"/>
      <c r="AF111" s="54"/>
      <c r="AP111" s="54"/>
      <c r="AZ111" s="54"/>
      <c r="BJ111" s="54"/>
      <c r="BT111" s="54"/>
      <c r="CD111" s="54"/>
      <c r="CN111" s="54"/>
      <c r="CX111" s="54"/>
      <c r="DH111" s="54"/>
      <c r="DR111" s="54"/>
      <c r="EB111" s="54"/>
      <c r="EL111" s="54"/>
      <c r="EV111" s="54"/>
      <c r="FF111" s="54"/>
      <c r="FP111" s="54"/>
      <c r="FZ111" s="54"/>
      <c r="GJ111" s="54"/>
      <c r="GT111" s="54"/>
      <c r="HD111" s="54"/>
      <c r="HN111" s="54"/>
      <c r="HX111" s="54"/>
      <c r="IH111" s="54"/>
    </row>
    <row r="112" spans="1:242" s="2" customFormat="1" x14ac:dyDescent="0.25">
      <c r="A112" s="168" t="str">
        <f ca="1">IF(ISBLANK('Data Summary'!A114),"",'Data Summary'!A114)</f>
        <v/>
      </c>
      <c r="B112" s="54"/>
      <c r="L112" s="54"/>
      <c r="V112" s="54"/>
      <c r="AF112" s="54"/>
      <c r="AP112" s="54"/>
      <c r="AZ112" s="54"/>
      <c r="BJ112" s="54"/>
      <c r="BT112" s="54"/>
      <c r="CD112" s="54"/>
      <c r="CN112" s="54"/>
      <c r="CX112" s="54"/>
      <c r="DH112" s="54"/>
      <c r="DR112" s="54"/>
      <c r="EB112" s="54"/>
      <c r="EL112" s="54"/>
      <c r="EV112" s="54"/>
      <c r="FF112" s="54"/>
      <c r="FP112" s="54"/>
      <c r="FZ112" s="54"/>
      <c r="GJ112" s="54"/>
      <c r="GT112" s="54"/>
      <c r="HD112" s="54"/>
      <c r="HN112" s="54"/>
      <c r="HX112" s="54"/>
      <c r="IH112" s="54"/>
    </row>
    <row r="113" spans="1:242" s="2" customFormat="1" x14ac:dyDescent="0.25">
      <c r="A113" s="168" t="str">
        <f ca="1">IF(ISBLANK('Data Summary'!A115),"",'Data Summary'!A115)</f>
        <v/>
      </c>
      <c r="B113" s="54"/>
      <c r="L113" s="54"/>
      <c r="V113" s="54"/>
      <c r="AF113" s="54"/>
      <c r="AP113" s="54"/>
      <c r="AZ113" s="54"/>
      <c r="BJ113" s="54"/>
      <c r="BT113" s="54"/>
      <c r="CD113" s="54"/>
      <c r="CN113" s="54"/>
      <c r="CX113" s="54"/>
      <c r="DH113" s="54"/>
      <c r="DR113" s="54"/>
      <c r="EB113" s="54"/>
      <c r="EL113" s="54"/>
      <c r="EV113" s="54"/>
      <c r="FF113" s="54"/>
      <c r="FP113" s="54"/>
      <c r="FZ113" s="54"/>
      <c r="GJ113" s="54"/>
      <c r="GT113" s="54"/>
      <c r="HD113" s="54"/>
      <c r="HN113" s="54"/>
      <c r="HX113" s="54"/>
      <c r="IH113" s="54"/>
    </row>
    <row r="114" spans="1:242" s="2" customFormat="1" x14ac:dyDescent="0.25">
      <c r="A114" s="168" t="str">
        <f ca="1">IF(ISBLANK('Data Summary'!A116),"",'Data Summary'!A116)</f>
        <v/>
      </c>
      <c r="B114" s="54"/>
      <c r="L114" s="54"/>
      <c r="V114" s="54"/>
      <c r="AF114" s="54"/>
      <c r="AP114" s="54"/>
      <c r="AZ114" s="54"/>
      <c r="BJ114" s="54"/>
      <c r="BT114" s="54"/>
      <c r="CD114" s="54"/>
      <c r="CN114" s="54"/>
      <c r="CX114" s="54"/>
      <c r="DH114" s="54"/>
      <c r="DR114" s="54"/>
      <c r="EB114" s="54"/>
      <c r="EL114" s="54"/>
      <c r="EV114" s="54"/>
      <c r="FF114" s="54"/>
      <c r="FP114" s="54"/>
      <c r="FZ114" s="54"/>
      <c r="GJ114" s="54"/>
      <c r="GT114" s="54"/>
      <c r="HD114" s="54"/>
      <c r="HN114" s="54"/>
      <c r="HX114" s="54"/>
      <c r="IH114" s="54"/>
    </row>
    <row r="115" spans="1:242" s="2" customFormat="1" x14ac:dyDescent="0.25">
      <c r="A115" s="168" t="str">
        <f ca="1">IF(ISBLANK('Data Summary'!A117),"",'Data Summary'!A117)</f>
        <v/>
      </c>
      <c r="B115" s="54"/>
      <c r="L115" s="54"/>
      <c r="V115" s="54"/>
      <c r="AF115" s="54"/>
      <c r="AP115" s="54"/>
      <c r="AZ115" s="54"/>
      <c r="BJ115" s="54"/>
      <c r="BT115" s="54"/>
      <c r="CD115" s="54"/>
      <c r="CN115" s="54"/>
      <c r="CX115" s="54"/>
      <c r="DH115" s="54"/>
      <c r="DR115" s="54"/>
      <c r="EB115" s="54"/>
      <c r="EL115" s="54"/>
      <c r="EV115" s="54"/>
      <c r="FF115" s="54"/>
      <c r="FP115" s="54"/>
      <c r="FZ115" s="54"/>
      <c r="GJ115" s="54"/>
      <c r="GT115" s="54"/>
      <c r="HD115" s="54"/>
      <c r="HN115" s="54"/>
      <c r="HX115" s="54"/>
      <c r="IH115" s="54"/>
    </row>
    <row r="116" spans="1:242" s="2" customFormat="1" x14ac:dyDescent="0.25">
      <c r="A116" s="168" t="str">
        <f ca="1">IF(ISBLANK('Data Summary'!A118),"",'Data Summary'!A118)</f>
        <v/>
      </c>
      <c r="B116" s="54"/>
      <c r="L116" s="54"/>
      <c r="V116" s="54"/>
      <c r="AF116" s="54"/>
      <c r="AP116" s="54"/>
      <c r="AZ116" s="54"/>
      <c r="BJ116" s="54"/>
      <c r="BT116" s="54"/>
      <c r="CD116" s="54"/>
      <c r="CN116" s="54"/>
      <c r="CX116" s="54"/>
      <c r="DH116" s="54"/>
      <c r="DR116" s="54"/>
      <c r="EB116" s="54"/>
      <c r="EL116" s="54"/>
      <c r="EV116" s="54"/>
      <c r="FF116" s="54"/>
      <c r="FP116" s="54"/>
      <c r="FZ116" s="54"/>
      <c r="GJ116" s="54"/>
      <c r="GT116" s="54"/>
      <c r="HD116" s="54"/>
      <c r="HN116" s="54"/>
      <c r="HX116" s="54"/>
      <c r="IH116" s="54"/>
    </row>
    <row r="117" spans="1:242" s="2" customFormat="1" x14ac:dyDescent="0.25">
      <c r="A117" s="168" t="str">
        <f ca="1">IF(ISBLANK('Data Summary'!A119),"",'Data Summary'!A119)</f>
        <v/>
      </c>
      <c r="B117" s="54"/>
      <c r="L117" s="54"/>
      <c r="V117" s="54"/>
      <c r="AF117" s="54"/>
      <c r="AP117" s="54"/>
      <c r="AZ117" s="54"/>
      <c r="BJ117" s="54"/>
      <c r="BT117" s="54"/>
      <c r="CD117" s="54"/>
      <c r="CN117" s="54"/>
      <c r="CX117" s="54"/>
      <c r="DH117" s="54"/>
      <c r="DR117" s="54"/>
      <c r="EB117" s="54"/>
      <c r="EL117" s="54"/>
      <c r="EV117" s="54"/>
      <c r="FF117" s="54"/>
      <c r="FP117" s="54"/>
      <c r="FZ117" s="54"/>
      <c r="GJ117" s="54"/>
      <c r="GT117" s="54"/>
      <c r="HD117" s="54"/>
      <c r="HN117" s="54"/>
      <c r="HX117" s="54"/>
      <c r="IH117" s="54"/>
    </row>
    <row r="118" spans="1:242" s="2" customFormat="1" x14ac:dyDescent="0.25">
      <c r="A118" s="168" t="str">
        <f ca="1">IF(ISBLANK('Data Summary'!A120),"",'Data Summary'!A120)</f>
        <v/>
      </c>
      <c r="B118" s="54"/>
      <c r="L118" s="54"/>
      <c r="V118" s="54"/>
      <c r="AF118" s="54"/>
      <c r="AP118" s="54"/>
      <c r="AZ118" s="54"/>
      <c r="BJ118" s="54"/>
      <c r="BT118" s="54"/>
      <c r="CD118" s="54"/>
      <c r="CN118" s="54"/>
      <c r="CX118" s="54"/>
      <c r="DH118" s="54"/>
      <c r="DR118" s="54"/>
      <c r="EB118" s="54"/>
      <c r="EL118" s="54"/>
      <c r="EV118" s="54"/>
      <c r="FF118" s="54"/>
      <c r="FP118" s="54"/>
      <c r="FZ118" s="54"/>
      <c r="GJ118" s="54"/>
      <c r="GT118" s="54"/>
      <c r="HD118" s="54"/>
      <c r="HN118" s="54"/>
      <c r="HX118" s="54"/>
      <c r="IH118" s="54"/>
    </row>
    <row r="119" spans="1:242" s="2" customFormat="1" x14ac:dyDescent="0.25">
      <c r="A119" s="168" t="str">
        <f ca="1">IF(ISBLANK('Data Summary'!A121),"",'Data Summary'!A121)</f>
        <v/>
      </c>
      <c r="B119" s="54"/>
      <c r="L119" s="54"/>
      <c r="V119" s="54"/>
      <c r="AF119" s="54"/>
      <c r="AP119" s="54"/>
      <c r="AZ119" s="54"/>
      <c r="BJ119" s="54"/>
      <c r="BT119" s="54"/>
      <c r="CD119" s="54"/>
      <c r="CN119" s="54"/>
      <c r="CX119" s="54"/>
      <c r="DH119" s="54"/>
      <c r="DR119" s="54"/>
      <c r="EB119" s="54"/>
      <c r="EL119" s="54"/>
      <c r="EV119" s="54"/>
      <c r="FF119" s="54"/>
      <c r="FP119" s="54"/>
      <c r="FZ119" s="54"/>
      <c r="GJ119" s="54"/>
      <c r="GT119" s="54"/>
      <c r="HD119" s="54"/>
      <c r="HN119" s="54"/>
      <c r="HX119" s="54"/>
      <c r="IH119" s="54"/>
    </row>
    <row r="120" spans="1:242" s="2" customFormat="1" x14ac:dyDescent="0.25">
      <c r="A120" s="168" t="str">
        <f ca="1">IF(ISBLANK('Data Summary'!A122),"",'Data Summary'!A122)</f>
        <v/>
      </c>
      <c r="B120" s="54"/>
      <c r="L120" s="54"/>
      <c r="V120" s="54"/>
      <c r="AF120" s="54"/>
      <c r="AP120" s="54"/>
      <c r="AZ120" s="54"/>
      <c r="BJ120" s="54"/>
      <c r="BT120" s="54"/>
      <c r="CD120" s="54"/>
      <c r="CN120" s="54"/>
      <c r="CX120" s="54"/>
      <c r="DH120" s="54"/>
      <c r="DR120" s="54"/>
      <c r="EB120" s="54"/>
      <c r="EL120" s="54"/>
      <c r="EV120" s="54"/>
      <c r="FF120" s="54"/>
      <c r="FP120" s="54"/>
      <c r="FZ120" s="54"/>
      <c r="GJ120" s="54"/>
      <c r="GT120" s="54"/>
      <c r="HD120" s="54"/>
      <c r="HN120" s="54"/>
      <c r="HX120" s="54"/>
      <c r="IH120" s="54"/>
    </row>
    <row r="121" spans="1:242" s="2" customFormat="1" x14ac:dyDescent="0.25">
      <c r="A121" s="168" t="str">
        <f ca="1">IF(ISBLANK('Data Summary'!A123),"",'Data Summary'!A123)</f>
        <v/>
      </c>
      <c r="B121" s="54"/>
      <c r="L121" s="54"/>
      <c r="V121" s="54"/>
      <c r="AF121" s="54"/>
      <c r="AP121" s="54"/>
      <c r="AZ121" s="54"/>
      <c r="BJ121" s="54"/>
      <c r="BT121" s="54"/>
      <c r="CD121" s="54"/>
      <c r="CN121" s="54"/>
      <c r="CX121" s="54"/>
      <c r="DH121" s="54"/>
      <c r="DR121" s="54"/>
      <c r="EB121" s="54"/>
      <c r="EL121" s="54"/>
      <c r="EV121" s="54"/>
      <c r="FF121" s="54"/>
      <c r="FP121" s="54"/>
      <c r="FZ121" s="54"/>
      <c r="GJ121" s="54"/>
      <c r="GT121" s="54"/>
      <c r="HD121" s="54"/>
      <c r="HN121" s="54"/>
      <c r="HX121" s="54"/>
      <c r="IH121" s="54"/>
    </row>
    <row r="122" spans="1:242" s="2" customFormat="1" x14ac:dyDescent="0.25">
      <c r="A122" s="168" t="str">
        <f ca="1">IF(ISBLANK('Data Summary'!A124),"",'Data Summary'!A124)</f>
        <v/>
      </c>
      <c r="B122" s="54"/>
      <c r="L122" s="54"/>
      <c r="V122" s="54"/>
      <c r="AF122" s="54"/>
      <c r="AP122" s="54"/>
      <c r="AZ122" s="54"/>
      <c r="BJ122" s="54"/>
      <c r="BT122" s="54"/>
      <c r="CD122" s="54"/>
      <c r="CN122" s="54"/>
      <c r="CX122" s="54"/>
      <c r="DH122" s="54"/>
      <c r="DR122" s="54"/>
      <c r="EB122" s="54"/>
      <c r="EL122" s="54"/>
      <c r="EV122" s="54"/>
      <c r="FF122" s="54"/>
      <c r="FP122" s="54"/>
      <c r="FZ122" s="54"/>
      <c r="GJ122" s="54"/>
      <c r="GT122" s="54"/>
      <c r="HD122" s="54"/>
      <c r="HN122" s="54"/>
      <c r="HX122" s="54"/>
      <c r="IH122" s="54"/>
    </row>
    <row r="123" spans="1:242" s="2" customFormat="1" x14ac:dyDescent="0.25">
      <c r="A123" s="168" t="str">
        <f ca="1">IF(ISBLANK('Data Summary'!A125),"",'Data Summary'!A125)</f>
        <v/>
      </c>
      <c r="B123" s="54"/>
      <c r="L123" s="54"/>
      <c r="V123" s="54"/>
      <c r="AF123" s="54"/>
      <c r="AP123" s="54"/>
      <c r="AZ123" s="54"/>
      <c r="BJ123" s="54"/>
      <c r="BT123" s="54"/>
      <c r="CD123" s="54"/>
      <c r="CN123" s="54"/>
      <c r="CX123" s="54"/>
      <c r="DH123" s="54"/>
      <c r="DR123" s="54"/>
      <c r="EB123" s="54"/>
      <c r="EL123" s="54"/>
      <c r="EV123" s="54"/>
      <c r="FF123" s="54"/>
      <c r="FP123" s="54"/>
      <c r="FZ123" s="54"/>
      <c r="GJ123" s="54"/>
      <c r="GT123" s="54"/>
      <c r="HD123" s="54"/>
      <c r="HN123" s="54"/>
      <c r="HX123" s="54"/>
      <c r="IH123" s="54"/>
    </row>
    <row r="124" spans="1:242" s="2" customFormat="1" x14ac:dyDescent="0.25">
      <c r="A124" s="168" t="str">
        <f ca="1">IF(ISBLANK('Data Summary'!A126),"",'Data Summary'!A126)</f>
        <v/>
      </c>
      <c r="B124" s="54"/>
      <c r="L124" s="54"/>
      <c r="V124" s="54"/>
      <c r="AF124" s="54"/>
      <c r="AP124" s="54"/>
      <c r="AZ124" s="54"/>
      <c r="BJ124" s="54"/>
      <c r="BT124" s="54"/>
      <c r="CD124" s="54"/>
      <c r="CN124" s="54"/>
      <c r="CX124" s="54"/>
      <c r="DH124" s="54"/>
      <c r="DR124" s="54"/>
      <c r="EB124" s="54"/>
      <c r="EL124" s="54"/>
      <c r="EV124" s="54"/>
      <c r="FF124" s="54"/>
      <c r="FP124" s="54"/>
      <c r="FZ124" s="54"/>
      <c r="GJ124" s="54"/>
      <c r="GT124" s="54"/>
      <c r="HD124" s="54"/>
      <c r="HN124" s="54"/>
      <c r="HX124" s="54"/>
      <c r="IH124" s="54"/>
    </row>
    <row r="125" spans="1:242" s="2" customFormat="1" x14ac:dyDescent="0.25">
      <c r="A125" s="168" t="str">
        <f ca="1">IF(ISBLANK('Data Summary'!A127),"",'Data Summary'!A127)</f>
        <v/>
      </c>
      <c r="B125" s="54"/>
      <c r="L125" s="54"/>
      <c r="V125" s="54"/>
      <c r="AF125" s="54"/>
      <c r="AP125" s="54"/>
      <c r="AZ125" s="54"/>
      <c r="BJ125" s="54"/>
      <c r="BT125" s="54"/>
      <c r="CD125" s="54"/>
      <c r="CN125" s="54"/>
      <c r="CX125" s="54"/>
      <c r="DH125" s="54"/>
      <c r="DR125" s="54"/>
      <c r="EB125" s="54"/>
      <c r="EL125" s="54"/>
      <c r="EV125" s="54"/>
      <c r="FF125" s="54"/>
      <c r="FP125" s="54"/>
      <c r="FZ125" s="54"/>
      <c r="GJ125" s="54"/>
      <c r="GT125" s="54"/>
      <c r="HD125" s="54"/>
      <c r="HN125" s="54"/>
      <c r="HX125" s="54"/>
      <c r="IH125" s="54"/>
    </row>
    <row r="126" spans="1:242" s="2" customFormat="1" x14ac:dyDescent="0.25">
      <c r="A126" s="168" t="str">
        <f ca="1">IF(ISBLANK('Data Summary'!A128),"",'Data Summary'!A128)</f>
        <v/>
      </c>
      <c r="B126" s="54"/>
      <c r="L126" s="54"/>
      <c r="V126" s="54"/>
      <c r="AF126" s="54"/>
      <c r="AP126" s="54"/>
      <c r="AZ126" s="54"/>
      <c r="BJ126" s="54"/>
      <c r="BT126" s="54"/>
      <c r="CD126" s="54"/>
      <c r="CN126" s="54"/>
      <c r="CX126" s="54"/>
      <c r="DH126" s="54"/>
      <c r="DR126" s="54"/>
      <c r="EB126" s="54"/>
      <c r="EL126" s="54"/>
      <c r="EV126" s="54"/>
      <c r="FF126" s="54"/>
      <c r="FP126" s="54"/>
      <c r="FZ126" s="54"/>
      <c r="GJ126" s="54"/>
      <c r="GT126" s="54"/>
      <c r="HD126" s="54"/>
      <c r="HN126" s="54"/>
      <c r="HX126" s="54"/>
      <c r="IH126" s="54"/>
    </row>
    <row r="127" spans="1:242" s="2" customFormat="1" x14ac:dyDescent="0.25">
      <c r="A127" s="168" t="str">
        <f ca="1">IF(ISBLANK('Data Summary'!A129),"",'Data Summary'!A129)</f>
        <v/>
      </c>
      <c r="B127" s="54"/>
      <c r="L127" s="54"/>
      <c r="V127" s="54"/>
      <c r="AF127" s="54"/>
      <c r="AP127" s="54"/>
      <c r="AZ127" s="54"/>
      <c r="BJ127" s="54"/>
      <c r="BT127" s="54"/>
      <c r="CD127" s="54"/>
      <c r="CN127" s="54"/>
      <c r="CX127" s="54"/>
      <c r="DH127" s="54"/>
      <c r="DR127" s="54"/>
      <c r="EB127" s="54"/>
      <c r="EL127" s="54"/>
      <c r="EV127" s="54"/>
      <c r="FF127" s="54"/>
      <c r="FP127" s="54"/>
      <c r="FZ127" s="54"/>
      <c r="GJ127" s="54"/>
      <c r="GT127" s="54"/>
      <c r="HD127" s="54"/>
      <c r="HN127" s="54"/>
      <c r="HX127" s="54"/>
      <c r="IH127" s="54"/>
    </row>
    <row r="128" spans="1:242" s="2" customFormat="1" x14ac:dyDescent="0.25">
      <c r="A128" s="168" t="str">
        <f ca="1">IF(ISBLANK('Data Summary'!A130),"",'Data Summary'!A130)</f>
        <v/>
      </c>
      <c r="B128" s="54"/>
      <c r="L128" s="54"/>
      <c r="V128" s="54"/>
      <c r="AF128" s="54"/>
      <c r="AP128" s="54"/>
      <c r="AZ128" s="54"/>
      <c r="BJ128" s="54"/>
      <c r="BT128" s="54"/>
      <c r="CD128" s="54"/>
      <c r="CN128" s="54"/>
      <c r="CX128" s="54"/>
      <c r="DH128" s="54"/>
      <c r="DR128" s="54"/>
      <c r="EB128" s="54"/>
      <c r="EL128" s="54"/>
      <c r="EV128" s="54"/>
      <c r="FF128" s="54"/>
      <c r="FP128" s="54"/>
      <c r="FZ128" s="54"/>
      <c r="GJ128" s="54"/>
      <c r="GT128" s="54"/>
      <c r="HD128" s="54"/>
      <c r="HN128" s="54"/>
      <c r="HX128" s="54"/>
      <c r="IH128" s="54"/>
    </row>
    <row r="129" spans="1:242" s="2" customFormat="1" x14ac:dyDescent="0.25">
      <c r="A129" s="168" t="str">
        <f ca="1">IF(ISBLANK('Data Summary'!A131),"",'Data Summary'!A131)</f>
        <v/>
      </c>
      <c r="B129" s="54"/>
      <c r="L129" s="54"/>
      <c r="V129" s="54"/>
      <c r="AF129" s="54"/>
      <c r="AP129" s="54"/>
      <c r="AZ129" s="54"/>
      <c r="BJ129" s="54"/>
      <c r="BT129" s="54"/>
      <c r="CD129" s="54"/>
      <c r="CN129" s="54"/>
      <c r="CX129" s="54"/>
      <c r="DH129" s="54"/>
      <c r="DR129" s="54"/>
      <c r="EB129" s="54"/>
      <c r="EL129" s="54"/>
      <c r="EV129" s="54"/>
      <c r="FF129" s="54"/>
      <c r="FP129" s="54"/>
      <c r="FZ129" s="54"/>
      <c r="GJ129" s="54"/>
      <c r="GT129" s="54"/>
      <c r="HD129" s="54"/>
      <c r="HN129" s="54"/>
      <c r="HX129" s="54"/>
      <c r="IH129" s="54"/>
    </row>
    <row r="130" spans="1:242" s="2" customFormat="1" x14ac:dyDescent="0.25">
      <c r="A130" s="168" t="str">
        <f ca="1">IF(ISBLANK('Data Summary'!A132),"",'Data Summary'!A132)</f>
        <v/>
      </c>
      <c r="B130" s="54"/>
      <c r="L130" s="54"/>
      <c r="V130" s="54"/>
      <c r="AF130" s="54"/>
      <c r="AP130" s="54"/>
      <c r="AZ130" s="54"/>
      <c r="BJ130" s="54"/>
      <c r="BT130" s="54"/>
      <c r="CD130" s="54"/>
      <c r="CN130" s="54"/>
      <c r="CX130" s="54"/>
      <c r="DH130" s="54"/>
      <c r="DR130" s="54"/>
      <c r="EB130" s="54"/>
      <c r="EL130" s="54"/>
      <c r="EV130" s="54"/>
      <c r="FF130" s="54"/>
      <c r="FP130" s="54"/>
      <c r="FZ130" s="54"/>
      <c r="GJ130" s="54"/>
      <c r="GT130" s="54"/>
      <c r="HD130" s="54"/>
      <c r="HN130" s="54"/>
      <c r="HX130" s="54"/>
      <c r="IH130" s="54"/>
    </row>
    <row r="131" spans="1:242" s="2" customFormat="1" x14ac:dyDescent="0.25">
      <c r="A131" s="168" t="str">
        <f ca="1">IF(ISBLANK('Data Summary'!A133),"",'Data Summary'!A133)</f>
        <v/>
      </c>
      <c r="B131" s="54"/>
      <c r="L131" s="54"/>
      <c r="V131" s="54"/>
      <c r="AF131" s="54"/>
      <c r="AP131" s="54"/>
      <c r="AZ131" s="54"/>
      <c r="BJ131" s="54"/>
      <c r="BT131" s="54"/>
      <c r="CD131" s="54"/>
      <c r="CN131" s="54"/>
      <c r="CX131" s="54"/>
      <c r="DH131" s="54"/>
      <c r="DR131" s="54"/>
      <c r="EB131" s="54"/>
      <c r="EL131" s="54"/>
      <c r="EV131" s="54"/>
      <c r="FF131" s="54"/>
      <c r="FP131" s="54"/>
      <c r="FZ131" s="54"/>
      <c r="GJ131" s="54"/>
      <c r="GT131" s="54"/>
      <c r="HD131" s="54"/>
      <c r="HN131" s="54"/>
      <c r="HX131" s="54"/>
      <c r="IH131" s="54"/>
    </row>
    <row r="132" spans="1:242" s="2" customFormat="1" x14ac:dyDescent="0.25">
      <c r="A132" s="168" t="str">
        <f ca="1">IF(ISBLANK('Data Summary'!A134),"",'Data Summary'!A134)</f>
        <v/>
      </c>
      <c r="B132" s="54"/>
      <c r="L132" s="54"/>
      <c r="V132" s="54"/>
      <c r="AF132" s="54"/>
      <c r="AP132" s="54"/>
      <c r="AZ132" s="54"/>
      <c r="BJ132" s="54"/>
      <c r="BT132" s="54"/>
      <c r="CD132" s="54"/>
      <c r="CN132" s="54"/>
      <c r="CX132" s="54"/>
      <c r="DH132" s="54"/>
      <c r="DR132" s="54"/>
      <c r="EB132" s="54"/>
      <c r="EL132" s="54"/>
      <c r="EV132" s="54"/>
      <c r="FF132" s="54"/>
      <c r="FP132" s="54"/>
      <c r="FZ132" s="54"/>
      <c r="GJ132" s="54"/>
      <c r="GT132" s="54"/>
      <c r="HD132" s="54"/>
      <c r="HN132" s="54"/>
      <c r="HX132" s="54"/>
      <c r="IH132" s="54"/>
    </row>
    <row r="133" spans="1:242" s="2" customFormat="1" x14ac:dyDescent="0.25">
      <c r="A133" s="168" t="str">
        <f ca="1">IF(ISBLANK('Data Summary'!A135),"",'Data Summary'!A135)</f>
        <v/>
      </c>
      <c r="B133" s="54"/>
      <c r="L133" s="54"/>
      <c r="V133" s="54"/>
      <c r="AF133" s="54"/>
      <c r="AP133" s="54"/>
      <c r="AZ133" s="54"/>
      <c r="BJ133" s="54"/>
      <c r="BT133" s="54"/>
      <c r="CD133" s="54"/>
      <c r="CN133" s="54"/>
      <c r="CX133" s="54"/>
      <c r="DH133" s="54"/>
      <c r="DR133" s="54"/>
      <c r="EB133" s="54"/>
      <c r="EL133" s="54"/>
      <c r="EV133" s="54"/>
      <c r="FF133" s="54"/>
      <c r="FP133" s="54"/>
      <c r="FZ133" s="54"/>
      <c r="GJ133" s="54"/>
      <c r="GT133" s="54"/>
      <c r="HD133" s="54"/>
      <c r="HN133" s="54"/>
      <c r="HX133" s="54"/>
      <c r="IH133" s="54"/>
    </row>
    <row r="134" spans="1:242" s="2" customFormat="1" x14ac:dyDescent="0.25">
      <c r="A134" s="168" t="str">
        <f ca="1">IF(ISBLANK('Data Summary'!A136),"",'Data Summary'!A136)</f>
        <v/>
      </c>
      <c r="B134" s="54"/>
      <c r="L134" s="54"/>
      <c r="V134" s="54"/>
      <c r="AF134" s="54"/>
      <c r="AP134" s="54"/>
      <c r="AZ134" s="54"/>
      <c r="BJ134" s="54"/>
      <c r="BT134" s="54"/>
      <c r="CD134" s="54"/>
      <c r="CN134" s="54"/>
      <c r="CX134" s="54"/>
      <c r="DH134" s="54"/>
      <c r="DR134" s="54"/>
      <c r="EB134" s="54"/>
      <c r="EL134" s="54"/>
      <c r="EV134" s="54"/>
      <c r="FF134" s="54"/>
      <c r="FP134" s="54"/>
      <c r="FZ134" s="54"/>
      <c r="GJ134" s="54"/>
      <c r="GT134" s="54"/>
      <c r="HD134" s="54"/>
      <c r="HN134" s="54"/>
      <c r="HX134" s="54"/>
      <c r="IH134" s="54"/>
    </row>
    <row r="135" spans="1:242" s="2" customFormat="1" x14ac:dyDescent="0.25">
      <c r="A135" s="168" t="str">
        <f ca="1">IF(ISBLANK('Data Summary'!A137),"",'Data Summary'!A137)</f>
        <v/>
      </c>
      <c r="B135" s="54"/>
      <c r="L135" s="54"/>
      <c r="V135" s="54"/>
      <c r="AF135" s="54"/>
      <c r="AP135" s="54"/>
      <c r="AZ135" s="54"/>
      <c r="BJ135" s="54"/>
      <c r="BT135" s="54"/>
      <c r="CD135" s="54"/>
      <c r="CN135" s="54"/>
      <c r="CX135" s="54"/>
      <c r="DH135" s="54"/>
      <c r="DR135" s="54"/>
      <c r="EB135" s="54"/>
      <c r="EL135" s="54"/>
      <c r="EV135" s="54"/>
      <c r="FF135" s="54"/>
      <c r="FP135" s="54"/>
      <c r="FZ135" s="54"/>
      <c r="GJ135" s="54"/>
      <c r="GT135" s="54"/>
      <c r="HD135" s="54"/>
      <c r="HN135" s="54"/>
      <c r="HX135" s="54"/>
      <c r="IH135" s="54"/>
    </row>
    <row r="136" spans="1:242" s="2" customFormat="1" x14ac:dyDescent="0.25">
      <c r="A136" s="168" t="str">
        <f ca="1">IF(ISBLANK('Data Summary'!A138),"",'Data Summary'!A138)</f>
        <v/>
      </c>
      <c r="B136" s="54"/>
      <c r="L136" s="54"/>
      <c r="V136" s="54"/>
      <c r="AF136" s="54"/>
      <c r="AP136" s="54"/>
      <c r="AZ136" s="54"/>
      <c r="BJ136" s="54"/>
      <c r="BT136" s="54"/>
      <c r="CD136" s="54"/>
      <c r="CN136" s="54"/>
      <c r="CX136" s="54"/>
      <c r="DH136" s="54"/>
      <c r="DR136" s="54"/>
      <c r="EB136" s="54"/>
      <c r="EL136" s="54"/>
      <c r="EV136" s="54"/>
      <c r="FF136" s="54"/>
      <c r="FP136" s="54"/>
      <c r="FZ136" s="54"/>
      <c r="GJ136" s="54"/>
      <c r="GT136" s="54"/>
      <c r="HD136" s="54"/>
      <c r="HN136" s="54"/>
      <c r="HX136" s="54"/>
      <c r="IH136" s="54"/>
    </row>
    <row r="137" spans="1:242" s="2" customFormat="1" x14ac:dyDescent="0.25">
      <c r="A137" s="168" t="str">
        <f ca="1">IF(ISBLANK('Data Summary'!A139),"",'Data Summary'!A139)</f>
        <v/>
      </c>
      <c r="B137" s="54"/>
      <c r="L137" s="54"/>
      <c r="V137" s="54"/>
      <c r="AF137" s="54"/>
      <c r="AP137" s="54"/>
      <c r="AZ137" s="54"/>
      <c r="BJ137" s="54"/>
      <c r="BT137" s="54"/>
      <c r="CD137" s="54"/>
      <c r="CN137" s="54"/>
      <c r="CX137" s="54"/>
      <c r="DH137" s="54"/>
      <c r="DR137" s="54"/>
      <c r="EB137" s="54"/>
      <c r="EL137" s="54"/>
      <c r="EV137" s="54"/>
      <c r="FF137" s="54"/>
      <c r="FP137" s="54"/>
      <c r="FZ137" s="54"/>
      <c r="GJ137" s="54"/>
      <c r="GT137" s="54"/>
      <c r="HD137" s="54"/>
      <c r="HN137" s="54"/>
      <c r="HX137" s="54"/>
      <c r="IH137" s="54"/>
    </row>
    <row r="138" spans="1:242" s="2" customFormat="1" x14ac:dyDescent="0.25">
      <c r="A138" s="168" t="str">
        <f ca="1">IF(ISBLANK('Data Summary'!A140),"",'Data Summary'!A140)</f>
        <v/>
      </c>
      <c r="B138" s="54"/>
      <c r="L138" s="54"/>
      <c r="V138" s="54"/>
      <c r="AF138" s="54"/>
      <c r="AP138" s="54"/>
      <c r="AZ138" s="54"/>
      <c r="BJ138" s="54"/>
      <c r="BT138" s="54"/>
      <c r="CD138" s="54"/>
      <c r="CN138" s="54"/>
      <c r="CX138" s="54"/>
      <c r="DH138" s="54"/>
      <c r="DR138" s="54"/>
      <c r="EB138" s="54"/>
      <c r="EL138" s="54"/>
      <c r="EV138" s="54"/>
      <c r="FF138" s="54"/>
      <c r="FP138" s="54"/>
      <c r="FZ138" s="54"/>
      <c r="GJ138" s="54"/>
      <c r="GT138" s="54"/>
      <c r="HD138" s="54"/>
      <c r="HN138" s="54"/>
      <c r="HX138" s="54"/>
      <c r="IH138" s="54"/>
    </row>
    <row r="139" spans="1:242" s="2" customFormat="1" x14ac:dyDescent="0.25">
      <c r="A139" s="168" t="str">
        <f ca="1">IF(ISBLANK('Data Summary'!A141),"",'Data Summary'!A141)</f>
        <v/>
      </c>
      <c r="B139" s="54"/>
      <c r="L139" s="54"/>
      <c r="V139" s="54"/>
      <c r="AF139" s="54"/>
      <c r="AP139" s="54"/>
      <c r="AZ139" s="54"/>
      <c r="BJ139" s="54"/>
      <c r="BT139" s="54"/>
      <c r="CD139" s="54"/>
      <c r="CN139" s="54"/>
      <c r="CX139" s="54"/>
      <c r="DH139" s="54"/>
      <c r="DR139" s="54"/>
      <c r="EB139" s="54"/>
      <c r="EL139" s="54"/>
      <c r="EV139" s="54"/>
      <c r="FF139" s="54"/>
      <c r="FP139" s="54"/>
      <c r="FZ139" s="54"/>
      <c r="GJ139" s="54"/>
      <c r="GT139" s="54"/>
      <c r="HD139" s="54"/>
      <c r="HN139" s="54"/>
      <c r="HX139" s="54"/>
      <c r="IH139" s="54"/>
    </row>
    <row r="140" spans="1:242" s="2" customFormat="1" x14ac:dyDescent="0.25">
      <c r="A140" s="168" t="str">
        <f ca="1">IF(ISBLANK('Data Summary'!A142),"",'Data Summary'!A142)</f>
        <v/>
      </c>
      <c r="B140" s="54"/>
      <c r="L140" s="54"/>
      <c r="V140" s="54"/>
      <c r="AF140" s="54"/>
      <c r="AP140" s="54"/>
      <c r="AZ140" s="54"/>
      <c r="BJ140" s="54"/>
      <c r="BT140" s="54"/>
      <c r="CD140" s="54"/>
      <c r="CN140" s="54"/>
      <c r="CX140" s="54"/>
      <c r="DH140" s="54"/>
      <c r="DR140" s="54"/>
      <c r="EB140" s="54"/>
      <c r="EL140" s="54"/>
      <c r="EV140" s="54"/>
      <c r="FF140" s="54"/>
      <c r="FP140" s="54"/>
      <c r="FZ140" s="54"/>
      <c r="GJ140" s="54"/>
      <c r="GT140" s="54"/>
      <c r="HD140" s="54"/>
      <c r="HN140" s="54"/>
      <c r="HX140" s="54"/>
      <c r="IH140" s="54"/>
    </row>
    <row r="141" spans="1:242" s="2" customFormat="1" x14ac:dyDescent="0.25">
      <c r="A141" s="168" t="str">
        <f ca="1">IF(ISBLANK('Data Summary'!A143),"",'Data Summary'!A143)</f>
        <v/>
      </c>
      <c r="B141" s="54"/>
      <c r="L141" s="54"/>
      <c r="V141" s="54"/>
      <c r="AF141" s="54"/>
      <c r="AP141" s="54"/>
      <c r="AZ141" s="54"/>
      <c r="BJ141" s="54"/>
      <c r="BT141" s="54"/>
      <c r="CD141" s="54"/>
      <c r="CN141" s="54"/>
      <c r="CX141" s="54"/>
      <c r="DH141" s="54"/>
      <c r="DR141" s="54"/>
      <c r="EB141" s="54"/>
      <c r="EL141" s="54"/>
      <c r="EV141" s="54"/>
      <c r="FF141" s="54"/>
      <c r="FP141" s="54"/>
      <c r="FZ141" s="54"/>
      <c r="GJ141" s="54"/>
      <c r="GT141" s="54"/>
      <c r="HD141" s="54"/>
      <c r="HN141" s="54"/>
      <c r="HX141" s="54"/>
      <c r="IH141" s="54"/>
    </row>
    <row r="142" spans="1:242" s="2" customFormat="1" x14ac:dyDescent="0.25">
      <c r="A142" s="168" t="str">
        <f ca="1">IF(ISBLANK('Data Summary'!A144),"",'Data Summary'!A144)</f>
        <v/>
      </c>
      <c r="B142" s="54"/>
      <c r="L142" s="54"/>
      <c r="V142" s="54"/>
      <c r="AF142" s="54"/>
      <c r="AP142" s="54"/>
      <c r="AZ142" s="54"/>
      <c r="BJ142" s="54"/>
      <c r="BT142" s="54"/>
      <c r="CD142" s="54"/>
      <c r="CN142" s="54"/>
      <c r="CX142" s="54"/>
      <c r="DH142" s="54"/>
      <c r="DR142" s="54"/>
      <c r="EB142" s="54"/>
      <c r="EL142" s="54"/>
      <c r="EV142" s="54"/>
      <c r="FF142" s="54"/>
      <c r="FP142" s="54"/>
      <c r="FZ142" s="54"/>
      <c r="GJ142" s="54"/>
      <c r="GT142" s="54"/>
      <c r="HD142" s="54"/>
      <c r="HN142" s="54"/>
      <c r="HX142" s="54"/>
      <c r="IH142" s="54"/>
    </row>
    <row r="143" spans="1:242" s="2" customFormat="1" x14ac:dyDescent="0.25">
      <c r="A143" s="168" t="str">
        <f ca="1">IF(ISBLANK('Data Summary'!A145),"",'Data Summary'!A145)</f>
        <v/>
      </c>
      <c r="B143" s="54"/>
      <c r="L143" s="54"/>
      <c r="V143" s="54"/>
      <c r="AF143" s="54"/>
      <c r="AP143" s="54"/>
      <c r="AZ143" s="54"/>
      <c r="BJ143" s="54"/>
      <c r="BT143" s="54"/>
      <c r="CD143" s="54"/>
      <c r="CN143" s="54"/>
      <c r="CX143" s="54"/>
      <c r="DH143" s="54"/>
      <c r="DR143" s="54"/>
      <c r="EB143" s="54"/>
      <c r="EL143" s="54"/>
      <c r="EV143" s="54"/>
      <c r="FF143" s="54"/>
      <c r="FP143" s="54"/>
      <c r="FZ143" s="54"/>
      <c r="GJ143" s="54"/>
      <c r="GT143" s="54"/>
      <c r="HD143" s="54"/>
      <c r="HN143" s="54"/>
      <c r="HX143" s="54"/>
      <c r="IH143" s="54"/>
    </row>
    <row r="144" spans="1:242" s="2" customFormat="1" x14ac:dyDescent="0.25">
      <c r="A144" s="168" t="str">
        <f ca="1">IF(ISBLANK('Data Summary'!A146),"",'Data Summary'!A146)</f>
        <v/>
      </c>
      <c r="B144" s="54"/>
      <c r="L144" s="54"/>
      <c r="V144" s="54"/>
      <c r="AF144" s="54"/>
      <c r="AP144" s="54"/>
      <c r="AZ144" s="54"/>
      <c r="BJ144" s="54"/>
      <c r="BT144" s="54"/>
      <c r="CD144" s="54"/>
      <c r="CN144" s="54"/>
      <c r="CX144" s="54"/>
      <c r="DH144" s="54"/>
      <c r="DR144" s="54"/>
      <c r="EB144" s="54"/>
      <c r="EL144" s="54"/>
      <c r="EV144" s="54"/>
      <c r="FF144" s="54"/>
      <c r="FP144" s="54"/>
      <c r="FZ144" s="54"/>
      <c r="GJ144" s="54"/>
      <c r="GT144" s="54"/>
      <c r="HD144" s="54"/>
      <c r="HN144" s="54"/>
      <c r="HX144" s="54"/>
      <c r="IH144" s="54"/>
    </row>
    <row r="145" spans="1:242" s="2" customFormat="1" x14ac:dyDescent="0.25">
      <c r="A145" s="168" t="str">
        <f ca="1">IF(ISBLANK('Data Summary'!A147),"",'Data Summary'!A147)</f>
        <v/>
      </c>
      <c r="B145" s="54"/>
      <c r="L145" s="54"/>
      <c r="V145" s="54"/>
      <c r="AF145" s="54"/>
      <c r="AP145" s="54"/>
      <c r="AZ145" s="54"/>
      <c r="BJ145" s="54"/>
      <c r="BT145" s="54"/>
      <c r="CD145" s="54"/>
      <c r="CN145" s="54"/>
      <c r="CX145" s="54"/>
      <c r="DH145" s="54"/>
      <c r="DR145" s="54"/>
      <c r="EB145" s="54"/>
      <c r="EL145" s="54"/>
      <c r="EV145" s="54"/>
      <c r="FF145" s="54"/>
      <c r="FP145" s="54"/>
      <c r="FZ145" s="54"/>
      <c r="GJ145" s="54"/>
      <c r="GT145" s="54"/>
      <c r="HD145" s="54"/>
      <c r="HN145" s="54"/>
      <c r="HX145" s="54"/>
      <c r="IH145" s="54"/>
    </row>
    <row r="146" spans="1:242" s="2" customFormat="1" x14ac:dyDescent="0.25">
      <c r="A146" s="168" t="str">
        <f ca="1">IF(ISBLANK('Data Summary'!A148),"",'Data Summary'!A148)</f>
        <v/>
      </c>
      <c r="B146" s="54"/>
      <c r="L146" s="54"/>
      <c r="V146" s="54"/>
      <c r="AF146" s="54"/>
      <c r="AP146" s="54"/>
      <c r="AZ146" s="54"/>
      <c r="BJ146" s="54"/>
      <c r="BT146" s="54"/>
      <c r="CD146" s="54"/>
      <c r="CN146" s="54"/>
      <c r="CX146" s="54"/>
      <c r="DH146" s="54"/>
      <c r="DR146" s="54"/>
      <c r="EB146" s="54"/>
      <c r="EL146" s="54"/>
      <c r="EV146" s="54"/>
      <c r="FF146" s="54"/>
      <c r="FP146" s="54"/>
      <c r="FZ146" s="54"/>
      <c r="GJ146" s="54"/>
      <c r="GT146" s="54"/>
      <c r="HD146" s="54"/>
      <c r="HN146" s="54"/>
      <c r="HX146" s="54"/>
      <c r="IH146" s="54"/>
    </row>
    <row r="147" spans="1:242" s="2" customFormat="1" x14ac:dyDescent="0.25">
      <c r="A147" s="168" t="str">
        <f ca="1">IF(ISBLANK('Data Summary'!A149),"",'Data Summary'!A149)</f>
        <v/>
      </c>
      <c r="B147" s="54"/>
      <c r="L147" s="54"/>
      <c r="V147" s="54"/>
      <c r="AF147" s="54"/>
      <c r="AP147" s="54"/>
      <c r="AZ147" s="54"/>
      <c r="BJ147" s="54"/>
      <c r="BT147" s="54"/>
      <c r="CD147" s="54"/>
      <c r="CN147" s="54"/>
      <c r="CX147" s="54"/>
      <c r="DH147" s="54"/>
      <c r="DR147" s="54"/>
      <c r="EB147" s="54"/>
      <c r="EL147" s="54"/>
      <c r="EV147" s="54"/>
      <c r="FF147" s="54"/>
      <c r="FP147" s="54"/>
      <c r="FZ147" s="54"/>
      <c r="GJ147" s="54"/>
      <c r="GT147" s="54"/>
      <c r="HD147" s="54"/>
      <c r="HN147" s="54"/>
      <c r="HX147" s="54"/>
      <c r="IH147" s="54"/>
    </row>
    <row r="148" spans="1:242" s="2" customFormat="1" x14ac:dyDescent="0.25">
      <c r="A148" s="168" t="e">
        <f>IF(ISBLANK(#REF!),"",#REF!)</f>
        <v>#REF!</v>
      </c>
      <c r="B148" s="54"/>
      <c r="L148" s="54"/>
      <c r="V148" s="54"/>
      <c r="AF148" s="54"/>
      <c r="AP148" s="54"/>
      <c r="AZ148" s="54"/>
      <c r="BJ148" s="54"/>
      <c r="BT148" s="54"/>
      <c r="CD148" s="54"/>
      <c r="CN148" s="54"/>
      <c r="CX148" s="54"/>
      <c r="DH148" s="54"/>
      <c r="DR148" s="54"/>
      <c r="EB148" s="54"/>
      <c r="EL148" s="54"/>
      <c r="EV148" s="54"/>
      <c r="FF148" s="54"/>
      <c r="FP148" s="54"/>
      <c r="FZ148" s="54"/>
      <c r="GJ148" s="54"/>
      <c r="GT148" s="54"/>
      <c r="HD148" s="54"/>
      <c r="HN148" s="54"/>
      <c r="HX148" s="54"/>
      <c r="IH148" s="54"/>
    </row>
    <row r="149" spans="1:242" s="2" customFormat="1" x14ac:dyDescent="0.25">
      <c r="A149" s="168" t="e">
        <f>IF(ISBLANK(#REF!),"",#REF!)</f>
        <v>#REF!</v>
      </c>
      <c r="B149" s="54"/>
      <c r="L149" s="54"/>
      <c r="V149" s="54"/>
      <c r="AF149" s="54"/>
      <c r="AP149" s="54"/>
      <c r="AZ149" s="54"/>
      <c r="BJ149" s="54"/>
      <c r="BT149" s="54"/>
      <c r="CD149" s="54"/>
      <c r="CN149" s="54"/>
      <c r="CX149" s="54"/>
      <c r="DH149" s="54"/>
      <c r="DR149" s="54"/>
      <c r="EB149" s="54"/>
      <c r="EL149" s="54"/>
      <c r="EV149" s="54"/>
      <c r="FF149" s="54"/>
      <c r="FP149" s="54"/>
      <c r="FZ149" s="54"/>
      <c r="GJ149" s="54"/>
      <c r="GT149" s="54"/>
      <c r="HD149" s="54"/>
      <c r="HN149" s="54"/>
      <c r="HX149" s="54"/>
      <c r="IH149" s="54"/>
    </row>
    <row r="150" spans="1:242" s="2" customFormat="1" x14ac:dyDescent="0.25">
      <c r="A150" s="168" t="e">
        <f>IF(ISBLANK(#REF!),"",#REF!)</f>
        <v>#REF!</v>
      </c>
      <c r="B150" s="54"/>
      <c r="L150" s="54"/>
      <c r="V150" s="54"/>
      <c r="AF150" s="54"/>
      <c r="AP150" s="54"/>
      <c r="AZ150" s="54"/>
      <c r="BJ150" s="54"/>
      <c r="BT150" s="54"/>
      <c r="CD150" s="54"/>
      <c r="CN150" s="54"/>
      <c r="CX150" s="54"/>
      <c r="DH150" s="54"/>
      <c r="DR150" s="54"/>
      <c r="EB150" s="54"/>
      <c r="EL150" s="54"/>
      <c r="EV150" s="54"/>
      <c r="FF150" s="54"/>
      <c r="FP150" s="54"/>
      <c r="FZ150" s="54"/>
      <c r="GJ150" s="54"/>
      <c r="GT150" s="54"/>
      <c r="HD150" s="54"/>
      <c r="HN150" s="54"/>
      <c r="HX150" s="54"/>
      <c r="IH150" s="54"/>
    </row>
    <row r="151" spans="1:242" s="2" customFormat="1" x14ac:dyDescent="0.25">
      <c r="A151" s="168" t="e">
        <f>IF(ISBLANK(#REF!),"",#REF!)</f>
        <v>#REF!</v>
      </c>
      <c r="B151" s="54"/>
      <c r="L151" s="54"/>
      <c r="V151" s="54"/>
      <c r="AF151" s="54"/>
      <c r="AP151" s="54"/>
      <c r="AZ151" s="54"/>
      <c r="BJ151" s="54"/>
      <c r="BT151" s="54"/>
      <c r="CD151" s="54"/>
      <c r="CN151" s="54"/>
      <c r="CX151" s="54"/>
      <c r="DH151" s="54"/>
      <c r="DR151" s="54"/>
      <c r="EB151" s="54"/>
      <c r="EL151" s="54"/>
      <c r="EV151" s="54"/>
      <c r="FF151" s="54"/>
      <c r="FP151" s="54"/>
      <c r="FZ151" s="54"/>
      <c r="GJ151" s="54"/>
      <c r="GT151" s="54"/>
      <c r="HD151" s="54"/>
      <c r="HN151" s="54"/>
      <c r="HX151" s="54"/>
      <c r="IH151" s="54"/>
    </row>
    <row r="152" spans="1:242" s="2" customFormat="1" x14ac:dyDescent="0.25">
      <c r="A152" s="165"/>
      <c r="B152" s="54"/>
      <c r="L152" s="54"/>
      <c r="V152" s="54"/>
      <c r="AF152" s="54"/>
      <c r="AP152" s="54"/>
      <c r="AZ152" s="54"/>
      <c r="BJ152" s="54"/>
      <c r="BT152" s="54"/>
      <c r="CD152" s="54"/>
      <c r="CN152" s="54"/>
      <c r="CX152" s="54"/>
      <c r="DH152" s="54"/>
      <c r="DR152" s="54"/>
      <c r="EB152" s="54"/>
      <c r="EL152" s="54"/>
      <c r="EV152" s="54"/>
      <c r="FF152" s="54"/>
      <c r="FP152" s="54"/>
      <c r="FZ152" s="54"/>
      <c r="GJ152" s="54"/>
      <c r="GT152" s="54"/>
      <c r="HD152" s="54"/>
      <c r="HN152" s="54"/>
      <c r="HX152" s="54"/>
      <c r="IH152" s="54"/>
    </row>
    <row r="153" spans="1:242" s="2" customFormat="1" x14ac:dyDescent="0.25">
      <c r="A153" s="165"/>
      <c r="B153" s="54"/>
      <c r="L153" s="54"/>
      <c r="V153" s="54"/>
      <c r="AF153" s="54"/>
      <c r="AP153" s="54"/>
      <c r="AZ153" s="54"/>
      <c r="BJ153" s="54"/>
      <c r="BT153" s="54"/>
      <c r="CD153" s="54"/>
      <c r="CN153" s="54"/>
      <c r="CX153" s="54"/>
      <c r="DH153" s="54"/>
      <c r="DR153" s="54"/>
      <c r="EB153" s="54"/>
      <c r="EL153" s="54"/>
      <c r="EV153" s="54"/>
      <c r="FF153" s="54"/>
      <c r="FP153" s="54"/>
      <c r="FZ153" s="54"/>
      <c r="GJ153" s="54"/>
      <c r="GT153" s="54"/>
      <c r="HD153" s="54"/>
      <c r="HN153" s="54"/>
      <c r="HX153" s="54"/>
      <c r="IH153" s="54"/>
    </row>
    <row r="154" spans="1:242" s="2" customFormat="1" x14ac:dyDescent="0.25">
      <c r="A154" s="165"/>
      <c r="B154" s="54"/>
      <c r="L154" s="54"/>
      <c r="V154" s="54"/>
      <c r="AF154" s="54"/>
      <c r="AP154" s="54"/>
      <c r="AZ154" s="54"/>
      <c r="BJ154" s="54"/>
      <c r="BT154" s="54"/>
      <c r="CD154" s="54"/>
      <c r="CN154" s="54"/>
      <c r="CX154" s="54"/>
      <c r="DH154" s="54"/>
      <c r="DR154" s="54"/>
      <c r="EB154" s="54"/>
      <c r="EL154" s="54"/>
      <c r="EV154" s="54"/>
      <c r="FF154" s="54"/>
      <c r="FP154" s="54"/>
      <c r="FZ154" s="54"/>
      <c r="GJ154" s="54"/>
      <c r="GT154" s="54"/>
      <c r="HD154" s="54"/>
      <c r="HN154" s="54"/>
      <c r="HX154" s="54"/>
      <c r="IH154" s="54"/>
    </row>
    <row r="155" spans="1:242" s="2" customFormat="1" x14ac:dyDescent="0.25">
      <c r="A155" s="165"/>
      <c r="B155" s="54"/>
      <c r="L155" s="54"/>
      <c r="V155" s="54"/>
      <c r="AF155" s="54"/>
      <c r="AP155" s="54"/>
      <c r="AZ155" s="54"/>
      <c r="BJ155" s="54"/>
      <c r="BT155" s="54"/>
      <c r="CD155" s="54"/>
      <c r="CN155" s="54"/>
      <c r="CX155" s="54"/>
      <c r="DH155" s="54"/>
      <c r="DR155" s="54"/>
      <c r="EB155" s="54"/>
      <c r="EL155" s="54"/>
      <c r="EV155" s="54"/>
      <c r="FF155" s="54"/>
      <c r="FP155" s="54"/>
      <c r="FZ155" s="54"/>
      <c r="GJ155" s="54"/>
      <c r="GT155" s="54"/>
      <c r="HD155" s="54"/>
      <c r="HN155" s="54"/>
      <c r="HX155" s="54"/>
      <c r="IH155" s="54"/>
    </row>
    <row r="156" spans="1:242" s="2" customFormat="1" x14ac:dyDescent="0.25">
      <c r="A156" s="165"/>
      <c r="B156" s="54"/>
      <c r="L156" s="54"/>
      <c r="V156" s="54"/>
      <c r="AF156" s="54"/>
      <c r="AP156" s="54"/>
      <c r="AZ156" s="54"/>
      <c r="BJ156" s="54"/>
      <c r="BT156" s="54"/>
      <c r="CD156" s="54"/>
      <c r="CN156" s="54"/>
      <c r="CX156" s="54"/>
      <c r="DH156" s="54"/>
      <c r="DR156" s="54"/>
      <c r="EB156" s="54"/>
      <c r="EL156" s="54"/>
      <c r="EV156" s="54"/>
      <c r="FF156" s="54"/>
      <c r="FP156" s="54"/>
      <c r="FZ156" s="54"/>
      <c r="GJ156" s="54"/>
      <c r="GT156" s="54"/>
      <c r="HD156" s="54"/>
      <c r="HN156" s="54"/>
      <c r="HX156" s="54"/>
      <c r="IH156" s="54"/>
    </row>
    <row r="157" spans="1:242" s="2" customFormat="1" x14ac:dyDescent="0.25">
      <c r="A157" s="165"/>
      <c r="B157" s="54"/>
      <c r="L157" s="54"/>
      <c r="V157" s="54"/>
      <c r="AF157" s="54"/>
      <c r="AP157" s="54"/>
      <c r="AZ157" s="54"/>
      <c r="BJ157" s="54"/>
      <c r="BT157" s="54"/>
      <c r="CD157" s="54"/>
      <c r="CN157" s="54"/>
      <c r="CX157" s="54"/>
      <c r="DH157" s="54"/>
      <c r="DR157" s="54"/>
      <c r="EB157" s="54"/>
      <c r="EL157" s="54"/>
      <c r="EV157" s="54"/>
      <c r="FF157" s="54"/>
      <c r="FP157" s="54"/>
      <c r="FZ157" s="54"/>
      <c r="GJ157" s="54"/>
      <c r="GT157" s="54"/>
      <c r="HD157" s="54"/>
      <c r="HN157" s="54"/>
      <c r="HX157" s="54"/>
      <c r="IH157" s="54"/>
    </row>
    <row r="158" spans="1:242" s="2" customFormat="1" x14ac:dyDescent="0.25">
      <c r="A158" s="165"/>
      <c r="B158" s="54"/>
      <c r="L158" s="54"/>
      <c r="V158" s="54"/>
      <c r="AF158" s="54"/>
      <c r="AP158" s="54"/>
      <c r="AZ158" s="54"/>
      <c r="BJ158" s="54"/>
      <c r="BT158" s="54"/>
      <c r="CD158" s="54"/>
      <c r="CN158" s="54"/>
      <c r="CX158" s="54"/>
      <c r="DH158" s="54"/>
      <c r="DR158" s="54"/>
      <c r="EB158" s="54"/>
      <c r="EL158" s="54"/>
      <c r="EV158" s="54"/>
      <c r="FF158" s="54"/>
      <c r="FP158" s="54"/>
      <c r="FZ158" s="54"/>
      <c r="GJ158" s="54"/>
      <c r="GT158" s="54"/>
      <c r="HD158" s="54"/>
      <c r="HN158" s="54"/>
      <c r="HX158" s="54"/>
      <c r="IH158" s="54"/>
    </row>
    <row r="159" spans="1:242" s="2" customFormat="1" x14ac:dyDescent="0.25">
      <c r="A159" s="165"/>
      <c r="B159" s="54"/>
      <c r="L159" s="54"/>
      <c r="V159" s="54"/>
      <c r="AF159" s="54"/>
      <c r="AP159" s="54"/>
      <c r="AZ159" s="54"/>
      <c r="BJ159" s="54"/>
      <c r="BT159" s="54"/>
      <c r="CD159" s="54"/>
      <c r="CN159" s="54"/>
      <c r="CX159" s="54"/>
      <c r="DH159" s="54"/>
      <c r="DR159" s="54"/>
      <c r="EB159" s="54"/>
      <c r="EL159" s="54"/>
      <c r="EV159" s="54"/>
      <c r="FF159" s="54"/>
      <c r="FP159" s="54"/>
      <c r="FZ159" s="54"/>
      <c r="GJ159" s="54"/>
      <c r="GT159" s="54"/>
      <c r="HD159" s="54"/>
      <c r="HN159" s="54"/>
      <c r="HX159" s="54"/>
      <c r="IH159" s="54"/>
    </row>
    <row r="160" spans="1:242" s="2" customFormat="1" x14ac:dyDescent="0.25">
      <c r="A160" s="165"/>
      <c r="B160" s="54"/>
      <c r="L160" s="54"/>
      <c r="V160" s="54"/>
      <c r="AF160" s="54"/>
      <c r="AP160" s="54"/>
      <c r="AZ160" s="54"/>
      <c r="BJ160" s="54"/>
      <c r="BT160" s="54"/>
      <c r="CD160" s="54"/>
      <c r="CN160" s="54"/>
      <c r="CX160" s="54"/>
      <c r="DH160" s="54"/>
      <c r="DR160" s="54"/>
      <c r="EB160" s="54"/>
      <c r="EL160" s="54"/>
      <c r="EV160" s="54"/>
      <c r="FF160" s="54"/>
      <c r="FP160" s="54"/>
      <c r="FZ160" s="54"/>
      <c r="GJ160" s="54"/>
      <c r="GT160" s="54"/>
      <c r="HD160" s="54"/>
      <c r="HN160" s="54"/>
      <c r="HX160" s="54"/>
      <c r="IH160" s="54"/>
    </row>
    <row r="161" spans="1:242" s="2" customFormat="1" x14ac:dyDescent="0.25">
      <c r="A161" s="165"/>
      <c r="B161" s="54"/>
      <c r="L161" s="54"/>
      <c r="V161" s="54"/>
      <c r="AF161" s="54"/>
      <c r="AP161" s="54"/>
      <c r="AZ161" s="54"/>
      <c r="BJ161" s="54"/>
      <c r="BT161" s="54"/>
      <c r="CD161" s="54"/>
      <c r="CN161" s="54"/>
      <c r="CX161" s="54"/>
      <c r="DH161" s="54"/>
      <c r="DR161" s="54"/>
      <c r="EB161" s="54"/>
      <c r="EL161" s="54"/>
      <c r="EV161" s="54"/>
      <c r="FF161" s="54"/>
      <c r="FP161" s="54"/>
      <c r="FZ161" s="54"/>
      <c r="GJ161" s="54"/>
      <c r="GT161" s="54"/>
      <c r="HD161" s="54"/>
      <c r="HN161" s="54"/>
      <c r="HX161" s="54"/>
      <c r="IH161" s="54"/>
    </row>
    <row r="162" spans="1:242" s="2" customFormat="1" x14ac:dyDescent="0.25">
      <c r="A162" s="165"/>
      <c r="B162" s="54"/>
      <c r="L162" s="54"/>
      <c r="V162" s="54"/>
      <c r="AF162" s="54"/>
      <c r="AP162" s="54"/>
      <c r="AZ162" s="54"/>
      <c r="BJ162" s="54"/>
      <c r="BT162" s="54"/>
      <c r="CD162" s="54"/>
      <c r="CN162" s="54"/>
      <c r="CX162" s="54"/>
      <c r="DH162" s="54"/>
      <c r="DR162" s="54"/>
      <c r="EB162" s="54"/>
      <c r="EL162" s="54"/>
      <c r="EV162" s="54"/>
      <c r="FF162" s="54"/>
      <c r="FP162" s="54"/>
      <c r="FZ162" s="54"/>
      <c r="GJ162" s="54"/>
      <c r="GT162" s="54"/>
      <c r="HD162" s="54"/>
      <c r="HN162" s="54"/>
      <c r="HX162" s="54"/>
      <c r="IH162" s="54"/>
    </row>
    <row r="163" spans="1:242" s="2" customFormat="1" x14ac:dyDescent="0.25">
      <c r="A163" s="165"/>
      <c r="B163" s="54"/>
      <c r="L163" s="54"/>
      <c r="V163" s="54"/>
      <c r="AF163" s="54"/>
      <c r="AP163" s="54"/>
      <c r="AZ163" s="54"/>
      <c r="BJ163" s="54"/>
      <c r="BT163" s="54"/>
      <c r="CD163" s="54"/>
      <c r="CN163" s="54"/>
      <c r="CX163" s="54"/>
      <c r="DH163" s="54"/>
      <c r="DR163" s="54"/>
      <c r="EB163" s="54"/>
      <c r="EL163" s="54"/>
      <c r="EV163" s="54"/>
      <c r="FF163" s="54"/>
      <c r="FP163" s="54"/>
      <c r="FZ163" s="54"/>
      <c r="GJ163" s="54"/>
      <c r="GT163" s="54"/>
      <c r="HD163" s="54"/>
      <c r="HN163" s="54"/>
      <c r="HX163" s="54"/>
      <c r="IH163" s="54"/>
    </row>
    <row r="164" spans="1:242" s="2" customFormat="1" x14ac:dyDescent="0.25">
      <c r="A164" s="165"/>
      <c r="B164" s="54"/>
      <c r="L164" s="54"/>
      <c r="V164" s="54"/>
      <c r="AF164" s="54"/>
      <c r="AP164" s="54"/>
      <c r="AZ164" s="54"/>
      <c r="BJ164" s="54"/>
      <c r="BT164" s="54"/>
      <c r="CD164" s="54"/>
      <c r="CN164" s="54"/>
      <c r="CX164" s="54"/>
      <c r="DH164" s="54"/>
      <c r="DR164" s="54"/>
      <c r="EB164" s="54"/>
      <c r="EL164" s="54"/>
      <c r="EV164" s="54"/>
      <c r="FF164" s="54"/>
      <c r="FP164" s="54"/>
      <c r="FZ164" s="54"/>
      <c r="GJ164" s="54"/>
      <c r="GT164" s="54"/>
      <c r="HD164" s="54"/>
      <c r="HN164" s="54"/>
      <c r="HX164" s="54"/>
      <c r="IH164" s="54"/>
    </row>
    <row r="165" spans="1:242" s="2" customFormat="1" x14ac:dyDescent="0.25">
      <c r="A165" s="165"/>
      <c r="B165" s="54"/>
      <c r="L165" s="54"/>
      <c r="V165" s="54"/>
      <c r="AF165" s="54"/>
      <c r="AP165" s="54"/>
      <c r="AZ165" s="54"/>
      <c r="BJ165" s="54"/>
      <c r="BT165" s="54"/>
      <c r="CD165" s="54"/>
      <c r="CN165" s="54"/>
      <c r="CX165" s="54"/>
      <c r="DH165" s="54"/>
      <c r="DR165" s="54"/>
      <c r="EB165" s="54"/>
      <c r="EL165" s="54"/>
      <c r="EV165" s="54"/>
      <c r="FF165" s="54"/>
      <c r="FP165" s="54"/>
      <c r="FZ165" s="54"/>
      <c r="GJ165" s="54"/>
      <c r="GT165" s="54"/>
      <c r="HD165" s="54"/>
      <c r="HN165" s="54"/>
      <c r="HX165" s="54"/>
      <c r="IH165" s="54"/>
    </row>
    <row r="166" spans="1:242" s="2" customFormat="1" x14ac:dyDescent="0.25">
      <c r="A166" s="165"/>
      <c r="B166" s="54"/>
      <c r="L166" s="54"/>
      <c r="V166" s="54"/>
      <c r="AF166" s="54"/>
      <c r="AP166" s="54"/>
      <c r="AZ166" s="54"/>
      <c r="BJ166" s="54"/>
      <c r="BT166" s="54"/>
      <c r="CD166" s="54"/>
      <c r="CN166" s="54"/>
      <c r="CX166" s="54"/>
      <c r="DH166" s="54"/>
      <c r="DR166" s="54"/>
      <c r="EB166" s="54"/>
      <c r="EL166" s="54"/>
      <c r="EV166" s="54"/>
      <c r="FF166" s="54"/>
      <c r="FP166" s="54"/>
      <c r="FZ166" s="54"/>
      <c r="GJ166" s="54"/>
      <c r="GT166" s="54"/>
      <c r="HD166" s="54"/>
      <c r="HN166" s="54"/>
      <c r="HX166" s="54"/>
      <c r="IH166" s="54"/>
    </row>
    <row r="167" spans="1:242" s="2" customFormat="1" x14ac:dyDescent="0.25">
      <c r="A167" s="165"/>
      <c r="B167" s="54"/>
      <c r="L167" s="54"/>
      <c r="V167" s="54"/>
      <c r="AF167" s="54"/>
      <c r="AP167" s="54"/>
      <c r="AZ167" s="54"/>
      <c r="BJ167" s="54"/>
      <c r="BT167" s="54"/>
      <c r="CD167" s="54"/>
      <c r="CN167" s="54"/>
      <c r="CX167" s="54"/>
      <c r="DH167" s="54"/>
      <c r="DR167" s="54"/>
      <c r="EB167" s="54"/>
      <c r="EL167" s="54"/>
      <c r="EV167" s="54"/>
      <c r="FF167" s="54"/>
      <c r="FP167" s="54"/>
      <c r="FZ167" s="54"/>
      <c r="GJ167" s="54"/>
      <c r="GT167" s="54"/>
      <c r="HD167" s="54"/>
      <c r="HN167" s="54"/>
      <c r="HX167" s="54"/>
      <c r="IH167" s="54"/>
    </row>
    <row r="168" spans="1:242" s="2" customFormat="1" x14ac:dyDescent="0.25">
      <c r="A168" s="165"/>
      <c r="B168" s="54"/>
      <c r="L168" s="54"/>
      <c r="V168" s="54"/>
      <c r="AF168" s="54"/>
      <c r="AP168" s="54"/>
      <c r="AZ168" s="54"/>
      <c r="BJ168" s="54"/>
      <c r="BT168" s="54"/>
      <c r="CD168" s="54"/>
      <c r="CN168" s="54"/>
      <c r="CX168" s="54"/>
      <c r="DH168" s="54"/>
      <c r="DR168" s="54"/>
      <c r="EB168" s="54"/>
      <c r="EL168" s="54"/>
      <c r="EV168" s="54"/>
      <c r="FF168" s="54"/>
      <c r="FP168" s="54"/>
      <c r="FZ168" s="54"/>
      <c r="GJ168" s="54"/>
      <c r="GT168" s="54"/>
      <c r="HD168" s="54"/>
      <c r="HN168" s="54"/>
      <c r="HX168" s="54"/>
      <c r="IH168" s="54"/>
    </row>
    <row r="169" spans="1:242" s="2" customFormat="1" x14ac:dyDescent="0.25">
      <c r="A169" s="165"/>
      <c r="B169" s="54"/>
      <c r="L169" s="54"/>
      <c r="V169" s="54"/>
      <c r="AF169" s="54"/>
      <c r="AP169" s="54"/>
      <c r="AZ169" s="54"/>
      <c r="BJ169" s="54"/>
      <c r="BT169" s="54"/>
      <c r="CD169" s="54"/>
      <c r="CN169" s="54"/>
      <c r="CX169" s="54"/>
      <c r="DH169" s="54"/>
      <c r="DR169" s="54"/>
      <c r="EB169" s="54"/>
      <c r="EL169" s="54"/>
      <c r="EV169" s="54"/>
      <c r="FF169" s="54"/>
      <c r="FP169" s="54"/>
      <c r="FZ169" s="54"/>
      <c r="GJ169" s="54"/>
      <c r="GT169" s="54"/>
      <c r="HD169" s="54"/>
      <c r="HN169" s="54"/>
      <c r="HX169" s="54"/>
      <c r="IH169" s="54"/>
    </row>
    <row r="170" spans="1:242" s="2" customFormat="1" x14ac:dyDescent="0.25">
      <c r="A170" s="165"/>
      <c r="B170" s="54"/>
      <c r="L170" s="54"/>
      <c r="V170" s="54"/>
      <c r="AF170" s="54"/>
      <c r="AP170" s="54"/>
      <c r="AZ170" s="54"/>
      <c r="BJ170" s="54"/>
      <c r="BT170" s="54"/>
      <c r="CD170" s="54"/>
      <c r="CN170" s="54"/>
      <c r="CX170" s="54"/>
      <c r="DH170" s="54"/>
      <c r="DR170" s="54"/>
      <c r="EB170" s="54"/>
      <c r="EL170" s="54"/>
      <c r="EV170" s="54"/>
      <c r="FF170" s="54"/>
      <c r="FP170" s="54"/>
      <c r="FZ170" s="54"/>
      <c r="GJ170" s="54"/>
      <c r="GT170" s="54"/>
      <c r="HD170" s="54"/>
      <c r="HN170" s="54"/>
      <c r="HX170" s="54"/>
      <c r="IH170" s="54"/>
    </row>
    <row r="171" spans="1:242" s="2" customFormat="1" x14ac:dyDescent="0.25">
      <c r="A171" s="165"/>
      <c r="B171" s="54"/>
      <c r="L171" s="54"/>
      <c r="V171" s="54"/>
      <c r="AF171" s="54"/>
      <c r="AP171" s="54"/>
      <c r="AZ171" s="54"/>
      <c r="BJ171" s="54"/>
      <c r="BT171" s="54"/>
      <c r="CD171" s="54"/>
      <c r="CN171" s="54"/>
      <c r="CX171" s="54"/>
      <c r="DH171" s="54"/>
      <c r="DR171" s="54"/>
      <c r="EB171" s="54"/>
      <c r="EL171" s="54"/>
      <c r="EV171" s="54"/>
      <c r="FF171" s="54"/>
      <c r="FP171" s="54"/>
      <c r="FZ171" s="54"/>
      <c r="GJ171" s="54"/>
      <c r="GT171" s="54"/>
      <c r="HD171" s="54"/>
      <c r="HN171" s="54"/>
      <c r="HX171" s="54"/>
      <c r="IH171" s="54"/>
    </row>
    <row r="172" spans="1:242" s="2" customFormat="1" x14ac:dyDescent="0.25">
      <c r="A172" s="165"/>
      <c r="B172" s="54"/>
      <c r="L172" s="54"/>
      <c r="V172" s="54"/>
      <c r="AF172" s="54"/>
      <c r="AP172" s="54"/>
      <c r="AZ172" s="54"/>
      <c r="BJ172" s="54"/>
      <c r="BT172" s="54"/>
      <c r="CD172" s="54"/>
      <c r="CN172" s="54"/>
      <c r="CX172" s="54"/>
      <c r="DH172" s="54"/>
      <c r="DR172" s="54"/>
      <c r="EB172" s="54"/>
      <c r="EL172" s="54"/>
      <c r="EV172" s="54"/>
      <c r="FF172" s="54"/>
      <c r="FP172" s="54"/>
      <c r="FZ172" s="54"/>
      <c r="GJ172" s="54"/>
      <c r="GT172" s="54"/>
      <c r="HD172" s="54"/>
      <c r="HN172" s="54"/>
      <c r="HX172" s="54"/>
      <c r="IH172" s="54"/>
    </row>
    <row r="173" spans="1:242" s="2" customFormat="1" x14ac:dyDescent="0.25">
      <c r="A173" s="165"/>
      <c r="B173" s="54"/>
      <c r="L173" s="54"/>
      <c r="V173" s="54"/>
      <c r="AF173" s="54"/>
      <c r="AP173" s="54"/>
      <c r="AZ173" s="54"/>
      <c r="BJ173" s="54"/>
      <c r="BT173" s="54"/>
      <c r="CD173" s="54"/>
      <c r="CN173" s="54"/>
      <c r="CX173" s="54"/>
      <c r="DH173" s="54"/>
      <c r="DR173" s="54"/>
      <c r="EB173" s="54"/>
      <c r="EL173" s="54"/>
      <c r="EV173" s="54"/>
      <c r="FF173" s="54"/>
      <c r="FP173" s="54"/>
      <c r="FZ173" s="54"/>
      <c r="GJ173" s="54"/>
      <c r="GT173" s="54"/>
      <c r="HD173" s="54"/>
      <c r="HN173" s="54"/>
      <c r="HX173" s="54"/>
      <c r="IH173" s="54"/>
    </row>
    <row r="174" spans="1:242" s="2" customFormat="1" x14ac:dyDescent="0.25">
      <c r="A174" s="165"/>
      <c r="B174" s="54"/>
      <c r="L174" s="54"/>
      <c r="V174" s="54"/>
      <c r="AF174" s="54"/>
      <c r="AP174" s="54"/>
      <c r="AZ174" s="54"/>
      <c r="BJ174" s="54"/>
      <c r="BT174" s="54"/>
      <c r="CD174" s="54"/>
      <c r="CN174" s="54"/>
      <c r="CX174" s="54"/>
      <c r="DH174" s="54"/>
      <c r="DR174" s="54"/>
      <c r="EB174" s="54"/>
      <c r="EL174" s="54"/>
      <c r="EV174" s="54"/>
      <c r="FF174" s="54"/>
      <c r="FP174" s="54"/>
      <c r="FZ174" s="54"/>
      <c r="GJ174" s="54"/>
      <c r="GT174" s="54"/>
      <c r="HD174" s="54"/>
      <c r="HN174" s="54"/>
      <c r="HX174" s="54"/>
      <c r="IH174" s="54"/>
    </row>
    <row r="175" spans="1:242" s="2" customFormat="1" x14ac:dyDescent="0.25">
      <c r="A175" s="165"/>
      <c r="B175" s="54"/>
      <c r="L175" s="54"/>
      <c r="V175" s="54"/>
      <c r="AF175" s="54"/>
      <c r="AP175" s="54"/>
      <c r="AZ175" s="54"/>
      <c r="BJ175" s="54"/>
      <c r="BT175" s="54"/>
      <c r="CD175" s="54"/>
      <c r="CN175" s="54"/>
      <c r="CX175" s="54"/>
      <c r="DH175" s="54"/>
      <c r="DR175" s="54"/>
      <c r="EB175" s="54"/>
      <c r="EL175" s="54"/>
      <c r="EV175" s="54"/>
      <c r="FF175" s="54"/>
      <c r="FP175" s="54"/>
      <c r="FZ175" s="54"/>
      <c r="GJ175" s="54"/>
      <c r="GT175" s="54"/>
      <c r="HD175" s="54"/>
      <c r="HN175" s="54"/>
      <c r="HX175" s="54"/>
      <c r="IH175" s="54"/>
    </row>
    <row r="176" spans="1:242" s="2" customFormat="1" x14ac:dyDescent="0.25">
      <c r="A176" s="165"/>
      <c r="B176" s="54"/>
      <c r="L176" s="54"/>
      <c r="V176" s="54"/>
      <c r="AF176" s="54"/>
      <c r="AP176" s="54"/>
      <c r="AZ176" s="54"/>
      <c r="BJ176" s="54"/>
      <c r="BT176" s="54"/>
      <c r="CD176" s="54"/>
      <c r="CN176" s="54"/>
      <c r="CX176" s="54"/>
      <c r="DH176" s="54"/>
      <c r="DR176" s="54"/>
      <c r="EB176" s="54"/>
      <c r="EL176" s="54"/>
      <c r="EV176" s="54"/>
      <c r="FF176" s="54"/>
      <c r="FP176" s="54"/>
      <c r="FZ176" s="54"/>
      <c r="GJ176" s="54"/>
      <c r="GT176" s="54"/>
      <c r="HD176" s="54"/>
      <c r="HN176" s="54"/>
      <c r="HX176" s="54"/>
      <c r="IH176" s="54"/>
    </row>
    <row r="177" spans="1:242" s="2" customFormat="1" x14ac:dyDescent="0.25">
      <c r="A177" s="165"/>
      <c r="B177" s="54"/>
      <c r="L177" s="54"/>
      <c r="V177" s="54"/>
      <c r="AF177" s="54"/>
      <c r="AP177" s="54"/>
      <c r="AZ177" s="54"/>
      <c r="BJ177" s="54"/>
      <c r="BT177" s="54"/>
      <c r="CD177" s="54"/>
      <c r="CN177" s="54"/>
      <c r="CX177" s="54"/>
      <c r="DH177" s="54"/>
      <c r="DR177" s="54"/>
      <c r="EB177" s="54"/>
      <c r="EL177" s="54"/>
      <c r="EV177" s="54"/>
      <c r="FF177" s="54"/>
      <c r="FP177" s="54"/>
      <c r="FZ177" s="54"/>
      <c r="GJ177" s="54"/>
      <c r="GT177" s="54"/>
      <c r="HD177" s="54"/>
      <c r="HN177" s="54"/>
      <c r="HX177" s="54"/>
      <c r="IH177" s="54"/>
    </row>
    <row r="178" spans="1:242" s="2" customFormat="1" x14ac:dyDescent="0.25">
      <c r="A178" s="165"/>
      <c r="B178" s="54"/>
      <c r="L178" s="54"/>
      <c r="V178" s="54"/>
      <c r="AF178" s="54"/>
      <c r="AP178" s="54"/>
      <c r="AZ178" s="54"/>
      <c r="BJ178" s="54"/>
      <c r="BT178" s="54"/>
      <c r="CD178" s="54"/>
      <c r="CN178" s="54"/>
      <c r="CX178" s="54"/>
      <c r="DH178" s="54"/>
      <c r="DR178" s="54"/>
      <c r="EB178" s="54"/>
      <c r="EL178" s="54"/>
      <c r="EV178" s="54"/>
      <c r="FF178" s="54"/>
      <c r="FP178" s="54"/>
      <c r="FZ178" s="54"/>
      <c r="GJ178" s="54"/>
      <c r="GT178" s="54"/>
      <c r="HD178" s="54"/>
      <c r="HN178" s="54"/>
      <c r="HX178" s="54"/>
      <c r="IH178" s="54"/>
    </row>
    <row r="179" spans="1:242" s="2" customFormat="1" x14ac:dyDescent="0.25">
      <c r="A179" s="165"/>
      <c r="B179" s="54"/>
      <c r="L179" s="54"/>
      <c r="V179" s="54"/>
      <c r="AF179" s="54"/>
      <c r="AP179" s="54"/>
      <c r="AZ179" s="54"/>
      <c r="BJ179" s="54"/>
      <c r="BT179" s="54"/>
      <c r="CD179" s="54"/>
      <c r="CN179" s="54"/>
      <c r="CX179" s="54"/>
      <c r="DH179" s="54"/>
      <c r="DR179" s="54"/>
      <c r="EB179" s="54"/>
      <c r="EL179" s="54"/>
      <c r="EV179" s="54"/>
      <c r="FF179" s="54"/>
      <c r="FP179" s="54"/>
      <c r="FZ179" s="54"/>
      <c r="GJ179" s="54"/>
      <c r="GT179" s="54"/>
      <c r="HD179" s="54"/>
      <c r="HN179" s="54"/>
      <c r="HX179" s="54"/>
      <c r="IH179" s="54"/>
    </row>
    <row r="180" spans="1:242" s="2" customFormat="1" x14ac:dyDescent="0.25">
      <c r="A180" s="165"/>
      <c r="B180" s="54"/>
      <c r="L180" s="54"/>
      <c r="V180" s="54"/>
      <c r="AF180" s="54"/>
      <c r="AP180" s="54"/>
      <c r="AZ180" s="54"/>
      <c r="BJ180" s="54"/>
      <c r="BT180" s="54"/>
      <c r="CD180" s="54"/>
      <c r="CN180" s="54"/>
      <c r="CX180" s="54"/>
      <c r="DH180" s="54"/>
      <c r="DR180" s="54"/>
      <c r="EB180" s="54"/>
      <c r="EL180" s="54"/>
      <c r="EV180" s="54"/>
      <c r="FF180" s="54"/>
      <c r="FP180" s="54"/>
      <c r="FZ180" s="54"/>
      <c r="GJ180" s="54"/>
      <c r="GT180" s="54"/>
      <c r="HD180" s="54"/>
      <c r="HN180" s="54"/>
      <c r="HX180" s="54"/>
      <c r="IH180" s="54"/>
    </row>
    <row r="181" spans="1:242" s="2" customFormat="1" x14ac:dyDescent="0.25">
      <c r="A181" s="165"/>
      <c r="B181" s="54"/>
      <c r="L181" s="54"/>
      <c r="V181" s="54"/>
      <c r="AF181" s="54"/>
      <c r="AP181" s="54"/>
      <c r="AZ181" s="54"/>
      <c r="BJ181" s="54"/>
      <c r="BT181" s="54"/>
      <c r="CD181" s="54"/>
      <c r="CN181" s="54"/>
      <c r="CX181" s="54"/>
      <c r="DH181" s="54"/>
      <c r="DR181" s="54"/>
      <c r="EB181" s="54"/>
      <c r="EL181" s="54"/>
      <c r="EV181" s="54"/>
      <c r="FF181" s="54"/>
      <c r="FP181" s="54"/>
      <c r="FZ181" s="54"/>
      <c r="GJ181" s="54"/>
      <c r="GT181" s="54"/>
      <c r="HD181" s="54"/>
      <c r="HN181" s="54"/>
      <c r="HX181" s="54"/>
      <c r="IH181" s="54"/>
    </row>
    <row r="182" spans="1:242" s="2" customFormat="1" x14ac:dyDescent="0.25">
      <c r="A182" s="165"/>
      <c r="B182" s="54"/>
      <c r="L182" s="54"/>
      <c r="V182" s="54"/>
      <c r="AF182" s="54"/>
      <c r="AP182" s="54"/>
      <c r="AZ182" s="54"/>
      <c r="BJ182" s="54"/>
      <c r="BT182" s="54"/>
      <c r="CD182" s="54"/>
      <c r="CN182" s="54"/>
      <c r="CX182" s="54"/>
      <c r="DH182" s="54"/>
      <c r="DR182" s="54"/>
      <c r="EB182" s="54"/>
      <c r="EL182" s="54"/>
      <c r="EV182" s="54"/>
      <c r="FF182" s="54"/>
      <c r="FP182" s="54"/>
      <c r="FZ182" s="54"/>
      <c r="GJ182" s="54"/>
      <c r="GT182" s="54"/>
      <c r="HD182" s="54"/>
      <c r="HN182" s="54"/>
      <c r="HX182" s="54"/>
      <c r="IH182" s="54"/>
    </row>
    <row r="183" spans="1:242" s="2" customFormat="1" x14ac:dyDescent="0.25">
      <c r="A183" s="165"/>
      <c r="B183" s="54"/>
      <c r="L183" s="54"/>
      <c r="V183" s="54"/>
      <c r="AF183" s="54"/>
      <c r="AP183" s="54"/>
      <c r="AZ183" s="54"/>
      <c r="BJ183" s="54"/>
      <c r="BT183" s="54"/>
      <c r="CD183" s="54"/>
      <c r="CN183" s="54"/>
      <c r="CX183" s="54"/>
      <c r="DH183" s="54"/>
      <c r="DR183" s="54"/>
      <c r="EB183" s="54"/>
      <c r="EL183" s="54"/>
      <c r="EV183" s="54"/>
      <c r="FF183" s="54"/>
      <c r="FP183" s="54"/>
      <c r="FZ183" s="54"/>
      <c r="GJ183" s="54"/>
      <c r="GT183" s="54"/>
      <c r="HD183" s="54"/>
      <c r="HN183" s="54"/>
      <c r="HX183" s="54"/>
      <c r="IH183" s="54"/>
    </row>
    <row r="184" spans="1:242" s="2" customFormat="1" x14ac:dyDescent="0.25">
      <c r="A184" s="165"/>
      <c r="B184" s="54"/>
      <c r="L184" s="54"/>
      <c r="V184" s="54"/>
      <c r="AF184" s="54"/>
      <c r="AP184" s="54"/>
      <c r="AZ184" s="54"/>
      <c r="BJ184" s="54"/>
      <c r="BT184" s="54"/>
      <c r="CD184" s="54"/>
      <c r="CN184" s="54"/>
      <c r="CX184" s="54"/>
      <c r="DH184" s="54"/>
      <c r="DR184" s="54"/>
      <c r="EB184" s="54"/>
      <c r="EL184" s="54"/>
      <c r="EV184" s="54"/>
      <c r="FF184" s="54"/>
      <c r="FP184" s="54"/>
      <c r="FZ184" s="54"/>
      <c r="GJ184" s="54"/>
      <c r="GT184" s="54"/>
      <c r="HD184" s="54"/>
      <c r="HN184" s="54"/>
      <c r="HX184" s="54"/>
      <c r="IH184" s="54"/>
    </row>
    <row r="185" spans="1:242" s="2" customFormat="1" x14ac:dyDescent="0.25">
      <c r="A185" s="165"/>
      <c r="B185" s="54"/>
      <c r="L185" s="54"/>
      <c r="V185" s="54"/>
      <c r="AF185" s="54"/>
      <c r="AP185" s="54"/>
      <c r="AZ185" s="54"/>
      <c r="BJ185" s="54"/>
      <c r="BT185" s="54"/>
      <c r="CD185" s="54"/>
      <c r="CN185" s="54"/>
      <c r="CX185" s="54"/>
      <c r="DH185" s="54"/>
      <c r="DR185" s="54"/>
      <c r="EB185" s="54"/>
      <c r="EL185" s="54"/>
      <c r="EV185" s="54"/>
      <c r="FF185" s="54"/>
      <c r="FP185" s="54"/>
      <c r="FZ185" s="54"/>
      <c r="GJ185" s="54"/>
      <c r="GT185" s="54"/>
      <c r="HD185" s="54"/>
      <c r="HN185" s="54"/>
      <c r="HX185" s="54"/>
      <c r="IH185" s="54"/>
    </row>
    <row r="186" spans="1:242" s="2" customFormat="1" x14ac:dyDescent="0.25">
      <c r="A186" s="165"/>
      <c r="B186" s="54"/>
      <c r="L186" s="54"/>
      <c r="V186" s="54"/>
      <c r="AF186" s="54"/>
      <c r="AP186" s="54"/>
      <c r="AZ186" s="54"/>
      <c r="BJ186" s="54"/>
      <c r="BT186" s="54"/>
      <c r="CD186" s="54"/>
      <c r="CN186" s="54"/>
      <c r="CX186" s="54"/>
      <c r="DH186" s="54"/>
      <c r="DR186" s="54"/>
      <c r="EB186" s="54"/>
      <c r="EL186" s="54"/>
      <c r="EV186" s="54"/>
      <c r="FF186" s="54"/>
      <c r="FP186" s="54"/>
      <c r="FZ186" s="54"/>
      <c r="GJ186" s="54"/>
      <c r="GT186" s="54"/>
      <c r="HD186" s="54"/>
      <c r="HN186" s="54"/>
      <c r="HX186" s="54"/>
      <c r="IH186" s="54"/>
    </row>
    <row r="187" spans="1:242" s="2" customFormat="1" x14ac:dyDescent="0.25">
      <c r="A187" s="165"/>
      <c r="B187" s="54"/>
      <c r="L187" s="54"/>
      <c r="V187" s="54"/>
      <c r="AF187" s="54"/>
      <c r="AP187" s="54"/>
      <c r="AZ187" s="54"/>
      <c r="BJ187" s="54"/>
      <c r="BT187" s="54"/>
      <c r="CD187" s="54"/>
      <c r="CN187" s="54"/>
      <c r="CX187" s="54"/>
      <c r="DH187" s="54"/>
      <c r="DR187" s="54"/>
      <c r="EB187" s="54"/>
      <c r="EL187" s="54"/>
      <c r="EV187" s="54"/>
      <c r="FF187" s="54"/>
      <c r="FP187" s="54"/>
      <c r="FZ187" s="54"/>
      <c r="GJ187" s="54"/>
      <c r="GT187" s="54"/>
      <c r="HD187" s="54"/>
      <c r="HN187" s="54"/>
      <c r="HX187" s="54"/>
      <c r="IH187" s="54"/>
    </row>
    <row r="188" spans="1:242" s="2" customFormat="1" x14ac:dyDescent="0.25">
      <c r="A188" s="165"/>
      <c r="B188" s="54"/>
      <c r="L188" s="54"/>
      <c r="V188" s="54"/>
      <c r="AF188" s="54"/>
      <c r="AP188" s="54"/>
      <c r="AZ188" s="54"/>
      <c r="BJ188" s="54"/>
      <c r="BT188" s="54"/>
      <c r="CD188" s="54"/>
      <c r="CN188" s="54"/>
      <c r="CX188" s="54"/>
      <c r="DH188" s="54"/>
      <c r="DR188" s="54"/>
      <c r="EB188" s="54"/>
      <c r="EL188" s="54"/>
      <c r="EV188" s="54"/>
      <c r="FF188" s="54"/>
      <c r="FP188" s="54"/>
      <c r="FZ188" s="54"/>
      <c r="GJ188" s="54"/>
      <c r="GT188" s="54"/>
      <c r="HD188" s="54"/>
      <c r="HN188" s="54"/>
      <c r="HX188" s="54"/>
      <c r="IH188" s="54"/>
    </row>
    <row r="189" spans="1:242" s="2" customFormat="1" x14ac:dyDescent="0.25">
      <c r="A189" s="165"/>
      <c r="B189" s="54"/>
      <c r="L189" s="54"/>
      <c r="V189" s="54"/>
      <c r="AF189" s="54"/>
      <c r="AP189" s="54"/>
      <c r="AZ189" s="54"/>
      <c r="BJ189" s="54"/>
      <c r="BT189" s="54"/>
      <c r="CD189" s="54"/>
      <c r="CN189" s="54"/>
      <c r="CX189" s="54"/>
      <c r="DH189" s="54"/>
      <c r="DR189" s="54"/>
      <c r="EB189" s="54"/>
      <c r="EL189" s="54"/>
      <c r="EV189" s="54"/>
      <c r="FF189" s="54"/>
      <c r="FP189" s="54"/>
      <c r="FZ189" s="54"/>
      <c r="GJ189" s="54"/>
      <c r="GT189" s="54"/>
      <c r="HD189" s="54"/>
      <c r="HN189" s="54"/>
      <c r="HX189" s="54"/>
      <c r="IH189" s="54"/>
    </row>
    <row r="190" spans="1:242" s="2" customFormat="1" x14ac:dyDescent="0.25">
      <c r="A190" s="165"/>
      <c r="B190" s="54"/>
      <c r="L190" s="54"/>
      <c r="V190" s="54"/>
      <c r="AF190" s="54"/>
      <c r="AP190" s="54"/>
      <c r="AZ190" s="54"/>
      <c r="BJ190" s="54"/>
      <c r="BT190" s="54"/>
      <c r="CD190" s="54"/>
      <c r="CN190" s="54"/>
      <c r="CX190" s="54"/>
      <c r="DH190" s="54"/>
      <c r="DR190" s="54"/>
      <c r="EB190" s="54"/>
      <c r="EL190" s="54"/>
      <c r="EV190" s="54"/>
      <c r="FF190" s="54"/>
      <c r="FP190" s="54"/>
      <c r="FZ190" s="54"/>
      <c r="GJ190" s="54"/>
      <c r="GT190" s="54"/>
      <c r="HD190" s="54"/>
      <c r="HN190" s="54"/>
      <c r="HX190" s="54"/>
      <c r="IH190" s="54"/>
    </row>
    <row r="191" spans="1:242" s="2" customFormat="1" x14ac:dyDescent="0.25">
      <c r="A191" s="165"/>
      <c r="B191" s="54"/>
      <c r="L191" s="54"/>
      <c r="V191" s="54"/>
      <c r="AF191" s="54"/>
      <c r="AP191" s="54"/>
      <c r="AZ191" s="54"/>
      <c r="BJ191" s="54"/>
      <c r="BT191" s="54"/>
      <c r="CD191" s="54"/>
      <c r="CN191" s="54"/>
      <c r="CX191" s="54"/>
      <c r="DH191" s="54"/>
      <c r="DR191" s="54"/>
      <c r="EB191" s="54"/>
      <c r="EL191" s="54"/>
      <c r="EV191" s="54"/>
      <c r="FF191" s="54"/>
      <c r="FP191" s="54"/>
      <c r="FZ191" s="54"/>
      <c r="GJ191" s="54"/>
      <c r="GT191" s="54"/>
      <c r="HD191" s="54"/>
      <c r="HN191" s="54"/>
      <c r="HX191" s="54"/>
      <c r="IH191" s="54"/>
    </row>
    <row r="192" spans="1:242" s="2" customFormat="1" x14ac:dyDescent="0.25">
      <c r="A192" s="165"/>
      <c r="B192" s="54"/>
      <c r="L192" s="54"/>
      <c r="V192" s="54"/>
      <c r="AF192" s="54"/>
      <c r="AP192" s="54"/>
      <c r="AZ192" s="54"/>
      <c r="BJ192" s="54"/>
      <c r="BT192" s="54"/>
      <c r="CD192" s="54"/>
      <c r="CN192" s="54"/>
      <c r="CX192" s="54"/>
      <c r="DH192" s="54"/>
      <c r="DR192" s="54"/>
      <c r="EB192" s="54"/>
      <c r="EL192" s="54"/>
      <c r="EV192" s="54"/>
      <c r="FF192" s="54"/>
      <c r="FP192" s="54"/>
      <c r="FZ192" s="54"/>
      <c r="GJ192" s="54"/>
      <c r="GT192" s="54"/>
      <c r="HD192" s="54"/>
      <c r="HN192" s="54"/>
      <c r="HX192" s="54"/>
      <c r="IH192" s="54"/>
    </row>
    <row r="193" spans="1:242" s="2" customFormat="1" x14ac:dyDescent="0.25">
      <c r="A193" s="165"/>
      <c r="B193" s="54"/>
      <c r="L193" s="54"/>
      <c r="V193" s="54"/>
      <c r="AF193" s="54"/>
      <c r="AP193" s="54"/>
      <c r="AZ193" s="54"/>
      <c r="BJ193" s="54"/>
      <c r="BT193" s="54"/>
      <c r="CD193" s="54"/>
      <c r="CN193" s="54"/>
      <c r="CX193" s="54"/>
      <c r="DH193" s="54"/>
      <c r="DR193" s="54"/>
      <c r="EB193" s="54"/>
      <c r="EL193" s="54"/>
      <c r="EV193" s="54"/>
      <c r="FF193" s="54"/>
      <c r="FP193" s="54"/>
      <c r="FZ193" s="54"/>
      <c r="GJ193" s="54"/>
      <c r="GT193" s="54"/>
      <c r="HD193" s="54"/>
      <c r="HN193" s="54"/>
      <c r="HX193" s="54"/>
      <c r="IH193" s="54"/>
    </row>
    <row r="194" spans="1:242" s="2" customFormat="1" x14ac:dyDescent="0.25">
      <c r="A194" s="165"/>
      <c r="B194" s="54"/>
      <c r="L194" s="54"/>
      <c r="V194" s="54"/>
      <c r="AF194" s="54"/>
      <c r="AP194" s="54"/>
      <c r="AZ194" s="54"/>
      <c r="BJ194" s="54"/>
      <c r="BT194" s="54"/>
      <c r="CD194" s="54"/>
      <c r="CN194" s="54"/>
      <c r="CX194" s="54"/>
      <c r="DH194" s="54"/>
      <c r="DR194" s="54"/>
      <c r="EB194" s="54"/>
      <c r="EL194" s="54"/>
      <c r="EV194" s="54"/>
      <c r="FF194" s="54"/>
      <c r="FP194" s="54"/>
      <c r="FZ194" s="54"/>
      <c r="GJ194" s="54"/>
      <c r="GT194" s="54"/>
      <c r="HD194" s="54"/>
      <c r="HN194" s="54"/>
      <c r="HX194" s="54"/>
      <c r="IH194" s="54"/>
    </row>
    <row r="195" spans="1:242" s="2" customFormat="1" x14ac:dyDescent="0.25">
      <c r="A195" s="165"/>
      <c r="B195" s="54"/>
      <c r="L195" s="54"/>
      <c r="V195" s="54"/>
      <c r="AF195" s="54"/>
      <c r="AP195" s="54"/>
      <c r="AZ195" s="54"/>
      <c r="BJ195" s="54"/>
      <c r="BT195" s="54"/>
      <c r="CD195" s="54"/>
      <c r="CN195" s="54"/>
      <c r="CX195" s="54"/>
      <c r="DH195" s="54"/>
      <c r="DR195" s="54"/>
      <c r="EB195" s="54"/>
      <c r="EL195" s="54"/>
      <c r="EV195" s="54"/>
      <c r="FF195" s="54"/>
      <c r="FP195" s="54"/>
      <c r="FZ195" s="54"/>
      <c r="GJ195" s="54"/>
      <c r="GT195" s="54"/>
      <c r="HD195" s="54"/>
      <c r="HN195" s="54"/>
      <c r="HX195" s="54"/>
      <c r="IH195" s="54"/>
    </row>
    <row r="196" spans="1:242" s="2" customFormat="1" x14ac:dyDescent="0.25">
      <c r="A196" s="165"/>
      <c r="B196" s="54"/>
      <c r="L196" s="54"/>
      <c r="V196" s="54"/>
      <c r="AF196" s="54"/>
      <c r="AP196" s="54"/>
      <c r="AZ196" s="54"/>
      <c r="BJ196" s="54"/>
      <c r="BT196" s="54"/>
      <c r="CD196" s="54"/>
      <c r="CN196" s="54"/>
      <c r="CX196" s="54"/>
      <c r="DH196" s="54"/>
      <c r="DR196" s="54"/>
      <c r="EB196" s="54"/>
      <c r="EL196" s="54"/>
      <c r="EV196" s="54"/>
      <c r="FF196" s="54"/>
      <c r="FP196" s="54"/>
      <c r="FZ196" s="54"/>
      <c r="GJ196" s="54"/>
      <c r="GT196" s="54"/>
      <c r="HD196" s="54"/>
      <c r="HN196" s="54"/>
      <c r="HX196" s="54"/>
      <c r="IH196" s="54"/>
    </row>
    <row r="197" spans="1:242" s="2" customFormat="1" x14ac:dyDescent="0.25">
      <c r="A197" s="165"/>
      <c r="B197" s="54"/>
      <c r="L197" s="54"/>
      <c r="V197" s="54"/>
      <c r="AF197" s="54"/>
      <c r="AP197" s="54"/>
      <c r="AZ197" s="54"/>
      <c r="BJ197" s="54"/>
      <c r="BT197" s="54"/>
      <c r="CD197" s="54"/>
      <c r="CN197" s="54"/>
      <c r="CX197" s="54"/>
      <c r="DH197" s="54"/>
      <c r="DR197" s="54"/>
      <c r="EB197" s="54"/>
      <c r="EL197" s="54"/>
      <c r="EV197" s="54"/>
      <c r="FF197" s="54"/>
      <c r="FP197" s="54"/>
      <c r="FZ197" s="54"/>
      <c r="GJ197" s="54"/>
      <c r="GT197" s="54"/>
      <c r="HD197" s="54"/>
      <c r="HN197" s="54"/>
      <c r="HX197" s="54"/>
      <c r="IH197" s="54"/>
    </row>
    <row r="198" spans="1:242" s="2" customFormat="1" x14ac:dyDescent="0.25">
      <c r="A198" s="165"/>
      <c r="B198" s="54"/>
      <c r="L198" s="54"/>
      <c r="V198" s="54"/>
      <c r="AF198" s="54"/>
      <c r="AP198" s="54"/>
      <c r="AZ198" s="54"/>
      <c r="BJ198" s="54"/>
      <c r="BT198" s="54"/>
      <c r="CD198" s="54"/>
      <c r="CN198" s="54"/>
      <c r="CX198" s="54"/>
      <c r="DH198" s="54"/>
      <c r="DR198" s="54"/>
      <c r="EB198" s="54"/>
      <c r="EL198" s="54"/>
      <c r="EV198" s="54"/>
      <c r="FF198" s="54"/>
      <c r="FP198" s="54"/>
      <c r="FZ198" s="54"/>
      <c r="GJ198" s="54"/>
      <c r="GT198" s="54"/>
      <c r="HD198" s="54"/>
      <c r="HN198" s="54"/>
      <c r="HX198" s="54"/>
      <c r="IH198" s="54"/>
    </row>
    <row r="199" spans="1:242" s="2" customFormat="1" x14ac:dyDescent="0.25">
      <c r="A199" s="165"/>
      <c r="B199" s="54"/>
      <c r="L199" s="54"/>
      <c r="V199" s="54"/>
      <c r="AF199" s="54"/>
      <c r="AP199" s="54"/>
      <c r="AZ199" s="54"/>
      <c r="BJ199" s="54"/>
      <c r="BT199" s="54"/>
      <c r="CD199" s="54"/>
      <c r="CN199" s="54"/>
      <c r="CX199" s="54"/>
      <c r="DH199" s="54"/>
      <c r="DR199" s="54"/>
      <c r="EB199" s="54"/>
      <c r="EL199" s="54"/>
      <c r="EV199" s="54"/>
      <c r="FF199" s="54"/>
      <c r="FP199" s="54"/>
      <c r="FZ199" s="54"/>
      <c r="GJ199" s="54"/>
      <c r="GT199" s="54"/>
      <c r="HD199" s="54"/>
      <c r="HN199" s="54"/>
      <c r="HX199" s="54"/>
      <c r="IH199" s="54"/>
    </row>
    <row r="200" spans="1:242" s="2" customFormat="1" x14ac:dyDescent="0.25">
      <c r="A200" s="165"/>
      <c r="B200" s="54"/>
      <c r="L200" s="54"/>
      <c r="V200" s="54"/>
      <c r="AF200" s="54"/>
      <c r="AP200" s="54"/>
      <c r="AZ200" s="54"/>
      <c r="BJ200" s="54"/>
      <c r="BT200" s="54"/>
      <c r="CD200" s="54"/>
      <c r="CN200" s="54"/>
      <c r="CX200" s="54"/>
      <c r="DH200" s="54"/>
      <c r="DR200" s="54"/>
      <c r="EB200" s="54"/>
      <c r="EL200" s="54"/>
      <c r="EV200" s="54"/>
      <c r="FF200" s="54"/>
      <c r="FP200" s="54"/>
      <c r="FZ200" s="54"/>
      <c r="GJ200" s="54"/>
      <c r="GT200" s="54"/>
      <c r="HD200" s="54"/>
      <c r="HN200" s="54"/>
      <c r="HX200" s="54"/>
      <c r="IH200" s="54"/>
    </row>
    <row r="201" spans="1:242" s="2" customFormat="1" x14ac:dyDescent="0.25">
      <c r="A201" s="165"/>
      <c r="B201" s="54"/>
      <c r="L201" s="54"/>
      <c r="V201" s="54"/>
      <c r="AF201" s="54"/>
      <c r="AP201" s="54"/>
      <c r="AZ201" s="54"/>
      <c r="BJ201" s="54"/>
      <c r="BT201" s="54"/>
      <c r="CD201" s="54"/>
      <c r="CN201" s="54"/>
      <c r="CX201" s="54"/>
      <c r="DH201" s="54"/>
      <c r="DR201" s="54"/>
      <c r="EB201" s="54"/>
      <c r="EL201" s="54"/>
      <c r="EV201" s="54"/>
      <c r="FF201" s="54"/>
      <c r="FP201" s="54"/>
      <c r="FZ201" s="54"/>
      <c r="GJ201" s="54"/>
      <c r="GT201" s="54"/>
      <c r="HD201" s="54"/>
      <c r="HN201" s="54"/>
      <c r="HX201" s="54"/>
      <c r="IH201" s="54"/>
    </row>
    <row r="202" spans="1:242" s="2" customFormat="1" x14ac:dyDescent="0.25">
      <c r="A202" s="165"/>
      <c r="B202" s="54"/>
      <c r="L202" s="54"/>
      <c r="V202" s="54"/>
      <c r="AF202" s="54"/>
      <c r="AP202" s="54"/>
      <c r="AZ202" s="54"/>
      <c r="BJ202" s="54"/>
      <c r="BT202" s="54"/>
      <c r="CD202" s="54"/>
      <c r="CN202" s="54"/>
      <c r="CX202" s="54"/>
      <c r="DH202" s="54"/>
      <c r="DR202" s="54"/>
      <c r="EB202" s="54"/>
      <c r="EL202" s="54"/>
      <c r="EV202" s="54"/>
      <c r="FF202" s="54"/>
      <c r="FP202" s="54"/>
      <c r="FZ202" s="54"/>
      <c r="GJ202" s="54"/>
      <c r="GT202" s="54"/>
      <c r="HD202" s="54"/>
      <c r="HN202" s="54"/>
      <c r="HX202" s="54"/>
      <c r="IH202" s="54"/>
    </row>
    <row r="203" spans="1:242" s="2" customFormat="1" x14ac:dyDescent="0.25">
      <c r="A203" s="165"/>
      <c r="B203" s="54"/>
      <c r="L203" s="54"/>
      <c r="V203" s="54"/>
      <c r="AF203" s="54"/>
      <c r="AP203" s="54"/>
      <c r="AZ203" s="54"/>
      <c r="BJ203" s="54"/>
      <c r="BT203" s="54"/>
      <c r="CD203" s="54"/>
      <c r="CN203" s="54"/>
      <c r="CX203" s="54"/>
      <c r="DH203" s="54"/>
      <c r="DR203" s="54"/>
      <c r="EB203" s="54"/>
      <c r="EL203" s="54"/>
      <c r="EV203" s="54"/>
      <c r="FF203" s="54"/>
      <c r="FP203" s="54"/>
      <c r="FZ203" s="54"/>
      <c r="GJ203" s="54"/>
      <c r="GT203" s="54"/>
      <c r="HD203" s="54"/>
      <c r="HN203" s="54"/>
      <c r="HX203" s="54"/>
      <c r="IH203" s="54"/>
    </row>
    <row r="204" spans="1:242" s="2" customFormat="1" x14ac:dyDescent="0.25">
      <c r="A204" s="165"/>
      <c r="B204" s="54"/>
      <c r="L204" s="54"/>
      <c r="V204" s="54"/>
      <c r="AF204" s="54"/>
      <c r="AP204" s="54"/>
      <c r="AZ204" s="54"/>
      <c r="BJ204" s="54"/>
      <c r="BT204" s="54"/>
      <c r="CD204" s="54"/>
      <c r="CN204" s="54"/>
      <c r="CX204" s="54"/>
      <c r="DH204" s="54"/>
      <c r="DR204" s="54"/>
      <c r="EB204" s="54"/>
      <c r="EL204" s="54"/>
      <c r="EV204" s="54"/>
      <c r="FF204" s="54"/>
      <c r="FP204" s="54"/>
      <c r="FZ204" s="54"/>
      <c r="GJ204" s="54"/>
      <c r="GT204" s="54"/>
      <c r="HD204" s="54"/>
      <c r="HN204" s="54"/>
      <c r="HX204" s="54"/>
      <c r="IH204" s="54"/>
    </row>
    <row r="205" spans="1:242" s="2" customFormat="1" x14ac:dyDescent="0.25">
      <c r="A205" s="165"/>
      <c r="B205" s="54"/>
      <c r="L205" s="54"/>
      <c r="V205" s="54"/>
      <c r="AF205" s="54"/>
      <c r="AP205" s="54"/>
      <c r="AZ205" s="54"/>
      <c r="BJ205" s="54"/>
      <c r="BT205" s="54"/>
      <c r="CD205" s="54"/>
      <c r="CN205" s="54"/>
      <c r="CX205" s="54"/>
      <c r="DH205" s="54"/>
      <c r="DR205" s="54"/>
      <c r="EB205" s="54"/>
      <c r="EL205" s="54"/>
      <c r="EV205" s="54"/>
      <c r="FF205" s="54"/>
      <c r="FP205" s="54"/>
      <c r="FZ205" s="54"/>
      <c r="GJ205" s="54"/>
      <c r="GT205" s="54"/>
      <c r="HD205" s="54"/>
      <c r="HN205" s="54"/>
      <c r="HX205" s="54"/>
      <c r="IH205" s="54"/>
    </row>
    <row r="206" spans="1:242" s="2" customFormat="1" x14ac:dyDescent="0.25">
      <c r="A206" s="165"/>
      <c r="B206" s="54"/>
      <c r="L206" s="54"/>
      <c r="V206" s="54"/>
      <c r="AF206" s="54"/>
      <c r="AP206" s="54"/>
      <c r="AZ206" s="54"/>
      <c r="BJ206" s="54"/>
      <c r="BT206" s="54"/>
      <c r="CD206" s="54"/>
      <c r="CN206" s="54"/>
      <c r="CX206" s="54"/>
      <c r="DH206" s="54"/>
      <c r="DR206" s="54"/>
      <c r="EB206" s="54"/>
      <c r="EL206" s="54"/>
      <c r="EV206" s="54"/>
      <c r="FF206" s="54"/>
      <c r="FP206" s="54"/>
      <c r="FZ206" s="54"/>
      <c r="GJ206" s="54"/>
      <c r="GT206" s="54"/>
      <c r="HD206" s="54"/>
      <c r="HN206" s="54"/>
      <c r="HX206" s="54"/>
      <c r="IH206" s="54"/>
    </row>
    <row r="207" spans="1:242" s="2" customFormat="1" x14ac:dyDescent="0.25">
      <c r="A207" s="165"/>
      <c r="B207" s="54"/>
      <c r="L207" s="54"/>
      <c r="V207" s="54"/>
      <c r="AF207" s="54"/>
      <c r="AP207" s="54"/>
      <c r="AZ207" s="54"/>
      <c r="BJ207" s="54"/>
      <c r="BT207" s="54"/>
      <c r="CD207" s="54"/>
      <c r="CN207" s="54"/>
      <c r="CX207" s="54"/>
      <c r="DH207" s="54"/>
      <c r="DR207" s="54"/>
      <c r="EB207" s="54"/>
      <c r="EL207" s="54"/>
      <c r="EV207" s="54"/>
      <c r="FF207" s="54"/>
      <c r="FP207" s="54"/>
      <c r="FZ207" s="54"/>
      <c r="GJ207" s="54"/>
      <c r="GT207" s="54"/>
      <c r="HD207" s="54"/>
      <c r="HN207" s="54"/>
      <c r="HX207" s="54"/>
      <c r="IH207" s="54"/>
    </row>
    <row r="208" spans="1:242" s="2" customFormat="1" x14ac:dyDescent="0.25">
      <c r="A208" s="165"/>
      <c r="B208" s="54"/>
      <c r="L208" s="54"/>
      <c r="V208" s="54"/>
      <c r="AF208" s="54"/>
      <c r="AP208" s="54"/>
      <c r="AZ208" s="54"/>
      <c r="BJ208" s="54"/>
      <c r="BT208" s="54"/>
      <c r="CD208" s="54"/>
      <c r="CN208" s="54"/>
      <c r="CX208" s="54"/>
      <c r="DH208" s="54"/>
      <c r="DR208" s="54"/>
      <c r="EB208" s="54"/>
      <c r="EL208" s="54"/>
      <c r="EV208" s="54"/>
      <c r="FF208" s="54"/>
      <c r="FP208" s="54"/>
      <c r="FZ208" s="54"/>
      <c r="GJ208" s="54"/>
      <c r="GT208" s="54"/>
      <c r="HD208" s="54"/>
      <c r="HN208" s="54"/>
      <c r="HX208" s="54"/>
      <c r="IH208" s="54"/>
    </row>
    <row r="209" spans="1:242" s="2" customFormat="1" x14ac:dyDescent="0.25">
      <c r="A209" s="165"/>
      <c r="B209" s="54"/>
      <c r="L209" s="54"/>
      <c r="V209" s="54"/>
      <c r="AF209" s="54"/>
      <c r="AP209" s="54"/>
      <c r="AZ209" s="54"/>
      <c r="BJ209" s="54"/>
      <c r="BT209" s="54"/>
      <c r="CD209" s="54"/>
      <c r="CN209" s="54"/>
      <c r="CX209" s="54"/>
      <c r="DH209" s="54"/>
      <c r="DR209" s="54"/>
      <c r="EB209" s="54"/>
      <c r="EL209" s="54"/>
      <c r="EV209" s="54"/>
      <c r="FF209" s="54"/>
      <c r="FP209" s="54"/>
      <c r="FZ209" s="54"/>
      <c r="GJ209" s="54"/>
      <c r="GT209" s="54"/>
      <c r="HD209" s="54"/>
      <c r="HN209" s="54"/>
      <c r="HX209" s="54"/>
      <c r="IH209" s="54"/>
    </row>
    <row r="210" spans="1:242" s="2" customFormat="1" x14ac:dyDescent="0.25">
      <c r="A210" s="165"/>
      <c r="B210" s="54"/>
      <c r="L210" s="54"/>
      <c r="V210" s="54"/>
      <c r="AF210" s="54"/>
      <c r="AP210" s="54"/>
      <c r="AZ210" s="54"/>
      <c r="BJ210" s="54"/>
      <c r="BT210" s="54"/>
      <c r="CD210" s="54"/>
      <c r="CN210" s="54"/>
      <c r="CX210" s="54"/>
      <c r="DH210" s="54"/>
      <c r="DR210" s="54"/>
      <c r="EB210" s="54"/>
      <c r="EL210" s="54"/>
      <c r="EV210" s="54"/>
      <c r="FF210" s="54"/>
      <c r="FP210" s="54"/>
      <c r="FZ210" s="54"/>
      <c r="GJ210" s="54"/>
      <c r="GT210" s="54"/>
      <c r="HD210" s="54"/>
      <c r="HN210" s="54"/>
      <c r="HX210" s="54"/>
      <c r="IH210" s="54"/>
    </row>
    <row r="211" spans="1:242" s="2" customFormat="1" x14ac:dyDescent="0.25">
      <c r="A211" s="165"/>
      <c r="B211" s="54"/>
      <c r="L211" s="54"/>
      <c r="V211" s="54"/>
      <c r="AF211" s="54"/>
      <c r="AP211" s="54"/>
      <c r="AZ211" s="54"/>
      <c r="BJ211" s="54"/>
      <c r="BT211" s="54"/>
      <c r="CD211" s="54"/>
      <c r="CN211" s="54"/>
      <c r="CX211" s="54"/>
      <c r="DH211" s="54"/>
      <c r="DR211" s="54"/>
      <c r="EB211" s="54"/>
      <c r="EL211" s="54"/>
      <c r="EV211" s="54"/>
      <c r="FF211" s="54"/>
      <c r="FP211" s="54"/>
      <c r="FZ211" s="54"/>
      <c r="GJ211" s="54"/>
      <c r="GT211" s="54"/>
      <c r="HD211" s="54"/>
      <c r="HN211" s="54"/>
      <c r="HX211" s="54"/>
      <c r="IH211" s="54"/>
    </row>
    <row r="212" spans="1:242" s="2" customFormat="1" x14ac:dyDescent="0.25">
      <c r="A212" s="165"/>
      <c r="B212" s="54"/>
      <c r="L212" s="54"/>
      <c r="V212" s="54"/>
      <c r="AF212" s="54"/>
      <c r="AP212" s="54"/>
      <c r="AZ212" s="54"/>
      <c r="BJ212" s="54"/>
      <c r="BT212" s="54"/>
      <c r="CD212" s="54"/>
      <c r="CN212" s="54"/>
      <c r="CX212" s="54"/>
      <c r="DH212" s="54"/>
      <c r="DR212" s="54"/>
      <c r="EB212" s="54"/>
      <c r="EL212" s="54"/>
      <c r="EV212" s="54"/>
      <c r="FF212" s="54"/>
      <c r="FP212" s="54"/>
      <c r="FZ212" s="54"/>
      <c r="GJ212" s="54"/>
      <c r="GT212" s="54"/>
      <c r="HD212" s="54"/>
      <c r="HN212" s="54"/>
      <c r="HX212" s="54"/>
      <c r="IH212" s="54"/>
    </row>
    <row r="213" spans="1:242" s="2" customFormat="1" x14ac:dyDescent="0.25">
      <c r="A213" s="165"/>
      <c r="B213" s="54"/>
      <c r="L213" s="54"/>
      <c r="V213" s="54"/>
      <c r="AF213" s="54"/>
      <c r="AP213" s="54"/>
      <c r="AZ213" s="54"/>
      <c r="BJ213" s="54"/>
      <c r="BT213" s="54"/>
      <c r="CD213" s="54"/>
      <c r="CN213" s="54"/>
      <c r="CX213" s="54"/>
      <c r="DH213" s="54"/>
      <c r="DR213" s="54"/>
      <c r="EB213" s="54"/>
      <c r="EL213" s="54"/>
      <c r="EV213" s="54"/>
      <c r="FF213" s="54"/>
      <c r="FP213" s="54"/>
      <c r="FZ213" s="54"/>
      <c r="GJ213" s="54"/>
      <c r="GT213" s="54"/>
      <c r="HD213" s="54"/>
      <c r="HN213" s="54"/>
      <c r="HX213" s="54"/>
      <c r="IH213" s="54"/>
    </row>
    <row r="214" spans="1:242" s="2" customFormat="1" x14ac:dyDescent="0.25">
      <c r="A214" s="165"/>
      <c r="B214" s="54"/>
      <c r="L214" s="54"/>
      <c r="V214" s="54"/>
      <c r="AF214" s="54"/>
      <c r="AP214" s="54"/>
      <c r="AZ214" s="54"/>
      <c r="BJ214" s="54"/>
      <c r="BT214" s="54"/>
      <c r="CD214" s="54"/>
      <c r="CN214" s="54"/>
      <c r="CX214" s="54"/>
      <c r="DH214" s="54"/>
      <c r="DR214" s="54"/>
      <c r="EB214" s="54"/>
      <c r="EL214" s="54"/>
      <c r="EV214" s="54"/>
      <c r="FF214" s="54"/>
      <c r="FP214" s="54"/>
      <c r="FZ214" s="54"/>
      <c r="GJ214" s="54"/>
      <c r="GT214" s="54"/>
      <c r="HD214" s="54"/>
      <c r="HN214" s="54"/>
      <c r="HX214" s="54"/>
      <c r="IH214" s="54"/>
    </row>
    <row r="215" spans="1:242" s="2" customFormat="1" x14ac:dyDescent="0.25">
      <c r="A215" s="165"/>
      <c r="B215" s="54"/>
      <c r="L215" s="54"/>
      <c r="V215" s="54"/>
      <c r="AF215" s="54"/>
      <c r="AP215" s="54"/>
      <c r="AZ215" s="54"/>
      <c r="BJ215" s="54"/>
      <c r="BT215" s="54"/>
      <c r="CD215" s="54"/>
      <c r="CN215" s="54"/>
      <c r="CX215" s="54"/>
      <c r="DH215" s="54"/>
      <c r="DR215" s="54"/>
      <c r="EB215" s="54"/>
      <c r="EL215" s="54"/>
      <c r="EV215" s="54"/>
      <c r="FF215" s="54"/>
      <c r="FP215" s="54"/>
      <c r="FZ215" s="54"/>
      <c r="GJ215" s="54"/>
      <c r="GT215" s="54"/>
      <c r="HD215" s="54"/>
      <c r="HN215" s="54"/>
      <c r="HX215" s="54"/>
      <c r="IH215" s="54"/>
    </row>
    <row r="216" spans="1:242" s="2" customFormat="1" x14ac:dyDescent="0.25">
      <c r="A216" s="165"/>
      <c r="B216" s="54"/>
      <c r="L216" s="54"/>
      <c r="V216" s="54"/>
      <c r="AF216" s="54"/>
      <c r="AP216" s="54"/>
      <c r="AZ216" s="54"/>
      <c r="BJ216" s="54"/>
      <c r="BT216" s="54"/>
      <c r="CD216" s="54"/>
      <c r="CN216" s="54"/>
      <c r="CX216" s="54"/>
      <c r="DH216" s="54"/>
      <c r="DR216" s="54"/>
      <c r="EB216" s="54"/>
      <c r="EL216" s="54"/>
      <c r="EV216" s="54"/>
      <c r="FF216" s="54"/>
      <c r="FP216" s="54"/>
      <c r="FZ216" s="54"/>
      <c r="GJ216" s="54"/>
      <c r="GT216" s="54"/>
      <c r="HD216" s="54"/>
      <c r="HN216" s="54"/>
      <c r="HX216" s="54"/>
      <c r="IH216" s="54"/>
    </row>
    <row r="217" spans="1:242" s="2" customFormat="1" x14ac:dyDescent="0.25">
      <c r="A217" s="165"/>
      <c r="B217" s="54"/>
      <c r="L217" s="54"/>
      <c r="V217" s="54"/>
      <c r="AF217" s="54"/>
      <c r="AP217" s="54"/>
      <c r="AZ217" s="54"/>
      <c r="BJ217" s="54"/>
      <c r="BT217" s="54"/>
      <c r="CD217" s="54"/>
      <c r="CN217" s="54"/>
      <c r="CX217" s="54"/>
      <c r="DH217" s="54"/>
      <c r="DR217" s="54"/>
      <c r="EB217" s="54"/>
      <c r="EL217" s="54"/>
      <c r="EV217" s="54"/>
      <c r="FF217" s="54"/>
      <c r="FP217" s="54"/>
      <c r="FZ217" s="54"/>
      <c r="GJ217" s="54"/>
      <c r="GT217" s="54"/>
      <c r="HD217" s="54"/>
      <c r="HN217" s="54"/>
      <c r="HX217" s="54"/>
      <c r="IH217" s="54"/>
    </row>
    <row r="218" spans="1:242" s="2" customFormat="1" x14ac:dyDescent="0.25">
      <c r="A218" s="165"/>
      <c r="B218" s="54"/>
      <c r="L218" s="54"/>
      <c r="V218" s="54"/>
      <c r="AF218" s="54"/>
      <c r="AP218" s="54"/>
      <c r="AZ218" s="54"/>
      <c r="BJ218" s="54"/>
      <c r="BT218" s="54"/>
      <c r="CD218" s="54"/>
      <c r="CN218" s="54"/>
      <c r="CX218" s="54"/>
      <c r="DH218" s="54"/>
      <c r="DR218" s="54"/>
      <c r="EB218" s="54"/>
      <c r="EL218" s="54"/>
      <c r="EV218" s="54"/>
      <c r="FF218" s="54"/>
      <c r="FP218" s="54"/>
      <c r="FZ218" s="54"/>
      <c r="GJ218" s="54"/>
      <c r="GT218" s="54"/>
      <c r="HD218" s="54"/>
      <c r="HN218" s="54"/>
      <c r="HX218" s="54"/>
      <c r="IH218" s="54"/>
    </row>
    <row r="219" spans="1:242" s="2" customFormat="1" x14ac:dyDescent="0.25">
      <c r="A219" s="165"/>
      <c r="B219" s="54"/>
      <c r="L219" s="54"/>
      <c r="V219" s="54"/>
      <c r="AF219" s="54"/>
      <c r="AP219" s="54"/>
      <c r="AZ219" s="54"/>
      <c r="BJ219" s="54"/>
      <c r="BT219" s="54"/>
      <c r="CD219" s="54"/>
      <c r="CN219" s="54"/>
      <c r="CX219" s="54"/>
      <c r="DH219" s="54"/>
      <c r="DR219" s="54"/>
      <c r="EB219" s="54"/>
      <c r="EL219" s="54"/>
      <c r="EV219" s="54"/>
      <c r="FF219" s="54"/>
      <c r="FP219" s="54"/>
      <c r="FZ219" s="54"/>
      <c r="GJ219" s="54"/>
      <c r="GT219" s="54"/>
      <c r="HD219" s="54"/>
      <c r="HN219" s="54"/>
      <c r="HX219" s="54"/>
      <c r="IH219" s="54"/>
    </row>
    <row r="220" spans="1:242" s="2" customFormat="1" x14ac:dyDescent="0.25">
      <c r="A220" s="165"/>
      <c r="B220" s="54"/>
      <c r="L220" s="54"/>
      <c r="V220" s="54"/>
      <c r="AF220" s="54"/>
      <c r="AP220" s="54"/>
      <c r="AZ220" s="54"/>
      <c r="BJ220" s="54"/>
      <c r="BT220" s="54"/>
      <c r="CD220" s="54"/>
      <c r="CN220" s="54"/>
      <c r="CX220" s="54"/>
      <c r="DH220" s="54"/>
      <c r="DR220" s="54"/>
      <c r="EB220" s="54"/>
      <c r="EL220" s="54"/>
      <c r="EV220" s="54"/>
      <c r="FF220" s="54"/>
      <c r="FP220" s="54"/>
      <c r="FZ220" s="54"/>
      <c r="GJ220" s="54"/>
      <c r="GT220" s="54"/>
      <c r="HD220" s="54"/>
      <c r="HN220" s="54"/>
      <c r="HX220" s="54"/>
      <c r="IH220" s="54"/>
    </row>
    <row r="221" spans="1:242" s="2" customFormat="1" x14ac:dyDescent="0.25">
      <c r="A221" s="165"/>
      <c r="B221" s="54"/>
      <c r="L221" s="54"/>
      <c r="V221" s="54"/>
      <c r="AF221" s="54"/>
      <c r="AP221" s="54"/>
      <c r="AZ221" s="54"/>
      <c r="BJ221" s="54"/>
      <c r="BT221" s="54"/>
      <c r="CD221" s="54"/>
      <c r="CN221" s="54"/>
      <c r="CX221" s="54"/>
      <c r="DH221" s="54"/>
      <c r="DR221" s="54"/>
      <c r="EB221" s="54"/>
      <c r="EL221" s="54"/>
      <c r="EV221" s="54"/>
      <c r="FF221" s="54"/>
      <c r="FP221" s="54"/>
      <c r="FZ221" s="54"/>
      <c r="GJ221" s="54"/>
      <c r="GT221" s="54"/>
      <c r="HD221" s="54"/>
      <c r="HN221" s="54"/>
      <c r="HX221" s="54"/>
      <c r="IH221" s="54"/>
    </row>
    <row r="222" spans="1:242" s="2" customFormat="1" x14ac:dyDescent="0.25">
      <c r="A222" s="165"/>
      <c r="B222" s="54"/>
      <c r="L222" s="54"/>
      <c r="V222" s="54"/>
      <c r="AF222" s="54"/>
      <c r="AP222" s="54"/>
      <c r="AZ222" s="54"/>
      <c r="BJ222" s="54"/>
      <c r="BT222" s="54"/>
      <c r="CD222" s="54"/>
      <c r="CN222" s="54"/>
      <c r="CX222" s="54"/>
      <c r="DH222" s="54"/>
      <c r="DR222" s="54"/>
      <c r="EB222" s="54"/>
      <c r="EL222" s="54"/>
      <c r="EV222" s="54"/>
      <c r="FF222" s="54"/>
      <c r="FP222" s="54"/>
      <c r="FZ222" s="54"/>
      <c r="GJ222" s="54"/>
      <c r="GT222" s="54"/>
      <c r="HD222" s="54"/>
      <c r="HN222" s="54"/>
      <c r="HX222" s="54"/>
      <c r="IH222" s="54"/>
    </row>
    <row r="223" spans="1:242" s="2" customFormat="1" x14ac:dyDescent="0.25">
      <c r="A223" s="165"/>
      <c r="B223" s="54"/>
      <c r="L223" s="54"/>
      <c r="V223" s="54"/>
      <c r="AF223" s="54"/>
      <c r="AP223" s="54"/>
      <c r="AZ223" s="54"/>
      <c r="BJ223" s="54"/>
      <c r="BT223" s="54"/>
      <c r="CD223" s="54"/>
      <c r="CN223" s="54"/>
      <c r="CX223" s="54"/>
      <c r="DH223" s="54"/>
      <c r="DR223" s="54"/>
      <c r="EB223" s="54"/>
      <c r="EL223" s="54"/>
      <c r="EV223" s="54"/>
      <c r="FF223" s="54"/>
      <c r="FP223" s="54"/>
      <c r="FZ223" s="54"/>
      <c r="GJ223" s="54"/>
      <c r="GT223" s="54"/>
      <c r="HD223" s="54"/>
      <c r="HN223" s="54"/>
      <c r="HX223" s="54"/>
      <c r="IH223" s="54"/>
    </row>
    <row r="224" spans="1:242" s="2" customFormat="1" x14ac:dyDescent="0.25">
      <c r="A224" s="165"/>
      <c r="B224" s="54"/>
      <c r="L224" s="54"/>
      <c r="V224" s="54"/>
      <c r="AF224" s="54"/>
      <c r="AP224" s="54"/>
      <c r="AZ224" s="54"/>
      <c r="BJ224" s="54"/>
      <c r="BT224" s="54"/>
      <c r="CD224" s="54"/>
      <c r="CN224" s="54"/>
      <c r="CX224" s="54"/>
      <c r="DH224" s="54"/>
      <c r="DR224" s="54"/>
      <c r="EB224" s="54"/>
      <c r="EL224" s="54"/>
      <c r="EV224" s="54"/>
      <c r="FF224" s="54"/>
      <c r="FP224" s="54"/>
      <c r="FZ224" s="54"/>
      <c r="GJ224" s="54"/>
      <c r="GT224" s="54"/>
      <c r="HD224" s="54"/>
      <c r="HN224" s="54"/>
      <c r="HX224" s="54"/>
      <c r="IH224" s="54"/>
    </row>
    <row r="225" spans="1:242" s="2" customFormat="1" x14ac:dyDescent="0.25">
      <c r="A225" s="165"/>
      <c r="B225" s="54"/>
      <c r="L225" s="54"/>
      <c r="V225" s="54"/>
      <c r="AF225" s="54"/>
      <c r="AP225" s="54"/>
      <c r="AZ225" s="54"/>
      <c r="BJ225" s="54"/>
      <c r="BT225" s="54"/>
      <c r="CD225" s="54"/>
      <c r="CN225" s="54"/>
      <c r="CX225" s="54"/>
      <c r="DH225" s="54"/>
      <c r="DR225" s="54"/>
      <c r="EB225" s="54"/>
      <c r="EL225" s="54"/>
      <c r="EV225" s="54"/>
      <c r="FF225" s="54"/>
      <c r="FP225" s="54"/>
      <c r="FZ225" s="54"/>
      <c r="GJ225" s="54"/>
      <c r="GT225" s="54"/>
      <c r="HD225" s="54"/>
      <c r="HN225" s="54"/>
      <c r="HX225" s="54"/>
      <c r="IH225" s="54"/>
    </row>
    <row r="226" spans="1:242" s="2" customFormat="1" x14ac:dyDescent="0.25">
      <c r="A226" s="165"/>
      <c r="B226" s="54"/>
      <c r="L226" s="54"/>
      <c r="V226" s="54"/>
      <c r="AF226" s="54"/>
      <c r="AP226" s="54"/>
      <c r="AZ226" s="54"/>
      <c r="BJ226" s="54"/>
      <c r="BT226" s="54"/>
      <c r="CD226" s="54"/>
      <c r="CN226" s="54"/>
      <c r="CX226" s="54"/>
      <c r="DH226" s="54"/>
      <c r="DR226" s="54"/>
      <c r="EB226" s="54"/>
      <c r="EL226" s="54"/>
      <c r="EV226" s="54"/>
      <c r="FF226" s="54"/>
      <c r="FP226" s="54"/>
      <c r="FZ226" s="54"/>
      <c r="GJ226" s="54"/>
      <c r="GT226" s="54"/>
      <c r="HD226" s="54"/>
      <c r="HN226" s="54"/>
      <c r="HX226" s="54"/>
      <c r="IH226" s="54"/>
    </row>
    <row r="227" spans="1:242" s="2" customFormat="1" x14ac:dyDescent="0.25">
      <c r="A227" s="165"/>
      <c r="B227" s="54"/>
      <c r="L227" s="54"/>
      <c r="V227" s="54"/>
      <c r="AF227" s="54"/>
      <c r="AP227" s="54"/>
      <c r="AZ227" s="54"/>
      <c r="BJ227" s="54"/>
      <c r="BT227" s="54"/>
      <c r="CD227" s="54"/>
      <c r="CN227" s="54"/>
      <c r="CX227" s="54"/>
      <c r="DH227" s="54"/>
      <c r="DR227" s="54"/>
      <c r="EB227" s="54"/>
      <c r="EL227" s="54"/>
      <c r="EV227" s="54"/>
      <c r="FF227" s="54"/>
      <c r="FP227" s="54"/>
      <c r="FZ227" s="54"/>
      <c r="GJ227" s="54"/>
      <c r="GT227" s="54"/>
      <c r="HD227" s="54"/>
      <c r="HN227" s="54"/>
      <c r="HX227" s="54"/>
      <c r="IH227" s="54"/>
    </row>
    <row r="228" spans="1:242" s="2" customFormat="1" x14ac:dyDescent="0.25">
      <c r="A228" s="165"/>
      <c r="B228" s="54"/>
      <c r="L228" s="54"/>
      <c r="V228" s="54"/>
      <c r="AF228" s="54"/>
      <c r="AP228" s="54"/>
      <c r="AZ228" s="54"/>
      <c r="BJ228" s="54"/>
      <c r="BT228" s="54"/>
      <c r="CD228" s="54"/>
      <c r="CN228" s="54"/>
      <c r="CX228" s="54"/>
      <c r="DH228" s="54"/>
      <c r="DR228" s="54"/>
      <c r="EB228" s="54"/>
      <c r="EL228" s="54"/>
      <c r="EV228" s="54"/>
      <c r="FF228" s="54"/>
      <c r="FP228" s="54"/>
      <c r="FZ228" s="54"/>
      <c r="GJ228" s="54"/>
      <c r="GT228" s="54"/>
      <c r="HD228" s="54"/>
      <c r="HN228" s="54"/>
      <c r="HX228" s="54"/>
      <c r="IH228" s="54"/>
    </row>
    <row r="229" spans="1:242" s="2" customFormat="1" x14ac:dyDescent="0.25">
      <c r="A229" s="165"/>
      <c r="B229" s="54"/>
      <c r="L229" s="54"/>
      <c r="V229" s="54"/>
      <c r="AF229" s="54"/>
      <c r="AP229" s="54"/>
      <c r="AZ229" s="54"/>
      <c r="BJ229" s="54"/>
      <c r="BT229" s="54"/>
      <c r="CD229" s="54"/>
      <c r="CN229" s="54"/>
      <c r="CX229" s="54"/>
      <c r="DH229" s="54"/>
      <c r="DR229" s="54"/>
      <c r="EB229" s="54"/>
      <c r="EL229" s="54"/>
      <c r="EV229" s="54"/>
      <c r="FF229" s="54"/>
      <c r="FP229" s="54"/>
      <c r="FZ229" s="54"/>
      <c r="GJ229" s="54"/>
      <c r="GT229" s="54"/>
      <c r="HD229" s="54"/>
      <c r="HN229" s="54"/>
      <c r="HX229" s="54"/>
      <c r="IH229" s="54"/>
    </row>
    <row r="230" spans="1:242" s="2" customFormat="1" x14ac:dyDescent="0.25">
      <c r="A230" s="165"/>
      <c r="B230" s="54"/>
      <c r="L230" s="54"/>
      <c r="V230" s="54"/>
      <c r="AF230" s="54"/>
      <c r="AP230" s="54"/>
      <c r="AZ230" s="54"/>
      <c r="BJ230" s="54"/>
      <c r="BT230" s="54"/>
      <c r="CD230" s="54"/>
      <c r="CN230" s="54"/>
      <c r="CX230" s="54"/>
      <c r="DH230" s="54"/>
      <c r="DR230" s="54"/>
      <c r="EB230" s="54"/>
      <c r="EL230" s="54"/>
      <c r="EV230" s="54"/>
      <c r="FF230" s="54"/>
      <c r="FP230" s="54"/>
      <c r="FZ230" s="54"/>
      <c r="GJ230" s="54"/>
      <c r="GT230" s="54"/>
      <c r="HD230" s="54"/>
      <c r="HN230" s="54"/>
      <c r="HX230" s="54"/>
      <c r="IH230" s="54"/>
    </row>
    <row r="231" spans="1:242" s="2" customFormat="1" x14ac:dyDescent="0.25">
      <c r="A231" s="165"/>
      <c r="B231" s="54"/>
      <c r="L231" s="54"/>
      <c r="V231" s="54"/>
      <c r="AF231" s="54"/>
      <c r="AP231" s="54"/>
      <c r="AZ231" s="54"/>
      <c r="BJ231" s="54"/>
      <c r="BT231" s="54"/>
      <c r="CD231" s="54"/>
      <c r="CN231" s="54"/>
      <c r="CX231" s="54"/>
      <c r="DH231" s="54"/>
      <c r="DR231" s="54"/>
      <c r="EB231" s="54"/>
      <c r="EL231" s="54"/>
      <c r="EV231" s="54"/>
      <c r="FF231" s="54"/>
      <c r="FP231" s="54"/>
      <c r="FZ231" s="54"/>
      <c r="GJ231" s="54"/>
      <c r="GT231" s="54"/>
      <c r="HD231" s="54"/>
      <c r="HN231" s="54"/>
      <c r="HX231" s="54"/>
      <c r="IH231" s="54"/>
    </row>
    <row r="232" spans="1:242" s="2" customFormat="1" x14ac:dyDescent="0.25">
      <c r="A232" s="165"/>
      <c r="B232" s="54"/>
      <c r="L232" s="54"/>
      <c r="V232" s="54"/>
      <c r="AF232" s="54"/>
      <c r="AP232" s="54"/>
      <c r="AZ232" s="54"/>
      <c r="BJ232" s="54"/>
      <c r="BT232" s="54"/>
      <c r="CD232" s="54"/>
      <c r="CN232" s="54"/>
      <c r="CX232" s="54"/>
      <c r="DH232" s="54"/>
      <c r="DR232" s="54"/>
      <c r="EB232" s="54"/>
      <c r="EL232" s="54"/>
      <c r="EV232" s="54"/>
      <c r="FF232" s="54"/>
      <c r="FP232" s="54"/>
      <c r="FZ232" s="54"/>
      <c r="GJ232" s="54"/>
      <c r="GT232" s="54"/>
      <c r="HD232" s="54"/>
      <c r="HN232" s="54"/>
      <c r="HX232" s="54"/>
      <c r="IH232" s="54"/>
    </row>
    <row r="233" spans="1:242" s="2" customFormat="1" x14ac:dyDescent="0.25">
      <c r="A233" s="165"/>
      <c r="B233" s="54"/>
      <c r="L233" s="54"/>
      <c r="V233" s="54"/>
      <c r="AF233" s="54"/>
      <c r="AP233" s="54"/>
      <c r="AZ233" s="54"/>
      <c r="BJ233" s="54"/>
      <c r="BT233" s="54"/>
      <c r="CD233" s="54"/>
      <c r="CN233" s="54"/>
      <c r="CX233" s="54"/>
      <c r="DH233" s="54"/>
      <c r="DR233" s="54"/>
      <c r="EB233" s="54"/>
      <c r="EL233" s="54"/>
      <c r="EV233" s="54"/>
      <c r="FF233" s="54"/>
      <c r="FP233" s="54"/>
      <c r="FZ233" s="54"/>
      <c r="GJ233" s="54"/>
      <c r="GT233" s="54"/>
      <c r="HD233" s="54"/>
      <c r="HN233" s="54"/>
      <c r="HX233" s="54"/>
      <c r="IH233" s="54"/>
    </row>
    <row r="234" spans="1:242" s="2" customFormat="1" x14ac:dyDescent="0.25">
      <c r="A234" s="165"/>
      <c r="B234" s="54"/>
      <c r="L234" s="54"/>
      <c r="V234" s="54"/>
      <c r="AF234" s="54"/>
      <c r="AP234" s="54"/>
      <c r="AZ234" s="54"/>
      <c r="BJ234" s="54"/>
      <c r="BT234" s="54"/>
      <c r="CD234" s="54"/>
      <c r="CN234" s="54"/>
      <c r="CX234" s="54"/>
      <c r="DH234" s="54"/>
      <c r="DR234" s="54"/>
      <c r="EB234" s="54"/>
      <c r="EL234" s="54"/>
      <c r="EV234" s="54"/>
      <c r="FF234" s="54"/>
      <c r="FP234" s="54"/>
      <c r="FZ234" s="54"/>
      <c r="GJ234" s="54"/>
      <c r="GT234" s="54"/>
      <c r="HD234" s="54"/>
      <c r="HN234" s="54"/>
      <c r="HX234" s="54"/>
      <c r="IH234" s="54"/>
    </row>
    <row r="235" spans="1:242" s="2" customFormat="1" x14ac:dyDescent="0.25">
      <c r="A235" s="165"/>
      <c r="B235" s="54"/>
      <c r="L235" s="54"/>
      <c r="V235" s="54"/>
      <c r="AF235" s="54"/>
      <c r="AP235" s="54"/>
      <c r="AZ235" s="54"/>
      <c r="BJ235" s="54"/>
      <c r="BT235" s="54"/>
      <c r="CD235" s="54"/>
      <c r="CN235" s="54"/>
      <c r="CX235" s="54"/>
      <c r="DH235" s="54"/>
      <c r="DR235" s="54"/>
      <c r="EB235" s="54"/>
      <c r="EL235" s="54"/>
      <c r="EV235" s="54"/>
      <c r="FF235" s="54"/>
      <c r="FP235" s="54"/>
      <c r="FZ235" s="54"/>
      <c r="GJ235" s="54"/>
      <c r="GT235" s="54"/>
      <c r="HD235" s="54"/>
      <c r="HN235" s="54"/>
      <c r="HX235" s="54"/>
      <c r="IH235" s="54"/>
    </row>
    <row r="236" spans="1:242" s="2" customFormat="1" x14ac:dyDescent="0.25">
      <c r="A236" s="165"/>
      <c r="B236" s="54"/>
      <c r="L236" s="54"/>
      <c r="V236" s="54"/>
      <c r="AF236" s="54"/>
      <c r="AP236" s="54"/>
      <c r="AZ236" s="54"/>
      <c r="BJ236" s="54"/>
      <c r="BT236" s="54"/>
      <c r="CD236" s="54"/>
      <c r="CN236" s="54"/>
      <c r="CX236" s="54"/>
      <c r="DH236" s="54"/>
      <c r="DR236" s="54"/>
      <c r="EB236" s="54"/>
      <c r="EL236" s="54"/>
      <c r="EV236" s="54"/>
      <c r="FF236" s="54"/>
      <c r="FP236" s="54"/>
      <c r="FZ236" s="54"/>
      <c r="GJ236" s="54"/>
      <c r="GT236" s="54"/>
      <c r="HD236" s="54"/>
      <c r="HN236" s="54"/>
      <c r="HX236" s="54"/>
      <c r="IH236" s="54"/>
    </row>
    <row r="237" spans="1:242" s="2" customFormat="1" x14ac:dyDescent="0.25">
      <c r="A237" s="165"/>
      <c r="B237" s="54"/>
      <c r="L237" s="54"/>
      <c r="V237" s="54"/>
      <c r="AF237" s="54"/>
      <c r="AP237" s="54"/>
      <c r="AZ237" s="54"/>
      <c r="BJ237" s="54"/>
      <c r="BT237" s="54"/>
      <c r="CD237" s="54"/>
      <c r="CN237" s="54"/>
      <c r="CX237" s="54"/>
      <c r="DH237" s="54"/>
      <c r="DR237" s="54"/>
      <c r="EB237" s="54"/>
      <c r="EL237" s="54"/>
      <c r="EV237" s="54"/>
      <c r="FF237" s="54"/>
      <c r="FP237" s="54"/>
      <c r="FZ237" s="54"/>
      <c r="GJ237" s="54"/>
      <c r="GT237" s="54"/>
      <c r="HD237" s="54"/>
      <c r="HN237" s="54"/>
      <c r="HX237" s="54"/>
      <c r="IH237" s="54"/>
    </row>
    <row r="238" spans="1:242" s="2" customFormat="1" x14ac:dyDescent="0.25">
      <c r="A238" s="165"/>
      <c r="B238" s="54"/>
      <c r="L238" s="54"/>
      <c r="V238" s="54"/>
      <c r="AF238" s="54"/>
      <c r="AP238" s="54"/>
      <c r="AZ238" s="54"/>
      <c r="BJ238" s="54"/>
      <c r="BT238" s="54"/>
      <c r="CD238" s="54"/>
      <c r="CN238" s="54"/>
      <c r="CX238" s="54"/>
      <c r="DH238" s="54"/>
      <c r="DR238" s="54"/>
      <c r="EB238" s="54"/>
      <c r="EL238" s="54"/>
      <c r="EV238" s="54"/>
      <c r="FF238" s="54"/>
      <c r="FP238" s="54"/>
      <c r="FZ238" s="54"/>
      <c r="GJ238" s="54"/>
      <c r="GT238" s="54"/>
      <c r="HD238" s="54"/>
      <c r="HN238" s="54"/>
      <c r="HX238" s="54"/>
      <c r="IH238" s="54"/>
    </row>
    <row r="239" spans="1:242" s="2" customFormat="1" x14ac:dyDescent="0.25">
      <c r="A239" s="165"/>
      <c r="B239" s="54"/>
      <c r="L239" s="54"/>
      <c r="V239" s="54"/>
      <c r="AF239" s="54"/>
      <c r="AP239" s="54"/>
      <c r="AZ239" s="54"/>
      <c r="BJ239" s="54"/>
      <c r="BT239" s="54"/>
      <c r="CD239" s="54"/>
      <c r="CN239" s="54"/>
      <c r="CX239" s="54"/>
      <c r="DH239" s="54"/>
      <c r="DR239" s="54"/>
      <c r="EB239" s="54"/>
      <c r="EL239" s="54"/>
      <c r="EV239" s="54"/>
      <c r="FF239" s="54"/>
      <c r="FP239" s="54"/>
      <c r="FZ239" s="54"/>
      <c r="GJ239" s="54"/>
      <c r="GT239" s="54"/>
      <c r="HD239" s="54"/>
      <c r="HN239" s="54"/>
      <c r="HX239" s="54"/>
      <c r="IH239" s="54"/>
    </row>
    <row r="240" spans="1:242" s="2" customFormat="1" x14ac:dyDescent="0.25">
      <c r="A240" s="165"/>
      <c r="B240" s="54"/>
      <c r="L240" s="54"/>
      <c r="V240" s="54"/>
      <c r="AF240" s="54"/>
      <c r="AP240" s="54"/>
      <c r="AZ240" s="54"/>
      <c r="BJ240" s="54"/>
      <c r="BT240" s="54"/>
      <c r="CD240" s="54"/>
      <c r="CN240" s="54"/>
      <c r="CX240" s="54"/>
      <c r="DH240" s="54"/>
      <c r="DR240" s="54"/>
      <c r="EB240" s="54"/>
      <c r="EL240" s="54"/>
      <c r="EV240" s="54"/>
      <c r="FF240" s="54"/>
      <c r="FP240" s="54"/>
      <c r="FZ240" s="54"/>
      <c r="GJ240" s="54"/>
      <c r="GT240" s="54"/>
      <c r="HD240" s="54"/>
      <c r="HN240" s="54"/>
      <c r="HX240" s="54"/>
      <c r="IH240" s="54"/>
    </row>
    <row r="241" spans="1:242" s="2" customFormat="1" x14ac:dyDescent="0.25">
      <c r="A241" s="165"/>
      <c r="B241" s="54"/>
      <c r="L241" s="54"/>
      <c r="V241" s="54"/>
      <c r="AF241" s="54"/>
      <c r="AP241" s="54"/>
      <c r="AZ241" s="54"/>
      <c r="BJ241" s="54"/>
      <c r="BT241" s="54"/>
      <c r="CD241" s="54"/>
      <c r="CN241" s="54"/>
      <c r="CX241" s="54"/>
      <c r="DH241" s="54"/>
      <c r="DR241" s="54"/>
      <c r="EB241" s="54"/>
      <c r="EL241" s="54"/>
      <c r="EV241" s="54"/>
      <c r="FF241" s="54"/>
      <c r="FP241" s="54"/>
      <c r="FZ241" s="54"/>
      <c r="GJ241" s="54"/>
      <c r="GT241" s="54"/>
      <c r="HD241" s="54"/>
      <c r="HN241" s="54"/>
      <c r="HX241" s="54"/>
      <c r="IH241" s="54"/>
    </row>
    <row r="242" spans="1:242" s="2" customFormat="1" x14ac:dyDescent="0.25">
      <c r="A242" s="165"/>
      <c r="B242" s="54"/>
      <c r="L242" s="54"/>
      <c r="V242" s="54"/>
      <c r="AF242" s="54"/>
      <c r="AP242" s="54"/>
      <c r="AZ242" s="54"/>
      <c r="BJ242" s="54"/>
      <c r="BT242" s="54"/>
      <c r="CD242" s="54"/>
      <c r="CN242" s="54"/>
      <c r="CX242" s="54"/>
      <c r="DH242" s="54"/>
      <c r="DR242" s="54"/>
      <c r="EB242" s="54"/>
      <c r="EL242" s="54"/>
      <c r="EV242" s="54"/>
      <c r="FF242" s="54"/>
      <c r="FP242" s="54"/>
      <c r="FZ242" s="54"/>
      <c r="GJ242" s="54"/>
      <c r="GT242" s="54"/>
      <c r="HD242" s="54"/>
      <c r="HN242" s="54"/>
      <c r="HX242" s="54"/>
      <c r="IH242" s="54"/>
    </row>
    <row r="243" spans="1:242" s="2" customFormat="1" x14ac:dyDescent="0.25">
      <c r="A243" s="165"/>
      <c r="B243" s="54"/>
      <c r="L243" s="54"/>
      <c r="V243" s="54"/>
      <c r="AF243" s="54"/>
      <c r="AP243" s="54"/>
      <c r="AZ243" s="54"/>
      <c r="BJ243" s="54"/>
      <c r="BT243" s="54"/>
      <c r="CD243" s="54"/>
      <c r="CN243" s="54"/>
      <c r="CX243" s="54"/>
      <c r="DH243" s="54"/>
      <c r="DR243" s="54"/>
      <c r="EB243" s="54"/>
      <c r="EL243" s="54"/>
      <c r="EV243" s="54"/>
      <c r="FF243" s="54"/>
      <c r="FP243" s="54"/>
      <c r="FZ243" s="54"/>
      <c r="GJ243" s="54"/>
      <c r="GT243" s="54"/>
      <c r="HD243" s="54"/>
      <c r="HN243" s="54"/>
      <c r="HX243" s="54"/>
      <c r="IH243" s="54"/>
    </row>
    <row r="244" spans="1:242" s="2" customFormat="1" x14ac:dyDescent="0.25">
      <c r="A244" s="165"/>
      <c r="B244" s="54"/>
      <c r="L244" s="54"/>
      <c r="V244" s="54"/>
      <c r="AF244" s="54"/>
      <c r="AP244" s="54"/>
      <c r="AZ244" s="54"/>
      <c r="BJ244" s="54"/>
      <c r="BT244" s="54"/>
      <c r="CD244" s="54"/>
      <c r="CN244" s="54"/>
      <c r="CX244" s="54"/>
      <c r="DH244" s="54"/>
      <c r="DR244" s="54"/>
      <c r="EB244" s="54"/>
      <c r="EL244" s="54"/>
      <c r="EV244" s="54"/>
      <c r="FF244" s="54"/>
      <c r="FP244" s="54"/>
      <c r="FZ244" s="54"/>
      <c r="GJ244" s="54"/>
      <c r="GT244" s="54"/>
      <c r="HD244" s="54"/>
      <c r="HN244" s="54"/>
      <c r="HX244" s="54"/>
      <c r="IH244" s="54"/>
    </row>
    <row r="245" spans="1:242" s="2" customFormat="1" x14ac:dyDescent="0.25">
      <c r="A245" s="165"/>
      <c r="B245" s="54"/>
      <c r="L245" s="54"/>
      <c r="V245" s="54"/>
      <c r="AF245" s="54"/>
      <c r="AP245" s="54"/>
      <c r="AZ245" s="54"/>
      <c r="BJ245" s="54"/>
      <c r="BT245" s="54"/>
      <c r="CD245" s="54"/>
      <c r="CN245" s="54"/>
      <c r="CX245" s="54"/>
      <c r="DH245" s="54"/>
      <c r="DR245" s="54"/>
      <c r="EB245" s="54"/>
      <c r="EL245" s="54"/>
      <c r="EV245" s="54"/>
      <c r="FF245" s="54"/>
      <c r="FP245" s="54"/>
      <c r="FZ245" s="54"/>
      <c r="GJ245" s="54"/>
      <c r="GT245" s="54"/>
      <c r="HD245" s="54"/>
      <c r="HN245" s="54"/>
      <c r="HX245" s="54"/>
      <c r="IH245" s="54"/>
    </row>
    <row r="246" spans="1:242" s="2" customFormat="1" x14ac:dyDescent="0.25">
      <c r="A246" s="165"/>
      <c r="B246" s="54"/>
      <c r="L246" s="54"/>
      <c r="V246" s="54"/>
      <c r="AF246" s="54"/>
      <c r="AP246" s="54"/>
      <c r="AZ246" s="54"/>
      <c r="BJ246" s="54"/>
      <c r="BT246" s="54"/>
      <c r="CD246" s="54"/>
      <c r="CN246" s="54"/>
      <c r="CX246" s="54"/>
      <c r="DH246" s="54"/>
      <c r="DR246" s="54"/>
      <c r="EB246" s="54"/>
      <c r="EL246" s="54"/>
      <c r="EV246" s="54"/>
      <c r="FF246" s="54"/>
      <c r="FP246" s="54"/>
      <c r="FZ246" s="54"/>
      <c r="GJ246" s="54"/>
      <c r="GT246" s="54"/>
      <c r="HD246" s="54"/>
      <c r="HN246" s="54"/>
      <c r="HX246" s="54"/>
      <c r="IH246" s="54"/>
    </row>
    <row r="247" spans="1:242" s="2" customFormat="1" x14ac:dyDescent="0.25">
      <c r="A247" s="165"/>
      <c r="B247" s="54"/>
      <c r="L247" s="54"/>
      <c r="V247" s="54"/>
      <c r="AF247" s="54"/>
      <c r="AP247" s="54"/>
      <c r="AZ247" s="54"/>
      <c r="BJ247" s="54"/>
      <c r="BT247" s="54"/>
      <c r="CD247" s="54"/>
      <c r="CN247" s="54"/>
      <c r="CX247" s="54"/>
      <c r="DH247" s="54"/>
      <c r="DR247" s="54"/>
      <c r="EB247" s="54"/>
      <c r="EL247" s="54"/>
      <c r="EV247" s="54"/>
      <c r="FF247" s="54"/>
      <c r="FP247" s="54"/>
      <c r="FZ247" s="54"/>
      <c r="GJ247" s="54"/>
      <c r="GT247" s="54"/>
      <c r="HD247" s="54"/>
      <c r="HN247" s="54"/>
      <c r="HX247" s="54"/>
      <c r="IH247" s="54"/>
    </row>
    <row r="248" spans="1:242" s="2" customFormat="1" x14ac:dyDescent="0.25">
      <c r="A248" s="165"/>
      <c r="B248" s="54"/>
      <c r="L248" s="54"/>
      <c r="V248" s="54"/>
      <c r="AF248" s="54"/>
      <c r="AP248" s="54"/>
      <c r="AZ248" s="54"/>
      <c r="BJ248" s="54"/>
      <c r="BT248" s="54"/>
      <c r="CD248" s="54"/>
      <c r="CN248" s="54"/>
      <c r="CX248" s="54"/>
      <c r="DH248" s="54"/>
      <c r="DR248" s="54"/>
      <c r="EB248" s="54"/>
      <c r="EL248" s="54"/>
      <c r="EV248" s="54"/>
      <c r="FF248" s="54"/>
      <c r="FP248" s="54"/>
      <c r="FZ248" s="54"/>
      <c r="GJ248" s="54"/>
      <c r="GT248" s="54"/>
      <c r="HD248" s="54"/>
      <c r="HN248" s="54"/>
      <c r="HX248" s="54"/>
      <c r="IH248" s="54"/>
    </row>
    <row r="249" spans="1:242" s="2" customFormat="1" x14ac:dyDescent="0.25">
      <c r="A249" s="165"/>
      <c r="B249" s="54"/>
      <c r="L249" s="54"/>
      <c r="V249" s="54"/>
      <c r="AF249" s="54"/>
      <c r="AP249" s="54"/>
      <c r="AZ249" s="54"/>
      <c r="BJ249" s="54"/>
      <c r="BT249" s="54"/>
      <c r="CD249" s="54"/>
      <c r="CN249" s="54"/>
      <c r="CX249" s="54"/>
      <c r="DH249" s="54"/>
      <c r="DR249" s="54"/>
      <c r="EB249" s="54"/>
      <c r="EL249" s="54"/>
      <c r="EV249" s="54"/>
      <c r="FF249" s="54"/>
      <c r="FP249" s="54"/>
      <c r="FZ249" s="54"/>
      <c r="GJ249" s="54"/>
      <c r="GT249" s="54"/>
      <c r="HD249" s="54"/>
      <c r="HN249" s="54"/>
      <c r="HX249" s="54"/>
      <c r="IH249" s="54"/>
    </row>
    <row r="250" spans="1:242" s="2" customFormat="1" x14ac:dyDescent="0.25">
      <c r="A250" s="165"/>
      <c r="B250" s="54"/>
      <c r="L250" s="54"/>
      <c r="V250" s="54"/>
      <c r="AF250" s="54"/>
      <c r="AP250" s="54"/>
      <c r="AZ250" s="54"/>
      <c r="BJ250" s="54"/>
      <c r="BT250" s="54"/>
      <c r="CD250" s="54"/>
      <c r="CN250" s="54"/>
      <c r="CX250" s="54"/>
      <c r="DH250" s="54"/>
      <c r="DR250" s="54"/>
      <c r="EB250" s="54"/>
      <c r="EL250" s="54"/>
      <c r="EV250" s="54"/>
      <c r="FF250" s="54"/>
      <c r="FP250" s="54"/>
      <c r="FZ250" s="54"/>
      <c r="GJ250" s="54"/>
      <c r="GT250" s="54"/>
      <c r="HD250" s="54"/>
      <c r="HN250" s="54"/>
      <c r="HX250" s="54"/>
      <c r="IH250" s="54"/>
    </row>
    <row r="251" spans="1:242" s="2" customFormat="1" x14ac:dyDescent="0.25">
      <c r="A251" s="165"/>
      <c r="B251" s="54"/>
      <c r="L251" s="54"/>
      <c r="V251" s="54"/>
      <c r="AF251" s="54"/>
      <c r="AP251" s="54"/>
      <c r="AZ251" s="54"/>
      <c r="BJ251" s="54"/>
      <c r="BT251" s="54"/>
      <c r="CD251" s="54"/>
      <c r="CN251" s="54"/>
      <c r="CX251" s="54"/>
      <c r="DH251" s="54"/>
      <c r="DR251" s="54"/>
      <c r="EB251" s="54"/>
      <c r="EL251" s="54"/>
      <c r="EV251" s="54"/>
      <c r="FF251" s="54"/>
      <c r="FP251" s="54"/>
      <c r="FZ251" s="54"/>
      <c r="GJ251" s="54"/>
      <c r="GT251" s="54"/>
      <c r="HD251" s="54"/>
      <c r="HN251" s="54"/>
      <c r="HX251" s="54"/>
      <c r="IH251" s="54"/>
    </row>
    <row r="252" spans="1:242" s="2" customFormat="1" x14ac:dyDescent="0.25">
      <c r="A252" s="165"/>
      <c r="B252" s="54"/>
      <c r="L252" s="54"/>
      <c r="V252" s="54"/>
      <c r="AF252" s="54"/>
      <c r="AP252" s="54"/>
      <c r="AZ252" s="54"/>
      <c r="BJ252" s="54"/>
      <c r="BT252" s="54"/>
      <c r="CD252" s="54"/>
      <c r="CN252" s="54"/>
      <c r="CX252" s="54"/>
      <c r="DH252" s="54"/>
      <c r="DR252" s="54"/>
      <c r="EB252" s="54"/>
      <c r="EL252" s="54"/>
      <c r="EV252" s="54"/>
      <c r="FF252" s="54"/>
      <c r="FP252" s="54"/>
      <c r="FZ252" s="54"/>
      <c r="GJ252" s="54"/>
      <c r="GT252" s="54"/>
      <c r="HD252" s="54"/>
      <c r="HN252" s="54"/>
      <c r="HX252" s="54"/>
      <c r="IH252" s="54"/>
    </row>
    <row r="253" spans="1:242" s="2" customFormat="1" x14ac:dyDescent="0.25">
      <c r="A253" s="165"/>
      <c r="B253" s="54"/>
      <c r="L253" s="54"/>
      <c r="V253" s="54"/>
      <c r="AF253" s="54"/>
      <c r="AP253" s="54"/>
      <c r="AZ253" s="54"/>
      <c r="BJ253" s="54"/>
      <c r="BT253" s="54"/>
      <c r="CD253" s="54"/>
      <c r="CN253" s="54"/>
      <c r="CX253" s="54"/>
      <c r="DH253" s="54"/>
      <c r="DR253" s="54"/>
      <c r="EB253" s="54"/>
      <c r="EL253" s="54"/>
      <c r="EV253" s="54"/>
      <c r="FF253" s="54"/>
      <c r="FP253" s="54"/>
      <c r="FZ253" s="54"/>
      <c r="GJ253" s="54"/>
      <c r="GT253" s="54"/>
      <c r="HD253" s="54"/>
      <c r="HN253" s="54"/>
      <c r="HX253" s="54"/>
      <c r="IH253" s="54"/>
    </row>
    <row r="254" spans="1:242" s="2" customFormat="1" x14ac:dyDescent="0.25">
      <c r="A254" s="165"/>
      <c r="B254" s="54"/>
      <c r="L254" s="54"/>
      <c r="V254" s="54"/>
      <c r="AF254" s="54"/>
      <c r="AP254" s="54"/>
      <c r="AZ254" s="54"/>
      <c r="BJ254" s="54"/>
      <c r="BT254" s="54"/>
      <c r="CD254" s="54"/>
      <c r="CN254" s="54"/>
      <c r="CX254" s="54"/>
      <c r="DH254" s="54"/>
      <c r="DR254" s="54"/>
      <c r="EB254" s="54"/>
      <c r="EL254" s="54"/>
      <c r="EV254" s="54"/>
      <c r="FF254" s="54"/>
      <c r="FP254" s="54"/>
      <c r="FZ254" s="54"/>
      <c r="GJ254" s="54"/>
      <c r="GT254" s="54"/>
      <c r="HD254" s="54"/>
      <c r="HN254" s="54"/>
      <c r="HX254" s="54"/>
      <c r="IH254" s="54"/>
    </row>
    <row r="255" spans="1:242" s="2" customFormat="1" x14ac:dyDescent="0.25">
      <c r="A255" s="165"/>
      <c r="B255" s="54"/>
      <c r="L255" s="54"/>
      <c r="V255" s="54"/>
      <c r="AF255" s="54"/>
      <c r="AP255" s="54"/>
      <c r="AZ255" s="54"/>
      <c r="BJ255" s="54"/>
      <c r="BT255" s="54"/>
      <c r="CD255" s="54"/>
      <c r="CN255" s="54"/>
      <c r="CX255" s="54"/>
      <c r="DH255" s="54"/>
      <c r="DR255" s="54"/>
      <c r="EB255" s="54"/>
      <c r="EL255" s="54"/>
      <c r="EV255" s="54"/>
      <c r="FF255" s="54"/>
      <c r="FP255" s="54"/>
      <c r="FZ255" s="54"/>
      <c r="GJ255" s="54"/>
      <c r="GT255" s="54"/>
      <c r="HD255" s="54"/>
      <c r="HN255" s="54"/>
      <c r="HX255" s="54"/>
      <c r="IH255" s="54"/>
    </row>
    <row r="256" spans="1:242" s="2" customFormat="1" x14ac:dyDescent="0.25">
      <c r="A256" s="165"/>
      <c r="B256" s="54"/>
      <c r="L256" s="54"/>
      <c r="V256" s="54"/>
      <c r="AF256" s="54"/>
      <c r="AP256" s="54"/>
      <c r="AZ256" s="54"/>
      <c r="BJ256" s="54"/>
      <c r="BT256" s="54"/>
      <c r="CD256" s="54"/>
      <c r="CN256" s="54"/>
      <c r="CX256" s="54"/>
      <c r="DH256" s="54"/>
      <c r="DR256" s="54"/>
      <c r="EB256" s="54"/>
      <c r="EL256" s="54"/>
      <c r="EV256" s="54"/>
      <c r="FF256" s="54"/>
      <c r="FP256" s="54"/>
      <c r="FZ256" s="54"/>
      <c r="GJ256" s="54"/>
      <c r="GT256" s="54"/>
      <c r="HD256" s="54"/>
      <c r="HN256" s="54"/>
      <c r="HX256" s="54"/>
      <c r="IH256" s="54"/>
    </row>
    <row r="257" spans="1:242" s="2" customFormat="1" x14ac:dyDescent="0.25">
      <c r="A257" s="165"/>
      <c r="B257" s="54"/>
      <c r="L257" s="54"/>
      <c r="V257" s="54"/>
      <c r="AF257" s="54"/>
      <c r="AP257" s="54"/>
      <c r="AZ257" s="54"/>
      <c r="BJ257" s="54"/>
      <c r="BT257" s="54"/>
      <c r="CD257" s="54"/>
      <c r="CN257" s="54"/>
      <c r="CX257" s="54"/>
      <c r="DH257" s="54"/>
      <c r="DR257" s="54"/>
      <c r="EB257" s="54"/>
      <c r="EL257" s="54"/>
      <c r="EV257" s="54"/>
      <c r="FF257" s="54"/>
      <c r="FP257" s="54"/>
      <c r="FZ257" s="54"/>
      <c r="GJ257" s="54"/>
      <c r="GT257" s="54"/>
      <c r="HD257" s="54"/>
      <c r="HN257" s="54"/>
      <c r="HX257" s="54"/>
      <c r="IH257" s="54"/>
    </row>
    <row r="258" spans="1:242" s="2" customFormat="1" x14ac:dyDescent="0.25">
      <c r="A258" s="165"/>
      <c r="B258" s="54"/>
      <c r="L258" s="54"/>
      <c r="V258" s="54"/>
      <c r="AF258" s="54"/>
      <c r="AP258" s="54"/>
      <c r="AZ258" s="54"/>
      <c r="BJ258" s="54"/>
      <c r="BT258" s="54"/>
      <c r="CD258" s="54"/>
      <c r="CN258" s="54"/>
      <c r="CX258" s="54"/>
      <c r="DH258" s="54"/>
      <c r="DR258" s="54"/>
      <c r="EB258" s="54"/>
      <c r="EL258" s="54"/>
      <c r="EV258" s="54"/>
      <c r="FF258" s="54"/>
      <c r="FP258" s="54"/>
      <c r="FZ258" s="54"/>
      <c r="GJ258" s="54"/>
      <c r="GT258" s="54"/>
      <c r="HD258" s="54"/>
      <c r="HN258" s="54"/>
      <c r="HX258" s="54"/>
      <c r="IH258" s="54"/>
    </row>
    <row r="259" spans="1:242" s="2" customFormat="1" x14ac:dyDescent="0.25">
      <c r="A259" s="165"/>
      <c r="B259" s="54"/>
      <c r="L259" s="54"/>
      <c r="V259" s="54"/>
      <c r="AF259" s="54"/>
      <c r="AP259" s="54"/>
      <c r="AZ259" s="54"/>
      <c r="BJ259" s="54"/>
      <c r="BT259" s="54"/>
      <c r="CD259" s="54"/>
      <c r="CN259" s="54"/>
      <c r="CX259" s="54"/>
      <c r="DH259" s="54"/>
      <c r="DR259" s="54"/>
      <c r="EB259" s="54"/>
      <c r="EL259" s="54"/>
      <c r="EV259" s="54"/>
      <c r="FF259" s="54"/>
      <c r="FP259" s="54"/>
      <c r="FZ259" s="54"/>
      <c r="GJ259" s="54"/>
      <c r="GT259" s="54"/>
      <c r="HD259" s="54"/>
      <c r="HN259" s="54"/>
      <c r="HX259" s="54"/>
      <c r="IH259" s="54"/>
    </row>
    <row r="260" spans="1:242" s="2" customFormat="1" x14ac:dyDescent="0.25">
      <c r="A260" s="165"/>
      <c r="B260" s="54"/>
      <c r="L260" s="54"/>
      <c r="V260" s="54"/>
      <c r="AF260" s="54"/>
      <c r="AP260" s="54"/>
      <c r="AZ260" s="54"/>
      <c r="BJ260" s="54"/>
      <c r="BT260" s="54"/>
      <c r="CD260" s="54"/>
      <c r="CN260" s="54"/>
      <c r="CX260" s="54"/>
      <c r="DH260" s="54"/>
      <c r="DR260" s="54"/>
      <c r="EB260" s="54"/>
      <c r="EL260" s="54"/>
      <c r="EV260" s="54"/>
      <c r="FF260" s="54"/>
      <c r="FP260" s="54"/>
      <c r="FZ260" s="54"/>
      <c r="GJ260" s="54"/>
      <c r="GT260" s="54"/>
      <c r="HD260" s="54"/>
      <c r="HN260" s="54"/>
      <c r="HX260" s="54"/>
      <c r="IH260" s="54"/>
    </row>
    <row r="261" spans="1:242" s="2" customFormat="1" x14ac:dyDescent="0.25">
      <c r="A261" s="165"/>
      <c r="B261" s="54"/>
      <c r="L261" s="54"/>
      <c r="V261" s="54"/>
      <c r="AF261" s="54"/>
      <c r="AP261" s="54"/>
      <c r="AZ261" s="54"/>
      <c r="BJ261" s="54"/>
      <c r="BT261" s="54"/>
      <c r="CD261" s="54"/>
      <c r="CN261" s="54"/>
      <c r="CX261" s="54"/>
      <c r="DH261" s="54"/>
      <c r="DR261" s="54"/>
      <c r="EB261" s="54"/>
      <c r="EL261" s="54"/>
      <c r="EV261" s="54"/>
      <c r="FF261" s="54"/>
      <c r="FP261" s="54"/>
      <c r="FZ261" s="54"/>
      <c r="GJ261" s="54"/>
      <c r="GT261" s="54"/>
      <c r="HD261" s="54"/>
      <c r="HN261" s="54"/>
      <c r="HX261" s="54"/>
      <c r="IH261" s="54"/>
    </row>
    <row r="262" spans="1:242" s="2" customFormat="1" x14ac:dyDescent="0.25">
      <c r="A262" s="165"/>
      <c r="B262" s="54"/>
      <c r="L262" s="54"/>
      <c r="V262" s="54"/>
      <c r="AF262" s="54"/>
      <c r="AP262" s="54"/>
      <c r="AZ262" s="54"/>
      <c r="BJ262" s="54"/>
      <c r="BT262" s="54"/>
      <c r="CD262" s="54"/>
      <c r="CN262" s="54"/>
      <c r="CX262" s="54"/>
      <c r="DH262" s="54"/>
      <c r="DR262" s="54"/>
      <c r="EB262" s="54"/>
      <c r="EL262" s="54"/>
      <c r="EV262" s="54"/>
      <c r="FF262" s="54"/>
      <c r="FP262" s="54"/>
      <c r="FZ262" s="54"/>
      <c r="GJ262" s="54"/>
      <c r="GT262" s="54"/>
      <c r="HD262" s="54"/>
      <c r="HN262" s="54"/>
      <c r="HX262" s="54"/>
      <c r="IH262" s="54"/>
    </row>
    <row r="263" spans="1:242" s="2" customFormat="1" x14ac:dyDescent="0.25">
      <c r="A263" s="165"/>
      <c r="B263" s="54"/>
      <c r="L263" s="54"/>
      <c r="V263" s="54"/>
      <c r="AF263" s="54"/>
      <c r="AP263" s="54"/>
      <c r="AZ263" s="54"/>
      <c r="BJ263" s="54"/>
      <c r="BT263" s="54"/>
      <c r="CD263" s="54"/>
      <c r="CN263" s="54"/>
      <c r="CX263" s="54"/>
      <c r="DH263" s="54"/>
      <c r="DR263" s="54"/>
      <c r="EB263" s="54"/>
      <c r="EL263" s="54"/>
      <c r="EV263" s="54"/>
      <c r="FF263" s="54"/>
      <c r="FP263" s="54"/>
      <c r="FZ263" s="54"/>
      <c r="GJ263" s="54"/>
      <c r="GT263" s="54"/>
      <c r="HD263" s="54"/>
      <c r="HN263" s="54"/>
      <c r="HX263" s="54"/>
      <c r="IH263" s="54"/>
    </row>
    <row r="264" spans="1:242" s="2" customFormat="1" x14ac:dyDescent="0.25">
      <c r="A264" s="165"/>
      <c r="B264" s="54"/>
      <c r="L264" s="54"/>
      <c r="V264" s="54"/>
      <c r="AF264" s="54"/>
      <c r="AP264" s="54"/>
      <c r="AZ264" s="54"/>
      <c r="BJ264" s="54"/>
      <c r="BT264" s="54"/>
      <c r="CD264" s="54"/>
      <c r="CN264" s="54"/>
      <c r="CX264" s="54"/>
      <c r="DH264" s="54"/>
      <c r="DR264" s="54"/>
      <c r="EB264" s="54"/>
      <c r="EL264" s="54"/>
      <c r="EV264" s="54"/>
      <c r="FF264" s="54"/>
      <c r="FP264" s="54"/>
      <c r="FZ264" s="54"/>
      <c r="GJ264" s="54"/>
      <c r="GT264" s="54"/>
      <c r="HD264" s="54"/>
      <c r="HN264" s="54"/>
      <c r="HX264" s="54"/>
      <c r="IH264" s="54"/>
    </row>
    <row r="265" spans="1:242" s="2" customFormat="1" x14ac:dyDescent="0.25">
      <c r="A265" s="165"/>
      <c r="B265" s="54"/>
      <c r="L265" s="54"/>
      <c r="V265" s="54"/>
      <c r="AF265" s="54"/>
      <c r="AP265" s="54"/>
      <c r="AZ265" s="54"/>
      <c r="BJ265" s="54"/>
      <c r="BT265" s="54"/>
      <c r="CD265" s="54"/>
      <c r="CN265" s="54"/>
      <c r="CX265" s="54"/>
      <c r="DH265" s="54"/>
      <c r="DR265" s="54"/>
      <c r="EB265" s="54"/>
      <c r="EL265" s="54"/>
      <c r="EV265" s="54"/>
      <c r="FF265" s="54"/>
      <c r="FP265" s="54"/>
      <c r="FZ265" s="54"/>
      <c r="GJ265" s="54"/>
      <c r="GT265" s="54"/>
      <c r="HD265" s="54"/>
      <c r="HN265" s="54"/>
      <c r="HX265" s="54"/>
      <c r="IH265" s="54"/>
    </row>
    <row r="266" spans="1:242" s="2" customFormat="1" x14ac:dyDescent="0.25">
      <c r="A266" s="165"/>
      <c r="B266" s="54"/>
      <c r="L266" s="54"/>
      <c r="V266" s="54"/>
      <c r="AF266" s="54"/>
      <c r="AP266" s="54"/>
      <c r="AZ266" s="54"/>
      <c r="BJ266" s="54"/>
      <c r="BT266" s="54"/>
      <c r="CD266" s="54"/>
      <c r="CN266" s="54"/>
      <c r="CX266" s="54"/>
      <c r="DH266" s="54"/>
      <c r="DR266" s="54"/>
      <c r="EB266" s="54"/>
      <c r="EL266" s="54"/>
      <c r="EV266" s="54"/>
      <c r="FF266" s="54"/>
      <c r="FP266" s="54"/>
      <c r="FZ266" s="54"/>
      <c r="GJ266" s="54"/>
      <c r="GT266" s="54"/>
      <c r="HD266" s="54"/>
      <c r="HN266" s="54"/>
      <c r="HX266" s="54"/>
      <c r="IH266" s="54"/>
    </row>
    <row r="267" spans="1:242" s="2" customFormat="1" x14ac:dyDescent="0.25">
      <c r="A267" s="165"/>
      <c r="B267" s="54"/>
      <c r="L267" s="54"/>
      <c r="V267" s="54"/>
      <c r="AF267" s="54"/>
      <c r="AP267" s="54"/>
      <c r="AZ267" s="54"/>
      <c r="BJ267" s="54"/>
      <c r="BT267" s="54"/>
      <c r="CD267" s="54"/>
      <c r="CN267" s="54"/>
      <c r="CX267" s="54"/>
      <c r="DH267" s="54"/>
      <c r="DR267" s="54"/>
      <c r="EB267" s="54"/>
      <c r="EL267" s="54"/>
      <c r="EV267" s="54"/>
      <c r="FF267" s="54"/>
      <c r="FP267" s="54"/>
      <c r="FZ267" s="54"/>
      <c r="GJ267" s="54"/>
      <c r="GT267" s="54"/>
      <c r="HD267" s="54"/>
      <c r="HN267" s="54"/>
      <c r="HX267" s="54"/>
      <c r="IH267" s="54"/>
    </row>
    <row r="268" spans="1:242" s="2" customFormat="1" x14ac:dyDescent="0.25">
      <c r="A268" s="165"/>
      <c r="B268" s="54"/>
      <c r="L268" s="54"/>
      <c r="V268" s="54"/>
      <c r="AF268" s="54"/>
      <c r="AP268" s="54"/>
      <c r="AZ268" s="54"/>
      <c r="BJ268" s="54"/>
      <c r="BT268" s="54"/>
      <c r="CD268" s="54"/>
      <c r="CN268" s="54"/>
      <c r="CX268" s="54"/>
      <c r="DH268" s="54"/>
      <c r="DR268" s="54"/>
      <c r="EB268" s="54"/>
      <c r="EL268" s="54"/>
      <c r="EV268" s="54"/>
      <c r="FF268" s="54"/>
      <c r="FP268" s="54"/>
      <c r="FZ268" s="54"/>
      <c r="GJ268" s="54"/>
      <c r="GT268" s="54"/>
      <c r="HD268" s="54"/>
      <c r="HN268" s="54"/>
      <c r="HX268" s="54"/>
      <c r="IH268" s="54"/>
    </row>
    <row r="269" spans="1:242" s="2" customFormat="1" x14ac:dyDescent="0.25">
      <c r="A269" s="165"/>
      <c r="B269" s="54"/>
      <c r="L269" s="54"/>
      <c r="V269" s="54"/>
      <c r="AF269" s="54"/>
      <c r="AP269" s="54"/>
      <c r="AZ269" s="54"/>
      <c r="BJ269" s="54"/>
      <c r="BT269" s="54"/>
      <c r="CD269" s="54"/>
      <c r="CN269" s="54"/>
      <c r="CX269" s="54"/>
      <c r="DH269" s="54"/>
      <c r="DR269" s="54"/>
      <c r="EB269" s="54"/>
      <c r="EL269" s="54"/>
      <c r="EV269" s="54"/>
      <c r="FF269" s="54"/>
      <c r="FP269" s="54"/>
      <c r="FZ269" s="54"/>
      <c r="GJ269" s="54"/>
      <c r="GT269" s="54"/>
      <c r="HD269" s="54"/>
      <c r="HN269" s="54"/>
      <c r="HX269" s="54"/>
      <c r="IH269" s="54"/>
    </row>
    <row r="270" spans="1:242" s="2" customFormat="1" x14ac:dyDescent="0.25">
      <c r="A270" s="165"/>
      <c r="B270" s="54"/>
      <c r="L270" s="54"/>
      <c r="V270" s="54"/>
      <c r="AF270" s="54"/>
      <c r="AP270" s="54"/>
      <c r="AZ270" s="54"/>
      <c r="BJ270" s="54"/>
      <c r="BT270" s="54"/>
      <c r="CD270" s="54"/>
      <c r="CN270" s="54"/>
      <c r="CX270" s="54"/>
      <c r="DH270" s="54"/>
      <c r="DR270" s="54"/>
      <c r="EB270" s="54"/>
      <c r="EL270" s="54"/>
      <c r="EV270" s="54"/>
      <c r="FF270" s="54"/>
      <c r="FP270" s="54"/>
      <c r="FZ270" s="54"/>
      <c r="GJ270" s="54"/>
      <c r="GT270" s="54"/>
      <c r="HD270" s="54"/>
      <c r="HN270" s="54"/>
      <c r="HX270" s="54"/>
      <c r="IH270" s="54"/>
    </row>
    <row r="271" spans="1:242" s="2" customFormat="1" x14ac:dyDescent="0.25">
      <c r="A271" s="165"/>
      <c r="B271" s="54"/>
      <c r="L271" s="54"/>
      <c r="V271" s="54"/>
      <c r="AF271" s="54"/>
      <c r="AP271" s="54"/>
      <c r="AZ271" s="54"/>
      <c r="BJ271" s="54"/>
      <c r="BT271" s="54"/>
      <c r="CD271" s="54"/>
      <c r="CN271" s="54"/>
      <c r="CX271" s="54"/>
      <c r="DH271" s="54"/>
      <c r="DR271" s="54"/>
      <c r="EB271" s="54"/>
      <c r="EL271" s="54"/>
      <c r="EV271" s="54"/>
      <c r="FF271" s="54"/>
      <c r="FP271" s="54"/>
      <c r="FZ271" s="54"/>
      <c r="GJ271" s="54"/>
      <c r="GT271" s="54"/>
      <c r="HD271" s="54"/>
      <c r="HN271" s="54"/>
      <c r="HX271" s="54"/>
      <c r="IH271" s="54"/>
    </row>
    <row r="272" spans="1:242" s="2" customFormat="1" x14ac:dyDescent="0.25">
      <c r="A272" s="165"/>
      <c r="B272" s="54"/>
      <c r="L272" s="54"/>
      <c r="V272" s="54"/>
      <c r="AF272" s="54"/>
      <c r="AP272" s="54"/>
      <c r="AZ272" s="54"/>
      <c r="BJ272" s="54"/>
      <c r="BT272" s="54"/>
      <c r="CD272" s="54"/>
      <c r="CN272" s="54"/>
      <c r="CX272" s="54"/>
      <c r="DH272" s="54"/>
      <c r="DR272" s="54"/>
      <c r="EB272" s="54"/>
      <c r="EL272" s="54"/>
      <c r="EV272" s="54"/>
      <c r="FF272" s="54"/>
      <c r="FP272" s="54"/>
      <c r="FZ272" s="54"/>
      <c r="GJ272" s="54"/>
      <c r="GT272" s="54"/>
      <c r="HD272" s="54"/>
      <c r="HN272" s="54"/>
      <c r="HX272" s="54"/>
      <c r="IH272" s="54"/>
    </row>
    <row r="273" spans="1:242" s="2" customFormat="1" x14ac:dyDescent="0.25">
      <c r="A273" s="165"/>
      <c r="B273" s="54"/>
      <c r="L273" s="54"/>
      <c r="V273" s="54"/>
      <c r="AF273" s="54"/>
      <c r="AP273" s="54"/>
      <c r="AZ273" s="54"/>
      <c r="BJ273" s="54"/>
      <c r="BT273" s="54"/>
      <c r="CD273" s="54"/>
      <c r="CN273" s="54"/>
      <c r="CX273" s="54"/>
      <c r="DH273" s="54"/>
      <c r="DR273" s="54"/>
      <c r="EB273" s="54"/>
      <c r="EL273" s="54"/>
      <c r="EV273" s="54"/>
      <c r="FF273" s="54"/>
      <c r="FP273" s="54"/>
      <c r="FZ273" s="54"/>
      <c r="GJ273" s="54"/>
      <c r="GT273" s="54"/>
      <c r="HD273" s="54"/>
      <c r="HN273" s="54"/>
      <c r="HX273" s="54"/>
      <c r="IH273" s="54"/>
    </row>
    <row r="274" spans="1:242" s="2" customFormat="1" x14ac:dyDescent="0.25">
      <c r="A274" s="165"/>
      <c r="B274" s="54"/>
      <c r="L274" s="54"/>
      <c r="V274" s="54"/>
      <c r="AF274" s="54"/>
      <c r="AP274" s="54"/>
      <c r="AZ274" s="54"/>
      <c r="BJ274" s="54"/>
      <c r="BT274" s="54"/>
      <c r="CD274" s="54"/>
      <c r="CN274" s="54"/>
      <c r="CX274" s="54"/>
      <c r="DH274" s="54"/>
      <c r="DR274" s="54"/>
      <c r="EB274" s="54"/>
      <c r="EL274" s="54"/>
      <c r="EV274" s="54"/>
      <c r="FF274" s="54"/>
      <c r="FP274" s="54"/>
      <c r="FZ274" s="54"/>
      <c r="GJ274" s="54"/>
      <c r="GT274" s="54"/>
      <c r="HD274" s="54"/>
      <c r="HN274" s="54"/>
      <c r="HX274" s="54"/>
      <c r="IH274" s="54"/>
    </row>
    <row r="275" spans="1:242" s="2" customFormat="1" x14ac:dyDescent="0.25">
      <c r="A275" s="165"/>
      <c r="B275" s="54"/>
      <c r="L275" s="54"/>
      <c r="V275" s="54"/>
      <c r="AF275" s="54"/>
      <c r="AP275" s="54"/>
      <c r="AZ275" s="54"/>
      <c r="BJ275" s="54"/>
      <c r="BT275" s="54"/>
      <c r="CD275" s="54"/>
      <c r="CN275" s="54"/>
      <c r="CX275" s="54"/>
      <c r="DH275" s="54"/>
      <c r="DR275" s="54"/>
      <c r="EB275" s="54"/>
      <c r="EL275" s="54"/>
      <c r="EV275" s="54"/>
      <c r="FF275" s="54"/>
      <c r="FP275" s="54"/>
      <c r="FZ275" s="54"/>
      <c r="GJ275" s="54"/>
      <c r="GT275" s="54"/>
      <c r="HD275" s="54"/>
      <c r="HN275" s="54"/>
      <c r="HX275" s="54"/>
      <c r="IH275" s="54"/>
    </row>
    <row r="276" spans="1:242" s="2" customFormat="1" x14ac:dyDescent="0.25">
      <c r="A276" s="165"/>
      <c r="B276" s="54"/>
      <c r="L276" s="54"/>
      <c r="V276" s="54"/>
      <c r="AF276" s="54"/>
      <c r="AP276" s="54"/>
      <c r="AZ276" s="54"/>
      <c r="BJ276" s="54"/>
      <c r="BT276" s="54"/>
      <c r="CD276" s="54"/>
      <c r="CN276" s="54"/>
      <c r="CX276" s="54"/>
      <c r="DH276" s="54"/>
      <c r="DR276" s="54"/>
      <c r="EB276" s="54"/>
      <c r="EL276" s="54"/>
      <c r="EV276" s="54"/>
      <c r="FF276" s="54"/>
      <c r="FP276" s="54"/>
      <c r="FZ276" s="54"/>
      <c r="GJ276" s="54"/>
      <c r="GT276" s="54"/>
      <c r="HD276" s="54"/>
      <c r="HN276" s="54"/>
      <c r="HX276" s="54"/>
      <c r="IH276" s="54"/>
    </row>
    <row r="277" spans="1:242" s="2" customFormat="1" x14ac:dyDescent="0.25">
      <c r="A277" s="165"/>
      <c r="B277" s="54"/>
      <c r="L277" s="54"/>
      <c r="V277" s="54"/>
      <c r="AF277" s="54"/>
      <c r="AP277" s="54"/>
      <c r="AZ277" s="54"/>
      <c r="BJ277" s="54"/>
      <c r="BT277" s="54"/>
      <c r="CD277" s="54"/>
      <c r="CN277" s="54"/>
      <c r="CX277" s="54"/>
      <c r="DH277" s="54"/>
      <c r="DR277" s="54"/>
      <c r="EB277" s="54"/>
      <c r="EL277" s="54"/>
      <c r="EV277" s="54"/>
      <c r="FF277" s="54"/>
      <c r="FP277" s="54"/>
      <c r="FZ277" s="54"/>
      <c r="GJ277" s="54"/>
      <c r="GT277" s="54"/>
      <c r="HD277" s="54"/>
      <c r="HN277" s="54"/>
      <c r="HX277" s="54"/>
      <c r="IH277" s="54"/>
    </row>
    <row r="278" spans="1:242" s="2" customFormat="1" x14ac:dyDescent="0.25">
      <c r="A278" s="165"/>
      <c r="B278" s="54"/>
      <c r="L278" s="54"/>
      <c r="V278" s="54"/>
      <c r="AF278" s="54"/>
      <c r="AP278" s="54"/>
      <c r="AZ278" s="54"/>
      <c r="BJ278" s="54"/>
      <c r="BT278" s="54"/>
      <c r="CD278" s="54"/>
      <c r="CN278" s="54"/>
      <c r="CX278" s="54"/>
      <c r="DH278" s="54"/>
      <c r="DR278" s="54"/>
      <c r="EB278" s="54"/>
      <c r="EL278" s="54"/>
      <c r="EV278" s="54"/>
      <c r="FF278" s="54"/>
      <c r="FP278" s="54"/>
      <c r="FZ278" s="54"/>
      <c r="GJ278" s="54"/>
      <c r="GT278" s="54"/>
      <c r="HD278" s="54"/>
      <c r="HN278" s="54"/>
      <c r="HX278" s="54"/>
      <c r="IH278" s="54"/>
    </row>
    <row r="279" spans="1:242" s="2" customFormat="1" x14ac:dyDescent="0.25">
      <c r="A279" s="165"/>
      <c r="B279" s="54"/>
      <c r="L279" s="54"/>
      <c r="V279" s="54"/>
      <c r="AF279" s="54"/>
      <c r="AP279" s="54"/>
      <c r="AZ279" s="54"/>
      <c r="BJ279" s="54"/>
      <c r="BT279" s="54"/>
      <c r="CD279" s="54"/>
      <c r="CN279" s="54"/>
      <c r="CX279" s="54"/>
      <c r="DH279" s="54"/>
      <c r="DR279" s="54"/>
      <c r="EB279" s="54"/>
      <c r="EL279" s="54"/>
      <c r="EV279" s="54"/>
      <c r="FF279" s="54"/>
      <c r="FP279" s="54"/>
      <c r="FZ279" s="54"/>
      <c r="GJ279" s="54"/>
      <c r="GT279" s="54"/>
      <c r="HD279" s="54"/>
      <c r="HN279" s="54"/>
      <c r="HX279" s="54"/>
      <c r="IH279" s="54"/>
    </row>
    <row r="280" spans="1:242" s="2" customFormat="1" x14ac:dyDescent="0.25">
      <c r="A280" s="165"/>
      <c r="B280" s="54"/>
      <c r="L280" s="54"/>
      <c r="V280" s="54"/>
      <c r="AF280" s="54"/>
      <c r="AP280" s="54"/>
      <c r="AZ280" s="54"/>
      <c r="BJ280" s="54"/>
      <c r="BT280" s="54"/>
      <c r="CD280" s="54"/>
      <c r="CN280" s="54"/>
      <c r="CX280" s="54"/>
      <c r="DH280" s="54"/>
      <c r="DR280" s="54"/>
      <c r="EB280" s="54"/>
      <c r="EL280" s="54"/>
      <c r="EV280" s="54"/>
      <c r="FF280" s="54"/>
      <c r="FP280" s="54"/>
      <c r="FZ280" s="54"/>
      <c r="GJ280" s="54"/>
      <c r="GT280" s="54"/>
      <c r="HD280" s="54"/>
      <c r="HN280" s="54"/>
      <c r="HX280" s="54"/>
      <c r="IH280" s="54"/>
    </row>
    <row r="281" spans="1:242" s="2" customFormat="1" x14ac:dyDescent="0.25">
      <c r="A281" s="165"/>
      <c r="B281" s="54"/>
      <c r="L281" s="54"/>
      <c r="V281" s="54"/>
      <c r="AF281" s="54"/>
      <c r="AP281" s="54"/>
      <c r="AZ281" s="54"/>
      <c r="BJ281" s="54"/>
      <c r="BT281" s="54"/>
      <c r="CD281" s="54"/>
      <c r="CN281" s="54"/>
      <c r="CX281" s="54"/>
      <c r="DH281" s="54"/>
      <c r="DR281" s="54"/>
      <c r="EB281" s="54"/>
      <c r="EL281" s="54"/>
      <c r="EV281" s="54"/>
      <c r="FF281" s="54"/>
      <c r="FP281" s="54"/>
      <c r="FZ281" s="54"/>
      <c r="GJ281" s="54"/>
      <c r="GT281" s="54"/>
      <c r="HD281" s="54"/>
      <c r="HN281" s="54"/>
      <c r="HX281" s="54"/>
      <c r="IH281" s="54"/>
    </row>
    <row r="282" spans="1:242" s="2" customFormat="1" x14ac:dyDescent="0.25">
      <c r="A282" s="165"/>
      <c r="B282" s="54"/>
      <c r="L282" s="54"/>
      <c r="V282" s="54"/>
      <c r="AF282" s="54"/>
      <c r="AP282" s="54"/>
      <c r="AZ282" s="54"/>
      <c r="BJ282" s="54"/>
      <c r="BT282" s="54"/>
      <c r="CD282" s="54"/>
      <c r="CN282" s="54"/>
      <c r="CX282" s="54"/>
      <c r="DH282" s="54"/>
      <c r="DR282" s="54"/>
      <c r="EB282" s="54"/>
      <c r="EL282" s="54"/>
      <c r="EV282" s="54"/>
      <c r="FF282" s="54"/>
      <c r="FP282" s="54"/>
      <c r="FZ282" s="54"/>
      <c r="GJ282" s="54"/>
      <c r="GT282" s="54"/>
      <c r="HD282" s="54"/>
      <c r="HN282" s="54"/>
      <c r="HX282" s="54"/>
      <c r="IH282" s="54"/>
    </row>
    <row r="283" spans="1:242" s="2" customFormat="1" x14ac:dyDescent="0.25">
      <c r="A283" s="165"/>
      <c r="B283" s="54"/>
      <c r="L283" s="54"/>
      <c r="V283" s="54"/>
      <c r="AF283" s="54"/>
      <c r="AP283" s="54"/>
      <c r="AZ283" s="54"/>
      <c r="BJ283" s="54"/>
      <c r="BT283" s="54"/>
      <c r="CD283" s="54"/>
      <c r="CN283" s="54"/>
      <c r="CX283" s="54"/>
      <c r="DH283" s="54"/>
      <c r="DR283" s="54"/>
      <c r="EB283" s="54"/>
      <c r="EL283" s="54"/>
      <c r="EV283" s="54"/>
      <c r="FF283" s="54"/>
      <c r="FP283" s="54"/>
      <c r="FZ283" s="54"/>
      <c r="GJ283" s="54"/>
      <c r="GT283" s="54"/>
      <c r="HD283" s="54"/>
      <c r="HN283" s="54"/>
      <c r="HX283" s="54"/>
      <c r="IH283" s="54"/>
    </row>
    <row r="284" spans="1:242" s="2" customFormat="1" x14ac:dyDescent="0.25">
      <c r="A284" s="165"/>
      <c r="B284" s="54"/>
      <c r="L284" s="54"/>
      <c r="V284" s="54"/>
      <c r="AF284" s="54"/>
      <c r="AP284" s="54"/>
      <c r="AZ284" s="54"/>
      <c r="BJ284" s="54"/>
      <c r="BT284" s="54"/>
      <c r="CD284" s="54"/>
      <c r="CN284" s="54"/>
      <c r="CX284" s="54"/>
      <c r="DH284" s="54"/>
      <c r="DR284" s="54"/>
      <c r="EB284" s="54"/>
      <c r="EL284" s="54"/>
      <c r="EV284" s="54"/>
      <c r="FF284" s="54"/>
      <c r="FP284" s="54"/>
      <c r="FZ284" s="54"/>
      <c r="GJ284" s="54"/>
      <c r="GT284" s="54"/>
      <c r="HD284" s="54"/>
      <c r="HN284" s="54"/>
      <c r="HX284" s="54"/>
      <c r="IH284" s="54"/>
    </row>
    <row r="285" spans="1:242" s="2" customFormat="1" x14ac:dyDescent="0.25">
      <c r="A285" s="165"/>
      <c r="B285" s="54"/>
      <c r="L285" s="54"/>
      <c r="V285" s="54"/>
      <c r="AF285" s="54"/>
      <c r="AP285" s="54"/>
      <c r="AZ285" s="54"/>
      <c r="BJ285" s="54"/>
      <c r="BT285" s="54"/>
      <c r="CD285" s="54"/>
      <c r="CN285" s="54"/>
      <c r="CX285" s="54"/>
      <c r="DH285" s="54"/>
      <c r="DR285" s="54"/>
      <c r="EB285" s="54"/>
      <c r="EL285" s="54"/>
      <c r="EV285" s="54"/>
      <c r="FF285" s="54"/>
      <c r="FP285" s="54"/>
      <c r="FZ285" s="54"/>
      <c r="GJ285" s="54"/>
      <c r="GT285" s="54"/>
      <c r="HD285" s="54"/>
      <c r="HN285" s="54"/>
      <c r="HX285" s="54"/>
      <c r="IH285" s="54"/>
    </row>
    <row r="286" spans="1:242" s="2" customFormat="1" x14ac:dyDescent="0.25">
      <c r="A286" s="165"/>
      <c r="B286" s="54"/>
      <c r="L286" s="54"/>
      <c r="V286" s="54"/>
      <c r="AF286" s="54"/>
      <c r="AP286" s="54"/>
      <c r="AZ286" s="54"/>
      <c r="BJ286" s="54"/>
      <c r="BT286" s="54"/>
      <c r="CD286" s="54"/>
      <c r="CN286" s="54"/>
      <c r="CX286" s="54"/>
      <c r="DH286" s="54"/>
      <c r="DR286" s="54"/>
      <c r="EB286" s="54"/>
      <c r="EL286" s="54"/>
      <c r="EV286" s="54"/>
      <c r="FF286" s="54"/>
      <c r="FP286" s="54"/>
      <c r="FZ286" s="54"/>
      <c r="GJ286" s="54"/>
      <c r="GT286" s="54"/>
      <c r="HD286" s="54"/>
      <c r="HN286" s="54"/>
      <c r="HX286" s="54"/>
      <c r="IH286" s="54"/>
    </row>
    <row r="287" spans="1:242" s="2" customFormat="1" x14ac:dyDescent="0.25">
      <c r="A287" s="165"/>
      <c r="B287" s="54"/>
      <c r="L287" s="54"/>
      <c r="V287" s="54"/>
      <c r="AF287" s="54"/>
      <c r="AP287" s="54"/>
      <c r="AZ287" s="54"/>
      <c r="BJ287" s="54"/>
      <c r="BT287" s="54"/>
      <c r="CD287" s="54"/>
      <c r="CN287" s="54"/>
      <c r="CX287" s="54"/>
      <c r="DH287" s="54"/>
      <c r="DR287" s="54"/>
      <c r="EB287" s="54"/>
      <c r="EL287" s="54"/>
      <c r="EV287" s="54"/>
      <c r="FF287" s="54"/>
      <c r="FP287" s="54"/>
      <c r="FZ287" s="54"/>
      <c r="GJ287" s="54"/>
      <c r="GT287" s="54"/>
      <c r="HD287" s="54"/>
      <c r="HN287" s="54"/>
      <c r="HX287" s="54"/>
      <c r="IH287" s="54"/>
    </row>
    <row r="288" spans="1:242" s="2" customFormat="1" x14ac:dyDescent="0.25">
      <c r="A288" s="165"/>
      <c r="B288" s="54"/>
      <c r="L288" s="54"/>
      <c r="V288" s="54"/>
      <c r="AF288" s="54"/>
      <c r="AP288" s="54"/>
      <c r="AZ288" s="54"/>
      <c r="BJ288" s="54"/>
      <c r="BT288" s="54"/>
      <c r="CD288" s="54"/>
      <c r="CN288" s="54"/>
      <c r="CX288" s="54"/>
      <c r="DH288" s="54"/>
      <c r="DR288" s="54"/>
      <c r="EB288" s="54"/>
      <c r="EL288" s="54"/>
      <c r="EV288" s="54"/>
      <c r="FF288" s="54"/>
      <c r="FP288" s="54"/>
      <c r="FZ288" s="54"/>
      <c r="GJ288" s="54"/>
      <c r="GT288" s="54"/>
      <c r="HD288" s="54"/>
      <c r="HN288" s="54"/>
      <c r="HX288" s="54"/>
      <c r="IH288" s="54"/>
    </row>
    <row r="289" spans="1:242" s="2" customFormat="1" x14ac:dyDescent="0.25">
      <c r="A289" s="165"/>
      <c r="B289" s="54"/>
      <c r="L289" s="54"/>
      <c r="V289" s="54"/>
      <c r="AF289" s="54"/>
      <c r="AP289" s="54"/>
      <c r="AZ289" s="54"/>
      <c r="BJ289" s="54"/>
      <c r="BT289" s="54"/>
      <c r="CD289" s="54"/>
      <c r="CN289" s="54"/>
      <c r="CX289" s="54"/>
      <c r="DH289" s="54"/>
      <c r="DR289" s="54"/>
      <c r="EB289" s="54"/>
      <c r="EL289" s="54"/>
      <c r="EV289" s="54"/>
      <c r="FF289" s="54"/>
      <c r="FP289" s="54"/>
      <c r="FZ289" s="54"/>
      <c r="GJ289" s="54"/>
      <c r="GT289" s="54"/>
      <c r="HD289" s="54"/>
      <c r="HN289" s="54"/>
      <c r="HX289" s="54"/>
      <c r="IH289" s="54"/>
    </row>
    <row r="290" spans="1:242" s="2" customFormat="1" x14ac:dyDescent="0.25">
      <c r="A290" s="165"/>
      <c r="B290" s="54"/>
      <c r="L290" s="54"/>
      <c r="V290" s="54"/>
      <c r="AF290" s="54"/>
      <c r="AP290" s="54"/>
      <c r="AZ290" s="54"/>
      <c r="BJ290" s="54"/>
      <c r="BT290" s="54"/>
      <c r="CD290" s="54"/>
      <c r="CN290" s="54"/>
      <c r="CX290" s="54"/>
      <c r="DH290" s="54"/>
      <c r="DR290" s="54"/>
      <c r="EB290" s="54"/>
      <c r="EL290" s="54"/>
      <c r="EV290" s="54"/>
      <c r="FF290" s="54"/>
      <c r="FP290" s="54"/>
      <c r="FZ290" s="54"/>
      <c r="GJ290" s="54"/>
      <c r="GT290" s="54"/>
      <c r="HD290" s="54"/>
      <c r="HN290" s="54"/>
      <c r="HX290" s="54"/>
      <c r="IH290" s="54"/>
    </row>
    <row r="291" spans="1:242" s="2" customFormat="1" x14ac:dyDescent="0.25">
      <c r="A291" s="165"/>
      <c r="B291" s="54"/>
      <c r="L291" s="54"/>
      <c r="V291" s="54"/>
      <c r="AF291" s="54"/>
      <c r="AP291" s="54"/>
      <c r="AZ291" s="54"/>
      <c r="BJ291" s="54"/>
      <c r="BT291" s="54"/>
      <c r="CD291" s="54"/>
      <c r="CN291" s="54"/>
      <c r="CX291" s="54"/>
      <c r="DH291" s="54"/>
      <c r="DR291" s="54"/>
      <c r="EB291" s="54"/>
      <c r="EL291" s="54"/>
      <c r="EV291" s="54"/>
      <c r="FF291" s="54"/>
      <c r="FP291" s="54"/>
      <c r="FZ291" s="54"/>
      <c r="GJ291" s="54"/>
      <c r="GT291" s="54"/>
      <c r="HD291" s="54"/>
      <c r="HN291" s="54"/>
      <c r="HX291" s="54"/>
      <c r="IH291" s="54"/>
    </row>
    <row r="292" spans="1:242" s="2" customFormat="1" x14ac:dyDescent="0.25">
      <c r="A292" s="165"/>
      <c r="B292" s="54"/>
      <c r="L292" s="54"/>
      <c r="V292" s="54"/>
      <c r="AF292" s="54"/>
      <c r="AP292" s="54"/>
      <c r="AZ292" s="54"/>
      <c r="BJ292" s="54"/>
      <c r="BT292" s="54"/>
      <c r="CD292" s="54"/>
      <c r="CN292" s="54"/>
      <c r="CX292" s="54"/>
      <c r="DH292" s="54"/>
      <c r="DR292" s="54"/>
      <c r="EB292" s="54"/>
      <c r="EL292" s="54"/>
      <c r="EV292" s="54"/>
      <c r="FF292" s="54"/>
      <c r="FP292" s="54"/>
      <c r="FZ292" s="54"/>
      <c r="GJ292" s="54"/>
      <c r="GT292" s="54"/>
      <c r="HD292" s="54"/>
      <c r="HN292" s="54"/>
      <c r="HX292" s="54"/>
      <c r="IH292" s="54"/>
    </row>
    <row r="293" spans="1:242" s="2" customFormat="1" x14ac:dyDescent="0.25">
      <c r="A293" s="165"/>
      <c r="B293" s="54"/>
      <c r="L293" s="54"/>
      <c r="V293" s="54"/>
      <c r="AF293" s="54"/>
      <c r="AP293" s="54"/>
      <c r="AZ293" s="54"/>
      <c r="BJ293" s="54"/>
      <c r="BT293" s="54"/>
      <c r="CD293" s="54"/>
      <c r="CN293" s="54"/>
      <c r="CX293" s="54"/>
      <c r="DH293" s="54"/>
      <c r="DR293" s="54"/>
      <c r="EB293" s="54"/>
      <c r="EL293" s="54"/>
      <c r="EV293" s="54"/>
      <c r="FF293" s="54"/>
      <c r="FP293" s="54"/>
      <c r="FZ293" s="54"/>
      <c r="GJ293" s="54"/>
      <c r="GT293" s="54"/>
      <c r="HD293" s="54"/>
      <c r="HN293" s="54"/>
      <c r="HX293" s="54"/>
      <c r="IH293" s="54"/>
    </row>
    <row r="294" spans="1:242" s="2" customFormat="1" x14ac:dyDescent="0.25">
      <c r="A294" s="165"/>
      <c r="B294" s="54"/>
      <c r="L294" s="54"/>
      <c r="V294" s="54"/>
      <c r="AF294" s="54"/>
      <c r="AP294" s="54"/>
      <c r="AZ294" s="54"/>
      <c r="BJ294" s="54"/>
      <c r="BT294" s="54"/>
      <c r="CD294" s="54"/>
      <c r="CN294" s="54"/>
      <c r="CX294" s="54"/>
      <c r="DH294" s="54"/>
      <c r="DR294" s="54"/>
      <c r="EB294" s="54"/>
      <c r="EL294" s="54"/>
      <c r="EV294" s="54"/>
      <c r="FF294" s="54"/>
      <c r="FP294" s="54"/>
      <c r="FZ294" s="54"/>
      <c r="GJ294" s="54"/>
      <c r="GT294" s="54"/>
      <c r="HD294" s="54"/>
      <c r="HN294" s="54"/>
      <c r="HX294" s="54"/>
      <c r="IH294" s="54"/>
    </row>
    <row r="295" spans="1:242" s="2" customFormat="1" x14ac:dyDescent="0.25">
      <c r="A295" s="165"/>
      <c r="B295" s="54"/>
      <c r="L295" s="54"/>
      <c r="V295" s="54"/>
      <c r="AF295" s="54"/>
      <c r="AP295" s="54"/>
      <c r="AZ295" s="54"/>
      <c r="BJ295" s="54"/>
      <c r="BT295" s="54"/>
      <c r="CD295" s="54"/>
      <c r="CN295" s="54"/>
      <c r="CX295" s="54"/>
      <c r="DH295" s="54"/>
      <c r="DR295" s="54"/>
      <c r="EB295" s="54"/>
      <c r="EL295" s="54"/>
      <c r="EV295" s="54"/>
      <c r="FF295" s="54"/>
      <c r="FP295" s="54"/>
      <c r="FZ295" s="54"/>
      <c r="GJ295" s="54"/>
      <c r="GT295" s="54"/>
      <c r="HD295" s="54"/>
      <c r="HN295" s="54"/>
      <c r="HX295" s="54"/>
      <c r="IH295" s="54"/>
    </row>
    <row r="296" spans="1:242" s="2" customFormat="1" x14ac:dyDescent="0.25">
      <c r="A296" s="165"/>
      <c r="B296" s="54"/>
      <c r="L296" s="54"/>
      <c r="V296" s="54"/>
      <c r="AF296" s="54"/>
      <c r="AP296" s="54"/>
      <c r="AZ296" s="54"/>
      <c r="BJ296" s="54"/>
      <c r="BT296" s="54"/>
      <c r="CD296" s="54"/>
      <c r="CN296" s="54"/>
      <c r="CX296" s="54"/>
      <c r="DH296" s="54"/>
      <c r="DR296" s="54"/>
      <c r="EB296" s="54"/>
      <c r="EL296" s="54"/>
      <c r="EV296" s="54"/>
      <c r="FF296" s="54"/>
      <c r="FP296" s="54"/>
      <c r="FZ296" s="54"/>
      <c r="GJ296" s="54"/>
      <c r="GT296" s="54"/>
      <c r="HD296" s="54"/>
      <c r="HN296" s="54"/>
      <c r="HX296" s="54"/>
      <c r="IH296" s="54"/>
    </row>
    <row r="297" spans="1:242" s="2" customFormat="1" x14ac:dyDescent="0.25">
      <c r="A297" s="165"/>
      <c r="B297" s="54"/>
      <c r="L297" s="54"/>
      <c r="V297" s="54"/>
      <c r="AF297" s="54"/>
      <c r="AP297" s="54"/>
      <c r="AZ297" s="54"/>
      <c r="BJ297" s="54"/>
      <c r="BT297" s="54"/>
      <c r="CD297" s="54"/>
      <c r="CN297" s="54"/>
      <c r="CX297" s="54"/>
      <c r="DH297" s="54"/>
      <c r="DR297" s="54"/>
      <c r="EB297" s="54"/>
      <c r="EL297" s="54"/>
      <c r="EV297" s="54"/>
      <c r="FF297" s="54"/>
      <c r="FP297" s="54"/>
      <c r="FZ297" s="54"/>
      <c r="GJ297" s="54"/>
      <c r="GT297" s="54"/>
      <c r="HD297" s="54"/>
      <c r="HN297" s="54"/>
      <c r="HX297" s="54"/>
      <c r="IH297" s="54"/>
    </row>
    <row r="298" spans="1:242" s="2" customFormat="1" x14ac:dyDescent="0.25">
      <c r="A298" s="165"/>
      <c r="B298" s="54"/>
      <c r="L298" s="54"/>
      <c r="V298" s="54"/>
      <c r="AF298" s="54"/>
      <c r="AP298" s="54"/>
      <c r="AZ298" s="54"/>
      <c r="BJ298" s="54"/>
      <c r="BT298" s="54"/>
      <c r="CD298" s="54"/>
      <c r="CN298" s="54"/>
      <c r="CX298" s="54"/>
      <c r="DH298" s="54"/>
      <c r="DR298" s="54"/>
      <c r="EB298" s="54"/>
      <c r="EL298" s="54"/>
      <c r="EV298" s="54"/>
      <c r="FF298" s="54"/>
      <c r="FP298" s="54"/>
      <c r="FZ298" s="54"/>
      <c r="GJ298" s="54"/>
      <c r="GT298" s="54"/>
      <c r="HD298" s="54"/>
      <c r="HN298" s="54"/>
      <c r="HX298" s="54"/>
      <c r="IH298" s="54"/>
    </row>
    <row r="299" spans="1:242" s="2" customFormat="1" x14ac:dyDescent="0.25">
      <c r="A299" s="165"/>
      <c r="B299" s="54"/>
      <c r="L299" s="54"/>
      <c r="V299" s="54"/>
      <c r="AF299" s="54"/>
      <c r="AP299" s="54"/>
      <c r="AZ299" s="54"/>
      <c r="BJ299" s="54"/>
      <c r="BT299" s="54"/>
      <c r="CD299" s="54"/>
      <c r="CN299" s="54"/>
      <c r="CX299" s="54"/>
      <c r="DH299" s="54"/>
      <c r="DR299" s="54"/>
      <c r="EB299" s="54"/>
      <c r="EL299" s="54"/>
      <c r="EV299" s="54"/>
      <c r="FF299" s="54"/>
      <c r="FP299" s="54"/>
      <c r="FZ299" s="54"/>
      <c r="GJ299" s="54"/>
      <c r="GT299" s="54"/>
      <c r="HD299" s="54"/>
      <c r="HN299" s="54"/>
      <c r="HX299" s="54"/>
      <c r="IH299" s="54"/>
    </row>
    <row r="300" spans="1:242" s="2" customFormat="1" x14ac:dyDescent="0.25">
      <c r="A300" s="165"/>
      <c r="B300" s="54"/>
      <c r="L300" s="54"/>
      <c r="V300" s="54"/>
      <c r="AF300" s="54"/>
      <c r="AP300" s="54"/>
      <c r="AZ300" s="54"/>
      <c r="BJ300" s="54"/>
      <c r="BT300" s="54"/>
      <c r="CD300" s="54"/>
      <c r="CN300" s="54"/>
      <c r="CX300" s="54"/>
      <c r="DH300" s="54"/>
      <c r="DR300" s="54"/>
      <c r="EB300" s="54"/>
      <c r="EL300" s="54"/>
      <c r="EV300" s="54"/>
      <c r="FF300" s="54"/>
      <c r="FP300" s="54"/>
      <c r="FZ300" s="54"/>
      <c r="GJ300" s="54"/>
      <c r="GT300" s="54"/>
      <c r="HD300" s="54"/>
      <c r="HN300" s="54"/>
      <c r="HX300" s="54"/>
      <c r="IH300" s="54"/>
    </row>
    <row r="301" spans="1:242" s="2" customFormat="1" x14ac:dyDescent="0.25">
      <c r="A301" s="165"/>
      <c r="B301" s="54"/>
      <c r="L301" s="54"/>
      <c r="V301" s="54"/>
      <c r="AF301" s="54"/>
      <c r="AP301" s="54"/>
      <c r="AZ301" s="54"/>
      <c r="BJ301" s="54"/>
      <c r="BT301" s="54"/>
      <c r="CD301" s="54"/>
      <c r="CN301" s="54"/>
      <c r="CX301" s="54"/>
      <c r="DH301" s="54"/>
      <c r="DR301" s="54"/>
      <c r="EB301" s="54"/>
      <c r="EL301" s="54"/>
      <c r="EV301" s="54"/>
      <c r="FF301" s="54"/>
      <c r="FP301" s="54"/>
      <c r="FZ301" s="54"/>
      <c r="GJ301" s="54"/>
      <c r="GT301" s="54"/>
      <c r="HD301" s="54"/>
      <c r="HN301" s="54"/>
      <c r="HX301" s="54"/>
      <c r="IH301" s="54"/>
    </row>
    <row r="302" spans="1:242" s="2" customFormat="1" x14ac:dyDescent="0.25">
      <c r="A302" s="165"/>
      <c r="B302" s="54"/>
      <c r="L302" s="54"/>
      <c r="V302" s="54"/>
      <c r="AF302" s="54"/>
      <c r="AP302" s="54"/>
      <c r="AZ302" s="54"/>
      <c r="BJ302" s="54"/>
      <c r="BT302" s="54"/>
      <c r="CD302" s="54"/>
      <c r="CN302" s="54"/>
      <c r="CX302" s="54"/>
      <c r="DH302" s="54"/>
      <c r="DR302" s="54"/>
      <c r="EB302" s="54"/>
      <c r="EL302" s="54"/>
      <c r="EV302" s="54"/>
      <c r="FF302" s="54"/>
      <c r="FP302" s="54"/>
      <c r="FZ302" s="54"/>
      <c r="GJ302" s="54"/>
      <c r="GT302" s="54"/>
      <c r="HD302" s="54"/>
      <c r="HN302" s="54"/>
      <c r="HX302" s="54"/>
      <c r="IH302" s="54"/>
    </row>
    <row r="303" spans="1:242" s="2" customFormat="1" x14ac:dyDescent="0.25">
      <c r="A303" s="165"/>
      <c r="B303" s="54"/>
      <c r="L303" s="54"/>
      <c r="V303" s="54"/>
      <c r="AF303" s="54"/>
      <c r="AP303" s="54"/>
      <c r="AZ303" s="54"/>
      <c r="BJ303" s="54"/>
      <c r="BT303" s="54"/>
      <c r="CD303" s="54"/>
      <c r="CN303" s="54"/>
      <c r="CX303" s="54"/>
      <c r="DH303" s="54"/>
      <c r="DR303" s="54"/>
      <c r="EB303" s="54"/>
      <c r="EL303" s="54"/>
      <c r="EV303" s="54"/>
      <c r="FF303" s="54"/>
      <c r="FP303" s="54"/>
      <c r="FZ303" s="54"/>
      <c r="GJ303" s="54"/>
      <c r="GT303" s="54"/>
      <c r="HD303" s="54"/>
      <c r="HN303" s="54"/>
      <c r="HX303" s="54"/>
      <c r="IH303" s="54"/>
    </row>
    <row r="304" spans="1:242" s="2" customFormat="1" x14ac:dyDescent="0.25">
      <c r="A304" s="165"/>
      <c r="B304" s="54"/>
      <c r="L304" s="54"/>
      <c r="V304" s="54"/>
      <c r="AF304" s="54"/>
      <c r="AP304" s="54"/>
      <c r="AZ304" s="54"/>
      <c r="BJ304" s="54"/>
      <c r="BT304" s="54"/>
      <c r="CD304" s="54"/>
      <c r="CN304" s="54"/>
      <c r="CX304" s="54"/>
      <c r="DH304" s="54"/>
      <c r="DR304" s="54"/>
      <c r="EB304" s="54"/>
      <c r="EL304" s="54"/>
      <c r="EV304" s="54"/>
      <c r="FF304" s="54"/>
      <c r="FP304" s="54"/>
      <c r="FZ304" s="54"/>
      <c r="GJ304" s="54"/>
      <c r="GT304" s="54"/>
      <c r="HD304" s="54"/>
      <c r="HN304" s="54"/>
      <c r="HX304" s="54"/>
      <c r="IH304" s="54"/>
    </row>
    <row r="305" spans="1:242" s="2" customFormat="1" x14ac:dyDescent="0.25">
      <c r="A305" s="165"/>
      <c r="B305" s="54"/>
      <c r="L305" s="54"/>
      <c r="V305" s="54"/>
      <c r="AF305" s="54"/>
      <c r="AP305" s="54"/>
      <c r="AZ305" s="54"/>
      <c r="BJ305" s="54"/>
      <c r="BT305" s="54"/>
      <c r="CD305" s="54"/>
      <c r="CN305" s="54"/>
      <c r="CX305" s="54"/>
      <c r="DH305" s="54"/>
      <c r="DR305" s="54"/>
      <c r="EB305" s="54"/>
      <c r="EL305" s="54"/>
      <c r="EV305" s="54"/>
      <c r="FF305" s="54"/>
      <c r="FP305" s="54"/>
      <c r="FZ305" s="54"/>
      <c r="GJ305" s="54"/>
      <c r="GT305" s="54"/>
      <c r="HD305" s="54"/>
      <c r="HN305" s="54"/>
      <c r="HX305" s="54"/>
      <c r="IH305" s="54"/>
    </row>
    <row r="306" spans="1:242" s="2" customFormat="1" x14ac:dyDescent="0.25">
      <c r="A306" s="165"/>
      <c r="B306" s="54"/>
      <c r="L306" s="54"/>
      <c r="V306" s="54"/>
      <c r="AF306" s="54"/>
      <c r="AP306" s="54"/>
      <c r="AZ306" s="54"/>
      <c r="BJ306" s="54"/>
      <c r="BT306" s="54"/>
      <c r="CD306" s="54"/>
      <c r="CN306" s="54"/>
      <c r="CX306" s="54"/>
      <c r="DH306" s="54"/>
      <c r="DR306" s="54"/>
      <c r="EB306" s="54"/>
      <c r="EL306" s="54"/>
      <c r="EV306" s="54"/>
      <c r="FF306" s="54"/>
      <c r="FP306" s="54"/>
      <c r="FZ306" s="54"/>
      <c r="GJ306" s="54"/>
      <c r="GT306" s="54"/>
      <c r="HD306" s="54"/>
      <c r="HN306" s="54"/>
      <c r="HX306" s="54"/>
      <c r="IH306" s="54"/>
    </row>
    <row r="307" spans="1:242" s="2" customFormat="1" x14ac:dyDescent="0.25">
      <c r="A307" s="165"/>
      <c r="B307" s="54"/>
      <c r="L307" s="54"/>
      <c r="V307" s="54"/>
      <c r="AF307" s="54"/>
      <c r="AP307" s="54"/>
      <c r="AZ307" s="54"/>
      <c r="BJ307" s="54"/>
      <c r="BT307" s="54"/>
      <c r="CD307" s="54"/>
      <c r="CN307" s="54"/>
      <c r="CX307" s="54"/>
      <c r="DH307" s="54"/>
      <c r="DR307" s="54"/>
      <c r="EB307" s="54"/>
      <c r="EL307" s="54"/>
      <c r="EV307" s="54"/>
      <c r="FF307" s="54"/>
      <c r="FP307" s="54"/>
      <c r="FZ307" s="54"/>
      <c r="GJ307" s="54"/>
      <c r="GT307" s="54"/>
      <c r="HD307" s="54"/>
      <c r="HN307" s="54"/>
      <c r="HX307" s="54"/>
      <c r="IH307" s="54"/>
    </row>
    <row r="308" spans="1:242" s="2" customFormat="1" x14ac:dyDescent="0.25">
      <c r="A308" s="165"/>
      <c r="B308" s="54"/>
      <c r="L308" s="54"/>
      <c r="V308" s="54"/>
      <c r="AF308" s="54"/>
      <c r="AP308" s="54"/>
      <c r="AZ308" s="54"/>
      <c r="BJ308" s="54"/>
      <c r="BT308" s="54"/>
      <c r="CD308" s="54"/>
      <c r="CN308" s="54"/>
      <c r="CX308" s="54"/>
      <c r="DH308" s="54"/>
      <c r="DR308" s="54"/>
      <c r="EB308" s="54"/>
      <c r="EL308" s="54"/>
      <c r="EV308" s="54"/>
      <c r="FF308" s="54"/>
      <c r="FP308" s="54"/>
      <c r="FZ308" s="54"/>
      <c r="GJ308" s="54"/>
      <c r="GT308" s="54"/>
      <c r="HD308" s="54"/>
      <c r="HN308" s="54"/>
      <c r="HX308" s="54"/>
      <c r="IH308" s="54"/>
    </row>
    <row r="309" spans="1:242" s="2" customFormat="1" x14ac:dyDescent="0.25">
      <c r="A309" s="165"/>
      <c r="B309" s="54"/>
      <c r="L309" s="54"/>
      <c r="V309" s="54"/>
      <c r="AF309" s="54"/>
      <c r="AP309" s="54"/>
      <c r="AZ309" s="54"/>
      <c r="BJ309" s="54"/>
      <c r="BT309" s="54"/>
      <c r="CD309" s="54"/>
      <c r="CN309" s="54"/>
      <c r="CX309" s="54"/>
      <c r="DH309" s="54"/>
      <c r="DR309" s="54"/>
      <c r="EB309" s="54"/>
      <c r="EL309" s="54"/>
      <c r="EV309" s="54"/>
      <c r="FF309" s="54"/>
      <c r="FP309" s="54"/>
      <c r="FZ309" s="54"/>
      <c r="GJ309" s="54"/>
      <c r="GT309" s="54"/>
      <c r="HD309" s="54"/>
      <c r="HN309" s="54"/>
      <c r="HX309" s="54"/>
      <c r="IH309" s="54"/>
    </row>
    <row r="310" spans="1:242" s="2" customFormat="1" x14ac:dyDescent="0.25">
      <c r="A310" s="165"/>
      <c r="B310" s="54"/>
      <c r="L310" s="54"/>
      <c r="V310" s="54"/>
      <c r="AF310" s="54"/>
      <c r="AP310" s="54"/>
      <c r="AZ310" s="54"/>
      <c r="BJ310" s="54"/>
      <c r="BT310" s="54"/>
      <c r="CD310" s="54"/>
      <c r="CN310" s="54"/>
      <c r="CX310" s="54"/>
      <c r="DH310" s="54"/>
      <c r="DR310" s="54"/>
      <c r="EB310" s="54"/>
      <c r="EL310" s="54"/>
      <c r="EV310" s="54"/>
      <c r="FF310" s="54"/>
      <c r="FP310" s="54"/>
      <c r="FZ310" s="54"/>
      <c r="GJ310" s="54"/>
      <c r="GT310" s="54"/>
      <c r="HD310" s="54"/>
      <c r="HN310" s="54"/>
      <c r="HX310" s="54"/>
      <c r="IH310" s="54"/>
    </row>
    <row r="311" spans="1:242" s="2" customFormat="1" x14ac:dyDescent="0.25">
      <c r="A311" s="165"/>
      <c r="B311" s="54"/>
      <c r="L311" s="54"/>
      <c r="V311" s="54"/>
      <c r="AF311" s="54"/>
      <c r="AP311" s="54"/>
      <c r="AZ311" s="54"/>
      <c r="BJ311" s="54"/>
      <c r="BT311" s="54"/>
      <c r="CD311" s="54"/>
      <c r="CN311" s="54"/>
      <c r="CX311" s="54"/>
      <c r="DH311" s="54"/>
      <c r="DR311" s="54"/>
      <c r="EB311" s="54"/>
      <c r="EL311" s="54"/>
      <c r="EV311" s="54"/>
      <c r="FF311" s="54"/>
      <c r="FP311" s="54"/>
      <c r="FZ311" s="54"/>
      <c r="GJ311" s="54"/>
      <c r="GT311" s="54"/>
      <c r="HD311" s="54"/>
      <c r="HN311" s="54"/>
      <c r="HX311" s="54"/>
      <c r="IH311" s="54"/>
    </row>
    <row r="312" spans="1:242" s="2" customFormat="1" x14ac:dyDescent="0.25">
      <c r="A312" s="165"/>
      <c r="B312" s="54"/>
      <c r="L312" s="54"/>
      <c r="V312" s="54"/>
      <c r="AF312" s="54"/>
      <c r="AP312" s="54"/>
      <c r="AZ312" s="54"/>
      <c r="BJ312" s="54"/>
      <c r="BT312" s="54"/>
      <c r="CD312" s="54"/>
      <c r="CN312" s="54"/>
      <c r="CX312" s="54"/>
      <c r="DH312" s="54"/>
      <c r="DR312" s="54"/>
      <c r="EB312" s="54"/>
      <c r="EL312" s="54"/>
      <c r="EV312" s="54"/>
      <c r="FF312" s="54"/>
      <c r="FP312" s="54"/>
      <c r="FZ312" s="54"/>
      <c r="GJ312" s="54"/>
      <c r="GT312" s="54"/>
      <c r="HD312" s="54"/>
      <c r="HN312" s="54"/>
      <c r="HX312" s="54"/>
      <c r="IH312" s="54"/>
    </row>
    <row r="313" spans="1:242" s="2" customFormat="1" x14ac:dyDescent="0.25">
      <c r="A313" s="165"/>
      <c r="B313" s="54"/>
      <c r="L313" s="54"/>
      <c r="V313" s="54"/>
      <c r="AF313" s="54"/>
      <c r="AP313" s="54"/>
      <c r="AZ313" s="54"/>
      <c r="BJ313" s="54"/>
      <c r="BT313" s="54"/>
      <c r="CD313" s="54"/>
      <c r="CN313" s="54"/>
      <c r="CX313" s="54"/>
      <c r="DH313" s="54"/>
      <c r="DR313" s="54"/>
      <c r="EB313" s="54"/>
      <c r="EL313" s="54"/>
      <c r="EV313" s="54"/>
      <c r="FF313" s="54"/>
      <c r="FP313" s="54"/>
      <c r="FZ313" s="54"/>
      <c r="GJ313" s="54"/>
      <c r="GT313" s="54"/>
      <c r="HD313" s="54"/>
      <c r="HN313" s="54"/>
      <c r="HX313" s="54"/>
      <c r="IH313" s="54"/>
    </row>
    <row r="314" spans="1:242" s="2" customFormat="1" x14ac:dyDescent="0.25">
      <c r="A314" s="165"/>
      <c r="B314" s="54"/>
      <c r="L314" s="54"/>
      <c r="V314" s="54"/>
      <c r="AF314" s="54"/>
      <c r="AP314" s="54"/>
      <c r="AZ314" s="54"/>
      <c r="BJ314" s="54"/>
      <c r="BT314" s="54"/>
      <c r="CD314" s="54"/>
      <c r="CN314" s="54"/>
      <c r="CX314" s="54"/>
      <c r="DH314" s="54"/>
      <c r="DR314" s="54"/>
      <c r="EB314" s="54"/>
      <c r="EL314" s="54"/>
      <c r="EV314" s="54"/>
      <c r="FF314" s="54"/>
      <c r="FP314" s="54"/>
      <c r="FZ314" s="54"/>
      <c r="GJ314" s="54"/>
      <c r="GT314" s="54"/>
      <c r="HD314" s="54"/>
      <c r="HN314" s="54"/>
      <c r="HX314" s="54"/>
      <c r="IH314" s="54"/>
    </row>
    <row r="315" spans="1:242" s="2" customFormat="1" x14ac:dyDescent="0.25">
      <c r="A315" s="165"/>
      <c r="B315" s="54"/>
      <c r="L315" s="54"/>
      <c r="V315" s="54"/>
      <c r="AF315" s="54"/>
      <c r="AP315" s="54"/>
      <c r="AZ315" s="54"/>
      <c r="BJ315" s="54"/>
      <c r="BT315" s="54"/>
      <c r="CD315" s="54"/>
      <c r="CN315" s="54"/>
      <c r="CX315" s="54"/>
      <c r="DH315" s="54"/>
      <c r="DR315" s="54"/>
      <c r="EB315" s="54"/>
      <c r="EL315" s="54"/>
      <c r="EV315" s="54"/>
      <c r="FF315" s="54"/>
      <c r="FP315" s="54"/>
      <c r="FZ315" s="54"/>
      <c r="GJ315" s="54"/>
      <c r="GT315" s="54"/>
      <c r="HD315" s="54"/>
      <c r="HN315" s="54"/>
      <c r="HX315" s="54"/>
      <c r="IH315" s="54"/>
    </row>
    <row r="316" spans="1:242" s="2" customFormat="1" x14ac:dyDescent="0.25">
      <c r="A316" s="165"/>
      <c r="B316" s="54"/>
      <c r="L316" s="54"/>
      <c r="V316" s="54"/>
      <c r="AF316" s="54"/>
      <c r="AP316" s="54"/>
      <c r="AZ316" s="54"/>
      <c r="BJ316" s="54"/>
      <c r="BT316" s="54"/>
      <c r="CD316" s="54"/>
      <c r="CN316" s="54"/>
      <c r="CX316" s="54"/>
      <c r="DH316" s="54"/>
      <c r="DR316" s="54"/>
      <c r="EB316" s="54"/>
      <c r="EL316" s="54"/>
      <c r="EV316" s="54"/>
      <c r="FF316" s="54"/>
      <c r="FP316" s="54"/>
      <c r="FZ316" s="54"/>
      <c r="GJ316" s="54"/>
      <c r="GT316" s="54"/>
      <c r="HD316" s="54"/>
      <c r="HN316" s="54"/>
      <c r="HX316" s="54"/>
      <c r="IH316" s="54"/>
    </row>
    <row r="317" spans="1:242" s="2" customFormat="1" x14ac:dyDescent="0.25">
      <c r="A317" s="165"/>
      <c r="B317" s="54"/>
      <c r="L317" s="54"/>
      <c r="V317" s="54"/>
      <c r="AF317" s="54"/>
      <c r="AP317" s="54"/>
      <c r="AZ317" s="54"/>
      <c r="BJ317" s="54"/>
      <c r="BT317" s="54"/>
      <c r="CD317" s="54"/>
      <c r="CN317" s="54"/>
      <c r="CX317" s="54"/>
      <c r="DH317" s="54"/>
      <c r="DR317" s="54"/>
      <c r="EB317" s="54"/>
      <c r="EL317" s="54"/>
      <c r="EV317" s="54"/>
      <c r="FF317" s="54"/>
      <c r="FP317" s="54"/>
      <c r="FZ317" s="54"/>
      <c r="GJ317" s="54"/>
      <c r="GT317" s="54"/>
      <c r="HD317" s="54"/>
      <c r="HN317" s="54"/>
      <c r="HX317" s="54"/>
      <c r="IH317" s="54"/>
    </row>
    <row r="318" spans="1:242" s="2" customFormat="1" x14ac:dyDescent="0.25">
      <c r="A318" s="165"/>
      <c r="B318" s="54"/>
      <c r="L318" s="54"/>
      <c r="V318" s="54"/>
      <c r="AF318" s="54"/>
      <c r="AP318" s="54"/>
      <c r="AZ318" s="54"/>
      <c r="BJ318" s="54"/>
      <c r="BT318" s="54"/>
      <c r="CD318" s="54"/>
      <c r="CN318" s="54"/>
      <c r="CX318" s="54"/>
      <c r="DH318" s="54"/>
      <c r="DR318" s="54"/>
      <c r="EB318" s="54"/>
      <c r="EL318" s="54"/>
      <c r="EV318" s="54"/>
      <c r="FF318" s="54"/>
      <c r="FP318" s="54"/>
      <c r="FZ318" s="54"/>
      <c r="GJ318" s="54"/>
      <c r="GT318" s="54"/>
      <c r="HD318" s="54"/>
      <c r="HN318" s="54"/>
      <c r="HX318" s="54"/>
      <c r="IH318" s="54"/>
    </row>
    <row r="319" spans="1:242" s="2" customFormat="1" x14ac:dyDescent="0.25">
      <c r="A319" s="165"/>
      <c r="B319" s="54"/>
      <c r="L319" s="54"/>
      <c r="V319" s="54"/>
      <c r="AF319" s="54"/>
      <c r="AP319" s="54"/>
      <c r="AZ319" s="54"/>
      <c r="BJ319" s="54"/>
      <c r="BT319" s="54"/>
      <c r="CD319" s="54"/>
      <c r="CN319" s="54"/>
      <c r="CX319" s="54"/>
      <c r="DH319" s="54"/>
      <c r="DR319" s="54"/>
      <c r="EB319" s="54"/>
      <c r="EL319" s="54"/>
      <c r="EV319" s="54"/>
      <c r="FF319" s="54"/>
      <c r="FP319" s="54"/>
      <c r="FZ319" s="54"/>
      <c r="GJ319" s="54"/>
      <c r="GT319" s="54"/>
      <c r="HD319" s="54"/>
      <c r="HN319" s="54"/>
      <c r="HX319" s="54"/>
      <c r="IH319" s="54"/>
    </row>
    <row r="320" spans="1:242" s="2" customFormat="1" x14ac:dyDescent="0.25">
      <c r="A320" s="165"/>
      <c r="B320" s="54"/>
      <c r="L320" s="54"/>
      <c r="V320" s="54"/>
      <c r="AF320" s="54"/>
      <c r="AP320" s="54"/>
      <c r="AZ320" s="54"/>
      <c r="BJ320" s="54"/>
      <c r="BT320" s="54"/>
      <c r="CD320" s="54"/>
      <c r="CN320" s="54"/>
      <c r="CX320" s="54"/>
      <c r="DH320" s="54"/>
      <c r="DR320" s="54"/>
      <c r="EB320" s="54"/>
      <c r="EL320" s="54"/>
      <c r="EV320" s="54"/>
      <c r="FF320" s="54"/>
      <c r="FP320" s="54"/>
      <c r="FZ320" s="54"/>
      <c r="GJ320" s="54"/>
      <c r="GT320" s="54"/>
      <c r="HD320" s="54"/>
      <c r="HN320" s="54"/>
      <c r="HX320" s="54"/>
      <c r="IH320" s="54"/>
    </row>
    <row r="321" spans="1:242" s="2" customFormat="1" x14ac:dyDescent="0.25">
      <c r="A321" s="165"/>
      <c r="B321" s="54"/>
      <c r="L321" s="54"/>
      <c r="V321" s="54"/>
      <c r="AF321" s="54"/>
      <c r="AP321" s="54"/>
      <c r="AZ321" s="54"/>
      <c r="BJ321" s="54"/>
      <c r="BT321" s="54"/>
      <c r="CD321" s="54"/>
      <c r="CN321" s="54"/>
      <c r="CX321" s="54"/>
      <c r="DH321" s="54"/>
      <c r="DR321" s="54"/>
      <c r="EB321" s="54"/>
      <c r="EL321" s="54"/>
      <c r="EV321" s="54"/>
      <c r="FF321" s="54"/>
      <c r="FP321" s="54"/>
      <c r="FZ321" s="54"/>
      <c r="GJ321" s="54"/>
      <c r="GT321" s="54"/>
      <c r="HD321" s="54"/>
      <c r="HN321" s="54"/>
      <c r="HX321" s="54"/>
      <c r="IH321" s="54"/>
    </row>
    <row r="322" spans="1:242" s="2" customFormat="1" x14ac:dyDescent="0.25">
      <c r="A322" s="165"/>
      <c r="B322" s="54"/>
      <c r="L322" s="54"/>
      <c r="V322" s="54"/>
      <c r="AF322" s="54"/>
      <c r="AP322" s="54"/>
      <c r="AZ322" s="54"/>
      <c r="BJ322" s="54"/>
      <c r="BT322" s="54"/>
      <c r="CD322" s="54"/>
      <c r="CN322" s="54"/>
      <c r="CX322" s="54"/>
      <c r="DH322" s="54"/>
      <c r="DR322" s="54"/>
      <c r="EB322" s="54"/>
      <c r="EL322" s="54"/>
      <c r="EV322" s="54"/>
      <c r="FF322" s="54"/>
      <c r="FP322" s="54"/>
      <c r="FZ322" s="54"/>
      <c r="GJ322" s="54"/>
      <c r="GT322" s="54"/>
      <c r="HD322" s="54"/>
      <c r="HN322" s="54"/>
      <c r="HX322" s="54"/>
      <c r="IH322" s="54"/>
    </row>
    <row r="323" spans="1:242" s="2" customFormat="1" x14ac:dyDescent="0.25">
      <c r="A323" s="165"/>
      <c r="B323" s="54"/>
      <c r="L323" s="54"/>
      <c r="V323" s="54"/>
      <c r="AF323" s="54"/>
      <c r="AP323" s="54"/>
      <c r="AZ323" s="54"/>
      <c r="BJ323" s="54"/>
      <c r="BT323" s="54"/>
      <c r="CD323" s="54"/>
      <c r="CN323" s="54"/>
      <c r="CX323" s="54"/>
      <c r="DH323" s="54"/>
      <c r="DR323" s="54"/>
      <c r="EB323" s="54"/>
      <c r="EL323" s="54"/>
      <c r="EV323" s="54"/>
      <c r="FF323" s="54"/>
      <c r="FP323" s="54"/>
      <c r="FZ323" s="54"/>
      <c r="GJ323" s="54"/>
      <c r="GT323" s="54"/>
      <c r="HD323" s="54"/>
      <c r="HN323" s="54"/>
      <c r="HX323" s="54"/>
      <c r="IH323" s="54"/>
    </row>
    <row r="324" spans="1:242" s="2" customFormat="1" x14ac:dyDescent="0.25">
      <c r="A324" s="165"/>
      <c r="B324" s="54"/>
      <c r="L324" s="54"/>
      <c r="V324" s="54"/>
      <c r="AF324" s="54"/>
      <c r="AP324" s="54"/>
      <c r="AZ324" s="54"/>
      <c r="BJ324" s="54"/>
      <c r="BT324" s="54"/>
      <c r="CD324" s="54"/>
      <c r="CN324" s="54"/>
      <c r="CX324" s="54"/>
      <c r="DH324" s="54"/>
      <c r="DR324" s="54"/>
      <c r="EB324" s="54"/>
      <c r="EL324" s="54"/>
      <c r="EV324" s="54"/>
      <c r="FF324" s="54"/>
      <c r="FP324" s="54"/>
      <c r="FZ324" s="54"/>
      <c r="GJ324" s="54"/>
      <c r="GT324" s="54"/>
      <c r="HD324" s="54"/>
      <c r="HN324" s="54"/>
      <c r="HX324" s="54"/>
      <c r="IH324" s="54"/>
    </row>
    <row r="325" spans="1:242" s="2" customFormat="1" x14ac:dyDescent="0.25">
      <c r="A325" s="165"/>
      <c r="B325" s="54"/>
      <c r="L325" s="54"/>
      <c r="V325" s="54"/>
      <c r="AF325" s="54"/>
      <c r="AP325" s="54"/>
      <c r="AZ325" s="54"/>
      <c r="BJ325" s="54"/>
      <c r="BT325" s="54"/>
      <c r="CD325" s="54"/>
      <c r="CN325" s="54"/>
      <c r="CX325" s="54"/>
      <c r="DH325" s="54"/>
      <c r="DR325" s="54"/>
      <c r="EB325" s="54"/>
      <c r="EL325" s="54"/>
      <c r="EV325" s="54"/>
      <c r="FF325" s="54"/>
      <c r="FP325" s="54"/>
      <c r="FZ325" s="54"/>
      <c r="GJ325" s="54"/>
      <c r="GT325" s="54"/>
      <c r="HD325" s="54"/>
      <c r="HN325" s="54"/>
      <c r="HX325" s="54"/>
      <c r="IH325" s="54"/>
    </row>
    <row r="326" spans="1:242" s="2" customFormat="1" x14ac:dyDescent="0.25">
      <c r="A326" s="165"/>
      <c r="B326" s="54"/>
      <c r="L326" s="54"/>
      <c r="V326" s="54"/>
      <c r="AF326" s="54"/>
      <c r="AP326" s="54"/>
      <c r="AZ326" s="54"/>
      <c r="BJ326" s="54"/>
      <c r="BT326" s="54"/>
      <c r="CD326" s="54"/>
      <c r="CN326" s="54"/>
      <c r="CX326" s="54"/>
      <c r="DH326" s="54"/>
      <c r="DR326" s="54"/>
      <c r="EB326" s="54"/>
      <c r="EL326" s="54"/>
      <c r="EV326" s="54"/>
      <c r="FF326" s="54"/>
      <c r="FP326" s="54"/>
      <c r="FZ326" s="54"/>
      <c r="GJ326" s="54"/>
      <c r="GT326" s="54"/>
      <c r="HD326" s="54"/>
      <c r="HN326" s="54"/>
      <c r="HX326" s="54"/>
      <c r="IH326" s="54"/>
    </row>
    <row r="327" spans="1:242" s="2" customFormat="1" x14ac:dyDescent="0.25">
      <c r="A327" s="165"/>
      <c r="B327" s="54"/>
      <c r="L327" s="54"/>
      <c r="V327" s="54"/>
      <c r="AF327" s="54"/>
      <c r="AP327" s="54"/>
      <c r="AZ327" s="54"/>
      <c r="BJ327" s="54"/>
      <c r="BT327" s="54"/>
      <c r="CD327" s="54"/>
      <c r="CN327" s="54"/>
      <c r="CX327" s="54"/>
      <c r="DH327" s="54"/>
      <c r="DR327" s="54"/>
      <c r="EB327" s="54"/>
      <c r="EL327" s="54"/>
      <c r="EV327" s="54"/>
      <c r="FF327" s="54"/>
      <c r="FP327" s="54"/>
      <c r="FZ327" s="54"/>
      <c r="GJ327" s="54"/>
      <c r="GT327" s="54"/>
      <c r="HD327" s="54"/>
      <c r="HN327" s="54"/>
      <c r="HX327" s="54"/>
      <c r="IH327" s="54"/>
    </row>
    <row r="328" spans="1:242" s="2" customFormat="1" x14ac:dyDescent="0.25">
      <c r="A328" s="165"/>
      <c r="B328" s="54"/>
      <c r="L328" s="54"/>
      <c r="V328" s="54"/>
      <c r="AF328" s="54"/>
      <c r="AP328" s="54"/>
      <c r="AZ328" s="54"/>
      <c r="BJ328" s="54"/>
      <c r="BT328" s="54"/>
      <c r="CD328" s="54"/>
      <c r="CN328" s="54"/>
      <c r="CX328" s="54"/>
      <c r="DH328" s="54"/>
      <c r="DR328" s="54"/>
      <c r="EB328" s="54"/>
      <c r="EL328" s="54"/>
      <c r="EV328" s="54"/>
      <c r="FF328" s="54"/>
      <c r="FP328" s="54"/>
      <c r="FZ328" s="54"/>
      <c r="GJ328" s="54"/>
      <c r="GT328" s="54"/>
      <c r="HD328" s="54"/>
      <c r="HN328" s="54"/>
      <c r="HX328" s="54"/>
      <c r="IH328" s="54"/>
    </row>
    <row r="329" spans="1:242" s="2" customFormat="1" x14ac:dyDescent="0.25">
      <c r="A329" s="165"/>
      <c r="B329" s="54"/>
      <c r="L329" s="54"/>
      <c r="V329" s="54"/>
      <c r="AF329" s="54"/>
      <c r="AP329" s="54"/>
      <c r="AZ329" s="54"/>
      <c r="BJ329" s="54"/>
      <c r="BT329" s="54"/>
      <c r="CD329" s="54"/>
      <c r="CN329" s="54"/>
      <c r="CX329" s="54"/>
      <c r="DH329" s="54"/>
      <c r="DR329" s="54"/>
      <c r="EB329" s="54"/>
      <c r="EL329" s="54"/>
      <c r="EV329" s="54"/>
      <c r="FF329" s="54"/>
      <c r="FP329" s="54"/>
      <c r="FZ329" s="54"/>
      <c r="GJ329" s="54"/>
      <c r="GT329" s="54"/>
      <c r="HD329" s="54"/>
      <c r="HN329" s="54"/>
      <c r="HX329" s="54"/>
      <c r="IH329" s="54"/>
    </row>
    <row r="330" spans="1:242" s="2" customFormat="1" x14ac:dyDescent="0.25">
      <c r="A330" s="165"/>
      <c r="B330" s="54"/>
      <c r="L330" s="54"/>
      <c r="V330" s="54"/>
      <c r="AF330" s="54"/>
      <c r="AP330" s="54"/>
      <c r="AZ330" s="54"/>
      <c r="BJ330" s="54"/>
      <c r="BT330" s="54"/>
      <c r="CD330" s="54"/>
      <c r="CN330" s="54"/>
      <c r="CX330" s="54"/>
      <c r="DH330" s="54"/>
      <c r="DR330" s="54"/>
      <c r="EB330" s="54"/>
      <c r="EL330" s="54"/>
      <c r="EV330" s="54"/>
      <c r="FF330" s="54"/>
      <c r="FP330" s="54"/>
      <c r="FZ330" s="54"/>
      <c r="GJ330" s="54"/>
      <c r="GT330" s="54"/>
      <c r="HD330" s="54"/>
      <c r="HN330" s="54"/>
      <c r="HX330" s="54"/>
      <c r="IH330" s="54"/>
    </row>
    <row r="331" spans="1:242" s="2" customFormat="1" x14ac:dyDescent="0.25">
      <c r="A331" s="165"/>
      <c r="B331" s="54"/>
      <c r="L331" s="54"/>
      <c r="V331" s="54"/>
      <c r="AF331" s="54"/>
      <c r="AP331" s="54"/>
      <c r="AZ331" s="54"/>
      <c r="BJ331" s="54"/>
      <c r="BT331" s="54"/>
      <c r="CD331" s="54"/>
      <c r="CN331" s="54"/>
      <c r="CX331" s="54"/>
      <c r="DH331" s="54"/>
      <c r="DR331" s="54"/>
      <c r="EB331" s="54"/>
      <c r="EL331" s="54"/>
      <c r="EV331" s="54"/>
      <c r="FF331" s="54"/>
      <c r="FP331" s="54"/>
      <c r="FZ331" s="54"/>
      <c r="GJ331" s="54"/>
      <c r="GT331" s="54"/>
      <c r="HD331" s="54"/>
      <c r="HN331" s="54"/>
      <c r="HX331" s="54"/>
      <c r="IH331" s="54"/>
    </row>
    <row r="332" spans="1:242" s="2" customFormat="1" x14ac:dyDescent="0.25">
      <c r="A332" s="165"/>
      <c r="B332" s="54"/>
      <c r="L332" s="54"/>
      <c r="V332" s="54"/>
      <c r="AF332" s="54"/>
      <c r="AP332" s="54"/>
      <c r="AZ332" s="54"/>
      <c r="BJ332" s="54"/>
      <c r="BT332" s="54"/>
      <c r="CD332" s="54"/>
      <c r="CN332" s="54"/>
      <c r="CX332" s="54"/>
      <c r="DH332" s="54"/>
      <c r="DR332" s="54"/>
      <c r="EB332" s="54"/>
      <c r="EL332" s="54"/>
      <c r="EV332" s="54"/>
      <c r="FF332" s="54"/>
      <c r="FP332" s="54"/>
      <c r="FZ332" s="54"/>
      <c r="GJ332" s="54"/>
      <c r="GT332" s="54"/>
      <c r="HD332" s="54"/>
      <c r="HN332" s="54"/>
      <c r="HX332" s="54"/>
      <c r="IH332" s="54"/>
    </row>
    <row r="333" spans="1:242" s="2" customFormat="1" x14ac:dyDescent="0.25">
      <c r="A333" s="165"/>
      <c r="B333" s="54"/>
      <c r="L333" s="54"/>
      <c r="V333" s="54"/>
      <c r="AF333" s="54"/>
      <c r="AP333" s="54"/>
      <c r="AZ333" s="54"/>
      <c r="BJ333" s="54"/>
      <c r="BT333" s="54"/>
      <c r="CD333" s="54"/>
      <c r="CN333" s="54"/>
      <c r="CX333" s="54"/>
      <c r="DH333" s="54"/>
      <c r="DR333" s="54"/>
      <c r="EB333" s="54"/>
      <c r="EL333" s="54"/>
      <c r="EV333" s="54"/>
      <c r="FF333" s="54"/>
      <c r="FP333" s="54"/>
      <c r="FZ333" s="54"/>
      <c r="GJ333" s="54"/>
      <c r="GT333" s="54"/>
      <c r="HD333" s="54"/>
      <c r="HN333" s="54"/>
      <c r="HX333" s="54"/>
      <c r="IH333" s="54"/>
    </row>
    <row r="334" spans="1:242" s="2" customFormat="1" x14ac:dyDescent="0.25">
      <c r="A334" s="165"/>
      <c r="B334" s="54"/>
      <c r="L334" s="54"/>
      <c r="V334" s="54"/>
      <c r="AF334" s="54"/>
      <c r="AP334" s="54"/>
      <c r="AZ334" s="54"/>
      <c r="BJ334" s="54"/>
      <c r="BT334" s="54"/>
      <c r="CD334" s="54"/>
      <c r="CN334" s="54"/>
      <c r="CX334" s="54"/>
      <c r="DH334" s="54"/>
      <c r="DR334" s="54"/>
      <c r="EB334" s="54"/>
      <c r="EL334" s="54"/>
      <c r="EV334" s="54"/>
      <c r="FF334" s="54"/>
      <c r="FP334" s="54"/>
      <c r="FZ334" s="54"/>
      <c r="GJ334" s="54"/>
      <c r="GT334" s="54"/>
      <c r="HD334" s="54"/>
      <c r="HN334" s="54"/>
      <c r="HX334" s="54"/>
      <c r="IH334" s="54"/>
    </row>
    <row r="335" spans="1:242" s="2" customFormat="1" x14ac:dyDescent="0.25">
      <c r="A335" s="165"/>
      <c r="B335" s="54"/>
      <c r="L335" s="54"/>
      <c r="V335" s="54"/>
      <c r="AF335" s="54"/>
      <c r="AP335" s="54"/>
      <c r="AZ335" s="54"/>
      <c r="BJ335" s="54"/>
      <c r="BT335" s="54"/>
      <c r="CD335" s="54"/>
      <c r="CN335" s="54"/>
      <c r="CX335" s="54"/>
      <c r="DH335" s="54"/>
      <c r="DR335" s="54"/>
      <c r="EB335" s="54"/>
      <c r="EL335" s="54"/>
      <c r="EV335" s="54"/>
      <c r="FF335" s="54"/>
      <c r="FP335" s="54"/>
      <c r="FZ335" s="54"/>
      <c r="GJ335" s="54"/>
      <c r="GT335" s="54"/>
      <c r="HD335" s="54"/>
      <c r="HN335" s="54"/>
      <c r="HX335" s="54"/>
      <c r="IH335" s="54"/>
    </row>
    <row r="336" spans="1:242" s="2" customFormat="1" x14ac:dyDescent="0.25">
      <c r="A336" s="165"/>
      <c r="B336" s="54"/>
      <c r="L336" s="54"/>
      <c r="V336" s="54"/>
      <c r="AF336" s="54"/>
      <c r="AP336" s="54"/>
      <c r="AZ336" s="54"/>
      <c r="BJ336" s="54"/>
      <c r="BT336" s="54"/>
      <c r="CD336" s="54"/>
      <c r="CN336" s="54"/>
      <c r="CX336" s="54"/>
      <c r="DH336" s="54"/>
      <c r="DR336" s="54"/>
      <c r="EB336" s="54"/>
      <c r="EL336" s="54"/>
      <c r="EV336" s="54"/>
      <c r="FF336" s="54"/>
      <c r="FP336" s="54"/>
      <c r="FZ336" s="54"/>
      <c r="GJ336" s="54"/>
      <c r="GT336" s="54"/>
      <c r="HD336" s="54"/>
      <c r="HN336" s="54"/>
      <c r="HX336" s="54"/>
      <c r="IH336" s="54"/>
    </row>
    <row r="337" spans="1:242" s="2" customFormat="1" x14ac:dyDescent="0.25">
      <c r="A337" s="165"/>
      <c r="B337" s="54"/>
      <c r="L337" s="54"/>
      <c r="V337" s="54"/>
      <c r="AF337" s="54"/>
      <c r="AP337" s="54"/>
      <c r="AZ337" s="54"/>
      <c r="BJ337" s="54"/>
      <c r="BT337" s="54"/>
      <c r="CD337" s="54"/>
      <c r="CN337" s="54"/>
      <c r="CX337" s="54"/>
      <c r="DH337" s="54"/>
      <c r="DR337" s="54"/>
      <c r="EB337" s="54"/>
      <c r="EL337" s="54"/>
      <c r="EV337" s="54"/>
      <c r="FF337" s="54"/>
      <c r="FP337" s="54"/>
      <c r="FZ337" s="54"/>
      <c r="GJ337" s="54"/>
      <c r="GT337" s="54"/>
      <c r="HD337" s="54"/>
      <c r="HN337" s="54"/>
      <c r="HX337" s="54"/>
      <c r="IH337" s="54"/>
    </row>
    <row r="338" spans="1:242" s="2" customFormat="1" x14ac:dyDescent="0.25">
      <c r="A338" s="165"/>
      <c r="B338" s="54"/>
      <c r="L338" s="54"/>
      <c r="V338" s="54"/>
      <c r="AF338" s="54"/>
      <c r="AP338" s="54"/>
      <c r="AZ338" s="54"/>
      <c r="BJ338" s="54"/>
      <c r="BT338" s="54"/>
      <c r="CD338" s="54"/>
      <c r="CN338" s="54"/>
      <c r="CX338" s="54"/>
      <c r="DH338" s="54"/>
      <c r="DR338" s="54"/>
      <c r="EB338" s="54"/>
      <c r="EL338" s="54"/>
      <c r="EV338" s="54"/>
      <c r="FF338" s="54"/>
      <c r="FP338" s="54"/>
      <c r="FZ338" s="54"/>
      <c r="GJ338" s="54"/>
      <c r="GT338" s="54"/>
      <c r="HD338" s="54"/>
      <c r="HN338" s="54"/>
      <c r="HX338" s="54"/>
      <c r="IH338" s="54"/>
    </row>
    <row r="339" spans="1:242" s="2" customFormat="1" x14ac:dyDescent="0.25">
      <c r="A339" s="165"/>
      <c r="B339" s="54"/>
      <c r="L339" s="54"/>
      <c r="V339" s="54"/>
      <c r="AF339" s="54"/>
      <c r="AP339" s="54"/>
      <c r="AZ339" s="54"/>
      <c r="BJ339" s="54"/>
      <c r="BT339" s="54"/>
      <c r="CD339" s="54"/>
      <c r="CN339" s="54"/>
      <c r="CX339" s="54"/>
      <c r="DH339" s="54"/>
      <c r="DR339" s="54"/>
      <c r="EB339" s="54"/>
      <c r="EL339" s="54"/>
      <c r="EV339" s="54"/>
      <c r="FF339" s="54"/>
      <c r="FP339" s="54"/>
      <c r="FZ339" s="54"/>
      <c r="GJ339" s="54"/>
      <c r="GT339" s="54"/>
      <c r="HD339" s="54"/>
      <c r="HN339" s="54"/>
      <c r="HX339" s="54"/>
      <c r="IH339" s="54"/>
    </row>
    <row r="340" spans="1:242" s="2" customFormat="1" x14ac:dyDescent="0.25">
      <c r="A340" s="165"/>
      <c r="B340" s="54"/>
      <c r="L340" s="54"/>
      <c r="V340" s="54"/>
      <c r="AF340" s="54"/>
      <c r="AP340" s="54"/>
      <c r="AZ340" s="54"/>
      <c r="BJ340" s="54"/>
      <c r="BT340" s="54"/>
      <c r="CD340" s="54"/>
      <c r="CN340" s="54"/>
      <c r="CX340" s="54"/>
      <c r="DH340" s="54"/>
      <c r="DR340" s="54"/>
      <c r="EB340" s="54"/>
      <c r="EL340" s="54"/>
      <c r="EV340" s="54"/>
      <c r="FF340" s="54"/>
      <c r="FP340" s="54"/>
      <c r="FZ340" s="54"/>
      <c r="GJ340" s="54"/>
      <c r="GT340" s="54"/>
      <c r="HD340" s="54"/>
      <c r="HN340" s="54"/>
      <c r="HX340" s="54"/>
      <c r="IH340" s="54"/>
    </row>
    <row r="341" spans="1:242" s="2" customFormat="1" x14ac:dyDescent="0.25">
      <c r="A341" s="165"/>
      <c r="B341" s="54"/>
      <c r="L341" s="54"/>
      <c r="V341" s="54"/>
      <c r="AF341" s="54"/>
      <c r="AP341" s="54"/>
      <c r="AZ341" s="54"/>
      <c r="BJ341" s="54"/>
      <c r="BT341" s="54"/>
      <c r="CD341" s="54"/>
      <c r="CN341" s="54"/>
      <c r="CX341" s="54"/>
      <c r="DH341" s="54"/>
      <c r="DR341" s="54"/>
      <c r="EB341" s="54"/>
      <c r="EL341" s="54"/>
      <c r="EV341" s="54"/>
      <c r="FF341" s="54"/>
      <c r="FP341" s="54"/>
      <c r="FZ341" s="54"/>
      <c r="GJ341" s="54"/>
      <c r="GT341" s="54"/>
      <c r="HD341" s="54"/>
      <c r="HN341" s="54"/>
      <c r="HX341" s="54"/>
      <c r="IH341" s="54"/>
    </row>
    <row r="342" spans="1:242" s="2" customFormat="1" x14ac:dyDescent="0.25">
      <c r="A342" s="165"/>
      <c r="B342" s="54"/>
      <c r="L342" s="54"/>
      <c r="V342" s="54"/>
      <c r="AF342" s="54"/>
      <c r="AP342" s="54"/>
      <c r="AZ342" s="54"/>
      <c r="BJ342" s="54"/>
      <c r="BT342" s="54"/>
      <c r="CD342" s="54"/>
      <c r="CN342" s="54"/>
      <c r="CX342" s="54"/>
      <c r="DH342" s="54"/>
      <c r="DR342" s="54"/>
      <c r="EB342" s="54"/>
      <c r="EL342" s="54"/>
      <c r="EV342" s="54"/>
      <c r="FF342" s="54"/>
      <c r="FP342" s="54"/>
      <c r="FZ342" s="54"/>
      <c r="GJ342" s="54"/>
      <c r="GT342" s="54"/>
      <c r="HD342" s="54"/>
      <c r="HN342" s="54"/>
      <c r="HX342" s="54"/>
      <c r="IH342" s="54"/>
    </row>
    <row r="343" spans="1:242" s="2" customFormat="1" x14ac:dyDescent="0.25">
      <c r="A343" s="165"/>
      <c r="B343" s="54"/>
      <c r="L343" s="54"/>
      <c r="V343" s="54"/>
      <c r="AF343" s="54"/>
      <c r="AP343" s="54"/>
      <c r="AZ343" s="54"/>
      <c r="BJ343" s="54"/>
      <c r="BT343" s="54"/>
      <c r="CD343" s="54"/>
      <c r="CN343" s="54"/>
      <c r="CX343" s="54"/>
      <c r="DH343" s="54"/>
      <c r="DR343" s="54"/>
      <c r="EB343" s="54"/>
      <c r="EL343" s="54"/>
      <c r="EV343" s="54"/>
      <c r="FF343" s="54"/>
      <c r="FP343" s="54"/>
      <c r="FZ343" s="54"/>
      <c r="GJ343" s="54"/>
      <c r="GT343" s="54"/>
      <c r="HD343" s="54"/>
      <c r="HN343" s="54"/>
      <c r="HX343" s="54"/>
      <c r="IH343" s="54"/>
    </row>
    <row r="344" spans="1:242" s="2" customFormat="1" x14ac:dyDescent="0.25">
      <c r="A344" s="165"/>
      <c r="B344" s="54"/>
      <c r="L344" s="54"/>
      <c r="V344" s="54"/>
      <c r="AF344" s="54"/>
      <c r="AP344" s="54"/>
      <c r="AZ344" s="54"/>
      <c r="BJ344" s="54"/>
      <c r="BT344" s="54"/>
      <c r="CD344" s="54"/>
      <c r="CN344" s="54"/>
      <c r="CX344" s="54"/>
      <c r="DH344" s="54"/>
      <c r="DR344" s="54"/>
      <c r="EB344" s="54"/>
      <c r="EL344" s="54"/>
      <c r="EV344" s="54"/>
      <c r="FF344" s="54"/>
      <c r="FP344" s="54"/>
      <c r="FZ344" s="54"/>
      <c r="GJ344" s="54"/>
      <c r="GT344" s="54"/>
      <c r="HD344" s="54"/>
      <c r="HN344" s="54"/>
      <c r="HX344" s="54"/>
      <c r="IH344" s="54"/>
    </row>
    <row r="345" spans="1:242" s="2" customFormat="1" x14ac:dyDescent="0.25">
      <c r="A345" s="165"/>
      <c r="B345" s="54"/>
      <c r="L345" s="54"/>
      <c r="V345" s="54"/>
      <c r="AF345" s="54"/>
      <c r="AP345" s="54"/>
      <c r="AZ345" s="54"/>
      <c r="BJ345" s="54"/>
      <c r="BT345" s="54"/>
      <c r="CD345" s="54"/>
      <c r="CN345" s="54"/>
      <c r="CX345" s="54"/>
      <c r="DH345" s="54"/>
      <c r="DR345" s="54"/>
      <c r="EB345" s="54"/>
      <c r="EL345" s="54"/>
      <c r="EV345" s="54"/>
      <c r="FF345" s="54"/>
      <c r="FP345" s="54"/>
      <c r="FZ345" s="54"/>
      <c r="GJ345" s="54"/>
      <c r="GT345" s="54"/>
      <c r="HD345" s="54"/>
      <c r="HN345" s="54"/>
      <c r="HX345" s="54"/>
      <c r="IH345" s="54"/>
    </row>
    <row r="346" spans="1:242" s="2" customFormat="1" x14ac:dyDescent="0.25">
      <c r="A346" s="165"/>
      <c r="B346" s="54"/>
      <c r="L346" s="54"/>
      <c r="V346" s="54"/>
      <c r="AF346" s="54"/>
      <c r="AP346" s="54"/>
      <c r="AZ346" s="54"/>
      <c r="BJ346" s="54"/>
      <c r="BT346" s="54"/>
      <c r="CD346" s="54"/>
      <c r="CN346" s="54"/>
      <c r="CX346" s="54"/>
      <c r="DH346" s="54"/>
      <c r="DR346" s="54"/>
      <c r="EB346" s="54"/>
      <c r="EL346" s="54"/>
      <c r="EV346" s="54"/>
      <c r="FF346" s="54"/>
      <c r="FP346" s="54"/>
      <c r="FZ346" s="54"/>
      <c r="GJ346" s="54"/>
      <c r="GT346" s="54"/>
      <c r="HD346" s="54"/>
      <c r="HN346" s="54"/>
      <c r="HX346" s="54"/>
      <c r="IH346" s="54"/>
    </row>
    <row r="347" spans="1:242" s="2" customFormat="1" x14ac:dyDescent="0.25">
      <c r="A347" s="165"/>
      <c r="B347" s="54"/>
      <c r="L347" s="54"/>
      <c r="V347" s="54"/>
      <c r="AF347" s="54"/>
      <c r="AP347" s="54"/>
      <c r="AZ347" s="54"/>
      <c r="BJ347" s="54"/>
      <c r="BT347" s="54"/>
      <c r="CD347" s="54"/>
      <c r="CN347" s="54"/>
      <c r="CX347" s="54"/>
      <c r="DH347" s="54"/>
      <c r="DR347" s="54"/>
      <c r="EB347" s="54"/>
      <c r="EL347" s="54"/>
      <c r="EV347" s="54"/>
      <c r="FF347" s="54"/>
      <c r="FP347" s="54"/>
      <c r="FZ347" s="54"/>
      <c r="GJ347" s="54"/>
      <c r="GT347" s="54"/>
      <c r="HD347" s="54"/>
      <c r="HN347" s="54"/>
      <c r="HX347" s="54"/>
      <c r="IH347" s="54"/>
    </row>
    <row r="348" spans="1:242" s="2" customFormat="1" x14ac:dyDescent="0.25">
      <c r="A348" s="165"/>
      <c r="B348" s="54"/>
      <c r="L348" s="54"/>
      <c r="V348" s="54"/>
      <c r="AF348" s="54"/>
      <c r="AP348" s="54"/>
      <c r="AZ348" s="54"/>
      <c r="BJ348" s="54"/>
      <c r="BT348" s="54"/>
      <c r="CD348" s="54"/>
      <c r="CN348" s="54"/>
      <c r="CX348" s="54"/>
      <c r="DH348" s="54"/>
      <c r="DR348" s="54"/>
      <c r="EB348" s="54"/>
      <c r="EL348" s="54"/>
      <c r="EV348" s="54"/>
      <c r="FF348" s="54"/>
      <c r="FP348" s="54"/>
      <c r="FZ348" s="54"/>
      <c r="GJ348" s="54"/>
      <c r="GT348" s="54"/>
      <c r="HD348" s="54"/>
      <c r="HN348" s="54"/>
      <c r="HX348" s="54"/>
      <c r="IH348" s="54"/>
    </row>
    <row r="349" spans="1:242" s="2" customFormat="1" x14ac:dyDescent="0.25">
      <c r="A349" s="165"/>
      <c r="B349" s="54"/>
      <c r="L349" s="54"/>
      <c r="V349" s="54"/>
      <c r="AF349" s="54"/>
      <c r="AP349" s="54"/>
      <c r="AZ349" s="54"/>
      <c r="BJ349" s="54"/>
      <c r="BT349" s="54"/>
      <c r="CD349" s="54"/>
      <c r="CN349" s="54"/>
      <c r="CX349" s="54"/>
      <c r="DH349" s="54"/>
      <c r="DR349" s="54"/>
      <c r="EB349" s="54"/>
      <c r="EL349" s="54"/>
      <c r="EV349" s="54"/>
      <c r="FF349" s="54"/>
      <c r="FP349" s="54"/>
      <c r="FZ349" s="54"/>
      <c r="GJ349" s="54"/>
      <c r="GT349" s="54"/>
      <c r="HD349" s="54"/>
      <c r="HN349" s="54"/>
      <c r="HX349" s="54"/>
      <c r="IH349" s="54"/>
    </row>
    <row r="350" spans="1:242" s="2" customFormat="1" x14ac:dyDescent="0.25">
      <c r="A350" s="165"/>
      <c r="B350" s="54"/>
      <c r="L350" s="54"/>
      <c r="V350" s="54"/>
      <c r="AF350" s="54"/>
      <c r="AP350" s="54"/>
      <c r="AZ350" s="54"/>
      <c r="BJ350" s="54"/>
      <c r="BT350" s="54"/>
      <c r="CD350" s="54"/>
      <c r="CN350" s="54"/>
      <c r="CX350" s="54"/>
      <c r="DH350" s="54"/>
      <c r="DR350" s="54"/>
      <c r="EB350" s="54"/>
      <c r="EL350" s="54"/>
      <c r="EV350" s="54"/>
      <c r="FF350" s="54"/>
      <c r="FP350" s="54"/>
      <c r="FZ350" s="54"/>
      <c r="GJ350" s="54"/>
      <c r="GT350" s="54"/>
      <c r="HD350" s="54"/>
      <c r="HN350" s="54"/>
      <c r="HX350" s="54"/>
      <c r="IH350" s="54"/>
    </row>
    <row r="351" spans="1:242" s="2" customFormat="1" x14ac:dyDescent="0.25">
      <c r="A351" s="165"/>
      <c r="B351" s="54"/>
      <c r="L351" s="54"/>
      <c r="V351" s="54"/>
      <c r="AF351" s="54"/>
      <c r="AP351" s="54"/>
      <c r="AZ351" s="54"/>
      <c r="BJ351" s="54"/>
      <c r="BT351" s="54"/>
      <c r="CD351" s="54"/>
      <c r="CN351" s="54"/>
      <c r="CX351" s="54"/>
      <c r="DH351" s="54"/>
      <c r="DR351" s="54"/>
      <c r="EB351" s="54"/>
      <c r="EL351" s="54"/>
      <c r="EV351" s="54"/>
      <c r="FF351" s="54"/>
      <c r="FP351" s="54"/>
      <c r="FZ351" s="54"/>
      <c r="GJ351" s="54"/>
      <c r="GT351" s="54"/>
      <c r="HD351" s="54"/>
      <c r="HN351" s="54"/>
      <c r="HX351" s="54"/>
      <c r="IH351" s="54"/>
    </row>
    <row r="352" spans="1:242" s="2" customFormat="1" x14ac:dyDescent="0.25">
      <c r="A352" s="165"/>
      <c r="B352" s="54"/>
      <c r="L352" s="54"/>
      <c r="V352" s="54"/>
      <c r="AF352" s="54"/>
      <c r="AP352" s="54"/>
      <c r="AZ352" s="54"/>
      <c r="BJ352" s="54"/>
      <c r="BT352" s="54"/>
      <c r="CD352" s="54"/>
      <c r="CN352" s="54"/>
      <c r="CX352" s="54"/>
      <c r="DH352" s="54"/>
      <c r="DR352" s="54"/>
      <c r="EB352" s="54"/>
      <c r="EL352" s="54"/>
      <c r="EV352" s="54"/>
      <c r="FF352" s="54"/>
      <c r="FP352" s="54"/>
      <c r="FZ352" s="54"/>
      <c r="GJ352" s="54"/>
      <c r="GT352" s="54"/>
      <c r="HD352" s="54"/>
      <c r="HN352" s="54"/>
      <c r="HX352" s="54"/>
      <c r="IH352" s="54"/>
    </row>
    <row r="353" spans="1:242" s="2" customFormat="1" x14ac:dyDescent="0.25">
      <c r="A353" s="165"/>
      <c r="B353" s="54"/>
      <c r="L353" s="54"/>
      <c r="V353" s="54"/>
      <c r="AF353" s="54"/>
      <c r="AP353" s="54"/>
      <c r="AZ353" s="54"/>
      <c r="BJ353" s="54"/>
      <c r="BT353" s="54"/>
      <c r="CD353" s="54"/>
      <c r="CN353" s="54"/>
      <c r="CX353" s="54"/>
      <c r="DH353" s="54"/>
      <c r="DR353" s="54"/>
      <c r="EB353" s="54"/>
      <c r="EL353" s="54"/>
      <c r="EV353" s="54"/>
      <c r="FF353" s="54"/>
      <c r="FP353" s="54"/>
      <c r="FZ353" s="54"/>
      <c r="GJ353" s="54"/>
      <c r="GT353" s="54"/>
      <c r="HD353" s="54"/>
      <c r="HN353" s="54"/>
      <c r="HX353" s="54"/>
      <c r="IH353" s="54"/>
    </row>
    <row r="354" spans="1:242" s="2" customFormat="1" x14ac:dyDescent="0.25">
      <c r="A354" s="165"/>
      <c r="B354" s="54"/>
      <c r="L354" s="54"/>
      <c r="V354" s="54"/>
      <c r="AF354" s="54"/>
      <c r="AP354" s="54"/>
      <c r="AZ354" s="54"/>
      <c r="BJ354" s="54"/>
      <c r="BT354" s="54"/>
      <c r="CD354" s="54"/>
      <c r="CN354" s="54"/>
      <c r="CX354" s="54"/>
      <c r="DH354" s="54"/>
      <c r="DR354" s="54"/>
      <c r="EB354" s="54"/>
      <c r="EL354" s="54"/>
      <c r="EV354" s="54"/>
      <c r="FF354" s="54"/>
      <c r="FP354" s="54"/>
      <c r="FZ354" s="54"/>
      <c r="GJ354" s="54"/>
      <c r="GT354" s="54"/>
      <c r="HD354" s="54"/>
      <c r="HN354" s="54"/>
      <c r="HX354" s="54"/>
      <c r="IH354" s="54"/>
    </row>
    <row r="355" spans="1:242" s="2" customFormat="1" x14ac:dyDescent="0.25">
      <c r="A355" s="165"/>
      <c r="B355" s="54"/>
      <c r="L355" s="54"/>
      <c r="V355" s="54"/>
      <c r="AF355" s="54"/>
      <c r="AP355" s="54"/>
      <c r="AZ355" s="54"/>
      <c r="BJ355" s="54"/>
      <c r="BT355" s="54"/>
      <c r="CD355" s="54"/>
      <c r="CN355" s="54"/>
      <c r="CX355" s="54"/>
      <c r="DH355" s="54"/>
      <c r="DR355" s="54"/>
      <c r="EB355" s="54"/>
      <c r="EL355" s="54"/>
      <c r="EV355" s="54"/>
      <c r="FF355" s="54"/>
      <c r="FP355" s="54"/>
      <c r="FZ355" s="54"/>
      <c r="GJ355" s="54"/>
      <c r="GT355" s="54"/>
      <c r="HD355" s="54"/>
      <c r="HN355" s="54"/>
      <c r="HX355" s="54"/>
      <c r="IH355" s="54"/>
    </row>
    <row r="356" spans="1:242" s="2" customFormat="1" x14ac:dyDescent="0.25">
      <c r="A356" s="165"/>
      <c r="B356" s="54"/>
      <c r="L356" s="54"/>
      <c r="V356" s="54"/>
      <c r="AF356" s="54"/>
      <c r="AP356" s="54"/>
      <c r="AZ356" s="54"/>
      <c r="BJ356" s="54"/>
      <c r="BT356" s="54"/>
      <c r="CD356" s="54"/>
      <c r="CN356" s="54"/>
      <c r="CX356" s="54"/>
      <c r="DH356" s="54"/>
      <c r="DR356" s="54"/>
      <c r="EB356" s="54"/>
      <c r="EL356" s="54"/>
      <c r="EV356" s="54"/>
      <c r="FF356" s="54"/>
      <c r="FP356" s="54"/>
      <c r="FZ356" s="54"/>
      <c r="GJ356" s="54"/>
      <c r="GT356" s="54"/>
      <c r="HD356" s="54"/>
      <c r="HN356" s="54"/>
      <c r="HX356" s="54"/>
      <c r="IH356" s="54"/>
    </row>
    <row r="357" spans="1:242" s="2" customFormat="1" x14ac:dyDescent="0.25">
      <c r="A357" s="165"/>
      <c r="B357" s="54"/>
      <c r="L357" s="54"/>
      <c r="V357" s="54"/>
      <c r="AF357" s="54"/>
      <c r="AP357" s="54"/>
      <c r="AZ357" s="54"/>
      <c r="BJ357" s="54"/>
      <c r="BT357" s="54"/>
      <c r="CD357" s="54"/>
      <c r="CN357" s="54"/>
      <c r="CX357" s="54"/>
      <c r="DH357" s="54"/>
      <c r="DR357" s="54"/>
      <c r="EB357" s="54"/>
      <c r="EL357" s="54"/>
      <c r="EV357" s="54"/>
      <c r="FF357" s="54"/>
      <c r="FP357" s="54"/>
      <c r="FZ357" s="54"/>
      <c r="GJ357" s="54"/>
      <c r="GT357" s="54"/>
      <c r="HD357" s="54"/>
      <c r="HN357" s="54"/>
      <c r="HX357" s="54"/>
      <c r="IH357" s="54"/>
    </row>
    <row r="358" spans="1:242" s="2" customFormat="1" x14ac:dyDescent="0.25">
      <c r="A358" s="165"/>
      <c r="B358" s="54"/>
      <c r="L358" s="54"/>
      <c r="V358" s="54"/>
      <c r="AF358" s="54"/>
      <c r="AP358" s="54"/>
      <c r="AZ358" s="54"/>
      <c r="BJ358" s="54"/>
      <c r="BT358" s="54"/>
      <c r="CD358" s="54"/>
      <c r="CN358" s="54"/>
      <c r="CX358" s="54"/>
      <c r="DH358" s="54"/>
      <c r="DR358" s="54"/>
      <c r="EB358" s="54"/>
      <c r="EL358" s="54"/>
      <c r="EV358" s="54"/>
      <c r="FF358" s="54"/>
      <c r="FP358" s="54"/>
      <c r="FZ358" s="54"/>
      <c r="GJ358" s="54"/>
      <c r="GT358" s="54"/>
      <c r="HD358" s="54"/>
      <c r="HN358" s="54"/>
      <c r="HX358" s="54"/>
      <c r="IH358" s="54"/>
    </row>
    <row r="359" spans="1:242" s="2" customFormat="1" x14ac:dyDescent="0.25">
      <c r="A359" s="165"/>
      <c r="B359" s="54"/>
      <c r="L359" s="54"/>
      <c r="V359" s="54"/>
      <c r="AF359" s="54"/>
      <c r="AP359" s="54"/>
      <c r="AZ359" s="54"/>
      <c r="BJ359" s="54"/>
      <c r="BT359" s="54"/>
      <c r="CD359" s="54"/>
      <c r="CN359" s="54"/>
      <c r="CX359" s="54"/>
      <c r="DH359" s="54"/>
      <c r="DR359" s="54"/>
      <c r="EB359" s="54"/>
      <c r="EL359" s="54"/>
      <c r="EV359" s="54"/>
      <c r="FF359" s="54"/>
      <c r="FP359" s="54"/>
      <c r="FZ359" s="54"/>
      <c r="GJ359" s="54"/>
      <c r="GT359" s="54"/>
      <c r="HD359" s="54"/>
      <c r="HN359" s="54"/>
      <c r="HX359" s="54"/>
      <c r="IH359" s="54"/>
    </row>
    <row r="360" spans="1:242" s="2" customFormat="1" x14ac:dyDescent="0.25">
      <c r="A360" s="165"/>
      <c r="B360" s="54"/>
      <c r="L360" s="54"/>
      <c r="V360" s="54"/>
      <c r="AF360" s="54"/>
      <c r="AP360" s="54"/>
      <c r="AZ360" s="54"/>
      <c r="BJ360" s="54"/>
      <c r="BT360" s="54"/>
      <c r="CD360" s="54"/>
      <c r="CN360" s="54"/>
      <c r="CX360" s="54"/>
      <c r="DH360" s="54"/>
      <c r="DR360" s="54"/>
      <c r="EB360" s="54"/>
      <c r="EL360" s="54"/>
      <c r="EV360" s="54"/>
      <c r="FF360" s="54"/>
      <c r="FP360" s="54"/>
      <c r="FZ360" s="54"/>
      <c r="GJ360" s="54"/>
      <c r="GT360" s="54"/>
      <c r="HD360" s="54"/>
      <c r="HN360" s="54"/>
      <c r="HX360" s="54"/>
      <c r="IH360" s="54"/>
    </row>
    <row r="361" spans="1:242" s="2" customFormat="1" x14ac:dyDescent="0.25">
      <c r="A361" s="165"/>
      <c r="B361" s="54"/>
      <c r="L361" s="54"/>
      <c r="V361" s="54"/>
      <c r="AF361" s="54"/>
      <c r="AP361" s="54"/>
      <c r="AZ361" s="54"/>
      <c r="BJ361" s="54"/>
      <c r="BT361" s="54"/>
      <c r="CD361" s="54"/>
      <c r="CN361" s="54"/>
      <c r="CX361" s="54"/>
      <c r="DH361" s="54"/>
      <c r="DR361" s="54"/>
      <c r="EB361" s="54"/>
      <c r="EL361" s="54"/>
      <c r="EV361" s="54"/>
      <c r="FF361" s="54"/>
      <c r="FP361" s="54"/>
      <c r="FZ361" s="54"/>
      <c r="GJ361" s="54"/>
      <c r="GT361" s="54"/>
      <c r="HD361" s="54"/>
      <c r="HN361" s="54"/>
      <c r="HX361" s="54"/>
      <c r="IH361" s="54"/>
    </row>
    <row r="362" spans="1:242" s="2" customFormat="1" x14ac:dyDescent="0.25">
      <c r="A362" s="165"/>
      <c r="B362" s="54"/>
      <c r="L362" s="54"/>
      <c r="V362" s="54"/>
      <c r="AF362" s="54"/>
      <c r="AP362" s="54"/>
      <c r="AZ362" s="54"/>
      <c r="BJ362" s="54"/>
      <c r="BT362" s="54"/>
      <c r="CD362" s="54"/>
      <c r="CN362" s="54"/>
      <c r="CX362" s="54"/>
      <c r="DH362" s="54"/>
      <c r="DR362" s="54"/>
      <c r="EB362" s="54"/>
      <c r="EL362" s="54"/>
      <c r="EV362" s="54"/>
      <c r="FF362" s="54"/>
      <c r="FP362" s="54"/>
      <c r="FZ362" s="54"/>
      <c r="GJ362" s="54"/>
      <c r="GT362" s="54"/>
      <c r="HD362" s="54"/>
      <c r="HN362" s="54"/>
      <c r="HX362" s="54"/>
      <c r="IH362" s="54"/>
    </row>
    <row r="363" spans="1:242" s="2" customFormat="1" x14ac:dyDescent="0.25">
      <c r="A363" s="165"/>
      <c r="B363" s="54"/>
      <c r="L363" s="54"/>
      <c r="V363" s="54"/>
      <c r="AF363" s="54"/>
      <c r="AP363" s="54"/>
      <c r="AZ363" s="54"/>
      <c r="BJ363" s="54"/>
      <c r="BT363" s="54"/>
      <c r="CD363" s="54"/>
      <c r="CN363" s="54"/>
      <c r="CX363" s="54"/>
      <c r="DH363" s="54"/>
      <c r="DR363" s="54"/>
      <c r="EB363" s="54"/>
      <c r="EL363" s="54"/>
      <c r="EV363" s="54"/>
      <c r="FF363" s="54"/>
      <c r="FP363" s="54"/>
      <c r="FZ363" s="54"/>
      <c r="GJ363" s="54"/>
      <c r="GT363" s="54"/>
      <c r="HD363" s="54"/>
      <c r="HN363" s="54"/>
      <c r="HX363" s="54"/>
      <c r="IH363" s="54"/>
    </row>
    <row r="364" spans="1:242" s="2" customFormat="1" x14ac:dyDescent="0.25">
      <c r="A364" s="165"/>
      <c r="B364" s="54"/>
      <c r="L364" s="54"/>
      <c r="V364" s="54"/>
      <c r="AF364" s="54"/>
      <c r="AP364" s="54"/>
      <c r="AZ364" s="54"/>
      <c r="BJ364" s="54"/>
      <c r="BT364" s="54"/>
      <c r="CD364" s="54"/>
      <c r="CN364" s="54"/>
      <c r="CX364" s="54"/>
      <c r="DH364" s="54"/>
      <c r="DR364" s="54"/>
      <c r="EB364" s="54"/>
      <c r="EL364" s="54"/>
      <c r="EV364" s="54"/>
      <c r="FF364" s="54"/>
      <c r="FP364" s="54"/>
      <c r="FZ364" s="54"/>
      <c r="GJ364" s="54"/>
      <c r="GT364" s="54"/>
      <c r="HD364" s="54"/>
      <c r="HN364" s="54"/>
      <c r="HX364" s="54"/>
      <c r="IH364" s="54"/>
    </row>
    <row r="365" spans="1:242" s="2" customFormat="1" x14ac:dyDescent="0.25">
      <c r="A365" s="165"/>
      <c r="B365" s="54"/>
      <c r="L365" s="54"/>
      <c r="V365" s="54"/>
      <c r="AF365" s="54"/>
      <c r="AP365" s="54"/>
      <c r="AZ365" s="54"/>
      <c r="BJ365" s="54"/>
      <c r="BT365" s="54"/>
      <c r="CD365" s="54"/>
      <c r="CN365" s="54"/>
      <c r="CX365" s="54"/>
      <c r="DH365" s="54"/>
      <c r="DR365" s="54"/>
      <c r="EB365" s="54"/>
      <c r="EL365" s="54"/>
      <c r="EV365" s="54"/>
      <c r="FF365" s="54"/>
      <c r="FP365" s="54"/>
      <c r="FZ365" s="54"/>
      <c r="GJ365" s="54"/>
      <c r="GT365" s="54"/>
      <c r="HD365" s="54"/>
      <c r="HN365" s="54"/>
      <c r="HX365" s="54"/>
      <c r="IH365" s="54"/>
    </row>
    <row r="366" spans="1:242" s="2" customFormat="1" x14ac:dyDescent="0.25">
      <c r="A366" s="165"/>
      <c r="B366" s="54"/>
      <c r="L366" s="54"/>
      <c r="V366" s="54"/>
      <c r="AF366" s="54"/>
      <c r="AP366" s="54"/>
      <c r="AZ366" s="54"/>
      <c r="BJ366" s="54"/>
      <c r="BT366" s="54"/>
      <c r="CD366" s="54"/>
      <c r="CN366" s="54"/>
      <c r="CX366" s="54"/>
      <c r="DH366" s="54"/>
      <c r="DR366" s="54"/>
      <c r="EB366" s="54"/>
      <c r="EL366" s="54"/>
      <c r="EV366" s="54"/>
      <c r="FF366" s="54"/>
      <c r="FP366" s="54"/>
      <c r="FZ366" s="54"/>
      <c r="GJ366" s="54"/>
      <c r="GT366" s="54"/>
      <c r="HD366" s="54"/>
      <c r="HN366" s="54"/>
      <c r="HX366" s="54"/>
      <c r="IH366" s="54"/>
    </row>
    <row r="367" spans="1:242" s="2" customFormat="1" x14ac:dyDescent="0.25">
      <c r="A367" s="165"/>
      <c r="B367" s="54"/>
      <c r="L367" s="54"/>
      <c r="V367" s="54"/>
      <c r="AF367" s="54"/>
      <c r="AP367" s="54"/>
      <c r="AZ367" s="54"/>
      <c r="BJ367" s="54"/>
      <c r="BT367" s="54"/>
      <c r="CD367" s="54"/>
      <c r="CN367" s="54"/>
      <c r="CX367" s="54"/>
      <c r="DH367" s="54"/>
      <c r="DR367" s="54"/>
      <c r="EB367" s="54"/>
      <c r="EL367" s="54"/>
      <c r="EV367" s="54"/>
      <c r="FF367" s="54"/>
      <c r="FP367" s="54"/>
      <c r="FZ367" s="54"/>
      <c r="GJ367" s="54"/>
      <c r="GT367" s="54"/>
      <c r="HD367" s="54"/>
      <c r="HN367" s="54"/>
      <c r="HX367" s="54"/>
      <c r="IH367" s="54"/>
    </row>
    <row r="368" spans="1:242" s="2" customFormat="1" x14ac:dyDescent="0.25">
      <c r="A368" s="165"/>
      <c r="B368" s="54"/>
      <c r="L368" s="54"/>
      <c r="V368" s="54"/>
      <c r="AF368" s="54"/>
      <c r="AP368" s="54"/>
      <c r="AZ368" s="54"/>
      <c r="BJ368" s="54"/>
      <c r="BT368" s="54"/>
      <c r="CD368" s="54"/>
      <c r="CN368" s="54"/>
      <c r="CX368" s="54"/>
      <c r="DH368" s="54"/>
      <c r="DR368" s="54"/>
      <c r="EB368" s="54"/>
      <c r="EL368" s="54"/>
      <c r="EV368" s="54"/>
      <c r="FF368" s="54"/>
      <c r="FP368" s="54"/>
      <c r="FZ368" s="54"/>
      <c r="GJ368" s="54"/>
      <c r="GT368" s="54"/>
      <c r="HD368" s="54"/>
      <c r="HN368" s="54"/>
      <c r="HX368" s="54"/>
      <c r="IH368" s="54"/>
    </row>
    <row r="369" spans="1:242" s="2" customFormat="1" x14ac:dyDescent="0.25">
      <c r="A369" s="165"/>
      <c r="B369" s="54"/>
      <c r="L369" s="54"/>
      <c r="V369" s="54"/>
      <c r="AF369" s="54"/>
      <c r="AP369" s="54"/>
      <c r="AZ369" s="54"/>
      <c r="BJ369" s="54"/>
      <c r="BT369" s="54"/>
      <c r="CD369" s="54"/>
      <c r="CN369" s="54"/>
      <c r="CX369" s="54"/>
      <c r="DH369" s="54"/>
      <c r="DR369" s="54"/>
      <c r="EB369" s="54"/>
      <c r="EL369" s="54"/>
      <c r="EV369" s="54"/>
      <c r="FF369" s="54"/>
      <c r="FP369" s="54"/>
      <c r="FZ369" s="54"/>
      <c r="GJ369" s="54"/>
      <c r="GT369" s="54"/>
      <c r="HD369" s="54"/>
      <c r="HN369" s="54"/>
      <c r="HX369" s="54"/>
      <c r="IH369" s="54"/>
    </row>
    <row r="370" spans="1:242" s="2" customFormat="1" x14ac:dyDescent="0.25">
      <c r="A370" s="165"/>
      <c r="B370" s="54"/>
      <c r="L370" s="54"/>
      <c r="V370" s="54"/>
      <c r="AF370" s="54"/>
      <c r="AP370" s="54"/>
      <c r="AZ370" s="54"/>
      <c r="BJ370" s="54"/>
      <c r="BT370" s="54"/>
      <c r="CD370" s="54"/>
      <c r="CN370" s="54"/>
      <c r="CX370" s="54"/>
      <c r="DH370" s="54"/>
      <c r="DR370" s="54"/>
      <c r="EB370" s="54"/>
      <c r="EL370" s="54"/>
      <c r="EV370" s="54"/>
      <c r="FF370" s="54"/>
      <c r="FP370" s="54"/>
      <c r="FZ370" s="54"/>
      <c r="GJ370" s="54"/>
      <c r="GT370" s="54"/>
      <c r="HD370" s="54"/>
      <c r="HN370" s="54"/>
      <c r="HX370" s="54"/>
      <c r="IH370" s="54"/>
    </row>
    <row r="371" spans="1:242" s="2" customFormat="1" x14ac:dyDescent="0.25">
      <c r="A371" s="165"/>
      <c r="B371" s="54"/>
      <c r="L371" s="54"/>
      <c r="V371" s="54"/>
      <c r="AF371" s="54"/>
      <c r="AP371" s="54"/>
      <c r="AZ371" s="54"/>
      <c r="BJ371" s="54"/>
      <c r="BT371" s="54"/>
      <c r="CD371" s="54"/>
      <c r="CN371" s="54"/>
      <c r="CX371" s="54"/>
      <c r="DH371" s="54"/>
      <c r="DR371" s="54"/>
      <c r="EB371" s="54"/>
      <c r="EL371" s="54"/>
      <c r="EV371" s="54"/>
      <c r="FF371" s="54"/>
      <c r="FP371" s="54"/>
      <c r="FZ371" s="54"/>
      <c r="GJ371" s="54"/>
      <c r="GT371" s="54"/>
      <c r="HD371" s="54"/>
      <c r="HN371" s="54"/>
      <c r="HX371" s="54"/>
      <c r="IH371" s="54"/>
    </row>
    <row r="372" spans="1:242" s="2" customFormat="1" x14ac:dyDescent="0.25">
      <c r="A372" s="165"/>
      <c r="B372" s="54"/>
      <c r="L372" s="54"/>
      <c r="V372" s="54"/>
      <c r="AF372" s="54"/>
      <c r="AP372" s="54"/>
      <c r="AZ372" s="54"/>
      <c r="BJ372" s="54"/>
      <c r="BT372" s="54"/>
      <c r="CD372" s="54"/>
      <c r="CN372" s="54"/>
      <c r="CX372" s="54"/>
      <c r="DH372" s="54"/>
      <c r="DR372" s="54"/>
      <c r="EB372" s="54"/>
      <c r="EL372" s="54"/>
      <c r="EV372" s="54"/>
      <c r="FF372" s="54"/>
      <c r="FP372" s="54"/>
      <c r="FZ372" s="54"/>
      <c r="GJ372" s="54"/>
      <c r="GT372" s="54"/>
      <c r="HD372" s="54"/>
      <c r="HN372" s="54"/>
      <c r="HX372" s="54"/>
      <c r="IH372" s="54"/>
    </row>
    <row r="373" spans="1:242" s="2" customFormat="1" x14ac:dyDescent="0.25">
      <c r="A373" s="165"/>
      <c r="B373" s="54"/>
      <c r="L373" s="54"/>
      <c r="V373" s="54"/>
      <c r="AF373" s="54"/>
      <c r="AP373" s="54"/>
      <c r="AZ373" s="54"/>
      <c r="BJ373" s="54"/>
      <c r="BT373" s="54"/>
      <c r="CD373" s="54"/>
      <c r="CN373" s="54"/>
      <c r="CX373" s="54"/>
      <c r="DH373" s="54"/>
      <c r="DR373" s="54"/>
      <c r="EB373" s="54"/>
      <c r="EL373" s="54"/>
      <c r="EV373" s="54"/>
      <c r="FF373" s="54"/>
      <c r="FP373" s="54"/>
      <c r="FZ373" s="54"/>
      <c r="GJ373" s="54"/>
      <c r="GT373" s="54"/>
      <c r="HD373" s="54"/>
      <c r="HN373" s="54"/>
      <c r="HX373" s="54"/>
      <c r="IH373" s="54"/>
    </row>
    <row r="374" spans="1:242" s="2" customFormat="1" x14ac:dyDescent="0.25">
      <c r="A374" s="165"/>
      <c r="B374" s="54"/>
      <c r="L374" s="54"/>
      <c r="V374" s="54"/>
      <c r="AF374" s="54"/>
      <c r="AP374" s="54"/>
      <c r="AZ374" s="54"/>
      <c r="BJ374" s="54"/>
      <c r="BT374" s="54"/>
      <c r="CD374" s="54"/>
      <c r="CN374" s="54"/>
      <c r="CX374" s="54"/>
      <c r="DH374" s="54"/>
      <c r="DR374" s="54"/>
      <c r="EB374" s="54"/>
      <c r="EL374" s="54"/>
      <c r="EV374" s="54"/>
      <c r="FF374" s="54"/>
      <c r="FP374" s="54"/>
      <c r="FZ374" s="54"/>
      <c r="GJ374" s="54"/>
      <c r="GT374" s="54"/>
      <c r="HD374" s="54"/>
      <c r="HN374" s="54"/>
      <c r="HX374" s="54"/>
      <c r="IH374" s="54"/>
    </row>
    <row r="375" spans="1:242" s="2" customFormat="1" x14ac:dyDescent="0.25">
      <c r="A375" s="165"/>
      <c r="B375" s="54"/>
      <c r="L375" s="54"/>
      <c r="V375" s="54"/>
      <c r="AF375" s="54"/>
      <c r="AP375" s="54"/>
      <c r="AZ375" s="54"/>
      <c r="BJ375" s="54"/>
      <c r="BT375" s="54"/>
      <c r="CD375" s="54"/>
      <c r="CN375" s="54"/>
      <c r="CX375" s="54"/>
      <c r="DH375" s="54"/>
      <c r="DR375" s="54"/>
      <c r="EB375" s="54"/>
      <c r="EL375" s="54"/>
      <c r="EV375" s="54"/>
      <c r="FF375" s="54"/>
      <c r="FP375" s="54"/>
      <c r="FZ375" s="54"/>
      <c r="GJ375" s="54"/>
      <c r="GT375" s="54"/>
      <c r="HD375" s="54"/>
      <c r="HN375" s="54"/>
      <c r="HX375" s="54"/>
      <c r="IH375" s="54"/>
    </row>
    <row r="376" spans="1:242" s="2" customFormat="1" x14ac:dyDescent="0.25">
      <c r="A376" s="165"/>
      <c r="B376" s="54"/>
      <c r="L376" s="54"/>
      <c r="V376" s="54"/>
      <c r="AF376" s="54"/>
      <c r="AP376" s="54"/>
      <c r="AZ376" s="54"/>
      <c r="BJ376" s="54"/>
      <c r="BT376" s="54"/>
      <c r="CD376" s="54"/>
      <c r="CN376" s="54"/>
      <c r="CX376" s="54"/>
      <c r="DH376" s="54"/>
      <c r="DR376" s="54"/>
      <c r="EB376" s="54"/>
      <c r="EL376" s="54"/>
      <c r="EV376" s="54"/>
      <c r="FF376" s="54"/>
      <c r="FP376" s="54"/>
      <c r="FZ376" s="54"/>
      <c r="GJ376" s="54"/>
      <c r="GT376" s="54"/>
      <c r="HD376" s="54"/>
      <c r="HN376" s="54"/>
      <c r="HX376" s="54"/>
      <c r="IH376" s="54"/>
    </row>
    <row r="377" spans="1:242" s="2" customFormat="1" x14ac:dyDescent="0.25">
      <c r="A377" s="165"/>
      <c r="B377" s="54"/>
      <c r="L377" s="54"/>
      <c r="V377" s="54"/>
      <c r="AF377" s="54"/>
      <c r="AP377" s="54"/>
      <c r="AZ377" s="54"/>
      <c r="BJ377" s="54"/>
      <c r="BT377" s="54"/>
      <c r="CD377" s="54"/>
      <c r="CN377" s="54"/>
      <c r="CX377" s="54"/>
      <c r="DH377" s="54"/>
      <c r="DR377" s="54"/>
      <c r="EB377" s="54"/>
      <c r="EL377" s="54"/>
      <c r="EV377" s="54"/>
      <c r="FF377" s="54"/>
      <c r="FP377" s="54"/>
      <c r="FZ377" s="54"/>
      <c r="GJ377" s="54"/>
      <c r="GT377" s="54"/>
      <c r="HD377" s="54"/>
      <c r="HN377" s="54"/>
      <c r="HX377" s="54"/>
      <c r="IH377" s="54"/>
    </row>
    <row r="378" spans="1:242" s="2" customFormat="1" x14ac:dyDescent="0.25">
      <c r="A378" s="165"/>
      <c r="B378" s="54"/>
      <c r="L378" s="54"/>
      <c r="V378" s="54"/>
      <c r="AF378" s="54"/>
      <c r="AP378" s="54"/>
      <c r="AZ378" s="54"/>
      <c r="BJ378" s="54"/>
      <c r="BT378" s="54"/>
      <c r="CD378" s="54"/>
      <c r="CN378" s="54"/>
      <c r="CX378" s="54"/>
      <c r="DH378" s="54"/>
      <c r="DR378" s="54"/>
      <c r="EB378" s="54"/>
      <c r="EL378" s="54"/>
      <c r="EV378" s="54"/>
      <c r="FF378" s="54"/>
      <c r="FP378" s="54"/>
      <c r="FZ378" s="54"/>
      <c r="GJ378" s="54"/>
      <c r="GT378" s="54"/>
      <c r="HD378" s="54"/>
      <c r="HN378" s="54"/>
      <c r="HX378" s="54"/>
      <c r="IH378" s="54"/>
    </row>
    <row r="379" spans="1:242" s="2" customFormat="1" x14ac:dyDescent="0.25">
      <c r="A379" s="165"/>
      <c r="B379" s="54"/>
      <c r="L379" s="54"/>
      <c r="V379" s="54"/>
      <c r="AF379" s="54"/>
      <c r="AP379" s="54"/>
      <c r="AZ379" s="54"/>
      <c r="BJ379" s="54"/>
      <c r="BT379" s="54"/>
      <c r="CD379" s="54"/>
      <c r="CN379" s="54"/>
      <c r="CX379" s="54"/>
      <c r="DH379" s="54"/>
      <c r="DR379" s="54"/>
      <c r="EB379" s="54"/>
      <c r="EL379" s="54"/>
      <c r="EV379" s="54"/>
      <c r="FF379" s="54"/>
      <c r="FP379" s="54"/>
      <c r="FZ379" s="54"/>
      <c r="GJ379" s="54"/>
      <c r="GT379" s="54"/>
      <c r="HD379" s="54"/>
      <c r="HN379" s="54"/>
      <c r="HX379" s="54"/>
      <c r="IH379" s="54"/>
    </row>
    <row r="380" spans="1:242" s="2" customFormat="1" x14ac:dyDescent="0.25">
      <c r="A380" s="165"/>
      <c r="B380" s="54"/>
      <c r="L380" s="54"/>
      <c r="V380" s="54"/>
      <c r="AF380" s="54"/>
      <c r="AP380" s="54"/>
      <c r="AZ380" s="54"/>
      <c r="BJ380" s="54"/>
      <c r="BT380" s="54"/>
      <c r="CD380" s="54"/>
      <c r="CN380" s="54"/>
      <c r="CX380" s="54"/>
      <c r="DH380" s="54"/>
      <c r="DR380" s="54"/>
      <c r="EB380" s="54"/>
      <c r="EL380" s="54"/>
      <c r="EV380" s="54"/>
      <c r="FF380" s="54"/>
      <c r="FP380" s="54"/>
      <c r="FZ380" s="54"/>
      <c r="GJ380" s="54"/>
      <c r="GT380" s="54"/>
      <c r="HD380" s="54"/>
      <c r="HN380" s="54"/>
      <c r="HX380" s="54"/>
      <c r="IH380" s="54"/>
    </row>
    <row r="381" spans="1:242" s="2" customFormat="1" x14ac:dyDescent="0.25">
      <c r="A381" s="165"/>
      <c r="B381" s="54"/>
      <c r="L381" s="54"/>
      <c r="V381" s="54"/>
      <c r="AF381" s="54"/>
      <c r="AP381" s="54"/>
      <c r="AZ381" s="54"/>
      <c r="BJ381" s="54"/>
      <c r="BT381" s="54"/>
      <c r="CD381" s="54"/>
      <c r="CN381" s="54"/>
      <c r="CX381" s="54"/>
      <c r="DH381" s="54"/>
      <c r="DR381" s="54"/>
      <c r="EB381" s="54"/>
      <c r="EL381" s="54"/>
      <c r="EV381" s="54"/>
      <c r="FF381" s="54"/>
      <c r="FP381" s="54"/>
      <c r="FZ381" s="54"/>
      <c r="GJ381" s="54"/>
      <c r="GT381" s="54"/>
      <c r="HD381" s="54"/>
      <c r="HN381" s="54"/>
      <c r="HX381" s="54"/>
      <c r="IH381" s="54"/>
    </row>
    <row r="382" spans="1:242" s="2" customFormat="1" x14ac:dyDescent="0.25">
      <c r="A382" s="165"/>
      <c r="B382" s="54"/>
      <c r="L382" s="54"/>
      <c r="V382" s="54"/>
      <c r="AF382" s="54"/>
      <c r="AP382" s="54"/>
      <c r="AZ382" s="54"/>
      <c r="BJ382" s="54"/>
      <c r="BT382" s="54"/>
      <c r="CD382" s="54"/>
      <c r="CN382" s="54"/>
      <c r="CX382" s="54"/>
      <c r="DH382" s="54"/>
      <c r="DR382" s="54"/>
      <c r="EB382" s="54"/>
      <c r="EL382" s="54"/>
      <c r="EV382" s="54"/>
      <c r="FF382" s="54"/>
      <c r="FP382" s="54"/>
      <c r="FZ382" s="54"/>
      <c r="GJ382" s="54"/>
      <c r="GT382" s="54"/>
      <c r="HD382" s="54"/>
      <c r="HN382" s="54"/>
      <c r="HX382" s="54"/>
      <c r="IH382" s="54"/>
    </row>
    <row r="383" spans="1:242" s="2" customFormat="1" x14ac:dyDescent="0.25">
      <c r="A383" s="165"/>
      <c r="B383" s="54"/>
      <c r="L383" s="54"/>
      <c r="V383" s="54"/>
      <c r="AF383" s="54"/>
      <c r="AP383" s="54"/>
      <c r="AZ383" s="54"/>
      <c r="BJ383" s="54"/>
      <c r="BT383" s="54"/>
      <c r="CD383" s="54"/>
      <c r="CN383" s="54"/>
      <c r="CX383" s="54"/>
      <c r="DH383" s="54"/>
      <c r="DR383" s="54"/>
      <c r="EB383" s="54"/>
      <c r="EL383" s="54"/>
      <c r="EV383" s="54"/>
      <c r="FF383" s="54"/>
      <c r="FP383" s="54"/>
      <c r="FZ383" s="54"/>
      <c r="GJ383" s="54"/>
      <c r="GT383" s="54"/>
      <c r="HD383" s="54"/>
      <c r="HN383" s="54"/>
      <c r="HX383" s="54"/>
      <c r="IH383" s="54"/>
    </row>
    <row r="384" spans="1:242" s="2" customFormat="1" x14ac:dyDescent="0.25">
      <c r="A384" s="165"/>
      <c r="B384" s="54"/>
      <c r="L384" s="54"/>
      <c r="V384" s="54"/>
      <c r="AF384" s="54"/>
      <c r="AP384" s="54"/>
      <c r="AZ384" s="54"/>
      <c r="BJ384" s="54"/>
      <c r="BT384" s="54"/>
      <c r="CD384" s="54"/>
      <c r="CN384" s="54"/>
      <c r="CX384" s="54"/>
      <c r="DH384" s="54"/>
      <c r="DR384" s="54"/>
      <c r="EB384" s="54"/>
      <c r="EL384" s="54"/>
      <c r="EV384" s="54"/>
      <c r="FF384" s="54"/>
      <c r="FP384" s="54"/>
      <c r="FZ384" s="54"/>
      <c r="GJ384" s="54"/>
      <c r="GT384" s="54"/>
      <c r="HD384" s="54"/>
      <c r="HN384" s="54"/>
      <c r="HX384" s="54"/>
      <c r="IH384" s="54"/>
    </row>
    <row r="385" spans="1:242" s="2" customFormat="1" x14ac:dyDescent="0.25">
      <c r="A385" s="165"/>
      <c r="B385" s="54"/>
      <c r="L385" s="54"/>
      <c r="V385" s="54"/>
      <c r="AF385" s="54"/>
      <c r="AP385" s="54"/>
      <c r="AZ385" s="54"/>
      <c r="BJ385" s="54"/>
      <c r="BT385" s="54"/>
      <c r="CD385" s="54"/>
      <c r="CN385" s="54"/>
      <c r="CX385" s="54"/>
      <c r="DH385" s="54"/>
      <c r="DR385" s="54"/>
      <c r="EB385" s="54"/>
      <c r="EL385" s="54"/>
      <c r="EV385" s="54"/>
      <c r="FF385" s="54"/>
      <c r="FP385" s="54"/>
      <c r="FZ385" s="54"/>
      <c r="GJ385" s="54"/>
      <c r="GT385" s="54"/>
      <c r="HD385" s="54"/>
      <c r="HN385" s="54"/>
      <c r="HX385" s="54"/>
      <c r="IH385" s="54"/>
    </row>
    <row r="386" spans="1:242" s="2" customFormat="1" x14ac:dyDescent="0.25">
      <c r="A386" s="165"/>
      <c r="B386" s="54"/>
      <c r="L386" s="54"/>
      <c r="V386" s="54"/>
      <c r="AF386" s="54"/>
      <c r="AP386" s="54"/>
      <c r="AZ386" s="54"/>
      <c r="BJ386" s="54"/>
      <c r="BT386" s="54"/>
      <c r="CD386" s="54"/>
      <c r="CN386" s="54"/>
      <c r="CX386" s="54"/>
      <c r="DH386" s="54"/>
      <c r="DR386" s="54"/>
      <c r="EB386" s="54"/>
      <c r="EL386" s="54"/>
      <c r="EV386" s="54"/>
      <c r="FF386" s="54"/>
      <c r="FP386" s="54"/>
      <c r="FZ386" s="54"/>
      <c r="GJ386" s="54"/>
      <c r="GT386" s="54"/>
      <c r="HD386" s="54"/>
      <c r="HN386" s="54"/>
      <c r="HX386" s="54"/>
      <c r="IH386" s="54"/>
    </row>
    <row r="387" spans="1:242" s="2" customFormat="1" x14ac:dyDescent="0.25">
      <c r="A387" s="165"/>
      <c r="B387" s="54"/>
      <c r="L387" s="54"/>
      <c r="V387" s="54"/>
      <c r="AF387" s="54"/>
      <c r="AP387" s="54"/>
      <c r="AZ387" s="54"/>
      <c r="BJ387" s="54"/>
      <c r="BT387" s="54"/>
      <c r="CD387" s="54"/>
      <c r="CN387" s="54"/>
      <c r="CX387" s="54"/>
      <c r="DH387" s="54"/>
      <c r="DR387" s="54"/>
      <c r="EB387" s="54"/>
      <c r="EL387" s="54"/>
      <c r="EV387" s="54"/>
      <c r="FF387" s="54"/>
      <c r="FP387" s="54"/>
      <c r="FZ387" s="54"/>
      <c r="GJ387" s="54"/>
      <c r="GT387" s="54"/>
      <c r="HD387" s="54"/>
      <c r="HN387" s="54"/>
      <c r="HX387" s="54"/>
      <c r="IH387" s="54"/>
    </row>
    <row r="388" spans="1:242" s="2" customFormat="1" x14ac:dyDescent="0.25">
      <c r="A388" s="165"/>
      <c r="B388" s="54"/>
      <c r="L388" s="54"/>
      <c r="V388" s="54"/>
      <c r="AF388" s="54"/>
      <c r="AP388" s="54"/>
      <c r="AZ388" s="54"/>
      <c r="BJ388" s="54"/>
      <c r="BT388" s="54"/>
      <c r="CD388" s="54"/>
      <c r="CN388" s="54"/>
      <c r="CX388" s="54"/>
      <c r="DH388" s="54"/>
      <c r="DR388" s="54"/>
      <c r="EB388" s="54"/>
      <c r="EL388" s="54"/>
      <c r="EV388" s="54"/>
      <c r="FF388" s="54"/>
      <c r="FP388" s="54"/>
      <c r="FZ388" s="54"/>
      <c r="GJ388" s="54"/>
      <c r="GT388" s="54"/>
      <c r="HD388" s="54"/>
      <c r="HN388" s="54"/>
      <c r="HX388" s="54"/>
      <c r="IH388" s="54"/>
    </row>
    <row r="389" spans="1:242" s="2" customFormat="1" x14ac:dyDescent="0.25">
      <c r="A389" s="165"/>
      <c r="B389" s="54"/>
      <c r="L389" s="54"/>
      <c r="V389" s="54"/>
      <c r="AF389" s="54"/>
      <c r="AP389" s="54"/>
      <c r="AZ389" s="54"/>
      <c r="BJ389" s="54"/>
      <c r="BT389" s="54"/>
      <c r="CD389" s="54"/>
      <c r="CN389" s="54"/>
      <c r="CX389" s="54"/>
      <c r="DH389" s="54"/>
      <c r="DR389" s="54"/>
      <c r="EB389" s="54"/>
      <c r="EL389" s="54"/>
      <c r="EV389" s="54"/>
      <c r="FF389" s="54"/>
      <c r="FP389" s="54"/>
      <c r="FZ389" s="54"/>
      <c r="GJ389" s="54"/>
      <c r="GT389" s="54"/>
      <c r="HD389" s="54"/>
      <c r="HN389" s="54"/>
      <c r="HX389" s="54"/>
      <c r="IH389" s="54"/>
    </row>
    <row r="390" spans="1:242" s="2" customFormat="1" x14ac:dyDescent="0.25">
      <c r="A390" s="165"/>
      <c r="B390" s="54"/>
      <c r="L390" s="54"/>
      <c r="V390" s="54"/>
      <c r="AF390" s="54"/>
      <c r="AP390" s="54"/>
      <c r="AZ390" s="54"/>
      <c r="BJ390" s="54"/>
      <c r="BT390" s="54"/>
      <c r="CD390" s="54"/>
      <c r="CN390" s="54"/>
      <c r="CX390" s="54"/>
      <c r="DH390" s="54"/>
      <c r="DR390" s="54"/>
      <c r="EB390" s="54"/>
      <c r="EL390" s="54"/>
      <c r="EV390" s="54"/>
      <c r="FF390" s="54"/>
      <c r="FP390" s="54"/>
      <c r="FZ390" s="54"/>
      <c r="GJ390" s="54"/>
      <c r="GT390" s="54"/>
      <c r="HD390" s="54"/>
      <c r="HN390" s="54"/>
      <c r="HX390" s="54"/>
      <c r="IH390" s="54"/>
    </row>
    <row r="391" spans="1:242" s="2" customFormat="1" x14ac:dyDescent="0.25">
      <c r="A391" s="165"/>
      <c r="B391" s="54"/>
      <c r="L391" s="54"/>
      <c r="V391" s="54"/>
      <c r="AF391" s="54"/>
      <c r="AP391" s="54"/>
      <c r="AZ391" s="54"/>
      <c r="BJ391" s="54"/>
      <c r="BT391" s="54"/>
      <c r="CD391" s="54"/>
      <c r="CN391" s="54"/>
      <c r="CX391" s="54"/>
      <c r="DH391" s="54"/>
      <c r="DR391" s="54"/>
      <c r="EB391" s="54"/>
      <c r="EL391" s="54"/>
      <c r="EV391" s="54"/>
      <c r="FF391" s="54"/>
      <c r="FP391" s="54"/>
      <c r="FZ391" s="54"/>
      <c r="GJ391" s="54"/>
      <c r="GT391" s="54"/>
      <c r="HD391" s="54"/>
      <c r="HN391" s="54"/>
      <c r="HX391" s="54"/>
      <c r="IH391" s="54"/>
    </row>
    <row r="392" spans="1:242" s="2" customFormat="1" x14ac:dyDescent="0.25">
      <c r="A392" s="165"/>
      <c r="B392" s="54"/>
      <c r="L392" s="54"/>
      <c r="V392" s="54"/>
      <c r="AF392" s="54"/>
      <c r="AP392" s="54"/>
      <c r="AZ392" s="54"/>
      <c r="BJ392" s="54"/>
      <c r="BT392" s="54"/>
      <c r="CD392" s="54"/>
      <c r="CN392" s="54"/>
      <c r="CX392" s="54"/>
      <c r="DH392" s="54"/>
      <c r="DR392" s="54"/>
      <c r="EB392" s="54"/>
      <c r="EL392" s="54"/>
      <c r="EV392" s="54"/>
      <c r="FF392" s="54"/>
      <c r="FP392" s="54"/>
      <c r="FZ392" s="54"/>
      <c r="GJ392" s="54"/>
      <c r="GT392" s="54"/>
      <c r="HD392" s="54"/>
      <c r="HN392" s="54"/>
      <c r="HX392" s="54"/>
      <c r="IH392" s="54"/>
    </row>
    <row r="393" spans="1:242" s="2" customFormat="1" x14ac:dyDescent="0.25">
      <c r="A393" s="165"/>
      <c r="B393" s="54"/>
      <c r="L393" s="54"/>
      <c r="V393" s="54"/>
      <c r="AF393" s="54"/>
      <c r="AP393" s="54"/>
      <c r="AZ393" s="54"/>
      <c r="BJ393" s="54"/>
      <c r="BT393" s="54"/>
      <c r="CD393" s="54"/>
      <c r="CN393" s="54"/>
      <c r="CX393" s="54"/>
      <c r="DH393" s="54"/>
      <c r="DR393" s="54"/>
      <c r="EB393" s="54"/>
      <c r="EL393" s="54"/>
      <c r="EV393" s="54"/>
      <c r="FF393" s="54"/>
      <c r="FP393" s="54"/>
      <c r="FZ393" s="54"/>
      <c r="GJ393" s="54"/>
      <c r="GT393" s="54"/>
      <c r="HD393" s="54"/>
      <c r="HN393" s="54"/>
      <c r="HX393" s="54"/>
      <c r="IH393" s="54"/>
    </row>
    <row r="394" spans="1:242" s="2" customFormat="1" x14ac:dyDescent="0.25">
      <c r="A394" s="165"/>
      <c r="B394" s="54"/>
      <c r="L394" s="54"/>
      <c r="V394" s="54"/>
      <c r="AF394" s="54"/>
      <c r="AP394" s="54"/>
      <c r="AZ394" s="54"/>
      <c r="BJ394" s="54"/>
      <c r="BT394" s="54"/>
      <c r="CD394" s="54"/>
      <c r="CN394" s="54"/>
      <c r="CX394" s="54"/>
      <c r="DH394" s="54"/>
      <c r="DR394" s="54"/>
      <c r="EB394" s="54"/>
      <c r="EL394" s="54"/>
      <c r="EV394" s="54"/>
      <c r="FF394" s="54"/>
      <c r="FP394" s="54"/>
      <c r="FZ394" s="54"/>
      <c r="GJ394" s="54"/>
      <c r="GT394" s="54"/>
      <c r="HD394" s="54"/>
      <c r="HN394" s="54"/>
      <c r="HX394" s="54"/>
      <c r="IH394" s="54"/>
    </row>
    <row r="395" spans="1:242" s="2" customFormat="1" x14ac:dyDescent="0.25">
      <c r="A395" s="165"/>
      <c r="B395" s="54"/>
      <c r="L395" s="54"/>
      <c r="V395" s="54"/>
      <c r="AF395" s="54"/>
      <c r="AP395" s="54"/>
      <c r="AZ395" s="54"/>
      <c r="BJ395" s="54"/>
      <c r="BT395" s="54"/>
      <c r="CD395" s="54"/>
      <c r="CN395" s="54"/>
      <c r="CX395" s="54"/>
      <c r="DH395" s="54"/>
      <c r="DR395" s="54"/>
      <c r="EB395" s="54"/>
      <c r="EL395" s="54"/>
      <c r="EV395" s="54"/>
      <c r="FF395" s="54"/>
      <c r="FP395" s="54"/>
      <c r="FZ395" s="54"/>
      <c r="GJ395" s="54"/>
      <c r="GT395" s="54"/>
      <c r="HD395" s="54"/>
      <c r="HN395" s="54"/>
      <c r="HX395" s="54"/>
      <c r="IH395" s="54"/>
    </row>
    <row r="396" spans="1:242" s="2" customFormat="1" x14ac:dyDescent="0.25">
      <c r="A396" s="165"/>
      <c r="B396" s="54"/>
      <c r="L396" s="54"/>
      <c r="V396" s="54"/>
      <c r="AF396" s="54"/>
      <c r="AP396" s="54"/>
      <c r="AZ396" s="54"/>
      <c r="BJ396" s="54"/>
      <c r="BT396" s="54"/>
      <c r="CD396" s="54"/>
      <c r="CN396" s="54"/>
      <c r="CX396" s="54"/>
      <c r="DH396" s="54"/>
      <c r="DR396" s="54"/>
      <c r="EB396" s="54"/>
      <c r="EL396" s="54"/>
      <c r="EV396" s="54"/>
      <c r="FF396" s="54"/>
      <c r="FP396" s="54"/>
      <c r="FZ396" s="54"/>
      <c r="GJ396" s="54"/>
      <c r="GT396" s="54"/>
      <c r="HD396" s="54"/>
      <c r="HN396" s="54"/>
      <c r="HX396" s="54"/>
      <c r="IH396" s="54"/>
    </row>
    <row r="397" spans="1:242" s="2" customFormat="1" x14ac:dyDescent="0.25">
      <c r="A397" s="165"/>
      <c r="B397" s="54"/>
      <c r="L397" s="54"/>
      <c r="V397" s="54"/>
      <c r="AF397" s="54"/>
      <c r="AP397" s="54"/>
      <c r="AZ397" s="54"/>
      <c r="BJ397" s="54"/>
      <c r="BT397" s="54"/>
      <c r="CD397" s="54"/>
      <c r="CN397" s="54"/>
      <c r="CX397" s="54"/>
      <c r="DH397" s="54"/>
      <c r="DR397" s="54"/>
      <c r="EB397" s="54"/>
      <c r="EL397" s="54"/>
      <c r="EV397" s="54"/>
      <c r="FF397" s="54"/>
      <c r="FP397" s="54"/>
      <c r="FZ397" s="54"/>
      <c r="GJ397" s="54"/>
      <c r="GT397" s="54"/>
      <c r="HD397" s="54"/>
      <c r="HN397" s="54"/>
      <c r="HX397" s="54"/>
      <c r="IH397" s="54"/>
    </row>
    <row r="398" spans="1:242" s="2" customFormat="1" x14ac:dyDescent="0.25">
      <c r="A398" s="165"/>
      <c r="B398" s="54"/>
      <c r="L398" s="54"/>
      <c r="V398" s="54"/>
      <c r="AF398" s="54"/>
      <c r="AP398" s="54"/>
      <c r="AZ398" s="54"/>
      <c r="BJ398" s="54"/>
      <c r="BT398" s="54"/>
      <c r="CD398" s="54"/>
      <c r="CN398" s="54"/>
      <c r="CX398" s="54"/>
      <c r="DH398" s="54"/>
      <c r="DR398" s="54"/>
      <c r="EB398" s="54"/>
      <c r="EL398" s="54"/>
      <c r="EV398" s="54"/>
      <c r="FF398" s="54"/>
      <c r="FP398" s="54"/>
      <c r="FZ398" s="54"/>
      <c r="GJ398" s="54"/>
      <c r="GT398" s="54"/>
      <c r="HD398" s="54"/>
      <c r="HN398" s="54"/>
      <c r="HX398" s="54"/>
      <c r="IH398" s="54"/>
    </row>
    <row r="399" spans="1:242" s="2" customFormat="1" x14ac:dyDescent="0.25">
      <c r="A399" s="165"/>
      <c r="B399" s="54"/>
      <c r="L399" s="54"/>
      <c r="V399" s="54"/>
      <c r="AF399" s="54"/>
      <c r="AP399" s="54"/>
      <c r="AZ399" s="54"/>
      <c r="BJ399" s="54"/>
      <c r="BT399" s="54"/>
      <c r="CD399" s="54"/>
      <c r="CN399" s="54"/>
      <c r="CX399" s="54"/>
      <c r="DH399" s="54"/>
      <c r="DR399" s="54"/>
      <c r="EB399" s="54"/>
      <c r="EL399" s="54"/>
      <c r="EV399" s="54"/>
      <c r="FF399" s="54"/>
      <c r="FP399" s="54"/>
      <c r="FZ399" s="54"/>
      <c r="GJ399" s="54"/>
      <c r="GT399" s="54"/>
      <c r="HD399" s="54"/>
      <c r="HN399" s="54"/>
      <c r="HX399" s="54"/>
      <c r="IH399" s="54"/>
    </row>
    <row r="400" spans="1:242" s="2" customFormat="1" x14ac:dyDescent="0.25">
      <c r="A400" s="165"/>
      <c r="B400" s="54"/>
      <c r="L400" s="54"/>
      <c r="V400" s="54"/>
      <c r="AF400" s="54"/>
      <c r="AP400" s="54"/>
      <c r="AZ400" s="54"/>
      <c r="BJ400" s="54"/>
      <c r="BT400" s="54"/>
      <c r="CD400" s="54"/>
      <c r="CN400" s="54"/>
      <c r="CX400" s="54"/>
      <c r="DH400" s="54"/>
      <c r="DR400" s="54"/>
      <c r="EB400" s="54"/>
      <c r="EL400" s="54"/>
      <c r="EV400" s="54"/>
      <c r="FF400" s="54"/>
      <c r="FP400" s="54"/>
      <c r="FZ400" s="54"/>
      <c r="GJ400" s="54"/>
      <c r="GT400" s="54"/>
      <c r="HD400" s="54"/>
      <c r="HN400" s="54"/>
      <c r="HX400" s="54"/>
      <c r="IH400" s="54"/>
    </row>
    <row r="401" spans="1:242" s="2" customFormat="1" x14ac:dyDescent="0.25">
      <c r="A401" s="165"/>
      <c r="B401" s="54"/>
      <c r="L401" s="54"/>
      <c r="V401" s="54"/>
      <c r="AF401" s="54"/>
      <c r="AP401" s="54"/>
      <c r="AZ401" s="54"/>
      <c r="BJ401" s="54"/>
      <c r="BT401" s="54"/>
      <c r="CD401" s="54"/>
      <c r="CN401" s="54"/>
      <c r="CX401" s="54"/>
      <c r="DH401" s="54"/>
      <c r="DR401" s="54"/>
      <c r="EB401" s="54"/>
      <c r="EL401" s="54"/>
      <c r="EV401" s="54"/>
      <c r="FF401" s="54"/>
      <c r="FP401" s="54"/>
      <c r="FZ401" s="54"/>
      <c r="GJ401" s="54"/>
      <c r="GT401" s="54"/>
      <c r="HD401" s="54"/>
      <c r="HN401" s="54"/>
      <c r="HX401" s="54"/>
      <c r="IH401" s="54"/>
    </row>
    <row r="402" spans="1:242" s="2" customFormat="1" x14ac:dyDescent="0.25">
      <c r="A402" s="165"/>
      <c r="B402" s="54"/>
      <c r="L402" s="54"/>
      <c r="V402" s="54"/>
      <c r="AF402" s="54"/>
      <c r="AP402" s="54"/>
      <c r="AZ402" s="54"/>
      <c r="BJ402" s="54"/>
      <c r="BT402" s="54"/>
      <c r="CD402" s="54"/>
      <c r="CN402" s="54"/>
      <c r="CX402" s="54"/>
      <c r="DH402" s="54"/>
      <c r="DR402" s="54"/>
      <c r="EB402" s="54"/>
      <c r="EL402" s="54"/>
      <c r="EV402" s="54"/>
      <c r="FF402" s="54"/>
      <c r="FP402" s="54"/>
      <c r="FZ402" s="54"/>
      <c r="GJ402" s="54"/>
      <c r="GT402" s="54"/>
      <c r="HD402" s="54"/>
      <c r="HN402" s="54"/>
      <c r="HX402" s="54"/>
      <c r="IH402" s="54"/>
    </row>
    <row r="403" spans="1:242" s="2" customFormat="1" x14ac:dyDescent="0.25">
      <c r="A403" s="165"/>
      <c r="B403" s="54"/>
      <c r="L403" s="54"/>
      <c r="V403" s="54"/>
      <c r="AF403" s="54"/>
      <c r="AP403" s="54"/>
      <c r="AZ403" s="54"/>
      <c r="BJ403" s="54"/>
      <c r="BT403" s="54"/>
      <c r="CD403" s="54"/>
      <c r="CN403" s="54"/>
      <c r="CX403" s="54"/>
      <c r="DH403" s="54"/>
      <c r="DR403" s="54"/>
      <c r="EB403" s="54"/>
      <c r="EL403" s="54"/>
      <c r="EV403" s="54"/>
      <c r="FF403" s="54"/>
      <c r="FP403" s="54"/>
      <c r="FZ403" s="54"/>
      <c r="GJ403" s="54"/>
      <c r="GT403" s="54"/>
      <c r="HD403" s="54"/>
      <c r="HN403" s="54"/>
      <c r="HX403" s="54"/>
      <c r="IH403" s="54"/>
    </row>
    <row r="404" spans="1:242" s="2" customFormat="1" x14ac:dyDescent="0.25">
      <c r="A404" s="165"/>
      <c r="B404" s="54"/>
      <c r="L404" s="54"/>
      <c r="V404" s="54"/>
      <c r="AF404" s="54"/>
      <c r="AP404" s="54"/>
      <c r="AZ404" s="54"/>
      <c r="BJ404" s="54"/>
      <c r="BT404" s="54"/>
      <c r="CD404" s="54"/>
      <c r="CN404" s="54"/>
      <c r="CX404" s="54"/>
      <c r="DH404" s="54"/>
      <c r="DR404" s="54"/>
      <c r="EB404" s="54"/>
      <c r="EL404" s="54"/>
      <c r="EV404" s="54"/>
      <c r="FF404" s="54"/>
      <c r="FP404" s="54"/>
      <c r="FZ404" s="54"/>
      <c r="GJ404" s="54"/>
      <c r="GT404" s="54"/>
      <c r="HD404" s="54"/>
      <c r="HN404" s="54"/>
      <c r="HX404" s="54"/>
      <c r="IH404" s="54"/>
    </row>
    <row r="405" spans="1:242" s="2" customFormat="1" x14ac:dyDescent="0.25">
      <c r="A405" s="165"/>
      <c r="B405" s="54"/>
      <c r="L405" s="54"/>
      <c r="V405" s="54"/>
      <c r="AF405" s="54"/>
      <c r="AP405" s="54"/>
      <c r="AZ405" s="54"/>
      <c r="BJ405" s="54"/>
      <c r="BT405" s="54"/>
      <c r="CD405" s="54"/>
      <c r="CN405" s="54"/>
      <c r="CX405" s="54"/>
      <c r="DH405" s="54"/>
      <c r="DR405" s="54"/>
      <c r="EB405" s="54"/>
      <c r="EL405" s="54"/>
      <c r="EV405" s="54"/>
      <c r="FF405" s="54"/>
      <c r="FP405" s="54"/>
      <c r="FZ405" s="54"/>
      <c r="GJ405" s="54"/>
      <c r="GT405" s="54"/>
      <c r="HD405" s="54"/>
      <c r="HN405" s="54"/>
      <c r="HX405" s="54"/>
      <c r="IH405" s="54"/>
    </row>
    <row r="406" spans="1:242" s="2" customFormat="1" x14ac:dyDescent="0.25">
      <c r="A406" s="165"/>
      <c r="B406" s="54"/>
      <c r="L406" s="54"/>
      <c r="V406" s="54"/>
      <c r="AF406" s="54"/>
      <c r="AP406" s="54"/>
      <c r="AZ406" s="54"/>
      <c r="BJ406" s="54"/>
      <c r="BT406" s="54"/>
      <c r="CD406" s="54"/>
      <c r="CN406" s="54"/>
      <c r="CX406" s="54"/>
      <c r="DH406" s="54"/>
      <c r="DR406" s="54"/>
      <c r="EB406" s="54"/>
      <c r="EL406" s="54"/>
      <c r="EV406" s="54"/>
      <c r="FF406" s="54"/>
      <c r="FP406" s="54"/>
      <c r="FZ406" s="54"/>
      <c r="GJ406" s="54"/>
      <c r="GT406" s="54"/>
      <c r="HD406" s="54"/>
      <c r="HN406" s="54"/>
      <c r="HX406" s="54"/>
      <c r="IH406" s="54"/>
    </row>
    <row r="407" spans="1:242" s="2" customFormat="1" x14ac:dyDescent="0.25">
      <c r="A407" s="165"/>
      <c r="B407" s="54"/>
      <c r="L407" s="54"/>
      <c r="V407" s="54"/>
      <c r="AF407" s="54"/>
      <c r="AP407" s="54"/>
      <c r="AZ407" s="54"/>
      <c r="BJ407" s="54"/>
      <c r="BT407" s="54"/>
      <c r="CD407" s="54"/>
      <c r="CN407" s="54"/>
      <c r="CX407" s="54"/>
      <c r="DH407" s="54"/>
      <c r="DR407" s="54"/>
      <c r="EB407" s="54"/>
      <c r="EL407" s="54"/>
      <c r="EV407" s="54"/>
      <c r="FF407" s="54"/>
      <c r="FP407" s="54"/>
      <c r="FZ407" s="54"/>
      <c r="GJ407" s="54"/>
      <c r="GT407" s="54"/>
      <c r="HD407" s="54"/>
      <c r="HN407" s="54"/>
      <c r="HX407" s="54"/>
      <c r="IH407" s="54"/>
    </row>
    <row r="408" spans="1:242" s="2" customFormat="1" x14ac:dyDescent="0.25">
      <c r="A408" s="165"/>
      <c r="B408" s="54"/>
      <c r="L408" s="54"/>
      <c r="V408" s="54"/>
      <c r="AF408" s="54"/>
      <c r="AP408" s="54"/>
      <c r="AZ408" s="54"/>
      <c r="BJ408" s="54"/>
      <c r="BT408" s="54"/>
      <c r="CD408" s="54"/>
      <c r="CN408" s="54"/>
      <c r="CX408" s="54"/>
      <c r="DH408" s="54"/>
      <c r="DR408" s="54"/>
      <c r="EB408" s="54"/>
      <c r="EL408" s="54"/>
      <c r="EV408" s="54"/>
      <c r="FF408" s="54"/>
      <c r="FP408" s="54"/>
      <c r="FZ408" s="54"/>
      <c r="GJ408" s="54"/>
      <c r="GT408" s="54"/>
      <c r="HD408" s="54"/>
      <c r="HN408" s="54"/>
      <c r="HX408" s="54"/>
      <c r="IH408" s="54"/>
    </row>
    <row r="409" spans="1:242" s="2" customFormat="1" x14ac:dyDescent="0.25">
      <c r="A409" s="165"/>
      <c r="B409" s="54"/>
      <c r="L409" s="54"/>
      <c r="V409" s="54"/>
      <c r="AF409" s="54"/>
      <c r="AP409" s="54"/>
      <c r="AZ409" s="54"/>
      <c r="BJ409" s="54"/>
      <c r="BT409" s="54"/>
      <c r="CD409" s="54"/>
      <c r="CN409" s="54"/>
      <c r="CX409" s="54"/>
      <c r="DH409" s="54"/>
      <c r="DR409" s="54"/>
      <c r="EB409" s="54"/>
      <c r="EL409" s="54"/>
      <c r="EV409" s="54"/>
      <c r="FF409" s="54"/>
      <c r="FP409" s="54"/>
      <c r="FZ409" s="54"/>
      <c r="GJ409" s="54"/>
      <c r="GT409" s="54"/>
      <c r="HD409" s="54"/>
      <c r="HN409" s="54"/>
      <c r="HX409" s="54"/>
      <c r="IH409" s="54"/>
    </row>
    <row r="410" spans="1:242" s="2" customFormat="1" x14ac:dyDescent="0.25">
      <c r="A410" s="165"/>
      <c r="B410" s="54"/>
      <c r="L410" s="54"/>
      <c r="V410" s="54"/>
      <c r="AF410" s="54"/>
      <c r="AP410" s="54"/>
      <c r="AZ410" s="54"/>
      <c r="BJ410" s="54"/>
      <c r="BT410" s="54"/>
      <c r="CD410" s="54"/>
      <c r="CN410" s="54"/>
      <c r="CX410" s="54"/>
      <c r="DH410" s="54"/>
      <c r="DR410" s="54"/>
      <c r="EB410" s="54"/>
      <c r="EL410" s="54"/>
      <c r="EV410" s="54"/>
      <c r="FF410" s="54"/>
      <c r="FP410" s="54"/>
      <c r="FZ410" s="54"/>
      <c r="GJ410" s="54"/>
      <c r="GT410" s="54"/>
      <c r="HD410" s="54"/>
      <c r="HN410" s="54"/>
      <c r="HX410" s="54"/>
      <c r="IH410" s="54"/>
    </row>
    <row r="411" spans="1:242" s="2" customFormat="1" x14ac:dyDescent="0.25">
      <c r="A411" s="165"/>
      <c r="B411" s="54"/>
      <c r="L411" s="54"/>
      <c r="V411" s="54"/>
      <c r="AF411" s="54"/>
      <c r="AP411" s="54"/>
      <c r="AZ411" s="54"/>
      <c r="BJ411" s="54"/>
      <c r="BT411" s="54"/>
      <c r="CD411" s="54"/>
      <c r="CN411" s="54"/>
      <c r="CX411" s="54"/>
      <c r="DH411" s="54"/>
      <c r="DR411" s="54"/>
      <c r="EB411" s="54"/>
      <c r="EL411" s="54"/>
      <c r="EV411" s="54"/>
      <c r="FF411" s="54"/>
      <c r="FP411" s="54"/>
      <c r="FZ411" s="54"/>
      <c r="GJ411" s="54"/>
      <c r="GT411" s="54"/>
      <c r="HD411" s="54"/>
      <c r="HN411" s="54"/>
      <c r="HX411" s="54"/>
      <c r="IH411" s="54"/>
    </row>
    <row r="412" spans="1:242" s="2" customFormat="1" x14ac:dyDescent="0.25">
      <c r="A412" s="165"/>
      <c r="B412" s="54"/>
      <c r="L412" s="54"/>
      <c r="V412" s="54"/>
      <c r="AF412" s="54"/>
      <c r="AP412" s="54"/>
      <c r="AZ412" s="54"/>
      <c r="BJ412" s="54"/>
      <c r="BT412" s="54"/>
      <c r="CD412" s="54"/>
      <c r="CN412" s="54"/>
      <c r="CX412" s="54"/>
      <c r="DH412" s="54"/>
      <c r="DR412" s="54"/>
      <c r="EB412" s="54"/>
      <c r="EL412" s="54"/>
      <c r="EV412" s="54"/>
      <c r="FF412" s="54"/>
      <c r="FP412" s="54"/>
      <c r="FZ412" s="54"/>
      <c r="GJ412" s="54"/>
      <c r="GT412" s="54"/>
      <c r="HD412" s="54"/>
      <c r="HN412" s="54"/>
      <c r="HX412" s="54"/>
      <c r="IH412" s="54"/>
    </row>
    <row r="413" spans="1:242" s="2" customFormat="1" x14ac:dyDescent="0.25">
      <c r="A413" s="165"/>
      <c r="B413" s="54"/>
      <c r="L413" s="54"/>
      <c r="V413" s="54"/>
      <c r="AF413" s="54"/>
      <c r="AP413" s="54"/>
      <c r="AZ413" s="54"/>
      <c r="BJ413" s="54"/>
      <c r="BT413" s="54"/>
      <c r="CD413" s="54"/>
      <c r="CN413" s="54"/>
      <c r="CX413" s="54"/>
      <c r="DH413" s="54"/>
      <c r="DR413" s="54"/>
      <c r="EB413" s="54"/>
      <c r="EL413" s="54"/>
      <c r="EV413" s="54"/>
      <c r="FF413" s="54"/>
      <c r="FP413" s="54"/>
      <c r="FZ413" s="54"/>
      <c r="GJ413" s="54"/>
      <c r="GT413" s="54"/>
      <c r="HD413" s="54"/>
      <c r="HN413" s="54"/>
      <c r="HX413" s="54"/>
      <c r="IH413" s="54"/>
    </row>
    <row r="414" spans="1:242" s="2" customFormat="1" x14ac:dyDescent="0.25">
      <c r="A414" s="165"/>
      <c r="B414" s="54"/>
      <c r="L414" s="54"/>
      <c r="V414" s="54"/>
      <c r="AF414" s="54"/>
      <c r="AP414" s="54"/>
      <c r="AZ414" s="54"/>
      <c r="BJ414" s="54"/>
      <c r="BT414" s="54"/>
      <c r="CD414" s="54"/>
      <c r="CN414" s="54"/>
      <c r="CX414" s="54"/>
      <c r="DH414" s="54"/>
      <c r="DR414" s="54"/>
      <c r="EB414" s="54"/>
      <c r="EL414" s="54"/>
      <c r="EV414" s="54"/>
      <c r="FF414" s="54"/>
      <c r="FP414" s="54"/>
      <c r="FZ414" s="54"/>
      <c r="GJ414" s="54"/>
      <c r="GT414" s="54"/>
      <c r="HD414" s="54"/>
      <c r="HN414" s="54"/>
      <c r="HX414" s="54"/>
      <c r="IH414" s="54"/>
    </row>
    <row r="415" spans="1:242" s="2" customFormat="1" x14ac:dyDescent="0.25">
      <c r="A415" s="165"/>
      <c r="B415" s="54"/>
      <c r="L415" s="54"/>
      <c r="V415" s="54"/>
      <c r="AF415" s="54"/>
      <c r="AP415" s="54"/>
      <c r="AZ415" s="54"/>
      <c r="BJ415" s="54"/>
      <c r="BT415" s="54"/>
      <c r="CD415" s="54"/>
      <c r="CN415" s="54"/>
      <c r="CX415" s="54"/>
      <c r="DH415" s="54"/>
      <c r="DR415" s="54"/>
      <c r="EB415" s="54"/>
      <c r="EL415" s="54"/>
      <c r="EV415" s="54"/>
      <c r="FF415" s="54"/>
      <c r="FP415" s="54"/>
      <c r="FZ415" s="54"/>
      <c r="GJ415" s="54"/>
      <c r="GT415" s="54"/>
      <c r="HD415" s="54"/>
      <c r="HN415" s="54"/>
      <c r="HX415" s="54"/>
      <c r="IH415" s="54"/>
    </row>
    <row r="416" spans="1:242" s="2" customFormat="1" x14ac:dyDescent="0.25">
      <c r="A416" s="165"/>
      <c r="B416" s="54"/>
      <c r="L416" s="54"/>
      <c r="V416" s="54"/>
      <c r="AF416" s="54"/>
      <c r="AP416" s="54"/>
      <c r="AZ416" s="54"/>
      <c r="BJ416" s="54"/>
      <c r="BT416" s="54"/>
      <c r="CD416" s="54"/>
      <c r="CN416" s="54"/>
      <c r="CX416" s="54"/>
      <c r="DH416" s="54"/>
      <c r="DR416" s="54"/>
      <c r="EB416" s="54"/>
      <c r="EL416" s="54"/>
      <c r="EV416" s="54"/>
      <c r="FF416" s="54"/>
      <c r="FP416" s="54"/>
      <c r="FZ416" s="54"/>
      <c r="GJ416" s="54"/>
      <c r="GT416" s="54"/>
      <c r="HD416" s="54"/>
      <c r="HN416" s="54"/>
      <c r="HX416" s="54"/>
      <c r="IH416" s="54"/>
    </row>
    <row r="417" spans="1:242" s="2" customFormat="1" x14ac:dyDescent="0.25">
      <c r="A417" s="165"/>
      <c r="B417" s="54"/>
      <c r="L417" s="54"/>
      <c r="V417" s="54"/>
      <c r="AF417" s="54"/>
      <c r="AP417" s="54"/>
      <c r="AZ417" s="54"/>
      <c r="BJ417" s="54"/>
      <c r="BT417" s="54"/>
      <c r="CD417" s="54"/>
      <c r="CN417" s="54"/>
      <c r="CX417" s="54"/>
      <c r="DH417" s="54"/>
      <c r="DR417" s="54"/>
      <c r="EB417" s="54"/>
      <c r="EL417" s="54"/>
      <c r="EV417" s="54"/>
      <c r="FF417" s="54"/>
      <c r="FP417" s="54"/>
      <c r="FZ417" s="54"/>
      <c r="GJ417" s="54"/>
      <c r="GT417" s="54"/>
      <c r="HD417" s="54"/>
      <c r="HN417" s="54"/>
      <c r="HX417" s="54"/>
      <c r="IH417" s="54"/>
    </row>
    <row r="418" spans="1:242" s="2" customFormat="1" x14ac:dyDescent="0.25">
      <c r="A418" s="165"/>
      <c r="B418" s="54"/>
      <c r="L418" s="54"/>
      <c r="V418" s="54"/>
      <c r="AF418" s="54"/>
      <c r="AP418" s="54"/>
      <c r="AZ418" s="54"/>
      <c r="BJ418" s="54"/>
      <c r="BT418" s="54"/>
      <c r="CD418" s="54"/>
      <c r="CN418" s="54"/>
      <c r="CX418" s="54"/>
      <c r="DH418" s="54"/>
      <c r="DR418" s="54"/>
      <c r="EB418" s="54"/>
      <c r="EL418" s="54"/>
      <c r="EV418" s="54"/>
      <c r="FF418" s="54"/>
      <c r="FP418" s="54"/>
      <c r="FZ418" s="54"/>
      <c r="GJ418" s="54"/>
      <c r="GT418" s="54"/>
      <c r="HD418" s="54"/>
      <c r="HN418" s="54"/>
      <c r="HX418" s="54"/>
      <c r="IH418" s="54"/>
    </row>
    <row r="419" spans="1:242" s="2" customFormat="1" x14ac:dyDescent="0.25">
      <c r="A419" s="165"/>
      <c r="B419" s="54"/>
      <c r="L419" s="54"/>
      <c r="V419" s="54"/>
      <c r="AF419" s="54"/>
      <c r="AP419" s="54"/>
      <c r="AZ419" s="54"/>
      <c r="BJ419" s="54"/>
      <c r="BT419" s="54"/>
      <c r="CD419" s="54"/>
      <c r="CN419" s="54"/>
      <c r="CX419" s="54"/>
      <c r="DH419" s="54"/>
      <c r="DR419" s="54"/>
      <c r="EB419" s="54"/>
      <c r="EL419" s="54"/>
      <c r="EV419" s="54"/>
      <c r="FF419" s="54"/>
      <c r="FP419" s="54"/>
      <c r="FZ419" s="54"/>
      <c r="GJ419" s="54"/>
      <c r="GT419" s="54"/>
      <c r="HD419" s="54"/>
      <c r="HN419" s="54"/>
      <c r="HX419" s="54"/>
      <c r="IH419" s="54"/>
    </row>
    <row r="420" spans="1:242" s="2" customFormat="1" x14ac:dyDescent="0.25">
      <c r="A420" s="165"/>
      <c r="B420" s="54"/>
      <c r="L420" s="54"/>
      <c r="V420" s="54"/>
      <c r="AF420" s="54"/>
      <c r="AP420" s="54"/>
      <c r="AZ420" s="54"/>
      <c r="BJ420" s="54"/>
      <c r="BT420" s="54"/>
      <c r="CD420" s="54"/>
      <c r="CN420" s="54"/>
      <c r="CX420" s="54"/>
      <c r="DH420" s="54"/>
      <c r="DR420" s="54"/>
      <c r="EB420" s="54"/>
      <c r="EL420" s="54"/>
      <c r="EV420" s="54"/>
      <c r="FF420" s="54"/>
      <c r="FP420" s="54"/>
      <c r="FZ420" s="54"/>
      <c r="GJ420" s="54"/>
      <c r="GT420" s="54"/>
      <c r="HD420" s="54"/>
      <c r="HN420" s="54"/>
      <c r="HX420" s="54"/>
      <c r="IH420" s="54"/>
    </row>
    <row r="421" spans="1:242" s="2" customFormat="1" x14ac:dyDescent="0.25">
      <c r="A421" s="165"/>
      <c r="B421" s="54"/>
      <c r="L421" s="54"/>
      <c r="V421" s="54"/>
      <c r="AF421" s="54"/>
      <c r="AP421" s="54"/>
      <c r="AZ421" s="54"/>
      <c r="BJ421" s="54"/>
      <c r="BT421" s="54"/>
      <c r="CD421" s="54"/>
      <c r="CN421" s="54"/>
      <c r="CX421" s="54"/>
      <c r="DH421" s="54"/>
      <c r="DR421" s="54"/>
      <c r="EB421" s="54"/>
      <c r="EL421" s="54"/>
      <c r="EV421" s="54"/>
      <c r="FF421" s="54"/>
      <c r="FP421" s="54"/>
      <c r="FZ421" s="54"/>
      <c r="GJ421" s="54"/>
      <c r="GT421" s="54"/>
      <c r="HD421" s="54"/>
      <c r="HN421" s="54"/>
      <c r="HX421" s="54"/>
      <c r="IH421" s="54"/>
    </row>
    <row r="422" spans="1:242" s="2" customFormat="1" x14ac:dyDescent="0.25">
      <c r="A422" s="165"/>
      <c r="B422" s="54"/>
      <c r="L422" s="54"/>
      <c r="V422" s="54"/>
      <c r="AF422" s="54"/>
      <c r="AP422" s="54"/>
      <c r="AZ422" s="54"/>
      <c r="BJ422" s="54"/>
      <c r="BT422" s="54"/>
      <c r="CD422" s="54"/>
      <c r="CN422" s="54"/>
      <c r="CX422" s="54"/>
      <c r="DH422" s="54"/>
      <c r="DR422" s="54"/>
      <c r="EB422" s="54"/>
      <c r="EL422" s="54"/>
      <c r="EV422" s="54"/>
      <c r="FF422" s="54"/>
      <c r="FP422" s="54"/>
      <c r="FZ422" s="54"/>
      <c r="GJ422" s="54"/>
      <c r="GT422" s="54"/>
      <c r="HD422" s="54"/>
      <c r="HN422" s="54"/>
      <c r="HX422" s="54"/>
      <c r="IH422" s="54"/>
    </row>
    <row r="423" spans="1:242" s="2" customFormat="1" x14ac:dyDescent="0.25">
      <c r="A423" s="165"/>
      <c r="B423" s="54"/>
      <c r="L423" s="54"/>
      <c r="V423" s="54"/>
      <c r="AF423" s="54"/>
      <c r="AP423" s="54"/>
      <c r="AZ423" s="54"/>
      <c r="BJ423" s="54"/>
      <c r="BT423" s="54"/>
      <c r="CD423" s="54"/>
      <c r="CN423" s="54"/>
      <c r="CX423" s="54"/>
      <c r="DH423" s="54"/>
      <c r="DR423" s="54"/>
      <c r="EB423" s="54"/>
      <c r="EL423" s="54"/>
      <c r="EV423" s="54"/>
      <c r="FF423" s="54"/>
      <c r="FP423" s="54"/>
      <c r="FZ423" s="54"/>
      <c r="GJ423" s="54"/>
      <c r="GT423" s="54"/>
      <c r="HD423" s="54"/>
      <c r="HN423" s="54"/>
      <c r="HX423" s="54"/>
      <c r="IH423" s="54"/>
    </row>
    <row r="424" spans="1:242" s="2" customFormat="1" x14ac:dyDescent="0.25">
      <c r="A424" s="165"/>
      <c r="B424" s="54"/>
      <c r="L424" s="54"/>
      <c r="V424" s="54"/>
      <c r="AF424" s="54"/>
      <c r="AP424" s="54"/>
      <c r="AZ424" s="54"/>
      <c r="BJ424" s="54"/>
      <c r="BT424" s="54"/>
      <c r="CD424" s="54"/>
      <c r="CN424" s="54"/>
      <c r="CX424" s="54"/>
      <c r="DH424" s="54"/>
      <c r="DR424" s="54"/>
      <c r="EB424" s="54"/>
      <c r="EL424" s="54"/>
      <c r="EV424" s="54"/>
      <c r="FF424" s="54"/>
      <c r="FP424" s="54"/>
      <c r="FZ424" s="54"/>
      <c r="GJ424" s="54"/>
      <c r="GT424" s="54"/>
      <c r="HD424" s="54"/>
      <c r="HN424" s="54"/>
      <c r="HX424" s="54"/>
      <c r="IH424" s="54"/>
    </row>
    <row r="425" spans="1:242" s="2" customFormat="1" x14ac:dyDescent="0.25">
      <c r="A425" s="165"/>
      <c r="B425" s="54"/>
      <c r="L425" s="54"/>
      <c r="V425" s="54"/>
      <c r="AF425" s="54"/>
      <c r="AP425" s="54"/>
      <c r="AZ425" s="54"/>
      <c r="BJ425" s="54"/>
      <c r="BT425" s="54"/>
      <c r="CD425" s="54"/>
      <c r="CN425" s="54"/>
      <c r="CX425" s="54"/>
      <c r="DH425" s="54"/>
      <c r="DR425" s="54"/>
      <c r="EB425" s="54"/>
      <c r="EL425" s="54"/>
      <c r="EV425" s="54"/>
      <c r="FF425" s="54"/>
      <c r="FP425" s="54"/>
      <c r="FZ425" s="54"/>
      <c r="GJ425" s="54"/>
      <c r="GT425" s="54"/>
      <c r="HD425" s="54"/>
      <c r="HN425" s="54"/>
      <c r="HX425" s="54"/>
      <c r="IH425" s="54"/>
    </row>
    <row r="426" spans="1:242" s="2" customFormat="1" x14ac:dyDescent="0.25">
      <c r="A426" s="165"/>
      <c r="B426" s="54"/>
      <c r="L426" s="54"/>
      <c r="V426" s="54"/>
      <c r="AF426" s="54"/>
      <c r="AP426" s="54"/>
      <c r="AZ426" s="54"/>
      <c r="BJ426" s="54"/>
      <c r="BT426" s="54"/>
      <c r="CD426" s="54"/>
      <c r="CN426" s="54"/>
      <c r="CX426" s="54"/>
      <c r="DH426" s="54"/>
      <c r="DR426" s="54"/>
      <c r="EB426" s="54"/>
      <c r="EL426" s="54"/>
      <c r="EV426" s="54"/>
      <c r="FF426" s="54"/>
      <c r="FP426" s="54"/>
      <c r="FZ426" s="54"/>
      <c r="GJ426" s="54"/>
      <c r="GT426" s="54"/>
      <c r="HD426" s="54"/>
      <c r="HN426" s="54"/>
      <c r="HX426" s="54"/>
      <c r="IH426" s="54"/>
    </row>
    <row r="427" spans="1:242" s="2" customFormat="1" x14ac:dyDescent="0.25">
      <c r="A427" s="165"/>
      <c r="B427" s="54"/>
      <c r="L427" s="54"/>
      <c r="V427" s="54"/>
      <c r="AF427" s="54"/>
      <c r="AP427" s="54"/>
      <c r="AZ427" s="54"/>
      <c r="BJ427" s="54"/>
      <c r="BT427" s="54"/>
      <c r="CD427" s="54"/>
      <c r="CN427" s="54"/>
      <c r="CX427" s="54"/>
      <c r="DH427" s="54"/>
      <c r="DR427" s="54"/>
      <c r="EB427" s="54"/>
      <c r="EL427" s="54"/>
      <c r="EV427" s="54"/>
      <c r="FF427" s="54"/>
      <c r="FP427" s="54"/>
      <c r="FZ427" s="54"/>
      <c r="GJ427" s="54"/>
      <c r="GT427" s="54"/>
      <c r="HD427" s="54"/>
      <c r="HN427" s="54"/>
      <c r="HX427" s="54"/>
      <c r="IH427" s="54"/>
    </row>
    <row r="428" spans="1:242" s="2" customFormat="1" x14ac:dyDescent="0.25">
      <c r="A428" s="165"/>
      <c r="B428" s="54"/>
      <c r="L428" s="54"/>
      <c r="V428" s="54"/>
      <c r="AF428" s="54"/>
      <c r="AP428" s="54"/>
      <c r="AZ428" s="54"/>
      <c r="BJ428" s="54"/>
      <c r="BT428" s="54"/>
      <c r="CD428" s="54"/>
      <c r="CN428" s="54"/>
      <c r="CX428" s="54"/>
      <c r="DH428" s="54"/>
      <c r="DR428" s="54"/>
      <c r="EB428" s="54"/>
      <c r="EL428" s="54"/>
      <c r="EV428" s="54"/>
      <c r="FF428" s="54"/>
      <c r="FP428" s="54"/>
      <c r="FZ428" s="54"/>
      <c r="GJ428" s="54"/>
      <c r="GT428" s="54"/>
      <c r="HD428" s="54"/>
      <c r="HN428" s="54"/>
      <c r="HX428" s="54"/>
      <c r="IH428" s="54"/>
    </row>
    <row r="429" spans="1:242" s="2" customFormat="1" x14ac:dyDescent="0.25">
      <c r="A429" s="165"/>
      <c r="B429" s="54"/>
      <c r="L429" s="54"/>
      <c r="V429" s="54"/>
      <c r="AF429" s="54"/>
      <c r="AP429" s="54"/>
      <c r="AZ429" s="54"/>
      <c r="BJ429" s="54"/>
      <c r="BT429" s="54"/>
      <c r="CD429" s="54"/>
      <c r="CN429" s="54"/>
      <c r="CX429" s="54"/>
      <c r="DH429" s="54"/>
      <c r="DR429" s="54"/>
      <c r="EB429" s="54"/>
      <c r="EL429" s="54"/>
      <c r="EV429" s="54"/>
      <c r="FF429" s="54"/>
      <c r="FP429" s="54"/>
      <c r="FZ429" s="54"/>
      <c r="GJ429" s="54"/>
      <c r="GT429" s="54"/>
      <c r="HD429" s="54"/>
      <c r="HN429" s="54"/>
      <c r="HX429" s="54"/>
      <c r="IH429" s="54"/>
    </row>
    <row r="430" spans="1:242" s="2" customFormat="1" x14ac:dyDescent="0.25">
      <c r="A430" s="165"/>
      <c r="B430" s="54"/>
      <c r="L430" s="54"/>
      <c r="V430" s="54"/>
      <c r="AF430" s="54"/>
      <c r="AP430" s="54"/>
      <c r="AZ430" s="54"/>
      <c r="BJ430" s="54"/>
      <c r="BT430" s="54"/>
      <c r="CD430" s="54"/>
      <c r="CN430" s="54"/>
      <c r="CX430" s="54"/>
      <c r="DH430" s="54"/>
      <c r="DR430" s="54"/>
      <c r="EB430" s="54"/>
      <c r="EL430" s="54"/>
      <c r="EV430" s="54"/>
      <c r="FF430" s="54"/>
      <c r="FP430" s="54"/>
      <c r="FZ430" s="54"/>
      <c r="GJ430" s="54"/>
      <c r="GT430" s="54"/>
      <c r="HD430" s="54"/>
      <c r="HN430" s="54"/>
      <c r="HX430" s="54"/>
      <c r="IH430" s="54"/>
    </row>
    <row r="431" spans="1:242" s="2" customFormat="1" x14ac:dyDescent="0.25">
      <c r="A431" s="165"/>
      <c r="B431" s="54"/>
      <c r="L431" s="54"/>
      <c r="V431" s="54"/>
      <c r="AF431" s="54"/>
      <c r="AP431" s="54"/>
      <c r="AZ431" s="54"/>
      <c r="BJ431" s="54"/>
      <c r="BT431" s="54"/>
      <c r="CD431" s="54"/>
      <c r="CN431" s="54"/>
      <c r="CX431" s="54"/>
      <c r="DH431" s="54"/>
      <c r="DR431" s="54"/>
      <c r="EB431" s="54"/>
      <c r="EL431" s="54"/>
      <c r="EV431" s="54"/>
      <c r="FF431" s="54"/>
      <c r="FP431" s="54"/>
      <c r="FZ431" s="54"/>
      <c r="GJ431" s="54"/>
      <c r="GT431" s="54"/>
      <c r="HD431" s="54"/>
      <c r="HN431" s="54"/>
      <c r="HX431" s="54"/>
      <c r="IH431" s="54"/>
    </row>
    <row r="432" spans="1:242" s="2" customFormat="1" x14ac:dyDescent="0.25">
      <c r="A432" s="165"/>
      <c r="B432" s="54"/>
      <c r="L432" s="54"/>
      <c r="V432" s="54"/>
      <c r="AF432" s="54"/>
      <c r="AP432" s="54"/>
      <c r="AZ432" s="54"/>
      <c r="BJ432" s="54"/>
      <c r="BT432" s="54"/>
      <c r="CD432" s="54"/>
      <c r="CN432" s="54"/>
      <c r="CX432" s="54"/>
      <c r="DH432" s="54"/>
      <c r="DR432" s="54"/>
      <c r="EB432" s="54"/>
      <c r="EL432" s="54"/>
      <c r="EV432" s="54"/>
      <c r="FF432" s="54"/>
      <c r="FP432" s="54"/>
      <c r="FZ432" s="54"/>
      <c r="GJ432" s="54"/>
      <c r="GT432" s="54"/>
      <c r="HD432" s="54"/>
      <c r="HN432" s="54"/>
      <c r="HX432" s="54"/>
      <c r="IH432" s="54"/>
    </row>
    <row r="433" spans="1:242" s="2" customFormat="1" x14ac:dyDescent="0.25">
      <c r="A433" s="165"/>
      <c r="B433" s="54"/>
      <c r="L433" s="54"/>
      <c r="V433" s="54"/>
      <c r="AF433" s="54"/>
      <c r="AP433" s="54"/>
      <c r="AZ433" s="54"/>
      <c r="BJ433" s="54"/>
      <c r="BT433" s="54"/>
      <c r="CD433" s="54"/>
      <c r="CN433" s="54"/>
      <c r="CX433" s="54"/>
      <c r="DH433" s="54"/>
      <c r="DR433" s="54"/>
      <c r="EB433" s="54"/>
      <c r="EL433" s="54"/>
      <c r="EV433" s="54"/>
      <c r="FF433" s="54"/>
      <c r="FP433" s="54"/>
      <c r="FZ433" s="54"/>
      <c r="GJ433" s="54"/>
      <c r="GT433" s="54"/>
      <c r="HD433" s="54"/>
      <c r="HN433" s="54"/>
      <c r="HX433" s="54"/>
      <c r="IH433" s="54"/>
    </row>
    <row r="434" spans="1:242" s="2" customFormat="1" x14ac:dyDescent="0.25">
      <c r="A434" s="165"/>
      <c r="B434" s="54"/>
      <c r="L434" s="54"/>
      <c r="V434" s="54"/>
      <c r="AF434" s="54"/>
      <c r="AP434" s="54"/>
      <c r="AZ434" s="54"/>
      <c r="BJ434" s="54"/>
      <c r="BT434" s="54"/>
      <c r="CD434" s="54"/>
      <c r="CN434" s="54"/>
      <c r="CX434" s="54"/>
      <c r="DH434" s="54"/>
      <c r="DR434" s="54"/>
      <c r="EB434" s="54"/>
      <c r="EL434" s="54"/>
      <c r="EV434" s="54"/>
      <c r="FF434" s="54"/>
      <c r="FP434" s="54"/>
      <c r="FZ434" s="54"/>
      <c r="GJ434" s="54"/>
      <c r="GT434" s="54"/>
      <c r="HD434" s="54"/>
      <c r="HN434" s="54"/>
      <c r="HX434" s="54"/>
      <c r="IH434" s="54"/>
    </row>
    <row r="435" spans="1:242" s="2" customFormat="1" x14ac:dyDescent="0.25">
      <c r="A435" s="165"/>
      <c r="B435" s="54"/>
      <c r="L435" s="54"/>
      <c r="V435" s="54"/>
      <c r="AF435" s="54"/>
      <c r="AP435" s="54"/>
      <c r="AZ435" s="54"/>
      <c r="BJ435" s="54"/>
      <c r="BT435" s="54"/>
      <c r="CD435" s="54"/>
      <c r="CN435" s="54"/>
      <c r="CX435" s="54"/>
      <c r="DH435" s="54"/>
      <c r="DR435" s="54"/>
      <c r="EB435" s="54"/>
      <c r="EL435" s="54"/>
      <c r="EV435" s="54"/>
      <c r="FF435" s="54"/>
      <c r="FP435" s="54"/>
      <c r="FZ435" s="54"/>
      <c r="GJ435" s="54"/>
      <c r="GT435" s="54"/>
      <c r="HD435" s="54"/>
      <c r="HN435" s="54"/>
      <c r="HX435" s="54"/>
      <c r="IH435" s="54"/>
    </row>
    <row r="436" spans="1:242" s="2" customFormat="1" x14ac:dyDescent="0.25">
      <c r="A436" s="165"/>
      <c r="B436" s="54"/>
      <c r="L436" s="54"/>
      <c r="V436" s="54"/>
      <c r="AF436" s="54"/>
      <c r="AP436" s="54"/>
      <c r="AZ436" s="54"/>
      <c r="BJ436" s="54"/>
      <c r="BT436" s="54"/>
      <c r="CD436" s="54"/>
      <c r="CN436" s="54"/>
      <c r="CX436" s="54"/>
      <c r="DH436" s="54"/>
      <c r="DR436" s="54"/>
      <c r="EB436" s="54"/>
      <c r="EL436" s="54"/>
      <c r="EV436" s="54"/>
      <c r="FF436" s="54"/>
      <c r="FP436" s="54"/>
      <c r="FZ436" s="54"/>
      <c r="GJ436" s="54"/>
      <c r="GT436" s="54"/>
      <c r="HD436" s="54"/>
      <c r="HN436" s="54"/>
      <c r="HX436" s="54"/>
      <c r="IH436" s="54"/>
    </row>
    <row r="437" spans="1:242" s="2" customFormat="1" x14ac:dyDescent="0.25">
      <c r="A437" s="165"/>
      <c r="B437" s="54"/>
      <c r="L437" s="54"/>
      <c r="V437" s="54"/>
      <c r="AF437" s="54"/>
      <c r="AP437" s="54"/>
      <c r="AZ437" s="54"/>
      <c r="BJ437" s="54"/>
      <c r="BT437" s="54"/>
      <c r="CD437" s="54"/>
      <c r="CN437" s="54"/>
      <c r="CX437" s="54"/>
      <c r="DH437" s="54"/>
      <c r="DR437" s="54"/>
      <c r="EB437" s="54"/>
      <c r="EL437" s="54"/>
      <c r="EV437" s="54"/>
      <c r="FF437" s="54"/>
      <c r="FP437" s="54"/>
      <c r="FZ437" s="54"/>
      <c r="GJ437" s="54"/>
      <c r="GT437" s="54"/>
      <c r="HD437" s="54"/>
      <c r="HN437" s="54"/>
      <c r="HX437" s="54"/>
      <c r="IH437" s="54"/>
    </row>
    <row r="438" spans="1:242" s="2" customFormat="1" x14ac:dyDescent="0.25">
      <c r="A438" s="165"/>
      <c r="B438" s="54"/>
      <c r="L438" s="54"/>
      <c r="V438" s="54"/>
      <c r="AF438" s="54"/>
      <c r="AP438" s="54"/>
      <c r="AZ438" s="54"/>
      <c r="BJ438" s="54"/>
      <c r="BT438" s="54"/>
      <c r="CD438" s="54"/>
      <c r="CN438" s="54"/>
      <c r="CX438" s="54"/>
      <c r="DH438" s="54"/>
      <c r="DR438" s="54"/>
      <c r="EB438" s="54"/>
      <c r="EL438" s="54"/>
      <c r="EV438" s="54"/>
      <c r="FF438" s="54"/>
      <c r="FP438" s="54"/>
      <c r="FZ438" s="54"/>
      <c r="GJ438" s="54"/>
      <c r="GT438" s="54"/>
      <c r="HD438" s="54"/>
      <c r="HN438" s="54"/>
      <c r="HX438" s="54"/>
      <c r="IH438" s="54"/>
    </row>
    <row r="439" spans="1:242" s="2" customFormat="1" x14ac:dyDescent="0.25">
      <c r="A439" s="165"/>
      <c r="B439" s="54"/>
      <c r="L439" s="54"/>
      <c r="V439" s="54"/>
      <c r="AF439" s="54"/>
      <c r="AP439" s="54"/>
      <c r="AZ439" s="54"/>
      <c r="BJ439" s="54"/>
      <c r="BT439" s="54"/>
      <c r="CD439" s="54"/>
      <c r="CN439" s="54"/>
      <c r="CX439" s="54"/>
      <c r="DH439" s="54"/>
      <c r="DR439" s="54"/>
      <c r="EB439" s="54"/>
      <c r="EL439" s="54"/>
      <c r="EV439" s="54"/>
      <c r="FF439" s="54"/>
      <c r="FP439" s="54"/>
      <c r="FZ439" s="54"/>
      <c r="GJ439" s="54"/>
      <c r="GT439" s="54"/>
      <c r="HD439" s="54"/>
      <c r="HN439" s="54"/>
      <c r="HX439" s="54"/>
      <c r="IH439" s="54"/>
    </row>
    <row r="440" spans="1:242" s="2" customFormat="1" x14ac:dyDescent="0.25">
      <c r="A440" s="165"/>
      <c r="B440" s="54"/>
      <c r="L440" s="54"/>
      <c r="V440" s="54"/>
      <c r="AF440" s="54"/>
      <c r="AP440" s="54"/>
      <c r="AZ440" s="54"/>
      <c r="BJ440" s="54"/>
      <c r="BT440" s="54"/>
      <c r="CD440" s="54"/>
      <c r="CN440" s="54"/>
      <c r="CX440" s="54"/>
      <c r="DH440" s="54"/>
      <c r="DR440" s="54"/>
      <c r="EB440" s="54"/>
      <c r="EL440" s="54"/>
      <c r="EV440" s="54"/>
      <c r="FF440" s="54"/>
      <c r="FP440" s="54"/>
      <c r="FZ440" s="54"/>
      <c r="GJ440" s="54"/>
      <c r="GT440" s="54"/>
      <c r="HD440" s="54"/>
      <c r="HN440" s="54"/>
      <c r="HX440" s="54"/>
      <c r="IH440" s="54"/>
    </row>
    <row r="441" spans="1:242" s="2" customFormat="1" x14ac:dyDescent="0.25">
      <c r="A441" s="165"/>
      <c r="B441" s="54"/>
      <c r="L441" s="54"/>
      <c r="V441" s="54"/>
      <c r="AF441" s="54"/>
      <c r="AP441" s="54"/>
      <c r="AZ441" s="54"/>
      <c r="BJ441" s="54"/>
      <c r="BT441" s="54"/>
      <c r="CD441" s="54"/>
      <c r="CN441" s="54"/>
      <c r="CX441" s="54"/>
      <c r="DH441" s="54"/>
      <c r="DR441" s="54"/>
      <c r="EB441" s="54"/>
      <c r="EL441" s="54"/>
      <c r="EV441" s="54"/>
      <c r="FF441" s="54"/>
      <c r="FP441" s="54"/>
      <c r="FZ441" s="54"/>
      <c r="GJ441" s="54"/>
      <c r="GT441" s="54"/>
      <c r="HD441" s="54"/>
      <c r="HN441" s="54"/>
      <c r="HX441" s="54"/>
      <c r="IH441" s="54"/>
    </row>
    <row r="442" spans="1:242" s="2" customFormat="1" x14ac:dyDescent="0.25">
      <c r="A442" s="165"/>
      <c r="B442" s="54"/>
      <c r="L442" s="54"/>
      <c r="V442" s="54"/>
      <c r="AF442" s="54"/>
      <c r="AP442" s="54"/>
      <c r="AZ442" s="54"/>
      <c r="BJ442" s="54"/>
      <c r="BT442" s="54"/>
      <c r="CD442" s="54"/>
      <c r="CN442" s="54"/>
      <c r="CX442" s="54"/>
      <c r="DH442" s="54"/>
      <c r="DR442" s="54"/>
      <c r="EB442" s="54"/>
      <c r="EL442" s="54"/>
      <c r="EV442" s="54"/>
      <c r="FF442" s="54"/>
      <c r="FP442" s="54"/>
      <c r="FZ442" s="54"/>
      <c r="GJ442" s="54"/>
      <c r="GT442" s="54"/>
      <c r="HD442" s="54"/>
      <c r="HN442" s="54"/>
      <c r="HX442" s="54"/>
      <c r="IH442" s="54"/>
    </row>
    <row r="443" spans="1:242" s="2" customFormat="1" x14ac:dyDescent="0.25">
      <c r="A443" s="165"/>
      <c r="B443" s="54"/>
      <c r="L443" s="54"/>
      <c r="V443" s="54"/>
      <c r="AF443" s="54"/>
      <c r="AP443" s="54"/>
      <c r="AZ443" s="54"/>
      <c r="BJ443" s="54"/>
      <c r="BT443" s="54"/>
      <c r="CD443" s="54"/>
      <c r="CN443" s="54"/>
      <c r="CX443" s="54"/>
      <c r="DH443" s="54"/>
      <c r="DR443" s="54"/>
      <c r="EB443" s="54"/>
      <c r="EL443" s="54"/>
      <c r="EV443" s="54"/>
      <c r="FF443" s="54"/>
      <c r="FP443" s="54"/>
      <c r="FZ443" s="54"/>
      <c r="GJ443" s="54"/>
      <c r="GT443" s="54"/>
      <c r="HD443" s="54"/>
      <c r="HN443" s="54"/>
      <c r="HX443" s="54"/>
      <c r="IH443" s="54"/>
    </row>
    <row r="444" spans="1:242" s="2" customFormat="1" x14ac:dyDescent="0.25">
      <c r="A444" s="165"/>
      <c r="B444" s="54"/>
      <c r="L444" s="54"/>
      <c r="V444" s="54"/>
      <c r="AF444" s="54"/>
      <c r="AP444" s="54"/>
      <c r="AZ444" s="54"/>
      <c r="BJ444" s="54"/>
      <c r="BT444" s="54"/>
      <c r="CD444" s="54"/>
      <c r="CN444" s="54"/>
      <c r="CX444" s="54"/>
      <c r="DH444" s="54"/>
      <c r="DR444" s="54"/>
      <c r="EB444" s="54"/>
      <c r="EL444" s="54"/>
      <c r="EV444" s="54"/>
      <c r="FF444" s="54"/>
      <c r="FP444" s="54"/>
      <c r="FZ444" s="54"/>
      <c r="GJ444" s="54"/>
      <c r="GT444" s="54"/>
      <c r="HD444" s="54"/>
      <c r="HN444" s="54"/>
      <c r="HX444" s="54"/>
      <c r="IH444" s="54"/>
    </row>
    <row r="445" spans="1:242" s="2" customFormat="1" x14ac:dyDescent="0.25">
      <c r="A445" s="165"/>
      <c r="B445" s="54"/>
      <c r="L445" s="54"/>
      <c r="V445" s="54"/>
      <c r="AF445" s="54"/>
      <c r="AP445" s="54"/>
      <c r="AZ445" s="54"/>
      <c r="BJ445" s="54"/>
      <c r="BT445" s="54"/>
      <c r="CD445" s="54"/>
      <c r="CN445" s="54"/>
      <c r="CX445" s="54"/>
      <c r="DH445" s="54"/>
      <c r="DR445" s="54"/>
      <c r="EB445" s="54"/>
      <c r="EL445" s="54"/>
      <c r="EV445" s="54"/>
      <c r="FF445" s="54"/>
      <c r="FP445" s="54"/>
      <c r="FZ445" s="54"/>
      <c r="GJ445" s="54"/>
      <c r="GT445" s="54"/>
      <c r="HD445" s="54"/>
      <c r="HN445" s="54"/>
      <c r="HX445" s="54"/>
      <c r="IH445" s="54"/>
    </row>
    <row r="446" spans="1:242" s="2" customFormat="1" x14ac:dyDescent="0.25">
      <c r="A446" s="165"/>
      <c r="B446" s="54"/>
      <c r="L446" s="54"/>
      <c r="V446" s="54"/>
      <c r="AF446" s="54"/>
      <c r="AP446" s="54"/>
      <c r="AZ446" s="54"/>
      <c r="BJ446" s="54"/>
      <c r="BT446" s="54"/>
      <c r="CD446" s="54"/>
      <c r="CN446" s="54"/>
      <c r="CX446" s="54"/>
      <c r="DH446" s="54"/>
      <c r="DR446" s="54"/>
      <c r="EB446" s="54"/>
      <c r="EL446" s="54"/>
      <c r="EV446" s="54"/>
      <c r="FF446" s="54"/>
      <c r="FP446" s="54"/>
      <c r="FZ446" s="54"/>
      <c r="GJ446" s="54"/>
      <c r="GT446" s="54"/>
      <c r="HD446" s="54"/>
      <c r="HN446" s="54"/>
      <c r="HX446" s="54"/>
      <c r="IH446" s="54"/>
    </row>
    <row r="447" spans="1:242" s="2" customFormat="1" x14ac:dyDescent="0.25">
      <c r="A447" s="165"/>
      <c r="B447" s="54"/>
      <c r="L447" s="54"/>
      <c r="V447" s="54"/>
      <c r="AF447" s="54"/>
      <c r="AP447" s="54"/>
      <c r="AZ447" s="54"/>
      <c r="BJ447" s="54"/>
      <c r="BT447" s="54"/>
      <c r="CD447" s="54"/>
      <c r="CN447" s="54"/>
      <c r="CX447" s="54"/>
      <c r="DH447" s="54"/>
      <c r="DR447" s="54"/>
      <c r="EB447" s="54"/>
      <c r="EL447" s="54"/>
      <c r="EV447" s="54"/>
      <c r="FF447" s="54"/>
      <c r="FP447" s="54"/>
      <c r="FZ447" s="54"/>
      <c r="GJ447" s="54"/>
      <c r="GT447" s="54"/>
      <c r="HD447" s="54"/>
      <c r="HN447" s="54"/>
      <c r="HX447" s="54"/>
      <c r="IH447" s="54"/>
    </row>
    <row r="448" spans="1:242" s="2" customFormat="1" x14ac:dyDescent="0.25">
      <c r="A448" s="165"/>
      <c r="B448" s="54"/>
      <c r="L448" s="54"/>
      <c r="V448" s="54"/>
      <c r="AF448" s="54"/>
      <c r="AP448" s="54"/>
      <c r="AZ448" s="54"/>
      <c r="BJ448" s="54"/>
      <c r="BT448" s="54"/>
      <c r="CD448" s="54"/>
      <c r="CN448" s="54"/>
      <c r="CX448" s="54"/>
      <c r="DH448" s="54"/>
      <c r="DR448" s="54"/>
      <c r="EB448" s="54"/>
      <c r="EL448" s="54"/>
      <c r="EV448" s="54"/>
      <c r="FF448" s="54"/>
      <c r="FP448" s="54"/>
      <c r="FZ448" s="54"/>
      <c r="GJ448" s="54"/>
      <c r="GT448" s="54"/>
      <c r="HD448" s="54"/>
      <c r="HN448" s="54"/>
      <c r="HX448" s="54"/>
      <c r="IH448" s="54"/>
    </row>
    <row r="449" spans="1:242" s="2" customFormat="1" x14ac:dyDescent="0.25">
      <c r="A449" s="165"/>
      <c r="B449" s="54"/>
      <c r="L449" s="54"/>
      <c r="V449" s="54"/>
      <c r="AF449" s="54"/>
      <c r="AP449" s="54"/>
      <c r="AZ449" s="54"/>
      <c r="BJ449" s="54"/>
      <c r="BT449" s="54"/>
      <c r="CD449" s="54"/>
      <c r="CN449" s="54"/>
      <c r="CX449" s="54"/>
      <c r="DH449" s="54"/>
      <c r="DR449" s="54"/>
      <c r="EB449" s="54"/>
      <c r="EL449" s="54"/>
      <c r="EV449" s="54"/>
      <c r="FF449" s="54"/>
      <c r="FP449" s="54"/>
      <c r="FZ449" s="54"/>
      <c r="GJ449" s="54"/>
      <c r="GT449" s="54"/>
      <c r="HD449" s="54"/>
      <c r="HN449" s="54"/>
      <c r="HX449" s="54"/>
      <c r="IH449" s="54"/>
    </row>
    <row r="450" spans="1:242" s="2" customFormat="1" x14ac:dyDescent="0.25">
      <c r="A450" s="165"/>
      <c r="B450" s="54"/>
      <c r="L450" s="54"/>
      <c r="V450" s="54"/>
      <c r="AF450" s="54"/>
      <c r="AP450" s="54"/>
      <c r="AZ450" s="54"/>
      <c r="BJ450" s="54"/>
      <c r="BT450" s="54"/>
      <c r="CD450" s="54"/>
      <c r="CN450" s="54"/>
      <c r="CX450" s="54"/>
      <c r="DH450" s="54"/>
      <c r="DR450" s="54"/>
      <c r="EB450" s="54"/>
      <c r="EL450" s="54"/>
      <c r="EV450" s="54"/>
      <c r="FF450" s="54"/>
      <c r="FP450" s="54"/>
      <c r="FZ450" s="54"/>
      <c r="GJ450" s="54"/>
      <c r="GT450" s="54"/>
      <c r="HD450" s="54"/>
      <c r="HN450" s="54"/>
      <c r="HX450" s="54"/>
      <c r="IH450" s="54"/>
    </row>
    <row r="451" spans="1:242" s="2" customFormat="1" x14ac:dyDescent="0.25">
      <c r="A451" s="165"/>
      <c r="B451" s="54"/>
      <c r="L451" s="54"/>
      <c r="V451" s="54"/>
      <c r="AF451" s="54"/>
      <c r="AP451" s="54"/>
      <c r="AZ451" s="54"/>
      <c r="BJ451" s="54"/>
      <c r="BT451" s="54"/>
      <c r="CD451" s="54"/>
      <c r="CN451" s="54"/>
      <c r="CX451" s="54"/>
      <c r="DH451" s="54"/>
      <c r="DR451" s="54"/>
      <c r="EB451" s="54"/>
      <c r="EL451" s="54"/>
      <c r="EV451" s="54"/>
      <c r="FF451" s="54"/>
      <c r="FP451" s="54"/>
      <c r="FZ451" s="54"/>
      <c r="GJ451" s="54"/>
      <c r="GT451" s="54"/>
      <c r="HD451" s="54"/>
      <c r="HN451" s="54"/>
      <c r="HX451" s="54"/>
      <c r="IH451" s="54"/>
    </row>
    <row r="452" spans="1:242" s="2" customFormat="1" x14ac:dyDescent="0.25">
      <c r="A452" s="165"/>
      <c r="B452" s="54"/>
      <c r="L452" s="54"/>
      <c r="V452" s="54"/>
      <c r="AF452" s="54"/>
      <c r="AP452" s="54"/>
      <c r="AZ452" s="54"/>
      <c r="BJ452" s="54"/>
      <c r="BT452" s="54"/>
      <c r="CD452" s="54"/>
      <c r="CN452" s="54"/>
      <c r="CX452" s="54"/>
      <c r="DH452" s="54"/>
      <c r="DR452" s="54"/>
      <c r="EB452" s="54"/>
      <c r="EL452" s="54"/>
      <c r="EV452" s="54"/>
      <c r="FF452" s="54"/>
      <c r="FP452" s="54"/>
      <c r="FZ452" s="54"/>
      <c r="GJ452" s="54"/>
      <c r="GT452" s="54"/>
      <c r="HD452" s="54"/>
      <c r="HN452" s="54"/>
      <c r="HX452" s="54"/>
      <c r="IH452" s="54"/>
    </row>
    <row r="453" spans="1:242" s="2" customFormat="1" x14ac:dyDescent="0.25">
      <c r="A453" s="165"/>
      <c r="B453" s="54"/>
      <c r="L453" s="54"/>
      <c r="V453" s="54"/>
      <c r="AF453" s="54"/>
      <c r="AP453" s="54"/>
      <c r="AZ453" s="54"/>
      <c r="BJ453" s="54"/>
      <c r="BT453" s="54"/>
      <c r="CD453" s="54"/>
      <c r="CN453" s="54"/>
      <c r="CX453" s="54"/>
      <c r="DH453" s="54"/>
      <c r="DR453" s="54"/>
      <c r="EB453" s="54"/>
      <c r="EL453" s="54"/>
      <c r="EV453" s="54"/>
      <c r="FF453" s="54"/>
      <c r="FP453" s="54"/>
      <c r="FZ453" s="54"/>
      <c r="GJ453" s="54"/>
      <c r="GT453" s="54"/>
      <c r="HD453" s="54"/>
      <c r="HN453" s="54"/>
      <c r="HX453" s="54"/>
      <c r="IH453" s="54"/>
    </row>
    <row r="454" spans="1:242" s="2" customFormat="1" x14ac:dyDescent="0.25">
      <c r="A454" s="165"/>
      <c r="B454" s="54"/>
      <c r="L454" s="54"/>
      <c r="V454" s="54"/>
      <c r="AF454" s="54"/>
      <c r="AP454" s="54"/>
      <c r="AZ454" s="54"/>
      <c r="BJ454" s="54"/>
      <c r="BT454" s="54"/>
      <c r="CD454" s="54"/>
      <c r="CN454" s="54"/>
      <c r="CX454" s="54"/>
      <c r="DH454" s="54"/>
      <c r="DR454" s="54"/>
      <c r="EB454" s="54"/>
      <c r="EL454" s="54"/>
      <c r="EV454" s="54"/>
      <c r="FF454" s="54"/>
      <c r="FP454" s="54"/>
      <c r="FZ454" s="54"/>
      <c r="GJ454" s="54"/>
      <c r="GT454" s="54"/>
      <c r="HD454" s="54"/>
      <c r="HN454" s="54"/>
      <c r="HX454" s="54"/>
      <c r="IH454" s="54"/>
    </row>
    <row r="455" spans="1:242" s="2" customFormat="1" x14ac:dyDescent="0.25">
      <c r="A455" s="165"/>
      <c r="B455" s="54"/>
      <c r="L455" s="54"/>
      <c r="V455" s="54"/>
      <c r="AF455" s="54"/>
      <c r="AP455" s="54"/>
      <c r="AZ455" s="54"/>
      <c r="BJ455" s="54"/>
      <c r="BT455" s="54"/>
      <c r="CD455" s="54"/>
      <c r="CN455" s="54"/>
      <c r="CX455" s="54"/>
      <c r="DH455" s="54"/>
      <c r="DR455" s="54"/>
      <c r="EB455" s="54"/>
      <c r="EL455" s="54"/>
      <c r="EV455" s="54"/>
      <c r="FF455" s="54"/>
      <c r="FP455" s="54"/>
      <c r="FZ455" s="54"/>
      <c r="GJ455" s="54"/>
      <c r="GT455" s="54"/>
      <c r="HD455" s="54"/>
      <c r="HN455" s="54"/>
      <c r="HX455" s="54"/>
      <c r="IH455" s="54"/>
    </row>
    <row r="456" spans="1:242" s="2" customFormat="1" x14ac:dyDescent="0.25">
      <c r="A456" s="165"/>
      <c r="B456" s="54"/>
      <c r="L456" s="54"/>
      <c r="V456" s="54"/>
      <c r="AF456" s="54"/>
      <c r="AP456" s="54"/>
      <c r="AZ456" s="54"/>
      <c r="BJ456" s="54"/>
      <c r="BT456" s="54"/>
      <c r="CD456" s="54"/>
      <c r="CN456" s="54"/>
      <c r="CX456" s="54"/>
      <c r="DH456" s="54"/>
      <c r="DR456" s="54"/>
      <c r="EB456" s="54"/>
      <c r="EL456" s="54"/>
      <c r="EV456" s="54"/>
      <c r="FF456" s="54"/>
      <c r="FP456" s="54"/>
      <c r="FZ456" s="54"/>
      <c r="GJ456" s="54"/>
      <c r="GT456" s="54"/>
      <c r="HD456" s="54"/>
      <c r="HN456" s="54"/>
      <c r="HX456" s="54"/>
      <c r="IH456" s="54"/>
    </row>
    <row r="457" spans="1:242" s="2" customFormat="1" x14ac:dyDescent="0.25">
      <c r="A457" s="165"/>
      <c r="B457" s="54"/>
      <c r="L457" s="54"/>
      <c r="V457" s="54"/>
      <c r="AF457" s="54"/>
      <c r="AP457" s="54"/>
      <c r="AZ457" s="54"/>
      <c r="BJ457" s="54"/>
      <c r="BT457" s="54"/>
      <c r="CD457" s="54"/>
      <c r="CN457" s="54"/>
      <c r="CX457" s="54"/>
      <c r="DH457" s="54"/>
      <c r="DR457" s="54"/>
      <c r="EB457" s="54"/>
      <c r="EL457" s="54"/>
      <c r="EV457" s="54"/>
      <c r="FF457" s="54"/>
      <c r="FP457" s="54"/>
      <c r="FZ457" s="54"/>
      <c r="GJ457" s="54"/>
      <c r="GT457" s="54"/>
      <c r="HD457" s="54"/>
      <c r="HN457" s="54"/>
      <c r="HX457" s="54"/>
      <c r="IH457" s="54"/>
    </row>
    <row r="458" spans="1:242" s="2" customFormat="1" x14ac:dyDescent="0.25">
      <c r="A458" s="165"/>
      <c r="B458" s="54"/>
      <c r="L458" s="54"/>
      <c r="V458" s="54"/>
      <c r="AF458" s="54"/>
      <c r="AP458" s="54"/>
      <c r="AZ458" s="54"/>
      <c r="BJ458" s="54"/>
      <c r="BT458" s="54"/>
      <c r="CD458" s="54"/>
      <c r="CN458" s="54"/>
      <c r="CX458" s="54"/>
      <c r="DH458" s="54"/>
      <c r="DR458" s="54"/>
      <c r="EB458" s="54"/>
      <c r="EL458" s="54"/>
      <c r="EV458" s="54"/>
      <c r="FF458" s="54"/>
      <c r="FP458" s="54"/>
      <c r="FZ458" s="54"/>
      <c r="GJ458" s="54"/>
      <c r="GT458" s="54"/>
      <c r="HD458" s="54"/>
      <c r="HN458" s="54"/>
      <c r="HX458" s="54"/>
      <c r="IH458" s="54"/>
    </row>
    <row r="459" spans="1:242" s="2" customFormat="1" x14ac:dyDescent="0.25">
      <c r="A459" s="165"/>
      <c r="B459" s="54"/>
      <c r="L459" s="54"/>
      <c r="V459" s="54"/>
      <c r="AF459" s="54"/>
      <c r="AP459" s="54"/>
      <c r="AZ459" s="54"/>
      <c r="BJ459" s="54"/>
      <c r="BT459" s="54"/>
      <c r="CD459" s="54"/>
      <c r="CN459" s="54"/>
      <c r="CX459" s="54"/>
      <c r="DH459" s="54"/>
      <c r="DR459" s="54"/>
      <c r="EB459" s="54"/>
      <c r="EL459" s="54"/>
      <c r="EV459" s="54"/>
      <c r="FF459" s="54"/>
      <c r="FP459" s="54"/>
      <c r="FZ459" s="54"/>
      <c r="GJ459" s="54"/>
      <c r="GT459" s="54"/>
      <c r="HD459" s="54"/>
      <c r="HN459" s="54"/>
      <c r="HX459" s="54"/>
      <c r="IH459" s="54"/>
    </row>
    <row r="460" spans="1:242" s="2" customFormat="1" x14ac:dyDescent="0.25">
      <c r="A460" s="165"/>
      <c r="B460" s="54"/>
      <c r="L460" s="54"/>
      <c r="V460" s="54"/>
      <c r="AF460" s="54"/>
      <c r="AP460" s="54"/>
      <c r="AZ460" s="54"/>
      <c r="BJ460" s="54"/>
      <c r="BT460" s="54"/>
      <c r="CD460" s="54"/>
      <c r="CN460" s="54"/>
      <c r="CX460" s="54"/>
      <c r="DH460" s="54"/>
      <c r="DR460" s="54"/>
      <c r="EB460" s="54"/>
      <c r="EL460" s="54"/>
      <c r="EV460" s="54"/>
      <c r="FF460" s="54"/>
      <c r="FP460" s="54"/>
      <c r="FZ460" s="54"/>
      <c r="GJ460" s="54"/>
      <c r="GT460" s="54"/>
      <c r="HD460" s="54"/>
      <c r="HN460" s="54"/>
      <c r="HX460" s="54"/>
      <c r="IH460" s="54"/>
    </row>
    <row r="461" spans="1:242" s="2" customFormat="1" x14ac:dyDescent="0.25">
      <c r="A461" s="165"/>
      <c r="B461" s="54"/>
      <c r="L461" s="54"/>
      <c r="V461" s="54"/>
      <c r="AF461" s="54"/>
      <c r="AP461" s="54"/>
      <c r="AZ461" s="54"/>
      <c r="BJ461" s="54"/>
      <c r="BT461" s="54"/>
      <c r="CD461" s="54"/>
      <c r="CN461" s="54"/>
      <c r="CX461" s="54"/>
      <c r="DH461" s="54"/>
      <c r="DR461" s="54"/>
      <c r="EB461" s="54"/>
      <c r="EL461" s="54"/>
      <c r="EV461" s="54"/>
      <c r="FF461" s="54"/>
      <c r="FP461" s="54"/>
      <c r="FZ461" s="54"/>
      <c r="GJ461" s="54"/>
      <c r="GT461" s="54"/>
      <c r="HD461" s="54"/>
      <c r="HN461" s="54"/>
      <c r="HX461" s="54"/>
      <c r="IH461" s="54"/>
    </row>
    <row r="462" spans="1:242" s="2" customFormat="1" x14ac:dyDescent="0.25">
      <c r="A462" s="165"/>
      <c r="B462" s="54"/>
      <c r="L462" s="54"/>
      <c r="V462" s="54"/>
      <c r="AF462" s="54"/>
      <c r="AP462" s="54"/>
      <c r="AZ462" s="54"/>
      <c r="BJ462" s="54"/>
      <c r="BT462" s="54"/>
      <c r="CD462" s="54"/>
      <c r="CN462" s="54"/>
      <c r="CX462" s="54"/>
      <c r="DH462" s="54"/>
      <c r="DR462" s="54"/>
      <c r="EB462" s="54"/>
      <c r="EL462" s="54"/>
      <c r="EV462" s="54"/>
      <c r="FF462" s="54"/>
      <c r="FP462" s="54"/>
      <c r="FZ462" s="54"/>
      <c r="GJ462" s="54"/>
      <c r="GT462" s="54"/>
      <c r="HD462" s="54"/>
      <c r="HN462" s="54"/>
      <c r="HX462" s="54"/>
      <c r="IH462" s="54"/>
    </row>
    <row r="463" spans="1:242" s="2" customFormat="1" x14ac:dyDescent="0.25">
      <c r="A463" s="165"/>
      <c r="B463" s="54"/>
      <c r="L463" s="54"/>
      <c r="V463" s="54"/>
      <c r="AF463" s="54"/>
      <c r="AP463" s="54"/>
      <c r="AZ463" s="54"/>
      <c r="BJ463" s="54"/>
      <c r="BT463" s="54"/>
      <c r="CD463" s="54"/>
      <c r="CN463" s="54"/>
      <c r="CX463" s="54"/>
      <c r="DH463" s="54"/>
      <c r="DR463" s="54"/>
      <c r="EB463" s="54"/>
      <c r="EL463" s="54"/>
      <c r="EV463" s="54"/>
      <c r="FF463" s="54"/>
      <c r="FP463" s="54"/>
      <c r="FZ463" s="54"/>
      <c r="GJ463" s="54"/>
      <c r="GT463" s="54"/>
      <c r="HD463" s="54"/>
      <c r="HN463" s="54"/>
      <c r="HX463" s="54"/>
      <c r="IH463" s="54"/>
    </row>
    <row r="464" spans="1:242" s="2" customFormat="1" x14ac:dyDescent="0.25">
      <c r="A464" s="165"/>
      <c r="B464" s="54"/>
      <c r="L464" s="54"/>
      <c r="V464" s="54"/>
      <c r="AF464" s="54"/>
      <c r="AP464" s="54"/>
      <c r="AZ464" s="54"/>
      <c r="BJ464" s="54"/>
      <c r="BT464" s="54"/>
      <c r="CD464" s="54"/>
      <c r="CN464" s="54"/>
      <c r="CX464" s="54"/>
      <c r="DH464" s="54"/>
      <c r="DR464" s="54"/>
      <c r="EB464" s="54"/>
      <c r="EL464" s="54"/>
      <c r="EV464" s="54"/>
      <c r="FF464" s="54"/>
      <c r="FP464" s="54"/>
      <c r="FZ464" s="54"/>
      <c r="GJ464" s="54"/>
      <c r="GT464" s="54"/>
      <c r="HD464" s="54"/>
      <c r="HN464" s="54"/>
      <c r="HX464" s="54"/>
      <c r="IH464" s="54"/>
    </row>
    <row r="465" spans="1:242" s="2" customFormat="1" x14ac:dyDescent="0.25">
      <c r="A465" s="165"/>
      <c r="B465" s="54"/>
      <c r="L465" s="54"/>
      <c r="V465" s="54"/>
      <c r="AF465" s="54"/>
      <c r="AP465" s="54"/>
      <c r="AZ465" s="54"/>
      <c r="BJ465" s="54"/>
      <c r="BT465" s="54"/>
      <c r="CD465" s="54"/>
      <c r="CN465" s="54"/>
      <c r="CX465" s="54"/>
      <c r="DH465" s="54"/>
      <c r="DR465" s="54"/>
      <c r="EB465" s="54"/>
      <c r="EL465" s="54"/>
      <c r="EV465" s="54"/>
      <c r="FF465" s="54"/>
      <c r="FP465" s="54"/>
      <c r="FZ465" s="54"/>
      <c r="GJ465" s="54"/>
      <c r="GT465" s="54"/>
      <c r="HD465" s="54"/>
      <c r="HN465" s="54"/>
      <c r="HX465" s="54"/>
      <c r="IH465" s="54"/>
    </row>
    <row r="466" spans="1:242" s="2" customFormat="1" x14ac:dyDescent="0.25">
      <c r="A466" s="165"/>
      <c r="B466" s="54"/>
      <c r="L466" s="54"/>
      <c r="V466" s="54"/>
      <c r="AF466" s="54"/>
      <c r="AP466" s="54"/>
      <c r="AZ466" s="54"/>
      <c r="BJ466" s="54"/>
      <c r="BT466" s="54"/>
      <c r="CD466" s="54"/>
      <c r="CN466" s="54"/>
      <c r="CX466" s="54"/>
      <c r="DH466" s="54"/>
      <c r="DR466" s="54"/>
      <c r="EB466" s="54"/>
      <c r="EL466" s="54"/>
      <c r="EV466" s="54"/>
      <c r="FF466" s="54"/>
      <c r="FP466" s="54"/>
      <c r="FZ466" s="54"/>
      <c r="GJ466" s="54"/>
      <c r="GT466" s="54"/>
      <c r="HD466" s="54"/>
      <c r="HN466" s="54"/>
      <c r="HX466" s="54"/>
      <c r="IH466" s="54"/>
    </row>
    <row r="467" spans="1:242" s="2" customFormat="1" x14ac:dyDescent="0.25">
      <c r="A467" s="165"/>
      <c r="B467" s="54"/>
      <c r="L467" s="54"/>
      <c r="V467" s="54"/>
      <c r="AF467" s="54"/>
      <c r="AP467" s="54"/>
      <c r="AZ467" s="54"/>
      <c r="BJ467" s="54"/>
      <c r="BT467" s="54"/>
      <c r="CD467" s="54"/>
      <c r="CN467" s="54"/>
      <c r="CX467" s="54"/>
      <c r="DH467" s="54"/>
      <c r="DR467" s="54"/>
      <c r="EB467" s="54"/>
      <c r="EL467" s="54"/>
      <c r="EV467" s="54"/>
      <c r="FF467" s="54"/>
      <c r="FP467" s="54"/>
      <c r="FZ467" s="54"/>
      <c r="GJ467" s="54"/>
      <c r="GT467" s="54"/>
      <c r="HD467" s="54"/>
      <c r="HN467" s="54"/>
      <c r="HX467" s="54"/>
      <c r="IH467" s="54"/>
    </row>
    <row r="468" spans="1:242" s="2" customFormat="1" x14ac:dyDescent="0.25">
      <c r="A468" s="165"/>
      <c r="B468" s="54"/>
      <c r="L468" s="54"/>
      <c r="V468" s="54"/>
      <c r="AF468" s="54"/>
      <c r="AP468" s="54"/>
      <c r="AZ468" s="54"/>
      <c r="BJ468" s="54"/>
      <c r="BT468" s="54"/>
      <c r="CD468" s="54"/>
      <c r="CN468" s="54"/>
      <c r="CX468" s="54"/>
      <c r="DH468" s="54"/>
      <c r="DR468" s="54"/>
      <c r="EB468" s="54"/>
      <c r="EL468" s="54"/>
      <c r="EV468" s="54"/>
      <c r="FF468" s="54"/>
      <c r="FP468" s="54"/>
      <c r="FZ468" s="54"/>
      <c r="GJ468" s="54"/>
      <c r="GT468" s="54"/>
      <c r="HD468" s="54"/>
      <c r="HN468" s="54"/>
      <c r="HX468" s="54"/>
      <c r="IH468" s="54"/>
    </row>
    <row r="469" spans="1:242" s="2" customFormat="1" x14ac:dyDescent="0.25">
      <c r="A469" s="165"/>
      <c r="B469" s="54"/>
      <c r="L469" s="54"/>
      <c r="V469" s="54"/>
      <c r="AF469" s="54"/>
      <c r="AP469" s="54"/>
      <c r="AZ469" s="54"/>
      <c r="BJ469" s="54"/>
      <c r="BT469" s="54"/>
      <c r="CD469" s="54"/>
      <c r="CN469" s="54"/>
      <c r="CX469" s="54"/>
      <c r="DH469" s="54"/>
      <c r="DR469" s="54"/>
      <c r="EB469" s="54"/>
      <c r="EL469" s="54"/>
      <c r="EV469" s="54"/>
      <c r="FF469" s="54"/>
      <c r="FP469" s="54"/>
      <c r="FZ469" s="54"/>
      <c r="GJ469" s="54"/>
      <c r="GT469" s="54"/>
      <c r="HD469" s="54"/>
      <c r="HN469" s="54"/>
      <c r="HX469" s="54"/>
      <c r="IH469" s="54"/>
    </row>
    <row r="470" spans="1:242" s="2" customFormat="1" x14ac:dyDescent="0.25">
      <c r="A470" s="165"/>
      <c r="B470" s="54"/>
      <c r="L470" s="54"/>
      <c r="V470" s="54"/>
      <c r="AF470" s="54"/>
      <c r="AP470" s="54"/>
      <c r="AZ470" s="54"/>
      <c r="BJ470" s="54"/>
      <c r="BT470" s="54"/>
      <c r="CD470" s="54"/>
      <c r="CN470" s="54"/>
      <c r="CX470" s="54"/>
      <c r="DH470" s="54"/>
      <c r="DR470" s="54"/>
      <c r="EB470" s="54"/>
      <c r="EL470" s="54"/>
      <c r="EV470" s="54"/>
      <c r="FF470" s="54"/>
      <c r="FP470" s="54"/>
      <c r="FZ470" s="54"/>
      <c r="GJ470" s="54"/>
      <c r="GT470" s="54"/>
      <c r="HD470" s="54"/>
      <c r="HN470" s="54"/>
      <c r="HX470" s="54"/>
      <c r="IH470" s="54"/>
    </row>
    <row r="471" spans="1:242" s="2" customFormat="1" x14ac:dyDescent="0.25">
      <c r="A471" s="165"/>
      <c r="B471" s="54"/>
      <c r="L471" s="54"/>
      <c r="V471" s="54"/>
      <c r="AF471" s="54"/>
      <c r="AP471" s="54"/>
      <c r="AZ471" s="54"/>
      <c r="BJ471" s="54"/>
      <c r="BT471" s="54"/>
      <c r="CD471" s="54"/>
      <c r="CN471" s="54"/>
      <c r="CX471" s="54"/>
      <c r="DH471" s="54"/>
      <c r="DR471" s="54"/>
      <c r="EB471" s="54"/>
      <c r="EL471" s="54"/>
      <c r="EV471" s="54"/>
      <c r="FF471" s="54"/>
      <c r="FP471" s="54"/>
      <c r="FZ471" s="54"/>
      <c r="GJ471" s="54"/>
      <c r="GT471" s="54"/>
      <c r="HD471" s="54"/>
      <c r="HN471" s="54"/>
      <c r="HX471" s="54"/>
      <c r="IH471" s="54"/>
    </row>
    <row r="472" spans="1:242" s="2" customFormat="1" x14ac:dyDescent="0.25">
      <c r="A472" s="165"/>
      <c r="B472" s="54"/>
      <c r="L472" s="54"/>
      <c r="V472" s="54"/>
      <c r="AF472" s="54"/>
      <c r="AP472" s="54"/>
      <c r="AZ472" s="54"/>
      <c r="BJ472" s="54"/>
      <c r="BT472" s="54"/>
      <c r="CD472" s="54"/>
      <c r="CN472" s="54"/>
      <c r="CX472" s="54"/>
      <c r="DH472" s="54"/>
      <c r="DR472" s="54"/>
      <c r="EB472" s="54"/>
      <c r="EL472" s="54"/>
      <c r="EV472" s="54"/>
      <c r="FF472" s="54"/>
      <c r="FP472" s="54"/>
      <c r="FZ472" s="54"/>
      <c r="GJ472" s="54"/>
      <c r="GT472" s="54"/>
      <c r="HD472" s="54"/>
      <c r="HN472" s="54"/>
      <c r="HX472" s="54"/>
      <c r="IH472" s="54"/>
    </row>
    <row r="473" spans="1:242" s="2" customFormat="1" x14ac:dyDescent="0.25">
      <c r="A473" s="165"/>
      <c r="B473" s="54"/>
      <c r="L473" s="54"/>
      <c r="V473" s="54"/>
      <c r="AF473" s="54"/>
      <c r="AP473" s="54"/>
      <c r="AZ473" s="54"/>
      <c r="BJ473" s="54"/>
      <c r="BT473" s="54"/>
      <c r="CD473" s="54"/>
      <c r="CN473" s="54"/>
      <c r="CX473" s="54"/>
      <c r="DH473" s="54"/>
      <c r="DR473" s="54"/>
      <c r="EB473" s="54"/>
      <c r="EL473" s="54"/>
      <c r="EV473" s="54"/>
      <c r="FF473" s="54"/>
      <c r="FP473" s="54"/>
      <c r="FZ473" s="54"/>
      <c r="GJ473" s="54"/>
      <c r="GT473" s="54"/>
      <c r="HD473" s="54"/>
      <c r="HN473" s="54"/>
      <c r="HX473" s="54"/>
      <c r="IH473" s="54"/>
    </row>
    <row r="474" spans="1:242" s="2" customFormat="1" x14ac:dyDescent="0.25">
      <c r="A474" s="165"/>
      <c r="B474" s="54"/>
      <c r="L474" s="54"/>
      <c r="V474" s="54"/>
      <c r="AF474" s="54"/>
      <c r="AP474" s="54"/>
      <c r="AZ474" s="54"/>
      <c r="BJ474" s="54"/>
      <c r="BT474" s="54"/>
      <c r="CD474" s="54"/>
      <c r="CN474" s="54"/>
      <c r="CX474" s="54"/>
      <c r="DH474" s="54"/>
      <c r="DR474" s="54"/>
      <c r="EB474" s="54"/>
      <c r="EL474" s="54"/>
      <c r="EV474" s="54"/>
      <c r="FF474" s="54"/>
      <c r="FP474" s="54"/>
      <c r="FZ474" s="54"/>
      <c r="GJ474" s="54"/>
      <c r="GT474" s="54"/>
      <c r="HD474" s="54"/>
      <c r="HN474" s="54"/>
      <c r="HX474" s="54"/>
      <c r="IH474" s="54"/>
    </row>
    <row r="475" spans="1:242" s="2" customFormat="1" x14ac:dyDescent="0.25">
      <c r="A475" s="165"/>
      <c r="B475" s="54"/>
      <c r="L475" s="54"/>
      <c r="V475" s="54"/>
      <c r="AF475" s="54"/>
      <c r="AP475" s="54"/>
      <c r="AZ475" s="54"/>
      <c r="BJ475" s="54"/>
      <c r="BT475" s="54"/>
      <c r="CD475" s="54"/>
      <c r="CN475" s="54"/>
      <c r="CX475" s="54"/>
      <c r="DH475" s="54"/>
      <c r="DR475" s="54"/>
      <c r="EB475" s="54"/>
      <c r="EL475" s="54"/>
      <c r="EV475" s="54"/>
      <c r="FF475" s="54"/>
      <c r="FP475" s="54"/>
      <c r="FZ475" s="54"/>
      <c r="GJ475" s="54"/>
      <c r="GT475" s="54"/>
      <c r="HD475" s="54"/>
      <c r="HN475" s="54"/>
      <c r="HX475" s="54"/>
      <c r="IH475" s="54"/>
    </row>
    <row r="476" spans="1:242" s="2" customFormat="1" x14ac:dyDescent="0.25">
      <c r="A476" s="165"/>
      <c r="B476" s="54"/>
      <c r="L476" s="54"/>
      <c r="V476" s="54"/>
      <c r="AF476" s="54"/>
      <c r="AP476" s="54"/>
      <c r="AZ476" s="54"/>
      <c r="BJ476" s="54"/>
      <c r="BT476" s="54"/>
      <c r="CD476" s="54"/>
      <c r="CN476" s="54"/>
      <c r="CX476" s="54"/>
      <c r="DH476" s="54"/>
      <c r="DR476" s="54"/>
      <c r="EB476" s="54"/>
      <c r="EL476" s="54"/>
      <c r="EV476" s="54"/>
      <c r="FF476" s="54"/>
      <c r="FP476" s="54"/>
      <c r="FZ476" s="54"/>
      <c r="GJ476" s="54"/>
      <c r="GT476" s="54"/>
      <c r="HD476" s="54"/>
      <c r="HN476" s="54"/>
      <c r="HX476" s="54"/>
      <c r="IH476" s="54"/>
    </row>
    <row r="477" spans="1:242" s="2" customFormat="1" x14ac:dyDescent="0.25">
      <c r="A477" s="165"/>
      <c r="B477" s="54"/>
      <c r="L477" s="54"/>
      <c r="V477" s="54"/>
      <c r="AF477" s="54"/>
      <c r="AP477" s="54"/>
      <c r="AZ477" s="54"/>
      <c r="BJ477" s="54"/>
      <c r="BT477" s="54"/>
      <c r="CD477" s="54"/>
      <c r="CN477" s="54"/>
      <c r="CX477" s="54"/>
      <c r="DH477" s="54"/>
      <c r="DR477" s="54"/>
      <c r="EB477" s="54"/>
      <c r="EL477" s="54"/>
      <c r="EV477" s="54"/>
      <c r="FF477" s="54"/>
      <c r="FP477" s="54"/>
      <c r="FZ477" s="54"/>
      <c r="GJ477" s="54"/>
      <c r="GT477" s="54"/>
      <c r="HD477" s="54"/>
      <c r="HN477" s="54"/>
      <c r="HX477" s="54"/>
      <c r="IH477" s="54"/>
    </row>
    <row r="478" spans="1:242" s="2" customFormat="1" x14ac:dyDescent="0.25">
      <c r="A478" s="165"/>
      <c r="B478" s="54"/>
      <c r="L478" s="54"/>
      <c r="V478" s="54"/>
      <c r="AF478" s="54"/>
      <c r="AP478" s="54"/>
      <c r="AZ478" s="54"/>
      <c r="BJ478" s="54"/>
      <c r="BT478" s="54"/>
      <c r="CD478" s="54"/>
      <c r="CN478" s="54"/>
      <c r="CX478" s="54"/>
      <c r="DH478" s="54"/>
      <c r="DR478" s="54"/>
      <c r="EB478" s="54"/>
      <c r="EL478" s="54"/>
      <c r="EV478" s="54"/>
      <c r="FF478" s="54"/>
      <c r="FP478" s="54"/>
      <c r="FZ478" s="54"/>
      <c r="GJ478" s="54"/>
      <c r="GT478" s="54"/>
      <c r="HD478" s="54"/>
      <c r="HN478" s="54"/>
      <c r="HX478" s="54"/>
      <c r="IH478" s="54"/>
    </row>
    <row r="479" spans="1:242" s="2" customFormat="1" x14ac:dyDescent="0.25">
      <c r="A479" s="165"/>
      <c r="B479" s="54"/>
      <c r="L479" s="54"/>
      <c r="V479" s="54"/>
      <c r="AF479" s="54"/>
      <c r="AP479" s="54"/>
      <c r="AZ479" s="54"/>
      <c r="BJ479" s="54"/>
      <c r="BT479" s="54"/>
      <c r="CD479" s="54"/>
      <c r="CN479" s="54"/>
      <c r="CX479" s="54"/>
      <c r="DH479" s="54"/>
      <c r="DR479" s="54"/>
      <c r="EB479" s="54"/>
      <c r="EL479" s="54"/>
      <c r="EV479" s="54"/>
      <c r="FF479" s="54"/>
      <c r="FP479" s="54"/>
      <c r="FZ479" s="54"/>
      <c r="GJ479" s="54"/>
      <c r="GT479" s="54"/>
      <c r="HD479" s="54"/>
      <c r="HN479" s="54"/>
      <c r="HX479" s="54"/>
      <c r="IH479" s="54"/>
    </row>
    <row r="480" spans="1:242" s="2" customFormat="1" x14ac:dyDescent="0.25">
      <c r="A480" s="165"/>
      <c r="B480" s="54"/>
      <c r="L480" s="54"/>
      <c r="V480" s="54"/>
      <c r="AF480" s="54"/>
      <c r="AP480" s="54"/>
      <c r="AZ480" s="54"/>
      <c r="BJ480" s="54"/>
      <c r="BT480" s="54"/>
      <c r="CD480" s="54"/>
      <c r="CN480" s="54"/>
      <c r="CX480" s="54"/>
      <c r="DH480" s="54"/>
      <c r="DR480" s="54"/>
      <c r="EB480" s="54"/>
      <c r="EL480" s="54"/>
      <c r="EV480" s="54"/>
      <c r="FF480" s="54"/>
      <c r="FP480" s="54"/>
      <c r="FZ480" s="54"/>
      <c r="GJ480" s="54"/>
      <c r="GT480" s="54"/>
      <c r="HD480" s="54"/>
      <c r="HN480" s="54"/>
      <c r="HX480" s="54"/>
      <c r="IH480" s="54"/>
    </row>
    <row r="481" spans="1:242" s="2" customFormat="1" x14ac:dyDescent="0.25">
      <c r="A481" s="165"/>
      <c r="B481" s="54"/>
      <c r="L481" s="54"/>
      <c r="V481" s="54"/>
      <c r="AF481" s="54"/>
      <c r="AP481" s="54"/>
      <c r="AZ481" s="54"/>
      <c r="BJ481" s="54"/>
      <c r="BT481" s="54"/>
      <c r="CD481" s="54"/>
      <c r="CN481" s="54"/>
      <c r="CX481" s="54"/>
      <c r="DH481" s="54"/>
      <c r="DR481" s="54"/>
      <c r="EB481" s="54"/>
      <c r="EL481" s="54"/>
      <c r="EV481" s="54"/>
      <c r="FF481" s="54"/>
      <c r="FP481" s="54"/>
      <c r="FZ481" s="54"/>
      <c r="GJ481" s="54"/>
      <c r="GT481" s="54"/>
      <c r="HD481" s="54"/>
      <c r="HN481" s="54"/>
      <c r="HX481" s="54"/>
      <c r="IH481" s="54"/>
    </row>
    <row r="482" spans="1:242" s="2" customFormat="1" x14ac:dyDescent="0.25">
      <c r="A482" s="165"/>
      <c r="B482" s="54"/>
      <c r="L482" s="54"/>
      <c r="V482" s="54"/>
      <c r="AF482" s="54"/>
      <c r="AP482" s="54"/>
      <c r="AZ482" s="54"/>
      <c r="BJ482" s="54"/>
      <c r="BT482" s="54"/>
      <c r="CD482" s="54"/>
      <c r="CN482" s="54"/>
      <c r="CX482" s="54"/>
      <c r="DH482" s="54"/>
      <c r="DR482" s="54"/>
      <c r="EB482" s="54"/>
      <c r="EL482" s="54"/>
      <c r="EV482" s="54"/>
      <c r="FF482" s="54"/>
      <c r="FP482" s="54"/>
      <c r="FZ482" s="54"/>
      <c r="GJ482" s="54"/>
      <c r="GT482" s="54"/>
      <c r="HD482" s="54"/>
      <c r="HN482" s="54"/>
      <c r="HX482" s="54"/>
      <c r="IH482" s="54"/>
    </row>
    <row r="483" spans="1:242" s="2" customFormat="1" x14ac:dyDescent="0.25">
      <c r="A483" s="165"/>
      <c r="B483" s="54"/>
      <c r="L483" s="54"/>
      <c r="V483" s="54"/>
      <c r="AF483" s="54"/>
      <c r="AP483" s="54"/>
      <c r="AZ483" s="54"/>
      <c r="BJ483" s="54"/>
      <c r="BT483" s="54"/>
      <c r="CD483" s="54"/>
      <c r="CN483" s="54"/>
      <c r="CX483" s="54"/>
      <c r="DH483" s="54"/>
      <c r="DR483" s="54"/>
      <c r="EB483" s="54"/>
      <c r="EL483" s="54"/>
      <c r="EV483" s="54"/>
      <c r="FF483" s="54"/>
      <c r="FP483" s="54"/>
      <c r="FZ483" s="54"/>
      <c r="GJ483" s="54"/>
      <c r="GT483" s="54"/>
      <c r="HD483" s="54"/>
      <c r="HN483" s="54"/>
      <c r="HX483" s="54"/>
      <c r="IH483" s="54"/>
    </row>
    <row r="484" spans="1:242" s="2" customFormat="1" x14ac:dyDescent="0.25">
      <c r="A484" s="165"/>
      <c r="B484" s="54"/>
      <c r="L484" s="54"/>
      <c r="V484" s="54"/>
      <c r="AF484" s="54"/>
      <c r="AP484" s="54"/>
      <c r="AZ484" s="54"/>
      <c r="BJ484" s="54"/>
      <c r="BT484" s="54"/>
      <c r="CD484" s="54"/>
      <c r="CN484" s="54"/>
      <c r="CX484" s="54"/>
      <c r="DH484" s="54"/>
      <c r="DR484" s="54"/>
      <c r="EB484" s="54"/>
      <c r="EL484" s="54"/>
      <c r="EV484" s="54"/>
      <c r="FF484" s="54"/>
      <c r="FP484" s="54"/>
      <c r="FZ484" s="54"/>
      <c r="GJ484" s="54"/>
      <c r="GT484" s="54"/>
      <c r="HD484" s="54"/>
      <c r="HN484" s="54"/>
      <c r="HX484" s="54"/>
      <c r="IH484" s="54"/>
    </row>
    <row r="485" spans="1:242" s="2" customFormat="1" x14ac:dyDescent="0.25">
      <c r="A485" s="165"/>
      <c r="B485" s="54"/>
      <c r="L485" s="54"/>
      <c r="V485" s="54"/>
      <c r="AF485" s="54"/>
      <c r="AP485" s="54"/>
      <c r="AZ485" s="54"/>
      <c r="BJ485" s="54"/>
      <c r="BT485" s="54"/>
      <c r="CD485" s="54"/>
      <c r="CN485" s="54"/>
      <c r="CX485" s="54"/>
      <c r="DH485" s="54"/>
      <c r="DR485" s="54"/>
      <c r="EB485" s="54"/>
      <c r="EL485" s="54"/>
      <c r="EV485" s="54"/>
      <c r="FF485" s="54"/>
      <c r="FP485" s="54"/>
      <c r="FZ485" s="54"/>
      <c r="GJ485" s="54"/>
      <c r="GT485" s="54"/>
      <c r="HD485" s="54"/>
      <c r="HN485" s="54"/>
      <c r="HX485" s="54"/>
      <c r="IH485" s="54"/>
    </row>
    <row r="486" spans="1:242" s="2" customFormat="1" x14ac:dyDescent="0.25">
      <c r="A486" s="165"/>
      <c r="B486" s="54"/>
      <c r="L486" s="54"/>
      <c r="V486" s="54"/>
      <c r="AF486" s="54"/>
      <c r="AP486" s="54"/>
      <c r="AZ486" s="54"/>
      <c r="BJ486" s="54"/>
      <c r="BT486" s="54"/>
      <c r="CD486" s="54"/>
      <c r="CN486" s="54"/>
      <c r="CX486" s="54"/>
      <c r="DH486" s="54"/>
      <c r="DR486" s="54"/>
      <c r="EB486" s="54"/>
      <c r="EL486" s="54"/>
      <c r="EV486" s="54"/>
      <c r="FF486" s="54"/>
      <c r="FP486" s="54"/>
      <c r="FZ486" s="54"/>
      <c r="GJ486" s="54"/>
      <c r="GT486" s="54"/>
      <c r="HD486" s="54"/>
      <c r="HN486" s="54"/>
      <c r="HX486" s="54"/>
      <c r="IH486" s="54"/>
    </row>
    <row r="487" spans="1:242" s="2" customFormat="1" x14ac:dyDescent="0.25">
      <c r="A487" s="165"/>
      <c r="B487" s="54"/>
      <c r="L487" s="54"/>
      <c r="V487" s="54"/>
      <c r="AF487" s="54"/>
      <c r="AP487" s="54"/>
      <c r="AZ487" s="54"/>
      <c r="BJ487" s="54"/>
      <c r="BT487" s="54"/>
      <c r="CD487" s="54"/>
      <c r="CN487" s="54"/>
      <c r="CX487" s="54"/>
      <c r="DH487" s="54"/>
      <c r="DR487" s="54"/>
      <c r="EB487" s="54"/>
      <c r="EL487" s="54"/>
      <c r="EV487" s="54"/>
      <c r="FF487" s="54"/>
      <c r="FP487" s="54"/>
      <c r="FZ487" s="54"/>
      <c r="GJ487" s="54"/>
      <c r="GT487" s="54"/>
      <c r="HD487" s="54"/>
      <c r="HN487" s="54"/>
      <c r="HX487" s="54"/>
      <c r="IH487" s="54"/>
    </row>
    <row r="488" spans="1:242" s="2" customFormat="1" x14ac:dyDescent="0.25">
      <c r="A488" s="165"/>
      <c r="B488" s="54"/>
      <c r="L488" s="54"/>
      <c r="V488" s="54"/>
      <c r="AF488" s="54"/>
      <c r="AP488" s="54"/>
      <c r="AZ488" s="54"/>
      <c r="BJ488" s="54"/>
      <c r="BT488" s="54"/>
      <c r="CD488" s="54"/>
      <c r="CN488" s="54"/>
      <c r="CX488" s="54"/>
      <c r="DH488" s="54"/>
      <c r="DR488" s="54"/>
      <c r="EB488" s="54"/>
      <c r="EL488" s="54"/>
      <c r="EV488" s="54"/>
      <c r="FF488" s="54"/>
      <c r="FP488" s="54"/>
      <c r="FZ488" s="54"/>
      <c r="GJ488" s="54"/>
      <c r="GT488" s="54"/>
      <c r="HD488" s="54"/>
      <c r="HN488" s="54"/>
      <c r="HX488" s="54"/>
      <c r="IH488" s="54"/>
    </row>
    <row r="489" spans="1:242" s="2" customFormat="1" x14ac:dyDescent="0.25">
      <c r="A489" s="165"/>
      <c r="B489" s="54"/>
      <c r="L489" s="54"/>
      <c r="V489" s="54"/>
      <c r="AF489" s="54"/>
      <c r="AP489" s="54"/>
      <c r="AZ489" s="54"/>
      <c r="BJ489" s="54"/>
      <c r="BT489" s="54"/>
      <c r="CD489" s="54"/>
      <c r="CN489" s="54"/>
      <c r="CX489" s="54"/>
      <c r="DH489" s="54"/>
      <c r="DR489" s="54"/>
      <c r="EB489" s="54"/>
      <c r="EL489" s="54"/>
      <c r="EV489" s="54"/>
      <c r="FF489" s="54"/>
      <c r="FP489" s="54"/>
      <c r="FZ489" s="54"/>
      <c r="GJ489" s="54"/>
      <c r="GT489" s="54"/>
      <c r="HD489" s="54"/>
      <c r="HN489" s="54"/>
      <c r="HX489" s="54"/>
      <c r="IH489" s="54"/>
    </row>
    <row r="490" spans="1:242" s="2" customFormat="1" x14ac:dyDescent="0.25">
      <c r="A490" s="165"/>
      <c r="B490" s="54"/>
      <c r="L490" s="54"/>
      <c r="V490" s="54"/>
      <c r="AF490" s="54"/>
      <c r="AP490" s="54"/>
      <c r="AZ490" s="54"/>
      <c r="BJ490" s="54"/>
      <c r="BT490" s="54"/>
      <c r="CD490" s="54"/>
      <c r="CN490" s="54"/>
      <c r="CX490" s="54"/>
      <c r="DH490" s="54"/>
      <c r="DR490" s="54"/>
      <c r="EB490" s="54"/>
      <c r="EL490" s="54"/>
      <c r="EV490" s="54"/>
      <c r="FF490" s="54"/>
      <c r="FP490" s="54"/>
      <c r="FZ490" s="54"/>
      <c r="GJ490" s="54"/>
      <c r="GT490" s="54"/>
      <c r="HD490" s="54"/>
      <c r="HN490" s="54"/>
      <c r="HX490" s="54"/>
      <c r="IH490" s="54"/>
    </row>
    <row r="491" spans="1:242" s="2" customFormat="1" x14ac:dyDescent="0.25">
      <c r="A491" s="165"/>
      <c r="B491" s="54"/>
      <c r="L491" s="54"/>
      <c r="V491" s="54"/>
      <c r="AF491" s="54"/>
      <c r="AP491" s="54"/>
      <c r="AZ491" s="54"/>
      <c r="BJ491" s="54"/>
      <c r="BT491" s="54"/>
      <c r="CD491" s="54"/>
      <c r="CN491" s="54"/>
      <c r="CX491" s="54"/>
      <c r="DH491" s="54"/>
      <c r="DR491" s="54"/>
      <c r="EB491" s="54"/>
      <c r="EL491" s="54"/>
      <c r="EV491" s="54"/>
      <c r="FF491" s="54"/>
      <c r="FP491" s="54"/>
      <c r="FZ491" s="54"/>
      <c r="GJ491" s="54"/>
      <c r="GT491" s="54"/>
      <c r="HD491" s="54"/>
      <c r="HN491" s="54"/>
      <c r="HX491" s="54"/>
      <c r="IH491" s="54"/>
    </row>
    <row r="492" spans="1:242" s="2" customFormat="1" x14ac:dyDescent="0.25">
      <c r="A492" s="165"/>
      <c r="B492" s="54"/>
      <c r="L492" s="54"/>
      <c r="V492" s="54"/>
      <c r="AF492" s="54"/>
      <c r="AP492" s="54"/>
      <c r="AZ492" s="54"/>
      <c r="BJ492" s="54"/>
      <c r="BT492" s="54"/>
      <c r="CD492" s="54"/>
      <c r="CN492" s="54"/>
      <c r="CX492" s="54"/>
      <c r="DH492" s="54"/>
      <c r="DR492" s="54"/>
      <c r="EB492" s="54"/>
      <c r="EL492" s="54"/>
      <c r="EV492" s="54"/>
      <c r="FF492" s="54"/>
      <c r="FP492" s="54"/>
      <c r="FZ492" s="54"/>
      <c r="GJ492" s="54"/>
      <c r="GT492" s="54"/>
      <c r="HD492" s="54"/>
      <c r="HN492" s="54"/>
      <c r="HX492" s="54"/>
      <c r="IH492" s="54"/>
    </row>
    <row r="493" spans="1:242" s="2" customFormat="1" x14ac:dyDescent="0.25">
      <c r="A493" s="165"/>
      <c r="B493" s="54"/>
      <c r="L493" s="54"/>
      <c r="V493" s="54"/>
      <c r="AF493" s="54"/>
      <c r="AP493" s="54"/>
      <c r="AZ493" s="54"/>
      <c r="BJ493" s="54"/>
      <c r="BT493" s="54"/>
      <c r="CD493" s="54"/>
      <c r="CN493" s="54"/>
      <c r="CX493" s="54"/>
      <c r="DH493" s="54"/>
      <c r="DR493" s="54"/>
      <c r="EB493" s="54"/>
      <c r="EL493" s="54"/>
      <c r="EV493" s="54"/>
      <c r="FF493" s="54"/>
      <c r="FP493" s="54"/>
      <c r="FZ493" s="54"/>
      <c r="GJ493" s="54"/>
      <c r="GT493" s="54"/>
      <c r="HD493" s="54"/>
      <c r="HN493" s="54"/>
      <c r="HX493" s="54"/>
      <c r="IH493" s="54"/>
    </row>
    <row r="494" spans="1:242" s="2" customFormat="1" x14ac:dyDescent="0.25">
      <c r="A494" s="165"/>
      <c r="B494" s="54"/>
      <c r="L494" s="54"/>
      <c r="V494" s="54"/>
      <c r="AF494" s="54"/>
      <c r="AP494" s="54"/>
      <c r="AZ494" s="54"/>
      <c r="BJ494" s="54"/>
      <c r="BT494" s="54"/>
      <c r="CD494" s="54"/>
      <c r="CN494" s="54"/>
      <c r="CX494" s="54"/>
      <c r="DH494" s="54"/>
      <c r="DR494" s="54"/>
      <c r="EB494" s="54"/>
      <c r="EL494" s="54"/>
      <c r="EV494" s="54"/>
      <c r="FF494" s="54"/>
      <c r="FP494" s="54"/>
      <c r="FZ494" s="54"/>
      <c r="GJ494" s="54"/>
      <c r="GT494" s="54"/>
      <c r="HD494" s="54"/>
      <c r="HN494" s="54"/>
      <c r="HX494" s="54"/>
      <c r="IH494" s="54"/>
    </row>
    <row r="495" spans="1:242" s="2" customFormat="1" x14ac:dyDescent="0.25">
      <c r="A495" s="165"/>
      <c r="B495" s="54"/>
      <c r="L495" s="54"/>
      <c r="V495" s="54"/>
      <c r="AF495" s="54"/>
      <c r="AP495" s="54"/>
      <c r="AZ495" s="54"/>
      <c r="BJ495" s="54"/>
      <c r="BT495" s="54"/>
      <c r="CD495" s="54"/>
      <c r="CN495" s="54"/>
      <c r="CX495" s="54"/>
      <c r="DH495" s="54"/>
      <c r="DR495" s="54"/>
      <c r="EB495" s="54"/>
      <c r="EL495" s="54"/>
      <c r="EV495" s="54"/>
      <c r="FF495" s="54"/>
      <c r="FP495" s="54"/>
      <c r="FZ495" s="54"/>
      <c r="GJ495" s="54"/>
      <c r="GT495" s="54"/>
      <c r="HD495" s="54"/>
      <c r="HN495" s="54"/>
      <c r="HX495" s="54"/>
      <c r="IH495" s="54"/>
    </row>
    <row r="496" spans="1:242" s="2" customFormat="1" x14ac:dyDescent="0.25">
      <c r="A496" s="165"/>
      <c r="B496" s="54"/>
      <c r="L496" s="54"/>
      <c r="V496" s="54"/>
      <c r="AF496" s="54"/>
      <c r="AP496" s="54"/>
      <c r="AZ496" s="54"/>
      <c r="BJ496" s="54"/>
      <c r="BT496" s="54"/>
      <c r="CD496" s="54"/>
      <c r="CN496" s="54"/>
      <c r="CX496" s="54"/>
      <c r="DH496" s="54"/>
      <c r="DR496" s="54"/>
      <c r="EB496" s="54"/>
      <c r="EL496" s="54"/>
      <c r="EV496" s="54"/>
      <c r="FF496" s="54"/>
      <c r="FP496" s="54"/>
      <c r="FZ496" s="54"/>
      <c r="GJ496" s="54"/>
      <c r="GT496" s="54"/>
      <c r="HD496" s="54"/>
      <c r="HN496" s="54"/>
      <c r="HX496" s="54"/>
      <c r="IH496" s="54"/>
    </row>
    <row r="497" spans="1:242" s="2" customFormat="1" x14ac:dyDescent="0.25">
      <c r="A497" s="165"/>
      <c r="B497" s="54"/>
      <c r="L497" s="54"/>
      <c r="V497" s="54"/>
      <c r="AF497" s="54"/>
      <c r="AP497" s="54"/>
      <c r="AZ497" s="54"/>
      <c r="BJ497" s="54"/>
      <c r="BT497" s="54"/>
      <c r="CD497" s="54"/>
      <c r="CN497" s="54"/>
      <c r="CX497" s="54"/>
      <c r="DH497" s="54"/>
      <c r="DR497" s="54"/>
      <c r="EB497" s="54"/>
      <c r="EL497" s="54"/>
      <c r="EV497" s="54"/>
      <c r="FF497" s="54"/>
      <c r="FP497" s="54"/>
      <c r="FZ497" s="54"/>
      <c r="GJ497" s="54"/>
      <c r="GT497" s="54"/>
      <c r="HD497" s="54"/>
      <c r="HN497" s="54"/>
      <c r="HX497" s="54"/>
      <c r="IH497" s="54"/>
    </row>
    <row r="498" spans="1:242" s="2" customFormat="1" x14ac:dyDescent="0.25">
      <c r="A498" s="165"/>
      <c r="B498" s="54"/>
      <c r="L498" s="54"/>
      <c r="V498" s="54"/>
      <c r="AF498" s="54"/>
      <c r="AP498" s="54"/>
      <c r="AZ498" s="54"/>
      <c r="BJ498" s="54"/>
      <c r="BT498" s="54"/>
      <c r="CD498" s="54"/>
      <c r="CN498" s="54"/>
      <c r="CX498" s="54"/>
      <c r="DH498" s="54"/>
      <c r="DR498" s="54"/>
      <c r="EB498" s="54"/>
      <c r="EL498" s="54"/>
      <c r="EV498" s="54"/>
      <c r="FF498" s="54"/>
      <c r="FP498" s="54"/>
      <c r="FZ498" s="54"/>
      <c r="GJ498" s="54"/>
      <c r="GT498" s="54"/>
      <c r="HD498" s="54"/>
      <c r="HN498" s="54"/>
      <c r="HX498" s="54"/>
      <c r="IH498" s="54"/>
    </row>
    <row r="499" spans="1:242" s="2" customFormat="1" x14ac:dyDescent="0.25">
      <c r="A499" s="165"/>
      <c r="B499" s="54"/>
      <c r="L499" s="54"/>
      <c r="V499" s="54"/>
      <c r="AF499" s="54"/>
      <c r="AP499" s="54"/>
      <c r="AZ499" s="54"/>
      <c r="BJ499" s="54"/>
      <c r="BT499" s="54"/>
      <c r="CD499" s="54"/>
      <c r="CN499" s="54"/>
      <c r="CX499" s="54"/>
      <c r="DH499" s="54"/>
      <c r="DR499" s="54"/>
      <c r="EB499" s="54"/>
      <c r="EL499" s="54"/>
      <c r="EV499" s="54"/>
      <c r="FF499" s="54"/>
      <c r="FP499" s="54"/>
      <c r="FZ499" s="54"/>
      <c r="GJ499" s="54"/>
      <c r="GT499" s="54"/>
      <c r="HD499" s="54"/>
      <c r="HN499" s="54"/>
      <c r="HX499" s="54"/>
      <c r="IH499" s="54"/>
    </row>
    <row r="500" spans="1:242" s="2" customFormat="1" x14ac:dyDescent="0.25">
      <c r="A500" s="165"/>
      <c r="B500" s="54"/>
      <c r="L500" s="54"/>
      <c r="V500" s="54"/>
      <c r="AF500" s="54"/>
      <c r="AP500" s="54"/>
      <c r="AZ500" s="54"/>
      <c r="BJ500" s="54"/>
      <c r="BT500" s="54"/>
      <c r="CD500" s="54"/>
      <c r="CN500" s="54"/>
      <c r="CX500" s="54"/>
      <c r="DH500" s="54"/>
      <c r="DR500" s="54"/>
      <c r="EB500" s="54"/>
      <c r="EL500" s="54"/>
      <c r="EV500" s="54"/>
      <c r="FF500" s="54"/>
      <c r="FP500" s="54"/>
      <c r="FZ500" s="54"/>
      <c r="GJ500" s="54"/>
      <c r="GT500" s="54"/>
      <c r="HD500" s="54"/>
      <c r="HN500" s="54"/>
      <c r="HX500" s="54"/>
      <c r="IH500" s="54"/>
    </row>
    <row r="501" spans="1:242" s="2" customFormat="1" x14ac:dyDescent="0.25">
      <c r="A501" s="165"/>
      <c r="B501" s="54"/>
      <c r="L501" s="54"/>
      <c r="V501" s="54"/>
      <c r="AF501" s="54"/>
      <c r="AP501" s="54"/>
      <c r="AZ501" s="54"/>
      <c r="BJ501" s="54"/>
      <c r="BT501" s="54"/>
      <c r="CD501" s="54"/>
      <c r="CN501" s="54"/>
      <c r="CX501" s="54"/>
      <c r="DH501" s="54"/>
      <c r="DR501" s="54"/>
      <c r="EB501" s="54"/>
      <c r="EL501" s="54"/>
      <c r="EV501" s="54"/>
      <c r="FF501" s="54"/>
      <c r="FP501" s="54"/>
      <c r="FZ501" s="54"/>
      <c r="GJ501" s="54"/>
      <c r="GT501" s="54"/>
      <c r="HD501" s="54"/>
      <c r="HN501" s="54"/>
      <c r="HX501" s="54"/>
      <c r="IH501" s="54"/>
    </row>
    <row r="502" spans="1:242" s="2" customFormat="1" x14ac:dyDescent="0.25">
      <c r="A502" s="165"/>
      <c r="B502" s="54"/>
      <c r="L502" s="54"/>
      <c r="V502" s="54"/>
      <c r="AF502" s="54"/>
      <c r="AP502" s="54"/>
      <c r="AZ502" s="54"/>
      <c r="BJ502" s="54"/>
      <c r="BT502" s="54"/>
      <c r="CD502" s="54"/>
      <c r="CN502" s="54"/>
      <c r="CX502" s="54"/>
      <c r="DH502" s="54"/>
      <c r="DR502" s="54"/>
      <c r="EB502" s="54"/>
      <c r="EL502" s="54"/>
      <c r="EV502" s="54"/>
      <c r="FF502" s="54"/>
      <c r="FP502" s="54"/>
      <c r="FZ502" s="54"/>
      <c r="GJ502" s="54"/>
      <c r="GT502" s="54"/>
      <c r="HD502" s="54"/>
      <c r="HN502" s="54"/>
      <c r="HX502" s="54"/>
      <c r="IH502" s="54"/>
    </row>
    <row r="503" spans="1:242" s="2" customFormat="1" x14ac:dyDescent="0.25">
      <c r="A503" s="165"/>
      <c r="B503" s="54"/>
      <c r="L503" s="54"/>
      <c r="V503" s="54"/>
      <c r="AF503" s="54"/>
      <c r="AP503" s="54"/>
      <c r="AZ503" s="54"/>
      <c r="BJ503" s="54"/>
      <c r="BT503" s="54"/>
      <c r="CD503" s="54"/>
      <c r="CN503" s="54"/>
      <c r="CX503" s="54"/>
      <c r="DH503" s="54"/>
      <c r="DR503" s="54"/>
      <c r="EB503" s="54"/>
      <c r="EL503" s="54"/>
      <c r="EV503" s="54"/>
      <c r="FF503" s="54"/>
      <c r="FP503" s="54"/>
      <c r="FZ503" s="54"/>
      <c r="GJ503" s="54"/>
      <c r="GT503" s="54"/>
      <c r="HD503" s="54"/>
      <c r="HN503" s="54"/>
      <c r="HX503" s="54"/>
      <c r="IH503" s="54"/>
    </row>
    <row r="504" spans="1:242" s="2" customFormat="1" x14ac:dyDescent="0.25">
      <c r="A504" s="165"/>
      <c r="B504" s="54"/>
      <c r="L504" s="54"/>
      <c r="V504" s="54"/>
      <c r="AF504" s="54"/>
      <c r="AP504" s="54"/>
      <c r="AZ504" s="54"/>
      <c r="BJ504" s="54"/>
      <c r="BT504" s="54"/>
      <c r="CD504" s="54"/>
      <c r="CN504" s="54"/>
      <c r="CX504" s="54"/>
      <c r="DH504" s="54"/>
      <c r="DR504" s="54"/>
      <c r="EB504" s="54"/>
      <c r="EL504" s="54"/>
      <c r="EV504" s="54"/>
      <c r="FF504" s="54"/>
      <c r="FP504" s="54"/>
      <c r="FZ504" s="54"/>
      <c r="GJ504" s="54"/>
      <c r="GT504" s="54"/>
      <c r="HD504" s="54"/>
      <c r="HN504" s="54"/>
      <c r="HX504" s="54"/>
      <c r="IH504" s="54"/>
    </row>
    <row r="505" spans="1:242" s="2" customFormat="1" x14ac:dyDescent="0.25">
      <c r="A505" s="165"/>
      <c r="B505" s="54"/>
      <c r="L505" s="54"/>
      <c r="V505" s="54"/>
      <c r="AF505" s="54"/>
      <c r="AP505" s="54"/>
      <c r="AZ505" s="54"/>
      <c r="BJ505" s="54"/>
      <c r="BT505" s="54"/>
      <c r="CD505" s="54"/>
      <c r="CN505" s="54"/>
      <c r="CX505" s="54"/>
      <c r="DH505" s="54"/>
      <c r="DR505" s="54"/>
      <c r="EB505" s="54"/>
      <c r="EL505" s="54"/>
      <c r="EV505" s="54"/>
      <c r="FF505" s="54"/>
      <c r="FP505" s="54"/>
      <c r="FZ505" s="54"/>
      <c r="GJ505" s="54"/>
      <c r="GT505" s="54"/>
      <c r="HD505" s="54"/>
      <c r="HN505" s="54"/>
      <c r="HX505" s="54"/>
      <c r="IH505" s="54"/>
    </row>
    <row r="506" spans="1:242" s="2" customFormat="1" x14ac:dyDescent="0.25">
      <c r="A506" s="165"/>
      <c r="B506" s="54"/>
      <c r="L506" s="54"/>
      <c r="V506" s="54"/>
      <c r="AF506" s="54"/>
      <c r="AP506" s="54"/>
      <c r="AZ506" s="54"/>
      <c r="BJ506" s="54"/>
      <c r="BT506" s="54"/>
      <c r="CD506" s="54"/>
      <c r="CN506" s="54"/>
      <c r="CX506" s="54"/>
      <c r="DH506" s="54"/>
      <c r="DR506" s="54"/>
      <c r="EB506" s="54"/>
      <c r="EL506" s="54"/>
      <c r="EV506" s="54"/>
      <c r="FF506" s="54"/>
      <c r="FP506" s="54"/>
      <c r="FZ506" s="54"/>
      <c r="GJ506" s="54"/>
      <c r="GT506" s="54"/>
      <c r="HD506" s="54"/>
      <c r="HN506" s="54"/>
      <c r="HX506" s="54"/>
      <c r="IH506" s="54"/>
    </row>
    <row r="507" spans="1:242" s="2" customFormat="1" x14ac:dyDescent="0.25">
      <c r="A507" s="165"/>
      <c r="B507" s="54"/>
      <c r="L507" s="54"/>
      <c r="V507" s="54"/>
      <c r="AF507" s="54"/>
      <c r="AP507" s="54"/>
      <c r="AZ507" s="54"/>
      <c r="BJ507" s="54"/>
      <c r="BT507" s="54"/>
      <c r="CD507" s="54"/>
      <c r="CN507" s="54"/>
      <c r="CX507" s="54"/>
      <c r="DH507" s="54"/>
      <c r="DR507" s="54"/>
      <c r="EB507" s="54"/>
      <c r="EL507" s="54"/>
      <c r="EV507" s="54"/>
      <c r="FF507" s="54"/>
      <c r="FP507" s="54"/>
      <c r="FZ507" s="54"/>
      <c r="GJ507" s="54"/>
      <c r="GT507" s="54"/>
      <c r="HD507" s="54"/>
      <c r="HN507" s="54"/>
      <c r="HX507" s="54"/>
      <c r="IH507" s="54"/>
    </row>
    <row r="508" spans="1:242" s="2" customFormat="1" x14ac:dyDescent="0.25">
      <c r="A508" s="165"/>
      <c r="B508" s="54"/>
      <c r="L508" s="54"/>
      <c r="V508" s="54"/>
      <c r="AF508" s="54"/>
      <c r="AP508" s="54"/>
      <c r="AZ508" s="54"/>
      <c r="BJ508" s="54"/>
      <c r="BT508" s="54"/>
      <c r="CD508" s="54"/>
      <c r="CN508" s="54"/>
      <c r="CX508" s="54"/>
      <c r="DH508" s="54"/>
      <c r="DR508" s="54"/>
      <c r="EB508" s="54"/>
      <c r="EL508" s="54"/>
      <c r="EV508" s="54"/>
      <c r="FF508" s="54"/>
      <c r="FP508" s="54"/>
      <c r="FZ508" s="54"/>
      <c r="GJ508" s="54"/>
      <c r="GT508" s="54"/>
      <c r="HD508" s="54"/>
      <c r="HN508" s="54"/>
      <c r="HX508" s="54"/>
      <c r="IH508" s="54"/>
    </row>
    <row r="509" spans="1:242" s="2" customFormat="1" x14ac:dyDescent="0.25">
      <c r="A509" s="165"/>
      <c r="B509" s="54"/>
      <c r="L509" s="54"/>
      <c r="V509" s="54"/>
      <c r="AF509" s="54"/>
      <c r="AP509" s="54"/>
      <c r="AZ509" s="54"/>
      <c r="BJ509" s="54"/>
      <c r="BT509" s="54"/>
      <c r="CD509" s="54"/>
      <c r="CN509" s="54"/>
      <c r="CX509" s="54"/>
      <c r="DH509" s="54"/>
      <c r="DR509" s="54"/>
      <c r="EB509" s="54"/>
      <c r="EL509" s="54"/>
      <c r="EV509" s="54"/>
      <c r="FF509" s="54"/>
      <c r="FP509" s="54"/>
      <c r="FZ509" s="54"/>
      <c r="GJ509" s="54"/>
      <c r="GT509" s="54"/>
      <c r="HD509" s="54"/>
      <c r="HN509" s="54"/>
      <c r="HX509" s="54"/>
      <c r="IH509" s="54"/>
    </row>
    <row r="510" spans="1:242" s="2" customFormat="1" x14ac:dyDescent="0.25">
      <c r="A510" s="165"/>
      <c r="B510" s="54"/>
      <c r="L510" s="54"/>
      <c r="V510" s="54"/>
      <c r="AF510" s="54"/>
      <c r="AP510" s="54"/>
      <c r="AZ510" s="54"/>
      <c r="BJ510" s="54"/>
      <c r="BT510" s="54"/>
      <c r="CD510" s="54"/>
      <c r="CN510" s="54"/>
      <c r="CX510" s="54"/>
      <c r="DH510" s="54"/>
      <c r="DR510" s="54"/>
      <c r="EB510" s="54"/>
      <c r="EL510" s="54"/>
      <c r="EV510" s="54"/>
      <c r="FF510" s="54"/>
      <c r="FP510" s="54"/>
      <c r="FZ510" s="54"/>
      <c r="GJ510" s="54"/>
      <c r="GT510" s="54"/>
      <c r="HD510" s="54"/>
      <c r="HN510" s="54"/>
      <c r="HX510" s="54"/>
      <c r="IH510" s="54"/>
    </row>
    <row r="511" spans="1:242" s="2" customFormat="1" x14ac:dyDescent="0.25">
      <c r="A511" s="165"/>
      <c r="B511" s="54"/>
      <c r="L511" s="54"/>
      <c r="V511" s="54"/>
      <c r="AF511" s="54"/>
      <c r="AP511" s="54"/>
      <c r="AZ511" s="54"/>
      <c r="BJ511" s="54"/>
      <c r="BT511" s="54"/>
      <c r="CD511" s="54"/>
      <c r="CN511" s="54"/>
      <c r="CX511" s="54"/>
      <c r="DH511" s="54"/>
      <c r="DR511" s="54"/>
      <c r="EB511" s="54"/>
      <c r="EL511" s="54"/>
      <c r="EV511" s="54"/>
      <c r="FF511" s="54"/>
      <c r="FP511" s="54"/>
      <c r="FZ511" s="54"/>
      <c r="GJ511" s="54"/>
      <c r="GT511" s="54"/>
      <c r="HD511" s="54"/>
      <c r="HN511" s="54"/>
      <c r="HX511" s="54"/>
      <c r="IH511" s="54"/>
    </row>
    <row r="512" spans="1:242" s="2" customFormat="1" x14ac:dyDescent="0.25">
      <c r="A512" s="165"/>
      <c r="B512" s="54"/>
      <c r="L512" s="54"/>
      <c r="V512" s="54"/>
      <c r="AF512" s="54"/>
      <c r="AP512" s="54"/>
      <c r="AZ512" s="54"/>
      <c r="BJ512" s="54"/>
      <c r="BT512" s="54"/>
      <c r="CD512" s="54"/>
      <c r="CN512" s="54"/>
      <c r="CX512" s="54"/>
      <c r="DH512" s="54"/>
      <c r="DR512" s="54"/>
      <c r="EB512" s="54"/>
      <c r="EL512" s="54"/>
      <c r="EV512" s="54"/>
      <c r="FF512" s="54"/>
      <c r="FP512" s="54"/>
      <c r="FZ512" s="54"/>
      <c r="GJ512" s="54"/>
      <c r="GT512" s="54"/>
      <c r="HD512" s="54"/>
      <c r="HN512" s="54"/>
      <c r="HX512" s="54"/>
      <c r="IH512" s="54"/>
    </row>
    <row r="513" spans="1:242" s="2" customFormat="1" x14ac:dyDescent="0.25">
      <c r="A513" s="165"/>
      <c r="B513" s="54"/>
      <c r="L513" s="54"/>
      <c r="V513" s="54"/>
      <c r="AF513" s="54"/>
      <c r="AP513" s="54"/>
      <c r="AZ513" s="54"/>
      <c r="BJ513" s="54"/>
      <c r="BT513" s="54"/>
      <c r="CD513" s="54"/>
      <c r="CN513" s="54"/>
      <c r="CX513" s="54"/>
      <c r="DH513" s="54"/>
      <c r="DR513" s="54"/>
      <c r="EB513" s="54"/>
      <c r="EL513" s="54"/>
      <c r="EV513" s="54"/>
      <c r="FF513" s="54"/>
      <c r="FP513" s="54"/>
      <c r="FZ513" s="54"/>
      <c r="GJ513" s="54"/>
      <c r="GT513" s="54"/>
      <c r="HD513" s="54"/>
      <c r="HN513" s="54"/>
      <c r="HX513" s="54"/>
      <c r="IH513" s="54"/>
    </row>
    <row r="514" spans="1:242" s="2" customFormat="1" x14ac:dyDescent="0.25">
      <c r="A514" s="165"/>
      <c r="B514" s="54"/>
      <c r="L514" s="54"/>
      <c r="V514" s="54"/>
      <c r="AF514" s="54"/>
      <c r="AP514" s="54"/>
      <c r="AZ514" s="54"/>
      <c r="BJ514" s="54"/>
      <c r="BT514" s="54"/>
      <c r="CD514" s="54"/>
      <c r="CN514" s="54"/>
      <c r="CX514" s="54"/>
      <c r="DH514" s="54"/>
      <c r="DR514" s="54"/>
      <c r="EB514" s="54"/>
      <c r="EL514" s="54"/>
      <c r="EV514" s="54"/>
      <c r="FF514" s="54"/>
      <c r="FP514" s="54"/>
      <c r="FZ514" s="54"/>
      <c r="GJ514" s="54"/>
      <c r="GT514" s="54"/>
      <c r="HD514" s="54"/>
      <c r="HN514" s="54"/>
      <c r="HX514" s="54"/>
      <c r="IH514" s="54"/>
    </row>
    <row r="515" spans="1:242" s="2" customFormat="1" x14ac:dyDescent="0.25">
      <c r="A515" s="165"/>
      <c r="B515" s="54"/>
      <c r="L515" s="54"/>
      <c r="V515" s="54"/>
      <c r="AF515" s="54"/>
      <c r="AP515" s="54"/>
      <c r="AZ515" s="54"/>
      <c r="BJ515" s="54"/>
      <c r="BT515" s="54"/>
      <c r="CD515" s="54"/>
      <c r="CN515" s="54"/>
      <c r="CX515" s="54"/>
      <c r="DH515" s="54"/>
      <c r="DR515" s="54"/>
      <c r="EB515" s="54"/>
      <c r="EL515" s="54"/>
      <c r="EV515" s="54"/>
      <c r="FF515" s="54"/>
      <c r="FP515" s="54"/>
      <c r="FZ515" s="54"/>
      <c r="GJ515" s="54"/>
      <c r="GT515" s="54"/>
      <c r="HD515" s="54"/>
      <c r="HN515" s="54"/>
      <c r="HX515" s="54"/>
      <c r="IH515" s="54"/>
    </row>
    <row r="516" spans="1:242" s="2" customFormat="1" x14ac:dyDescent="0.25">
      <c r="A516" s="165"/>
      <c r="B516" s="54"/>
      <c r="L516" s="54"/>
      <c r="V516" s="54"/>
      <c r="AF516" s="54"/>
      <c r="AP516" s="54"/>
      <c r="AZ516" s="54"/>
      <c r="BJ516" s="54"/>
      <c r="BT516" s="54"/>
      <c r="CD516" s="54"/>
      <c r="CN516" s="54"/>
      <c r="CX516" s="54"/>
      <c r="DH516" s="54"/>
      <c r="DR516" s="54"/>
      <c r="EB516" s="54"/>
      <c r="EL516" s="54"/>
      <c r="EV516" s="54"/>
      <c r="FF516" s="54"/>
      <c r="FP516" s="54"/>
      <c r="FZ516" s="54"/>
      <c r="GJ516" s="54"/>
      <c r="GT516" s="54"/>
      <c r="HD516" s="54"/>
      <c r="HN516" s="54"/>
      <c r="HX516" s="54"/>
      <c r="IH516" s="54"/>
    </row>
    <row r="517" spans="1:242" s="2" customFormat="1" x14ac:dyDescent="0.25">
      <c r="A517" s="165"/>
      <c r="B517" s="54"/>
      <c r="L517" s="54"/>
      <c r="V517" s="54"/>
      <c r="AF517" s="54"/>
      <c r="AP517" s="54"/>
      <c r="AZ517" s="54"/>
      <c r="BJ517" s="54"/>
      <c r="BT517" s="54"/>
      <c r="CD517" s="54"/>
      <c r="CN517" s="54"/>
      <c r="CX517" s="54"/>
      <c r="DH517" s="54"/>
      <c r="DR517" s="54"/>
      <c r="EB517" s="54"/>
      <c r="EL517" s="54"/>
      <c r="EV517" s="54"/>
      <c r="FF517" s="54"/>
      <c r="FP517" s="54"/>
      <c r="FZ517" s="54"/>
      <c r="GJ517" s="54"/>
      <c r="GT517" s="54"/>
      <c r="HD517" s="54"/>
      <c r="HN517" s="54"/>
      <c r="HX517" s="54"/>
      <c r="IH517" s="54"/>
    </row>
    <row r="518" spans="1:242" s="2" customFormat="1" x14ac:dyDescent="0.25">
      <c r="A518" s="165"/>
      <c r="B518" s="54"/>
      <c r="L518" s="54"/>
      <c r="V518" s="54"/>
      <c r="AF518" s="54"/>
      <c r="AP518" s="54"/>
      <c r="AZ518" s="54"/>
      <c r="BJ518" s="54"/>
      <c r="BT518" s="54"/>
      <c r="CD518" s="54"/>
      <c r="CN518" s="54"/>
      <c r="CX518" s="54"/>
      <c r="DH518" s="54"/>
      <c r="DR518" s="54"/>
      <c r="EB518" s="54"/>
      <c r="EL518" s="54"/>
      <c r="EV518" s="54"/>
      <c r="FF518" s="54"/>
      <c r="FP518" s="54"/>
      <c r="FZ518" s="54"/>
      <c r="GJ518" s="54"/>
      <c r="GT518" s="54"/>
      <c r="HD518" s="54"/>
      <c r="HN518" s="54"/>
      <c r="HX518" s="54"/>
      <c r="IH518" s="54"/>
    </row>
    <row r="519" spans="1:242" s="2" customFormat="1" x14ac:dyDescent="0.25">
      <c r="A519" s="165"/>
      <c r="B519" s="54"/>
      <c r="L519" s="54"/>
      <c r="V519" s="54"/>
      <c r="AF519" s="54"/>
      <c r="AP519" s="54"/>
      <c r="AZ519" s="54"/>
      <c r="BJ519" s="54"/>
      <c r="BT519" s="54"/>
      <c r="CD519" s="54"/>
      <c r="CN519" s="54"/>
      <c r="CX519" s="54"/>
      <c r="DH519" s="54"/>
      <c r="DR519" s="54"/>
      <c r="EB519" s="54"/>
      <c r="EL519" s="54"/>
      <c r="EV519" s="54"/>
      <c r="FF519" s="54"/>
      <c r="FP519" s="54"/>
      <c r="FZ519" s="54"/>
      <c r="GJ519" s="54"/>
      <c r="GT519" s="54"/>
      <c r="HD519" s="54"/>
      <c r="HN519" s="54"/>
      <c r="HX519" s="54"/>
      <c r="IH519" s="54"/>
    </row>
    <row r="520" spans="1:242" s="2" customFormat="1" x14ac:dyDescent="0.25">
      <c r="A520" s="165"/>
      <c r="B520" s="54"/>
      <c r="L520" s="54"/>
      <c r="V520" s="54"/>
      <c r="AF520" s="54"/>
      <c r="AP520" s="54"/>
      <c r="AZ520" s="54"/>
      <c r="BJ520" s="54"/>
      <c r="BT520" s="54"/>
      <c r="CD520" s="54"/>
      <c r="CN520" s="54"/>
      <c r="CX520" s="54"/>
      <c r="DH520" s="54"/>
      <c r="DR520" s="54"/>
      <c r="EB520" s="54"/>
      <c r="EL520" s="54"/>
      <c r="EV520" s="54"/>
      <c r="FF520" s="54"/>
      <c r="FP520" s="54"/>
      <c r="FZ520" s="54"/>
      <c r="GJ520" s="54"/>
      <c r="GT520" s="54"/>
      <c r="HD520" s="54"/>
      <c r="HN520" s="54"/>
      <c r="HX520" s="54"/>
      <c r="IH520" s="54"/>
    </row>
    <row r="521" spans="1:242" s="2" customFormat="1" x14ac:dyDescent="0.25">
      <c r="A521" s="165"/>
      <c r="B521" s="54"/>
      <c r="L521" s="54"/>
      <c r="V521" s="54"/>
      <c r="AF521" s="54"/>
      <c r="AP521" s="54"/>
      <c r="AZ521" s="54"/>
      <c r="BJ521" s="54"/>
      <c r="BT521" s="54"/>
      <c r="CD521" s="54"/>
      <c r="CN521" s="54"/>
      <c r="CX521" s="54"/>
      <c r="DH521" s="54"/>
      <c r="DR521" s="54"/>
      <c r="EB521" s="54"/>
      <c r="EL521" s="54"/>
      <c r="EV521" s="54"/>
      <c r="FF521" s="54"/>
      <c r="FP521" s="54"/>
      <c r="FZ521" s="54"/>
      <c r="GJ521" s="54"/>
      <c r="GT521" s="54"/>
      <c r="HD521" s="54"/>
      <c r="HN521" s="54"/>
      <c r="HX521" s="54"/>
      <c r="IH521" s="54"/>
    </row>
    <row r="522" spans="1:242" s="2" customFormat="1" x14ac:dyDescent="0.25">
      <c r="A522" s="165"/>
      <c r="B522" s="54"/>
      <c r="L522" s="54"/>
      <c r="V522" s="54"/>
      <c r="AF522" s="54"/>
      <c r="AP522" s="54"/>
      <c r="AZ522" s="54"/>
      <c r="BJ522" s="54"/>
      <c r="BT522" s="54"/>
      <c r="CD522" s="54"/>
      <c r="CN522" s="54"/>
      <c r="CX522" s="54"/>
      <c r="DH522" s="54"/>
      <c r="DR522" s="54"/>
      <c r="EB522" s="54"/>
      <c r="EL522" s="54"/>
      <c r="EV522" s="54"/>
      <c r="FF522" s="54"/>
      <c r="FP522" s="54"/>
      <c r="FZ522" s="54"/>
      <c r="GJ522" s="54"/>
      <c r="GT522" s="54"/>
      <c r="HD522" s="54"/>
      <c r="HN522" s="54"/>
      <c r="HX522" s="54"/>
      <c r="IH522" s="54"/>
    </row>
    <row r="523" spans="1:242" s="2" customFormat="1" x14ac:dyDescent="0.25">
      <c r="A523" s="165"/>
      <c r="B523" s="54"/>
      <c r="L523" s="54"/>
      <c r="V523" s="54"/>
      <c r="AF523" s="54"/>
      <c r="AP523" s="54"/>
      <c r="AZ523" s="54"/>
      <c r="BJ523" s="54"/>
      <c r="BT523" s="54"/>
      <c r="CD523" s="54"/>
      <c r="CN523" s="54"/>
      <c r="CX523" s="54"/>
      <c r="DH523" s="54"/>
      <c r="DR523" s="54"/>
      <c r="EB523" s="54"/>
      <c r="EL523" s="54"/>
      <c r="EV523" s="54"/>
      <c r="FF523" s="54"/>
      <c r="FP523" s="54"/>
      <c r="FZ523" s="54"/>
      <c r="GJ523" s="54"/>
      <c r="GT523" s="54"/>
      <c r="HD523" s="54"/>
      <c r="HN523" s="54"/>
      <c r="HX523" s="54"/>
      <c r="IH523" s="54"/>
    </row>
    <row r="524" spans="1:242" s="2" customFormat="1" x14ac:dyDescent="0.25">
      <c r="A524" s="165"/>
      <c r="B524" s="54"/>
      <c r="L524" s="54"/>
      <c r="V524" s="54"/>
      <c r="AF524" s="54"/>
      <c r="AP524" s="54"/>
      <c r="AZ524" s="54"/>
      <c r="BJ524" s="54"/>
      <c r="BT524" s="54"/>
      <c r="CD524" s="54"/>
      <c r="CN524" s="54"/>
      <c r="CX524" s="54"/>
      <c r="DH524" s="54"/>
      <c r="DR524" s="54"/>
      <c r="EB524" s="54"/>
      <c r="EL524" s="54"/>
      <c r="EV524" s="54"/>
      <c r="FF524" s="54"/>
      <c r="FP524" s="54"/>
      <c r="FZ524" s="54"/>
      <c r="GJ524" s="54"/>
      <c r="GT524" s="54"/>
      <c r="HD524" s="54"/>
      <c r="HN524" s="54"/>
      <c r="HX524" s="54"/>
      <c r="IH524" s="54"/>
    </row>
    <row r="525" spans="1:242" s="2" customFormat="1" x14ac:dyDescent="0.25">
      <c r="A525" s="165"/>
      <c r="B525" s="54"/>
      <c r="L525" s="54"/>
      <c r="V525" s="54"/>
      <c r="AF525" s="54"/>
      <c r="AP525" s="54"/>
      <c r="AZ525" s="54"/>
      <c r="BJ525" s="54"/>
      <c r="BT525" s="54"/>
      <c r="CD525" s="54"/>
      <c r="CN525" s="54"/>
      <c r="CX525" s="54"/>
      <c r="DH525" s="54"/>
      <c r="DR525" s="54"/>
      <c r="EB525" s="54"/>
      <c r="EL525" s="54"/>
      <c r="EV525" s="54"/>
      <c r="FF525" s="54"/>
      <c r="FP525" s="54"/>
      <c r="FZ525" s="54"/>
      <c r="GJ525" s="54"/>
      <c r="GT525" s="54"/>
      <c r="HD525" s="54"/>
      <c r="HN525" s="54"/>
      <c r="HX525" s="54"/>
      <c r="IH525" s="54"/>
    </row>
    <row r="526" spans="1:242" s="2" customFormat="1" x14ac:dyDescent="0.25">
      <c r="A526" s="165"/>
      <c r="B526" s="54"/>
      <c r="L526" s="54"/>
      <c r="V526" s="54"/>
      <c r="AF526" s="54"/>
      <c r="AP526" s="54"/>
      <c r="AZ526" s="54"/>
      <c r="BJ526" s="54"/>
      <c r="BT526" s="54"/>
      <c r="CD526" s="54"/>
      <c r="CN526" s="54"/>
      <c r="CX526" s="54"/>
      <c r="DH526" s="54"/>
      <c r="DR526" s="54"/>
      <c r="EB526" s="54"/>
      <c r="EL526" s="54"/>
      <c r="EV526" s="54"/>
      <c r="FF526" s="54"/>
      <c r="FP526" s="54"/>
      <c r="FZ526" s="54"/>
      <c r="GJ526" s="54"/>
      <c r="GT526" s="54"/>
      <c r="HD526" s="54"/>
      <c r="HN526" s="54"/>
      <c r="HX526" s="54"/>
      <c r="IH526" s="54"/>
    </row>
    <row r="527" spans="1:242" s="2" customFormat="1" x14ac:dyDescent="0.25">
      <c r="A527" s="165"/>
      <c r="B527" s="54"/>
      <c r="L527" s="54"/>
      <c r="V527" s="54"/>
      <c r="AF527" s="54"/>
      <c r="AP527" s="54"/>
      <c r="AZ527" s="54"/>
      <c r="BJ527" s="54"/>
      <c r="BT527" s="54"/>
      <c r="CD527" s="54"/>
      <c r="CN527" s="54"/>
      <c r="CX527" s="54"/>
      <c r="DH527" s="54"/>
      <c r="DR527" s="54"/>
      <c r="EB527" s="54"/>
      <c r="EL527" s="54"/>
      <c r="EV527" s="54"/>
      <c r="FF527" s="54"/>
      <c r="FP527" s="54"/>
      <c r="FZ527" s="54"/>
      <c r="GJ527" s="54"/>
      <c r="GT527" s="54"/>
      <c r="HD527" s="54"/>
      <c r="HN527" s="54"/>
      <c r="HX527" s="54"/>
      <c r="IH527" s="54"/>
    </row>
    <row r="528" spans="1:242" s="2" customFormat="1" x14ac:dyDescent="0.25">
      <c r="A528" s="165"/>
      <c r="B528" s="54"/>
      <c r="L528" s="54"/>
      <c r="V528" s="54"/>
      <c r="AF528" s="54"/>
      <c r="AP528" s="54"/>
      <c r="AZ528" s="54"/>
      <c r="BJ528" s="54"/>
      <c r="BT528" s="54"/>
      <c r="CD528" s="54"/>
      <c r="CN528" s="54"/>
      <c r="CX528" s="54"/>
      <c r="DH528" s="54"/>
      <c r="DR528" s="54"/>
      <c r="EB528" s="54"/>
      <c r="EL528" s="54"/>
      <c r="EV528" s="54"/>
      <c r="FF528" s="54"/>
      <c r="FP528" s="54"/>
      <c r="FZ528" s="54"/>
      <c r="GJ528" s="54"/>
      <c r="GT528" s="54"/>
      <c r="HD528" s="54"/>
      <c r="HN528" s="54"/>
      <c r="HX528" s="54"/>
      <c r="IH528" s="54"/>
    </row>
    <row r="529" spans="1:242" s="2" customFormat="1" x14ac:dyDescent="0.25">
      <c r="A529" s="165"/>
      <c r="B529" s="54"/>
      <c r="L529" s="54"/>
      <c r="V529" s="54"/>
      <c r="AF529" s="54"/>
      <c r="AP529" s="54"/>
      <c r="AZ529" s="54"/>
      <c r="BJ529" s="54"/>
      <c r="BT529" s="54"/>
      <c r="CD529" s="54"/>
      <c r="CN529" s="54"/>
      <c r="CX529" s="54"/>
      <c r="DH529" s="54"/>
      <c r="DR529" s="54"/>
      <c r="EB529" s="54"/>
      <c r="EL529" s="54"/>
      <c r="EV529" s="54"/>
      <c r="FF529" s="54"/>
      <c r="FP529" s="54"/>
      <c r="FZ529" s="54"/>
      <c r="GJ529" s="54"/>
      <c r="GT529" s="54"/>
      <c r="HD529" s="54"/>
      <c r="HN529" s="54"/>
      <c r="HX529" s="54"/>
      <c r="IH529" s="54"/>
    </row>
    <row r="530" spans="1:242" s="2" customFormat="1" x14ac:dyDescent="0.25">
      <c r="A530" s="165"/>
      <c r="B530" s="54"/>
      <c r="L530" s="54"/>
      <c r="V530" s="54"/>
      <c r="AF530" s="54"/>
      <c r="AP530" s="54"/>
      <c r="AZ530" s="54"/>
      <c r="BJ530" s="54"/>
      <c r="BT530" s="54"/>
      <c r="CD530" s="54"/>
      <c r="CN530" s="54"/>
      <c r="CX530" s="54"/>
      <c r="DH530" s="54"/>
      <c r="DR530" s="54"/>
      <c r="EB530" s="54"/>
      <c r="EL530" s="54"/>
      <c r="EV530" s="54"/>
      <c r="FF530" s="54"/>
      <c r="FP530" s="54"/>
      <c r="FZ530" s="54"/>
      <c r="GJ530" s="54"/>
      <c r="GT530" s="54"/>
      <c r="HD530" s="54"/>
      <c r="HN530" s="54"/>
      <c r="HX530" s="54"/>
      <c r="IH530" s="54"/>
    </row>
    <row r="531" spans="1:242" s="2" customFormat="1" x14ac:dyDescent="0.25">
      <c r="A531" s="165"/>
      <c r="B531" s="54"/>
      <c r="L531" s="54"/>
      <c r="V531" s="54"/>
      <c r="AF531" s="54"/>
      <c r="AP531" s="54"/>
      <c r="AZ531" s="54"/>
      <c r="BJ531" s="54"/>
      <c r="BT531" s="54"/>
      <c r="CD531" s="54"/>
      <c r="CN531" s="54"/>
      <c r="CX531" s="54"/>
      <c r="DH531" s="54"/>
      <c r="DR531" s="54"/>
      <c r="EB531" s="54"/>
      <c r="EL531" s="54"/>
      <c r="EV531" s="54"/>
      <c r="FF531" s="54"/>
      <c r="FP531" s="54"/>
      <c r="FZ531" s="54"/>
      <c r="GJ531" s="54"/>
      <c r="GT531" s="54"/>
      <c r="HD531" s="54"/>
      <c r="HN531" s="54"/>
      <c r="HX531" s="54"/>
      <c r="IH531" s="54"/>
    </row>
    <row r="532" spans="1:242" s="2" customFormat="1" x14ac:dyDescent="0.25">
      <c r="A532" s="165"/>
      <c r="B532" s="54"/>
      <c r="L532" s="54"/>
      <c r="V532" s="54"/>
      <c r="AF532" s="54"/>
      <c r="AP532" s="54"/>
      <c r="AZ532" s="54"/>
      <c r="BJ532" s="54"/>
      <c r="BT532" s="54"/>
      <c r="CD532" s="54"/>
      <c r="CN532" s="54"/>
      <c r="CX532" s="54"/>
      <c r="DH532" s="54"/>
      <c r="DR532" s="54"/>
      <c r="EB532" s="54"/>
      <c r="EL532" s="54"/>
      <c r="EV532" s="54"/>
      <c r="FF532" s="54"/>
      <c r="FP532" s="54"/>
      <c r="FZ532" s="54"/>
      <c r="GJ532" s="54"/>
      <c r="GT532" s="54"/>
      <c r="HD532" s="54"/>
      <c r="HN532" s="54"/>
      <c r="HX532" s="54"/>
      <c r="IH532" s="54"/>
    </row>
    <row r="533" spans="1:242" s="2" customFormat="1" x14ac:dyDescent="0.25">
      <c r="A533" s="165"/>
      <c r="B533" s="54"/>
      <c r="L533" s="54"/>
      <c r="V533" s="54"/>
      <c r="AF533" s="54"/>
      <c r="AP533" s="54"/>
      <c r="AZ533" s="54"/>
      <c r="BJ533" s="54"/>
      <c r="BT533" s="54"/>
      <c r="CD533" s="54"/>
      <c r="CN533" s="54"/>
      <c r="CX533" s="54"/>
      <c r="DH533" s="54"/>
      <c r="DR533" s="54"/>
      <c r="EB533" s="54"/>
      <c r="EL533" s="54"/>
      <c r="EV533" s="54"/>
      <c r="FF533" s="54"/>
      <c r="FP533" s="54"/>
      <c r="FZ533" s="54"/>
      <c r="GJ533" s="54"/>
      <c r="GT533" s="54"/>
      <c r="HD533" s="54"/>
      <c r="HN533" s="54"/>
      <c r="HX533" s="54"/>
      <c r="IH533" s="54"/>
    </row>
    <row r="534" spans="1:242" s="2" customFormat="1" x14ac:dyDescent="0.25">
      <c r="A534" s="165"/>
      <c r="B534" s="54"/>
      <c r="L534" s="54"/>
      <c r="V534" s="54"/>
      <c r="AF534" s="54"/>
      <c r="AP534" s="54"/>
      <c r="AZ534" s="54"/>
      <c r="BJ534" s="54"/>
      <c r="BT534" s="54"/>
      <c r="CD534" s="54"/>
      <c r="CN534" s="54"/>
      <c r="CX534" s="54"/>
      <c r="DH534" s="54"/>
      <c r="DR534" s="54"/>
      <c r="EB534" s="54"/>
      <c r="EL534" s="54"/>
      <c r="EV534" s="54"/>
      <c r="FF534" s="54"/>
      <c r="FP534" s="54"/>
      <c r="FZ534" s="54"/>
      <c r="GJ534" s="54"/>
      <c r="GT534" s="54"/>
      <c r="HD534" s="54"/>
      <c r="HN534" s="54"/>
      <c r="HX534" s="54"/>
      <c r="IH534" s="54"/>
    </row>
    <row r="535" spans="1:242" s="2" customFormat="1" x14ac:dyDescent="0.25">
      <c r="A535" s="165"/>
      <c r="B535" s="54"/>
      <c r="L535" s="54"/>
      <c r="V535" s="54"/>
      <c r="AF535" s="54"/>
      <c r="AP535" s="54"/>
      <c r="AZ535" s="54"/>
      <c r="BJ535" s="54"/>
      <c r="BT535" s="54"/>
      <c r="CD535" s="54"/>
      <c r="CN535" s="54"/>
      <c r="CX535" s="54"/>
      <c r="DH535" s="54"/>
      <c r="DR535" s="54"/>
      <c r="EB535" s="54"/>
      <c r="EL535" s="54"/>
      <c r="EV535" s="54"/>
      <c r="FF535" s="54"/>
      <c r="FP535" s="54"/>
      <c r="FZ535" s="54"/>
      <c r="GJ535" s="54"/>
      <c r="GT535" s="54"/>
      <c r="HD535" s="54"/>
      <c r="HN535" s="54"/>
      <c r="HX535" s="54"/>
      <c r="IH535" s="54"/>
    </row>
    <row r="536" spans="1:242" s="2" customFormat="1" x14ac:dyDescent="0.25">
      <c r="A536" s="165"/>
      <c r="B536" s="54"/>
      <c r="L536" s="54"/>
      <c r="V536" s="54"/>
      <c r="AF536" s="54"/>
      <c r="AP536" s="54"/>
      <c r="AZ536" s="54"/>
      <c r="BJ536" s="54"/>
      <c r="BT536" s="54"/>
      <c r="CD536" s="54"/>
      <c r="CN536" s="54"/>
      <c r="CX536" s="54"/>
      <c r="DH536" s="54"/>
      <c r="DR536" s="54"/>
      <c r="EB536" s="54"/>
      <c r="EL536" s="54"/>
      <c r="EV536" s="54"/>
      <c r="FF536" s="54"/>
      <c r="FP536" s="54"/>
      <c r="FZ536" s="54"/>
      <c r="GJ536" s="54"/>
      <c r="GT536" s="54"/>
      <c r="HD536" s="54"/>
      <c r="HN536" s="54"/>
      <c r="HX536" s="54"/>
      <c r="IH536" s="54"/>
    </row>
    <row r="537" spans="1:242" s="2" customFormat="1" x14ac:dyDescent="0.25">
      <c r="A537" s="165"/>
      <c r="B537" s="54"/>
      <c r="L537" s="54"/>
      <c r="V537" s="54"/>
      <c r="AF537" s="54"/>
      <c r="AP537" s="54"/>
      <c r="AZ537" s="54"/>
      <c r="BJ537" s="54"/>
      <c r="BT537" s="54"/>
      <c r="CD537" s="54"/>
      <c r="CN537" s="54"/>
      <c r="CX537" s="54"/>
      <c r="DH537" s="54"/>
      <c r="DR537" s="54"/>
      <c r="EB537" s="54"/>
      <c r="EL537" s="54"/>
      <c r="EV537" s="54"/>
      <c r="FF537" s="54"/>
      <c r="FP537" s="54"/>
      <c r="FZ537" s="54"/>
      <c r="GJ537" s="54"/>
      <c r="GT537" s="54"/>
      <c r="HD537" s="54"/>
      <c r="HN537" s="54"/>
      <c r="HX537" s="54"/>
      <c r="IH537" s="54"/>
    </row>
    <row r="538" spans="1:242" s="2" customFormat="1" x14ac:dyDescent="0.25">
      <c r="A538" s="165"/>
      <c r="B538" s="54"/>
      <c r="L538" s="54"/>
      <c r="V538" s="54"/>
      <c r="AF538" s="54"/>
      <c r="AP538" s="54"/>
      <c r="AZ538" s="54"/>
      <c r="BJ538" s="54"/>
      <c r="BT538" s="54"/>
      <c r="CD538" s="54"/>
      <c r="CN538" s="54"/>
      <c r="CX538" s="54"/>
      <c r="DH538" s="54"/>
      <c r="DR538" s="54"/>
      <c r="EB538" s="54"/>
      <c r="EL538" s="54"/>
      <c r="EV538" s="54"/>
      <c r="FF538" s="54"/>
      <c r="FP538" s="54"/>
      <c r="FZ538" s="54"/>
      <c r="GJ538" s="54"/>
      <c r="GT538" s="54"/>
      <c r="HD538" s="54"/>
      <c r="HN538" s="54"/>
      <c r="HX538" s="54"/>
      <c r="IH538" s="54"/>
    </row>
    <row r="539" spans="1:242" s="2" customFormat="1" x14ac:dyDescent="0.25">
      <c r="A539" s="165"/>
      <c r="B539" s="54"/>
      <c r="L539" s="54"/>
      <c r="V539" s="54"/>
      <c r="AF539" s="54"/>
      <c r="AP539" s="54"/>
      <c r="AZ539" s="54"/>
      <c r="BJ539" s="54"/>
      <c r="BT539" s="54"/>
      <c r="CD539" s="54"/>
      <c r="CN539" s="54"/>
      <c r="CX539" s="54"/>
      <c r="DH539" s="54"/>
      <c r="DR539" s="54"/>
      <c r="EB539" s="54"/>
      <c r="EL539" s="54"/>
      <c r="EV539" s="54"/>
      <c r="FF539" s="54"/>
      <c r="FP539" s="54"/>
      <c r="FZ539" s="54"/>
      <c r="GJ539" s="54"/>
      <c r="GT539" s="54"/>
      <c r="HD539" s="54"/>
      <c r="HN539" s="54"/>
      <c r="HX539" s="54"/>
      <c r="IH539" s="54"/>
    </row>
    <row r="540" spans="1:242" s="2" customFormat="1" x14ac:dyDescent="0.25">
      <c r="A540" s="165"/>
      <c r="B540" s="54"/>
      <c r="L540" s="54"/>
      <c r="V540" s="54"/>
      <c r="AF540" s="54"/>
      <c r="AP540" s="54"/>
      <c r="AZ540" s="54"/>
      <c r="BJ540" s="54"/>
      <c r="BT540" s="54"/>
      <c r="CD540" s="54"/>
      <c r="CN540" s="54"/>
      <c r="CX540" s="54"/>
      <c r="DH540" s="54"/>
      <c r="DR540" s="54"/>
      <c r="EB540" s="54"/>
      <c r="EL540" s="54"/>
      <c r="EV540" s="54"/>
      <c r="FF540" s="54"/>
      <c r="FP540" s="54"/>
      <c r="FZ540" s="54"/>
      <c r="GJ540" s="54"/>
      <c r="GT540" s="54"/>
      <c r="HD540" s="54"/>
      <c r="HN540" s="54"/>
      <c r="HX540" s="54"/>
      <c r="IH540" s="54"/>
    </row>
    <row r="541" spans="1:242" s="2" customFormat="1" x14ac:dyDescent="0.25">
      <c r="A541" s="165"/>
      <c r="B541" s="54"/>
      <c r="L541" s="54"/>
      <c r="V541" s="54"/>
      <c r="AF541" s="54"/>
      <c r="AP541" s="54"/>
      <c r="AZ541" s="54"/>
      <c r="BJ541" s="54"/>
      <c r="BT541" s="54"/>
      <c r="CD541" s="54"/>
      <c r="CN541" s="54"/>
      <c r="CX541" s="54"/>
      <c r="DH541" s="54"/>
      <c r="DR541" s="54"/>
      <c r="EB541" s="54"/>
      <c r="EL541" s="54"/>
      <c r="EV541" s="54"/>
      <c r="FF541" s="54"/>
      <c r="FP541" s="54"/>
      <c r="FZ541" s="54"/>
      <c r="GJ541" s="54"/>
      <c r="GT541" s="54"/>
      <c r="HD541" s="54"/>
      <c r="HN541" s="54"/>
      <c r="HX541" s="54"/>
      <c r="IH541" s="54"/>
    </row>
    <row r="542" spans="1:242" s="2" customFormat="1" x14ac:dyDescent="0.25">
      <c r="A542" s="165"/>
      <c r="B542" s="54"/>
      <c r="L542" s="54"/>
      <c r="V542" s="54"/>
      <c r="AF542" s="54"/>
      <c r="AP542" s="54"/>
      <c r="AZ542" s="54"/>
      <c r="BJ542" s="54"/>
      <c r="BT542" s="54"/>
      <c r="CD542" s="54"/>
      <c r="CN542" s="54"/>
      <c r="CX542" s="54"/>
      <c r="DH542" s="54"/>
      <c r="DR542" s="54"/>
      <c r="EB542" s="54"/>
      <c r="EL542" s="54"/>
      <c r="EV542" s="54"/>
      <c r="FF542" s="54"/>
      <c r="FP542" s="54"/>
      <c r="FZ542" s="54"/>
      <c r="GJ542" s="54"/>
      <c r="GT542" s="54"/>
      <c r="HD542" s="54"/>
      <c r="HN542" s="54"/>
      <c r="HX542" s="54"/>
      <c r="IH542" s="54"/>
    </row>
    <row r="543" spans="1:242" s="2" customFormat="1" x14ac:dyDescent="0.25">
      <c r="A543" s="165"/>
      <c r="B543" s="54"/>
      <c r="L543" s="54"/>
      <c r="V543" s="54"/>
      <c r="AF543" s="54"/>
      <c r="AP543" s="54"/>
      <c r="AZ543" s="54"/>
      <c r="BJ543" s="54"/>
      <c r="BT543" s="54"/>
      <c r="CD543" s="54"/>
      <c r="CN543" s="54"/>
      <c r="CX543" s="54"/>
      <c r="DH543" s="54"/>
      <c r="DR543" s="54"/>
      <c r="EB543" s="54"/>
      <c r="EL543" s="54"/>
      <c r="EV543" s="54"/>
      <c r="FF543" s="54"/>
      <c r="FP543" s="54"/>
      <c r="FZ543" s="54"/>
      <c r="GJ543" s="54"/>
      <c r="GT543" s="54"/>
      <c r="HD543" s="54"/>
      <c r="HN543" s="54"/>
      <c r="HX543" s="54"/>
      <c r="IH543" s="54"/>
    </row>
    <row r="544" spans="1:242" s="2" customFormat="1" x14ac:dyDescent="0.25">
      <c r="A544" s="165"/>
      <c r="B544" s="54"/>
      <c r="L544" s="54"/>
      <c r="V544" s="54"/>
      <c r="AF544" s="54"/>
      <c r="AP544" s="54"/>
      <c r="AZ544" s="54"/>
      <c r="BJ544" s="54"/>
      <c r="BT544" s="54"/>
      <c r="CD544" s="54"/>
      <c r="CN544" s="54"/>
      <c r="CX544" s="54"/>
      <c r="DH544" s="54"/>
      <c r="DR544" s="54"/>
      <c r="EB544" s="54"/>
      <c r="EL544" s="54"/>
      <c r="EV544" s="54"/>
      <c r="FF544" s="54"/>
      <c r="FP544" s="54"/>
      <c r="FZ544" s="54"/>
      <c r="GJ544" s="54"/>
      <c r="GT544" s="54"/>
      <c r="HD544" s="54"/>
      <c r="HN544" s="54"/>
      <c r="HX544" s="54"/>
      <c r="IH544" s="54"/>
    </row>
    <row r="545" spans="1:242" s="2" customFormat="1" x14ac:dyDescent="0.25">
      <c r="A545" s="165"/>
      <c r="B545" s="54"/>
      <c r="L545" s="54"/>
      <c r="V545" s="54"/>
      <c r="AF545" s="54"/>
      <c r="AP545" s="54"/>
      <c r="AZ545" s="54"/>
      <c r="BJ545" s="54"/>
      <c r="BT545" s="54"/>
      <c r="CD545" s="54"/>
      <c r="CN545" s="54"/>
      <c r="CX545" s="54"/>
      <c r="DH545" s="54"/>
      <c r="DR545" s="54"/>
      <c r="EB545" s="54"/>
      <c r="EL545" s="54"/>
      <c r="EV545" s="54"/>
      <c r="FF545" s="54"/>
      <c r="FP545" s="54"/>
      <c r="FZ545" s="54"/>
      <c r="GJ545" s="54"/>
      <c r="GT545" s="54"/>
      <c r="HD545" s="54"/>
      <c r="HN545" s="54"/>
      <c r="HX545" s="54"/>
      <c r="IH545" s="54"/>
    </row>
    <row r="546" spans="1:242" s="2" customFormat="1" x14ac:dyDescent="0.25">
      <c r="A546" s="165"/>
      <c r="B546" s="54"/>
      <c r="L546" s="54"/>
      <c r="V546" s="54"/>
      <c r="AF546" s="54"/>
      <c r="AP546" s="54"/>
      <c r="AZ546" s="54"/>
      <c r="BJ546" s="54"/>
      <c r="BT546" s="54"/>
      <c r="CD546" s="54"/>
      <c r="CN546" s="54"/>
      <c r="CX546" s="54"/>
      <c r="DH546" s="54"/>
      <c r="DR546" s="54"/>
      <c r="EB546" s="54"/>
      <c r="EL546" s="54"/>
      <c r="EV546" s="54"/>
      <c r="FF546" s="54"/>
      <c r="FP546" s="54"/>
      <c r="FZ546" s="54"/>
      <c r="GJ546" s="54"/>
      <c r="GT546" s="54"/>
      <c r="HD546" s="54"/>
      <c r="HN546" s="54"/>
      <c r="HX546" s="54"/>
      <c r="IH546" s="54"/>
    </row>
    <row r="547" spans="1:242" s="2" customFormat="1" x14ac:dyDescent="0.25">
      <c r="A547" s="165"/>
      <c r="B547" s="54"/>
      <c r="L547" s="54"/>
      <c r="V547" s="54"/>
      <c r="AF547" s="54"/>
      <c r="AP547" s="54"/>
      <c r="AZ547" s="54"/>
      <c r="BJ547" s="54"/>
      <c r="BT547" s="54"/>
      <c r="CD547" s="54"/>
      <c r="CN547" s="54"/>
      <c r="CX547" s="54"/>
      <c r="DH547" s="54"/>
      <c r="DR547" s="54"/>
      <c r="EB547" s="54"/>
      <c r="EL547" s="54"/>
      <c r="EV547" s="54"/>
      <c r="FF547" s="54"/>
      <c r="FP547" s="54"/>
      <c r="FZ547" s="54"/>
      <c r="GJ547" s="54"/>
      <c r="GT547" s="54"/>
      <c r="HD547" s="54"/>
      <c r="HN547" s="54"/>
      <c r="HX547" s="54"/>
      <c r="IH547" s="54"/>
    </row>
    <row r="548" spans="1:242" s="2" customFormat="1" x14ac:dyDescent="0.25">
      <c r="A548" s="165"/>
      <c r="B548" s="54"/>
      <c r="L548" s="54"/>
      <c r="V548" s="54"/>
      <c r="AF548" s="54"/>
      <c r="AP548" s="54"/>
      <c r="AZ548" s="54"/>
      <c r="BJ548" s="54"/>
      <c r="BT548" s="54"/>
      <c r="CD548" s="54"/>
      <c r="CN548" s="54"/>
      <c r="CX548" s="54"/>
      <c r="DH548" s="54"/>
      <c r="DR548" s="54"/>
      <c r="EB548" s="54"/>
      <c r="EL548" s="54"/>
      <c r="EV548" s="54"/>
      <c r="FF548" s="54"/>
      <c r="FP548" s="54"/>
      <c r="FZ548" s="54"/>
      <c r="GJ548" s="54"/>
      <c r="GT548" s="54"/>
      <c r="HD548" s="54"/>
      <c r="HN548" s="54"/>
      <c r="HX548" s="54"/>
      <c r="IH548" s="54"/>
    </row>
    <row r="549" spans="1:242" s="2" customFormat="1" x14ac:dyDescent="0.25">
      <c r="A549" s="165"/>
      <c r="B549" s="54"/>
      <c r="L549" s="54"/>
      <c r="V549" s="54"/>
      <c r="AF549" s="54"/>
      <c r="AP549" s="54"/>
      <c r="AZ549" s="54"/>
      <c r="BJ549" s="54"/>
      <c r="BT549" s="54"/>
      <c r="CD549" s="54"/>
      <c r="CN549" s="54"/>
      <c r="CX549" s="54"/>
      <c r="DH549" s="54"/>
      <c r="DR549" s="54"/>
      <c r="EB549" s="54"/>
      <c r="EL549" s="54"/>
      <c r="EV549" s="54"/>
      <c r="FF549" s="54"/>
      <c r="FP549" s="54"/>
      <c r="FZ549" s="54"/>
      <c r="GJ549" s="54"/>
      <c r="GT549" s="54"/>
      <c r="HD549" s="54"/>
      <c r="HN549" s="54"/>
      <c r="HX549" s="54"/>
      <c r="IH549" s="54"/>
    </row>
    <row r="550" spans="1:242" s="2" customFormat="1" x14ac:dyDescent="0.25">
      <c r="A550" s="165"/>
      <c r="B550" s="54"/>
      <c r="L550" s="54"/>
      <c r="V550" s="54"/>
      <c r="AF550" s="54"/>
      <c r="AP550" s="54"/>
      <c r="AZ550" s="54"/>
      <c r="BJ550" s="54"/>
      <c r="BT550" s="54"/>
      <c r="CD550" s="54"/>
      <c r="CN550" s="54"/>
      <c r="CX550" s="54"/>
      <c r="DH550" s="54"/>
      <c r="DR550" s="54"/>
      <c r="EB550" s="54"/>
      <c r="EL550" s="54"/>
      <c r="EV550" s="54"/>
      <c r="FF550" s="54"/>
      <c r="FP550" s="54"/>
      <c r="FZ550" s="54"/>
      <c r="GJ550" s="54"/>
      <c r="GT550" s="54"/>
      <c r="HD550" s="54"/>
      <c r="HN550" s="54"/>
      <c r="HX550" s="54"/>
      <c r="IH550" s="54"/>
    </row>
    <row r="551" spans="1:242" s="2" customFormat="1" x14ac:dyDescent="0.25">
      <c r="A551" s="165"/>
      <c r="B551" s="54"/>
      <c r="L551" s="54"/>
      <c r="V551" s="54"/>
      <c r="AF551" s="54"/>
      <c r="AP551" s="54"/>
      <c r="AZ551" s="54"/>
      <c r="BJ551" s="54"/>
      <c r="BT551" s="54"/>
      <c r="CD551" s="54"/>
      <c r="CN551" s="54"/>
      <c r="CX551" s="54"/>
      <c r="DH551" s="54"/>
      <c r="DR551" s="54"/>
      <c r="EB551" s="54"/>
      <c r="EL551" s="54"/>
      <c r="EV551" s="54"/>
      <c r="FF551" s="54"/>
      <c r="FP551" s="54"/>
      <c r="FZ551" s="54"/>
      <c r="GJ551" s="54"/>
      <c r="GT551" s="54"/>
      <c r="HD551" s="54"/>
      <c r="HN551" s="54"/>
      <c r="HX551" s="54"/>
      <c r="IH551" s="54"/>
    </row>
    <row r="552" spans="1:242" s="2" customFormat="1" x14ac:dyDescent="0.25">
      <c r="A552" s="165"/>
      <c r="B552" s="54"/>
      <c r="L552" s="54"/>
      <c r="V552" s="54"/>
      <c r="AF552" s="54"/>
      <c r="AP552" s="54"/>
      <c r="AZ552" s="54"/>
      <c r="BJ552" s="54"/>
      <c r="BT552" s="54"/>
      <c r="CD552" s="54"/>
      <c r="CN552" s="54"/>
      <c r="CX552" s="54"/>
      <c r="DH552" s="54"/>
      <c r="DR552" s="54"/>
      <c r="EB552" s="54"/>
      <c r="EL552" s="54"/>
      <c r="EV552" s="54"/>
      <c r="FF552" s="54"/>
      <c r="FP552" s="54"/>
      <c r="FZ552" s="54"/>
      <c r="GJ552" s="54"/>
      <c r="GT552" s="54"/>
      <c r="HD552" s="54"/>
      <c r="HN552" s="54"/>
      <c r="HX552" s="54"/>
      <c r="IH552" s="54"/>
    </row>
    <row r="553" spans="1:242" s="2" customFormat="1" x14ac:dyDescent="0.25">
      <c r="A553" s="165"/>
      <c r="B553" s="54"/>
      <c r="L553" s="54"/>
      <c r="V553" s="54"/>
      <c r="AF553" s="54"/>
      <c r="AP553" s="54"/>
      <c r="AZ553" s="54"/>
      <c r="BJ553" s="54"/>
      <c r="BT553" s="54"/>
      <c r="CD553" s="54"/>
      <c r="CN553" s="54"/>
      <c r="CX553" s="54"/>
      <c r="DH553" s="54"/>
      <c r="DR553" s="54"/>
      <c r="EB553" s="54"/>
      <c r="EL553" s="54"/>
      <c r="EV553" s="54"/>
      <c r="FF553" s="54"/>
      <c r="FP553" s="54"/>
      <c r="FZ553" s="54"/>
      <c r="GJ553" s="54"/>
      <c r="GT553" s="54"/>
      <c r="HD553" s="54"/>
      <c r="HN553" s="54"/>
      <c r="HX553" s="54"/>
      <c r="IH553" s="54"/>
    </row>
    <row r="554" spans="1:242" s="2" customFormat="1" x14ac:dyDescent="0.25">
      <c r="A554" s="165"/>
      <c r="B554" s="54"/>
      <c r="L554" s="54"/>
      <c r="V554" s="54"/>
      <c r="AF554" s="54"/>
      <c r="AP554" s="54"/>
      <c r="AZ554" s="54"/>
      <c r="BJ554" s="54"/>
      <c r="BT554" s="54"/>
      <c r="CD554" s="54"/>
      <c r="CN554" s="54"/>
      <c r="CX554" s="54"/>
      <c r="DH554" s="54"/>
      <c r="DR554" s="54"/>
      <c r="EB554" s="54"/>
      <c r="EL554" s="54"/>
      <c r="EV554" s="54"/>
      <c r="FF554" s="54"/>
      <c r="FP554" s="54"/>
      <c r="FZ554" s="54"/>
      <c r="GJ554" s="54"/>
      <c r="GT554" s="54"/>
      <c r="HD554" s="54"/>
      <c r="HN554" s="54"/>
      <c r="HX554" s="54"/>
      <c r="IH554" s="54"/>
    </row>
    <row r="555" spans="1:242" s="2" customFormat="1" x14ac:dyDescent="0.25">
      <c r="A555" s="165"/>
      <c r="B555" s="54"/>
      <c r="L555" s="54"/>
      <c r="V555" s="54"/>
      <c r="AF555" s="54"/>
      <c r="AP555" s="54"/>
      <c r="AZ555" s="54"/>
      <c r="BJ555" s="54"/>
      <c r="BT555" s="54"/>
      <c r="CD555" s="54"/>
      <c r="CN555" s="54"/>
      <c r="CX555" s="54"/>
      <c r="DH555" s="54"/>
      <c r="DR555" s="54"/>
      <c r="EB555" s="54"/>
      <c r="EL555" s="54"/>
      <c r="EV555" s="54"/>
      <c r="FF555" s="54"/>
      <c r="FP555" s="54"/>
      <c r="FZ555" s="54"/>
      <c r="GJ555" s="54"/>
      <c r="GT555" s="54"/>
      <c r="HD555" s="54"/>
      <c r="HN555" s="54"/>
      <c r="HX555" s="54"/>
      <c r="IH555" s="54"/>
    </row>
    <row r="556" spans="1:242" s="2" customFormat="1" x14ac:dyDescent="0.25">
      <c r="A556" s="165"/>
      <c r="B556" s="54"/>
      <c r="L556" s="54"/>
      <c r="V556" s="54"/>
      <c r="AF556" s="54"/>
      <c r="AP556" s="54"/>
      <c r="AZ556" s="54"/>
      <c r="BJ556" s="54"/>
      <c r="BT556" s="54"/>
      <c r="CD556" s="54"/>
      <c r="CN556" s="54"/>
      <c r="CX556" s="54"/>
      <c r="DH556" s="54"/>
      <c r="DR556" s="54"/>
      <c r="EB556" s="54"/>
      <c r="EL556" s="54"/>
      <c r="EV556" s="54"/>
      <c r="FF556" s="54"/>
      <c r="FP556" s="54"/>
      <c r="FZ556" s="54"/>
      <c r="GJ556" s="54"/>
      <c r="GT556" s="54"/>
      <c r="HD556" s="54"/>
      <c r="HN556" s="54"/>
      <c r="HX556" s="54"/>
      <c r="IH556" s="54"/>
    </row>
    <row r="557" spans="1:242" s="2" customFormat="1" x14ac:dyDescent="0.25">
      <c r="A557" s="165"/>
      <c r="B557" s="54"/>
      <c r="L557" s="54"/>
      <c r="V557" s="54"/>
      <c r="AF557" s="54"/>
      <c r="AP557" s="54"/>
      <c r="AZ557" s="54"/>
      <c r="BJ557" s="54"/>
      <c r="BT557" s="54"/>
      <c r="CD557" s="54"/>
      <c r="CN557" s="54"/>
      <c r="CX557" s="54"/>
      <c r="DH557" s="54"/>
      <c r="DR557" s="54"/>
      <c r="EB557" s="54"/>
      <c r="EL557" s="54"/>
      <c r="EV557" s="54"/>
      <c r="FF557" s="54"/>
      <c r="FP557" s="54"/>
      <c r="FZ557" s="54"/>
      <c r="GJ557" s="54"/>
      <c r="GT557" s="54"/>
      <c r="HD557" s="54"/>
      <c r="HN557" s="54"/>
      <c r="HX557" s="54"/>
      <c r="IH557" s="54"/>
    </row>
    <row r="558" spans="1:242" s="2" customFormat="1" x14ac:dyDescent="0.25">
      <c r="A558" s="165"/>
      <c r="B558" s="54"/>
      <c r="L558" s="54"/>
      <c r="V558" s="54"/>
      <c r="AF558" s="54"/>
      <c r="AP558" s="54"/>
      <c r="AZ558" s="54"/>
      <c r="BJ558" s="54"/>
      <c r="BT558" s="54"/>
      <c r="CD558" s="54"/>
      <c r="CN558" s="54"/>
      <c r="CX558" s="54"/>
      <c r="DH558" s="54"/>
      <c r="DR558" s="54"/>
      <c r="EB558" s="54"/>
      <c r="EL558" s="54"/>
      <c r="EV558" s="54"/>
      <c r="FF558" s="54"/>
      <c r="FP558" s="54"/>
      <c r="FZ558" s="54"/>
      <c r="GJ558" s="54"/>
      <c r="GT558" s="54"/>
      <c r="HD558" s="54"/>
      <c r="HN558" s="54"/>
      <c r="HX558" s="54"/>
      <c r="IH558" s="54"/>
    </row>
    <row r="559" spans="1:242" s="2" customFormat="1" x14ac:dyDescent="0.25">
      <c r="A559" s="165"/>
      <c r="B559" s="54"/>
      <c r="L559" s="54"/>
      <c r="V559" s="54"/>
      <c r="AF559" s="54"/>
      <c r="AP559" s="54"/>
      <c r="AZ559" s="54"/>
      <c r="BJ559" s="54"/>
      <c r="BT559" s="54"/>
      <c r="CD559" s="54"/>
      <c r="CN559" s="54"/>
      <c r="CX559" s="54"/>
      <c r="DH559" s="54"/>
      <c r="DR559" s="54"/>
      <c r="EB559" s="54"/>
      <c r="EL559" s="54"/>
      <c r="EV559" s="54"/>
      <c r="FF559" s="54"/>
      <c r="FP559" s="54"/>
      <c r="FZ559" s="54"/>
      <c r="GJ559" s="54"/>
      <c r="GT559" s="54"/>
      <c r="HD559" s="54"/>
      <c r="HN559" s="54"/>
      <c r="HX559" s="54"/>
      <c r="IH559" s="54"/>
    </row>
    <row r="560" spans="1:242" s="2" customFormat="1" x14ac:dyDescent="0.25">
      <c r="A560" s="165"/>
      <c r="B560" s="54"/>
      <c r="L560" s="54"/>
      <c r="V560" s="54"/>
      <c r="AF560" s="54"/>
      <c r="AP560" s="54"/>
      <c r="AZ560" s="54"/>
      <c r="BJ560" s="54"/>
      <c r="BT560" s="54"/>
      <c r="CD560" s="54"/>
      <c r="CN560" s="54"/>
      <c r="CX560" s="54"/>
      <c r="DH560" s="54"/>
      <c r="DR560" s="54"/>
      <c r="EB560" s="54"/>
      <c r="EL560" s="54"/>
      <c r="EV560" s="54"/>
      <c r="FF560" s="54"/>
      <c r="FP560" s="54"/>
      <c r="FZ560" s="54"/>
      <c r="GJ560" s="54"/>
      <c r="GT560" s="54"/>
      <c r="HD560" s="54"/>
      <c r="HN560" s="54"/>
      <c r="HX560" s="54"/>
      <c r="IH560" s="54"/>
    </row>
    <row r="561" spans="1:242" s="2" customFormat="1" x14ac:dyDescent="0.25">
      <c r="A561" s="165"/>
      <c r="B561" s="54"/>
      <c r="L561" s="54"/>
      <c r="V561" s="54"/>
      <c r="AF561" s="54"/>
      <c r="AP561" s="54"/>
      <c r="AZ561" s="54"/>
      <c r="BJ561" s="54"/>
      <c r="BT561" s="54"/>
      <c r="CD561" s="54"/>
      <c r="CN561" s="54"/>
      <c r="CX561" s="54"/>
      <c r="DH561" s="54"/>
      <c r="DR561" s="54"/>
      <c r="EB561" s="54"/>
      <c r="EL561" s="54"/>
      <c r="EV561" s="54"/>
      <c r="FF561" s="54"/>
      <c r="FP561" s="54"/>
      <c r="FZ561" s="54"/>
      <c r="GJ561" s="54"/>
      <c r="GT561" s="54"/>
      <c r="HD561" s="54"/>
      <c r="HN561" s="54"/>
      <c r="HX561" s="54"/>
      <c r="IH561" s="54"/>
    </row>
    <row r="562" spans="1:242" s="2" customFormat="1" x14ac:dyDescent="0.25">
      <c r="A562" s="165"/>
      <c r="B562" s="54"/>
      <c r="L562" s="54"/>
      <c r="V562" s="54"/>
      <c r="AF562" s="54"/>
      <c r="AP562" s="54"/>
      <c r="AZ562" s="54"/>
      <c r="BJ562" s="54"/>
      <c r="BT562" s="54"/>
      <c r="CD562" s="54"/>
      <c r="CN562" s="54"/>
      <c r="CX562" s="54"/>
      <c r="DH562" s="54"/>
      <c r="DR562" s="54"/>
      <c r="EB562" s="54"/>
      <c r="EL562" s="54"/>
      <c r="EV562" s="54"/>
      <c r="FF562" s="54"/>
      <c r="FP562" s="54"/>
      <c r="FZ562" s="54"/>
      <c r="GJ562" s="54"/>
      <c r="GT562" s="54"/>
      <c r="HD562" s="54"/>
      <c r="HN562" s="54"/>
      <c r="HX562" s="54"/>
      <c r="IH562" s="54"/>
    </row>
    <row r="563" spans="1:242" s="2" customFormat="1" x14ac:dyDescent="0.25">
      <c r="A563" s="165"/>
      <c r="B563" s="54"/>
      <c r="L563" s="54"/>
      <c r="V563" s="54"/>
      <c r="AF563" s="54"/>
      <c r="AP563" s="54"/>
      <c r="AZ563" s="54"/>
      <c r="BJ563" s="54"/>
      <c r="BT563" s="54"/>
      <c r="CD563" s="54"/>
      <c r="CN563" s="54"/>
      <c r="CX563" s="54"/>
      <c r="DH563" s="54"/>
      <c r="DR563" s="54"/>
      <c r="EB563" s="54"/>
      <c r="EL563" s="54"/>
      <c r="EV563" s="54"/>
      <c r="FF563" s="54"/>
      <c r="FP563" s="54"/>
      <c r="FZ563" s="54"/>
      <c r="GJ563" s="54"/>
      <c r="GT563" s="54"/>
      <c r="HD563" s="54"/>
      <c r="HN563" s="54"/>
      <c r="HX563" s="54"/>
      <c r="IH563" s="54"/>
    </row>
    <row r="564" spans="1:242" s="2" customFormat="1" x14ac:dyDescent="0.25">
      <c r="A564" s="165"/>
      <c r="B564" s="54"/>
      <c r="L564" s="54"/>
      <c r="V564" s="54"/>
      <c r="AF564" s="54"/>
      <c r="AP564" s="54"/>
      <c r="AZ564" s="54"/>
      <c r="BJ564" s="54"/>
      <c r="BT564" s="54"/>
      <c r="CD564" s="54"/>
      <c r="CN564" s="54"/>
      <c r="CX564" s="54"/>
      <c r="DH564" s="54"/>
      <c r="DR564" s="54"/>
      <c r="EB564" s="54"/>
      <c r="EL564" s="54"/>
      <c r="EV564" s="54"/>
      <c r="FF564" s="54"/>
      <c r="FP564" s="54"/>
      <c r="FZ564" s="54"/>
      <c r="GJ564" s="54"/>
      <c r="GT564" s="54"/>
      <c r="HD564" s="54"/>
      <c r="HN564" s="54"/>
      <c r="HX564" s="54"/>
      <c r="IH564" s="54"/>
    </row>
    <row r="565" spans="1:242" s="2" customFormat="1" x14ac:dyDescent="0.25">
      <c r="A565" s="165"/>
      <c r="B565" s="54"/>
      <c r="L565" s="54"/>
      <c r="V565" s="54"/>
      <c r="AF565" s="54"/>
      <c r="AP565" s="54"/>
      <c r="AZ565" s="54"/>
      <c r="BJ565" s="54"/>
      <c r="BT565" s="54"/>
      <c r="CD565" s="54"/>
      <c r="CN565" s="54"/>
      <c r="CX565" s="54"/>
      <c r="DH565" s="54"/>
      <c r="DR565" s="54"/>
      <c r="EB565" s="54"/>
      <c r="EL565" s="54"/>
      <c r="EV565" s="54"/>
      <c r="FF565" s="54"/>
      <c r="FP565" s="54"/>
      <c r="FZ565" s="54"/>
      <c r="GJ565" s="54"/>
      <c r="GT565" s="54"/>
      <c r="HD565" s="54"/>
      <c r="HN565" s="54"/>
      <c r="HX565" s="54"/>
      <c r="IH565" s="54"/>
    </row>
    <row r="566" spans="1:242" s="2" customFormat="1" x14ac:dyDescent="0.25">
      <c r="A566" s="165"/>
      <c r="B566" s="54"/>
      <c r="L566" s="54"/>
      <c r="V566" s="54"/>
      <c r="AF566" s="54"/>
      <c r="AP566" s="54"/>
      <c r="AZ566" s="54"/>
      <c r="BJ566" s="54"/>
      <c r="BT566" s="54"/>
      <c r="CD566" s="54"/>
      <c r="CN566" s="54"/>
      <c r="CX566" s="54"/>
      <c r="DH566" s="54"/>
      <c r="DR566" s="54"/>
      <c r="EB566" s="54"/>
      <c r="EL566" s="54"/>
      <c r="EV566" s="54"/>
      <c r="FF566" s="54"/>
      <c r="FP566" s="54"/>
      <c r="FZ566" s="54"/>
      <c r="GJ566" s="54"/>
      <c r="GT566" s="54"/>
      <c r="HD566" s="54"/>
      <c r="HN566" s="54"/>
      <c r="HX566" s="54"/>
      <c r="IH566" s="54"/>
    </row>
    <row r="567" spans="1:242" s="2" customFormat="1" x14ac:dyDescent="0.25">
      <c r="A567" s="165"/>
      <c r="B567" s="54"/>
      <c r="L567" s="54"/>
      <c r="V567" s="54"/>
      <c r="AF567" s="54"/>
      <c r="AP567" s="54"/>
      <c r="AZ567" s="54"/>
      <c r="BJ567" s="54"/>
      <c r="BT567" s="54"/>
      <c r="CD567" s="54"/>
      <c r="CN567" s="54"/>
      <c r="CX567" s="54"/>
      <c r="DH567" s="54"/>
      <c r="DR567" s="54"/>
      <c r="EB567" s="54"/>
      <c r="EL567" s="54"/>
      <c r="EV567" s="54"/>
      <c r="FF567" s="54"/>
      <c r="FP567" s="54"/>
      <c r="FZ567" s="54"/>
      <c r="GJ567" s="54"/>
      <c r="GT567" s="54"/>
      <c r="HD567" s="54"/>
      <c r="HN567" s="54"/>
      <c r="HX567" s="54"/>
      <c r="IH567" s="54"/>
    </row>
    <row r="568" spans="1:242" s="2" customFormat="1" x14ac:dyDescent="0.25">
      <c r="A568" s="165"/>
      <c r="B568" s="54"/>
      <c r="L568" s="54"/>
      <c r="V568" s="54"/>
      <c r="AF568" s="54"/>
      <c r="AP568" s="54"/>
      <c r="AZ568" s="54"/>
      <c r="BJ568" s="54"/>
      <c r="BT568" s="54"/>
      <c r="CD568" s="54"/>
      <c r="CN568" s="54"/>
      <c r="CX568" s="54"/>
      <c r="DH568" s="54"/>
      <c r="DR568" s="54"/>
      <c r="EB568" s="54"/>
      <c r="EL568" s="54"/>
      <c r="EV568" s="54"/>
      <c r="FF568" s="54"/>
      <c r="FP568" s="54"/>
      <c r="FZ568" s="54"/>
      <c r="GJ568" s="54"/>
      <c r="GT568" s="54"/>
      <c r="HD568" s="54"/>
      <c r="HN568" s="54"/>
      <c r="HX568" s="54"/>
      <c r="IH568" s="54"/>
    </row>
    <row r="569" spans="1:242" s="2" customFormat="1" x14ac:dyDescent="0.25">
      <c r="A569" s="165"/>
      <c r="B569" s="54"/>
      <c r="L569" s="54"/>
      <c r="V569" s="54"/>
      <c r="AF569" s="54"/>
      <c r="AP569" s="54"/>
      <c r="AZ569" s="54"/>
      <c r="BJ569" s="54"/>
      <c r="BT569" s="54"/>
      <c r="CD569" s="54"/>
      <c r="CN569" s="54"/>
      <c r="CX569" s="54"/>
      <c r="DH569" s="54"/>
      <c r="DR569" s="54"/>
      <c r="EB569" s="54"/>
      <c r="EL569" s="54"/>
      <c r="EV569" s="54"/>
      <c r="FF569" s="54"/>
      <c r="FP569" s="54"/>
      <c r="FZ569" s="54"/>
      <c r="GJ569" s="54"/>
      <c r="GT569" s="54"/>
      <c r="HD569" s="54"/>
      <c r="HN569" s="54"/>
      <c r="HX569" s="54"/>
      <c r="IH569" s="54"/>
    </row>
    <row r="570" spans="1:242" s="2" customFormat="1" x14ac:dyDescent="0.25">
      <c r="A570" s="165"/>
      <c r="B570" s="54"/>
      <c r="L570" s="54"/>
      <c r="V570" s="54"/>
      <c r="AF570" s="54"/>
      <c r="AP570" s="54"/>
      <c r="AZ570" s="54"/>
      <c r="BJ570" s="54"/>
      <c r="BT570" s="54"/>
      <c r="CD570" s="54"/>
      <c r="CN570" s="54"/>
      <c r="CX570" s="54"/>
      <c r="DH570" s="54"/>
      <c r="DR570" s="54"/>
      <c r="EB570" s="54"/>
      <c r="EL570" s="54"/>
      <c r="EV570" s="54"/>
      <c r="FF570" s="54"/>
      <c r="FP570" s="54"/>
      <c r="FZ570" s="54"/>
      <c r="GJ570" s="54"/>
      <c r="GT570" s="54"/>
      <c r="HD570" s="54"/>
      <c r="HN570" s="54"/>
      <c r="HX570" s="54"/>
      <c r="IH570" s="54"/>
    </row>
    <row r="571" spans="1:242" s="2" customFormat="1" x14ac:dyDescent="0.25">
      <c r="A571" s="165"/>
      <c r="B571" s="54"/>
      <c r="L571" s="54"/>
      <c r="V571" s="54"/>
      <c r="AF571" s="54"/>
      <c r="AP571" s="54"/>
      <c r="AZ571" s="54"/>
      <c r="BJ571" s="54"/>
      <c r="BT571" s="54"/>
      <c r="CD571" s="54"/>
      <c r="CN571" s="54"/>
      <c r="CX571" s="54"/>
      <c r="DH571" s="54"/>
      <c r="DR571" s="54"/>
      <c r="EB571" s="54"/>
      <c r="EL571" s="54"/>
      <c r="EV571" s="54"/>
      <c r="FF571" s="54"/>
      <c r="FP571" s="54"/>
      <c r="FZ571" s="54"/>
      <c r="GJ571" s="54"/>
      <c r="GT571" s="54"/>
      <c r="HD571" s="54"/>
      <c r="HN571" s="54"/>
      <c r="HX571" s="54"/>
      <c r="IH571" s="54"/>
    </row>
    <row r="572" spans="1:242" s="2" customFormat="1" x14ac:dyDescent="0.25">
      <c r="A572" s="165"/>
      <c r="B572" s="54"/>
      <c r="L572" s="54"/>
      <c r="V572" s="54"/>
      <c r="AF572" s="54"/>
      <c r="AP572" s="54"/>
      <c r="AZ572" s="54"/>
      <c r="BJ572" s="54"/>
      <c r="BT572" s="54"/>
      <c r="CD572" s="54"/>
      <c r="CN572" s="54"/>
      <c r="CX572" s="54"/>
      <c r="DH572" s="54"/>
      <c r="DR572" s="54"/>
      <c r="EB572" s="54"/>
      <c r="EL572" s="54"/>
      <c r="EV572" s="54"/>
      <c r="FF572" s="54"/>
      <c r="FP572" s="54"/>
      <c r="FZ572" s="54"/>
      <c r="GJ572" s="54"/>
      <c r="GT572" s="54"/>
      <c r="HD572" s="54"/>
      <c r="HN572" s="54"/>
      <c r="HX572" s="54"/>
      <c r="IH572" s="54"/>
    </row>
    <row r="573" spans="1:242" s="2" customFormat="1" x14ac:dyDescent="0.25">
      <c r="A573" s="165"/>
      <c r="B573" s="54"/>
      <c r="L573" s="54"/>
      <c r="V573" s="54"/>
      <c r="AF573" s="54"/>
      <c r="AP573" s="54"/>
      <c r="AZ573" s="54"/>
      <c r="BJ573" s="54"/>
      <c r="BT573" s="54"/>
      <c r="CD573" s="54"/>
      <c r="CN573" s="54"/>
      <c r="CX573" s="54"/>
      <c r="DH573" s="54"/>
      <c r="DR573" s="54"/>
      <c r="EB573" s="54"/>
      <c r="EL573" s="54"/>
      <c r="EV573" s="54"/>
      <c r="FF573" s="54"/>
      <c r="FP573" s="54"/>
      <c r="FZ573" s="54"/>
      <c r="GJ573" s="54"/>
      <c r="GT573" s="54"/>
      <c r="HD573" s="54"/>
      <c r="HN573" s="54"/>
      <c r="HX573" s="54"/>
      <c r="IH573" s="54"/>
    </row>
    <row r="574" spans="1:242" s="2" customFormat="1" x14ac:dyDescent="0.25">
      <c r="A574" s="165"/>
      <c r="B574" s="54"/>
      <c r="L574" s="54"/>
      <c r="V574" s="54"/>
      <c r="AF574" s="54"/>
      <c r="AP574" s="54"/>
      <c r="AZ574" s="54"/>
      <c r="BJ574" s="54"/>
      <c r="BT574" s="54"/>
      <c r="CD574" s="54"/>
      <c r="CN574" s="54"/>
      <c r="CX574" s="54"/>
      <c r="DH574" s="54"/>
      <c r="DR574" s="54"/>
      <c r="EB574" s="54"/>
      <c r="EL574" s="54"/>
      <c r="EV574" s="54"/>
      <c r="FF574" s="54"/>
      <c r="FP574" s="54"/>
      <c r="FZ574" s="54"/>
      <c r="GJ574" s="54"/>
      <c r="GT574" s="54"/>
      <c r="HD574" s="54"/>
      <c r="HN574" s="54"/>
      <c r="HX574" s="54"/>
      <c r="IH574" s="54"/>
    </row>
    <row r="575" spans="1:242" s="2" customFormat="1" x14ac:dyDescent="0.25">
      <c r="A575" s="165"/>
      <c r="B575" s="54"/>
      <c r="L575" s="54"/>
      <c r="V575" s="54"/>
      <c r="AF575" s="54"/>
      <c r="AP575" s="54"/>
      <c r="AZ575" s="54"/>
      <c r="BJ575" s="54"/>
      <c r="BT575" s="54"/>
      <c r="CD575" s="54"/>
      <c r="CN575" s="54"/>
      <c r="CX575" s="54"/>
      <c r="DH575" s="54"/>
      <c r="DR575" s="54"/>
      <c r="EB575" s="54"/>
      <c r="EL575" s="54"/>
      <c r="EV575" s="54"/>
      <c r="FF575" s="54"/>
      <c r="FP575" s="54"/>
      <c r="FZ575" s="54"/>
      <c r="GJ575" s="54"/>
      <c r="GT575" s="54"/>
      <c r="HD575" s="54"/>
      <c r="HN575" s="54"/>
      <c r="HX575" s="54"/>
      <c r="IH575" s="54"/>
    </row>
    <row r="576" spans="1:242" s="2" customFormat="1" x14ac:dyDescent="0.25">
      <c r="A576" s="165"/>
      <c r="B576" s="54"/>
      <c r="L576" s="54"/>
      <c r="V576" s="54"/>
      <c r="AF576" s="54"/>
      <c r="AP576" s="54"/>
      <c r="AZ576" s="54"/>
      <c r="BJ576" s="54"/>
      <c r="BT576" s="54"/>
      <c r="CD576" s="54"/>
      <c r="CN576" s="54"/>
      <c r="CX576" s="54"/>
      <c r="DH576" s="54"/>
      <c r="DR576" s="54"/>
      <c r="EB576" s="54"/>
      <c r="EL576" s="54"/>
      <c r="EV576" s="54"/>
      <c r="FF576" s="54"/>
      <c r="FP576" s="54"/>
      <c r="FZ576" s="54"/>
      <c r="GJ576" s="54"/>
      <c r="GT576" s="54"/>
      <c r="HD576" s="54"/>
      <c r="HN576" s="54"/>
      <c r="HX576" s="54"/>
      <c r="IH576" s="54"/>
    </row>
    <row r="577" spans="1:242" s="2" customFormat="1" x14ac:dyDescent="0.25">
      <c r="A577" s="165"/>
      <c r="B577" s="54"/>
      <c r="L577" s="54"/>
      <c r="V577" s="54"/>
      <c r="AF577" s="54"/>
      <c r="AP577" s="54"/>
      <c r="AZ577" s="54"/>
      <c r="BJ577" s="54"/>
      <c r="BT577" s="54"/>
      <c r="CD577" s="54"/>
      <c r="CN577" s="54"/>
      <c r="CX577" s="54"/>
      <c r="DH577" s="54"/>
      <c r="DR577" s="54"/>
      <c r="EB577" s="54"/>
      <c r="EL577" s="54"/>
      <c r="EV577" s="54"/>
      <c r="FF577" s="54"/>
      <c r="FP577" s="54"/>
      <c r="FZ577" s="54"/>
      <c r="GJ577" s="54"/>
      <c r="GT577" s="54"/>
      <c r="HD577" s="54"/>
      <c r="HN577" s="54"/>
      <c r="HX577" s="54"/>
      <c r="IH577" s="54"/>
    </row>
    <row r="578" spans="1:242" s="2" customFormat="1" x14ac:dyDescent="0.25">
      <c r="A578" s="165"/>
      <c r="B578" s="54"/>
      <c r="L578" s="54"/>
      <c r="V578" s="54"/>
      <c r="AF578" s="54"/>
      <c r="AP578" s="54"/>
      <c r="AZ578" s="54"/>
      <c r="BJ578" s="54"/>
      <c r="BT578" s="54"/>
      <c r="CD578" s="54"/>
      <c r="CN578" s="54"/>
      <c r="CX578" s="54"/>
      <c r="DH578" s="54"/>
      <c r="DR578" s="54"/>
      <c r="EB578" s="54"/>
      <c r="EL578" s="54"/>
      <c r="EV578" s="54"/>
      <c r="FF578" s="54"/>
      <c r="FP578" s="54"/>
      <c r="FZ578" s="54"/>
      <c r="GJ578" s="54"/>
      <c r="GT578" s="54"/>
      <c r="HD578" s="54"/>
      <c r="HN578" s="54"/>
      <c r="HX578" s="54"/>
      <c r="IH578" s="54"/>
    </row>
    <row r="579" spans="1:242" s="2" customFormat="1" x14ac:dyDescent="0.25">
      <c r="A579" s="165"/>
      <c r="B579" s="54"/>
      <c r="L579" s="54"/>
      <c r="V579" s="54"/>
      <c r="AF579" s="54"/>
      <c r="AP579" s="54"/>
      <c r="AZ579" s="54"/>
      <c r="BJ579" s="54"/>
      <c r="BT579" s="54"/>
      <c r="CD579" s="54"/>
      <c r="CN579" s="54"/>
      <c r="CX579" s="54"/>
      <c r="DH579" s="54"/>
      <c r="DR579" s="54"/>
      <c r="EB579" s="54"/>
      <c r="EL579" s="54"/>
      <c r="EV579" s="54"/>
      <c r="FF579" s="54"/>
      <c r="FP579" s="54"/>
      <c r="FZ579" s="54"/>
      <c r="GJ579" s="54"/>
      <c r="GT579" s="54"/>
      <c r="HD579" s="54"/>
      <c r="HN579" s="54"/>
      <c r="HX579" s="54"/>
      <c r="IH579" s="54"/>
    </row>
    <row r="580" spans="1:242" s="2" customFormat="1" x14ac:dyDescent="0.25">
      <c r="A580" s="165"/>
      <c r="B580" s="54"/>
      <c r="L580" s="54"/>
      <c r="V580" s="54"/>
      <c r="AF580" s="54"/>
      <c r="AP580" s="54"/>
      <c r="AZ580" s="54"/>
      <c r="BJ580" s="54"/>
      <c r="BT580" s="54"/>
      <c r="CD580" s="54"/>
      <c r="CN580" s="54"/>
      <c r="CX580" s="54"/>
      <c r="DH580" s="54"/>
      <c r="DR580" s="54"/>
      <c r="EB580" s="54"/>
      <c r="EL580" s="54"/>
      <c r="EV580" s="54"/>
      <c r="FF580" s="54"/>
      <c r="FP580" s="54"/>
      <c r="FZ580" s="54"/>
      <c r="GJ580" s="54"/>
      <c r="GT580" s="54"/>
      <c r="HD580" s="54"/>
      <c r="HN580" s="54"/>
      <c r="HX580" s="54"/>
      <c r="IH580" s="54"/>
    </row>
    <row r="581" spans="1:242" s="2" customFormat="1" x14ac:dyDescent="0.25">
      <c r="A581" s="165"/>
      <c r="B581" s="54"/>
      <c r="L581" s="54"/>
      <c r="V581" s="54"/>
      <c r="AF581" s="54"/>
      <c r="AP581" s="54"/>
      <c r="AZ581" s="54"/>
      <c r="BJ581" s="54"/>
      <c r="BT581" s="54"/>
      <c r="CD581" s="54"/>
      <c r="CN581" s="54"/>
      <c r="CX581" s="54"/>
      <c r="DH581" s="54"/>
      <c r="DR581" s="54"/>
      <c r="EB581" s="54"/>
      <c r="EL581" s="54"/>
      <c r="EV581" s="54"/>
      <c r="FF581" s="54"/>
      <c r="FP581" s="54"/>
      <c r="FZ581" s="54"/>
      <c r="GJ581" s="54"/>
      <c r="GT581" s="54"/>
      <c r="HD581" s="54"/>
      <c r="HN581" s="54"/>
      <c r="HX581" s="54"/>
      <c r="IH581" s="54"/>
    </row>
    <row r="582" spans="1:242" s="2" customFormat="1" x14ac:dyDescent="0.25">
      <c r="A582" s="165"/>
      <c r="B582" s="54"/>
      <c r="L582" s="54"/>
      <c r="V582" s="54"/>
      <c r="AF582" s="54"/>
      <c r="AP582" s="54"/>
      <c r="AZ582" s="54"/>
      <c r="BJ582" s="54"/>
      <c r="BT582" s="54"/>
      <c r="CD582" s="54"/>
      <c r="CN582" s="54"/>
      <c r="CX582" s="54"/>
      <c r="DH582" s="54"/>
      <c r="DR582" s="54"/>
      <c r="EB582" s="54"/>
      <c r="EL582" s="54"/>
      <c r="EV582" s="54"/>
      <c r="FF582" s="54"/>
      <c r="FP582" s="54"/>
      <c r="FZ582" s="54"/>
      <c r="GJ582" s="54"/>
      <c r="GT582" s="54"/>
      <c r="HD582" s="54"/>
      <c r="HN582" s="54"/>
      <c r="HX582" s="54"/>
      <c r="IH582" s="54"/>
    </row>
    <row r="583" spans="1:242" s="2" customFormat="1" x14ac:dyDescent="0.25">
      <c r="A583" s="165"/>
      <c r="B583" s="54"/>
      <c r="L583" s="54"/>
      <c r="V583" s="54"/>
      <c r="AF583" s="54"/>
      <c r="AP583" s="54"/>
      <c r="AZ583" s="54"/>
      <c r="BJ583" s="54"/>
      <c r="BT583" s="54"/>
      <c r="CD583" s="54"/>
      <c r="CN583" s="54"/>
      <c r="CX583" s="54"/>
      <c r="DH583" s="54"/>
      <c r="DR583" s="54"/>
      <c r="EB583" s="54"/>
      <c r="EL583" s="54"/>
      <c r="EV583" s="54"/>
      <c r="FF583" s="54"/>
      <c r="FP583" s="54"/>
      <c r="FZ583" s="54"/>
      <c r="GJ583" s="54"/>
      <c r="GT583" s="54"/>
      <c r="HD583" s="54"/>
      <c r="HN583" s="54"/>
      <c r="HX583" s="54"/>
      <c r="IH583" s="54"/>
    </row>
    <row r="584" spans="1:242" s="2" customFormat="1" x14ac:dyDescent="0.25">
      <c r="A584" s="165"/>
      <c r="B584" s="54"/>
      <c r="L584" s="54"/>
      <c r="V584" s="54"/>
      <c r="AF584" s="54"/>
      <c r="AP584" s="54"/>
      <c r="AZ584" s="54"/>
      <c r="BJ584" s="54"/>
      <c r="BT584" s="54"/>
      <c r="CD584" s="54"/>
      <c r="CN584" s="54"/>
      <c r="CX584" s="54"/>
      <c r="DH584" s="54"/>
      <c r="DR584" s="54"/>
      <c r="EB584" s="54"/>
      <c r="EL584" s="54"/>
      <c r="EV584" s="54"/>
      <c r="FF584" s="54"/>
      <c r="FP584" s="54"/>
      <c r="FZ584" s="54"/>
      <c r="GJ584" s="54"/>
      <c r="GT584" s="54"/>
      <c r="HD584" s="54"/>
      <c r="HN584" s="54"/>
      <c r="HX584" s="54"/>
      <c r="IH584" s="54"/>
    </row>
    <row r="585" spans="1:242" s="2" customFormat="1" x14ac:dyDescent="0.25">
      <c r="A585" s="165"/>
      <c r="B585" s="54"/>
      <c r="L585" s="54"/>
      <c r="V585" s="54"/>
      <c r="AF585" s="54"/>
      <c r="AP585" s="54"/>
      <c r="AZ585" s="54"/>
      <c r="BJ585" s="54"/>
      <c r="BT585" s="54"/>
      <c r="CD585" s="54"/>
      <c r="CN585" s="54"/>
      <c r="CX585" s="54"/>
      <c r="DH585" s="54"/>
      <c r="DR585" s="54"/>
      <c r="EB585" s="54"/>
      <c r="EL585" s="54"/>
      <c r="EV585" s="54"/>
      <c r="FF585" s="54"/>
      <c r="FP585" s="54"/>
      <c r="FZ585" s="54"/>
      <c r="GJ585" s="54"/>
      <c r="GT585" s="54"/>
      <c r="HD585" s="54"/>
      <c r="HN585" s="54"/>
      <c r="HX585" s="54"/>
      <c r="IH585" s="54"/>
    </row>
    <row r="586" spans="1:242" s="2" customFormat="1" x14ac:dyDescent="0.25">
      <c r="A586" s="165"/>
      <c r="B586" s="54"/>
      <c r="L586" s="54"/>
      <c r="V586" s="54"/>
      <c r="AF586" s="54"/>
      <c r="AP586" s="54"/>
      <c r="AZ586" s="54"/>
      <c r="BJ586" s="54"/>
      <c r="BT586" s="54"/>
      <c r="CD586" s="54"/>
      <c r="CN586" s="54"/>
      <c r="CX586" s="54"/>
      <c r="DH586" s="54"/>
      <c r="DR586" s="54"/>
      <c r="EB586" s="54"/>
      <c r="EL586" s="54"/>
      <c r="EV586" s="54"/>
      <c r="FF586" s="54"/>
      <c r="FP586" s="54"/>
      <c r="FZ586" s="54"/>
      <c r="GJ586" s="54"/>
      <c r="GT586" s="54"/>
      <c r="HD586" s="54"/>
      <c r="HN586" s="54"/>
      <c r="HX586" s="54"/>
      <c r="IH586" s="54"/>
    </row>
    <row r="587" spans="1:242" s="2" customFormat="1" x14ac:dyDescent="0.25">
      <c r="A587" s="165"/>
      <c r="B587" s="54"/>
      <c r="L587" s="54"/>
      <c r="V587" s="54"/>
      <c r="AF587" s="54"/>
      <c r="AP587" s="54"/>
      <c r="AZ587" s="54"/>
      <c r="BJ587" s="54"/>
      <c r="BT587" s="54"/>
      <c r="CD587" s="54"/>
      <c r="CN587" s="54"/>
      <c r="CX587" s="54"/>
      <c r="DH587" s="54"/>
      <c r="DR587" s="54"/>
      <c r="EB587" s="54"/>
      <c r="EL587" s="54"/>
      <c r="EV587" s="54"/>
      <c r="FF587" s="54"/>
      <c r="FP587" s="54"/>
      <c r="FZ587" s="54"/>
      <c r="GJ587" s="54"/>
      <c r="GT587" s="54"/>
      <c r="HD587" s="54"/>
      <c r="HN587" s="54"/>
      <c r="HX587" s="54"/>
      <c r="IH587" s="54"/>
    </row>
    <row r="588" spans="1:242" s="2" customFormat="1" x14ac:dyDescent="0.25">
      <c r="A588" s="165"/>
      <c r="B588" s="54"/>
      <c r="L588" s="54"/>
      <c r="V588" s="54"/>
      <c r="AF588" s="54"/>
      <c r="AP588" s="54"/>
      <c r="AZ588" s="54"/>
      <c r="BJ588" s="54"/>
      <c r="BT588" s="54"/>
      <c r="CD588" s="54"/>
      <c r="CN588" s="54"/>
      <c r="CX588" s="54"/>
      <c r="DH588" s="54"/>
      <c r="DR588" s="54"/>
      <c r="EB588" s="54"/>
      <c r="EL588" s="54"/>
      <c r="EV588" s="54"/>
      <c r="FF588" s="54"/>
      <c r="FP588" s="54"/>
      <c r="FZ588" s="54"/>
      <c r="GJ588" s="54"/>
      <c r="GT588" s="54"/>
      <c r="HD588" s="54"/>
      <c r="HN588" s="54"/>
      <c r="HX588" s="54"/>
      <c r="IH588" s="54"/>
    </row>
    <row r="589" spans="1:242" s="2" customFormat="1" x14ac:dyDescent="0.25">
      <c r="A589" s="165"/>
      <c r="B589" s="54"/>
      <c r="L589" s="54"/>
      <c r="V589" s="54"/>
      <c r="AF589" s="54"/>
      <c r="AP589" s="54"/>
      <c r="AZ589" s="54"/>
      <c r="BJ589" s="54"/>
      <c r="BT589" s="54"/>
      <c r="CD589" s="54"/>
      <c r="CN589" s="54"/>
      <c r="CX589" s="54"/>
      <c r="DH589" s="54"/>
      <c r="DR589" s="54"/>
      <c r="EB589" s="54"/>
      <c r="EL589" s="54"/>
      <c r="EV589" s="54"/>
      <c r="FF589" s="54"/>
      <c r="FP589" s="54"/>
      <c r="FZ589" s="54"/>
      <c r="GJ589" s="54"/>
      <c r="GT589" s="54"/>
      <c r="HD589" s="54"/>
      <c r="HN589" s="54"/>
      <c r="HX589" s="54"/>
      <c r="IH589" s="54"/>
    </row>
    <row r="590" spans="1:242" s="2" customFormat="1" x14ac:dyDescent="0.25">
      <c r="A590" s="165"/>
      <c r="B590" s="54"/>
      <c r="L590" s="54"/>
      <c r="V590" s="54"/>
      <c r="AF590" s="54"/>
      <c r="AP590" s="54"/>
      <c r="AZ590" s="54"/>
      <c r="BJ590" s="54"/>
      <c r="BT590" s="54"/>
      <c r="CD590" s="54"/>
      <c r="CN590" s="54"/>
      <c r="CX590" s="54"/>
      <c r="DH590" s="54"/>
      <c r="DR590" s="54"/>
      <c r="EB590" s="54"/>
      <c r="EL590" s="54"/>
      <c r="EV590" s="54"/>
      <c r="FF590" s="54"/>
      <c r="FP590" s="54"/>
      <c r="FZ590" s="54"/>
      <c r="GJ590" s="54"/>
      <c r="GT590" s="54"/>
      <c r="HD590" s="54"/>
      <c r="HN590" s="54"/>
      <c r="HX590" s="54"/>
      <c r="IH590" s="54"/>
    </row>
    <row r="591" spans="1:242" s="2" customFormat="1" x14ac:dyDescent="0.25">
      <c r="A591" s="165"/>
      <c r="B591" s="54"/>
      <c r="L591" s="54"/>
      <c r="V591" s="54"/>
      <c r="AF591" s="54"/>
      <c r="AP591" s="54"/>
      <c r="AZ591" s="54"/>
      <c r="BJ591" s="54"/>
      <c r="BT591" s="54"/>
      <c r="CD591" s="54"/>
      <c r="CN591" s="54"/>
      <c r="CX591" s="54"/>
      <c r="DH591" s="54"/>
      <c r="DR591" s="54"/>
      <c r="EB591" s="54"/>
      <c r="EL591" s="54"/>
      <c r="EV591" s="54"/>
      <c r="FF591" s="54"/>
      <c r="FP591" s="54"/>
      <c r="FZ591" s="54"/>
      <c r="GJ591" s="54"/>
      <c r="GT591" s="54"/>
      <c r="HD591" s="54"/>
      <c r="HN591" s="54"/>
      <c r="HX591" s="54"/>
      <c r="IH591" s="54"/>
    </row>
    <row r="592" spans="1:242" s="2" customFormat="1" x14ac:dyDescent="0.25">
      <c r="A592" s="165"/>
      <c r="B592" s="54"/>
      <c r="L592" s="54"/>
      <c r="V592" s="54"/>
      <c r="AF592" s="54"/>
      <c r="AP592" s="54"/>
      <c r="AZ592" s="54"/>
      <c r="BJ592" s="54"/>
      <c r="BT592" s="54"/>
      <c r="CD592" s="54"/>
      <c r="CN592" s="54"/>
      <c r="CX592" s="54"/>
      <c r="DH592" s="54"/>
      <c r="DR592" s="54"/>
      <c r="EB592" s="54"/>
      <c r="EL592" s="54"/>
      <c r="EV592" s="54"/>
      <c r="FF592" s="54"/>
      <c r="FP592" s="54"/>
      <c r="FZ592" s="54"/>
      <c r="GJ592" s="54"/>
      <c r="GT592" s="54"/>
      <c r="HD592" s="54"/>
      <c r="HN592" s="54"/>
      <c r="HX592" s="54"/>
      <c r="IH592" s="54"/>
    </row>
    <row r="593" spans="1:242" s="2" customFormat="1" x14ac:dyDescent="0.25">
      <c r="A593" s="165"/>
      <c r="B593" s="54"/>
      <c r="L593" s="54"/>
      <c r="V593" s="54"/>
      <c r="AF593" s="54"/>
      <c r="AP593" s="54"/>
      <c r="AZ593" s="54"/>
      <c r="BJ593" s="54"/>
      <c r="BT593" s="54"/>
      <c r="CD593" s="54"/>
      <c r="CN593" s="54"/>
      <c r="CX593" s="54"/>
      <c r="DH593" s="54"/>
      <c r="DR593" s="54"/>
      <c r="EB593" s="54"/>
      <c r="EL593" s="54"/>
      <c r="EV593" s="54"/>
      <c r="FF593" s="54"/>
      <c r="FP593" s="54"/>
      <c r="FZ593" s="54"/>
      <c r="GJ593" s="54"/>
      <c r="GT593" s="54"/>
      <c r="HD593" s="54"/>
      <c r="HN593" s="54"/>
      <c r="HX593" s="54"/>
      <c r="IH593" s="54"/>
    </row>
    <row r="594" spans="1:242" s="2" customFormat="1" x14ac:dyDescent="0.25">
      <c r="A594" s="165"/>
      <c r="B594" s="54"/>
      <c r="L594" s="54"/>
      <c r="V594" s="54"/>
      <c r="AF594" s="54"/>
      <c r="AP594" s="54"/>
      <c r="AZ594" s="54"/>
      <c r="BJ594" s="54"/>
      <c r="BT594" s="54"/>
      <c r="CD594" s="54"/>
      <c r="CN594" s="54"/>
      <c r="CX594" s="54"/>
      <c r="DH594" s="54"/>
      <c r="DR594" s="54"/>
      <c r="EB594" s="54"/>
      <c r="EL594" s="54"/>
      <c r="EV594" s="54"/>
      <c r="FF594" s="54"/>
      <c r="FP594" s="54"/>
      <c r="FZ594" s="54"/>
      <c r="GJ594" s="54"/>
      <c r="GT594" s="54"/>
      <c r="HD594" s="54"/>
      <c r="HN594" s="54"/>
      <c r="HX594" s="54"/>
      <c r="IH594" s="54"/>
    </row>
    <row r="595" spans="1:242" s="2" customFormat="1" x14ac:dyDescent="0.25">
      <c r="A595" s="165"/>
      <c r="B595" s="54"/>
      <c r="L595" s="54"/>
      <c r="V595" s="54"/>
      <c r="AF595" s="54"/>
      <c r="AP595" s="54"/>
      <c r="AZ595" s="54"/>
      <c r="BJ595" s="54"/>
      <c r="BT595" s="54"/>
      <c r="CD595" s="54"/>
      <c r="CN595" s="54"/>
      <c r="CX595" s="54"/>
      <c r="DH595" s="54"/>
      <c r="DR595" s="54"/>
      <c r="EB595" s="54"/>
      <c r="EL595" s="54"/>
      <c r="EV595" s="54"/>
      <c r="FF595" s="54"/>
      <c r="FP595" s="54"/>
      <c r="FZ595" s="54"/>
      <c r="GJ595" s="54"/>
      <c r="GT595" s="54"/>
      <c r="HD595" s="54"/>
      <c r="HN595" s="54"/>
      <c r="HX595" s="54"/>
      <c r="IH595" s="54"/>
    </row>
    <row r="596" spans="1:242" s="2" customFormat="1" x14ac:dyDescent="0.25">
      <c r="A596" s="165"/>
      <c r="B596" s="54"/>
      <c r="L596" s="54"/>
      <c r="V596" s="54"/>
      <c r="AF596" s="54"/>
      <c r="AP596" s="54"/>
      <c r="AZ596" s="54"/>
      <c r="BJ596" s="54"/>
      <c r="BT596" s="54"/>
      <c r="CD596" s="54"/>
      <c r="CN596" s="54"/>
      <c r="CX596" s="54"/>
      <c r="DH596" s="54"/>
      <c r="DR596" s="54"/>
      <c r="EB596" s="54"/>
      <c r="EL596" s="54"/>
      <c r="EV596" s="54"/>
      <c r="FF596" s="54"/>
      <c r="FP596" s="54"/>
      <c r="FZ596" s="54"/>
      <c r="GJ596" s="54"/>
      <c r="GT596" s="54"/>
      <c r="HD596" s="54"/>
      <c r="HN596" s="54"/>
      <c r="HX596" s="54"/>
      <c r="IH596" s="54"/>
    </row>
    <row r="597" spans="1:242" s="2" customFormat="1" x14ac:dyDescent="0.25">
      <c r="A597" s="165"/>
      <c r="B597" s="54"/>
      <c r="L597" s="54"/>
      <c r="V597" s="54"/>
      <c r="AF597" s="54"/>
      <c r="AP597" s="54"/>
      <c r="AZ597" s="54"/>
      <c r="BJ597" s="54"/>
      <c r="BT597" s="54"/>
      <c r="CD597" s="54"/>
      <c r="CN597" s="54"/>
      <c r="CX597" s="54"/>
      <c r="DH597" s="54"/>
      <c r="DR597" s="54"/>
      <c r="EB597" s="54"/>
      <c r="EL597" s="54"/>
      <c r="EV597" s="54"/>
      <c r="FF597" s="54"/>
      <c r="FP597" s="54"/>
      <c r="FZ597" s="54"/>
      <c r="GJ597" s="54"/>
      <c r="GT597" s="54"/>
      <c r="HD597" s="54"/>
      <c r="HN597" s="54"/>
      <c r="HX597" s="54"/>
      <c r="IH597" s="54"/>
    </row>
    <row r="598" spans="1:242" s="2" customFormat="1" x14ac:dyDescent="0.25">
      <c r="A598" s="165"/>
      <c r="B598" s="54"/>
      <c r="L598" s="54"/>
      <c r="V598" s="54"/>
      <c r="AF598" s="54"/>
      <c r="AP598" s="54"/>
      <c r="AZ598" s="54"/>
      <c r="BJ598" s="54"/>
      <c r="BT598" s="54"/>
      <c r="CD598" s="54"/>
      <c r="CN598" s="54"/>
      <c r="CX598" s="54"/>
      <c r="DH598" s="54"/>
      <c r="DR598" s="54"/>
      <c r="EB598" s="54"/>
      <c r="EL598" s="54"/>
      <c r="EV598" s="54"/>
      <c r="FF598" s="54"/>
      <c r="FP598" s="54"/>
      <c r="FZ598" s="54"/>
      <c r="GJ598" s="54"/>
      <c r="GT598" s="54"/>
      <c r="HD598" s="54"/>
      <c r="HN598" s="54"/>
      <c r="HX598" s="54"/>
      <c r="IH598" s="54"/>
    </row>
    <row r="599" spans="1:242" s="2" customFormat="1" x14ac:dyDescent="0.25">
      <c r="A599" s="165"/>
      <c r="B599" s="54"/>
      <c r="L599" s="54"/>
      <c r="V599" s="54"/>
      <c r="AF599" s="54"/>
      <c r="AP599" s="54"/>
      <c r="AZ599" s="54"/>
      <c r="BJ599" s="54"/>
      <c r="BT599" s="54"/>
      <c r="CD599" s="54"/>
      <c r="CN599" s="54"/>
      <c r="CX599" s="54"/>
      <c r="DH599" s="54"/>
      <c r="DR599" s="54"/>
      <c r="EB599" s="54"/>
      <c r="EL599" s="54"/>
      <c r="EV599" s="54"/>
      <c r="FF599" s="54"/>
      <c r="FP599" s="54"/>
      <c r="FZ599" s="54"/>
      <c r="GJ599" s="54"/>
      <c r="GT599" s="54"/>
      <c r="HD599" s="54"/>
      <c r="HN599" s="54"/>
      <c r="HX599" s="54"/>
      <c r="IH599" s="54"/>
    </row>
    <row r="600" spans="1:242" s="2" customFormat="1" x14ac:dyDescent="0.25">
      <c r="A600" s="165"/>
      <c r="B600" s="54"/>
      <c r="L600" s="54"/>
      <c r="V600" s="54"/>
      <c r="AF600" s="54"/>
      <c r="AP600" s="54"/>
      <c r="AZ600" s="54"/>
      <c r="BJ600" s="54"/>
      <c r="BT600" s="54"/>
      <c r="CD600" s="54"/>
      <c r="CN600" s="54"/>
      <c r="CX600" s="54"/>
      <c r="DH600" s="54"/>
      <c r="DR600" s="54"/>
      <c r="EB600" s="54"/>
      <c r="EL600" s="54"/>
      <c r="EV600" s="54"/>
      <c r="FF600" s="54"/>
      <c r="FP600" s="54"/>
      <c r="FZ600" s="54"/>
      <c r="GJ600" s="54"/>
      <c r="GT600" s="54"/>
      <c r="HD600" s="54"/>
      <c r="HN600" s="54"/>
      <c r="HX600" s="54"/>
      <c r="IH600" s="54"/>
    </row>
    <row r="601" spans="1:242" s="2" customFormat="1" x14ac:dyDescent="0.25">
      <c r="A601" s="165"/>
      <c r="B601" s="54"/>
      <c r="L601" s="54"/>
      <c r="V601" s="54"/>
      <c r="AF601" s="54"/>
      <c r="AP601" s="54"/>
      <c r="AZ601" s="54"/>
      <c r="BJ601" s="54"/>
      <c r="BT601" s="54"/>
      <c r="CD601" s="54"/>
      <c r="CN601" s="54"/>
      <c r="CX601" s="54"/>
      <c r="DH601" s="54"/>
      <c r="DR601" s="54"/>
      <c r="EB601" s="54"/>
      <c r="EL601" s="54"/>
      <c r="EV601" s="54"/>
      <c r="FF601" s="54"/>
      <c r="FP601" s="54"/>
      <c r="FZ601" s="54"/>
      <c r="GJ601" s="54"/>
      <c r="GT601" s="54"/>
      <c r="HD601" s="54"/>
      <c r="HN601" s="54"/>
      <c r="HX601" s="54"/>
      <c r="IH601" s="54"/>
    </row>
    <row r="602" spans="1:242" s="2" customFormat="1" x14ac:dyDescent="0.25">
      <c r="A602" s="165"/>
      <c r="B602" s="54"/>
      <c r="L602" s="54"/>
      <c r="V602" s="54"/>
      <c r="AF602" s="54"/>
      <c r="AP602" s="54"/>
      <c r="AZ602" s="54"/>
      <c r="BJ602" s="54"/>
      <c r="BT602" s="54"/>
      <c r="CD602" s="54"/>
      <c r="CN602" s="54"/>
      <c r="CX602" s="54"/>
      <c r="DH602" s="54"/>
      <c r="DR602" s="54"/>
      <c r="EB602" s="54"/>
      <c r="EL602" s="54"/>
      <c r="EV602" s="54"/>
      <c r="FF602" s="54"/>
      <c r="FP602" s="54"/>
      <c r="FZ602" s="54"/>
      <c r="GJ602" s="54"/>
      <c r="GT602" s="54"/>
      <c r="HD602" s="54"/>
      <c r="HN602" s="54"/>
      <c r="HX602" s="54"/>
      <c r="IH602" s="54"/>
    </row>
    <row r="603" spans="1:242" s="2" customFormat="1" x14ac:dyDescent="0.25">
      <c r="A603" s="165"/>
      <c r="B603" s="54"/>
      <c r="L603" s="54"/>
      <c r="V603" s="54"/>
      <c r="AF603" s="54"/>
      <c r="AP603" s="54"/>
      <c r="AZ603" s="54"/>
      <c r="BJ603" s="54"/>
      <c r="BT603" s="54"/>
      <c r="CD603" s="54"/>
      <c r="CN603" s="54"/>
      <c r="CX603" s="54"/>
      <c r="DH603" s="54"/>
      <c r="DR603" s="54"/>
      <c r="EB603" s="54"/>
      <c r="EL603" s="54"/>
      <c r="EV603" s="54"/>
      <c r="FF603" s="54"/>
      <c r="FP603" s="54"/>
      <c r="FZ603" s="54"/>
      <c r="GJ603" s="54"/>
      <c r="GT603" s="54"/>
      <c r="HD603" s="54"/>
      <c r="HN603" s="54"/>
      <c r="HX603" s="54"/>
      <c r="IH603" s="54"/>
    </row>
    <row r="604" spans="1:242" s="2" customFormat="1" x14ac:dyDescent="0.25">
      <c r="A604" s="165"/>
      <c r="B604" s="54"/>
      <c r="L604" s="54"/>
      <c r="V604" s="54"/>
      <c r="AF604" s="54"/>
      <c r="AP604" s="54"/>
      <c r="AZ604" s="54"/>
      <c r="BJ604" s="54"/>
      <c r="BT604" s="54"/>
      <c r="CD604" s="54"/>
      <c r="CN604" s="54"/>
      <c r="CX604" s="54"/>
      <c r="DH604" s="54"/>
      <c r="DR604" s="54"/>
      <c r="EB604" s="54"/>
      <c r="EL604" s="54"/>
      <c r="EV604" s="54"/>
      <c r="FF604" s="54"/>
      <c r="FP604" s="54"/>
      <c r="FZ604" s="54"/>
      <c r="GJ604" s="54"/>
      <c r="GT604" s="54"/>
      <c r="HD604" s="54"/>
      <c r="HN604" s="54"/>
      <c r="HX604" s="54"/>
      <c r="IH604" s="54"/>
    </row>
    <row r="605" spans="1:242" s="2" customFormat="1" x14ac:dyDescent="0.25">
      <c r="A605" s="165"/>
      <c r="B605" s="54"/>
      <c r="L605" s="54"/>
      <c r="V605" s="54"/>
      <c r="AF605" s="54"/>
      <c r="AP605" s="54"/>
      <c r="AZ605" s="54"/>
      <c r="BJ605" s="54"/>
      <c r="BT605" s="54"/>
      <c r="CD605" s="54"/>
      <c r="CN605" s="54"/>
      <c r="CX605" s="54"/>
      <c r="DH605" s="54"/>
      <c r="DR605" s="54"/>
      <c r="EB605" s="54"/>
      <c r="EL605" s="54"/>
      <c r="EV605" s="54"/>
      <c r="FF605" s="54"/>
      <c r="FP605" s="54"/>
      <c r="FZ605" s="54"/>
      <c r="GJ605" s="54"/>
      <c r="GT605" s="54"/>
      <c r="HD605" s="54"/>
      <c r="HN605" s="54"/>
      <c r="HX605" s="54"/>
      <c r="IH605" s="54"/>
    </row>
    <row r="606" spans="1:242" s="2" customFormat="1" x14ac:dyDescent="0.25">
      <c r="A606" s="165"/>
      <c r="B606" s="54"/>
      <c r="L606" s="54"/>
      <c r="V606" s="54"/>
      <c r="AF606" s="54"/>
      <c r="AP606" s="54"/>
      <c r="AZ606" s="54"/>
      <c r="BJ606" s="54"/>
      <c r="BT606" s="54"/>
      <c r="CD606" s="54"/>
      <c r="CN606" s="54"/>
      <c r="CX606" s="54"/>
      <c r="DH606" s="54"/>
      <c r="DR606" s="54"/>
      <c r="EB606" s="54"/>
      <c r="EL606" s="54"/>
      <c r="EV606" s="54"/>
      <c r="FF606" s="54"/>
      <c r="FP606" s="54"/>
      <c r="FZ606" s="54"/>
      <c r="GJ606" s="54"/>
      <c r="GT606" s="54"/>
      <c r="HD606" s="54"/>
      <c r="HN606" s="54"/>
      <c r="HX606" s="54"/>
      <c r="IH606" s="54"/>
    </row>
    <row r="607" spans="1:242" s="2" customFormat="1" x14ac:dyDescent="0.25">
      <c r="A607" s="165"/>
      <c r="B607" s="54"/>
      <c r="L607" s="54"/>
      <c r="V607" s="54"/>
      <c r="AF607" s="54"/>
      <c r="AP607" s="54"/>
      <c r="AZ607" s="54"/>
      <c r="BJ607" s="54"/>
      <c r="BT607" s="54"/>
      <c r="CD607" s="54"/>
      <c r="CN607" s="54"/>
      <c r="CX607" s="54"/>
      <c r="DH607" s="54"/>
      <c r="DR607" s="54"/>
      <c r="EB607" s="54"/>
      <c r="EL607" s="54"/>
      <c r="EV607" s="54"/>
      <c r="FF607" s="54"/>
      <c r="FP607" s="54"/>
      <c r="FZ607" s="54"/>
      <c r="GJ607" s="54"/>
      <c r="GT607" s="54"/>
      <c r="HD607" s="54"/>
      <c r="HN607" s="54"/>
      <c r="HX607" s="54"/>
      <c r="IH607" s="54"/>
    </row>
    <row r="608" spans="1:242" s="2" customFormat="1" x14ac:dyDescent="0.25">
      <c r="A608" s="165"/>
      <c r="B608" s="54"/>
      <c r="L608" s="54"/>
      <c r="V608" s="54"/>
      <c r="AF608" s="54"/>
      <c r="AP608" s="54"/>
      <c r="AZ608" s="54"/>
      <c r="BJ608" s="54"/>
      <c r="BT608" s="54"/>
      <c r="CD608" s="54"/>
      <c r="CN608" s="54"/>
      <c r="CX608" s="54"/>
      <c r="DH608" s="54"/>
      <c r="DR608" s="54"/>
      <c r="EB608" s="54"/>
      <c r="EL608" s="54"/>
      <c r="EV608" s="54"/>
      <c r="FF608" s="54"/>
      <c r="FP608" s="54"/>
      <c r="FZ608" s="54"/>
      <c r="GJ608" s="54"/>
      <c r="GT608" s="54"/>
      <c r="HD608" s="54"/>
      <c r="HN608" s="54"/>
      <c r="HX608" s="54"/>
      <c r="IH608" s="54"/>
    </row>
    <row r="609" spans="1:242" s="2" customFormat="1" x14ac:dyDescent="0.25">
      <c r="A609" s="165"/>
      <c r="B609" s="54"/>
      <c r="L609" s="54"/>
      <c r="V609" s="54"/>
      <c r="AF609" s="54"/>
      <c r="AP609" s="54"/>
      <c r="AZ609" s="54"/>
      <c r="BJ609" s="54"/>
      <c r="BT609" s="54"/>
      <c r="CD609" s="54"/>
      <c r="CN609" s="54"/>
      <c r="CX609" s="54"/>
      <c r="DH609" s="54"/>
      <c r="DR609" s="54"/>
      <c r="EB609" s="54"/>
      <c r="EL609" s="54"/>
      <c r="EV609" s="54"/>
      <c r="FF609" s="54"/>
      <c r="FP609" s="54"/>
      <c r="FZ609" s="54"/>
      <c r="GJ609" s="54"/>
      <c r="GT609" s="54"/>
      <c r="HD609" s="54"/>
      <c r="HN609" s="54"/>
      <c r="HX609" s="54"/>
      <c r="IH609" s="54"/>
    </row>
    <row r="610" spans="1:242" s="2" customFormat="1" x14ac:dyDescent="0.25">
      <c r="A610" s="165"/>
      <c r="B610" s="54"/>
      <c r="L610" s="54"/>
      <c r="V610" s="54"/>
      <c r="AF610" s="54"/>
      <c r="AP610" s="54"/>
      <c r="AZ610" s="54"/>
      <c r="BJ610" s="54"/>
      <c r="BT610" s="54"/>
      <c r="CD610" s="54"/>
      <c r="CN610" s="54"/>
      <c r="CX610" s="54"/>
      <c r="DH610" s="54"/>
      <c r="DR610" s="54"/>
      <c r="EB610" s="54"/>
      <c r="EL610" s="54"/>
      <c r="EV610" s="54"/>
      <c r="FF610" s="54"/>
      <c r="FP610" s="54"/>
      <c r="FZ610" s="54"/>
      <c r="GJ610" s="54"/>
      <c r="GT610" s="54"/>
      <c r="HD610" s="54"/>
      <c r="HN610" s="54"/>
      <c r="HX610" s="54"/>
      <c r="IH610" s="54"/>
    </row>
    <row r="611" spans="1:242" s="2" customFormat="1" x14ac:dyDescent="0.25">
      <c r="A611" s="165"/>
      <c r="B611" s="54"/>
      <c r="L611" s="54"/>
      <c r="V611" s="54"/>
      <c r="AF611" s="54"/>
      <c r="AP611" s="54"/>
      <c r="AZ611" s="54"/>
      <c r="BJ611" s="54"/>
      <c r="BT611" s="54"/>
      <c r="CD611" s="54"/>
      <c r="CN611" s="54"/>
      <c r="CX611" s="54"/>
      <c r="DH611" s="54"/>
      <c r="DR611" s="54"/>
      <c r="EB611" s="54"/>
      <c r="EL611" s="54"/>
      <c r="EV611" s="54"/>
      <c r="FF611" s="54"/>
      <c r="FP611" s="54"/>
      <c r="FZ611" s="54"/>
      <c r="GJ611" s="54"/>
      <c r="GT611" s="54"/>
      <c r="HD611" s="54"/>
      <c r="HN611" s="54"/>
      <c r="HX611" s="54"/>
      <c r="IH611" s="54"/>
    </row>
    <row r="612" spans="1:242" s="2" customFormat="1" x14ac:dyDescent="0.25">
      <c r="A612" s="165"/>
      <c r="B612" s="54"/>
      <c r="L612" s="54"/>
      <c r="V612" s="54"/>
      <c r="AF612" s="54"/>
      <c r="AP612" s="54"/>
      <c r="AZ612" s="54"/>
      <c r="BJ612" s="54"/>
      <c r="BT612" s="54"/>
      <c r="CD612" s="54"/>
      <c r="CN612" s="54"/>
      <c r="CX612" s="54"/>
      <c r="DH612" s="54"/>
      <c r="DR612" s="54"/>
      <c r="EB612" s="54"/>
      <c r="EL612" s="54"/>
      <c r="EV612" s="54"/>
      <c r="FF612" s="54"/>
      <c r="FP612" s="54"/>
      <c r="FZ612" s="54"/>
      <c r="GJ612" s="54"/>
      <c r="GT612" s="54"/>
      <c r="HD612" s="54"/>
      <c r="HN612" s="54"/>
      <c r="HX612" s="54"/>
      <c r="IH612" s="54"/>
    </row>
    <row r="613" spans="1:242" s="2" customFormat="1" x14ac:dyDescent="0.25">
      <c r="A613" s="165"/>
      <c r="B613" s="54"/>
      <c r="L613" s="54"/>
      <c r="V613" s="54"/>
      <c r="AF613" s="54"/>
      <c r="AP613" s="54"/>
      <c r="AZ613" s="54"/>
      <c r="BJ613" s="54"/>
      <c r="BT613" s="54"/>
      <c r="CD613" s="54"/>
      <c r="CN613" s="54"/>
      <c r="CX613" s="54"/>
      <c r="DH613" s="54"/>
      <c r="DR613" s="54"/>
      <c r="EB613" s="54"/>
      <c r="EL613" s="54"/>
      <c r="EV613" s="54"/>
      <c r="FF613" s="54"/>
      <c r="FP613" s="54"/>
      <c r="FZ613" s="54"/>
      <c r="GJ613" s="54"/>
      <c r="GT613" s="54"/>
      <c r="HD613" s="54"/>
      <c r="HN613" s="54"/>
      <c r="HX613" s="54"/>
      <c r="IH613" s="54"/>
    </row>
    <row r="614" spans="1:242" s="2" customFormat="1" x14ac:dyDescent="0.25">
      <c r="A614" s="165"/>
      <c r="B614" s="54"/>
      <c r="L614" s="54"/>
      <c r="V614" s="54"/>
      <c r="AF614" s="54"/>
      <c r="AP614" s="54"/>
      <c r="AZ614" s="54"/>
      <c r="BJ614" s="54"/>
      <c r="BT614" s="54"/>
      <c r="CD614" s="54"/>
      <c r="CN614" s="54"/>
      <c r="CX614" s="54"/>
      <c r="DH614" s="54"/>
      <c r="DR614" s="54"/>
      <c r="EB614" s="54"/>
      <c r="EL614" s="54"/>
      <c r="EV614" s="54"/>
      <c r="FF614" s="54"/>
      <c r="FP614" s="54"/>
      <c r="FZ614" s="54"/>
      <c r="GJ614" s="54"/>
      <c r="GT614" s="54"/>
      <c r="HD614" s="54"/>
      <c r="HN614" s="54"/>
      <c r="HX614" s="54"/>
      <c r="IH614" s="54"/>
    </row>
    <row r="615" spans="1:242" s="2" customFormat="1" x14ac:dyDescent="0.25">
      <c r="A615" s="165"/>
      <c r="B615" s="54"/>
      <c r="L615" s="54"/>
      <c r="V615" s="54"/>
      <c r="AF615" s="54"/>
      <c r="AP615" s="54"/>
      <c r="AZ615" s="54"/>
      <c r="BJ615" s="54"/>
      <c r="BT615" s="54"/>
      <c r="CD615" s="54"/>
      <c r="CN615" s="54"/>
      <c r="CX615" s="54"/>
      <c r="DH615" s="54"/>
      <c r="DR615" s="54"/>
      <c r="EB615" s="54"/>
      <c r="EL615" s="54"/>
      <c r="EV615" s="54"/>
      <c r="FF615" s="54"/>
      <c r="FP615" s="54"/>
      <c r="FZ615" s="54"/>
      <c r="GJ615" s="54"/>
      <c r="GT615" s="54"/>
      <c r="HD615" s="54"/>
      <c r="HN615" s="54"/>
      <c r="HX615" s="54"/>
      <c r="IH615" s="54"/>
    </row>
    <row r="616" spans="1:242" s="2" customFormat="1" x14ac:dyDescent="0.25">
      <c r="A616" s="165"/>
      <c r="B616" s="54"/>
      <c r="L616" s="54"/>
      <c r="V616" s="54"/>
      <c r="AF616" s="54"/>
      <c r="AP616" s="54"/>
      <c r="AZ616" s="54"/>
      <c r="BJ616" s="54"/>
      <c r="BT616" s="54"/>
      <c r="CD616" s="54"/>
      <c r="CN616" s="54"/>
      <c r="CX616" s="54"/>
      <c r="DH616" s="54"/>
      <c r="DR616" s="54"/>
      <c r="EB616" s="54"/>
      <c r="EL616" s="54"/>
      <c r="EV616" s="54"/>
      <c r="FF616" s="54"/>
      <c r="FP616" s="54"/>
      <c r="FZ616" s="54"/>
      <c r="GJ616" s="54"/>
      <c r="GT616" s="54"/>
      <c r="HD616" s="54"/>
      <c r="HN616" s="54"/>
      <c r="HX616" s="54"/>
      <c r="IH616" s="54"/>
    </row>
    <row r="617" spans="1:242" s="2" customFormat="1" x14ac:dyDescent="0.25">
      <c r="A617" s="165"/>
      <c r="B617" s="54"/>
      <c r="L617" s="54"/>
      <c r="V617" s="54"/>
      <c r="AF617" s="54"/>
      <c r="AP617" s="54"/>
      <c r="AZ617" s="54"/>
      <c r="BJ617" s="54"/>
      <c r="BT617" s="54"/>
      <c r="CD617" s="54"/>
      <c r="CN617" s="54"/>
      <c r="CX617" s="54"/>
      <c r="DH617" s="54"/>
      <c r="DR617" s="54"/>
      <c r="EB617" s="54"/>
      <c r="EL617" s="54"/>
      <c r="EV617" s="54"/>
      <c r="FF617" s="54"/>
      <c r="FP617" s="54"/>
      <c r="FZ617" s="54"/>
      <c r="GJ617" s="54"/>
      <c r="GT617" s="54"/>
      <c r="HD617" s="54"/>
      <c r="HN617" s="54"/>
      <c r="HX617" s="54"/>
      <c r="IH617" s="54"/>
    </row>
    <row r="618" spans="1:242" s="2" customFormat="1" x14ac:dyDescent="0.25">
      <c r="A618" s="165"/>
      <c r="B618" s="54"/>
      <c r="L618" s="54"/>
      <c r="V618" s="54"/>
      <c r="AF618" s="54"/>
      <c r="AP618" s="54"/>
      <c r="AZ618" s="54"/>
      <c r="BJ618" s="54"/>
      <c r="BT618" s="54"/>
      <c r="CD618" s="54"/>
      <c r="CN618" s="54"/>
      <c r="CX618" s="54"/>
      <c r="DH618" s="54"/>
      <c r="DR618" s="54"/>
      <c r="EB618" s="54"/>
      <c r="EL618" s="54"/>
      <c r="EV618" s="54"/>
      <c r="FF618" s="54"/>
      <c r="FP618" s="54"/>
      <c r="FZ618" s="54"/>
      <c r="GJ618" s="54"/>
      <c r="GT618" s="54"/>
      <c r="HD618" s="54"/>
      <c r="HN618" s="54"/>
      <c r="HX618" s="54"/>
      <c r="IH618" s="54"/>
    </row>
    <row r="619" spans="1:242" s="2" customFormat="1" x14ac:dyDescent="0.25">
      <c r="A619" s="165"/>
      <c r="B619" s="54"/>
      <c r="L619" s="54"/>
      <c r="V619" s="54"/>
      <c r="AF619" s="54"/>
      <c r="AP619" s="54"/>
      <c r="AZ619" s="54"/>
      <c r="BJ619" s="54"/>
      <c r="BT619" s="54"/>
      <c r="CD619" s="54"/>
      <c r="CN619" s="54"/>
      <c r="CX619" s="54"/>
      <c r="DH619" s="54"/>
      <c r="DR619" s="54"/>
      <c r="EB619" s="54"/>
      <c r="EL619" s="54"/>
      <c r="EV619" s="54"/>
      <c r="FF619" s="54"/>
      <c r="FP619" s="54"/>
      <c r="FZ619" s="54"/>
      <c r="GJ619" s="54"/>
      <c r="GT619" s="54"/>
      <c r="HD619" s="54"/>
      <c r="HN619" s="54"/>
      <c r="HX619" s="54"/>
      <c r="IH619" s="54"/>
    </row>
    <row r="620" spans="1:242" s="2" customFormat="1" x14ac:dyDescent="0.25">
      <c r="A620" s="165"/>
      <c r="B620" s="54"/>
      <c r="L620" s="54"/>
      <c r="V620" s="54"/>
      <c r="AF620" s="54"/>
      <c r="AP620" s="54"/>
      <c r="AZ620" s="54"/>
      <c r="BJ620" s="54"/>
      <c r="BT620" s="54"/>
      <c r="CD620" s="54"/>
      <c r="CN620" s="54"/>
      <c r="CX620" s="54"/>
      <c r="DH620" s="54"/>
      <c r="DR620" s="54"/>
      <c r="EB620" s="54"/>
      <c r="EL620" s="54"/>
      <c r="EV620" s="54"/>
      <c r="FF620" s="54"/>
      <c r="FP620" s="54"/>
      <c r="FZ620" s="54"/>
      <c r="GJ620" s="54"/>
      <c r="GT620" s="54"/>
      <c r="HD620" s="54"/>
      <c r="HN620" s="54"/>
      <c r="HX620" s="54"/>
      <c r="IH620" s="54"/>
    </row>
    <row r="621" spans="1:242" s="2" customFormat="1" x14ac:dyDescent="0.25">
      <c r="A621" s="165"/>
      <c r="B621" s="54"/>
      <c r="L621" s="54"/>
      <c r="V621" s="54"/>
      <c r="AF621" s="54"/>
      <c r="AP621" s="54"/>
      <c r="AZ621" s="54"/>
      <c r="BJ621" s="54"/>
      <c r="BT621" s="54"/>
      <c r="CD621" s="54"/>
      <c r="CN621" s="54"/>
      <c r="CX621" s="54"/>
      <c r="DH621" s="54"/>
      <c r="DR621" s="54"/>
      <c r="EB621" s="54"/>
      <c r="EL621" s="54"/>
      <c r="EV621" s="54"/>
      <c r="FF621" s="54"/>
      <c r="FP621" s="54"/>
      <c r="FZ621" s="54"/>
      <c r="GJ621" s="54"/>
      <c r="GT621" s="54"/>
      <c r="HD621" s="54"/>
      <c r="HN621" s="54"/>
      <c r="HX621" s="54"/>
      <c r="IH621" s="54"/>
    </row>
    <row r="622" spans="1:242" s="2" customFormat="1" x14ac:dyDescent="0.25">
      <c r="A622" s="165"/>
      <c r="B622" s="54"/>
      <c r="L622" s="54"/>
      <c r="V622" s="54"/>
      <c r="AF622" s="54"/>
      <c r="AP622" s="54"/>
      <c r="AZ622" s="54"/>
      <c r="BJ622" s="54"/>
      <c r="BT622" s="54"/>
      <c r="CD622" s="54"/>
      <c r="CN622" s="54"/>
      <c r="CX622" s="54"/>
      <c r="DH622" s="54"/>
      <c r="DR622" s="54"/>
      <c r="EB622" s="54"/>
      <c r="EL622" s="54"/>
      <c r="EV622" s="54"/>
      <c r="FF622" s="54"/>
      <c r="FP622" s="54"/>
      <c r="FZ622" s="54"/>
      <c r="GJ622" s="54"/>
      <c r="GT622" s="54"/>
      <c r="HD622" s="54"/>
      <c r="HN622" s="54"/>
      <c r="HX622" s="54"/>
      <c r="IH622" s="54"/>
    </row>
  </sheetData>
  <mergeCells count="10">
    <mergeCell ref="CE10:CK10"/>
    <mergeCell ref="BU10:CA10"/>
    <mergeCell ref="A2:A3"/>
    <mergeCell ref="C10:I10"/>
    <mergeCell ref="BK10:BQ10"/>
    <mergeCell ref="M10:S10"/>
    <mergeCell ref="W10:AC10"/>
    <mergeCell ref="AG10:AM10"/>
    <mergeCell ref="BA10:BG10"/>
    <mergeCell ref="AQ10:AW10"/>
  </mergeCells>
  <hyperlinks>
    <hyperlink ref="A4" location="myrangeH0" display="myrangeH0" xr:uid="{81339FD3-5D7D-4428-B823-86D8AB920A41}"/>
    <hyperlink ref="A5" location="myrangeH1" display="myrangeH1" xr:uid="{A3E60986-353C-471F-90EE-75380A282642}"/>
    <hyperlink ref="A6" location="myrangeH2" display="myrangeH2" xr:uid="{CC0C3519-8E5A-48C3-8D63-C8072C46F9E6}"/>
    <hyperlink ref="A7" location="myrangeH3" display="myrangeH3" xr:uid="{6F419577-97E7-4682-94F8-7FC9E7975C00}"/>
    <hyperlink ref="A8" location="myrangeH4" display="myrangeH4" xr:uid="{A85C5129-1236-4776-9139-245774EAB792}"/>
    <hyperlink ref="A9" location="myrangeH5" display="myrangeH5" xr:uid="{7B4174DD-0A9C-490E-AA56-340992C00575}"/>
    <hyperlink ref="A10" location="myrangeH6" display="myrangeH6" xr:uid="{9A36AA30-5599-41E1-9838-24B9DD484CE0}"/>
    <hyperlink ref="A11" location="myrangeH7" display="myrangeH7" xr:uid="{7A71C5CD-BD26-4CAF-B8F4-91F0D780B3B2}"/>
    <hyperlink ref="A12" location="myrangeH8" display="myrangeH8" xr:uid="{3A559CAC-029B-4F2C-8054-52FC90885F27}"/>
    <hyperlink ref="A13" location="myrangeH9" display="myrangeH9" xr:uid="{944F9B75-298F-4AC8-A921-4B34539CB1E4}"/>
    <hyperlink ref="A14" location="myrangeH10" display="myrangeH10" xr:uid="{D5DB96B1-AA33-4736-A7A8-39735BF19D64}"/>
    <hyperlink ref="A15" location="myrangeH11" display="myrangeH11" xr:uid="{D30EE68B-D807-4C24-B555-D3CCDAE8C5CE}"/>
    <hyperlink ref="A16" location="myrangeH12" display="myrangeH12" xr:uid="{423A0AD9-433F-421C-82D9-0DBF55CD0F78}"/>
    <hyperlink ref="A17" location="myrangeH13" display="myrangeH13" xr:uid="{CA592BFB-7A68-4207-9D26-62CEC1F4417D}"/>
    <hyperlink ref="A18" location="myrangeH14" display="myrangeH14" xr:uid="{35F60FD0-9FA6-4C21-B08F-5F4D273FB499}"/>
    <hyperlink ref="A19" location="myrangeH15" display="myrangeH15" xr:uid="{B0BB8E17-E57B-44B4-963E-B1A4C9A72731}"/>
    <hyperlink ref="A20" location="myrangeH16" display="myrangeH16" xr:uid="{BF0EFC32-C865-4E5E-9A3A-62AEA7229359}"/>
    <hyperlink ref="A21" location="myrangeH17" display="myrangeH17" xr:uid="{7DAFD7BC-14F7-47CD-97F1-2B21CF1EDED0}"/>
    <hyperlink ref="A22" location="myrangeH18" display="myrangeH18" xr:uid="{12B6A79D-09B6-4AA0-97C7-4149D7198F69}"/>
    <hyperlink ref="A23" location="myrangeH19" display="myrangeH19" xr:uid="{6FFC23B6-AAF2-4818-885B-E67606DEA045}"/>
    <hyperlink ref="A24" location="myrangeH20" display="myrangeH20" xr:uid="{07F79443-3DBD-4CF6-97CD-34FCFD37EA8D}"/>
    <hyperlink ref="A25" location="myrangeH21" display="myrangeH21" xr:uid="{DE20F44B-4517-4605-8273-DE36AF1DA492}"/>
    <hyperlink ref="A26" location="myrangeH22" display="myrangeH22" xr:uid="{AAE8799D-12A2-43C6-9D58-268797F07391}"/>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CA14D-72CC-4882-9140-6AE340D9050B}">
  <sheetPr codeName="Sheet15">
    <tabColor rgb="FFEAEAEA"/>
  </sheetPr>
  <dimension ref="B2:G41"/>
  <sheetViews>
    <sheetView showGridLines="0" tabSelected="1" topLeftCell="A10" zoomScaleNormal="100" workbookViewId="0">
      <selection activeCell="J25" sqref="J25"/>
    </sheetView>
  </sheetViews>
  <sheetFormatPr defaultColWidth="9" defaultRowHeight="12.75" x14ac:dyDescent="0.2"/>
  <cols>
    <col min="1" max="2" width="9" style="374"/>
    <col min="3" max="3" width="14.125" style="374" customWidth="1"/>
    <col min="4" max="4" width="11.75" style="374" customWidth="1"/>
    <col min="5" max="5" width="13.25" style="374" customWidth="1"/>
    <col min="6" max="7" width="11.75" style="374" customWidth="1"/>
    <col min="8" max="16384" width="9" style="374"/>
  </cols>
  <sheetData>
    <row r="2" spans="2:7" ht="20.25" x14ac:dyDescent="0.2">
      <c r="B2" s="370" t="str">
        <f ca="1">+Introduction!C7</f>
        <v>Estonia</v>
      </c>
      <c r="C2" s="371"/>
      <c r="D2" s="372"/>
      <c r="E2" s="372"/>
      <c r="F2" s="372"/>
      <c r="G2" s="373"/>
    </row>
    <row r="3" spans="2:7" x14ac:dyDescent="0.2">
      <c r="B3" s="457" t="str">
        <f ca="1">HLOOKUP(Introduction!$G$4,nametranslations,129,FALSE)</f>
        <v>POPULATION OF SCHOOL AGE CHILDREN</v>
      </c>
      <c r="C3" s="457" t="str">
        <f>HLOOKUP([1]Introduction!$G$4,nametranslations,152,FALSE)</f>
        <v>Definition</v>
      </c>
      <c r="D3" s="457" t="str">
        <f>HLOOKUP([1]Introduction!$G$4,nametranslations,152,FALSE)</f>
        <v>Definition</v>
      </c>
      <c r="E3" s="457" t="str">
        <f>HLOOKUP([1]Introduction!$G$4,nametranslations,152,FALSE)</f>
        <v>Definition</v>
      </c>
      <c r="F3" s="457" t="str">
        <f>HLOOKUP([1]Introduction!$G$4,nametranslations,152,FALSE)</f>
        <v>Definition</v>
      </c>
      <c r="G3" s="458" t="str">
        <f>HLOOKUP([1]Introduction!$G$4,nametranslations,152,FALSE)</f>
        <v>Definition</v>
      </c>
    </row>
    <row r="4" spans="2:7" ht="37.5" customHeight="1" x14ac:dyDescent="0.2">
      <c r="B4" s="375" t="str">
        <f ca="1">HLOOKUP(Introduction!$G$4,nametranslations,72,FALSE)</f>
        <v>Year</v>
      </c>
      <c r="C4" s="375" t="str">
        <f ca="1">HLOOKUP(Introduction!$G$4,nametranslations,130,FALSE)</f>
        <v>Total (a)</v>
      </c>
      <c r="D4" s="375" t="str">
        <f ca="1">HLOOKUP(Introduction!$G$4,nametranslations,131,FALSE)</f>
        <v>Urban % (b)</v>
      </c>
      <c r="E4" s="375" t="str">
        <f ca="1">HLOOKUP(Introduction!$G$4,nametranslations,132,FALSE)</f>
        <v>Pre-Primary (c)</v>
      </c>
      <c r="F4" s="375" t="str">
        <f ca="1">HLOOKUP(Introduction!$G$4,nametranslations,133,FALSE)</f>
        <v>Primary (c)</v>
      </c>
      <c r="G4" s="375" t="str">
        <f ca="1">HLOOKUP(Introduction!$G$4,nametranslations,134,FALSE)</f>
        <v>Secondary (c)</v>
      </c>
    </row>
    <row r="5" spans="2:7" x14ac:dyDescent="0.2">
      <c r="B5" s="376">
        <v>2000</v>
      </c>
      <c r="C5" s="377">
        <v>45966120</v>
      </c>
      <c r="D5" s="378">
        <v>23.590000152587891</v>
      </c>
      <c r="E5" s="377">
        <v>9594136</v>
      </c>
      <c r="F5" s="377">
        <v>15615883</v>
      </c>
      <c r="G5" s="377">
        <v>20756100</v>
      </c>
    </row>
    <row r="6" spans="2:7" x14ac:dyDescent="0.2">
      <c r="B6" s="376">
        <v>2001</v>
      </c>
      <c r="C6" s="377">
        <v>46291724</v>
      </c>
      <c r="D6" s="378">
        <v>24.096000671386719</v>
      </c>
      <c r="E6" s="377">
        <v>9655854</v>
      </c>
      <c r="F6" s="377">
        <v>15690004</v>
      </c>
      <c r="G6" s="377">
        <v>20945866</v>
      </c>
    </row>
    <row r="7" spans="2:7" x14ac:dyDescent="0.2">
      <c r="B7" s="376">
        <v>2002</v>
      </c>
      <c r="C7" s="377">
        <v>46604760</v>
      </c>
      <c r="D7" s="378">
        <v>24.756000518798828</v>
      </c>
      <c r="E7" s="377">
        <v>9711368</v>
      </c>
      <c r="F7" s="377">
        <v>15772291</v>
      </c>
      <c r="G7" s="377">
        <v>21121102</v>
      </c>
    </row>
    <row r="8" spans="2:7" x14ac:dyDescent="0.2">
      <c r="B8" s="376">
        <v>2003</v>
      </c>
      <c r="C8" s="377">
        <v>46880272</v>
      </c>
      <c r="D8" s="378">
        <v>25.429000854492188</v>
      </c>
      <c r="E8" s="377">
        <v>9746633</v>
      </c>
      <c r="F8" s="377">
        <v>15853827</v>
      </c>
      <c r="G8" s="377">
        <v>21279814</v>
      </c>
    </row>
    <row r="9" spans="2:7" x14ac:dyDescent="0.2">
      <c r="B9" s="376">
        <v>2004</v>
      </c>
      <c r="C9" s="377">
        <v>47062600</v>
      </c>
      <c r="D9" s="378">
        <v>26.11400032043457</v>
      </c>
      <c r="E9" s="377">
        <v>9726114</v>
      </c>
      <c r="F9" s="377">
        <v>15921103</v>
      </c>
      <c r="G9" s="377">
        <v>21415380</v>
      </c>
    </row>
    <row r="10" spans="2:7" x14ac:dyDescent="0.2">
      <c r="B10" s="376">
        <v>2005</v>
      </c>
      <c r="C10" s="377">
        <v>47171340</v>
      </c>
      <c r="D10" s="378">
        <v>26.809000015258789</v>
      </c>
      <c r="E10" s="377">
        <v>9688423</v>
      </c>
      <c r="F10" s="377">
        <v>15956544</v>
      </c>
      <c r="G10" s="377">
        <v>21526372</v>
      </c>
    </row>
    <row r="11" spans="2:7" x14ac:dyDescent="0.2">
      <c r="B11" s="376">
        <v>2006</v>
      </c>
      <c r="C11" s="377">
        <v>47265248</v>
      </c>
      <c r="D11" s="378">
        <v>27.517000198364258</v>
      </c>
      <c r="E11" s="377">
        <v>9687963</v>
      </c>
      <c r="F11" s="377">
        <v>16010044</v>
      </c>
      <c r="G11" s="377">
        <v>21567242</v>
      </c>
    </row>
    <row r="12" spans="2:7" x14ac:dyDescent="0.2">
      <c r="B12" s="376">
        <v>2007</v>
      </c>
      <c r="C12" s="377">
        <v>47340192</v>
      </c>
      <c r="D12" s="378">
        <v>28.23699951171875</v>
      </c>
      <c r="E12" s="377">
        <v>9663185</v>
      </c>
      <c r="F12" s="377">
        <v>16052812</v>
      </c>
      <c r="G12" s="377">
        <v>21624192</v>
      </c>
    </row>
    <row r="13" spans="2:7" x14ac:dyDescent="0.2">
      <c r="B13" s="376">
        <v>2008</v>
      </c>
      <c r="C13" s="377">
        <v>47390716</v>
      </c>
      <c r="D13" s="378">
        <v>28.968000411987305</v>
      </c>
      <c r="E13" s="377">
        <v>9610090</v>
      </c>
      <c r="F13" s="377">
        <v>16075079</v>
      </c>
      <c r="G13" s="377">
        <v>21705548</v>
      </c>
    </row>
    <row r="14" spans="2:7" x14ac:dyDescent="0.2">
      <c r="B14" s="376">
        <v>2009</v>
      </c>
      <c r="C14" s="377">
        <v>47392792</v>
      </c>
      <c r="D14" s="378">
        <v>29.708999633789063</v>
      </c>
      <c r="E14" s="377">
        <v>9508935</v>
      </c>
      <c r="F14" s="377">
        <v>16068959</v>
      </c>
      <c r="G14" s="377">
        <v>21814898</v>
      </c>
    </row>
    <row r="15" spans="2:7" x14ac:dyDescent="0.2">
      <c r="B15" s="376">
        <v>2010</v>
      </c>
      <c r="C15" s="377">
        <v>47383704</v>
      </c>
      <c r="D15" s="378">
        <v>30.461999893188477</v>
      </c>
      <c r="E15" s="377">
        <v>9405095</v>
      </c>
      <c r="F15" s="377">
        <v>16029420</v>
      </c>
      <c r="G15" s="377">
        <v>21949188</v>
      </c>
    </row>
    <row r="16" spans="2:7" x14ac:dyDescent="0.2">
      <c r="B16" s="376">
        <v>2011</v>
      </c>
      <c r="C16" s="377">
        <v>47251284</v>
      </c>
      <c r="D16" s="378">
        <v>31.225000381469727</v>
      </c>
      <c r="E16" s="377">
        <v>9280910</v>
      </c>
      <c r="F16" s="377">
        <v>15954997</v>
      </c>
      <c r="G16" s="377">
        <v>22015376</v>
      </c>
    </row>
    <row r="17" spans="2:7" x14ac:dyDescent="0.2">
      <c r="B17" s="376">
        <v>2012</v>
      </c>
      <c r="C17" s="377">
        <v>47073504</v>
      </c>
      <c r="D17" s="378">
        <v>31.993000030517578</v>
      </c>
      <c r="E17" s="377">
        <v>9146749</v>
      </c>
      <c r="F17" s="377">
        <v>15852565</v>
      </c>
      <c r="G17" s="377">
        <v>22074192</v>
      </c>
    </row>
    <row r="18" spans="2:7" x14ac:dyDescent="0.2">
      <c r="B18" s="376">
        <v>2013</v>
      </c>
      <c r="C18" s="377">
        <v>46856800</v>
      </c>
      <c r="D18" s="378">
        <v>32.762001037597656</v>
      </c>
      <c r="E18" s="377">
        <v>9017359</v>
      </c>
      <c r="F18" s="377">
        <v>15711541</v>
      </c>
      <c r="G18" s="377">
        <v>22127898</v>
      </c>
    </row>
    <row r="19" spans="2:7" x14ac:dyDescent="0.2">
      <c r="B19" s="376">
        <v>2014</v>
      </c>
      <c r="C19" s="377">
        <v>46639764</v>
      </c>
      <c r="D19" s="378">
        <v>33.534999847412109</v>
      </c>
      <c r="E19" s="377">
        <v>8931561</v>
      </c>
      <c r="F19" s="377">
        <v>15533789</v>
      </c>
      <c r="G19" s="377">
        <v>22174416</v>
      </c>
    </row>
    <row r="20" spans="2:7" x14ac:dyDescent="0.2">
      <c r="B20" s="376">
        <v>2015</v>
      </c>
      <c r="C20" s="377">
        <v>46388368</v>
      </c>
      <c r="D20" s="378">
        <v>34.307998657226563</v>
      </c>
      <c r="E20" s="377">
        <v>8853928</v>
      </c>
      <c r="F20" s="377">
        <v>15338871</v>
      </c>
      <c r="G20" s="377">
        <v>22195568</v>
      </c>
    </row>
    <row r="21" spans="2:7" x14ac:dyDescent="0.2">
      <c r="B21" s="376">
        <v>2016</v>
      </c>
      <c r="C21" s="377">
        <v>46072384</v>
      </c>
      <c r="D21" s="378">
        <v>35.083000183105469</v>
      </c>
      <c r="E21" s="377">
        <v>8811855</v>
      </c>
      <c r="F21" s="377">
        <v>15153644</v>
      </c>
      <c r="G21" s="377">
        <v>22106884</v>
      </c>
    </row>
    <row r="22" spans="2:7" x14ac:dyDescent="0.2">
      <c r="B22" s="376">
        <v>2017</v>
      </c>
      <c r="C22" s="377">
        <v>45774124</v>
      </c>
      <c r="D22" s="378">
        <v>35.858001708984375</v>
      </c>
      <c r="E22" s="377">
        <v>8787465</v>
      </c>
      <c r="F22" s="377">
        <v>15002653</v>
      </c>
      <c r="G22" s="377">
        <v>21984008</v>
      </c>
    </row>
    <row r="23" spans="2:7" x14ac:dyDescent="0.2">
      <c r="B23" s="376">
        <v>2018</v>
      </c>
      <c r="C23" s="377">
        <v>45485448</v>
      </c>
      <c r="D23" s="378">
        <v>36.631999969482422</v>
      </c>
      <c r="E23" s="377">
        <v>8766647</v>
      </c>
      <c r="F23" s="377">
        <v>14886790</v>
      </c>
      <c r="G23" s="377">
        <v>21832012</v>
      </c>
    </row>
    <row r="24" spans="2:7" x14ac:dyDescent="0.2">
      <c r="B24" s="376">
        <v>2019</v>
      </c>
      <c r="C24" s="377">
        <v>45162664</v>
      </c>
      <c r="D24" s="378">
        <v>37.404998779296875</v>
      </c>
      <c r="E24" s="377">
        <v>8709787</v>
      </c>
      <c r="F24" s="377">
        <v>14799931</v>
      </c>
      <c r="G24" s="377">
        <v>21652948</v>
      </c>
    </row>
    <row r="25" spans="2:7" x14ac:dyDescent="0.2">
      <c r="B25" s="376">
        <v>2020</v>
      </c>
      <c r="C25" s="377">
        <v>44838264</v>
      </c>
      <c r="D25" s="378">
        <v>38.176998138427734</v>
      </c>
      <c r="E25" s="377">
        <v>8657769</v>
      </c>
      <c r="F25" s="377">
        <v>14724290</v>
      </c>
      <c r="G25" s="377">
        <v>21456208</v>
      </c>
    </row>
    <row r="26" spans="2:7" x14ac:dyDescent="0.2">
      <c r="B26" s="376">
        <v>2021</v>
      </c>
      <c r="C26" s="379">
        <v>44455160</v>
      </c>
      <c r="D26" s="378">
        <v>38.945999145507813</v>
      </c>
      <c r="E26" s="379">
        <v>8599239</v>
      </c>
      <c r="F26" s="377">
        <v>14631701</v>
      </c>
      <c r="G26" s="377">
        <v>21224222</v>
      </c>
    </row>
    <row r="27" spans="2:7" x14ac:dyDescent="0.2">
      <c r="B27" s="376">
        <v>2022</v>
      </c>
      <c r="C27" s="377"/>
      <c r="D27" s="378"/>
      <c r="E27" s="377"/>
      <c r="F27" s="377"/>
      <c r="G27" s="377"/>
    </row>
    <row r="28" spans="2:7" x14ac:dyDescent="0.2">
      <c r="B28" s="376">
        <v>2023</v>
      </c>
      <c r="C28" s="377"/>
      <c r="D28" s="378"/>
      <c r="E28" s="377"/>
      <c r="F28" s="377"/>
      <c r="G28" s="377"/>
    </row>
    <row r="29" spans="2:7" x14ac:dyDescent="0.2">
      <c r="B29" s="376">
        <v>2024</v>
      </c>
      <c r="C29" s="377"/>
      <c r="D29" s="378"/>
      <c r="E29" s="377"/>
      <c r="F29" s="377"/>
      <c r="G29" s="377"/>
    </row>
    <row r="30" spans="2:7" x14ac:dyDescent="0.2">
      <c r="B30" s="376">
        <v>2025</v>
      </c>
      <c r="C30" s="377"/>
      <c r="D30" s="378"/>
      <c r="E30" s="377"/>
      <c r="F30" s="377"/>
      <c r="G30" s="377"/>
    </row>
    <row r="31" spans="2:7" x14ac:dyDescent="0.2">
      <c r="B31" s="376">
        <v>2026</v>
      </c>
      <c r="C31" s="377"/>
      <c r="D31" s="378"/>
      <c r="E31" s="377"/>
      <c r="F31" s="377"/>
      <c r="G31" s="377"/>
    </row>
    <row r="32" spans="2:7" x14ac:dyDescent="0.2">
      <c r="B32" s="376">
        <v>2027</v>
      </c>
      <c r="C32" s="377"/>
      <c r="D32" s="378"/>
      <c r="E32" s="377"/>
      <c r="F32" s="377"/>
      <c r="G32" s="377"/>
    </row>
    <row r="33" spans="2:7" x14ac:dyDescent="0.2">
      <c r="B33" s="376">
        <v>2028</v>
      </c>
      <c r="C33" s="377"/>
      <c r="D33" s="378"/>
      <c r="E33" s="377"/>
      <c r="F33" s="377"/>
      <c r="G33" s="377"/>
    </row>
    <row r="34" spans="2:7" x14ac:dyDescent="0.2">
      <c r="B34" s="376">
        <v>2029</v>
      </c>
      <c r="C34" s="377"/>
      <c r="D34" s="378"/>
      <c r="E34" s="377"/>
      <c r="F34" s="377"/>
      <c r="G34" s="377"/>
    </row>
    <row r="35" spans="2:7" x14ac:dyDescent="0.2">
      <c r="B35" s="376">
        <v>2030</v>
      </c>
      <c r="C35" s="379"/>
      <c r="D35" s="378"/>
      <c r="E35" s="379"/>
      <c r="F35" s="377"/>
      <c r="G35" s="377"/>
    </row>
    <row r="36" spans="2:7" ht="14.25" x14ac:dyDescent="0.2">
      <c r="B36" s="380" t="str">
        <f ca="1">HLOOKUP(Introduction!$G$4,nametranslations,135,FALSE)</f>
        <v>(a) Calculated by summing pre-primary, primary and secondary school age populations</v>
      </c>
      <c r="G36" s="381"/>
    </row>
    <row r="37" spans="2:7" ht="14.25" x14ac:dyDescent="0.2">
      <c r="B37" s="380" t="str">
        <f ca="1">HLOOKUP(Introduction!$G$4,nametranslations,136,FALSE)</f>
        <v>(b) Percentage of population residing in urban areas, Source: UN Population Division (2018)</v>
      </c>
    </row>
    <row r="38" spans="2:7" ht="14.25" x14ac:dyDescent="0.2">
      <c r="B38" s="380" t="str">
        <f ca="1">HLOOKUP(Introduction!$G$4,nametranslations,137,FALSE)</f>
        <v>(c) Source: UNESCO Institute for Statistics (2023)</v>
      </c>
    </row>
    <row r="39" spans="2:7" x14ac:dyDescent="0.2">
      <c r="B39" s="382" t="str">
        <f ca="1">HLOOKUP(Introduction!$G$4,nametranslations,138,FALSE)</f>
        <v>Values in grey text are imputed based on linear regression</v>
      </c>
    </row>
    <row r="41" spans="2:7" x14ac:dyDescent="0.2">
      <c r="B41" s="383"/>
    </row>
  </sheetData>
  <mergeCells count="1">
    <mergeCell ref="B3:G3"/>
  </mergeCells>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DCA1C-C693-4F87-A82D-D2D417737177}">
  <sheetPr codeName="Sheet1">
    <tabColor rgb="FFEAEAEA"/>
  </sheetPr>
  <dimension ref="B2:C15"/>
  <sheetViews>
    <sheetView showGridLines="0" topLeftCell="A16" zoomScaleNormal="100" workbookViewId="0"/>
  </sheetViews>
  <sheetFormatPr defaultRowHeight="15.75" x14ac:dyDescent="0.25"/>
  <cols>
    <col min="1" max="1" width="1.625" style="384" customWidth="1"/>
    <col min="2" max="2" width="15.625" style="384" customWidth="1"/>
    <col min="3" max="3" width="90.75" style="386" customWidth="1"/>
    <col min="4" max="16384" width="9" style="384"/>
  </cols>
  <sheetData>
    <row r="2" spans="2:3" ht="48.75" customHeight="1" x14ac:dyDescent="0.25">
      <c r="B2" s="459" t="str">
        <f ca="1">HLOOKUP(Introduction!$G$4,nametranslations,140,FALSE)</f>
        <v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v>
      </c>
      <c r="C2" s="459" t="str">
        <f>HLOOKUP([1]Introduction!$G$4,nametranslations,72,FALSE)</f>
        <v>Year</v>
      </c>
    </row>
    <row r="3" spans="2:3" ht="6" customHeight="1" x14ac:dyDescent="0.25">
      <c r="B3" s="385"/>
    </row>
    <row r="4" spans="2:3" ht="30" customHeight="1" x14ac:dyDescent="0.25">
      <c r="B4" s="387" t="s">
        <v>194</v>
      </c>
      <c r="C4" s="388" t="str">
        <f ca="1">HLOOKUP(Introduction!$G$4,nametranslations,141,FALSE)</f>
        <v>The Excel spreadsheet has a series of tabs but for ease of reference the front page includes links to the key tabs.</v>
      </c>
    </row>
    <row r="5" spans="2:3" ht="50.25" customHeight="1" x14ac:dyDescent="0.25">
      <c r="B5" s="387" t="s">
        <v>47</v>
      </c>
      <c r="C5" s="388" t="str">
        <f ca="1">HLOOKUP(Introduction!$G$4,nametranslations,142,FALSE)</f>
        <v xml:space="preserve">This tab displays drinking water, sanitation and hygiene ‘ladders’ used by the JMP for global monitoring purposes. The ladders show the latest total, urban, rural, pre-primary, primary and secondary school estimates. Summary estimates are tabulated below as they will appear in the statistical tables at the back of JMP progress reports on schools. </v>
      </c>
    </row>
    <row r="6" spans="2:3" ht="59.25" customHeight="1" x14ac:dyDescent="0.25">
      <c r="B6" s="387" t="s">
        <v>196</v>
      </c>
      <c r="C6" s="388" t="str">
        <f ca="1">HLOOKUP(Introduction!$G$4,nametranslations,143,FALSE)</f>
        <v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v>
      </c>
    </row>
    <row r="7" spans="2:3" ht="52.5" customHeight="1" x14ac:dyDescent="0.25">
      <c r="B7" s="387" t="s">
        <v>198</v>
      </c>
      <c r="C7" s="388" t="str">
        <f ca="1">HLOOKUP(Introduction!$G$4,nametranslations,144,FALSE)</f>
        <v xml:space="preserve">This tab provides estimated values for drinking water, sanitation, and hygiene services for all years possible from 2000 through the latest reference year. Estimates are provided for total, urban, rural, pre-primary, primary and secondary schools, alongside population estimates from the UN Population Division and the UNESCO Institute for Statistics. </v>
      </c>
    </row>
    <row r="8" spans="2:3" ht="57.75" customHeight="1" x14ac:dyDescent="0.25">
      <c r="B8" s="387" t="s">
        <v>131</v>
      </c>
      <c r="C8" s="388" t="str">
        <f ca="1">HLOOKUP(Introduction!$G$4,nametranslations,145,FALSE)</f>
        <v>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v>
      </c>
    </row>
    <row r="9" spans="2:3" ht="39" customHeight="1" x14ac:dyDescent="0.25">
      <c r="B9" s="387" t="s">
        <v>200</v>
      </c>
      <c r="C9" s="388" t="str">
        <f ca="1">HLOOKUP(Introduction!$G$4,nametranslations,146,FALSE)</f>
        <v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v>
      </c>
    </row>
    <row r="10" spans="2:3" ht="30" customHeight="1" x14ac:dyDescent="0.25">
      <c r="B10" s="387" t="s">
        <v>135</v>
      </c>
      <c r="C10" s="388" t="str">
        <f ca="1">HLOOKUP(Introduction!$G$4,nametranslations,147,FALSE)</f>
        <v>This tab provides estimates for school age population by school level from the UNESCO Institute for Statistics and the urban proportion of the total population from the UN Population Division.</v>
      </c>
    </row>
    <row r="11" spans="2:3" s="391" customFormat="1" ht="6.75" customHeight="1" x14ac:dyDescent="0.25">
      <c r="B11" s="389"/>
      <c r="C11" s="390"/>
    </row>
    <row r="12" spans="2:3" s="393" customFormat="1" ht="11.25" x14ac:dyDescent="0.2">
      <c r="B12" s="392" t="str">
        <f ca="1">HLOOKUP(Introduction!$G$4,nametranslations,148,FALSE)</f>
        <v xml:space="preserve">Country files are available for each country with data on the JMP website: https://washdata.org/data/downloads </v>
      </c>
    </row>
    <row r="13" spans="2:3" x14ac:dyDescent="0.25">
      <c r="B13" s="392" t="str">
        <f ca="1">HLOOKUP(Introduction!$G$4,nametranslations,149,FALSE)</f>
        <v>The JMP releases updated estimates every 2 years following consultations with national authorities: https://washdata.org/how-we-work/jmp-country-consultation</v>
      </c>
    </row>
    <row r="14" spans="2:3" x14ac:dyDescent="0.25">
      <c r="B14" s="394" t="str">
        <f ca="1">HLOOKUP(Introduction!$G$4,nametranslations,150,FALSE)</f>
        <v>Data flows in the country file</v>
      </c>
    </row>
    <row r="15" spans="2:3" ht="90.75" customHeight="1" x14ac:dyDescent="0.25">
      <c r="B15" s="460" t="str">
        <f ca="1">HLOOKUP(Introduction!$G$4,nametranslations,151,FALSE)</f>
        <v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v>
      </c>
      <c r="C15" s="460" t="str">
        <f>HLOOKUP([1]Introduction!$G$4,nametranslations,147,FALSE)</f>
        <v>This tab provides estimates for school age population by school level from the UNESCO Institute for Statistics and the urban proportion of the total population from the UN Population Division.</v>
      </c>
    </row>
  </sheetData>
  <mergeCells count="2">
    <mergeCell ref="B2:C2"/>
    <mergeCell ref="B15:C15"/>
  </mergeCells>
  <hyperlinks>
    <hyperlink ref="B12" r:id="rId1" display="Country files are available for each country with data on the JMP website: https://washdata.org/data/downloads " xr:uid="{E3153356-D023-419B-B36B-CD251C6A67D7}"/>
    <hyperlink ref="B13" r:id="rId2" display="The JMP releases updated estimates every 2 years following consultations with national authorities: https://washdata.org/how-we-work/jmp-country-consultation" xr:uid="{658AE20D-3C39-443B-BFB3-760F69728981}"/>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31297-1D99-4729-91C4-0995B0EF25A0}">
  <sheetPr codeName="Sheet10">
    <tabColor rgb="FFEAEAEA"/>
  </sheetPr>
  <dimension ref="A1:R46"/>
  <sheetViews>
    <sheetView showGridLines="0" topLeftCell="A16" zoomScaleNormal="100" zoomScalePageLayoutView="123" workbookViewId="0"/>
  </sheetViews>
  <sheetFormatPr defaultColWidth="7.75" defaultRowHeight="12.75" x14ac:dyDescent="0.2"/>
  <cols>
    <col min="1" max="1" width="5" style="187" customWidth="1"/>
    <col min="2" max="2" width="2.375" style="187" customWidth="1"/>
    <col min="3" max="3" width="58" style="187" customWidth="1"/>
    <col min="4" max="4" width="7.75" style="187" customWidth="1"/>
    <col min="5" max="6" width="7.75" style="187"/>
    <col min="7" max="7" width="9.625" style="187" customWidth="1"/>
    <col min="8" max="8" width="3.75" style="187" customWidth="1"/>
    <col min="9" max="9" width="5.75" style="187" customWidth="1"/>
    <col min="10" max="16384" width="7.75" style="187"/>
  </cols>
  <sheetData>
    <row r="1" spans="1:18" ht="29.25" customHeight="1" x14ac:dyDescent="0.25">
      <c r="A1" s="184"/>
      <c r="B1" s="185"/>
      <c r="C1" s="185"/>
      <c r="D1" s="185"/>
      <c r="E1" s="186"/>
      <c r="F1" s="186"/>
      <c r="G1" s="186"/>
      <c r="H1" s="186"/>
      <c r="I1" s="186"/>
      <c r="J1" s="186"/>
      <c r="K1" s="186"/>
      <c r="L1" s="186"/>
      <c r="M1" s="186"/>
      <c r="N1" s="186"/>
      <c r="O1" s="186"/>
      <c r="P1" s="186"/>
      <c r="Q1" s="186"/>
      <c r="R1" s="186"/>
    </row>
    <row r="2" spans="1:18" ht="24" thickBot="1" x14ac:dyDescent="0.4">
      <c r="A2" s="185"/>
      <c r="B2" s="185"/>
      <c r="C2" s="188"/>
      <c r="D2" s="185"/>
      <c r="E2" s="186"/>
      <c r="F2" s="186"/>
      <c r="G2" s="185"/>
      <c r="H2" s="186"/>
      <c r="I2" s="186"/>
      <c r="J2" s="186"/>
      <c r="K2" s="186"/>
      <c r="L2" s="186"/>
      <c r="M2" s="186"/>
      <c r="N2" s="186"/>
      <c r="O2" s="186"/>
      <c r="P2" s="186"/>
      <c r="Q2" s="186"/>
      <c r="R2" s="186"/>
    </row>
    <row r="3" spans="1:18" ht="15.75" x14ac:dyDescent="0.25">
      <c r="A3" s="185"/>
      <c r="B3" s="185"/>
      <c r="C3" s="185"/>
      <c r="D3" s="185"/>
      <c r="F3" s="185"/>
      <c r="G3" s="422" t="s">
        <v>2172</v>
      </c>
      <c r="H3" s="423"/>
      <c r="I3" s="424"/>
      <c r="J3" s="186"/>
      <c r="K3" s="186"/>
      <c r="L3" s="186"/>
      <c r="M3" s="186"/>
      <c r="N3" s="186"/>
      <c r="O3" s="186"/>
      <c r="P3" s="186"/>
      <c r="Q3" s="186"/>
      <c r="R3" s="186"/>
    </row>
    <row r="4" spans="1:18" ht="63" customHeight="1" thickBot="1" x14ac:dyDescent="0.25">
      <c r="A4" s="185"/>
      <c r="B4" s="185"/>
      <c r="C4" s="189" t="str">
        <f ca="1">HLOOKUP(Introduction!$G$4,nametranslations,3,FALSE)</f>
        <v>Joint Monitoring Programme for Water Supply, Sanitation and Hygiene</v>
      </c>
      <c r="D4" s="185"/>
      <c r="E4" s="190"/>
      <c r="F4" s="186"/>
      <c r="G4" s="425" t="str">
        <f ca="1">+VLOOKUP(Introduction!$G$8,ISO3language,2,FALSE)</f>
        <v>English</v>
      </c>
      <c r="H4" s="426"/>
      <c r="I4" s="427"/>
      <c r="J4" s="186"/>
      <c r="K4" s="186"/>
      <c r="L4" s="186"/>
      <c r="M4" s="186"/>
      <c r="N4" s="186"/>
      <c r="O4" s="186"/>
      <c r="P4" s="186"/>
      <c r="Q4" s="186"/>
      <c r="R4" s="186"/>
    </row>
    <row r="5" spans="1:18" ht="10.5" customHeight="1" x14ac:dyDescent="0.2">
      <c r="A5" s="185"/>
      <c r="B5" s="185"/>
      <c r="C5" s="191"/>
      <c r="D5" s="185"/>
      <c r="E5" s="190"/>
      <c r="F5" s="186"/>
      <c r="G5" s="185"/>
      <c r="H5" s="186"/>
      <c r="I5" s="186"/>
      <c r="J5" s="186"/>
      <c r="K5" s="186"/>
      <c r="L5" s="186"/>
      <c r="M5" s="186"/>
      <c r="N5" s="186"/>
      <c r="O5" s="186"/>
      <c r="P5" s="186"/>
      <c r="Q5" s="186"/>
      <c r="R5" s="186"/>
    </row>
    <row r="6" spans="1:18" ht="44.25" customHeight="1" x14ac:dyDescent="0.2">
      <c r="A6" s="185"/>
      <c r="B6" s="185"/>
      <c r="C6" s="192" t="str">
        <f ca="1">HLOOKUP(Introduction!$G$4,nametranslations,4,FALSE)</f>
        <v>Estimates on water, sanitation, hygiene in schools</v>
      </c>
      <c r="D6" s="186"/>
      <c r="E6" s="186"/>
      <c r="F6" s="186"/>
      <c r="G6" s="186"/>
      <c r="H6" s="186"/>
      <c r="I6" s="186"/>
      <c r="J6" s="186"/>
      <c r="K6" s="186"/>
      <c r="L6" s="186"/>
      <c r="M6" s="186"/>
      <c r="N6" s="186"/>
      <c r="O6" s="186"/>
      <c r="P6" s="186"/>
      <c r="Q6" s="186"/>
      <c r="R6" s="186"/>
    </row>
    <row r="7" spans="1:18" ht="52.5" customHeight="1" x14ac:dyDescent="0.4">
      <c r="A7" s="185"/>
      <c r="B7" s="185"/>
      <c r="C7" s="220" t="str">
        <f ca="1">IF($G$4="English",VLOOKUP($G$8,Key!$L$2:$S$247,2,FALSE),IF($G$4="Spanish",VLOOKUP($G$8,Key!$L$2:$S$247,4,FALSE),IF($G$4="French",VLOOKUP($G$8,Key!$L$2:$S$247,3,FALSE),IF($G$4="Russian",VLOOKUP($G$8,Key!$L$2:$S$247,5,FALSE),IF($G$4="Arabic",VLOOKUP($G$8,Key!$L$2:$S$247,6,FALSE),IF($G$4="Chinese",VLOOKUP($G$8,Key!$L$2:$S$247,7,FALSE),IF($G$4="Other",VLOOKUP($G$8,Key!$L$2:$S$247,8,FALSE))))))))</f>
        <v>Estonia</v>
      </c>
      <c r="D7" s="186"/>
      <c r="E7" s="186"/>
      <c r="F7" s="186"/>
      <c r="G7" s="428" t="s">
        <v>2173</v>
      </c>
      <c r="H7" s="428"/>
      <c r="I7" s="428"/>
      <c r="J7" s="186"/>
      <c r="K7" s="186"/>
      <c r="L7" s="186"/>
      <c r="M7" s="186"/>
      <c r="N7" s="186"/>
      <c r="O7" s="186"/>
      <c r="P7" s="186"/>
      <c r="Q7" s="186"/>
      <c r="R7" s="186"/>
    </row>
    <row r="8" spans="1:18" ht="15" x14ac:dyDescent="0.2">
      <c r="A8" s="185"/>
      <c r="B8" s="185"/>
      <c r="C8" s="221"/>
      <c r="D8" s="186"/>
      <c r="E8" s="186"/>
      <c r="F8" s="186"/>
      <c r="G8" s="429" t="str">
        <f ca="1">+Key!AH12</f>
        <v>EST</v>
      </c>
      <c r="H8" s="429"/>
      <c r="I8" s="429"/>
      <c r="J8" s="186"/>
      <c r="K8" s="186"/>
      <c r="L8" s="186"/>
      <c r="M8" s="186"/>
      <c r="N8" s="186"/>
      <c r="O8" s="186"/>
      <c r="P8" s="186"/>
      <c r="Q8" s="186"/>
      <c r="R8" s="186"/>
    </row>
    <row r="9" spans="1:18" ht="15" x14ac:dyDescent="0.2">
      <c r="A9" s="185"/>
      <c r="B9" s="185"/>
      <c r="C9" s="193" t="str">
        <f ca="1">HLOOKUP(Introduction!$G$4,nametranslations,6,FALSE)</f>
        <v>Updated November 2023</v>
      </c>
      <c r="D9" s="186"/>
      <c r="E9" s="186"/>
      <c r="F9" s="186"/>
      <c r="G9" s="186"/>
      <c r="H9" s="186"/>
      <c r="I9" s="186"/>
      <c r="J9" s="186"/>
      <c r="K9" s="186"/>
      <c r="L9" s="186"/>
      <c r="M9" s="186"/>
      <c r="N9" s="186"/>
      <c r="O9" s="186"/>
      <c r="P9" s="186"/>
      <c r="Q9" s="186"/>
      <c r="R9" s="186"/>
    </row>
    <row r="10" spans="1:18" ht="15" x14ac:dyDescent="0.2">
      <c r="A10" s="185"/>
      <c r="B10" s="185"/>
      <c r="C10" s="194"/>
      <c r="D10" s="186"/>
      <c r="E10" s="186"/>
      <c r="F10" s="186"/>
      <c r="G10" s="186"/>
      <c r="H10" s="186"/>
      <c r="I10" s="186"/>
      <c r="J10" s="186"/>
      <c r="K10" s="186"/>
      <c r="L10" s="186"/>
      <c r="M10" s="186"/>
      <c r="N10" s="186"/>
      <c r="O10" s="186"/>
      <c r="P10" s="186"/>
      <c r="Q10" s="186"/>
      <c r="R10" s="186"/>
    </row>
    <row r="11" spans="1:18" ht="15.95" customHeight="1" x14ac:dyDescent="0.2">
      <c r="A11" s="185"/>
      <c r="C11" s="195" t="str">
        <f ca="1">HLOOKUP(Introduction!$G$4,nametranslations,7,FALSE)</f>
        <v xml:space="preserve">Follow the links below to find the following information: </v>
      </c>
      <c r="D11" s="186"/>
      <c r="E11" s="185"/>
      <c r="F11" s="186"/>
      <c r="G11" s="186"/>
      <c r="H11" s="186"/>
      <c r="I11" s="186"/>
      <c r="J11" s="186"/>
      <c r="K11" s="186"/>
      <c r="L11" s="186"/>
      <c r="M11" s="186"/>
      <c r="N11" s="186"/>
      <c r="O11" s="186"/>
      <c r="P11" s="186"/>
      <c r="Q11" s="186"/>
      <c r="R11" s="186"/>
    </row>
    <row r="12" spans="1:18" ht="9" customHeight="1" x14ac:dyDescent="0.2">
      <c r="A12" s="185"/>
      <c r="B12" s="186"/>
      <c r="C12" s="196"/>
      <c r="D12" s="186"/>
      <c r="E12" s="185"/>
      <c r="F12" s="186"/>
      <c r="G12" s="186"/>
      <c r="H12" s="186"/>
      <c r="I12" s="186"/>
      <c r="J12" s="186"/>
      <c r="K12" s="186"/>
      <c r="L12" s="186"/>
      <c r="M12" s="186"/>
      <c r="N12" s="186"/>
      <c r="O12" s="186"/>
      <c r="P12" s="186"/>
      <c r="Q12" s="186"/>
      <c r="R12" s="186"/>
    </row>
    <row r="13" spans="1:18" ht="24.95" customHeight="1" x14ac:dyDescent="0.25">
      <c r="A13" s="185"/>
      <c r="B13" s="186"/>
      <c r="C13" s="197" t="str">
        <f ca="1">HLOOKUP(Introduction!$G$4,nametranslations,8,FALSE)</f>
        <v>JMP Estimates:</v>
      </c>
      <c r="D13" s="186"/>
      <c r="E13" s="185"/>
      <c r="F13" s="186"/>
      <c r="G13" s="186"/>
      <c r="H13" s="186"/>
      <c r="I13" s="186"/>
      <c r="J13" s="186"/>
      <c r="K13" s="186"/>
      <c r="L13" s="186"/>
      <c r="M13" s="186"/>
      <c r="N13" s="186"/>
      <c r="O13" s="186"/>
      <c r="P13" s="186"/>
      <c r="Q13" s="186"/>
      <c r="R13" s="186"/>
    </row>
    <row r="14" spans="1:18" ht="21.95" customHeight="1" x14ac:dyDescent="0.2">
      <c r="A14" s="185"/>
      <c r="B14" s="198"/>
      <c r="C14" s="199" t="str">
        <f ca="1">HLOOKUP(Introduction!$G$4,nametranslations,9,FALSE)</f>
        <v>WASH ladders for schools</v>
      </c>
      <c r="D14" s="186"/>
      <c r="E14" s="185"/>
      <c r="F14" s="186"/>
      <c r="G14" s="186"/>
      <c r="H14" s="186"/>
      <c r="I14" s="186"/>
      <c r="J14" s="186"/>
      <c r="K14" s="186"/>
      <c r="L14" s="186"/>
      <c r="M14" s="186"/>
      <c r="N14" s="186"/>
      <c r="O14" s="186"/>
      <c r="P14" s="186"/>
      <c r="Q14" s="186"/>
      <c r="R14" s="186"/>
    </row>
    <row r="15" spans="1:18" ht="15" x14ac:dyDescent="0.2">
      <c r="A15" s="185"/>
      <c r="B15" s="198"/>
      <c r="C15" s="200" t="str">
        <f ca="1">HLOOKUP(Introduction!$G$4,nametranslations,10,FALSE)</f>
        <v>Trends in basic WASH in schools</v>
      </c>
      <c r="D15" s="186"/>
      <c r="E15" s="185"/>
      <c r="F15" s="186"/>
      <c r="G15" s="186"/>
      <c r="H15" s="186"/>
      <c r="I15" s="186"/>
      <c r="J15" s="186"/>
      <c r="K15" s="186"/>
      <c r="L15" s="186"/>
      <c r="M15" s="186"/>
      <c r="N15" s="186"/>
      <c r="O15" s="186"/>
      <c r="P15" s="186"/>
      <c r="Q15" s="186"/>
      <c r="R15" s="186"/>
    </row>
    <row r="16" spans="1:18" ht="15" x14ac:dyDescent="0.2">
      <c r="A16" s="185"/>
      <c r="B16" s="198"/>
      <c r="C16" s="199" t="str">
        <f ca="1">HLOOKUP(Introduction!$G$4,nametranslations,11,FALSE)</f>
        <v>Estimates (2000-2023) for schools</v>
      </c>
      <c r="D16" s="186"/>
      <c r="E16" s="185"/>
      <c r="F16" s="186"/>
      <c r="G16" s="186"/>
      <c r="H16" s="186"/>
      <c r="I16" s="186"/>
      <c r="J16" s="186"/>
      <c r="K16" s="186"/>
      <c r="L16" s="186"/>
      <c r="M16" s="186"/>
      <c r="N16" s="186"/>
      <c r="O16" s="186"/>
      <c r="P16" s="186"/>
      <c r="Q16" s="186"/>
      <c r="R16" s="186"/>
    </row>
    <row r="17" spans="1:18" ht="26.1" customHeight="1" x14ac:dyDescent="0.2">
      <c r="A17" s="185"/>
      <c r="B17" s="185"/>
      <c r="C17" s="201"/>
      <c r="D17" s="186"/>
      <c r="E17" s="198"/>
      <c r="F17" s="186"/>
      <c r="G17" s="186"/>
      <c r="H17" s="186"/>
      <c r="I17" s="186"/>
      <c r="J17" s="186"/>
      <c r="K17" s="186"/>
      <c r="L17" s="186"/>
      <c r="M17" s="186"/>
      <c r="N17" s="186"/>
      <c r="O17" s="186"/>
      <c r="P17" s="186"/>
      <c r="Q17" s="186"/>
      <c r="R17" s="186"/>
    </row>
    <row r="18" spans="1:18" ht="15.75" x14ac:dyDescent="0.25">
      <c r="A18" s="185"/>
      <c r="B18" s="185"/>
      <c r="C18" s="202" t="str">
        <f ca="1">HLOOKUP(Introduction!$G$4,nametranslations,12,FALSE)</f>
        <v>Data inputs:</v>
      </c>
      <c r="D18" s="186"/>
      <c r="E18" s="203"/>
      <c r="F18" s="186"/>
      <c r="G18" s="186"/>
      <c r="H18" s="186"/>
      <c r="I18" s="186"/>
      <c r="J18" s="186"/>
      <c r="K18" s="186"/>
      <c r="L18" s="186"/>
      <c r="M18" s="186"/>
      <c r="N18" s="186"/>
      <c r="O18" s="186"/>
      <c r="P18" s="186"/>
      <c r="Q18" s="186"/>
      <c r="R18" s="186"/>
    </row>
    <row r="19" spans="1:18" ht="15" x14ac:dyDescent="0.2">
      <c r="A19" s="185"/>
      <c r="B19" s="185"/>
      <c r="C19" s="204" t="str">
        <f ca="1">HLOOKUP(Introduction!$G$4,nametranslations,13,FALSE)</f>
        <v>Data summary</v>
      </c>
      <c r="D19" s="186"/>
      <c r="E19" s="205"/>
      <c r="F19" s="186"/>
      <c r="G19" s="186"/>
      <c r="H19" s="186"/>
      <c r="I19" s="186"/>
      <c r="J19" s="186"/>
      <c r="K19" s="186"/>
      <c r="L19" s="186"/>
      <c r="M19" s="186"/>
      <c r="N19" s="186"/>
      <c r="O19" s="186"/>
      <c r="P19" s="186"/>
      <c r="Q19" s="186"/>
      <c r="R19" s="186"/>
    </row>
    <row r="20" spans="1:18" ht="15" x14ac:dyDescent="0.2">
      <c r="A20" s="185"/>
      <c r="B20" s="185"/>
      <c r="C20" s="206" t="str">
        <f ca="1">HLOOKUP(Introduction!$G$4,nametranslations,14,FALSE)</f>
        <v>Water Data</v>
      </c>
      <c r="D20" s="186"/>
      <c r="E20" s="207"/>
      <c r="F20" s="186"/>
      <c r="G20" s="186"/>
      <c r="H20" s="186"/>
      <c r="I20" s="186"/>
      <c r="J20" s="186"/>
      <c r="K20" s="186"/>
      <c r="L20" s="186"/>
      <c r="M20" s="186"/>
      <c r="N20" s="186"/>
      <c r="O20" s="186"/>
      <c r="P20" s="186"/>
      <c r="Q20" s="186"/>
      <c r="R20" s="186"/>
    </row>
    <row r="21" spans="1:18" ht="15" x14ac:dyDescent="0.2">
      <c r="A21" s="185"/>
      <c r="B21" s="185"/>
      <c r="C21" s="208" t="str">
        <f ca="1">HLOOKUP(Introduction!$G$4,nametranslations,15,FALSE)</f>
        <v>Sanitation Data</v>
      </c>
      <c r="D21" s="186"/>
      <c r="E21" s="209"/>
      <c r="F21" s="186"/>
      <c r="G21" s="186"/>
      <c r="H21" s="186"/>
      <c r="I21" s="186"/>
      <c r="J21" s="186"/>
      <c r="K21" s="186"/>
      <c r="L21" s="186"/>
      <c r="M21" s="186"/>
      <c r="N21" s="186"/>
      <c r="O21" s="186"/>
      <c r="P21" s="186"/>
      <c r="Q21" s="186"/>
      <c r="R21" s="186"/>
    </row>
    <row r="22" spans="1:18" ht="15" x14ac:dyDescent="0.2">
      <c r="A22" s="185"/>
      <c r="B22" s="185"/>
      <c r="C22" s="210" t="str">
        <f ca="1">HLOOKUP(Introduction!$G$4,nametranslations,16,FALSE)</f>
        <v>Hygiene Data</v>
      </c>
      <c r="D22" s="186"/>
      <c r="E22" s="186"/>
      <c r="F22" s="186"/>
      <c r="G22" s="186"/>
      <c r="H22" s="186"/>
      <c r="I22" s="186"/>
      <c r="J22" s="186"/>
      <c r="K22" s="186"/>
      <c r="L22" s="186"/>
      <c r="M22" s="186"/>
      <c r="N22" s="186"/>
      <c r="O22" s="186"/>
      <c r="P22" s="186"/>
      <c r="Q22" s="186"/>
      <c r="R22" s="186"/>
    </row>
    <row r="23" spans="1:18" ht="15" x14ac:dyDescent="0.2">
      <c r="A23" s="185"/>
      <c r="B23" s="185"/>
      <c r="C23" s="204" t="str">
        <f ca="1">HLOOKUP(Introduction!$G$4,nametranslations,17,FALSE)</f>
        <v>Population Data</v>
      </c>
      <c r="D23" s="186"/>
      <c r="E23" s="186"/>
      <c r="F23" s="186"/>
      <c r="G23" s="186"/>
      <c r="H23" s="186"/>
      <c r="I23" s="186"/>
      <c r="J23" s="186"/>
      <c r="K23" s="186"/>
      <c r="L23" s="186"/>
      <c r="M23" s="186"/>
      <c r="N23" s="186"/>
      <c r="O23" s="186"/>
      <c r="P23" s="186"/>
      <c r="Q23" s="186"/>
      <c r="R23" s="186"/>
    </row>
    <row r="24" spans="1:18" ht="15" x14ac:dyDescent="0.2">
      <c r="A24" s="185"/>
      <c r="B24" s="185"/>
      <c r="C24" s="211"/>
      <c r="D24" s="186"/>
      <c r="E24" s="186"/>
      <c r="F24" s="186"/>
      <c r="G24" s="186"/>
      <c r="H24" s="186"/>
      <c r="I24" s="186"/>
      <c r="J24" s="186"/>
      <c r="K24" s="186"/>
      <c r="L24" s="186"/>
      <c r="M24" s="186"/>
      <c r="N24" s="186"/>
      <c r="O24" s="186"/>
      <c r="P24" s="186"/>
      <c r="Q24" s="186"/>
      <c r="R24" s="186"/>
    </row>
    <row r="25" spans="1:18" ht="15.95" customHeight="1" x14ac:dyDescent="0.2">
      <c r="A25" s="212"/>
      <c r="B25" s="212"/>
      <c r="C25" s="213"/>
      <c r="D25" s="185"/>
      <c r="E25" s="186"/>
      <c r="F25" s="186"/>
      <c r="G25" s="186"/>
      <c r="H25" s="186"/>
      <c r="I25" s="186"/>
      <c r="J25" s="186"/>
      <c r="K25" s="186"/>
      <c r="L25" s="186"/>
      <c r="M25" s="186"/>
      <c r="N25" s="186"/>
      <c r="O25" s="186"/>
      <c r="P25" s="186"/>
      <c r="Q25" s="186"/>
      <c r="R25" s="186"/>
    </row>
    <row r="26" spans="1:18" ht="23.25" x14ac:dyDescent="0.2">
      <c r="A26" s="212"/>
      <c r="B26" s="212"/>
      <c r="C26" s="212"/>
      <c r="D26" s="185"/>
      <c r="E26" s="186"/>
      <c r="F26" s="186"/>
      <c r="G26" s="186"/>
      <c r="H26" s="186"/>
      <c r="I26" s="186"/>
      <c r="J26" s="186"/>
      <c r="K26" s="186"/>
      <c r="L26" s="186"/>
      <c r="M26" s="186"/>
      <c r="N26" s="186"/>
      <c r="O26" s="186"/>
      <c r="P26" s="186"/>
      <c r="Q26" s="186"/>
      <c r="R26" s="186"/>
    </row>
    <row r="27" spans="1:18" ht="15" x14ac:dyDescent="0.2">
      <c r="A27" s="214"/>
      <c r="B27" s="215"/>
      <c r="C27" s="216"/>
      <c r="D27" s="185"/>
      <c r="E27" s="186"/>
      <c r="F27" s="186"/>
      <c r="G27" s="186"/>
      <c r="H27" s="186"/>
      <c r="I27" s="186"/>
      <c r="J27" s="186"/>
      <c r="K27" s="186"/>
      <c r="L27" s="186"/>
      <c r="M27" s="186"/>
      <c r="N27" s="186"/>
      <c r="O27" s="186"/>
      <c r="P27" s="186"/>
      <c r="Q27" s="186"/>
      <c r="R27" s="186"/>
    </row>
    <row r="28" spans="1:18" ht="15" x14ac:dyDescent="0.2">
      <c r="A28" s="214"/>
      <c r="B28" s="215"/>
      <c r="C28" s="217"/>
      <c r="D28" s="185"/>
      <c r="E28" s="186"/>
      <c r="F28" s="186"/>
      <c r="G28" s="186"/>
      <c r="H28" s="186"/>
      <c r="I28" s="186"/>
      <c r="J28" s="186"/>
      <c r="K28" s="186"/>
      <c r="L28" s="186"/>
      <c r="M28" s="186"/>
      <c r="N28" s="186"/>
      <c r="O28" s="186"/>
      <c r="P28" s="186"/>
      <c r="Q28" s="186"/>
      <c r="R28" s="186"/>
    </row>
    <row r="29" spans="1:18" ht="15" x14ac:dyDescent="0.2">
      <c r="A29" s="214"/>
      <c r="B29" s="215"/>
      <c r="C29" s="218"/>
      <c r="D29" s="185"/>
      <c r="E29" s="186"/>
      <c r="F29" s="186"/>
      <c r="G29" s="186"/>
      <c r="H29" s="186"/>
      <c r="I29" s="186"/>
      <c r="J29" s="186"/>
      <c r="K29" s="186"/>
      <c r="L29" s="186"/>
      <c r="M29" s="186"/>
      <c r="N29" s="186"/>
      <c r="O29" s="186"/>
      <c r="P29" s="186"/>
      <c r="Q29" s="186"/>
      <c r="R29" s="186"/>
    </row>
    <row r="30" spans="1:18" ht="15" x14ac:dyDescent="0.2">
      <c r="A30" s="214"/>
      <c r="B30" s="215"/>
      <c r="C30" s="218"/>
      <c r="D30" s="185"/>
      <c r="E30" s="186"/>
      <c r="F30" s="186"/>
      <c r="G30" s="186"/>
      <c r="H30" s="186"/>
      <c r="I30" s="186"/>
      <c r="J30" s="186"/>
      <c r="K30" s="186"/>
      <c r="L30" s="186"/>
      <c r="M30" s="186"/>
      <c r="N30" s="186"/>
      <c r="O30" s="186"/>
      <c r="P30" s="186"/>
      <c r="Q30" s="186"/>
      <c r="R30" s="186"/>
    </row>
    <row r="31" spans="1:18" ht="15" x14ac:dyDescent="0.2">
      <c r="A31" s="214"/>
      <c r="B31" s="215"/>
      <c r="C31" s="218"/>
      <c r="D31" s="185"/>
      <c r="E31" s="186"/>
      <c r="F31" s="186"/>
      <c r="G31" s="186"/>
      <c r="H31" s="186"/>
      <c r="I31" s="186"/>
      <c r="J31" s="186"/>
      <c r="K31" s="186"/>
      <c r="L31" s="186"/>
      <c r="M31" s="186"/>
      <c r="N31" s="186"/>
      <c r="O31" s="186"/>
      <c r="P31" s="186"/>
      <c r="Q31" s="186"/>
      <c r="R31" s="186"/>
    </row>
    <row r="32" spans="1:18" ht="15" x14ac:dyDescent="0.2">
      <c r="A32" s="214"/>
      <c r="B32" s="215"/>
      <c r="C32" s="218"/>
      <c r="D32" s="185"/>
      <c r="E32" s="186"/>
      <c r="F32" s="186"/>
      <c r="G32" s="186"/>
      <c r="H32" s="186"/>
      <c r="I32" s="186"/>
      <c r="J32" s="186"/>
      <c r="K32" s="186"/>
      <c r="L32" s="186"/>
      <c r="M32" s="186"/>
      <c r="N32" s="186"/>
      <c r="O32" s="186"/>
      <c r="P32" s="186"/>
      <c r="Q32" s="186"/>
      <c r="R32" s="186"/>
    </row>
    <row r="33" spans="1:18" ht="15" x14ac:dyDescent="0.2">
      <c r="A33" s="214"/>
      <c r="B33" s="215"/>
      <c r="C33" s="218"/>
      <c r="D33" s="185"/>
      <c r="E33" s="186"/>
      <c r="F33" s="186"/>
      <c r="G33" s="186"/>
      <c r="H33" s="186"/>
      <c r="I33" s="186"/>
      <c r="J33" s="186"/>
      <c r="K33" s="186"/>
      <c r="L33" s="186"/>
      <c r="M33" s="186"/>
      <c r="N33" s="186"/>
      <c r="O33" s="186"/>
      <c r="P33" s="186"/>
      <c r="Q33" s="186"/>
      <c r="R33" s="186"/>
    </row>
    <row r="34" spans="1:18" ht="15" x14ac:dyDescent="0.2">
      <c r="A34" s="214"/>
      <c r="B34" s="215"/>
      <c r="D34" s="185"/>
      <c r="E34" s="186"/>
      <c r="F34" s="186"/>
      <c r="G34" s="186"/>
      <c r="H34" s="186"/>
      <c r="I34" s="186"/>
      <c r="J34" s="186"/>
      <c r="K34" s="186"/>
      <c r="L34" s="186"/>
      <c r="M34" s="186"/>
      <c r="N34" s="186"/>
      <c r="O34" s="186"/>
      <c r="P34" s="186"/>
      <c r="Q34" s="186"/>
      <c r="R34" s="186"/>
    </row>
    <row r="35" spans="1:18" ht="15" x14ac:dyDescent="0.2">
      <c r="A35" s="185"/>
      <c r="B35" s="185"/>
      <c r="C35" s="185"/>
      <c r="D35" s="185"/>
      <c r="E35" s="186"/>
      <c r="F35" s="186"/>
      <c r="G35" s="186"/>
      <c r="H35" s="186"/>
      <c r="I35" s="186"/>
      <c r="J35" s="186"/>
      <c r="K35" s="186"/>
      <c r="L35" s="186"/>
      <c r="M35" s="186"/>
      <c r="N35" s="186"/>
      <c r="O35" s="186"/>
      <c r="P35" s="186"/>
      <c r="Q35" s="186"/>
      <c r="R35" s="186"/>
    </row>
    <row r="36" spans="1:18" ht="15" x14ac:dyDescent="0.2">
      <c r="A36" s="185"/>
      <c r="B36" s="185"/>
      <c r="C36" s="185"/>
      <c r="D36" s="185"/>
      <c r="E36" s="186"/>
      <c r="F36" s="186"/>
      <c r="G36" s="186"/>
      <c r="H36" s="186"/>
      <c r="I36" s="186"/>
      <c r="J36" s="186"/>
      <c r="K36" s="186"/>
      <c r="L36" s="186"/>
      <c r="M36" s="186"/>
      <c r="N36" s="186"/>
      <c r="O36" s="186"/>
      <c r="P36" s="186"/>
      <c r="Q36" s="186"/>
      <c r="R36" s="186"/>
    </row>
    <row r="37" spans="1:18" ht="15" x14ac:dyDescent="0.2">
      <c r="A37" s="185"/>
      <c r="B37" s="185"/>
      <c r="C37" s="185"/>
      <c r="D37" s="185"/>
    </row>
    <row r="38" spans="1:18" ht="15" x14ac:dyDescent="0.2">
      <c r="A38" s="185"/>
      <c r="B38" s="185"/>
      <c r="C38" s="185"/>
      <c r="D38" s="185"/>
    </row>
    <row r="39" spans="1:18" ht="15" x14ac:dyDescent="0.2">
      <c r="A39" s="185"/>
      <c r="B39" s="185"/>
      <c r="C39" s="185"/>
      <c r="D39" s="185"/>
    </row>
    <row r="40" spans="1:18" ht="15" x14ac:dyDescent="0.2">
      <c r="A40" s="185"/>
      <c r="B40" s="185"/>
      <c r="C40" s="185"/>
      <c r="D40" s="185"/>
    </row>
    <row r="46" spans="1:18" x14ac:dyDescent="0.2">
      <c r="L46" s="219" t="str">
        <f>+IF(ISNUMBER(M39), "", "Insufficient data to estimate safely managed sanitation services at national level")</f>
        <v>Insufficient data to estimate safely managed sanitation services at national level</v>
      </c>
    </row>
  </sheetData>
  <mergeCells count="4">
    <mergeCell ref="G3:I3"/>
    <mergeCell ref="G4:I4"/>
    <mergeCell ref="G7:I7"/>
    <mergeCell ref="G8:I8"/>
  </mergeCells>
  <hyperlinks>
    <hyperlink ref="C16" location="Estimates!A1" display="Estimates for multiple years (&quot;Estimates&quot;)" xr:uid="{F62F2CFB-CB8F-496C-9D13-D2588DC88332}"/>
    <hyperlink ref="C19" location="'Data Summary'!A1" display="&quot;Data Summary&quot;" xr:uid="{64C2DA56-D9CE-4318-80DE-E78DA429FF8F}"/>
    <hyperlink ref="C20" location="'Water Data'!A1" display="&quot;Water Data&quot;" xr:uid="{553F8E0A-9B95-408E-9576-F63D0B061529}"/>
    <hyperlink ref="C21" location="'Sanitation Data'!A1" display="&quot;Sanitation Data&quot;" xr:uid="{3591D787-062E-4403-9980-BBECB7B60DDC}"/>
    <hyperlink ref="C22" location="'Hygiene Data'!A1" display="&quot;Hygiene Data&quot;" xr:uid="{CE3A15DF-BA83-4FA5-B9A8-D7BF4E9F26DF}"/>
    <hyperlink ref="C14" location="Ladders!A1" display="Ladders for the most recent estimates (&quot;Ladders&quot;)" xr:uid="{96EC99EA-DDAC-4C2C-BA39-ACABE6E3BA20}"/>
    <hyperlink ref="C15" location="Charts!A1" display="Trends in basic water, sanitation and hygiene in schools" xr:uid="{4896DAF6-6804-4909-8B5C-27DBDD47B0B6}"/>
    <hyperlink ref="C23" location="Population!A1" display="&quot;Population&quot;" xr:uid="{64DE768D-2184-4548-9488-03251D49297D}"/>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140852FF-5FB9-4B9F-850A-748D0823E550}">
          <x14:formula1>
            <xm:f>Key!$I$2:$I$8</xm:f>
          </x14:formula1>
          <xm:sqref>G4:I4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79092-7CA6-4EF4-9925-EE6579B60272}">
  <sheetPr codeName="Sheet9">
    <tabColor rgb="FFEAEAEA"/>
  </sheetPr>
  <dimension ref="A1:AI488"/>
  <sheetViews>
    <sheetView workbookViewId="0"/>
  </sheetViews>
  <sheetFormatPr defaultColWidth="9" defaultRowHeight="12.75" x14ac:dyDescent="0.2"/>
  <cols>
    <col min="1" max="1" width="13.625" style="73" customWidth="1"/>
    <col min="2" max="2" width="7.5" style="109" customWidth="1"/>
    <col min="3" max="8" width="8.75" style="73" customWidth="1"/>
    <col min="9" max="9" width="9.375" style="73" customWidth="1"/>
    <col min="10" max="10" width="13.375" style="73" customWidth="1"/>
    <col min="11" max="11" width="7.5" style="73" customWidth="1"/>
    <col min="12" max="17" width="8.625" style="73" customWidth="1"/>
    <col min="18" max="18" width="6.5" style="73" customWidth="1"/>
    <col min="19" max="19" width="13.375" style="73" customWidth="1"/>
    <col min="20" max="20" width="7.5" style="73" customWidth="1"/>
    <col min="21" max="26" width="9.125" style="73" customWidth="1"/>
    <col min="27" max="16384" width="9" style="73"/>
  </cols>
  <sheetData>
    <row r="1" spans="1:35" ht="15.75" x14ac:dyDescent="0.25">
      <c r="A1" s="69" t="s">
        <v>47</v>
      </c>
      <c r="B1" s="70"/>
      <c r="C1" s="71"/>
      <c r="D1" s="71"/>
      <c r="E1" s="71"/>
      <c r="F1" s="71"/>
      <c r="G1" s="71"/>
      <c r="H1" s="430"/>
      <c r="I1" s="430"/>
      <c r="J1" s="430"/>
      <c r="K1" s="430"/>
      <c r="L1" s="430"/>
      <c r="M1" s="430"/>
      <c r="N1" s="430"/>
      <c r="O1" s="430"/>
      <c r="P1" s="430"/>
      <c r="Q1" s="71"/>
      <c r="R1" s="71"/>
      <c r="S1" s="71"/>
      <c r="T1" s="72"/>
      <c r="U1" s="72"/>
      <c r="V1" s="72"/>
      <c r="W1" s="72"/>
      <c r="X1" s="72"/>
      <c r="Y1" s="72"/>
      <c r="Z1" s="72"/>
      <c r="AA1" s="72"/>
    </row>
    <row r="2" spans="1:35" s="76" customFormat="1" ht="26.25" customHeight="1" x14ac:dyDescent="0.25">
      <c r="A2" s="74" t="s">
        <v>13</v>
      </c>
      <c r="B2" s="75"/>
      <c r="J2" s="74" t="s">
        <v>14</v>
      </c>
      <c r="R2" s="77"/>
      <c r="S2" s="78" t="s">
        <v>15</v>
      </c>
      <c r="W2" s="77"/>
      <c r="X2" s="77"/>
      <c r="Y2" s="79"/>
      <c r="Z2" s="79"/>
      <c r="AD2" s="80"/>
      <c r="AE2" s="80"/>
      <c r="AF2" s="80"/>
      <c r="AG2" s="80"/>
      <c r="AH2" s="80"/>
      <c r="AI2" s="80"/>
    </row>
    <row r="3" spans="1:35" ht="15.75" x14ac:dyDescent="0.25">
      <c r="A3" s="81"/>
      <c r="B3" s="82" t="s">
        <v>4</v>
      </c>
      <c r="C3" s="77" t="s">
        <v>7</v>
      </c>
      <c r="D3" s="77" t="s">
        <v>2</v>
      </c>
      <c r="E3" s="77" t="s">
        <v>1</v>
      </c>
      <c r="F3" s="77" t="s">
        <v>53</v>
      </c>
      <c r="G3" s="77" t="s">
        <v>17</v>
      </c>
      <c r="H3" s="77" t="s">
        <v>18</v>
      </c>
      <c r="I3" s="83"/>
      <c r="J3" s="81"/>
      <c r="K3" s="82" t="s">
        <v>4</v>
      </c>
      <c r="L3" s="77" t="s">
        <v>7</v>
      </c>
      <c r="M3" s="77" t="s">
        <v>2</v>
      </c>
      <c r="N3" s="77" t="s">
        <v>1</v>
      </c>
      <c r="O3" s="77" t="s">
        <v>53</v>
      </c>
      <c r="P3" s="77" t="s">
        <v>17</v>
      </c>
      <c r="Q3" s="77" t="s">
        <v>18</v>
      </c>
      <c r="R3" s="79"/>
      <c r="S3" s="84"/>
      <c r="T3" s="82" t="s">
        <v>4</v>
      </c>
      <c r="U3" s="77" t="s">
        <v>7</v>
      </c>
      <c r="V3" s="77" t="s">
        <v>2</v>
      </c>
      <c r="W3" s="77" t="s">
        <v>1</v>
      </c>
      <c r="X3" s="77" t="s">
        <v>53</v>
      </c>
      <c r="Y3" s="77" t="s">
        <v>17</v>
      </c>
      <c r="Z3" s="77" t="s">
        <v>18</v>
      </c>
      <c r="AB3" s="80"/>
      <c r="AC3" s="80"/>
      <c r="AD3" s="80"/>
      <c r="AE3" s="80"/>
      <c r="AF3" s="80"/>
      <c r="AG3" s="80"/>
    </row>
    <row r="4" spans="1:35" ht="15.75" x14ac:dyDescent="0.25">
      <c r="A4" s="81" t="s">
        <v>33</v>
      </c>
      <c r="B4" s="8">
        <v>2023</v>
      </c>
      <c r="C4" s="8">
        <v>100</v>
      </c>
      <c r="D4" s="8"/>
      <c r="E4" s="8"/>
      <c r="F4" s="8"/>
      <c r="G4" s="8">
        <v>100</v>
      </c>
      <c r="H4" s="8">
        <v>100</v>
      </c>
      <c r="I4" s="83"/>
      <c r="J4" s="81" t="s">
        <v>33</v>
      </c>
      <c r="K4" s="8">
        <v>2023</v>
      </c>
      <c r="L4" s="8">
        <v>100</v>
      </c>
      <c r="M4" s="8"/>
      <c r="N4" s="8"/>
      <c r="O4" s="8"/>
      <c r="P4" s="8">
        <v>100</v>
      </c>
      <c r="Q4" s="8">
        <v>100</v>
      </c>
      <c r="R4" s="80"/>
      <c r="S4" s="81" t="s">
        <v>33</v>
      </c>
      <c r="T4" s="8">
        <v>2023</v>
      </c>
      <c r="U4" s="8">
        <v>100</v>
      </c>
      <c r="V4" s="8"/>
      <c r="W4" s="8"/>
      <c r="X4" s="8"/>
      <c r="Y4" s="8">
        <v>100</v>
      </c>
      <c r="Z4" s="8">
        <v>100</v>
      </c>
      <c r="AA4" s="80"/>
      <c r="AB4" s="80"/>
      <c r="AC4" s="80"/>
      <c r="AD4" s="80"/>
      <c r="AE4" s="80"/>
      <c r="AF4" s="80"/>
      <c r="AG4" s="80"/>
    </row>
    <row r="5" spans="1:35" ht="15.75" x14ac:dyDescent="0.25">
      <c r="A5" s="81" t="s">
        <v>34</v>
      </c>
      <c r="B5" s="8">
        <v>2023</v>
      </c>
      <c r="C5" s="8">
        <v>0</v>
      </c>
      <c r="D5" s="8"/>
      <c r="E5" s="8"/>
      <c r="F5" s="8"/>
      <c r="G5" s="8">
        <v>0</v>
      </c>
      <c r="H5" s="8">
        <v>0</v>
      </c>
      <c r="I5" s="83"/>
      <c r="J5" s="81" t="s">
        <v>34</v>
      </c>
      <c r="K5" s="8">
        <v>2023</v>
      </c>
      <c r="L5" s="8">
        <v>0</v>
      </c>
      <c r="M5" s="8"/>
      <c r="N5" s="8"/>
      <c r="O5" s="8"/>
      <c r="P5" s="8">
        <v>0</v>
      </c>
      <c r="Q5" s="8">
        <v>0</v>
      </c>
      <c r="R5" s="80"/>
      <c r="S5" s="81" t="s">
        <v>34</v>
      </c>
      <c r="T5" s="8">
        <v>2023</v>
      </c>
      <c r="U5" s="8">
        <v>0</v>
      </c>
      <c r="V5" s="8"/>
      <c r="W5" s="8"/>
      <c r="X5" s="8"/>
      <c r="Y5" s="8">
        <v>0</v>
      </c>
      <c r="Z5" s="8">
        <v>0</v>
      </c>
      <c r="AA5" s="80"/>
      <c r="AB5" s="80"/>
      <c r="AC5" s="80"/>
      <c r="AD5" s="80"/>
      <c r="AE5" s="80"/>
      <c r="AF5" s="80"/>
      <c r="AG5" s="80"/>
    </row>
    <row r="6" spans="1:35" s="76" customFormat="1" ht="15.75" x14ac:dyDescent="0.25">
      <c r="A6" s="81" t="s">
        <v>35</v>
      </c>
      <c r="B6" s="8">
        <v>2023</v>
      </c>
      <c r="C6" s="8">
        <v>0</v>
      </c>
      <c r="D6" s="8"/>
      <c r="E6" s="8"/>
      <c r="F6" s="8"/>
      <c r="G6" s="8">
        <v>0</v>
      </c>
      <c r="H6" s="8">
        <v>0</v>
      </c>
      <c r="I6" s="83"/>
      <c r="J6" s="81" t="s">
        <v>35</v>
      </c>
      <c r="K6" s="8">
        <v>2023</v>
      </c>
      <c r="L6" s="8">
        <v>0</v>
      </c>
      <c r="M6" s="8"/>
      <c r="N6" s="8"/>
      <c r="O6" s="8"/>
      <c r="P6" s="8">
        <v>0</v>
      </c>
      <c r="Q6" s="8">
        <v>0</v>
      </c>
      <c r="R6" s="79"/>
      <c r="S6" s="81" t="s">
        <v>35</v>
      </c>
      <c r="T6" s="8">
        <v>2023</v>
      </c>
      <c r="U6" s="8">
        <v>0</v>
      </c>
      <c r="V6" s="8"/>
      <c r="W6" s="8"/>
      <c r="X6" s="8"/>
      <c r="Y6" s="8">
        <v>0</v>
      </c>
      <c r="Z6" s="8">
        <v>0</v>
      </c>
      <c r="AA6" s="80"/>
      <c r="AB6" s="80"/>
      <c r="AC6" s="80"/>
      <c r="AD6" s="80"/>
      <c r="AE6" s="80"/>
      <c r="AF6" s="80"/>
      <c r="AG6" s="80"/>
    </row>
    <row r="7" spans="1:35" s="76" customFormat="1" ht="15.75" x14ac:dyDescent="0.25">
      <c r="A7" s="85" t="s">
        <v>182</v>
      </c>
      <c r="B7" s="8">
        <v>2023</v>
      </c>
      <c r="C7" s="8">
        <v>0</v>
      </c>
      <c r="D7" s="8">
        <v>100</v>
      </c>
      <c r="E7" s="8">
        <v>100</v>
      </c>
      <c r="F7" s="8">
        <v>100</v>
      </c>
      <c r="G7" s="8">
        <v>0</v>
      </c>
      <c r="H7" s="8">
        <v>0</v>
      </c>
      <c r="I7" s="80"/>
      <c r="J7" s="85" t="s">
        <v>182</v>
      </c>
      <c r="K7" s="8">
        <v>2023</v>
      </c>
      <c r="L7" s="8">
        <v>0</v>
      </c>
      <c r="M7" s="8">
        <v>100</v>
      </c>
      <c r="N7" s="8">
        <v>100</v>
      </c>
      <c r="O7" s="8">
        <v>100</v>
      </c>
      <c r="P7" s="8">
        <v>0</v>
      </c>
      <c r="Q7" s="8">
        <v>0</v>
      </c>
      <c r="R7" s="80"/>
      <c r="S7" s="85" t="s">
        <v>182</v>
      </c>
      <c r="T7" s="8">
        <v>2023</v>
      </c>
      <c r="U7" s="8">
        <v>0</v>
      </c>
      <c r="V7" s="8">
        <v>100</v>
      </c>
      <c r="W7" s="8">
        <v>100</v>
      </c>
      <c r="X7" s="8">
        <v>100</v>
      </c>
      <c r="Y7" s="8">
        <v>0</v>
      </c>
      <c r="Z7" s="8">
        <v>0</v>
      </c>
      <c r="AA7" s="86"/>
    </row>
    <row r="8" spans="1:35" s="76" customFormat="1" ht="15.75" x14ac:dyDescent="0.25">
      <c r="A8" s="87"/>
      <c r="B8" s="88"/>
      <c r="H8" s="86"/>
      <c r="I8" s="86"/>
      <c r="J8" s="86"/>
      <c r="K8" s="86"/>
      <c r="L8" s="86"/>
      <c r="M8" s="86"/>
      <c r="N8" s="86"/>
      <c r="O8" s="86"/>
      <c r="P8" s="86"/>
      <c r="Q8" s="86"/>
      <c r="R8" s="86"/>
      <c r="S8" s="86"/>
      <c r="T8" s="86"/>
      <c r="U8" s="86"/>
      <c r="V8" s="86"/>
      <c r="W8" s="86"/>
      <c r="X8" s="86"/>
      <c r="Y8" s="86"/>
      <c r="Z8" s="86"/>
      <c r="AA8" s="86"/>
    </row>
    <row r="9" spans="1:35" s="76" customFormat="1" ht="15.75" x14ac:dyDescent="0.25">
      <c r="A9" s="87"/>
      <c r="B9" s="88"/>
      <c r="H9" s="86"/>
      <c r="I9" s="86"/>
      <c r="J9" s="86"/>
      <c r="K9" s="86"/>
      <c r="L9" s="86"/>
      <c r="M9" s="86"/>
      <c r="N9" s="86"/>
      <c r="O9" s="86"/>
      <c r="P9" s="86"/>
      <c r="Q9" s="86"/>
      <c r="R9" s="86"/>
      <c r="S9" s="86"/>
      <c r="T9" s="86"/>
      <c r="U9" s="86"/>
      <c r="V9" s="86"/>
      <c r="W9" s="86"/>
      <c r="X9" s="86"/>
      <c r="Y9" s="86"/>
      <c r="Z9" s="86"/>
      <c r="AA9" s="86"/>
    </row>
    <row r="10" spans="1:35" s="76" customFormat="1" ht="15.75" x14ac:dyDescent="0.25">
      <c r="A10" s="89"/>
      <c r="B10" s="88"/>
      <c r="C10" s="86"/>
      <c r="D10" s="86"/>
      <c r="E10" s="86"/>
      <c r="F10" s="86"/>
      <c r="G10" s="86"/>
      <c r="H10" s="86"/>
      <c r="I10" s="86"/>
      <c r="J10" s="86"/>
      <c r="K10" s="86"/>
      <c r="L10" s="86"/>
      <c r="M10" s="86"/>
      <c r="N10" s="86"/>
      <c r="O10" s="86"/>
      <c r="P10" s="86"/>
      <c r="Q10" s="86"/>
      <c r="R10" s="86"/>
      <c r="S10" s="86"/>
      <c r="T10" s="86"/>
      <c r="U10" s="86"/>
      <c r="V10" s="86"/>
      <c r="W10" s="86"/>
      <c r="X10" s="86"/>
      <c r="Y10" s="86"/>
      <c r="Z10" s="86"/>
      <c r="AA10" s="86"/>
    </row>
    <row r="11" spans="1:35" ht="15.75" x14ac:dyDescent="0.25">
      <c r="A11" s="90"/>
      <c r="B11" s="91"/>
      <c r="C11" s="86"/>
      <c r="D11" s="86"/>
      <c r="E11" s="86"/>
      <c r="F11" s="86"/>
      <c r="G11" s="86"/>
      <c r="H11" s="86"/>
      <c r="I11" s="86"/>
      <c r="J11" s="86"/>
      <c r="K11" s="86"/>
      <c r="L11" s="86"/>
      <c r="M11" s="86"/>
      <c r="N11" s="86"/>
      <c r="O11" s="86"/>
      <c r="P11" s="86"/>
      <c r="Q11" s="86"/>
    </row>
    <row r="12" spans="1:35" ht="15.75" x14ac:dyDescent="0.25">
      <c r="A12" s="92" t="s">
        <v>48</v>
      </c>
      <c r="B12" s="93"/>
      <c r="C12" s="94"/>
      <c r="D12" s="94"/>
      <c r="E12" s="94"/>
      <c r="F12" s="94"/>
      <c r="G12" s="94"/>
      <c r="H12" s="94"/>
      <c r="I12" s="94"/>
      <c r="J12" s="94"/>
      <c r="K12" s="94"/>
      <c r="L12" s="94"/>
      <c r="M12" s="94"/>
      <c r="N12" s="94"/>
      <c r="O12" s="94"/>
      <c r="P12" s="94"/>
      <c r="Q12" s="94"/>
      <c r="R12" s="95"/>
      <c r="S12" s="95"/>
      <c r="T12" s="95"/>
      <c r="U12" s="95"/>
      <c r="V12" s="95"/>
    </row>
    <row r="13" spans="1:35" s="98" customFormat="1" x14ac:dyDescent="0.2">
      <c r="A13" s="96" t="s">
        <v>49</v>
      </c>
      <c r="B13" s="97" t="s">
        <v>40</v>
      </c>
      <c r="C13" s="96" t="s">
        <v>82</v>
      </c>
      <c r="D13" s="96" t="s">
        <v>50</v>
      </c>
      <c r="E13" s="96" t="s">
        <v>143</v>
      </c>
      <c r="F13" s="96" t="s">
        <v>83</v>
      </c>
      <c r="G13" s="96" t="s">
        <v>84</v>
      </c>
      <c r="H13" s="96" t="s">
        <v>85</v>
      </c>
      <c r="I13" s="96" t="s">
        <v>86</v>
      </c>
      <c r="J13" s="96" t="s">
        <v>179</v>
      </c>
      <c r="K13" s="96" t="s">
        <v>144</v>
      </c>
      <c r="L13" s="96" t="s">
        <v>87</v>
      </c>
      <c r="M13" s="96" t="s">
        <v>88</v>
      </c>
      <c r="N13" s="96" t="s">
        <v>89</v>
      </c>
      <c r="O13" s="98" t="s">
        <v>90</v>
      </c>
      <c r="P13" s="98" t="s">
        <v>180</v>
      </c>
      <c r="Q13" s="96" t="s">
        <v>109</v>
      </c>
      <c r="R13" s="96" t="s">
        <v>141</v>
      </c>
      <c r="S13" s="99" t="s">
        <v>91</v>
      </c>
      <c r="T13" s="100" t="s">
        <v>92</v>
      </c>
      <c r="U13" s="100" t="s">
        <v>93</v>
      </c>
      <c r="V13" s="100" t="s">
        <v>181</v>
      </c>
    </row>
    <row r="14" spans="1:35" s="103" customFormat="1" ht="12" x14ac:dyDescent="0.2">
      <c r="A14" s="101" t="s">
        <v>151</v>
      </c>
      <c r="B14" s="8">
        <v>2000</v>
      </c>
      <c r="C14" s="102" t="s">
        <v>7</v>
      </c>
      <c r="D14" s="8">
        <v>295820</v>
      </c>
      <c r="E14" s="8">
        <v>100</v>
      </c>
      <c r="F14" s="8">
        <v>100</v>
      </c>
      <c r="G14" s="8">
        <v>100</v>
      </c>
      <c r="H14" s="8">
        <v>0</v>
      </c>
      <c r="I14" s="8">
        <v>0</v>
      </c>
      <c r="J14" s="8">
        <v>0</v>
      </c>
      <c r="K14" s="8">
        <v>100</v>
      </c>
      <c r="L14" s="8">
        <v>100</v>
      </c>
      <c r="M14" s="8">
        <v>100</v>
      </c>
      <c r="N14" s="8">
        <v>0</v>
      </c>
      <c r="O14" s="8">
        <v>0</v>
      </c>
      <c r="P14" s="8">
        <v>0</v>
      </c>
      <c r="Q14" s="8">
        <v>100</v>
      </c>
      <c r="R14" s="8">
        <v>100</v>
      </c>
      <c r="S14" s="8">
        <v>100</v>
      </c>
      <c r="T14" s="8">
        <v>0</v>
      </c>
      <c r="U14" s="8">
        <v>0</v>
      </c>
      <c r="V14" s="8">
        <v>0</v>
      </c>
    </row>
    <row r="15" spans="1:35" s="103" customFormat="1" ht="12" x14ac:dyDescent="0.2">
      <c r="A15" s="101" t="s">
        <v>151</v>
      </c>
      <c r="B15" s="8">
        <v>2001</v>
      </c>
      <c r="C15" s="102" t="s">
        <v>7</v>
      </c>
      <c r="D15" s="8">
        <v>286920</v>
      </c>
      <c r="E15" s="8">
        <v>100</v>
      </c>
      <c r="F15" s="8">
        <v>100</v>
      </c>
      <c r="G15" s="8">
        <v>100</v>
      </c>
      <c r="H15" s="8">
        <v>0</v>
      </c>
      <c r="I15" s="8">
        <v>0</v>
      </c>
      <c r="J15" s="8">
        <v>0</v>
      </c>
      <c r="K15" s="8">
        <v>100</v>
      </c>
      <c r="L15" s="8">
        <v>100</v>
      </c>
      <c r="M15" s="8">
        <v>100</v>
      </c>
      <c r="N15" s="8">
        <v>0</v>
      </c>
      <c r="O15" s="8">
        <v>0</v>
      </c>
      <c r="P15" s="8">
        <v>0</v>
      </c>
      <c r="Q15" s="8">
        <v>100</v>
      </c>
      <c r="R15" s="8">
        <v>100</v>
      </c>
      <c r="S15" s="8">
        <v>100</v>
      </c>
      <c r="T15" s="8">
        <v>0</v>
      </c>
      <c r="U15" s="8">
        <v>0</v>
      </c>
      <c r="V15" s="8">
        <v>0</v>
      </c>
    </row>
    <row r="16" spans="1:35" s="103" customFormat="1" ht="12" x14ac:dyDescent="0.2">
      <c r="A16" s="101" t="s">
        <v>151</v>
      </c>
      <c r="B16" s="8">
        <v>2002</v>
      </c>
      <c r="C16" s="102" t="s">
        <v>7</v>
      </c>
      <c r="D16" s="8">
        <v>277760</v>
      </c>
      <c r="E16" s="8">
        <v>100</v>
      </c>
      <c r="F16" s="8">
        <v>100</v>
      </c>
      <c r="G16" s="8">
        <v>100</v>
      </c>
      <c r="H16" s="8">
        <v>0</v>
      </c>
      <c r="I16" s="8">
        <v>0</v>
      </c>
      <c r="J16" s="8">
        <v>0</v>
      </c>
      <c r="K16" s="8">
        <v>100</v>
      </c>
      <c r="L16" s="8">
        <v>100</v>
      </c>
      <c r="M16" s="8">
        <v>100</v>
      </c>
      <c r="N16" s="8">
        <v>0</v>
      </c>
      <c r="O16" s="8">
        <v>0</v>
      </c>
      <c r="P16" s="8">
        <v>0</v>
      </c>
      <c r="Q16" s="8">
        <v>100</v>
      </c>
      <c r="R16" s="8">
        <v>100</v>
      </c>
      <c r="S16" s="8">
        <v>100</v>
      </c>
      <c r="T16" s="8">
        <v>0</v>
      </c>
      <c r="U16" s="8">
        <v>0</v>
      </c>
      <c r="V16" s="8">
        <v>0</v>
      </c>
    </row>
    <row r="17" spans="1:22" s="103" customFormat="1" ht="12" x14ac:dyDescent="0.2">
      <c r="A17" s="101" t="s">
        <v>151</v>
      </c>
      <c r="B17" s="8">
        <v>2003</v>
      </c>
      <c r="C17" s="102" t="s">
        <v>7</v>
      </c>
      <c r="D17" s="8">
        <v>268410</v>
      </c>
      <c r="E17" s="8">
        <v>100</v>
      </c>
      <c r="F17" s="8">
        <v>100</v>
      </c>
      <c r="G17" s="8">
        <v>100</v>
      </c>
      <c r="H17" s="8">
        <v>0</v>
      </c>
      <c r="I17" s="8">
        <v>0</v>
      </c>
      <c r="J17" s="8">
        <v>0</v>
      </c>
      <c r="K17" s="8">
        <v>100</v>
      </c>
      <c r="L17" s="8">
        <v>100</v>
      </c>
      <c r="M17" s="8">
        <v>100</v>
      </c>
      <c r="N17" s="8">
        <v>0</v>
      </c>
      <c r="O17" s="8">
        <v>0</v>
      </c>
      <c r="P17" s="8">
        <v>0</v>
      </c>
      <c r="Q17" s="8">
        <v>100</v>
      </c>
      <c r="R17" s="8">
        <v>100</v>
      </c>
      <c r="S17" s="8">
        <v>100</v>
      </c>
      <c r="T17" s="8">
        <v>0</v>
      </c>
      <c r="U17" s="8">
        <v>0</v>
      </c>
      <c r="V17" s="8">
        <v>0</v>
      </c>
    </row>
    <row r="18" spans="1:22" s="103" customFormat="1" ht="12" x14ac:dyDescent="0.2">
      <c r="A18" s="101" t="s">
        <v>151</v>
      </c>
      <c r="B18" s="8">
        <v>2004</v>
      </c>
      <c r="C18" s="102" t="s">
        <v>7</v>
      </c>
      <c r="D18" s="8">
        <v>259850</v>
      </c>
      <c r="E18" s="8">
        <v>100</v>
      </c>
      <c r="F18" s="8">
        <v>100</v>
      </c>
      <c r="G18" s="8">
        <v>100</v>
      </c>
      <c r="H18" s="8">
        <v>0</v>
      </c>
      <c r="I18" s="8">
        <v>0</v>
      </c>
      <c r="J18" s="8">
        <v>0</v>
      </c>
      <c r="K18" s="8">
        <v>100</v>
      </c>
      <c r="L18" s="8">
        <v>100</v>
      </c>
      <c r="M18" s="8">
        <v>100</v>
      </c>
      <c r="N18" s="8">
        <v>0</v>
      </c>
      <c r="O18" s="8">
        <v>0</v>
      </c>
      <c r="P18" s="8">
        <v>0</v>
      </c>
      <c r="Q18" s="8">
        <v>100</v>
      </c>
      <c r="R18" s="8">
        <v>100</v>
      </c>
      <c r="S18" s="8">
        <v>100</v>
      </c>
      <c r="T18" s="8">
        <v>0</v>
      </c>
      <c r="U18" s="8">
        <v>0</v>
      </c>
      <c r="V18" s="8">
        <v>0</v>
      </c>
    </row>
    <row r="19" spans="1:22" s="103" customFormat="1" ht="12" x14ac:dyDescent="0.2">
      <c r="A19" s="101" t="s">
        <v>151</v>
      </c>
      <c r="B19" s="8">
        <v>2005</v>
      </c>
      <c r="C19" s="102" t="s">
        <v>7</v>
      </c>
      <c r="D19" s="8">
        <v>251630</v>
      </c>
      <c r="E19" s="8">
        <v>100</v>
      </c>
      <c r="F19" s="8">
        <v>100</v>
      </c>
      <c r="G19" s="8">
        <v>100</v>
      </c>
      <c r="H19" s="8">
        <v>0</v>
      </c>
      <c r="I19" s="8">
        <v>0</v>
      </c>
      <c r="J19" s="8">
        <v>0</v>
      </c>
      <c r="K19" s="8">
        <v>100</v>
      </c>
      <c r="L19" s="8">
        <v>100</v>
      </c>
      <c r="M19" s="8">
        <v>100</v>
      </c>
      <c r="N19" s="8">
        <v>0</v>
      </c>
      <c r="O19" s="8">
        <v>0</v>
      </c>
      <c r="P19" s="8">
        <v>0</v>
      </c>
      <c r="Q19" s="8">
        <v>100</v>
      </c>
      <c r="R19" s="8">
        <v>100</v>
      </c>
      <c r="S19" s="8">
        <v>100</v>
      </c>
      <c r="T19" s="8">
        <v>0</v>
      </c>
      <c r="U19" s="8">
        <v>0</v>
      </c>
      <c r="V19" s="8">
        <v>0</v>
      </c>
    </row>
    <row r="20" spans="1:22" s="103" customFormat="1" ht="12" x14ac:dyDescent="0.2">
      <c r="A20" s="101" t="s">
        <v>151</v>
      </c>
      <c r="B20" s="8">
        <v>2006</v>
      </c>
      <c r="C20" s="102" t="s">
        <v>7</v>
      </c>
      <c r="D20" s="8">
        <v>243570</v>
      </c>
      <c r="E20" s="8">
        <v>100</v>
      </c>
      <c r="F20" s="8">
        <v>100</v>
      </c>
      <c r="G20" s="8">
        <v>100</v>
      </c>
      <c r="H20" s="8">
        <v>0</v>
      </c>
      <c r="I20" s="8">
        <v>0</v>
      </c>
      <c r="J20" s="8">
        <v>0</v>
      </c>
      <c r="K20" s="8">
        <v>100</v>
      </c>
      <c r="L20" s="8">
        <v>100</v>
      </c>
      <c r="M20" s="8">
        <v>100</v>
      </c>
      <c r="N20" s="8">
        <v>0</v>
      </c>
      <c r="O20" s="8">
        <v>0</v>
      </c>
      <c r="P20" s="8">
        <v>0</v>
      </c>
      <c r="Q20" s="8">
        <v>100</v>
      </c>
      <c r="R20" s="8">
        <v>100</v>
      </c>
      <c r="S20" s="8">
        <v>100</v>
      </c>
      <c r="T20" s="8">
        <v>0</v>
      </c>
      <c r="U20" s="8">
        <v>0</v>
      </c>
      <c r="V20" s="8">
        <v>0</v>
      </c>
    </row>
    <row r="21" spans="1:22" s="103" customFormat="1" ht="12" x14ac:dyDescent="0.2">
      <c r="A21" s="101" t="s">
        <v>151</v>
      </c>
      <c r="B21" s="8">
        <v>2007</v>
      </c>
      <c r="C21" s="102" t="s">
        <v>7</v>
      </c>
      <c r="D21" s="8">
        <v>234570</v>
      </c>
      <c r="E21" s="8">
        <v>100</v>
      </c>
      <c r="F21" s="8">
        <v>100</v>
      </c>
      <c r="G21" s="8">
        <v>100</v>
      </c>
      <c r="H21" s="8">
        <v>0</v>
      </c>
      <c r="I21" s="8">
        <v>0</v>
      </c>
      <c r="J21" s="8">
        <v>0</v>
      </c>
      <c r="K21" s="8">
        <v>100</v>
      </c>
      <c r="L21" s="8">
        <v>100</v>
      </c>
      <c r="M21" s="8">
        <v>100</v>
      </c>
      <c r="N21" s="8">
        <v>0</v>
      </c>
      <c r="O21" s="8">
        <v>0</v>
      </c>
      <c r="P21" s="8">
        <v>0</v>
      </c>
      <c r="Q21" s="8">
        <v>100</v>
      </c>
      <c r="R21" s="8">
        <v>100</v>
      </c>
      <c r="S21" s="8">
        <v>100</v>
      </c>
      <c r="T21" s="8">
        <v>0</v>
      </c>
      <c r="U21" s="8">
        <v>0</v>
      </c>
      <c r="V21" s="8">
        <v>0</v>
      </c>
    </row>
    <row r="22" spans="1:22" s="103" customFormat="1" ht="12" x14ac:dyDescent="0.2">
      <c r="A22" s="101" t="s">
        <v>151</v>
      </c>
      <c r="B22" s="8">
        <v>2008</v>
      </c>
      <c r="C22" s="102" t="s">
        <v>7</v>
      </c>
      <c r="D22" s="8">
        <v>226780</v>
      </c>
      <c r="E22" s="8">
        <v>100</v>
      </c>
      <c r="F22" s="8">
        <v>100</v>
      </c>
      <c r="G22" s="8">
        <v>100</v>
      </c>
      <c r="H22" s="8">
        <v>0</v>
      </c>
      <c r="I22" s="8">
        <v>0</v>
      </c>
      <c r="J22" s="8">
        <v>0</v>
      </c>
      <c r="K22" s="8">
        <v>100</v>
      </c>
      <c r="L22" s="8">
        <v>100</v>
      </c>
      <c r="M22" s="8">
        <v>100</v>
      </c>
      <c r="N22" s="8">
        <v>0</v>
      </c>
      <c r="O22" s="8">
        <v>0</v>
      </c>
      <c r="P22" s="8">
        <v>0</v>
      </c>
      <c r="Q22" s="8">
        <v>100</v>
      </c>
      <c r="R22" s="8">
        <v>100</v>
      </c>
      <c r="S22" s="8">
        <v>100</v>
      </c>
      <c r="T22" s="8">
        <v>0</v>
      </c>
      <c r="U22" s="8">
        <v>0</v>
      </c>
      <c r="V22" s="8">
        <v>0</v>
      </c>
    </row>
    <row r="23" spans="1:22" s="103" customFormat="1" ht="12" x14ac:dyDescent="0.2">
      <c r="A23" s="101" t="s">
        <v>151</v>
      </c>
      <c r="B23" s="8">
        <v>2009</v>
      </c>
      <c r="C23" s="102" t="s">
        <v>7</v>
      </c>
      <c r="D23" s="8">
        <v>219870</v>
      </c>
      <c r="E23" s="8">
        <v>100</v>
      </c>
      <c r="F23" s="8">
        <v>100</v>
      </c>
      <c r="G23" s="8">
        <v>100</v>
      </c>
      <c r="H23" s="8">
        <v>0</v>
      </c>
      <c r="I23" s="8">
        <v>0</v>
      </c>
      <c r="J23" s="8">
        <v>0</v>
      </c>
      <c r="K23" s="8">
        <v>100</v>
      </c>
      <c r="L23" s="8">
        <v>100</v>
      </c>
      <c r="M23" s="8">
        <v>100</v>
      </c>
      <c r="N23" s="8">
        <v>0</v>
      </c>
      <c r="O23" s="8">
        <v>0</v>
      </c>
      <c r="P23" s="8">
        <v>0</v>
      </c>
      <c r="Q23" s="8">
        <v>100</v>
      </c>
      <c r="R23" s="8">
        <v>100</v>
      </c>
      <c r="S23" s="8">
        <v>100</v>
      </c>
      <c r="T23" s="8">
        <v>0</v>
      </c>
      <c r="U23" s="8">
        <v>0</v>
      </c>
      <c r="V23" s="8">
        <v>0</v>
      </c>
    </row>
    <row r="24" spans="1:22" s="103" customFormat="1" ht="12" x14ac:dyDescent="0.2">
      <c r="A24" s="101" t="s">
        <v>151</v>
      </c>
      <c r="B24" s="8">
        <v>2010</v>
      </c>
      <c r="C24" s="102" t="s">
        <v>7</v>
      </c>
      <c r="D24" s="8">
        <v>214820</v>
      </c>
      <c r="E24" s="8">
        <v>100</v>
      </c>
      <c r="F24" s="8">
        <v>100</v>
      </c>
      <c r="G24" s="8">
        <v>100</v>
      </c>
      <c r="H24" s="8">
        <v>0</v>
      </c>
      <c r="I24" s="8">
        <v>0</v>
      </c>
      <c r="J24" s="8">
        <v>0</v>
      </c>
      <c r="K24" s="8">
        <v>100</v>
      </c>
      <c r="L24" s="8">
        <v>100</v>
      </c>
      <c r="M24" s="8">
        <v>100</v>
      </c>
      <c r="N24" s="8">
        <v>0</v>
      </c>
      <c r="O24" s="8">
        <v>0</v>
      </c>
      <c r="P24" s="8">
        <v>0</v>
      </c>
      <c r="Q24" s="8">
        <v>100</v>
      </c>
      <c r="R24" s="8">
        <v>100</v>
      </c>
      <c r="S24" s="8">
        <v>100</v>
      </c>
      <c r="T24" s="8">
        <v>0</v>
      </c>
      <c r="U24" s="8">
        <v>0</v>
      </c>
      <c r="V24" s="8">
        <v>0</v>
      </c>
    </row>
    <row r="25" spans="1:22" s="103" customFormat="1" ht="12" x14ac:dyDescent="0.2">
      <c r="A25" s="101" t="s">
        <v>151</v>
      </c>
      <c r="B25" s="8">
        <v>2011</v>
      </c>
      <c r="C25" s="102" t="s">
        <v>7</v>
      </c>
      <c r="D25" s="8">
        <v>212740</v>
      </c>
      <c r="E25" s="8">
        <v>100</v>
      </c>
      <c r="F25" s="8">
        <v>100</v>
      </c>
      <c r="G25" s="8">
        <v>100</v>
      </c>
      <c r="H25" s="8">
        <v>0</v>
      </c>
      <c r="I25" s="8">
        <v>0</v>
      </c>
      <c r="J25" s="8">
        <v>0</v>
      </c>
      <c r="K25" s="8">
        <v>100</v>
      </c>
      <c r="L25" s="8">
        <v>100</v>
      </c>
      <c r="M25" s="8">
        <v>100</v>
      </c>
      <c r="N25" s="8">
        <v>0</v>
      </c>
      <c r="O25" s="8">
        <v>0</v>
      </c>
      <c r="P25" s="8">
        <v>0</v>
      </c>
      <c r="Q25" s="8">
        <v>100</v>
      </c>
      <c r="R25" s="8">
        <v>100</v>
      </c>
      <c r="S25" s="8">
        <v>100</v>
      </c>
      <c r="T25" s="8">
        <v>0</v>
      </c>
      <c r="U25" s="8">
        <v>0</v>
      </c>
      <c r="V25" s="8">
        <v>0</v>
      </c>
    </row>
    <row r="26" spans="1:22" s="103" customFormat="1" ht="12" x14ac:dyDescent="0.2">
      <c r="A26" s="101" t="s">
        <v>151</v>
      </c>
      <c r="B26" s="8">
        <v>2012</v>
      </c>
      <c r="C26" s="102" t="s">
        <v>7</v>
      </c>
      <c r="D26" s="8">
        <v>211516</v>
      </c>
      <c r="E26" s="8">
        <v>100</v>
      </c>
      <c r="F26" s="8">
        <v>100</v>
      </c>
      <c r="G26" s="8">
        <v>100</v>
      </c>
      <c r="H26" s="8">
        <v>0</v>
      </c>
      <c r="I26" s="8">
        <v>0</v>
      </c>
      <c r="J26" s="8">
        <v>0</v>
      </c>
      <c r="K26" s="8">
        <v>100</v>
      </c>
      <c r="L26" s="8">
        <v>100</v>
      </c>
      <c r="M26" s="8">
        <v>100</v>
      </c>
      <c r="N26" s="8">
        <v>0</v>
      </c>
      <c r="O26" s="8">
        <v>0</v>
      </c>
      <c r="P26" s="8">
        <v>0</v>
      </c>
      <c r="Q26" s="8">
        <v>100</v>
      </c>
      <c r="R26" s="8">
        <v>100</v>
      </c>
      <c r="S26" s="8">
        <v>100</v>
      </c>
      <c r="T26" s="8">
        <v>0</v>
      </c>
      <c r="U26" s="8">
        <v>0</v>
      </c>
      <c r="V26" s="8">
        <v>0</v>
      </c>
    </row>
    <row r="27" spans="1:22" s="103" customFormat="1" ht="12" x14ac:dyDescent="0.2">
      <c r="A27" s="101" t="s">
        <v>151</v>
      </c>
      <c r="B27" s="8">
        <v>2013</v>
      </c>
      <c r="C27" s="102" t="s">
        <v>7</v>
      </c>
      <c r="D27" s="8">
        <v>212184</v>
      </c>
      <c r="E27" s="8">
        <v>100</v>
      </c>
      <c r="F27" s="8">
        <v>100</v>
      </c>
      <c r="G27" s="8">
        <v>100</v>
      </c>
      <c r="H27" s="8">
        <v>0</v>
      </c>
      <c r="I27" s="8">
        <v>0</v>
      </c>
      <c r="J27" s="8">
        <v>0</v>
      </c>
      <c r="K27" s="8">
        <v>100</v>
      </c>
      <c r="L27" s="8">
        <v>100</v>
      </c>
      <c r="M27" s="8">
        <v>100</v>
      </c>
      <c r="N27" s="8">
        <v>0</v>
      </c>
      <c r="O27" s="8">
        <v>0</v>
      </c>
      <c r="P27" s="8">
        <v>0</v>
      </c>
      <c r="Q27" s="8">
        <v>100</v>
      </c>
      <c r="R27" s="8">
        <v>100</v>
      </c>
      <c r="S27" s="8">
        <v>100</v>
      </c>
      <c r="T27" s="8">
        <v>0</v>
      </c>
      <c r="U27" s="8">
        <v>0</v>
      </c>
      <c r="V27" s="8">
        <v>0</v>
      </c>
    </row>
    <row r="28" spans="1:22" s="103" customFormat="1" ht="12" x14ac:dyDescent="0.2">
      <c r="A28" s="101" t="s">
        <v>151</v>
      </c>
      <c r="B28" s="8">
        <v>2014</v>
      </c>
      <c r="C28" s="102" t="s">
        <v>7</v>
      </c>
      <c r="D28" s="8">
        <v>213950</v>
      </c>
      <c r="E28" s="8">
        <v>100</v>
      </c>
      <c r="F28" s="8">
        <v>100</v>
      </c>
      <c r="G28" s="8">
        <v>100</v>
      </c>
      <c r="H28" s="8">
        <v>0</v>
      </c>
      <c r="I28" s="8">
        <v>0</v>
      </c>
      <c r="J28" s="8">
        <v>0</v>
      </c>
      <c r="K28" s="8">
        <v>100</v>
      </c>
      <c r="L28" s="8">
        <v>100</v>
      </c>
      <c r="M28" s="8">
        <v>100</v>
      </c>
      <c r="N28" s="8">
        <v>0</v>
      </c>
      <c r="O28" s="8">
        <v>0</v>
      </c>
      <c r="P28" s="8">
        <v>0</v>
      </c>
      <c r="Q28" s="8">
        <v>100</v>
      </c>
      <c r="R28" s="8">
        <v>100</v>
      </c>
      <c r="S28" s="8">
        <v>100</v>
      </c>
      <c r="T28" s="8">
        <v>0</v>
      </c>
      <c r="U28" s="8">
        <v>0</v>
      </c>
      <c r="V28" s="8">
        <v>0</v>
      </c>
    </row>
    <row r="29" spans="1:22" s="103" customFormat="1" ht="12" x14ac:dyDescent="0.2">
      <c r="A29" s="101" t="s">
        <v>151</v>
      </c>
      <c r="B29" s="8">
        <v>2015</v>
      </c>
      <c r="C29" s="102" t="s">
        <v>7</v>
      </c>
      <c r="D29" s="8">
        <v>215554</v>
      </c>
      <c r="E29" s="8">
        <v>100</v>
      </c>
      <c r="F29" s="8">
        <v>100</v>
      </c>
      <c r="G29" s="8">
        <v>100</v>
      </c>
      <c r="H29" s="8">
        <v>0</v>
      </c>
      <c r="I29" s="8">
        <v>0</v>
      </c>
      <c r="J29" s="8">
        <v>0</v>
      </c>
      <c r="K29" s="8">
        <v>100</v>
      </c>
      <c r="L29" s="8">
        <v>100</v>
      </c>
      <c r="M29" s="8">
        <v>100</v>
      </c>
      <c r="N29" s="8">
        <v>0</v>
      </c>
      <c r="O29" s="8">
        <v>0</v>
      </c>
      <c r="P29" s="8">
        <v>0</v>
      </c>
      <c r="Q29" s="8">
        <v>100</v>
      </c>
      <c r="R29" s="8">
        <v>100</v>
      </c>
      <c r="S29" s="8">
        <v>100</v>
      </c>
      <c r="T29" s="8">
        <v>0</v>
      </c>
      <c r="U29" s="8">
        <v>0</v>
      </c>
      <c r="V29" s="8">
        <v>0</v>
      </c>
    </row>
    <row r="30" spans="1:22" s="103" customFormat="1" ht="12" x14ac:dyDescent="0.2">
      <c r="A30" s="101" t="s">
        <v>151</v>
      </c>
      <c r="B30" s="8">
        <v>2016</v>
      </c>
      <c r="C30" s="102" t="s">
        <v>7</v>
      </c>
      <c r="D30" s="8">
        <v>217114</v>
      </c>
      <c r="E30" s="8">
        <v>100</v>
      </c>
      <c r="F30" s="8">
        <v>100</v>
      </c>
      <c r="G30" s="8">
        <v>100</v>
      </c>
      <c r="H30" s="8">
        <v>0</v>
      </c>
      <c r="I30" s="8">
        <v>0</v>
      </c>
      <c r="J30" s="8">
        <v>0</v>
      </c>
      <c r="K30" s="8">
        <v>100</v>
      </c>
      <c r="L30" s="8">
        <v>100</v>
      </c>
      <c r="M30" s="8">
        <v>100</v>
      </c>
      <c r="N30" s="8">
        <v>0</v>
      </c>
      <c r="O30" s="8">
        <v>0</v>
      </c>
      <c r="P30" s="8">
        <v>0</v>
      </c>
      <c r="Q30" s="8">
        <v>100</v>
      </c>
      <c r="R30" s="8">
        <v>100</v>
      </c>
      <c r="S30" s="8">
        <v>100</v>
      </c>
      <c r="T30" s="8">
        <v>0</v>
      </c>
      <c r="U30" s="8">
        <v>0</v>
      </c>
      <c r="V30" s="8">
        <v>0</v>
      </c>
    </row>
    <row r="31" spans="1:22" s="103" customFormat="1" ht="12" x14ac:dyDescent="0.2">
      <c r="A31" s="101" t="s">
        <v>151</v>
      </c>
      <c r="B31" s="8">
        <v>2017</v>
      </c>
      <c r="C31" s="102" t="s">
        <v>7</v>
      </c>
      <c r="D31" s="8">
        <v>219174</v>
      </c>
      <c r="E31" s="8">
        <v>100</v>
      </c>
      <c r="F31" s="8">
        <v>100</v>
      </c>
      <c r="G31" s="8">
        <v>100</v>
      </c>
      <c r="H31" s="8">
        <v>0</v>
      </c>
      <c r="I31" s="8">
        <v>0</v>
      </c>
      <c r="J31" s="8">
        <v>0</v>
      </c>
      <c r="K31" s="8">
        <v>100</v>
      </c>
      <c r="L31" s="8">
        <v>100</v>
      </c>
      <c r="M31" s="8">
        <v>100</v>
      </c>
      <c r="N31" s="8">
        <v>0</v>
      </c>
      <c r="O31" s="8">
        <v>0</v>
      </c>
      <c r="P31" s="8">
        <v>0</v>
      </c>
      <c r="Q31" s="8">
        <v>100</v>
      </c>
      <c r="R31" s="8">
        <v>100</v>
      </c>
      <c r="S31" s="8">
        <v>100</v>
      </c>
      <c r="T31" s="8">
        <v>0</v>
      </c>
      <c r="U31" s="8">
        <v>0</v>
      </c>
      <c r="V31" s="8">
        <v>0</v>
      </c>
    </row>
    <row r="32" spans="1:22" s="103" customFormat="1" ht="12" x14ac:dyDescent="0.2">
      <c r="A32" s="101" t="s">
        <v>151</v>
      </c>
      <c r="B32" s="8">
        <v>2018</v>
      </c>
      <c r="C32" s="102" t="s">
        <v>7</v>
      </c>
      <c r="D32" s="8">
        <v>221652</v>
      </c>
      <c r="E32" s="8">
        <v>100</v>
      </c>
      <c r="F32" s="8">
        <v>100</v>
      </c>
      <c r="G32" s="8">
        <v>100</v>
      </c>
      <c r="H32" s="8">
        <v>0</v>
      </c>
      <c r="I32" s="8">
        <v>0</v>
      </c>
      <c r="J32" s="8">
        <v>0</v>
      </c>
      <c r="K32" s="8">
        <v>100</v>
      </c>
      <c r="L32" s="8">
        <v>100</v>
      </c>
      <c r="M32" s="8">
        <v>100</v>
      </c>
      <c r="N32" s="8">
        <v>0</v>
      </c>
      <c r="O32" s="8">
        <v>0</v>
      </c>
      <c r="P32" s="8">
        <v>0</v>
      </c>
      <c r="Q32" s="8">
        <v>100</v>
      </c>
      <c r="R32" s="8">
        <v>100</v>
      </c>
      <c r="S32" s="8">
        <v>100</v>
      </c>
      <c r="T32" s="8">
        <v>0</v>
      </c>
      <c r="U32" s="8">
        <v>0</v>
      </c>
      <c r="V32" s="8">
        <v>0</v>
      </c>
    </row>
    <row r="33" spans="1:22" s="103" customFormat="1" ht="12" x14ac:dyDescent="0.2">
      <c r="A33" s="101" t="s">
        <v>151</v>
      </c>
      <c r="B33" s="8">
        <v>2019</v>
      </c>
      <c r="C33" s="102" t="s">
        <v>7</v>
      </c>
      <c r="D33" s="8">
        <v>224324</v>
      </c>
      <c r="E33" s="8">
        <v>100</v>
      </c>
      <c r="F33" s="8">
        <v>100</v>
      </c>
      <c r="G33" s="8">
        <v>100</v>
      </c>
      <c r="H33" s="8">
        <v>0</v>
      </c>
      <c r="I33" s="8">
        <v>0</v>
      </c>
      <c r="J33" s="8">
        <v>0</v>
      </c>
      <c r="K33" s="8">
        <v>100</v>
      </c>
      <c r="L33" s="8">
        <v>100</v>
      </c>
      <c r="M33" s="8">
        <v>100</v>
      </c>
      <c r="N33" s="8">
        <v>0</v>
      </c>
      <c r="O33" s="8">
        <v>0</v>
      </c>
      <c r="P33" s="8">
        <v>0</v>
      </c>
      <c r="Q33" s="8">
        <v>100</v>
      </c>
      <c r="R33" s="8">
        <v>100</v>
      </c>
      <c r="S33" s="8">
        <v>100</v>
      </c>
      <c r="T33" s="8">
        <v>0</v>
      </c>
      <c r="U33" s="8">
        <v>0</v>
      </c>
      <c r="V33" s="8">
        <v>0</v>
      </c>
    </row>
    <row r="34" spans="1:22" s="103" customFormat="1" ht="12" x14ac:dyDescent="0.2">
      <c r="A34" s="101" t="s">
        <v>151</v>
      </c>
      <c r="B34" s="8">
        <v>2020</v>
      </c>
      <c r="C34" s="102" t="s">
        <v>7</v>
      </c>
      <c r="D34" s="8">
        <v>226550</v>
      </c>
      <c r="E34" s="8">
        <v>100</v>
      </c>
      <c r="F34" s="8">
        <v>100</v>
      </c>
      <c r="G34" s="8">
        <v>100</v>
      </c>
      <c r="H34" s="8">
        <v>0</v>
      </c>
      <c r="I34" s="8">
        <v>0</v>
      </c>
      <c r="J34" s="8">
        <v>0</v>
      </c>
      <c r="K34" s="8">
        <v>100</v>
      </c>
      <c r="L34" s="8">
        <v>100</v>
      </c>
      <c r="M34" s="8">
        <v>100</v>
      </c>
      <c r="N34" s="8">
        <v>0</v>
      </c>
      <c r="O34" s="8">
        <v>0</v>
      </c>
      <c r="P34" s="8">
        <v>0</v>
      </c>
      <c r="Q34" s="8">
        <v>100</v>
      </c>
      <c r="R34" s="8">
        <v>100</v>
      </c>
      <c r="S34" s="8">
        <v>100</v>
      </c>
      <c r="T34" s="8">
        <v>0</v>
      </c>
      <c r="U34" s="8">
        <v>0</v>
      </c>
      <c r="V34" s="8">
        <v>0</v>
      </c>
    </row>
    <row r="35" spans="1:22" s="103" customFormat="1" ht="12" x14ac:dyDescent="0.2">
      <c r="A35" s="101" t="s">
        <v>151</v>
      </c>
      <c r="B35" s="8">
        <v>2021</v>
      </c>
      <c r="C35" s="102" t="s">
        <v>7</v>
      </c>
      <c r="D35" s="8">
        <v>228667</v>
      </c>
      <c r="E35" s="8">
        <v>100</v>
      </c>
      <c r="F35" s="8">
        <v>100</v>
      </c>
      <c r="G35" s="8">
        <v>100</v>
      </c>
      <c r="H35" s="8">
        <v>0</v>
      </c>
      <c r="I35" s="8">
        <v>0</v>
      </c>
      <c r="J35" s="8">
        <v>0</v>
      </c>
      <c r="K35" s="8">
        <v>100</v>
      </c>
      <c r="L35" s="8">
        <v>100</v>
      </c>
      <c r="M35" s="8">
        <v>100</v>
      </c>
      <c r="N35" s="8">
        <v>0</v>
      </c>
      <c r="O35" s="8">
        <v>0</v>
      </c>
      <c r="P35" s="8">
        <v>0</v>
      </c>
      <c r="Q35" s="8">
        <v>100</v>
      </c>
      <c r="R35" s="8">
        <v>100</v>
      </c>
      <c r="S35" s="8">
        <v>100</v>
      </c>
      <c r="T35" s="8">
        <v>0</v>
      </c>
      <c r="U35" s="8">
        <v>0</v>
      </c>
      <c r="V35" s="8">
        <v>0</v>
      </c>
    </row>
    <row r="36" spans="1:22" s="103" customFormat="1" ht="12" x14ac:dyDescent="0.2">
      <c r="A36" s="101" t="s">
        <v>151</v>
      </c>
      <c r="B36" s="8">
        <v>2022</v>
      </c>
      <c r="C36" s="102" t="s">
        <v>7</v>
      </c>
      <c r="D36" s="8">
        <v>230970</v>
      </c>
      <c r="E36" s="8">
        <v>100</v>
      </c>
      <c r="F36" s="8">
        <v>100</v>
      </c>
      <c r="G36" s="8">
        <v>100</v>
      </c>
      <c r="H36" s="8">
        <v>0</v>
      </c>
      <c r="I36" s="8">
        <v>0</v>
      </c>
      <c r="J36" s="8">
        <v>0</v>
      </c>
      <c r="K36" s="8">
        <v>100</v>
      </c>
      <c r="L36" s="8">
        <v>100</v>
      </c>
      <c r="M36" s="8">
        <v>100</v>
      </c>
      <c r="N36" s="8">
        <v>0</v>
      </c>
      <c r="O36" s="8">
        <v>0</v>
      </c>
      <c r="P36" s="8">
        <v>0</v>
      </c>
      <c r="Q36" s="8">
        <v>100</v>
      </c>
      <c r="R36" s="8">
        <v>100</v>
      </c>
      <c r="S36" s="8">
        <v>100</v>
      </c>
      <c r="T36" s="8">
        <v>0</v>
      </c>
      <c r="U36" s="8">
        <v>0</v>
      </c>
      <c r="V36" s="8">
        <v>0</v>
      </c>
    </row>
    <row r="37" spans="1:22" s="103" customFormat="1" ht="12" x14ac:dyDescent="0.2">
      <c r="A37" s="101" t="s">
        <v>151</v>
      </c>
      <c r="B37" s="8">
        <v>2023</v>
      </c>
      <c r="C37" s="102" t="s">
        <v>7</v>
      </c>
      <c r="D37" s="8">
        <v>232673</v>
      </c>
      <c r="E37" s="8">
        <v>100</v>
      </c>
      <c r="F37" s="8">
        <v>100</v>
      </c>
      <c r="G37" s="8">
        <v>100</v>
      </c>
      <c r="H37" s="8">
        <v>0</v>
      </c>
      <c r="I37" s="8">
        <v>0</v>
      </c>
      <c r="J37" s="8">
        <v>0</v>
      </c>
      <c r="K37" s="8">
        <v>100</v>
      </c>
      <c r="L37" s="8">
        <v>100</v>
      </c>
      <c r="M37" s="8">
        <v>100</v>
      </c>
      <c r="N37" s="8">
        <v>0</v>
      </c>
      <c r="O37" s="8">
        <v>0</v>
      </c>
      <c r="P37" s="8">
        <v>0</v>
      </c>
      <c r="Q37" s="8">
        <v>100</v>
      </c>
      <c r="R37" s="8">
        <v>100</v>
      </c>
      <c r="S37" s="8">
        <v>100</v>
      </c>
      <c r="T37" s="8">
        <v>0</v>
      </c>
      <c r="U37" s="8">
        <v>0</v>
      </c>
      <c r="V37" s="8">
        <v>0</v>
      </c>
    </row>
    <row r="38" spans="1:22" s="103" customFormat="1" ht="12" x14ac:dyDescent="0.2">
      <c r="A38" s="101" t="s">
        <v>151</v>
      </c>
      <c r="B38" s="8">
        <v>2024</v>
      </c>
      <c r="C38" s="102" t="s">
        <v>7</v>
      </c>
      <c r="D38" s="8"/>
      <c r="E38" s="8"/>
      <c r="F38" s="8"/>
      <c r="G38" s="8"/>
      <c r="H38" s="8"/>
      <c r="I38" s="8"/>
      <c r="J38" s="8"/>
      <c r="K38" s="8"/>
      <c r="L38" s="8"/>
      <c r="M38" s="8"/>
      <c r="N38" s="8"/>
      <c r="O38" s="8"/>
      <c r="P38" s="8"/>
      <c r="Q38" s="8"/>
      <c r="R38" s="8"/>
      <c r="S38" s="8"/>
      <c r="T38" s="8"/>
      <c r="U38" s="8"/>
      <c r="V38" s="8"/>
    </row>
    <row r="39" spans="1:22" s="103" customFormat="1" ht="12" x14ac:dyDescent="0.2">
      <c r="A39" s="101" t="s">
        <v>151</v>
      </c>
      <c r="B39" s="8">
        <v>2025</v>
      </c>
      <c r="C39" s="102" t="s">
        <v>7</v>
      </c>
      <c r="D39" s="8"/>
      <c r="E39" s="8"/>
      <c r="F39" s="8"/>
      <c r="G39" s="8"/>
      <c r="H39" s="8"/>
      <c r="I39" s="8"/>
      <c r="J39" s="8"/>
      <c r="K39" s="8"/>
      <c r="L39" s="8"/>
      <c r="M39" s="8"/>
      <c r="N39" s="8"/>
      <c r="O39" s="8"/>
      <c r="P39" s="8"/>
      <c r="Q39" s="8"/>
      <c r="R39" s="8"/>
      <c r="S39" s="8"/>
      <c r="T39" s="8"/>
      <c r="U39" s="8"/>
      <c r="V39" s="8"/>
    </row>
    <row r="40" spans="1:22" s="103" customFormat="1" ht="12" x14ac:dyDescent="0.2">
      <c r="A40" s="101" t="s">
        <v>151</v>
      </c>
      <c r="B40" s="8">
        <v>2026</v>
      </c>
      <c r="C40" s="102" t="s">
        <v>7</v>
      </c>
      <c r="D40" s="8"/>
      <c r="E40" s="8"/>
      <c r="F40" s="8"/>
      <c r="G40" s="8"/>
      <c r="H40" s="8"/>
      <c r="I40" s="8"/>
      <c r="J40" s="8"/>
      <c r="K40" s="8"/>
      <c r="L40" s="8"/>
      <c r="M40" s="8"/>
      <c r="N40" s="8"/>
      <c r="O40" s="8"/>
      <c r="P40" s="8"/>
      <c r="Q40" s="8"/>
      <c r="R40" s="8"/>
      <c r="S40" s="8"/>
      <c r="T40" s="8"/>
      <c r="U40" s="8"/>
      <c r="V40" s="8"/>
    </row>
    <row r="41" spans="1:22" s="103" customFormat="1" ht="12" x14ac:dyDescent="0.2">
      <c r="A41" s="101" t="s">
        <v>151</v>
      </c>
      <c r="B41" s="8">
        <v>2027</v>
      </c>
      <c r="C41" s="102" t="s">
        <v>7</v>
      </c>
      <c r="D41" s="8"/>
      <c r="E41" s="8"/>
      <c r="F41" s="8"/>
      <c r="G41" s="8"/>
      <c r="H41" s="8"/>
      <c r="I41" s="8"/>
      <c r="J41" s="8"/>
      <c r="K41" s="8"/>
      <c r="L41" s="8"/>
      <c r="M41" s="8"/>
      <c r="N41" s="8"/>
      <c r="O41" s="8"/>
      <c r="P41" s="8"/>
      <c r="Q41" s="8"/>
      <c r="R41" s="8"/>
      <c r="S41" s="8"/>
      <c r="T41" s="8"/>
      <c r="U41" s="8"/>
      <c r="V41" s="8"/>
    </row>
    <row r="42" spans="1:22" s="103" customFormat="1" ht="12" x14ac:dyDescent="0.2">
      <c r="A42" s="101" t="s">
        <v>151</v>
      </c>
      <c r="B42" s="8">
        <v>2028</v>
      </c>
      <c r="C42" s="102" t="s">
        <v>7</v>
      </c>
      <c r="D42" s="8"/>
      <c r="E42" s="8"/>
      <c r="F42" s="8"/>
      <c r="G42" s="8"/>
      <c r="H42" s="8"/>
      <c r="I42" s="8"/>
      <c r="J42" s="8"/>
      <c r="K42" s="8"/>
      <c r="L42" s="8"/>
      <c r="M42" s="8"/>
      <c r="N42" s="8"/>
      <c r="O42" s="8"/>
      <c r="P42" s="8"/>
      <c r="Q42" s="8"/>
      <c r="R42" s="8"/>
      <c r="S42" s="8"/>
      <c r="T42" s="8"/>
      <c r="U42" s="8"/>
      <c r="V42" s="8"/>
    </row>
    <row r="43" spans="1:22" s="103" customFormat="1" ht="12" x14ac:dyDescent="0.2">
      <c r="A43" s="101" t="s">
        <v>151</v>
      </c>
      <c r="B43" s="8">
        <v>2029</v>
      </c>
      <c r="C43" s="102" t="s">
        <v>7</v>
      </c>
      <c r="D43" s="8"/>
      <c r="E43" s="8"/>
      <c r="F43" s="8"/>
      <c r="G43" s="8"/>
      <c r="H43" s="8"/>
      <c r="I43" s="8"/>
      <c r="J43" s="8"/>
      <c r="K43" s="8"/>
      <c r="L43" s="8"/>
      <c r="M43" s="8"/>
      <c r="N43" s="8"/>
      <c r="O43" s="8"/>
      <c r="P43" s="8"/>
      <c r="Q43" s="8"/>
      <c r="R43" s="8"/>
      <c r="S43" s="8"/>
      <c r="T43" s="8"/>
      <c r="U43" s="8"/>
      <c r="V43" s="8"/>
    </row>
    <row r="44" spans="1:22" s="103" customFormat="1" ht="12" x14ac:dyDescent="0.2">
      <c r="A44" s="101" t="s">
        <v>151</v>
      </c>
      <c r="B44" s="8">
        <v>2030</v>
      </c>
      <c r="C44" s="102" t="s">
        <v>7</v>
      </c>
      <c r="D44" s="8"/>
      <c r="E44" s="8"/>
      <c r="F44" s="8"/>
      <c r="G44" s="8"/>
      <c r="H44" s="8"/>
      <c r="I44" s="8"/>
      <c r="J44" s="8"/>
      <c r="K44" s="8"/>
      <c r="L44" s="8"/>
      <c r="M44" s="8"/>
      <c r="N44" s="8"/>
      <c r="O44" s="8"/>
      <c r="P44" s="8"/>
      <c r="Q44" s="8"/>
      <c r="R44" s="8"/>
      <c r="S44" s="8"/>
      <c r="T44" s="8"/>
      <c r="U44" s="8"/>
      <c r="V44" s="8"/>
    </row>
    <row r="45" spans="1:22" s="103" customFormat="1" ht="12" x14ac:dyDescent="0.2">
      <c r="A45" s="101" t="s">
        <v>151</v>
      </c>
      <c r="B45" s="8">
        <v>2000</v>
      </c>
      <c r="C45" s="102" t="s">
        <v>1</v>
      </c>
      <c r="D45" s="8">
        <v>205204.40640563969</v>
      </c>
      <c r="E45" s="8"/>
      <c r="F45" s="8"/>
      <c r="G45" s="8"/>
      <c r="H45" s="8"/>
      <c r="I45" s="8"/>
      <c r="J45" s="8">
        <v>100</v>
      </c>
      <c r="K45" s="8"/>
      <c r="L45" s="8"/>
      <c r="M45" s="8"/>
      <c r="N45" s="8"/>
      <c r="O45" s="8"/>
      <c r="P45" s="8">
        <v>100</v>
      </c>
      <c r="Q45" s="8"/>
      <c r="R45" s="8"/>
      <c r="S45" s="8"/>
      <c r="T45" s="8"/>
      <c r="U45" s="8"/>
      <c r="V45" s="8">
        <v>100</v>
      </c>
    </row>
    <row r="46" spans="1:22" s="103" customFormat="1" ht="12" x14ac:dyDescent="0.2">
      <c r="A46" s="101" t="s">
        <v>151</v>
      </c>
      <c r="B46" s="8">
        <v>2001</v>
      </c>
      <c r="C46" s="102" t="s">
        <v>1</v>
      </c>
      <c r="D46" s="8">
        <v>198669.13711853031</v>
      </c>
      <c r="E46" s="8"/>
      <c r="F46" s="8"/>
      <c r="G46" s="8"/>
      <c r="H46" s="8"/>
      <c r="I46" s="8"/>
      <c r="J46" s="8">
        <v>100</v>
      </c>
      <c r="K46" s="8"/>
      <c r="L46" s="8"/>
      <c r="M46" s="8"/>
      <c r="N46" s="8"/>
      <c r="O46" s="8"/>
      <c r="P46" s="8">
        <v>100</v>
      </c>
      <c r="Q46" s="8"/>
      <c r="R46" s="8"/>
      <c r="S46" s="8"/>
      <c r="T46" s="8"/>
      <c r="U46" s="8"/>
      <c r="V46" s="8">
        <v>100</v>
      </c>
    </row>
    <row r="47" spans="1:22" s="103" customFormat="1" ht="12" x14ac:dyDescent="0.2">
      <c r="A47" s="101" t="s">
        <v>151</v>
      </c>
      <c r="B47" s="8">
        <v>2002</v>
      </c>
      <c r="C47" s="102" t="s">
        <v>1</v>
      </c>
      <c r="D47" s="8">
        <v>191976.59414062501</v>
      </c>
      <c r="E47" s="8"/>
      <c r="F47" s="8"/>
      <c r="G47" s="8"/>
      <c r="H47" s="8"/>
      <c r="I47" s="8"/>
      <c r="J47" s="8">
        <v>100</v>
      </c>
      <c r="K47" s="8"/>
      <c r="L47" s="8"/>
      <c r="M47" s="8"/>
      <c r="N47" s="8"/>
      <c r="O47" s="8"/>
      <c r="P47" s="8">
        <v>100</v>
      </c>
      <c r="Q47" s="8"/>
      <c r="R47" s="8"/>
      <c r="S47" s="8"/>
      <c r="T47" s="8"/>
      <c r="U47" s="8"/>
      <c r="V47" s="8">
        <v>100</v>
      </c>
    </row>
    <row r="48" spans="1:22" s="103" customFormat="1" ht="12" x14ac:dyDescent="0.2">
      <c r="A48" s="101" t="s">
        <v>151</v>
      </c>
      <c r="B48" s="8">
        <v>2003</v>
      </c>
      <c r="C48" s="102" t="s">
        <v>1</v>
      </c>
      <c r="D48" s="8">
        <v>185173.37064056401</v>
      </c>
      <c r="E48" s="8"/>
      <c r="F48" s="8"/>
      <c r="G48" s="8"/>
      <c r="H48" s="8"/>
      <c r="I48" s="8"/>
      <c r="J48" s="8">
        <v>100</v>
      </c>
      <c r="K48" s="8"/>
      <c r="L48" s="8"/>
      <c r="M48" s="8"/>
      <c r="N48" s="8"/>
      <c r="O48" s="8"/>
      <c r="P48" s="8">
        <v>100</v>
      </c>
      <c r="Q48" s="8"/>
      <c r="R48" s="8"/>
      <c r="S48" s="8"/>
      <c r="T48" s="8"/>
      <c r="U48" s="8"/>
      <c r="V48" s="8">
        <v>100</v>
      </c>
    </row>
    <row r="49" spans="1:22" s="103" customFormat="1" ht="12" x14ac:dyDescent="0.2">
      <c r="A49" s="101" t="s">
        <v>151</v>
      </c>
      <c r="B49" s="8">
        <v>2004</v>
      </c>
      <c r="C49" s="102" t="s">
        <v>1</v>
      </c>
      <c r="D49" s="8">
        <v>178937.9057312012</v>
      </c>
      <c r="E49" s="8"/>
      <c r="F49" s="8"/>
      <c r="G49" s="8"/>
      <c r="H49" s="8"/>
      <c r="I49" s="8"/>
      <c r="J49" s="8">
        <v>100</v>
      </c>
      <c r="K49" s="8"/>
      <c r="L49" s="8"/>
      <c r="M49" s="8"/>
      <c r="N49" s="8"/>
      <c r="O49" s="8"/>
      <c r="P49" s="8">
        <v>100</v>
      </c>
      <c r="Q49" s="8"/>
      <c r="R49" s="8"/>
      <c r="S49" s="8"/>
      <c r="T49" s="8"/>
      <c r="U49" s="8"/>
      <c r="V49" s="8">
        <v>100</v>
      </c>
    </row>
    <row r="50" spans="1:22" s="103" customFormat="1" ht="12" x14ac:dyDescent="0.2">
      <c r="A50" s="101" t="s">
        <v>151</v>
      </c>
      <c r="B50" s="8">
        <v>2005</v>
      </c>
      <c r="C50" s="102" t="s">
        <v>1</v>
      </c>
      <c r="D50" s="8">
        <v>172957.88203582761</v>
      </c>
      <c r="E50" s="8"/>
      <c r="F50" s="8"/>
      <c r="G50" s="8"/>
      <c r="H50" s="8"/>
      <c r="I50" s="8"/>
      <c r="J50" s="8">
        <v>100</v>
      </c>
      <c r="K50" s="8"/>
      <c r="L50" s="8"/>
      <c r="M50" s="8"/>
      <c r="N50" s="8"/>
      <c r="O50" s="8"/>
      <c r="P50" s="8">
        <v>100</v>
      </c>
      <c r="Q50" s="8"/>
      <c r="R50" s="8"/>
      <c r="S50" s="8"/>
      <c r="T50" s="8"/>
      <c r="U50" s="8"/>
      <c r="V50" s="8">
        <v>100</v>
      </c>
    </row>
    <row r="51" spans="1:22" s="103" customFormat="1" ht="12" x14ac:dyDescent="0.2">
      <c r="A51" s="101" t="s">
        <v>151</v>
      </c>
      <c r="B51" s="8">
        <v>2006</v>
      </c>
      <c r="C51" s="102" t="s">
        <v>1</v>
      </c>
      <c r="D51" s="8">
        <v>167106.0754005432</v>
      </c>
      <c r="E51" s="8"/>
      <c r="F51" s="8"/>
      <c r="G51" s="8"/>
      <c r="H51" s="8"/>
      <c r="I51" s="8"/>
      <c r="J51" s="8">
        <v>100</v>
      </c>
      <c r="K51" s="8"/>
      <c r="L51" s="8"/>
      <c r="M51" s="8"/>
      <c r="N51" s="8"/>
      <c r="O51" s="8"/>
      <c r="P51" s="8">
        <v>100</v>
      </c>
      <c r="Q51" s="8"/>
      <c r="R51" s="8"/>
      <c r="S51" s="8"/>
      <c r="T51" s="8"/>
      <c r="U51" s="8"/>
      <c r="V51" s="8">
        <v>100</v>
      </c>
    </row>
    <row r="52" spans="1:22" s="103" customFormat="1" ht="12" x14ac:dyDescent="0.2">
      <c r="A52" s="101" t="s">
        <v>151</v>
      </c>
      <c r="B52" s="8">
        <v>2007</v>
      </c>
      <c r="C52" s="102" t="s">
        <v>1</v>
      </c>
      <c r="D52" s="8">
        <v>160631.1815666199</v>
      </c>
      <c r="E52" s="8"/>
      <c r="F52" s="8"/>
      <c r="G52" s="8"/>
      <c r="H52" s="8"/>
      <c r="I52" s="8"/>
      <c r="J52" s="8">
        <v>100</v>
      </c>
      <c r="K52" s="8"/>
      <c r="L52" s="8"/>
      <c r="M52" s="8"/>
      <c r="N52" s="8"/>
      <c r="O52" s="8"/>
      <c r="P52" s="8">
        <v>100</v>
      </c>
      <c r="Q52" s="8"/>
      <c r="R52" s="8"/>
      <c r="S52" s="8"/>
      <c r="T52" s="8"/>
      <c r="U52" s="8"/>
      <c r="V52" s="8">
        <v>100</v>
      </c>
    </row>
    <row r="53" spans="1:22" s="103" customFormat="1" ht="12" x14ac:dyDescent="0.2">
      <c r="A53" s="101" t="s">
        <v>151</v>
      </c>
      <c r="B53" s="8">
        <v>2008</v>
      </c>
      <c r="C53" s="102" t="s">
        <v>1</v>
      </c>
      <c r="D53" s="8">
        <v>155006.39309387209</v>
      </c>
      <c r="E53" s="8"/>
      <c r="F53" s="8"/>
      <c r="G53" s="8"/>
      <c r="H53" s="8"/>
      <c r="I53" s="8"/>
      <c r="J53" s="8">
        <v>100</v>
      </c>
      <c r="K53" s="8"/>
      <c r="L53" s="8"/>
      <c r="M53" s="8"/>
      <c r="N53" s="8"/>
      <c r="O53" s="8"/>
      <c r="P53" s="8">
        <v>100</v>
      </c>
      <c r="Q53" s="8"/>
      <c r="R53" s="8"/>
      <c r="S53" s="8"/>
      <c r="T53" s="8"/>
      <c r="U53" s="8"/>
      <c r="V53" s="8">
        <v>100</v>
      </c>
    </row>
    <row r="54" spans="1:22" s="103" customFormat="1" ht="12" x14ac:dyDescent="0.2">
      <c r="A54" s="101" t="s">
        <v>151</v>
      </c>
      <c r="B54" s="8">
        <v>2009</v>
      </c>
      <c r="C54" s="102" t="s">
        <v>1</v>
      </c>
      <c r="D54" s="8">
        <v>150001.90916061401</v>
      </c>
      <c r="E54" s="8"/>
      <c r="F54" s="8"/>
      <c r="G54" s="8"/>
      <c r="H54" s="8"/>
      <c r="I54" s="8"/>
      <c r="J54" s="8">
        <v>100</v>
      </c>
      <c r="K54" s="8"/>
      <c r="L54" s="8"/>
      <c r="M54" s="8"/>
      <c r="N54" s="8"/>
      <c r="O54" s="8"/>
      <c r="P54" s="8">
        <v>100</v>
      </c>
      <c r="Q54" s="8"/>
      <c r="R54" s="8"/>
      <c r="S54" s="8"/>
      <c r="T54" s="8"/>
      <c r="U54" s="8"/>
      <c r="V54" s="8">
        <v>100</v>
      </c>
    </row>
    <row r="55" spans="1:22" s="103" customFormat="1" ht="12" x14ac:dyDescent="0.2">
      <c r="A55" s="101" t="s">
        <v>151</v>
      </c>
      <c r="B55" s="8">
        <v>2010</v>
      </c>
      <c r="C55" s="102" t="s">
        <v>1</v>
      </c>
      <c r="D55" s="8">
        <v>146279.534602356</v>
      </c>
      <c r="E55" s="8"/>
      <c r="F55" s="8"/>
      <c r="G55" s="8"/>
      <c r="H55" s="8"/>
      <c r="I55" s="8"/>
      <c r="J55" s="8">
        <v>100</v>
      </c>
      <c r="K55" s="8"/>
      <c r="L55" s="8"/>
      <c r="M55" s="8"/>
      <c r="N55" s="8"/>
      <c r="O55" s="8"/>
      <c r="P55" s="8">
        <v>100</v>
      </c>
      <c r="Q55" s="8"/>
      <c r="R55" s="8"/>
      <c r="S55" s="8"/>
      <c r="T55" s="8"/>
      <c r="U55" s="8"/>
      <c r="V55" s="8">
        <v>100</v>
      </c>
    </row>
    <row r="56" spans="1:22" s="103" customFormat="1" ht="12" x14ac:dyDescent="0.2">
      <c r="A56" s="101" t="s">
        <v>151</v>
      </c>
      <c r="B56" s="8">
        <v>2011</v>
      </c>
      <c r="C56" s="102" t="s">
        <v>1</v>
      </c>
      <c r="D56" s="8">
        <v>144588.73320922849</v>
      </c>
      <c r="E56" s="8"/>
      <c r="F56" s="8"/>
      <c r="G56" s="8"/>
      <c r="H56" s="8"/>
      <c r="I56" s="8"/>
      <c r="J56" s="8">
        <v>100</v>
      </c>
      <c r="K56" s="8"/>
      <c r="L56" s="8"/>
      <c r="M56" s="8"/>
      <c r="N56" s="8"/>
      <c r="O56" s="8"/>
      <c r="P56" s="8">
        <v>100</v>
      </c>
      <c r="Q56" s="8"/>
      <c r="R56" s="8"/>
      <c r="S56" s="8"/>
      <c r="T56" s="8"/>
      <c r="U56" s="8"/>
      <c r="V56" s="8">
        <v>100</v>
      </c>
    </row>
    <row r="57" spans="1:22" s="103" customFormat="1" ht="12" x14ac:dyDescent="0.2">
      <c r="A57" s="101" t="s">
        <v>151</v>
      </c>
      <c r="B57" s="8">
        <v>2012</v>
      </c>
      <c r="C57" s="102" t="s">
        <v>1</v>
      </c>
      <c r="D57" s="8">
        <v>143775.88377441411</v>
      </c>
      <c r="E57" s="8"/>
      <c r="F57" s="8"/>
      <c r="G57" s="8"/>
      <c r="H57" s="8"/>
      <c r="I57" s="8"/>
      <c r="J57" s="8">
        <v>100</v>
      </c>
      <c r="K57" s="8"/>
      <c r="L57" s="8"/>
      <c r="M57" s="8"/>
      <c r="N57" s="8"/>
      <c r="O57" s="8"/>
      <c r="P57" s="8">
        <v>100</v>
      </c>
      <c r="Q57" s="8"/>
      <c r="R57" s="8"/>
      <c r="S57" s="8"/>
      <c r="T57" s="8"/>
      <c r="U57" s="8"/>
      <c r="V57" s="8">
        <v>100</v>
      </c>
    </row>
    <row r="58" spans="1:22" s="103" customFormat="1" ht="12" x14ac:dyDescent="0.2">
      <c r="A58" s="101" t="s">
        <v>151</v>
      </c>
      <c r="B58" s="8">
        <v>2013</v>
      </c>
      <c r="C58" s="102" t="s">
        <v>1</v>
      </c>
      <c r="D58" s="8">
        <v>144543.98797668461</v>
      </c>
      <c r="E58" s="8"/>
      <c r="F58" s="8"/>
      <c r="G58" s="8"/>
      <c r="H58" s="8"/>
      <c r="I58" s="8"/>
      <c r="J58" s="8">
        <v>100</v>
      </c>
      <c r="K58" s="8"/>
      <c r="L58" s="8"/>
      <c r="M58" s="8"/>
      <c r="N58" s="8"/>
      <c r="O58" s="8"/>
      <c r="P58" s="8">
        <v>100</v>
      </c>
      <c r="Q58" s="8"/>
      <c r="R58" s="8"/>
      <c r="S58" s="8"/>
      <c r="T58" s="8"/>
      <c r="U58" s="8"/>
      <c r="V58" s="8">
        <v>100</v>
      </c>
    </row>
    <row r="59" spans="1:22" s="103" customFormat="1" ht="12" x14ac:dyDescent="0.2">
      <c r="A59" s="101" t="s">
        <v>151</v>
      </c>
      <c r="B59" s="8">
        <v>2014</v>
      </c>
      <c r="C59" s="102" t="s">
        <v>1</v>
      </c>
      <c r="D59" s="8">
        <v>146061.519493103</v>
      </c>
      <c r="E59" s="8"/>
      <c r="F59" s="8"/>
      <c r="G59" s="8"/>
      <c r="H59" s="8"/>
      <c r="I59" s="8"/>
      <c r="J59" s="8">
        <v>100</v>
      </c>
      <c r="K59" s="8"/>
      <c r="L59" s="8"/>
      <c r="M59" s="8"/>
      <c r="N59" s="8"/>
      <c r="O59" s="8"/>
      <c r="P59" s="8">
        <v>100</v>
      </c>
      <c r="Q59" s="8"/>
      <c r="R59" s="8"/>
      <c r="S59" s="8"/>
      <c r="T59" s="8"/>
      <c r="U59" s="8"/>
      <c r="V59" s="8">
        <v>100</v>
      </c>
    </row>
    <row r="60" spans="1:22" s="103" customFormat="1" ht="12" x14ac:dyDescent="0.2">
      <c r="A60" s="101" t="s">
        <v>151</v>
      </c>
      <c r="B60" s="8">
        <v>2015</v>
      </c>
      <c r="C60" s="102" t="s">
        <v>1</v>
      </c>
      <c r="D60" s="8">
        <v>147473.4254293823</v>
      </c>
      <c r="E60" s="8"/>
      <c r="F60" s="8"/>
      <c r="G60" s="8"/>
      <c r="H60" s="8"/>
      <c r="I60" s="8"/>
      <c r="J60" s="8">
        <v>100</v>
      </c>
      <c r="K60" s="8"/>
      <c r="L60" s="8"/>
      <c r="M60" s="8"/>
      <c r="N60" s="8"/>
      <c r="O60" s="8"/>
      <c r="P60" s="8">
        <v>100</v>
      </c>
      <c r="Q60" s="8"/>
      <c r="R60" s="8"/>
      <c r="S60" s="8"/>
      <c r="T60" s="8"/>
      <c r="U60" s="8"/>
      <c r="V60" s="8">
        <v>100</v>
      </c>
    </row>
    <row r="61" spans="1:22" s="103" customFormat="1" ht="12" x14ac:dyDescent="0.2">
      <c r="A61" s="101" t="s">
        <v>151</v>
      </c>
      <c r="B61" s="8">
        <v>2016</v>
      </c>
      <c r="C61" s="102" t="s">
        <v>1</v>
      </c>
      <c r="D61" s="8">
        <v>148859.8795059204</v>
      </c>
      <c r="E61" s="8"/>
      <c r="F61" s="8"/>
      <c r="G61" s="8"/>
      <c r="H61" s="8"/>
      <c r="I61" s="8"/>
      <c r="J61" s="8">
        <v>100</v>
      </c>
      <c r="K61" s="8"/>
      <c r="L61" s="8"/>
      <c r="M61" s="8"/>
      <c r="N61" s="8"/>
      <c r="O61" s="8"/>
      <c r="P61" s="8">
        <v>100</v>
      </c>
      <c r="Q61" s="8"/>
      <c r="R61" s="8"/>
      <c r="S61" s="8"/>
      <c r="T61" s="8"/>
      <c r="U61" s="8"/>
      <c r="V61" s="8">
        <v>100</v>
      </c>
    </row>
    <row r="62" spans="1:22" s="103" customFormat="1" ht="12" x14ac:dyDescent="0.2">
      <c r="A62" s="101" t="s">
        <v>151</v>
      </c>
      <c r="B62" s="8">
        <v>2017</v>
      </c>
      <c r="C62" s="102" t="s">
        <v>1</v>
      </c>
      <c r="D62" s="8">
        <v>150609.80386734009</v>
      </c>
      <c r="E62" s="8"/>
      <c r="F62" s="8"/>
      <c r="G62" s="8"/>
      <c r="H62" s="8"/>
      <c r="I62" s="8"/>
      <c r="J62" s="8">
        <v>100</v>
      </c>
      <c r="K62" s="8"/>
      <c r="L62" s="8"/>
      <c r="M62" s="8"/>
      <c r="N62" s="8"/>
      <c r="O62" s="8"/>
      <c r="P62" s="8">
        <v>100</v>
      </c>
      <c r="Q62" s="8"/>
      <c r="R62" s="8"/>
      <c r="S62" s="8"/>
      <c r="T62" s="8"/>
      <c r="U62" s="8"/>
      <c r="V62" s="8">
        <v>100</v>
      </c>
    </row>
    <row r="63" spans="1:22" s="103" customFormat="1" ht="12" x14ac:dyDescent="0.2">
      <c r="A63" s="101" t="s">
        <v>151</v>
      </c>
      <c r="B63" s="8">
        <v>2018</v>
      </c>
      <c r="C63" s="102" t="s">
        <v>1</v>
      </c>
      <c r="D63" s="8">
        <v>152673.89151214599</v>
      </c>
      <c r="E63" s="8"/>
      <c r="F63" s="8"/>
      <c r="G63" s="8"/>
      <c r="H63" s="8"/>
      <c r="I63" s="8"/>
      <c r="J63" s="8">
        <v>100</v>
      </c>
      <c r="K63" s="8"/>
      <c r="L63" s="8"/>
      <c r="M63" s="8"/>
      <c r="N63" s="8"/>
      <c r="O63" s="8"/>
      <c r="P63" s="8">
        <v>100</v>
      </c>
      <c r="Q63" s="8"/>
      <c r="R63" s="8"/>
      <c r="S63" s="8"/>
      <c r="T63" s="8"/>
      <c r="U63" s="8"/>
      <c r="V63" s="8">
        <v>100</v>
      </c>
    </row>
    <row r="64" spans="1:22" s="103" customFormat="1" ht="12" x14ac:dyDescent="0.2">
      <c r="A64" s="101" t="s">
        <v>151</v>
      </c>
      <c r="B64" s="8">
        <v>2019</v>
      </c>
      <c r="C64" s="102" t="s">
        <v>1</v>
      </c>
      <c r="D64" s="8">
        <v>154897.9708535767</v>
      </c>
      <c r="E64" s="8"/>
      <c r="F64" s="8"/>
      <c r="G64" s="8"/>
      <c r="H64" s="8"/>
      <c r="I64" s="8"/>
      <c r="J64" s="8">
        <v>100</v>
      </c>
      <c r="K64" s="8"/>
      <c r="L64" s="8"/>
      <c r="M64" s="8"/>
      <c r="N64" s="8"/>
      <c r="O64" s="8"/>
      <c r="P64" s="8">
        <v>100</v>
      </c>
      <c r="Q64" s="8"/>
      <c r="R64" s="8"/>
      <c r="S64" s="8"/>
      <c r="T64" s="8"/>
      <c r="U64" s="8"/>
      <c r="V64" s="8">
        <v>100</v>
      </c>
    </row>
    <row r="65" spans="1:22" s="103" customFormat="1" ht="12" x14ac:dyDescent="0.2">
      <c r="A65" s="101" t="s">
        <v>151</v>
      </c>
      <c r="B65" s="8">
        <v>2020</v>
      </c>
      <c r="C65" s="102" t="s">
        <v>1</v>
      </c>
      <c r="D65" s="8">
        <v>156838.29106521609</v>
      </c>
      <c r="E65" s="8"/>
      <c r="F65" s="8"/>
      <c r="G65" s="8"/>
      <c r="H65" s="8"/>
      <c r="I65" s="8"/>
      <c r="J65" s="8">
        <v>100</v>
      </c>
      <c r="K65" s="8"/>
      <c r="L65" s="8"/>
      <c r="M65" s="8"/>
      <c r="N65" s="8"/>
      <c r="O65" s="8"/>
      <c r="P65" s="8">
        <v>100</v>
      </c>
      <c r="Q65" s="8"/>
      <c r="R65" s="8"/>
      <c r="S65" s="8"/>
      <c r="T65" s="8"/>
      <c r="U65" s="8"/>
      <c r="V65" s="8">
        <v>100</v>
      </c>
    </row>
    <row r="66" spans="1:22" s="103" customFormat="1" ht="12" x14ac:dyDescent="0.2">
      <c r="A66" s="101" t="s">
        <v>151</v>
      </c>
      <c r="B66" s="8">
        <v>2021</v>
      </c>
      <c r="C66" s="102" t="s">
        <v>1</v>
      </c>
      <c r="D66" s="8">
        <v>158729.2001435089</v>
      </c>
      <c r="E66" s="8"/>
      <c r="F66" s="8"/>
      <c r="G66" s="8"/>
      <c r="H66" s="8"/>
      <c r="I66" s="8"/>
      <c r="J66" s="8">
        <v>100</v>
      </c>
      <c r="K66" s="8"/>
      <c r="L66" s="8"/>
      <c r="M66" s="8"/>
      <c r="N66" s="8"/>
      <c r="O66" s="8"/>
      <c r="P66" s="8">
        <v>100</v>
      </c>
      <c r="Q66" s="8"/>
      <c r="R66" s="8"/>
      <c r="S66" s="8"/>
      <c r="T66" s="8"/>
      <c r="U66" s="8"/>
      <c r="V66" s="8">
        <v>100</v>
      </c>
    </row>
    <row r="67" spans="1:22" s="103" customFormat="1" ht="12" x14ac:dyDescent="0.2">
      <c r="A67" s="101" t="s">
        <v>151</v>
      </c>
      <c r="B67" s="8">
        <v>2022</v>
      </c>
      <c r="C67" s="102" t="s">
        <v>1</v>
      </c>
      <c r="D67" s="8">
        <v>160775.90997848511</v>
      </c>
      <c r="E67" s="8"/>
      <c r="F67" s="8"/>
      <c r="G67" s="8"/>
      <c r="H67" s="8"/>
      <c r="I67" s="8"/>
      <c r="J67" s="8">
        <v>100</v>
      </c>
      <c r="K67" s="8"/>
      <c r="L67" s="8"/>
      <c r="M67" s="8"/>
      <c r="N67" s="8"/>
      <c r="O67" s="8"/>
      <c r="P67" s="8">
        <v>100</v>
      </c>
      <c r="Q67" s="8"/>
      <c r="R67" s="8"/>
      <c r="S67" s="8"/>
      <c r="T67" s="8"/>
      <c r="U67" s="8"/>
      <c r="V67" s="8">
        <v>100</v>
      </c>
    </row>
    <row r="68" spans="1:22" s="103" customFormat="1" ht="12" x14ac:dyDescent="0.2">
      <c r="A68" s="101" t="s">
        <v>151</v>
      </c>
      <c r="B68" s="8">
        <v>2023</v>
      </c>
      <c r="C68" s="102" t="s">
        <v>1</v>
      </c>
      <c r="D68" s="8">
        <v>162429.0156195068</v>
      </c>
      <c r="E68" s="8"/>
      <c r="F68" s="8"/>
      <c r="G68" s="8"/>
      <c r="H68" s="8"/>
      <c r="I68" s="8"/>
      <c r="J68" s="8">
        <v>100</v>
      </c>
      <c r="K68" s="8"/>
      <c r="L68" s="8"/>
      <c r="M68" s="8"/>
      <c r="N68" s="8"/>
      <c r="O68" s="8"/>
      <c r="P68" s="8">
        <v>100</v>
      </c>
      <c r="Q68" s="8"/>
      <c r="R68" s="8"/>
      <c r="S68" s="8"/>
      <c r="T68" s="8"/>
      <c r="U68" s="8"/>
      <c r="V68" s="8">
        <v>100</v>
      </c>
    </row>
    <row r="69" spans="1:22" s="103" customFormat="1" ht="12" x14ac:dyDescent="0.2">
      <c r="A69" s="101" t="s">
        <v>151</v>
      </c>
      <c r="B69" s="8">
        <v>2024</v>
      </c>
      <c r="C69" s="102" t="s">
        <v>1</v>
      </c>
      <c r="D69" s="8"/>
      <c r="E69" s="8"/>
      <c r="F69" s="8"/>
      <c r="G69" s="8"/>
      <c r="H69" s="8"/>
      <c r="I69" s="8"/>
      <c r="J69" s="8"/>
      <c r="K69" s="8"/>
      <c r="L69" s="8"/>
      <c r="M69" s="8"/>
      <c r="N69" s="8"/>
      <c r="O69" s="8"/>
      <c r="P69" s="8"/>
      <c r="Q69" s="8"/>
      <c r="R69" s="8"/>
      <c r="S69" s="8"/>
      <c r="T69" s="8"/>
      <c r="U69" s="8"/>
      <c r="V69" s="8"/>
    </row>
    <row r="70" spans="1:22" s="103" customFormat="1" ht="12" x14ac:dyDescent="0.2">
      <c r="A70" s="101" t="s">
        <v>151</v>
      </c>
      <c r="B70" s="8">
        <v>2025</v>
      </c>
      <c r="C70" s="102" t="s">
        <v>1</v>
      </c>
      <c r="D70" s="8"/>
      <c r="E70" s="8"/>
      <c r="F70" s="8"/>
      <c r="G70" s="8"/>
      <c r="H70" s="8"/>
      <c r="I70" s="8"/>
      <c r="J70" s="8"/>
      <c r="K70" s="8"/>
      <c r="L70" s="8"/>
      <c r="M70" s="8"/>
      <c r="N70" s="8"/>
      <c r="O70" s="8"/>
      <c r="P70" s="8"/>
      <c r="Q70" s="8"/>
      <c r="R70" s="8"/>
      <c r="S70" s="8"/>
      <c r="T70" s="8"/>
      <c r="U70" s="8"/>
      <c r="V70" s="8"/>
    </row>
    <row r="71" spans="1:22" s="103" customFormat="1" ht="12" x14ac:dyDescent="0.2">
      <c r="A71" s="101" t="s">
        <v>151</v>
      </c>
      <c r="B71" s="8">
        <v>2026</v>
      </c>
      <c r="C71" s="102" t="s">
        <v>1</v>
      </c>
      <c r="D71" s="8"/>
      <c r="E71" s="8"/>
      <c r="F71" s="8"/>
      <c r="G71" s="8"/>
      <c r="H71" s="8"/>
      <c r="I71" s="8"/>
      <c r="J71" s="8"/>
      <c r="K71" s="8"/>
      <c r="L71" s="8"/>
      <c r="M71" s="8"/>
      <c r="N71" s="8"/>
      <c r="O71" s="8"/>
      <c r="P71" s="8"/>
      <c r="Q71" s="8"/>
      <c r="R71" s="8"/>
      <c r="S71" s="8"/>
      <c r="T71" s="8"/>
      <c r="U71" s="8"/>
      <c r="V71" s="8"/>
    </row>
    <row r="72" spans="1:22" s="103" customFormat="1" ht="12" x14ac:dyDescent="0.2">
      <c r="A72" s="101" t="s">
        <v>151</v>
      </c>
      <c r="B72" s="8">
        <v>2027</v>
      </c>
      <c r="C72" s="102" t="s">
        <v>1</v>
      </c>
      <c r="D72" s="8"/>
      <c r="E72" s="8"/>
      <c r="F72" s="8"/>
      <c r="G72" s="8"/>
      <c r="H72" s="8"/>
      <c r="I72" s="8"/>
      <c r="J72" s="8"/>
      <c r="K72" s="8"/>
      <c r="L72" s="8"/>
      <c r="M72" s="8"/>
      <c r="N72" s="8"/>
      <c r="O72" s="8"/>
      <c r="P72" s="8"/>
      <c r="Q72" s="8"/>
      <c r="R72" s="8"/>
      <c r="S72" s="8"/>
      <c r="T72" s="8"/>
      <c r="U72" s="8"/>
      <c r="V72" s="8"/>
    </row>
    <row r="73" spans="1:22" s="103" customFormat="1" ht="12" x14ac:dyDescent="0.2">
      <c r="A73" s="101" t="s">
        <v>151</v>
      </c>
      <c r="B73" s="8">
        <v>2028</v>
      </c>
      <c r="C73" s="102" t="s">
        <v>1</v>
      </c>
      <c r="D73" s="8"/>
      <c r="E73" s="8"/>
      <c r="F73" s="8"/>
      <c r="G73" s="8"/>
      <c r="H73" s="8"/>
      <c r="I73" s="8"/>
      <c r="J73" s="8"/>
      <c r="K73" s="8"/>
      <c r="L73" s="8"/>
      <c r="M73" s="8"/>
      <c r="N73" s="8"/>
      <c r="O73" s="8"/>
      <c r="P73" s="8"/>
      <c r="Q73" s="8"/>
      <c r="R73" s="8"/>
      <c r="S73" s="8"/>
      <c r="T73" s="8"/>
      <c r="U73" s="8"/>
      <c r="V73" s="8"/>
    </row>
    <row r="74" spans="1:22" s="103" customFormat="1" ht="12" x14ac:dyDescent="0.2">
      <c r="A74" s="101" t="s">
        <v>151</v>
      </c>
      <c r="B74" s="8">
        <v>2029</v>
      </c>
      <c r="C74" s="102" t="s">
        <v>1</v>
      </c>
      <c r="D74" s="8"/>
      <c r="E74" s="8"/>
      <c r="F74" s="8"/>
      <c r="G74" s="8"/>
      <c r="H74" s="8"/>
      <c r="I74" s="8"/>
      <c r="J74" s="8"/>
      <c r="K74" s="8"/>
      <c r="L74" s="8"/>
      <c r="M74" s="8"/>
      <c r="N74" s="8"/>
      <c r="O74" s="8"/>
      <c r="P74" s="8"/>
      <c r="Q74" s="8"/>
      <c r="R74" s="8"/>
      <c r="S74" s="8"/>
      <c r="T74" s="8"/>
      <c r="U74" s="8"/>
      <c r="V74" s="8"/>
    </row>
    <row r="75" spans="1:22" s="103" customFormat="1" ht="12" x14ac:dyDescent="0.2">
      <c r="A75" s="101" t="s">
        <v>151</v>
      </c>
      <c r="B75" s="8">
        <v>2030</v>
      </c>
      <c r="C75" s="102" t="s">
        <v>1</v>
      </c>
      <c r="D75" s="8"/>
      <c r="E75" s="8"/>
      <c r="F75" s="8"/>
      <c r="G75" s="8"/>
      <c r="H75" s="8"/>
      <c r="I75" s="8"/>
      <c r="J75" s="8"/>
      <c r="K75" s="8"/>
      <c r="L75" s="8"/>
      <c r="M75" s="8"/>
      <c r="N75" s="8"/>
      <c r="O75" s="8"/>
      <c r="P75" s="8"/>
      <c r="Q75" s="8"/>
      <c r="R75" s="8"/>
      <c r="S75" s="8"/>
      <c r="T75" s="8"/>
      <c r="U75" s="8"/>
      <c r="V75" s="8"/>
    </row>
    <row r="76" spans="1:22" s="103" customFormat="1" ht="12" x14ac:dyDescent="0.2">
      <c r="A76" s="101" t="s">
        <v>151</v>
      </c>
      <c r="B76" s="8">
        <v>2000</v>
      </c>
      <c r="C76" s="102" t="s">
        <v>2</v>
      </c>
      <c r="D76" s="8">
        <v>90615.593594360354</v>
      </c>
      <c r="E76" s="8"/>
      <c r="F76" s="8"/>
      <c r="G76" s="8"/>
      <c r="H76" s="8"/>
      <c r="I76" s="8"/>
      <c r="J76" s="8">
        <v>100</v>
      </c>
      <c r="K76" s="8"/>
      <c r="L76" s="8"/>
      <c r="M76" s="8"/>
      <c r="N76" s="8"/>
      <c r="O76" s="8"/>
      <c r="P76" s="8">
        <v>100</v>
      </c>
      <c r="Q76" s="8"/>
      <c r="R76" s="8"/>
      <c r="S76" s="8"/>
      <c r="T76" s="8"/>
      <c r="U76" s="8"/>
      <c r="V76" s="8">
        <v>100</v>
      </c>
    </row>
    <row r="77" spans="1:22" s="103" customFormat="1" ht="12" x14ac:dyDescent="0.2">
      <c r="A77" s="101" t="s">
        <v>151</v>
      </c>
      <c r="B77" s="8">
        <v>2001</v>
      </c>
      <c r="C77" s="102" t="s">
        <v>2</v>
      </c>
      <c r="D77" s="8">
        <v>88250.862881469715</v>
      </c>
      <c r="E77" s="8"/>
      <c r="F77" s="8"/>
      <c r="G77" s="8"/>
      <c r="H77" s="8"/>
      <c r="I77" s="8"/>
      <c r="J77" s="8">
        <v>100</v>
      </c>
      <c r="K77" s="8"/>
      <c r="L77" s="8"/>
      <c r="M77" s="8"/>
      <c r="N77" s="8"/>
      <c r="O77" s="8"/>
      <c r="P77" s="8">
        <v>100</v>
      </c>
      <c r="Q77" s="8"/>
      <c r="R77" s="8"/>
      <c r="S77" s="8"/>
      <c r="T77" s="8"/>
      <c r="U77" s="8"/>
      <c r="V77" s="8">
        <v>100</v>
      </c>
    </row>
    <row r="78" spans="1:22" s="103" customFormat="1" ht="12" x14ac:dyDescent="0.2">
      <c r="A78" s="101" t="s">
        <v>151</v>
      </c>
      <c r="B78" s="8">
        <v>2002</v>
      </c>
      <c r="C78" s="102" t="s">
        <v>2</v>
      </c>
      <c r="D78" s="8">
        <v>85783.405859374994</v>
      </c>
      <c r="E78" s="8"/>
      <c r="F78" s="8"/>
      <c r="G78" s="8"/>
      <c r="H78" s="8"/>
      <c r="I78" s="8"/>
      <c r="J78" s="8">
        <v>100</v>
      </c>
      <c r="K78" s="8"/>
      <c r="L78" s="8"/>
      <c r="M78" s="8"/>
      <c r="N78" s="8"/>
      <c r="O78" s="8"/>
      <c r="P78" s="8">
        <v>100</v>
      </c>
      <c r="Q78" s="8"/>
      <c r="R78" s="8"/>
      <c r="S78" s="8"/>
      <c r="T78" s="8"/>
      <c r="U78" s="8"/>
      <c r="V78" s="8">
        <v>100</v>
      </c>
    </row>
    <row r="79" spans="1:22" s="103" customFormat="1" ht="12" x14ac:dyDescent="0.2">
      <c r="A79" s="101" t="s">
        <v>151</v>
      </c>
      <c r="B79" s="8">
        <v>2003</v>
      </c>
      <c r="C79" s="102" t="s">
        <v>2</v>
      </c>
      <c r="D79" s="8">
        <v>83236.629359436032</v>
      </c>
      <c r="E79" s="8"/>
      <c r="F79" s="8"/>
      <c r="G79" s="8"/>
      <c r="H79" s="8"/>
      <c r="I79" s="8"/>
      <c r="J79" s="8">
        <v>100</v>
      </c>
      <c r="K79" s="8"/>
      <c r="L79" s="8"/>
      <c r="M79" s="8"/>
      <c r="N79" s="8"/>
      <c r="O79" s="8"/>
      <c r="P79" s="8">
        <v>100</v>
      </c>
      <c r="Q79" s="8"/>
      <c r="R79" s="8"/>
      <c r="S79" s="8"/>
      <c r="T79" s="8"/>
      <c r="U79" s="8"/>
      <c r="V79" s="8">
        <v>100</v>
      </c>
    </row>
    <row r="80" spans="1:22" s="103" customFormat="1" ht="12" x14ac:dyDescent="0.2">
      <c r="A80" s="101" t="s">
        <v>151</v>
      </c>
      <c r="B80" s="8">
        <v>2004</v>
      </c>
      <c r="C80" s="102" t="s">
        <v>2</v>
      </c>
      <c r="D80" s="8">
        <v>80912.094268798828</v>
      </c>
      <c r="E80" s="8"/>
      <c r="F80" s="8"/>
      <c r="G80" s="8"/>
      <c r="H80" s="8"/>
      <c r="I80" s="8"/>
      <c r="J80" s="8">
        <v>100</v>
      </c>
      <c r="K80" s="8"/>
      <c r="L80" s="8"/>
      <c r="M80" s="8"/>
      <c r="N80" s="8"/>
      <c r="O80" s="8"/>
      <c r="P80" s="8">
        <v>100</v>
      </c>
      <c r="Q80" s="8"/>
      <c r="R80" s="8"/>
      <c r="S80" s="8"/>
      <c r="T80" s="8"/>
      <c r="U80" s="8"/>
      <c r="V80" s="8">
        <v>100</v>
      </c>
    </row>
    <row r="81" spans="1:22" s="103" customFormat="1" ht="12" x14ac:dyDescent="0.2">
      <c r="A81" s="101" t="s">
        <v>151</v>
      </c>
      <c r="B81" s="8">
        <v>2005</v>
      </c>
      <c r="C81" s="102" t="s">
        <v>2</v>
      </c>
      <c r="D81" s="8">
        <v>78672.117964172372</v>
      </c>
      <c r="E81" s="8"/>
      <c r="F81" s="8"/>
      <c r="G81" s="8"/>
      <c r="H81" s="8"/>
      <c r="I81" s="8"/>
      <c r="J81" s="8">
        <v>100</v>
      </c>
      <c r="K81" s="8"/>
      <c r="L81" s="8"/>
      <c r="M81" s="8"/>
      <c r="N81" s="8"/>
      <c r="O81" s="8"/>
      <c r="P81" s="8">
        <v>100</v>
      </c>
      <c r="Q81" s="8"/>
      <c r="R81" s="8"/>
      <c r="S81" s="8"/>
      <c r="T81" s="8"/>
      <c r="U81" s="8"/>
      <c r="V81" s="8">
        <v>100</v>
      </c>
    </row>
    <row r="82" spans="1:22" s="103" customFormat="1" ht="12" x14ac:dyDescent="0.2">
      <c r="A82" s="101" t="s">
        <v>151</v>
      </c>
      <c r="B82" s="8">
        <v>2006</v>
      </c>
      <c r="C82" s="102" t="s">
        <v>2</v>
      </c>
      <c r="D82" s="8">
        <v>76463.92459945679</v>
      </c>
      <c r="E82" s="8"/>
      <c r="F82" s="8"/>
      <c r="G82" s="8"/>
      <c r="H82" s="8"/>
      <c r="I82" s="8"/>
      <c r="J82" s="8">
        <v>100</v>
      </c>
      <c r="K82" s="8"/>
      <c r="L82" s="8"/>
      <c r="M82" s="8"/>
      <c r="N82" s="8"/>
      <c r="O82" s="8"/>
      <c r="P82" s="8">
        <v>100</v>
      </c>
      <c r="Q82" s="8"/>
      <c r="R82" s="8"/>
      <c r="S82" s="8"/>
      <c r="T82" s="8"/>
      <c r="U82" s="8"/>
      <c r="V82" s="8">
        <v>100</v>
      </c>
    </row>
    <row r="83" spans="1:22" s="103" customFormat="1" ht="12" x14ac:dyDescent="0.2">
      <c r="A83" s="101" t="s">
        <v>151</v>
      </c>
      <c r="B83" s="8">
        <v>2007</v>
      </c>
      <c r="C83" s="102" t="s">
        <v>2</v>
      </c>
      <c r="D83" s="8">
        <v>73938.818433380118</v>
      </c>
      <c r="E83" s="8"/>
      <c r="F83" s="8"/>
      <c r="G83" s="8"/>
      <c r="H83" s="8"/>
      <c r="I83" s="8"/>
      <c r="J83" s="8">
        <v>100</v>
      </c>
      <c r="K83" s="8"/>
      <c r="L83" s="8"/>
      <c r="M83" s="8"/>
      <c r="N83" s="8"/>
      <c r="O83" s="8"/>
      <c r="P83" s="8">
        <v>100</v>
      </c>
      <c r="Q83" s="8"/>
      <c r="R83" s="8"/>
      <c r="S83" s="8"/>
      <c r="T83" s="8"/>
      <c r="U83" s="8"/>
      <c r="V83" s="8">
        <v>100</v>
      </c>
    </row>
    <row r="84" spans="1:22" s="103" customFormat="1" ht="12" x14ac:dyDescent="0.2">
      <c r="A84" s="101" t="s">
        <v>151</v>
      </c>
      <c r="B84" s="8">
        <v>2008</v>
      </c>
      <c r="C84" s="102" t="s">
        <v>2</v>
      </c>
      <c r="D84" s="8">
        <v>71773.606906127941</v>
      </c>
      <c r="E84" s="8"/>
      <c r="F84" s="8"/>
      <c r="G84" s="8"/>
      <c r="H84" s="8"/>
      <c r="I84" s="8"/>
      <c r="J84" s="8">
        <v>100</v>
      </c>
      <c r="K84" s="8"/>
      <c r="L84" s="8"/>
      <c r="M84" s="8"/>
      <c r="N84" s="8"/>
      <c r="O84" s="8"/>
      <c r="P84" s="8">
        <v>100</v>
      </c>
      <c r="Q84" s="8"/>
      <c r="R84" s="8"/>
      <c r="S84" s="8"/>
      <c r="T84" s="8"/>
      <c r="U84" s="8"/>
      <c r="V84" s="8">
        <v>100</v>
      </c>
    </row>
    <row r="85" spans="1:22" s="103" customFormat="1" ht="12" x14ac:dyDescent="0.2">
      <c r="A85" s="101" t="s">
        <v>151</v>
      </c>
      <c r="B85" s="8">
        <v>2009</v>
      </c>
      <c r="C85" s="102" t="s">
        <v>2</v>
      </c>
      <c r="D85" s="8">
        <v>69868.090839385986</v>
      </c>
      <c r="E85" s="8"/>
      <c r="F85" s="8"/>
      <c r="G85" s="8"/>
      <c r="H85" s="8"/>
      <c r="I85" s="8"/>
      <c r="J85" s="8">
        <v>100</v>
      </c>
      <c r="K85" s="8"/>
      <c r="L85" s="8"/>
      <c r="M85" s="8"/>
      <c r="N85" s="8"/>
      <c r="O85" s="8"/>
      <c r="P85" s="8">
        <v>100</v>
      </c>
      <c r="Q85" s="8"/>
      <c r="R85" s="8"/>
      <c r="S85" s="8"/>
      <c r="T85" s="8"/>
      <c r="U85" s="8"/>
      <c r="V85" s="8">
        <v>100</v>
      </c>
    </row>
    <row r="86" spans="1:22" s="103" customFormat="1" ht="12" x14ac:dyDescent="0.2">
      <c r="A86" s="101" t="s">
        <v>151</v>
      </c>
      <c r="B86" s="8">
        <v>2010</v>
      </c>
      <c r="C86" s="102" t="s">
        <v>2</v>
      </c>
      <c r="D86" s="8">
        <v>68540.465397644046</v>
      </c>
      <c r="E86" s="8"/>
      <c r="F86" s="8"/>
      <c r="G86" s="8"/>
      <c r="H86" s="8"/>
      <c r="I86" s="8"/>
      <c r="J86" s="8">
        <v>100</v>
      </c>
      <c r="K86" s="8"/>
      <c r="L86" s="8"/>
      <c r="M86" s="8"/>
      <c r="N86" s="8"/>
      <c r="O86" s="8"/>
      <c r="P86" s="8">
        <v>100</v>
      </c>
      <c r="Q86" s="8"/>
      <c r="R86" s="8"/>
      <c r="S86" s="8"/>
      <c r="T86" s="8"/>
      <c r="U86" s="8"/>
      <c r="V86" s="8">
        <v>100</v>
      </c>
    </row>
    <row r="87" spans="1:22" s="103" customFormat="1" ht="12" x14ac:dyDescent="0.2">
      <c r="A87" s="101" t="s">
        <v>151</v>
      </c>
      <c r="B87" s="8">
        <v>2011</v>
      </c>
      <c r="C87" s="102" t="s">
        <v>2</v>
      </c>
      <c r="D87" s="8">
        <v>68151.266790771479</v>
      </c>
      <c r="E87" s="8"/>
      <c r="F87" s="8"/>
      <c r="G87" s="8"/>
      <c r="H87" s="8"/>
      <c r="I87" s="8"/>
      <c r="J87" s="8">
        <v>100</v>
      </c>
      <c r="K87" s="8"/>
      <c r="L87" s="8"/>
      <c r="M87" s="8"/>
      <c r="N87" s="8"/>
      <c r="O87" s="8"/>
      <c r="P87" s="8">
        <v>100</v>
      </c>
      <c r="Q87" s="8"/>
      <c r="R87" s="8"/>
      <c r="S87" s="8"/>
      <c r="T87" s="8"/>
      <c r="U87" s="8"/>
      <c r="V87" s="8">
        <v>100</v>
      </c>
    </row>
    <row r="88" spans="1:22" s="103" customFormat="1" ht="12" x14ac:dyDescent="0.2">
      <c r="A88" s="101" t="s">
        <v>151</v>
      </c>
      <c r="B88" s="8">
        <v>2012</v>
      </c>
      <c r="C88" s="102" t="s">
        <v>2</v>
      </c>
      <c r="D88" s="8">
        <v>67740.116225585938</v>
      </c>
      <c r="E88" s="8"/>
      <c r="F88" s="8"/>
      <c r="G88" s="8"/>
      <c r="H88" s="8"/>
      <c r="I88" s="8"/>
      <c r="J88" s="8">
        <v>100</v>
      </c>
      <c r="K88" s="8"/>
      <c r="L88" s="8"/>
      <c r="M88" s="8"/>
      <c r="N88" s="8"/>
      <c r="O88" s="8"/>
      <c r="P88" s="8">
        <v>100</v>
      </c>
      <c r="Q88" s="8"/>
      <c r="R88" s="8"/>
      <c r="S88" s="8"/>
      <c r="T88" s="8"/>
      <c r="U88" s="8"/>
      <c r="V88" s="8">
        <v>100</v>
      </c>
    </row>
    <row r="89" spans="1:22" s="103" customFormat="1" ht="12" x14ac:dyDescent="0.2">
      <c r="A89" s="101" t="s">
        <v>151</v>
      </c>
      <c r="B89" s="8">
        <v>2013</v>
      </c>
      <c r="C89" s="102" t="s">
        <v>2</v>
      </c>
      <c r="D89" s="8">
        <v>67640.01202331543</v>
      </c>
      <c r="E89" s="8"/>
      <c r="F89" s="8"/>
      <c r="G89" s="8"/>
      <c r="H89" s="8"/>
      <c r="I89" s="8"/>
      <c r="J89" s="8">
        <v>100</v>
      </c>
      <c r="K89" s="8"/>
      <c r="L89" s="8"/>
      <c r="M89" s="8"/>
      <c r="N89" s="8"/>
      <c r="O89" s="8"/>
      <c r="P89" s="8">
        <v>100</v>
      </c>
      <c r="Q89" s="8"/>
      <c r="R89" s="8"/>
      <c r="S89" s="8"/>
      <c r="T89" s="8"/>
      <c r="U89" s="8"/>
      <c r="V89" s="8">
        <v>100</v>
      </c>
    </row>
    <row r="90" spans="1:22" s="103" customFormat="1" ht="12" x14ac:dyDescent="0.2">
      <c r="A90" s="101" t="s">
        <v>151</v>
      </c>
      <c r="B90" s="8">
        <v>2014</v>
      </c>
      <c r="C90" s="102" t="s">
        <v>2</v>
      </c>
      <c r="D90" s="8">
        <v>67888.480506896973</v>
      </c>
      <c r="E90" s="8"/>
      <c r="F90" s="8"/>
      <c r="G90" s="8"/>
      <c r="H90" s="8"/>
      <c r="I90" s="8"/>
      <c r="J90" s="8">
        <v>100</v>
      </c>
      <c r="K90" s="8"/>
      <c r="L90" s="8"/>
      <c r="M90" s="8"/>
      <c r="N90" s="8"/>
      <c r="O90" s="8"/>
      <c r="P90" s="8">
        <v>100</v>
      </c>
      <c r="Q90" s="8"/>
      <c r="R90" s="8"/>
      <c r="S90" s="8"/>
      <c r="T90" s="8"/>
      <c r="U90" s="8"/>
      <c r="V90" s="8">
        <v>100</v>
      </c>
    </row>
    <row r="91" spans="1:22" s="103" customFormat="1" ht="12" x14ac:dyDescent="0.2">
      <c r="A91" s="101" t="s">
        <v>151</v>
      </c>
      <c r="B91" s="8">
        <v>2015</v>
      </c>
      <c r="C91" s="102" t="s">
        <v>2</v>
      </c>
      <c r="D91" s="8">
        <v>68080.574570617668</v>
      </c>
      <c r="E91" s="8"/>
      <c r="F91" s="8"/>
      <c r="G91" s="8"/>
      <c r="H91" s="8"/>
      <c r="I91" s="8"/>
      <c r="J91" s="8">
        <v>100</v>
      </c>
      <c r="K91" s="8"/>
      <c r="L91" s="8"/>
      <c r="M91" s="8"/>
      <c r="N91" s="8"/>
      <c r="O91" s="8"/>
      <c r="P91" s="8">
        <v>100</v>
      </c>
      <c r="Q91" s="8"/>
      <c r="R91" s="8"/>
      <c r="S91" s="8"/>
      <c r="T91" s="8"/>
      <c r="U91" s="8"/>
      <c r="V91" s="8">
        <v>100</v>
      </c>
    </row>
    <row r="92" spans="1:22" s="103" customFormat="1" ht="12" x14ac:dyDescent="0.2">
      <c r="A92" s="101" t="s">
        <v>151</v>
      </c>
      <c r="B92" s="8">
        <v>2016</v>
      </c>
      <c r="C92" s="102" t="s">
        <v>2</v>
      </c>
      <c r="D92" s="8">
        <v>68254.120494079587</v>
      </c>
      <c r="E92" s="8"/>
      <c r="F92" s="8"/>
      <c r="G92" s="8"/>
      <c r="H92" s="8"/>
      <c r="I92" s="8"/>
      <c r="J92" s="8">
        <v>100</v>
      </c>
      <c r="K92" s="8"/>
      <c r="L92" s="8"/>
      <c r="M92" s="8"/>
      <c r="N92" s="8"/>
      <c r="O92" s="8"/>
      <c r="P92" s="8">
        <v>100</v>
      </c>
      <c r="Q92" s="8"/>
      <c r="R92" s="8"/>
      <c r="S92" s="8"/>
      <c r="T92" s="8"/>
      <c r="U92" s="8"/>
      <c r="V92" s="8">
        <v>100</v>
      </c>
    </row>
    <row r="93" spans="1:22" s="103" customFormat="1" ht="12" x14ac:dyDescent="0.2">
      <c r="A93" s="101" t="s">
        <v>151</v>
      </c>
      <c r="B93" s="8">
        <v>2017</v>
      </c>
      <c r="C93" s="102" t="s">
        <v>2</v>
      </c>
      <c r="D93" s="8">
        <v>68564.196132659912</v>
      </c>
      <c r="E93" s="8"/>
      <c r="F93" s="8"/>
      <c r="G93" s="8"/>
      <c r="H93" s="8"/>
      <c r="I93" s="8"/>
      <c r="J93" s="8">
        <v>100</v>
      </c>
      <c r="K93" s="8"/>
      <c r="L93" s="8"/>
      <c r="M93" s="8"/>
      <c r="N93" s="8"/>
      <c r="O93" s="8"/>
      <c r="P93" s="8">
        <v>100</v>
      </c>
      <c r="Q93" s="8"/>
      <c r="R93" s="8"/>
      <c r="S93" s="8"/>
      <c r="T93" s="8"/>
      <c r="U93" s="8"/>
      <c r="V93" s="8">
        <v>100</v>
      </c>
    </row>
    <row r="94" spans="1:22" s="103" customFormat="1" ht="12" x14ac:dyDescent="0.2">
      <c r="A94" s="101" t="s">
        <v>151</v>
      </c>
      <c r="B94" s="8">
        <v>2018</v>
      </c>
      <c r="C94" s="102" t="s">
        <v>2</v>
      </c>
      <c r="D94" s="8">
        <v>68978.108487853999</v>
      </c>
      <c r="E94" s="8"/>
      <c r="F94" s="8"/>
      <c r="G94" s="8"/>
      <c r="H94" s="8"/>
      <c r="I94" s="8"/>
      <c r="J94" s="8">
        <v>100</v>
      </c>
      <c r="K94" s="8"/>
      <c r="L94" s="8"/>
      <c r="M94" s="8"/>
      <c r="N94" s="8"/>
      <c r="O94" s="8"/>
      <c r="P94" s="8">
        <v>100</v>
      </c>
      <c r="Q94" s="8"/>
      <c r="R94" s="8"/>
      <c r="S94" s="8"/>
      <c r="T94" s="8"/>
      <c r="U94" s="8"/>
      <c r="V94" s="8">
        <v>100</v>
      </c>
    </row>
    <row r="95" spans="1:22" s="103" customFormat="1" ht="12" x14ac:dyDescent="0.2">
      <c r="A95" s="101" t="s">
        <v>151</v>
      </c>
      <c r="B95" s="8">
        <v>2019</v>
      </c>
      <c r="C95" s="102" t="s">
        <v>2</v>
      </c>
      <c r="D95" s="8">
        <v>69426.029146423345</v>
      </c>
      <c r="E95" s="8"/>
      <c r="F95" s="8"/>
      <c r="G95" s="8"/>
      <c r="H95" s="8"/>
      <c r="I95" s="8"/>
      <c r="J95" s="8">
        <v>100</v>
      </c>
      <c r="K95" s="8"/>
      <c r="L95" s="8"/>
      <c r="M95" s="8"/>
      <c r="N95" s="8"/>
      <c r="O95" s="8"/>
      <c r="P95" s="8">
        <v>100</v>
      </c>
      <c r="Q95" s="8"/>
      <c r="R95" s="8"/>
      <c r="S95" s="8"/>
      <c r="T95" s="8"/>
      <c r="U95" s="8"/>
      <c r="V95" s="8">
        <v>100</v>
      </c>
    </row>
    <row r="96" spans="1:22" s="103" customFormat="1" ht="12" x14ac:dyDescent="0.2">
      <c r="A96" s="101" t="s">
        <v>151</v>
      </c>
      <c r="B96" s="8">
        <v>2020</v>
      </c>
      <c r="C96" s="102" t="s">
        <v>2</v>
      </c>
      <c r="D96" s="8">
        <v>69711.708934783936</v>
      </c>
      <c r="E96" s="8"/>
      <c r="F96" s="8"/>
      <c r="G96" s="8"/>
      <c r="H96" s="8"/>
      <c r="I96" s="8"/>
      <c r="J96" s="8">
        <v>100</v>
      </c>
      <c r="K96" s="8"/>
      <c r="L96" s="8"/>
      <c r="M96" s="8"/>
      <c r="N96" s="8"/>
      <c r="O96" s="8"/>
      <c r="P96" s="8">
        <v>100</v>
      </c>
      <c r="Q96" s="8"/>
      <c r="R96" s="8"/>
      <c r="S96" s="8"/>
      <c r="T96" s="8"/>
      <c r="U96" s="8"/>
      <c r="V96" s="8">
        <v>100</v>
      </c>
    </row>
    <row r="97" spans="1:31" s="103" customFormat="1" ht="12" x14ac:dyDescent="0.2">
      <c r="A97" s="101" t="s">
        <v>151</v>
      </c>
      <c r="B97" s="8">
        <v>2021</v>
      </c>
      <c r="C97" s="102" t="s">
        <v>2</v>
      </c>
      <c r="D97" s="8">
        <v>69937.799856491096</v>
      </c>
      <c r="E97" s="8"/>
      <c r="F97" s="8"/>
      <c r="G97" s="8"/>
      <c r="H97" s="8"/>
      <c r="I97" s="8"/>
      <c r="J97" s="8">
        <v>100</v>
      </c>
      <c r="K97" s="8"/>
      <c r="L97" s="8"/>
      <c r="M97" s="8"/>
      <c r="N97" s="8"/>
      <c r="O97" s="8"/>
      <c r="P97" s="8">
        <v>100</v>
      </c>
      <c r="Q97" s="8"/>
      <c r="R97" s="8"/>
      <c r="S97" s="8"/>
      <c r="T97" s="8"/>
      <c r="U97" s="8"/>
      <c r="V97" s="8">
        <v>100</v>
      </c>
    </row>
    <row r="98" spans="1:31" s="103" customFormat="1" ht="12" x14ac:dyDescent="0.2">
      <c r="A98" s="101" t="s">
        <v>151</v>
      </c>
      <c r="B98" s="8">
        <v>2022</v>
      </c>
      <c r="C98" s="102" t="s">
        <v>2</v>
      </c>
      <c r="D98" s="8">
        <v>70194.090021514887</v>
      </c>
      <c r="E98" s="8"/>
      <c r="F98" s="8"/>
      <c r="G98" s="8"/>
      <c r="H98" s="8"/>
      <c r="I98" s="8"/>
      <c r="J98" s="8">
        <v>100</v>
      </c>
      <c r="K98" s="8"/>
      <c r="L98" s="8"/>
      <c r="M98" s="8"/>
      <c r="N98" s="8"/>
      <c r="O98" s="8"/>
      <c r="P98" s="8">
        <v>100</v>
      </c>
      <c r="Q98" s="8"/>
      <c r="R98" s="8"/>
      <c r="S98" s="8"/>
      <c r="T98" s="8"/>
      <c r="U98" s="8"/>
      <c r="V98" s="8">
        <v>100</v>
      </c>
    </row>
    <row r="99" spans="1:31" s="103" customFormat="1" ht="12" x14ac:dyDescent="0.2">
      <c r="A99" s="101" t="s">
        <v>151</v>
      </c>
      <c r="B99" s="8">
        <v>2023</v>
      </c>
      <c r="C99" s="102" t="s">
        <v>2</v>
      </c>
      <c r="D99" s="8">
        <v>70243.984380493159</v>
      </c>
      <c r="E99" s="8"/>
      <c r="F99" s="8"/>
      <c r="G99" s="8"/>
      <c r="H99" s="8"/>
      <c r="I99" s="8"/>
      <c r="J99" s="8">
        <v>100</v>
      </c>
      <c r="K99" s="8"/>
      <c r="L99" s="8"/>
      <c r="M99" s="8"/>
      <c r="N99" s="8"/>
      <c r="O99" s="8"/>
      <c r="P99" s="8">
        <v>100</v>
      </c>
      <c r="Q99" s="8"/>
      <c r="R99" s="8"/>
      <c r="S99" s="8"/>
      <c r="T99" s="8"/>
      <c r="U99" s="8"/>
      <c r="V99" s="8">
        <v>100</v>
      </c>
    </row>
    <row r="100" spans="1:31" s="103" customFormat="1" ht="12" x14ac:dyDescent="0.2">
      <c r="A100" s="101" t="s">
        <v>151</v>
      </c>
      <c r="B100" s="8">
        <v>2024</v>
      </c>
      <c r="C100" s="102" t="s">
        <v>2</v>
      </c>
      <c r="D100" s="8"/>
      <c r="E100" s="8"/>
      <c r="F100" s="8"/>
      <c r="G100" s="8"/>
      <c r="H100" s="8"/>
      <c r="I100" s="8"/>
      <c r="J100" s="8"/>
      <c r="K100" s="8"/>
      <c r="L100" s="8"/>
      <c r="M100" s="8"/>
      <c r="N100" s="8"/>
      <c r="O100" s="8"/>
      <c r="P100" s="8"/>
      <c r="Q100" s="8"/>
      <c r="R100" s="8"/>
      <c r="S100" s="8"/>
      <c r="T100" s="8"/>
      <c r="U100" s="8"/>
      <c r="V100" s="8"/>
    </row>
    <row r="101" spans="1:31" s="103" customFormat="1" ht="12" x14ac:dyDescent="0.2">
      <c r="A101" s="101" t="s">
        <v>151</v>
      </c>
      <c r="B101" s="8">
        <v>2025</v>
      </c>
      <c r="C101" s="102" t="s">
        <v>2</v>
      </c>
      <c r="D101" s="8"/>
      <c r="E101" s="8"/>
      <c r="F101" s="8"/>
      <c r="G101" s="8"/>
      <c r="H101" s="8"/>
      <c r="I101" s="8"/>
      <c r="J101" s="8"/>
      <c r="K101" s="8"/>
      <c r="L101" s="8"/>
      <c r="M101" s="8"/>
      <c r="N101" s="8"/>
      <c r="O101" s="8"/>
      <c r="P101" s="8"/>
      <c r="Q101" s="8"/>
      <c r="R101" s="8"/>
      <c r="S101" s="8"/>
      <c r="T101" s="8"/>
      <c r="U101" s="8"/>
      <c r="V101" s="8"/>
    </row>
    <row r="102" spans="1:31" s="103" customFormat="1" ht="12" x14ac:dyDescent="0.2">
      <c r="A102" s="101" t="s">
        <v>151</v>
      </c>
      <c r="B102" s="8">
        <v>2026</v>
      </c>
      <c r="C102" s="102" t="s">
        <v>2</v>
      </c>
      <c r="D102" s="8"/>
      <c r="E102" s="8"/>
      <c r="F102" s="8"/>
      <c r="G102" s="8"/>
      <c r="H102" s="8"/>
      <c r="I102" s="8"/>
      <c r="J102" s="8"/>
      <c r="K102" s="8"/>
      <c r="L102" s="8"/>
      <c r="M102" s="8"/>
      <c r="N102" s="8"/>
      <c r="O102" s="8"/>
      <c r="P102" s="8"/>
      <c r="Q102" s="8"/>
      <c r="R102" s="8"/>
      <c r="S102" s="8"/>
      <c r="T102" s="8"/>
      <c r="U102" s="8"/>
      <c r="V102" s="8"/>
    </row>
    <row r="103" spans="1:31" s="103" customFormat="1" ht="12" x14ac:dyDescent="0.2">
      <c r="A103" s="101" t="s">
        <v>151</v>
      </c>
      <c r="B103" s="8">
        <v>2027</v>
      </c>
      <c r="C103" s="102" t="s">
        <v>2</v>
      </c>
      <c r="D103" s="8"/>
      <c r="E103" s="8"/>
      <c r="F103" s="8"/>
      <c r="G103" s="8"/>
      <c r="H103" s="8"/>
      <c r="I103" s="8"/>
      <c r="J103" s="8"/>
      <c r="K103" s="8"/>
      <c r="L103" s="8"/>
      <c r="M103" s="8"/>
      <c r="N103" s="8"/>
      <c r="O103" s="8"/>
      <c r="P103" s="8"/>
      <c r="Q103" s="8"/>
      <c r="R103" s="8"/>
      <c r="S103" s="8"/>
      <c r="T103" s="8"/>
      <c r="U103" s="8"/>
      <c r="V103" s="8"/>
    </row>
    <row r="104" spans="1:31" s="103" customFormat="1" ht="12" x14ac:dyDescent="0.2">
      <c r="A104" s="101" t="s">
        <v>151</v>
      </c>
      <c r="B104" s="8">
        <v>2028</v>
      </c>
      <c r="C104" s="102" t="s">
        <v>2</v>
      </c>
      <c r="D104" s="8"/>
      <c r="E104" s="8"/>
      <c r="F104" s="8"/>
      <c r="G104" s="8"/>
      <c r="H104" s="8"/>
      <c r="I104" s="8"/>
      <c r="J104" s="8"/>
      <c r="K104" s="8"/>
      <c r="L104" s="8"/>
      <c r="M104" s="8"/>
      <c r="N104" s="8"/>
      <c r="O104" s="8"/>
      <c r="P104" s="8"/>
      <c r="Q104" s="8"/>
      <c r="R104" s="8"/>
      <c r="S104" s="8"/>
      <c r="T104" s="8"/>
      <c r="U104" s="8"/>
      <c r="V104" s="8"/>
    </row>
    <row r="105" spans="1:31" s="103" customFormat="1" ht="12" x14ac:dyDescent="0.2">
      <c r="A105" s="101" t="s">
        <v>151</v>
      </c>
      <c r="B105" s="8">
        <v>2029</v>
      </c>
      <c r="C105" s="102" t="s">
        <v>2</v>
      </c>
      <c r="D105" s="8"/>
      <c r="E105" s="8"/>
      <c r="F105" s="8"/>
      <c r="G105" s="8"/>
      <c r="H105" s="8"/>
      <c r="I105" s="8"/>
      <c r="J105" s="8"/>
      <c r="K105" s="8"/>
      <c r="L105" s="8"/>
      <c r="M105" s="8"/>
      <c r="N105" s="8"/>
      <c r="O105" s="8"/>
      <c r="P105" s="8"/>
      <c r="Q105" s="8"/>
      <c r="R105" s="8"/>
      <c r="S105" s="8"/>
      <c r="T105" s="8"/>
      <c r="U105" s="8"/>
      <c r="V105" s="8"/>
    </row>
    <row r="106" spans="1:31" s="103" customFormat="1" ht="12" x14ac:dyDescent="0.2">
      <c r="A106" s="101" t="s">
        <v>151</v>
      </c>
      <c r="B106" s="8">
        <v>2030</v>
      </c>
      <c r="C106" s="102" t="s">
        <v>2</v>
      </c>
      <c r="D106" s="8"/>
      <c r="E106" s="8"/>
      <c r="F106" s="8"/>
      <c r="G106" s="8"/>
      <c r="H106" s="8"/>
      <c r="I106" s="8"/>
      <c r="J106" s="8"/>
      <c r="K106" s="8"/>
      <c r="L106" s="8"/>
      <c r="M106" s="8"/>
      <c r="N106" s="8"/>
      <c r="O106" s="8"/>
      <c r="P106" s="8"/>
      <c r="Q106" s="8"/>
      <c r="R106" s="8"/>
      <c r="S106" s="8"/>
      <c r="T106" s="8"/>
      <c r="U106" s="8"/>
      <c r="V106" s="8"/>
    </row>
    <row r="107" spans="1:31" s="103" customFormat="1" ht="12" x14ac:dyDescent="0.2">
      <c r="A107" s="101" t="s">
        <v>151</v>
      </c>
      <c r="B107" s="8">
        <v>2000</v>
      </c>
      <c r="C107" s="102" t="s">
        <v>16</v>
      </c>
      <c r="D107" s="8">
        <v>54520</v>
      </c>
      <c r="E107" s="8"/>
      <c r="F107" s="8"/>
      <c r="G107" s="8"/>
      <c r="H107" s="8"/>
      <c r="I107" s="8"/>
      <c r="J107" s="8">
        <v>100</v>
      </c>
      <c r="K107" s="8"/>
      <c r="L107" s="8"/>
      <c r="M107" s="8"/>
      <c r="N107" s="8"/>
      <c r="O107" s="8"/>
      <c r="P107" s="8">
        <v>100</v>
      </c>
      <c r="Q107" s="8"/>
      <c r="R107" s="8"/>
      <c r="S107" s="8"/>
      <c r="T107" s="8"/>
      <c r="U107" s="8"/>
      <c r="V107" s="8">
        <v>100</v>
      </c>
    </row>
    <row r="108" spans="1:31" s="103" customFormat="1" ht="12" x14ac:dyDescent="0.2">
      <c r="A108" s="101" t="s">
        <v>151</v>
      </c>
      <c r="B108" s="8">
        <v>2001</v>
      </c>
      <c r="C108" s="102" t="s">
        <v>16</v>
      </c>
      <c r="D108" s="8">
        <v>52130</v>
      </c>
      <c r="E108" s="8"/>
      <c r="F108" s="8"/>
      <c r="G108" s="8"/>
      <c r="H108" s="8"/>
      <c r="I108" s="8"/>
      <c r="J108" s="8">
        <v>100</v>
      </c>
      <c r="K108" s="8"/>
      <c r="L108" s="8"/>
      <c r="M108" s="8"/>
      <c r="N108" s="8"/>
      <c r="O108" s="8"/>
      <c r="P108" s="8">
        <v>100</v>
      </c>
      <c r="Q108" s="8"/>
      <c r="R108" s="8"/>
      <c r="S108" s="8"/>
      <c r="T108" s="8"/>
      <c r="U108" s="8"/>
      <c r="V108" s="8">
        <v>100</v>
      </c>
    </row>
    <row r="109" spans="1:31" s="103" customFormat="1" ht="12" x14ac:dyDescent="0.2">
      <c r="A109" s="101" t="s">
        <v>151</v>
      </c>
      <c r="B109" s="8">
        <v>2002</v>
      </c>
      <c r="C109" s="102" t="s">
        <v>16</v>
      </c>
      <c r="D109" s="8">
        <v>50350</v>
      </c>
      <c r="E109" s="8"/>
      <c r="F109" s="8"/>
      <c r="G109" s="8"/>
      <c r="H109" s="8"/>
      <c r="I109" s="8"/>
      <c r="J109" s="8">
        <v>100</v>
      </c>
      <c r="K109" s="8"/>
      <c r="L109" s="8"/>
      <c r="M109" s="8"/>
      <c r="N109" s="8"/>
      <c r="O109" s="8"/>
      <c r="P109" s="8">
        <v>100</v>
      </c>
      <c r="Q109" s="8"/>
      <c r="R109" s="8"/>
      <c r="S109" s="8"/>
      <c r="T109" s="8"/>
      <c r="U109" s="8"/>
      <c r="V109" s="8">
        <v>100</v>
      </c>
    </row>
    <row r="110" spans="1:31" s="103" customFormat="1" ht="12" x14ac:dyDescent="0.2">
      <c r="A110" s="101" t="s">
        <v>151</v>
      </c>
      <c r="B110" s="8">
        <v>2003</v>
      </c>
      <c r="C110" s="104" t="s">
        <v>16</v>
      </c>
      <c r="D110" s="8">
        <v>49380</v>
      </c>
      <c r="E110" s="8"/>
      <c r="F110" s="8"/>
      <c r="G110" s="8"/>
      <c r="H110" s="8"/>
      <c r="I110" s="8"/>
      <c r="J110" s="8">
        <v>100</v>
      </c>
      <c r="K110" s="8"/>
      <c r="L110" s="8"/>
      <c r="M110" s="8"/>
      <c r="N110" s="8"/>
      <c r="O110" s="8"/>
      <c r="P110" s="8">
        <v>100</v>
      </c>
      <c r="Q110" s="8"/>
      <c r="R110" s="8"/>
      <c r="S110" s="8"/>
      <c r="T110" s="8"/>
      <c r="U110" s="8"/>
      <c r="V110" s="8">
        <v>100</v>
      </c>
      <c r="W110" s="105"/>
      <c r="X110" s="105"/>
      <c r="Y110" s="105"/>
      <c r="Z110" s="105"/>
      <c r="AA110" s="105"/>
      <c r="AB110" s="105"/>
      <c r="AC110" s="105"/>
      <c r="AD110" s="105"/>
      <c r="AE110" s="105"/>
    </row>
    <row r="111" spans="1:31" s="103" customFormat="1" ht="12" x14ac:dyDescent="0.2">
      <c r="A111" s="101" t="s">
        <v>151</v>
      </c>
      <c r="B111" s="8">
        <v>2004</v>
      </c>
      <c r="C111" s="104" t="s">
        <v>16</v>
      </c>
      <c r="D111" s="8">
        <v>49370</v>
      </c>
      <c r="E111" s="8"/>
      <c r="F111" s="8"/>
      <c r="G111" s="8"/>
      <c r="H111" s="8"/>
      <c r="I111" s="8"/>
      <c r="J111" s="8">
        <v>100</v>
      </c>
      <c r="K111" s="8"/>
      <c r="L111" s="8"/>
      <c r="M111" s="8"/>
      <c r="N111" s="8"/>
      <c r="O111" s="8"/>
      <c r="P111" s="8">
        <v>100</v>
      </c>
      <c r="Q111" s="8"/>
      <c r="R111" s="8"/>
      <c r="S111" s="8"/>
      <c r="T111" s="8"/>
      <c r="U111" s="8"/>
      <c r="V111" s="8">
        <v>100</v>
      </c>
      <c r="W111" s="105"/>
      <c r="X111" s="105"/>
      <c r="Y111" s="105"/>
      <c r="Z111" s="105"/>
      <c r="AA111" s="105"/>
      <c r="AB111" s="105"/>
      <c r="AC111" s="105"/>
      <c r="AD111" s="105"/>
      <c r="AE111" s="105"/>
    </row>
    <row r="112" spans="1:31" s="103" customFormat="1" ht="12" x14ac:dyDescent="0.2">
      <c r="A112" s="101" t="s">
        <v>151</v>
      </c>
      <c r="B112" s="8">
        <v>2005</v>
      </c>
      <c r="C112" s="104" t="s">
        <v>16</v>
      </c>
      <c r="D112" s="8">
        <v>49590</v>
      </c>
      <c r="E112" s="8"/>
      <c r="F112" s="8"/>
      <c r="G112" s="8"/>
      <c r="H112" s="8"/>
      <c r="I112" s="8"/>
      <c r="J112" s="8">
        <v>100</v>
      </c>
      <c r="K112" s="8"/>
      <c r="L112" s="8"/>
      <c r="M112" s="8"/>
      <c r="N112" s="8"/>
      <c r="O112" s="8"/>
      <c r="P112" s="8">
        <v>100</v>
      </c>
      <c r="Q112" s="8"/>
      <c r="R112" s="8"/>
      <c r="S112" s="8"/>
      <c r="T112" s="8"/>
      <c r="U112" s="8"/>
      <c r="V112" s="8">
        <v>100</v>
      </c>
      <c r="W112" s="105"/>
      <c r="X112" s="105"/>
      <c r="Y112" s="105"/>
      <c r="Z112" s="105"/>
      <c r="AA112" s="105"/>
      <c r="AB112" s="105"/>
      <c r="AC112" s="105"/>
      <c r="AD112" s="105"/>
      <c r="AE112" s="105"/>
    </row>
    <row r="113" spans="1:31" s="103" customFormat="1" ht="12" x14ac:dyDescent="0.2">
      <c r="A113" s="101" t="s">
        <v>151</v>
      </c>
      <c r="B113" s="8">
        <v>2006</v>
      </c>
      <c r="C113" s="104" t="s">
        <v>16</v>
      </c>
      <c r="D113" s="8">
        <v>50530</v>
      </c>
      <c r="E113" s="8"/>
      <c r="F113" s="8"/>
      <c r="G113" s="8"/>
      <c r="H113" s="8"/>
      <c r="I113" s="8"/>
      <c r="J113" s="8">
        <v>100</v>
      </c>
      <c r="K113" s="8"/>
      <c r="L113" s="8"/>
      <c r="M113" s="8"/>
      <c r="N113" s="8"/>
      <c r="O113" s="8"/>
      <c r="P113" s="8">
        <v>100</v>
      </c>
      <c r="Q113" s="8"/>
      <c r="R113" s="8"/>
      <c r="S113" s="8"/>
      <c r="T113" s="8"/>
      <c r="U113" s="8"/>
      <c r="V113" s="8">
        <v>100</v>
      </c>
      <c r="W113" s="105"/>
      <c r="X113" s="105"/>
      <c r="Y113" s="105"/>
      <c r="Z113" s="105"/>
      <c r="AA113" s="105"/>
      <c r="AB113" s="105"/>
      <c r="AC113" s="105"/>
      <c r="AD113" s="105"/>
      <c r="AE113" s="105"/>
    </row>
    <row r="114" spans="1:31" s="103" customFormat="1" ht="12" x14ac:dyDescent="0.2">
      <c r="A114" s="101" t="s">
        <v>151</v>
      </c>
      <c r="B114" s="8">
        <v>2007</v>
      </c>
      <c r="C114" s="104" t="s">
        <v>16</v>
      </c>
      <c r="D114" s="8">
        <v>51220</v>
      </c>
      <c r="E114" s="8"/>
      <c r="F114" s="8"/>
      <c r="G114" s="8"/>
      <c r="H114" s="8"/>
      <c r="I114" s="8"/>
      <c r="J114" s="8">
        <v>100</v>
      </c>
      <c r="K114" s="8"/>
      <c r="L114" s="8"/>
      <c r="M114" s="8"/>
      <c r="N114" s="8"/>
      <c r="O114" s="8"/>
      <c r="P114" s="8">
        <v>100</v>
      </c>
      <c r="Q114" s="8"/>
      <c r="R114" s="8"/>
      <c r="S114" s="8"/>
      <c r="T114" s="8"/>
      <c r="U114" s="8"/>
      <c r="V114" s="8">
        <v>100</v>
      </c>
      <c r="W114" s="105"/>
      <c r="X114" s="105"/>
      <c r="Y114" s="105"/>
      <c r="Z114" s="105"/>
      <c r="AA114" s="105"/>
      <c r="AB114" s="105"/>
      <c r="AC114" s="105"/>
      <c r="AD114" s="105"/>
      <c r="AE114" s="105"/>
    </row>
    <row r="115" spans="1:31" s="103" customFormat="1" ht="12" x14ac:dyDescent="0.2">
      <c r="A115" s="101" t="s">
        <v>151</v>
      </c>
      <c r="B115" s="8">
        <v>2008</v>
      </c>
      <c r="C115" s="104" t="s">
        <v>16</v>
      </c>
      <c r="D115" s="8">
        <v>52110</v>
      </c>
      <c r="E115" s="8"/>
      <c r="F115" s="8"/>
      <c r="G115" s="8"/>
      <c r="H115" s="8"/>
      <c r="I115" s="8"/>
      <c r="J115" s="8">
        <v>100</v>
      </c>
      <c r="K115" s="8"/>
      <c r="L115" s="8"/>
      <c r="M115" s="8"/>
      <c r="N115" s="8"/>
      <c r="O115" s="8"/>
      <c r="P115" s="8">
        <v>100</v>
      </c>
      <c r="Q115" s="8"/>
      <c r="R115" s="8"/>
      <c r="S115" s="8"/>
      <c r="T115" s="8"/>
      <c r="U115" s="8"/>
      <c r="V115" s="8">
        <v>100</v>
      </c>
      <c r="W115" s="105"/>
      <c r="X115" s="105"/>
      <c r="Y115" s="105"/>
      <c r="Z115" s="105"/>
      <c r="AA115" s="105"/>
      <c r="AB115" s="105"/>
      <c r="AC115" s="105"/>
      <c r="AD115" s="105"/>
      <c r="AE115" s="105"/>
    </row>
    <row r="116" spans="1:31" s="103" customFormat="1" ht="12" x14ac:dyDescent="0.2">
      <c r="A116" s="101" t="s">
        <v>151</v>
      </c>
      <c r="B116" s="8">
        <v>2009</v>
      </c>
      <c r="C116" s="106" t="s">
        <v>16</v>
      </c>
      <c r="D116" s="8">
        <v>53760</v>
      </c>
      <c r="E116" s="8"/>
      <c r="F116" s="8"/>
      <c r="G116" s="8"/>
      <c r="H116" s="8"/>
      <c r="I116" s="8"/>
      <c r="J116" s="8">
        <v>100</v>
      </c>
      <c r="K116" s="8"/>
      <c r="L116" s="8"/>
      <c r="M116" s="8"/>
      <c r="N116" s="8"/>
      <c r="O116" s="8"/>
      <c r="P116" s="8">
        <v>100</v>
      </c>
      <c r="Q116" s="8"/>
      <c r="R116" s="8"/>
      <c r="S116" s="8"/>
      <c r="T116" s="8"/>
      <c r="U116" s="8"/>
      <c r="V116" s="8">
        <v>100</v>
      </c>
      <c r="W116" s="106"/>
      <c r="X116" s="106"/>
      <c r="Y116" s="106"/>
      <c r="Z116" s="106"/>
      <c r="AA116" s="106"/>
      <c r="AB116" s="106"/>
      <c r="AC116" s="106"/>
    </row>
    <row r="117" spans="1:31" s="103" customFormat="1" ht="12" x14ac:dyDescent="0.2">
      <c r="A117" s="101" t="s">
        <v>151</v>
      </c>
      <c r="B117" s="8">
        <v>2010</v>
      </c>
      <c r="C117" s="106" t="s">
        <v>16</v>
      </c>
      <c r="D117" s="8">
        <v>55600</v>
      </c>
      <c r="E117" s="8"/>
      <c r="F117" s="8"/>
      <c r="G117" s="8"/>
      <c r="H117" s="8"/>
      <c r="I117" s="8"/>
      <c r="J117" s="8">
        <v>100</v>
      </c>
      <c r="K117" s="8"/>
      <c r="L117" s="8"/>
      <c r="M117" s="8"/>
      <c r="N117" s="8"/>
      <c r="O117" s="8"/>
      <c r="P117" s="8">
        <v>100</v>
      </c>
      <c r="Q117" s="8"/>
      <c r="R117" s="8"/>
      <c r="S117" s="8"/>
      <c r="T117" s="8"/>
      <c r="U117" s="8"/>
      <c r="V117" s="8">
        <v>100</v>
      </c>
      <c r="W117" s="106"/>
      <c r="X117" s="106"/>
      <c r="Y117" s="106"/>
      <c r="Z117" s="106"/>
      <c r="AA117" s="106"/>
      <c r="AB117" s="106"/>
      <c r="AC117" s="106"/>
    </row>
    <row r="118" spans="1:31" s="103" customFormat="1" ht="12" x14ac:dyDescent="0.2">
      <c r="A118" s="101" t="s">
        <v>151</v>
      </c>
      <c r="B118" s="8">
        <v>2011</v>
      </c>
      <c r="C118" s="106" t="s">
        <v>16</v>
      </c>
      <c r="D118" s="8">
        <v>58190</v>
      </c>
      <c r="E118" s="8"/>
      <c r="F118" s="8"/>
      <c r="G118" s="8"/>
      <c r="H118" s="8"/>
      <c r="I118" s="8"/>
      <c r="J118" s="8">
        <v>100</v>
      </c>
      <c r="K118" s="8"/>
      <c r="L118" s="8"/>
      <c r="M118" s="8"/>
      <c r="N118" s="8"/>
      <c r="O118" s="8"/>
      <c r="P118" s="8">
        <v>100</v>
      </c>
      <c r="Q118" s="8"/>
      <c r="R118" s="8"/>
      <c r="S118" s="8"/>
      <c r="T118" s="8"/>
      <c r="U118" s="8"/>
      <c r="V118" s="8">
        <v>100</v>
      </c>
      <c r="W118" s="106"/>
      <c r="X118" s="106"/>
      <c r="Y118" s="106"/>
      <c r="Z118" s="106"/>
      <c r="AA118" s="106"/>
      <c r="AB118" s="106"/>
      <c r="AC118" s="106"/>
      <c r="AD118" s="106"/>
    </row>
    <row r="119" spans="1:31" s="103" customFormat="1" ht="12" x14ac:dyDescent="0.2">
      <c r="A119" s="101" t="s">
        <v>151</v>
      </c>
      <c r="B119" s="8">
        <v>2012</v>
      </c>
      <c r="C119" s="106" t="s">
        <v>16</v>
      </c>
      <c r="D119" s="8">
        <v>60304</v>
      </c>
      <c r="E119" s="8"/>
      <c r="F119" s="8"/>
      <c r="G119" s="8"/>
      <c r="H119" s="8"/>
      <c r="I119" s="8"/>
      <c r="J119" s="8">
        <v>100</v>
      </c>
      <c r="K119" s="8"/>
      <c r="L119" s="8"/>
      <c r="M119" s="8"/>
      <c r="N119" s="8"/>
      <c r="O119" s="8"/>
      <c r="P119" s="8">
        <v>100</v>
      </c>
      <c r="Q119" s="8"/>
      <c r="R119" s="8"/>
      <c r="S119" s="8"/>
      <c r="T119" s="8"/>
      <c r="U119" s="8"/>
      <c r="V119" s="8">
        <v>100</v>
      </c>
      <c r="W119" s="106"/>
      <c r="X119" s="106"/>
      <c r="Y119" s="106"/>
      <c r="Z119" s="106"/>
      <c r="AA119" s="106"/>
      <c r="AB119" s="106"/>
      <c r="AC119" s="106"/>
      <c r="AD119" s="106"/>
    </row>
    <row r="120" spans="1:31" s="103" customFormat="1" ht="12" x14ac:dyDescent="0.2">
      <c r="A120" s="101" t="s">
        <v>151</v>
      </c>
      <c r="B120" s="8">
        <v>2013</v>
      </c>
      <c r="C120" s="106" t="s">
        <v>16</v>
      </c>
      <c r="D120" s="8">
        <v>61599</v>
      </c>
      <c r="E120" s="8"/>
      <c r="F120" s="8"/>
      <c r="G120" s="8"/>
      <c r="H120" s="8"/>
      <c r="I120" s="8"/>
      <c r="J120" s="8">
        <v>100</v>
      </c>
      <c r="K120" s="8"/>
      <c r="L120" s="8"/>
      <c r="M120" s="8"/>
      <c r="N120" s="8"/>
      <c r="O120" s="8"/>
      <c r="P120" s="8">
        <v>100</v>
      </c>
      <c r="Q120" s="8"/>
      <c r="R120" s="8"/>
      <c r="S120" s="8"/>
      <c r="T120" s="8"/>
      <c r="U120" s="8"/>
      <c r="V120" s="8">
        <v>100</v>
      </c>
      <c r="W120" s="106"/>
      <c r="X120" s="106"/>
      <c r="Y120" s="106"/>
      <c r="Z120" s="106"/>
      <c r="AA120" s="106"/>
      <c r="AB120" s="106"/>
      <c r="AC120" s="106"/>
      <c r="AD120" s="106"/>
    </row>
    <row r="121" spans="1:31" s="103" customFormat="1" ht="12" x14ac:dyDescent="0.2">
      <c r="A121" s="101" t="s">
        <v>151</v>
      </c>
      <c r="B121" s="8">
        <v>2014</v>
      </c>
      <c r="C121" s="106" t="s">
        <v>16</v>
      </c>
      <c r="D121" s="8">
        <v>62515</v>
      </c>
      <c r="E121" s="8"/>
      <c r="F121" s="8"/>
      <c r="G121" s="8"/>
      <c r="H121" s="8"/>
      <c r="I121" s="8"/>
      <c r="J121" s="8">
        <v>100</v>
      </c>
      <c r="K121" s="8"/>
      <c r="L121" s="8"/>
      <c r="M121" s="8"/>
      <c r="N121" s="8"/>
      <c r="O121" s="8"/>
      <c r="P121" s="8">
        <v>100</v>
      </c>
      <c r="Q121" s="8"/>
      <c r="R121" s="8"/>
      <c r="S121" s="8"/>
      <c r="T121" s="8"/>
      <c r="U121" s="8"/>
      <c r="V121" s="8">
        <v>100</v>
      </c>
      <c r="W121" s="106"/>
      <c r="X121" s="106"/>
      <c r="Y121" s="106"/>
      <c r="Z121" s="106"/>
      <c r="AA121" s="106"/>
      <c r="AB121" s="106"/>
      <c r="AC121" s="106"/>
      <c r="AD121" s="106"/>
    </row>
    <row r="122" spans="1:31" s="103" customFormat="1" ht="12" x14ac:dyDescent="0.2">
      <c r="A122" s="101" t="s">
        <v>151</v>
      </c>
      <c r="B122" s="8">
        <v>2015</v>
      </c>
      <c r="C122" s="106" t="s">
        <v>16</v>
      </c>
      <c r="D122" s="8">
        <v>61671</v>
      </c>
      <c r="E122" s="8"/>
      <c r="F122" s="8"/>
      <c r="G122" s="8"/>
      <c r="H122" s="8"/>
      <c r="I122" s="8"/>
      <c r="J122" s="8">
        <v>100</v>
      </c>
      <c r="K122" s="8"/>
      <c r="L122" s="8"/>
      <c r="M122" s="8"/>
      <c r="N122" s="8"/>
      <c r="O122" s="8"/>
      <c r="P122" s="8">
        <v>100</v>
      </c>
      <c r="Q122" s="8"/>
      <c r="R122" s="8"/>
      <c r="S122" s="8"/>
      <c r="T122" s="8"/>
      <c r="U122" s="8"/>
      <c r="V122" s="8">
        <v>100</v>
      </c>
      <c r="W122" s="106"/>
      <c r="X122" s="106"/>
      <c r="Y122" s="106"/>
      <c r="Z122" s="106"/>
      <c r="AA122" s="106"/>
      <c r="AB122" s="106"/>
      <c r="AC122" s="106"/>
      <c r="AD122" s="106"/>
    </row>
    <row r="123" spans="1:31" s="103" customFormat="1" ht="12" x14ac:dyDescent="0.2">
      <c r="A123" s="101" t="s">
        <v>151</v>
      </c>
      <c r="B123" s="8">
        <v>2016</v>
      </c>
      <c r="C123" s="106" t="s">
        <v>16</v>
      </c>
      <c r="D123" s="8">
        <v>60108</v>
      </c>
      <c r="E123" s="8"/>
      <c r="F123" s="8"/>
      <c r="G123" s="8"/>
      <c r="H123" s="8"/>
      <c r="I123" s="8"/>
      <c r="J123" s="8">
        <v>100</v>
      </c>
      <c r="K123" s="8"/>
      <c r="L123" s="8"/>
      <c r="M123" s="8"/>
      <c r="N123" s="8"/>
      <c r="O123" s="8"/>
      <c r="P123" s="8">
        <v>100</v>
      </c>
      <c r="Q123" s="8"/>
      <c r="R123" s="8"/>
      <c r="S123" s="8"/>
      <c r="T123" s="8"/>
      <c r="U123" s="8"/>
      <c r="V123" s="8">
        <v>100</v>
      </c>
      <c r="W123" s="106"/>
      <c r="X123" s="106"/>
      <c r="Y123" s="106"/>
      <c r="Z123" s="106"/>
      <c r="AA123" s="106"/>
      <c r="AB123" s="106"/>
      <c r="AC123" s="106"/>
      <c r="AD123" s="106"/>
    </row>
    <row r="124" spans="1:31" s="103" customFormat="1" ht="12" x14ac:dyDescent="0.2">
      <c r="A124" s="101" t="s">
        <v>151</v>
      </c>
      <c r="B124" s="8">
        <v>2017</v>
      </c>
      <c r="C124" s="106" t="s">
        <v>16</v>
      </c>
      <c r="D124" s="8">
        <v>58560</v>
      </c>
      <c r="E124" s="8"/>
      <c r="F124" s="8"/>
      <c r="G124" s="8"/>
      <c r="H124" s="8"/>
      <c r="I124" s="8"/>
      <c r="J124" s="8">
        <v>100</v>
      </c>
      <c r="K124" s="8"/>
      <c r="L124" s="8"/>
      <c r="M124" s="8"/>
      <c r="N124" s="8"/>
      <c r="O124" s="8"/>
      <c r="P124" s="8">
        <v>100</v>
      </c>
      <c r="Q124" s="8"/>
      <c r="R124" s="8"/>
      <c r="S124" s="8"/>
      <c r="T124" s="8"/>
      <c r="U124" s="8"/>
      <c r="V124" s="8">
        <v>100</v>
      </c>
      <c r="W124" s="106"/>
      <c r="X124" s="106"/>
      <c r="Y124" s="106"/>
      <c r="Z124" s="106"/>
      <c r="AA124" s="106"/>
      <c r="AB124" s="106"/>
      <c r="AC124" s="106"/>
      <c r="AD124" s="106"/>
    </row>
    <row r="125" spans="1:31" s="103" customFormat="1" ht="12" x14ac:dyDescent="0.2">
      <c r="A125" s="101" t="s">
        <v>151</v>
      </c>
      <c r="B125" s="8">
        <v>2018</v>
      </c>
      <c r="C125" s="106" t="s">
        <v>16</v>
      </c>
      <c r="D125" s="8">
        <v>56735</v>
      </c>
      <c r="E125" s="8"/>
      <c r="F125" s="8"/>
      <c r="G125" s="8"/>
      <c r="H125" s="8"/>
      <c r="I125" s="8"/>
      <c r="J125" s="8">
        <v>100</v>
      </c>
      <c r="K125" s="8"/>
      <c r="L125" s="8"/>
      <c r="M125" s="8"/>
      <c r="N125" s="8"/>
      <c r="O125" s="8"/>
      <c r="P125" s="8">
        <v>100</v>
      </c>
      <c r="Q125" s="8"/>
      <c r="R125" s="8"/>
      <c r="S125" s="8"/>
      <c r="T125" s="8"/>
      <c r="U125" s="8"/>
      <c r="V125" s="8">
        <v>100</v>
      </c>
      <c r="W125" s="106"/>
      <c r="X125" s="106"/>
      <c r="Y125" s="106"/>
      <c r="Z125" s="106"/>
      <c r="AA125" s="106"/>
      <c r="AB125" s="106"/>
      <c r="AC125" s="106"/>
      <c r="AD125" s="106"/>
    </row>
    <row r="126" spans="1:31" s="103" customFormat="1" ht="12" x14ac:dyDescent="0.2">
      <c r="A126" s="101" t="s">
        <v>151</v>
      </c>
      <c r="B126" s="8">
        <v>2019</v>
      </c>
      <c r="C126" s="106" t="s">
        <v>16</v>
      </c>
      <c r="D126" s="8">
        <v>56405</v>
      </c>
      <c r="E126" s="8"/>
      <c r="F126" s="8"/>
      <c r="G126" s="8"/>
      <c r="H126" s="8"/>
      <c r="I126" s="8"/>
      <c r="J126" s="8">
        <v>100</v>
      </c>
      <c r="K126" s="8"/>
      <c r="L126" s="8"/>
      <c r="M126" s="8"/>
      <c r="N126" s="8"/>
      <c r="O126" s="8"/>
      <c r="P126" s="8">
        <v>100</v>
      </c>
      <c r="Q126" s="8"/>
      <c r="R126" s="8"/>
      <c r="S126" s="8"/>
      <c r="T126" s="8"/>
      <c r="U126" s="8"/>
      <c r="V126" s="8">
        <v>100</v>
      </c>
      <c r="W126" s="106"/>
      <c r="X126" s="106"/>
      <c r="Y126" s="106"/>
      <c r="Z126" s="106"/>
      <c r="AA126" s="106"/>
      <c r="AB126" s="106"/>
      <c r="AC126" s="106"/>
      <c r="AD126" s="106"/>
    </row>
    <row r="127" spans="1:31" s="103" customFormat="1" ht="12" x14ac:dyDescent="0.2">
      <c r="A127" s="101" t="s">
        <v>151</v>
      </c>
      <c r="B127" s="8">
        <v>2020</v>
      </c>
      <c r="C127" s="106" t="s">
        <v>16</v>
      </c>
      <c r="D127" s="8">
        <v>56663</v>
      </c>
      <c r="E127" s="8"/>
      <c r="F127" s="8"/>
      <c r="G127" s="8"/>
      <c r="H127" s="8"/>
      <c r="I127" s="8"/>
      <c r="J127" s="8">
        <v>100</v>
      </c>
      <c r="K127" s="8"/>
      <c r="L127" s="8"/>
      <c r="M127" s="8"/>
      <c r="N127" s="8"/>
      <c r="O127" s="8"/>
      <c r="P127" s="8">
        <v>100</v>
      </c>
      <c r="Q127" s="8"/>
      <c r="R127" s="8"/>
      <c r="S127" s="8"/>
      <c r="T127" s="8"/>
      <c r="U127" s="8"/>
      <c r="V127" s="8">
        <v>100</v>
      </c>
      <c r="W127" s="106"/>
      <c r="X127" s="106"/>
      <c r="Y127" s="106"/>
      <c r="Z127" s="106"/>
      <c r="AA127" s="106"/>
      <c r="AB127" s="106"/>
      <c r="AC127" s="106"/>
      <c r="AD127" s="106"/>
    </row>
    <row r="128" spans="1:31" s="103" customFormat="1" ht="12" x14ac:dyDescent="0.2">
      <c r="A128" s="106" t="s">
        <v>151</v>
      </c>
      <c r="B128" s="8">
        <v>2021</v>
      </c>
      <c r="C128" s="106" t="s">
        <v>16</v>
      </c>
      <c r="D128" s="8">
        <v>56738</v>
      </c>
      <c r="E128" s="8"/>
      <c r="F128" s="8"/>
      <c r="G128" s="8"/>
      <c r="H128" s="8"/>
      <c r="I128" s="8"/>
      <c r="J128" s="8">
        <v>100</v>
      </c>
      <c r="K128" s="8"/>
      <c r="L128" s="8"/>
      <c r="M128" s="8"/>
      <c r="N128" s="8"/>
      <c r="O128" s="8"/>
      <c r="P128" s="8">
        <v>100</v>
      </c>
      <c r="Q128" s="8"/>
      <c r="R128" s="8"/>
      <c r="S128" s="8"/>
      <c r="T128" s="8"/>
      <c r="U128" s="8"/>
      <c r="V128" s="8">
        <v>100</v>
      </c>
      <c r="W128" s="106"/>
      <c r="X128" s="106"/>
      <c r="Y128" s="106"/>
      <c r="Z128" s="106"/>
      <c r="AA128" s="106"/>
      <c r="AB128" s="106"/>
      <c r="AC128" s="106"/>
      <c r="AD128" s="106"/>
    </row>
    <row r="129" spans="1:30" s="103" customFormat="1" ht="12" x14ac:dyDescent="0.2">
      <c r="A129" s="106" t="s">
        <v>151</v>
      </c>
      <c r="B129" s="8">
        <v>2022</v>
      </c>
      <c r="C129" s="106" t="s">
        <v>16</v>
      </c>
      <c r="D129" s="8">
        <v>57523</v>
      </c>
      <c r="E129" s="8"/>
      <c r="F129" s="8"/>
      <c r="G129" s="8"/>
      <c r="H129" s="8"/>
      <c r="I129" s="8"/>
      <c r="J129" s="8">
        <v>100</v>
      </c>
      <c r="K129" s="8"/>
      <c r="L129" s="8"/>
      <c r="M129" s="8"/>
      <c r="N129" s="8"/>
      <c r="O129" s="8"/>
      <c r="P129" s="8">
        <v>100</v>
      </c>
      <c r="Q129" s="8"/>
      <c r="R129" s="8"/>
      <c r="S129" s="8"/>
      <c r="T129" s="8"/>
      <c r="U129" s="8"/>
      <c r="V129" s="8">
        <v>100</v>
      </c>
      <c r="W129" s="106"/>
      <c r="X129" s="106"/>
      <c r="Y129" s="106"/>
      <c r="Z129" s="106"/>
      <c r="AA129" s="106"/>
      <c r="AB129" s="106"/>
      <c r="AC129" s="106"/>
      <c r="AD129" s="106"/>
    </row>
    <row r="130" spans="1:30" s="103" customFormat="1" ht="12" x14ac:dyDescent="0.2">
      <c r="A130" s="106" t="s">
        <v>151</v>
      </c>
      <c r="B130" s="8">
        <v>2023</v>
      </c>
      <c r="C130" s="106" t="s">
        <v>16</v>
      </c>
      <c r="D130" s="8">
        <v>57082</v>
      </c>
      <c r="E130" s="8"/>
      <c r="F130" s="8"/>
      <c r="G130" s="8"/>
      <c r="H130" s="8"/>
      <c r="I130" s="8"/>
      <c r="J130" s="8">
        <v>100</v>
      </c>
      <c r="K130" s="8"/>
      <c r="L130" s="8"/>
      <c r="M130" s="8"/>
      <c r="N130" s="8"/>
      <c r="O130" s="8"/>
      <c r="P130" s="8">
        <v>100</v>
      </c>
      <c r="Q130" s="8"/>
      <c r="R130" s="8"/>
      <c r="S130" s="8"/>
      <c r="T130" s="8"/>
      <c r="U130" s="8"/>
      <c r="V130" s="8">
        <v>100</v>
      </c>
      <c r="W130" s="106"/>
      <c r="X130" s="106"/>
      <c r="Y130" s="106"/>
      <c r="Z130" s="106"/>
      <c r="AA130" s="106"/>
      <c r="AB130" s="106"/>
      <c r="AC130" s="106"/>
      <c r="AD130" s="106"/>
    </row>
    <row r="131" spans="1:30" s="103" customFormat="1" ht="12" x14ac:dyDescent="0.2">
      <c r="A131" s="106" t="s">
        <v>151</v>
      </c>
      <c r="B131" s="8">
        <v>2024</v>
      </c>
      <c r="C131" s="106" t="s">
        <v>16</v>
      </c>
      <c r="D131" s="8"/>
      <c r="E131" s="8"/>
      <c r="F131" s="8"/>
      <c r="G131" s="8"/>
      <c r="H131" s="8"/>
      <c r="I131" s="8"/>
      <c r="J131" s="8"/>
      <c r="K131" s="8"/>
      <c r="L131" s="8"/>
      <c r="M131" s="8"/>
      <c r="N131" s="8"/>
      <c r="O131" s="8"/>
      <c r="P131" s="8"/>
      <c r="Q131" s="8"/>
      <c r="R131" s="8"/>
      <c r="S131" s="8"/>
      <c r="T131" s="8"/>
      <c r="U131" s="8"/>
      <c r="V131" s="8"/>
      <c r="W131" s="106"/>
      <c r="X131" s="106"/>
      <c r="Y131" s="106"/>
      <c r="Z131" s="106"/>
      <c r="AA131" s="106"/>
      <c r="AB131" s="106"/>
      <c r="AC131" s="106"/>
      <c r="AD131" s="106"/>
    </row>
    <row r="132" spans="1:30" s="103" customFormat="1" ht="12" x14ac:dyDescent="0.2">
      <c r="A132" s="106" t="s">
        <v>151</v>
      </c>
      <c r="B132" s="8">
        <v>2025</v>
      </c>
      <c r="C132" s="106" t="s">
        <v>16</v>
      </c>
      <c r="D132" s="8"/>
      <c r="E132" s="8"/>
      <c r="F132" s="8"/>
      <c r="G132" s="8"/>
      <c r="H132" s="8"/>
      <c r="I132" s="8"/>
      <c r="J132" s="8"/>
      <c r="K132" s="8"/>
      <c r="L132" s="8"/>
      <c r="M132" s="8"/>
      <c r="N132" s="8"/>
      <c r="O132" s="8"/>
      <c r="P132" s="8"/>
      <c r="Q132" s="8"/>
      <c r="R132" s="8"/>
      <c r="S132" s="8"/>
      <c r="T132" s="8"/>
      <c r="U132" s="8"/>
      <c r="V132" s="8"/>
      <c r="W132" s="106"/>
      <c r="X132" s="106"/>
      <c r="Y132" s="106"/>
      <c r="Z132" s="106"/>
      <c r="AA132" s="106"/>
      <c r="AB132" s="106"/>
      <c r="AC132" s="106"/>
      <c r="AD132" s="106"/>
    </row>
    <row r="133" spans="1:30" s="103" customFormat="1" ht="12" x14ac:dyDescent="0.2">
      <c r="A133" s="106" t="s">
        <v>151</v>
      </c>
      <c r="B133" s="8">
        <v>2026</v>
      </c>
      <c r="C133" s="106" t="s">
        <v>16</v>
      </c>
      <c r="D133" s="8"/>
      <c r="E133" s="8"/>
      <c r="F133" s="8"/>
      <c r="G133" s="8"/>
      <c r="H133" s="8"/>
      <c r="I133" s="8"/>
      <c r="J133" s="8"/>
      <c r="K133" s="8"/>
      <c r="L133" s="8"/>
      <c r="M133" s="8"/>
      <c r="N133" s="8"/>
      <c r="O133" s="8"/>
      <c r="P133" s="8"/>
      <c r="Q133" s="8"/>
      <c r="R133" s="8"/>
      <c r="S133" s="8"/>
      <c r="T133" s="8"/>
      <c r="U133" s="8"/>
      <c r="V133" s="8"/>
      <c r="W133" s="106"/>
      <c r="X133" s="106"/>
      <c r="Y133" s="106"/>
      <c r="Z133" s="106"/>
      <c r="AA133" s="106"/>
      <c r="AB133" s="106"/>
      <c r="AC133" s="106"/>
      <c r="AD133" s="106"/>
    </row>
    <row r="134" spans="1:30" s="103" customFormat="1" ht="12" x14ac:dyDescent="0.2">
      <c r="A134" s="106" t="s">
        <v>151</v>
      </c>
      <c r="B134" s="8">
        <v>2027</v>
      </c>
      <c r="C134" s="106" t="s">
        <v>16</v>
      </c>
      <c r="D134" s="8"/>
      <c r="E134" s="8"/>
      <c r="F134" s="8"/>
      <c r="G134" s="8"/>
      <c r="H134" s="8"/>
      <c r="I134" s="8"/>
      <c r="J134" s="8"/>
      <c r="K134" s="8"/>
      <c r="L134" s="8"/>
      <c r="M134" s="8"/>
      <c r="N134" s="8"/>
      <c r="O134" s="8"/>
      <c r="P134" s="8"/>
      <c r="Q134" s="8"/>
      <c r="R134" s="8"/>
      <c r="S134" s="8"/>
      <c r="T134" s="8"/>
      <c r="U134" s="8"/>
      <c r="V134" s="8"/>
      <c r="W134" s="106"/>
      <c r="X134" s="106"/>
      <c r="Y134" s="106"/>
      <c r="Z134" s="106"/>
      <c r="AA134" s="106"/>
      <c r="AB134" s="106"/>
      <c r="AC134" s="106"/>
      <c r="AD134" s="106"/>
    </row>
    <row r="135" spans="1:30" s="103" customFormat="1" ht="12" x14ac:dyDescent="0.2">
      <c r="A135" s="106" t="s">
        <v>151</v>
      </c>
      <c r="B135" s="8">
        <v>2028</v>
      </c>
      <c r="C135" s="106" t="s">
        <v>16</v>
      </c>
      <c r="D135" s="8"/>
      <c r="E135" s="8"/>
      <c r="F135" s="8"/>
      <c r="G135" s="8"/>
      <c r="H135" s="8"/>
      <c r="I135" s="8"/>
      <c r="J135" s="8"/>
      <c r="K135" s="8"/>
      <c r="L135" s="8"/>
      <c r="M135" s="8"/>
      <c r="N135" s="8"/>
      <c r="O135" s="8"/>
      <c r="P135" s="8"/>
      <c r="Q135" s="8"/>
      <c r="R135" s="8"/>
      <c r="S135" s="8"/>
      <c r="T135" s="8"/>
      <c r="U135" s="8"/>
      <c r="V135" s="8"/>
      <c r="W135" s="106"/>
      <c r="X135" s="106"/>
      <c r="Y135" s="106"/>
      <c r="Z135" s="106"/>
      <c r="AA135" s="106"/>
      <c r="AB135" s="106"/>
      <c r="AC135" s="106"/>
      <c r="AD135" s="106"/>
    </row>
    <row r="136" spans="1:30" s="103" customFormat="1" ht="12" x14ac:dyDescent="0.2">
      <c r="A136" s="106" t="s">
        <v>151</v>
      </c>
      <c r="B136" s="8">
        <v>2029</v>
      </c>
      <c r="C136" s="106" t="s">
        <v>16</v>
      </c>
      <c r="D136" s="8"/>
      <c r="E136" s="8"/>
      <c r="F136" s="8"/>
      <c r="G136" s="8"/>
      <c r="H136" s="8"/>
      <c r="I136" s="8"/>
      <c r="J136" s="8"/>
      <c r="K136" s="8"/>
      <c r="L136" s="8"/>
      <c r="M136" s="8"/>
      <c r="N136" s="8"/>
      <c r="O136" s="8"/>
      <c r="P136" s="8"/>
      <c r="Q136" s="8"/>
      <c r="R136" s="8"/>
      <c r="S136" s="8"/>
      <c r="T136" s="8"/>
      <c r="U136" s="8"/>
      <c r="V136" s="8"/>
      <c r="W136" s="106"/>
      <c r="X136" s="106"/>
      <c r="Y136" s="106"/>
      <c r="Z136" s="106"/>
      <c r="AA136" s="106"/>
      <c r="AB136" s="106"/>
      <c r="AC136" s="106"/>
      <c r="AD136" s="106"/>
    </row>
    <row r="137" spans="1:30" s="103" customFormat="1" ht="12" x14ac:dyDescent="0.2">
      <c r="A137" s="106" t="s">
        <v>151</v>
      </c>
      <c r="B137" s="8">
        <v>2030</v>
      </c>
      <c r="C137" s="106" t="s">
        <v>16</v>
      </c>
      <c r="D137" s="8"/>
      <c r="E137" s="8"/>
      <c r="F137" s="8"/>
      <c r="G137" s="8"/>
      <c r="H137" s="8"/>
      <c r="I137" s="8"/>
      <c r="J137" s="8"/>
      <c r="K137" s="8"/>
      <c r="L137" s="8"/>
      <c r="M137" s="8"/>
      <c r="N137" s="8"/>
      <c r="O137" s="8"/>
      <c r="P137" s="8"/>
      <c r="Q137" s="8"/>
      <c r="R137" s="8"/>
      <c r="S137" s="8"/>
      <c r="T137" s="8"/>
      <c r="U137" s="8"/>
      <c r="V137" s="8"/>
      <c r="W137" s="106"/>
      <c r="X137" s="106"/>
      <c r="Y137" s="106"/>
      <c r="Z137" s="106"/>
      <c r="AA137" s="106"/>
      <c r="AB137" s="106"/>
      <c r="AC137" s="106"/>
      <c r="AD137" s="106"/>
    </row>
    <row r="138" spans="1:30" s="103" customFormat="1" ht="12" x14ac:dyDescent="0.2">
      <c r="A138" s="106" t="s">
        <v>151</v>
      </c>
      <c r="B138" s="8">
        <v>2000</v>
      </c>
      <c r="C138" s="106" t="s">
        <v>17</v>
      </c>
      <c r="D138" s="8">
        <v>118290</v>
      </c>
      <c r="E138" s="8">
        <v>100</v>
      </c>
      <c r="F138" s="8">
        <v>100</v>
      </c>
      <c r="G138" s="8">
        <v>100</v>
      </c>
      <c r="H138" s="8">
        <v>0</v>
      </c>
      <c r="I138" s="8">
        <v>0</v>
      </c>
      <c r="J138" s="8">
        <v>0</v>
      </c>
      <c r="K138" s="8">
        <v>100</v>
      </c>
      <c r="L138" s="8">
        <v>100</v>
      </c>
      <c r="M138" s="8">
        <v>100</v>
      </c>
      <c r="N138" s="8">
        <v>0</v>
      </c>
      <c r="O138" s="8">
        <v>0</v>
      </c>
      <c r="P138" s="8">
        <v>0</v>
      </c>
      <c r="Q138" s="8">
        <v>100</v>
      </c>
      <c r="R138" s="8">
        <v>100</v>
      </c>
      <c r="S138" s="8">
        <v>100</v>
      </c>
      <c r="T138" s="8">
        <v>0</v>
      </c>
      <c r="U138" s="8">
        <v>0</v>
      </c>
      <c r="V138" s="8">
        <v>0</v>
      </c>
      <c r="W138" s="106"/>
      <c r="X138" s="106"/>
      <c r="Y138" s="106"/>
      <c r="Z138" s="106"/>
      <c r="AA138" s="106"/>
      <c r="AB138" s="106"/>
      <c r="AC138" s="106"/>
      <c r="AD138" s="106"/>
    </row>
    <row r="139" spans="1:30" s="103" customFormat="1" ht="12" x14ac:dyDescent="0.2">
      <c r="A139" s="106" t="s">
        <v>151</v>
      </c>
      <c r="B139" s="8">
        <v>2001</v>
      </c>
      <c r="C139" s="106" t="s">
        <v>17</v>
      </c>
      <c r="D139" s="8">
        <v>111130</v>
      </c>
      <c r="E139" s="8">
        <v>100</v>
      </c>
      <c r="F139" s="8">
        <v>100</v>
      </c>
      <c r="G139" s="8">
        <v>100</v>
      </c>
      <c r="H139" s="8">
        <v>0</v>
      </c>
      <c r="I139" s="8">
        <v>0</v>
      </c>
      <c r="J139" s="8">
        <v>0</v>
      </c>
      <c r="K139" s="8">
        <v>100</v>
      </c>
      <c r="L139" s="8">
        <v>100</v>
      </c>
      <c r="M139" s="8">
        <v>100</v>
      </c>
      <c r="N139" s="8">
        <v>0</v>
      </c>
      <c r="O139" s="8">
        <v>0</v>
      </c>
      <c r="P139" s="8">
        <v>0</v>
      </c>
      <c r="Q139" s="8">
        <v>100</v>
      </c>
      <c r="R139" s="8">
        <v>100</v>
      </c>
      <c r="S139" s="8">
        <v>100</v>
      </c>
      <c r="T139" s="8">
        <v>0</v>
      </c>
      <c r="U139" s="8">
        <v>0</v>
      </c>
      <c r="V139" s="8">
        <v>0</v>
      </c>
      <c r="W139" s="106"/>
      <c r="X139" s="106"/>
      <c r="Y139" s="106"/>
      <c r="Z139" s="106"/>
      <c r="AA139" s="106"/>
      <c r="AB139" s="106"/>
      <c r="AC139" s="106"/>
      <c r="AD139" s="106"/>
    </row>
    <row r="140" spans="1:30" s="103" customFormat="1" ht="12" x14ac:dyDescent="0.2">
      <c r="A140" s="106" t="s">
        <v>151</v>
      </c>
      <c r="B140" s="8">
        <v>2002</v>
      </c>
      <c r="C140" s="106" t="s">
        <v>17</v>
      </c>
      <c r="D140" s="8">
        <v>103000</v>
      </c>
      <c r="E140" s="8">
        <v>100</v>
      </c>
      <c r="F140" s="8">
        <v>100</v>
      </c>
      <c r="G140" s="8">
        <v>100</v>
      </c>
      <c r="H140" s="8">
        <v>0</v>
      </c>
      <c r="I140" s="8">
        <v>0</v>
      </c>
      <c r="J140" s="8">
        <v>0</v>
      </c>
      <c r="K140" s="8">
        <v>100</v>
      </c>
      <c r="L140" s="8">
        <v>100</v>
      </c>
      <c r="M140" s="8">
        <v>100</v>
      </c>
      <c r="N140" s="8">
        <v>0</v>
      </c>
      <c r="O140" s="8">
        <v>0</v>
      </c>
      <c r="P140" s="8">
        <v>0</v>
      </c>
      <c r="Q140" s="8">
        <v>100</v>
      </c>
      <c r="R140" s="8">
        <v>100</v>
      </c>
      <c r="S140" s="8">
        <v>100</v>
      </c>
      <c r="T140" s="8">
        <v>0</v>
      </c>
      <c r="U140" s="8">
        <v>0</v>
      </c>
      <c r="V140" s="8">
        <v>0</v>
      </c>
      <c r="W140" s="106"/>
      <c r="X140" s="106"/>
      <c r="Y140" s="106"/>
      <c r="Z140" s="106"/>
      <c r="AA140" s="106"/>
      <c r="AB140" s="106"/>
      <c r="AC140" s="106"/>
      <c r="AD140" s="106"/>
    </row>
    <row r="141" spans="1:30" s="103" customFormat="1" ht="12" x14ac:dyDescent="0.2">
      <c r="A141" s="106" t="s">
        <v>151</v>
      </c>
      <c r="B141" s="8">
        <v>2003</v>
      </c>
      <c r="C141" s="106" t="s">
        <v>17</v>
      </c>
      <c r="D141" s="8">
        <v>94810</v>
      </c>
      <c r="E141" s="8">
        <v>100</v>
      </c>
      <c r="F141" s="8">
        <v>100</v>
      </c>
      <c r="G141" s="8">
        <v>100</v>
      </c>
      <c r="H141" s="8">
        <v>0</v>
      </c>
      <c r="I141" s="8">
        <v>0</v>
      </c>
      <c r="J141" s="8">
        <v>0</v>
      </c>
      <c r="K141" s="8">
        <v>100</v>
      </c>
      <c r="L141" s="8">
        <v>100</v>
      </c>
      <c r="M141" s="8">
        <v>100</v>
      </c>
      <c r="N141" s="8">
        <v>0</v>
      </c>
      <c r="O141" s="8">
        <v>0</v>
      </c>
      <c r="P141" s="8">
        <v>0</v>
      </c>
      <c r="Q141" s="8">
        <v>100</v>
      </c>
      <c r="R141" s="8">
        <v>100</v>
      </c>
      <c r="S141" s="8">
        <v>100</v>
      </c>
      <c r="T141" s="8">
        <v>0</v>
      </c>
      <c r="U141" s="8">
        <v>0</v>
      </c>
      <c r="V141" s="8">
        <v>0</v>
      </c>
      <c r="W141" s="106"/>
      <c r="X141" s="106"/>
      <c r="Y141" s="106"/>
      <c r="Z141" s="106"/>
      <c r="AA141" s="106"/>
      <c r="AB141" s="106"/>
      <c r="AC141" s="106"/>
      <c r="AD141" s="106"/>
    </row>
    <row r="142" spans="1:30" s="103" customFormat="1" ht="12" x14ac:dyDescent="0.2">
      <c r="A142" s="106" t="s">
        <v>151</v>
      </c>
      <c r="B142" s="8">
        <v>2004</v>
      </c>
      <c r="C142" s="106" t="s">
        <v>17</v>
      </c>
      <c r="D142" s="8">
        <v>87870</v>
      </c>
      <c r="E142" s="8">
        <v>100</v>
      </c>
      <c r="F142" s="8">
        <v>100</v>
      </c>
      <c r="G142" s="8">
        <v>100</v>
      </c>
      <c r="H142" s="8">
        <v>0</v>
      </c>
      <c r="I142" s="8">
        <v>0</v>
      </c>
      <c r="J142" s="8">
        <v>0</v>
      </c>
      <c r="K142" s="8">
        <v>100</v>
      </c>
      <c r="L142" s="8">
        <v>100</v>
      </c>
      <c r="M142" s="8">
        <v>100</v>
      </c>
      <c r="N142" s="8">
        <v>0</v>
      </c>
      <c r="O142" s="8">
        <v>0</v>
      </c>
      <c r="P142" s="8">
        <v>0</v>
      </c>
      <c r="Q142" s="8">
        <v>100</v>
      </c>
      <c r="R142" s="8">
        <v>100</v>
      </c>
      <c r="S142" s="8">
        <v>100</v>
      </c>
      <c r="T142" s="8">
        <v>0</v>
      </c>
      <c r="U142" s="8">
        <v>0</v>
      </c>
      <c r="V142" s="8">
        <v>0</v>
      </c>
      <c r="W142" s="106"/>
      <c r="X142" s="106"/>
      <c r="Y142" s="106"/>
      <c r="Z142" s="106"/>
      <c r="AA142" s="106"/>
      <c r="AB142" s="106"/>
      <c r="AC142" s="106"/>
      <c r="AD142" s="106"/>
    </row>
    <row r="143" spans="1:30" s="103" customFormat="1" ht="12" x14ac:dyDescent="0.2">
      <c r="A143" s="106" t="s">
        <v>151</v>
      </c>
      <c r="B143" s="8">
        <v>2005</v>
      </c>
      <c r="C143" s="106" t="s">
        <v>17</v>
      </c>
      <c r="D143" s="8">
        <v>82590</v>
      </c>
      <c r="E143" s="8">
        <v>100</v>
      </c>
      <c r="F143" s="8">
        <v>100</v>
      </c>
      <c r="G143" s="8">
        <v>100</v>
      </c>
      <c r="H143" s="8">
        <v>0</v>
      </c>
      <c r="I143" s="8">
        <v>0</v>
      </c>
      <c r="J143" s="8">
        <v>0</v>
      </c>
      <c r="K143" s="8">
        <v>100</v>
      </c>
      <c r="L143" s="8">
        <v>100</v>
      </c>
      <c r="M143" s="8">
        <v>100</v>
      </c>
      <c r="N143" s="8">
        <v>0</v>
      </c>
      <c r="O143" s="8">
        <v>0</v>
      </c>
      <c r="P143" s="8">
        <v>0</v>
      </c>
      <c r="Q143" s="8">
        <v>100</v>
      </c>
      <c r="R143" s="8">
        <v>100</v>
      </c>
      <c r="S143" s="8">
        <v>100</v>
      </c>
      <c r="T143" s="8">
        <v>0</v>
      </c>
      <c r="U143" s="8">
        <v>0</v>
      </c>
      <c r="V143" s="8">
        <v>0</v>
      </c>
      <c r="W143" s="106"/>
      <c r="X143" s="106"/>
      <c r="Y143" s="106"/>
      <c r="Z143" s="106"/>
      <c r="AA143" s="106"/>
      <c r="AB143" s="106"/>
      <c r="AC143" s="106"/>
      <c r="AD143" s="106"/>
    </row>
    <row r="144" spans="1:30" s="103" customFormat="1" ht="12" x14ac:dyDescent="0.2">
      <c r="A144" s="106" t="s">
        <v>151</v>
      </c>
      <c r="B144" s="8">
        <v>2006</v>
      </c>
      <c r="C144" s="106" t="s">
        <v>17</v>
      </c>
      <c r="D144" s="8">
        <v>77450</v>
      </c>
      <c r="E144" s="8">
        <v>100</v>
      </c>
      <c r="F144" s="8">
        <v>100</v>
      </c>
      <c r="G144" s="8">
        <v>100</v>
      </c>
      <c r="H144" s="8">
        <v>0</v>
      </c>
      <c r="I144" s="8">
        <v>0</v>
      </c>
      <c r="J144" s="8">
        <v>0</v>
      </c>
      <c r="K144" s="8">
        <v>100</v>
      </c>
      <c r="L144" s="8">
        <v>100</v>
      </c>
      <c r="M144" s="8">
        <v>100</v>
      </c>
      <c r="N144" s="8">
        <v>0</v>
      </c>
      <c r="O144" s="8">
        <v>0</v>
      </c>
      <c r="P144" s="8">
        <v>0</v>
      </c>
      <c r="Q144" s="8">
        <v>100</v>
      </c>
      <c r="R144" s="8">
        <v>100</v>
      </c>
      <c r="S144" s="8">
        <v>100</v>
      </c>
      <c r="T144" s="8">
        <v>0</v>
      </c>
      <c r="U144" s="8">
        <v>0</v>
      </c>
      <c r="V144" s="8">
        <v>0</v>
      </c>
      <c r="W144" s="106"/>
      <c r="X144" s="106"/>
      <c r="Y144" s="106"/>
      <c r="Z144" s="106"/>
      <c r="AA144" s="106"/>
      <c r="AB144" s="106"/>
      <c r="AC144" s="106"/>
      <c r="AD144" s="106"/>
    </row>
    <row r="145" spans="1:30" s="103" customFormat="1" ht="12" x14ac:dyDescent="0.2">
      <c r="A145" s="106" t="s">
        <v>151</v>
      </c>
      <c r="B145" s="8">
        <v>2007</v>
      </c>
      <c r="C145" s="106" t="s">
        <v>17</v>
      </c>
      <c r="D145" s="8">
        <v>74770</v>
      </c>
      <c r="E145" s="8">
        <v>100</v>
      </c>
      <c r="F145" s="8">
        <v>100</v>
      </c>
      <c r="G145" s="8">
        <v>100</v>
      </c>
      <c r="H145" s="8">
        <v>0</v>
      </c>
      <c r="I145" s="8">
        <v>0</v>
      </c>
      <c r="J145" s="8">
        <v>0</v>
      </c>
      <c r="K145" s="8">
        <v>100</v>
      </c>
      <c r="L145" s="8">
        <v>100</v>
      </c>
      <c r="M145" s="8">
        <v>100</v>
      </c>
      <c r="N145" s="8">
        <v>0</v>
      </c>
      <c r="O145" s="8">
        <v>0</v>
      </c>
      <c r="P145" s="8">
        <v>0</v>
      </c>
      <c r="Q145" s="8">
        <v>100</v>
      </c>
      <c r="R145" s="8">
        <v>100</v>
      </c>
      <c r="S145" s="8">
        <v>100</v>
      </c>
      <c r="T145" s="8">
        <v>0</v>
      </c>
      <c r="U145" s="8">
        <v>0</v>
      </c>
      <c r="V145" s="8">
        <v>0</v>
      </c>
      <c r="W145" s="106"/>
      <c r="X145" s="106"/>
      <c r="Y145" s="106"/>
      <c r="Z145" s="106"/>
      <c r="AA145" s="106"/>
      <c r="AB145" s="106"/>
      <c r="AC145" s="106"/>
      <c r="AD145" s="106"/>
    </row>
    <row r="146" spans="1:30" s="103" customFormat="1" ht="12" x14ac:dyDescent="0.2">
      <c r="A146" s="106" t="s">
        <v>151</v>
      </c>
      <c r="B146" s="8">
        <v>2008</v>
      </c>
      <c r="C146" s="106" t="s">
        <v>17</v>
      </c>
      <c r="D146" s="8">
        <v>74040</v>
      </c>
      <c r="E146" s="8">
        <v>100</v>
      </c>
      <c r="F146" s="8">
        <v>100</v>
      </c>
      <c r="G146" s="8">
        <v>100</v>
      </c>
      <c r="H146" s="8">
        <v>0</v>
      </c>
      <c r="I146" s="8">
        <v>0</v>
      </c>
      <c r="J146" s="8">
        <v>0</v>
      </c>
      <c r="K146" s="8">
        <v>100</v>
      </c>
      <c r="L146" s="8">
        <v>100</v>
      </c>
      <c r="M146" s="8">
        <v>100</v>
      </c>
      <c r="N146" s="8">
        <v>0</v>
      </c>
      <c r="O146" s="8">
        <v>0</v>
      </c>
      <c r="P146" s="8">
        <v>0</v>
      </c>
      <c r="Q146" s="8">
        <v>100</v>
      </c>
      <c r="R146" s="8">
        <v>100</v>
      </c>
      <c r="S146" s="8">
        <v>100</v>
      </c>
      <c r="T146" s="8">
        <v>0</v>
      </c>
      <c r="U146" s="8">
        <v>0</v>
      </c>
      <c r="V146" s="8">
        <v>0</v>
      </c>
      <c r="W146" s="106"/>
      <c r="X146" s="106"/>
      <c r="Y146" s="106"/>
      <c r="Z146" s="106"/>
      <c r="AA146" s="106"/>
      <c r="AB146" s="106"/>
      <c r="AC146" s="106"/>
      <c r="AD146" s="106"/>
    </row>
    <row r="147" spans="1:30" s="103" customFormat="1" ht="12" x14ac:dyDescent="0.2">
      <c r="A147" s="106" t="s">
        <v>151</v>
      </c>
      <c r="B147" s="8">
        <v>2009</v>
      </c>
      <c r="C147" s="106" t="s">
        <v>17</v>
      </c>
      <c r="D147" s="8">
        <v>73430</v>
      </c>
      <c r="E147" s="8">
        <v>100</v>
      </c>
      <c r="F147" s="8">
        <v>100</v>
      </c>
      <c r="G147" s="8">
        <v>100</v>
      </c>
      <c r="H147" s="8">
        <v>0</v>
      </c>
      <c r="I147" s="8">
        <v>0</v>
      </c>
      <c r="J147" s="8">
        <v>0</v>
      </c>
      <c r="K147" s="8">
        <v>100</v>
      </c>
      <c r="L147" s="8">
        <v>100</v>
      </c>
      <c r="M147" s="8">
        <v>100</v>
      </c>
      <c r="N147" s="8">
        <v>0</v>
      </c>
      <c r="O147" s="8">
        <v>0</v>
      </c>
      <c r="P147" s="8">
        <v>0</v>
      </c>
      <c r="Q147" s="8">
        <v>100</v>
      </c>
      <c r="R147" s="8">
        <v>100</v>
      </c>
      <c r="S147" s="8">
        <v>100</v>
      </c>
      <c r="T147" s="8">
        <v>0</v>
      </c>
      <c r="U147" s="8">
        <v>0</v>
      </c>
      <c r="V147" s="8">
        <v>0</v>
      </c>
      <c r="W147" s="106"/>
      <c r="X147" s="106"/>
      <c r="Y147" s="106"/>
      <c r="Z147" s="106"/>
      <c r="AA147" s="106"/>
      <c r="AB147" s="106"/>
      <c r="AC147" s="106"/>
      <c r="AD147" s="106"/>
    </row>
    <row r="148" spans="1:30" s="103" customFormat="1" ht="12" x14ac:dyDescent="0.2">
      <c r="A148" s="106" t="s">
        <v>151</v>
      </c>
      <c r="B148" s="8">
        <v>2010</v>
      </c>
      <c r="C148" s="106" t="s">
        <v>17</v>
      </c>
      <c r="D148" s="8">
        <v>73250</v>
      </c>
      <c r="E148" s="8">
        <v>100</v>
      </c>
      <c r="F148" s="8">
        <v>100</v>
      </c>
      <c r="G148" s="8">
        <v>100</v>
      </c>
      <c r="H148" s="8">
        <v>0</v>
      </c>
      <c r="I148" s="8">
        <v>0</v>
      </c>
      <c r="J148" s="8">
        <v>0</v>
      </c>
      <c r="K148" s="8">
        <v>100</v>
      </c>
      <c r="L148" s="8">
        <v>100</v>
      </c>
      <c r="M148" s="8">
        <v>100</v>
      </c>
      <c r="N148" s="8">
        <v>0</v>
      </c>
      <c r="O148" s="8">
        <v>0</v>
      </c>
      <c r="P148" s="8">
        <v>0</v>
      </c>
      <c r="Q148" s="8">
        <v>100</v>
      </c>
      <c r="R148" s="8">
        <v>100</v>
      </c>
      <c r="S148" s="8">
        <v>100</v>
      </c>
      <c r="T148" s="8">
        <v>0</v>
      </c>
      <c r="U148" s="8">
        <v>0</v>
      </c>
      <c r="V148" s="8">
        <v>0</v>
      </c>
      <c r="W148" s="106"/>
      <c r="X148" s="106"/>
      <c r="Y148" s="106"/>
      <c r="Z148" s="106"/>
      <c r="AA148" s="106"/>
      <c r="AB148" s="106"/>
      <c r="AC148" s="106"/>
      <c r="AD148" s="106"/>
    </row>
    <row r="149" spans="1:30" s="103" customFormat="1" ht="12" x14ac:dyDescent="0.2">
      <c r="A149" s="106" t="s">
        <v>151</v>
      </c>
      <c r="B149" s="8">
        <v>2011</v>
      </c>
      <c r="C149" s="106" t="s">
        <v>17</v>
      </c>
      <c r="D149" s="8">
        <v>73760</v>
      </c>
      <c r="E149" s="8">
        <v>100</v>
      </c>
      <c r="F149" s="8">
        <v>100</v>
      </c>
      <c r="G149" s="8">
        <v>100</v>
      </c>
      <c r="H149" s="8">
        <v>0</v>
      </c>
      <c r="I149" s="8">
        <v>0</v>
      </c>
      <c r="J149" s="8">
        <v>0</v>
      </c>
      <c r="K149" s="8">
        <v>100</v>
      </c>
      <c r="L149" s="8">
        <v>100</v>
      </c>
      <c r="M149" s="8">
        <v>100</v>
      </c>
      <c r="N149" s="8">
        <v>0</v>
      </c>
      <c r="O149" s="8">
        <v>0</v>
      </c>
      <c r="P149" s="8">
        <v>0</v>
      </c>
      <c r="Q149" s="8">
        <v>100</v>
      </c>
      <c r="R149" s="8">
        <v>100</v>
      </c>
      <c r="S149" s="8">
        <v>100</v>
      </c>
      <c r="T149" s="8">
        <v>0</v>
      </c>
      <c r="U149" s="8">
        <v>0</v>
      </c>
      <c r="V149" s="8">
        <v>0</v>
      </c>
      <c r="W149" s="106"/>
      <c r="X149" s="106"/>
      <c r="Y149" s="106"/>
      <c r="Z149" s="106"/>
      <c r="AA149" s="106"/>
      <c r="AB149" s="106"/>
      <c r="AC149" s="106"/>
      <c r="AD149" s="106"/>
    </row>
    <row r="150" spans="1:30" s="103" customFormat="1" ht="12" x14ac:dyDescent="0.2">
      <c r="A150" s="106" t="s">
        <v>151</v>
      </c>
      <c r="B150" s="8">
        <v>2012</v>
      </c>
      <c r="C150" s="106" t="s">
        <v>17</v>
      </c>
      <c r="D150" s="8">
        <v>75518</v>
      </c>
      <c r="E150" s="8">
        <v>100</v>
      </c>
      <c r="F150" s="8">
        <v>100</v>
      </c>
      <c r="G150" s="8">
        <v>100</v>
      </c>
      <c r="H150" s="8">
        <v>0</v>
      </c>
      <c r="I150" s="8">
        <v>0</v>
      </c>
      <c r="J150" s="8">
        <v>0</v>
      </c>
      <c r="K150" s="8">
        <v>100</v>
      </c>
      <c r="L150" s="8">
        <v>100</v>
      </c>
      <c r="M150" s="8">
        <v>100</v>
      </c>
      <c r="N150" s="8">
        <v>0</v>
      </c>
      <c r="O150" s="8">
        <v>0</v>
      </c>
      <c r="P150" s="8">
        <v>0</v>
      </c>
      <c r="Q150" s="8">
        <v>100</v>
      </c>
      <c r="R150" s="8">
        <v>100</v>
      </c>
      <c r="S150" s="8">
        <v>100</v>
      </c>
      <c r="T150" s="8">
        <v>0</v>
      </c>
      <c r="U150" s="8">
        <v>0</v>
      </c>
      <c r="V150" s="8">
        <v>0</v>
      </c>
      <c r="W150" s="106"/>
      <c r="X150" s="106"/>
      <c r="Y150" s="106"/>
      <c r="Z150" s="106"/>
      <c r="AA150" s="106"/>
      <c r="AB150" s="106"/>
      <c r="AC150" s="106"/>
      <c r="AD150" s="106"/>
    </row>
    <row r="151" spans="1:30" s="103" customFormat="1" ht="12" x14ac:dyDescent="0.2">
      <c r="A151" s="106" t="s">
        <v>151</v>
      </c>
      <c r="B151" s="8">
        <v>2013</v>
      </c>
      <c r="C151" s="106" t="s">
        <v>17</v>
      </c>
      <c r="D151" s="8">
        <v>77441</v>
      </c>
      <c r="E151" s="8">
        <v>100</v>
      </c>
      <c r="F151" s="8">
        <v>100</v>
      </c>
      <c r="G151" s="8">
        <v>100</v>
      </c>
      <c r="H151" s="8">
        <v>0</v>
      </c>
      <c r="I151" s="8">
        <v>0</v>
      </c>
      <c r="J151" s="8">
        <v>0</v>
      </c>
      <c r="K151" s="8">
        <v>100</v>
      </c>
      <c r="L151" s="8">
        <v>100</v>
      </c>
      <c r="M151" s="8">
        <v>100</v>
      </c>
      <c r="N151" s="8">
        <v>0</v>
      </c>
      <c r="O151" s="8">
        <v>0</v>
      </c>
      <c r="P151" s="8">
        <v>0</v>
      </c>
      <c r="Q151" s="8">
        <v>100</v>
      </c>
      <c r="R151" s="8">
        <v>100</v>
      </c>
      <c r="S151" s="8">
        <v>100</v>
      </c>
      <c r="T151" s="8">
        <v>0</v>
      </c>
      <c r="U151" s="8">
        <v>0</v>
      </c>
      <c r="V151" s="8">
        <v>0</v>
      </c>
      <c r="W151" s="106"/>
      <c r="X151" s="106"/>
      <c r="Y151" s="106"/>
      <c r="Z151" s="106"/>
      <c r="AA151" s="106"/>
      <c r="AB151" s="106"/>
      <c r="AC151" s="106"/>
      <c r="AD151" s="106"/>
    </row>
    <row r="152" spans="1:30" s="103" customFormat="1" ht="12" x14ac:dyDescent="0.2">
      <c r="A152" s="106" t="s">
        <v>151</v>
      </c>
      <c r="B152" s="8">
        <v>2014</v>
      </c>
      <c r="C152" s="106" t="s">
        <v>17</v>
      </c>
      <c r="D152" s="8">
        <v>79120</v>
      </c>
      <c r="E152" s="8">
        <v>100</v>
      </c>
      <c r="F152" s="8">
        <v>100</v>
      </c>
      <c r="G152" s="8">
        <v>100</v>
      </c>
      <c r="H152" s="8">
        <v>0</v>
      </c>
      <c r="I152" s="8">
        <v>0</v>
      </c>
      <c r="J152" s="8">
        <v>0</v>
      </c>
      <c r="K152" s="8">
        <v>100</v>
      </c>
      <c r="L152" s="8">
        <v>100</v>
      </c>
      <c r="M152" s="8">
        <v>100</v>
      </c>
      <c r="N152" s="8">
        <v>0</v>
      </c>
      <c r="O152" s="8">
        <v>0</v>
      </c>
      <c r="P152" s="8">
        <v>0</v>
      </c>
      <c r="Q152" s="8">
        <v>100</v>
      </c>
      <c r="R152" s="8">
        <v>100</v>
      </c>
      <c r="S152" s="8">
        <v>100</v>
      </c>
      <c r="T152" s="8">
        <v>0</v>
      </c>
      <c r="U152" s="8">
        <v>0</v>
      </c>
      <c r="V152" s="8">
        <v>0</v>
      </c>
      <c r="W152" s="106"/>
      <c r="X152" s="106"/>
      <c r="Y152" s="106"/>
      <c r="Z152" s="106"/>
      <c r="AA152" s="106"/>
      <c r="AB152" s="106"/>
      <c r="AC152" s="106"/>
      <c r="AD152" s="106"/>
    </row>
    <row r="153" spans="1:30" s="103" customFormat="1" ht="12" x14ac:dyDescent="0.2">
      <c r="A153" s="106" t="s">
        <v>151</v>
      </c>
      <c r="B153" s="8">
        <v>2015</v>
      </c>
      <c r="C153" s="106" t="s">
        <v>17</v>
      </c>
      <c r="D153" s="8">
        <v>82157</v>
      </c>
      <c r="E153" s="8">
        <v>100</v>
      </c>
      <c r="F153" s="8">
        <v>100</v>
      </c>
      <c r="G153" s="8">
        <v>100</v>
      </c>
      <c r="H153" s="8">
        <v>0</v>
      </c>
      <c r="I153" s="8">
        <v>0</v>
      </c>
      <c r="J153" s="8">
        <v>0</v>
      </c>
      <c r="K153" s="8">
        <v>100</v>
      </c>
      <c r="L153" s="8">
        <v>100</v>
      </c>
      <c r="M153" s="8">
        <v>100</v>
      </c>
      <c r="N153" s="8">
        <v>0</v>
      </c>
      <c r="O153" s="8">
        <v>0</v>
      </c>
      <c r="P153" s="8">
        <v>0</v>
      </c>
      <c r="Q153" s="8">
        <v>100</v>
      </c>
      <c r="R153" s="8">
        <v>100</v>
      </c>
      <c r="S153" s="8">
        <v>100</v>
      </c>
      <c r="T153" s="8">
        <v>0</v>
      </c>
      <c r="U153" s="8">
        <v>0</v>
      </c>
      <c r="V153" s="8">
        <v>0</v>
      </c>
      <c r="W153" s="106"/>
      <c r="X153" s="106"/>
      <c r="Y153" s="106"/>
      <c r="Z153" s="106"/>
      <c r="AA153" s="106"/>
      <c r="AB153" s="106"/>
      <c r="AC153" s="106"/>
      <c r="AD153" s="106"/>
    </row>
    <row r="154" spans="1:30" s="103" customFormat="1" ht="12" x14ac:dyDescent="0.2">
      <c r="A154" s="106" t="s">
        <v>151</v>
      </c>
      <c r="B154" s="8">
        <v>2016</v>
      </c>
      <c r="C154" s="106" t="s">
        <v>17</v>
      </c>
      <c r="D154" s="8">
        <v>85129</v>
      </c>
      <c r="E154" s="8">
        <v>100</v>
      </c>
      <c r="F154" s="8">
        <v>100</v>
      </c>
      <c r="G154" s="8">
        <v>100</v>
      </c>
      <c r="H154" s="8">
        <v>0</v>
      </c>
      <c r="I154" s="8">
        <v>0</v>
      </c>
      <c r="J154" s="8">
        <v>0</v>
      </c>
      <c r="K154" s="8">
        <v>100</v>
      </c>
      <c r="L154" s="8">
        <v>100</v>
      </c>
      <c r="M154" s="8">
        <v>100</v>
      </c>
      <c r="N154" s="8">
        <v>0</v>
      </c>
      <c r="O154" s="8">
        <v>0</v>
      </c>
      <c r="P154" s="8">
        <v>0</v>
      </c>
      <c r="Q154" s="8">
        <v>100</v>
      </c>
      <c r="R154" s="8">
        <v>100</v>
      </c>
      <c r="S154" s="8">
        <v>100</v>
      </c>
      <c r="T154" s="8">
        <v>0</v>
      </c>
      <c r="U154" s="8">
        <v>0</v>
      </c>
      <c r="V154" s="8">
        <v>0</v>
      </c>
      <c r="W154" s="106"/>
      <c r="X154" s="106"/>
      <c r="Y154" s="106"/>
      <c r="Z154" s="106"/>
      <c r="AA154" s="106"/>
      <c r="AB154" s="106"/>
      <c r="AC154" s="106"/>
      <c r="AD154" s="106"/>
    </row>
    <row r="155" spans="1:30" s="103" customFormat="1" ht="12" x14ac:dyDescent="0.2">
      <c r="A155" s="106" t="s">
        <v>151</v>
      </c>
      <c r="B155" s="8">
        <v>2017</v>
      </c>
      <c r="C155" s="106" t="s">
        <v>17</v>
      </c>
      <c r="D155" s="8">
        <v>88038</v>
      </c>
      <c r="E155" s="8">
        <v>100</v>
      </c>
      <c r="F155" s="8">
        <v>100</v>
      </c>
      <c r="G155" s="8">
        <v>100</v>
      </c>
      <c r="H155" s="8">
        <v>0</v>
      </c>
      <c r="I155" s="8">
        <v>0</v>
      </c>
      <c r="J155" s="8">
        <v>0</v>
      </c>
      <c r="K155" s="8">
        <v>100</v>
      </c>
      <c r="L155" s="8">
        <v>100</v>
      </c>
      <c r="M155" s="8">
        <v>100</v>
      </c>
      <c r="N155" s="8">
        <v>0</v>
      </c>
      <c r="O155" s="8">
        <v>0</v>
      </c>
      <c r="P155" s="8">
        <v>0</v>
      </c>
      <c r="Q155" s="8">
        <v>100</v>
      </c>
      <c r="R155" s="8">
        <v>100</v>
      </c>
      <c r="S155" s="8">
        <v>100</v>
      </c>
      <c r="T155" s="8">
        <v>0</v>
      </c>
      <c r="U155" s="8">
        <v>0</v>
      </c>
      <c r="V155" s="8">
        <v>0</v>
      </c>
      <c r="W155" s="106"/>
      <c r="X155" s="106"/>
      <c r="Y155" s="106"/>
      <c r="Z155" s="106"/>
      <c r="AA155" s="106"/>
      <c r="AB155" s="106"/>
      <c r="AC155" s="106"/>
      <c r="AD155" s="106"/>
    </row>
    <row r="156" spans="1:30" s="103" customFormat="1" ht="12" x14ac:dyDescent="0.2">
      <c r="A156" s="106" t="s">
        <v>151</v>
      </c>
      <c r="B156" s="8">
        <v>2018</v>
      </c>
      <c r="C156" s="106" t="s">
        <v>17</v>
      </c>
      <c r="D156" s="8">
        <v>90407</v>
      </c>
      <c r="E156" s="8">
        <v>100</v>
      </c>
      <c r="F156" s="8">
        <v>100</v>
      </c>
      <c r="G156" s="8">
        <v>100</v>
      </c>
      <c r="H156" s="8">
        <v>0</v>
      </c>
      <c r="I156" s="8">
        <v>0</v>
      </c>
      <c r="J156" s="8">
        <v>0</v>
      </c>
      <c r="K156" s="8">
        <v>100</v>
      </c>
      <c r="L156" s="8">
        <v>100</v>
      </c>
      <c r="M156" s="8">
        <v>100</v>
      </c>
      <c r="N156" s="8">
        <v>0</v>
      </c>
      <c r="O156" s="8">
        <v>0</v>
      </c>
      <c r="P156" s="8">
        <v>0</v>
      </c>
      <c r="Q156" s="8">
        <v>100</v>
      </c>
      <c r="R156" s="8">
        <v>100</v>
      </c>
      <c r="S156" s="8">
        <v>100</v>
      </c>
      <c r="T156" s="8">
        <v>0</v>
      </c>
      <c r="U156" s="8">
        <v>0</v>
      </c>
      <c r="V156" s="8">
        <v>0</v>
      </c>
      <c r="W156" s="106"/>
      <c r="X156" s="106"/>
      <c r="Y156" s="106"/>
      <c r="Z156" s="106"/>
      <c r="AA156" s="106"/>
      <c r="AB156" s="106"/>
      <c r="AC156" s="106"/>
      <c r="AD156" s="106"/>
    </row>
    <row r="157" spans="1:30" s="103" customFormat="1" ht="12" x14ac:dyDescent="0.2">
      <c r="A157" s="106" t="s">
        <v>151</v>
      </c>
      <c r="B157" s="8">
        <v>2019</v>
      </c>
      <c r="C157" s="106" t="s">
        <v>17</v>
      </c>
      <c r="D157" s="8">
        <v>91300</v>
      </c>
      <c r="E157" s="8">
        <v>100</v>
      </c>
      <c r="F157" s="8">
        <v>100</v>
      </c>
      <c r="G157" s="8">
        <v>100</v>
      </c>
      <c r="H157" s="8">
        <v>0</v>
      </c>
      <c r="I157" s="8">
        <v>0</v>
      </c>
      <c r="J157" s="8">
        <v>0</v>
      </c>
      <c r="K157" s="8">
        <v>100</v>
      </c>
      <c r="L157" s="8">
        <v>100</v>
      </c>
      <c r="M157" s="8">
        <v>100</v>
      </c>
      <c r="N157" s="8">
        <v>0</v>
      </c>
      <c r="O157" s="8">
        <v>0</v>
      </c>
      <c r="P157" s="8">
        <v>0</v>
      </c>
      <c r="Q157" s="8">
        <v>100</v>
      </c>
      <c r="R157" s="8">
        <v>100</v>
      </c>
      <c r="S157" s="8">
        <v>100</v>
      </c>
      <c r="T157" s="8">
        <v>0</v>
      </c>
      <c r="U157" s="8">
        <v>0</v>
      </c>
      <c r="V157" s="8">
        <v>0</v>
      </c>
      <c r="W157" s="106"/>
      <c r="X157" s="106"/>
      <c r="Y157" s="106"/>
      <c r="Z157" s="106"/>
      <c r="AA157" s="106"/>
      <c r="AB157" s="106"/>
      <c r="AC157" s="106"/>
      <c r="AD157" s="106"/>
    </row>
    <row r="158" spans="1:30" s="103" customFormat="1" ht="12" x14ac:dyDescent="0.2">
      <c r="A158" s="106" t="s">
        <v>151</v>
      </c>
      <c r="B158" s="8">
        <v>2020</v>
      </c>
      <c r="C158" s="106" t="s">
        <v>17</v>
      </c>
      <c r="D158" s="8">
        <v>91210</v>
      </c>
      <c r="E158" s="8">
        <v>100</v>
      </c>
      <c r="F158" s="8">
        <v>100</v>
      </c>
      <c r="G158" s="8">
        <v>100</v>
      </c>
      <c r="H158" s="8">
        <v>0</v>
      </c>
      <c r="I158" s="8">
        <v>0</v>
      </c>
      <c r="J158" s="8">
        <v>0</v>
      </c>
      <c r="K158" s="8">
        <v>100</v>
      </c>
      <c r="L158" s="8">
        <v>100</v>
      </c>
      <c r="M158" s="8">
        <v>100</v>
      </c>
      <c r="N158" s="8">
        <v>0</v>
      </c>
      <c r="O158" s="8">
        <v>0</v>
      </c>
      <c r="P158" s="8">
        <v>0</v>
      </c>
      <c r="Q158" s="8">
        <v>100</v>
      </c>
      <c r="R158" s="8">
        <v>100</v>
      </c>
      <c r="S158" s="8">
        <v>100</v>
      </c>
      <c r="T158" s="8">
        <v>0</v>
      </c>
      <c r="U158" s="8">
        <v>0</v>
      </c>
      <c r="V158" s="8">
        <v>0</v>
      </c>
      <c r="W158" s="106"/>
      <c r="X158" s="106"/>
      <c r="Y158" s="106"/>
      <c r="Z158" s="106"/>
      <c r="AA158" s="106"/>
      <c r="AB158" s="106"/>
      <c r="AC158" s="106"/>
      <c r="AD158" s="106"/>
    </row>
    <row r="159" spans="1:30" s="103" customFormat="1" ht="12" x14ac:dyDescent="0.2">
      <c r="A159" s="106" t="s">
        <v>151</v>
      </c>
      <c r="B159" s="8">
        <v>2021</v>
      </c>
      <c r="C159" s="106" t="s">
        <v>17</v>
      </c>
      <c r="D159" s="8">
        <v>90059</v>
      </c>
      <c r="E159" s="8">
        <v>100</v>
      </c>
      <c r="F159" s="8">
        <v>100</v>
      </c>
      <c r="G159" s="8">
        <v>100</v>
      </c>
      <c r="H159" s="8">
        <v>0</v>
      </c>
      <c r="I159" s="8">
        <v>0</v>
      </c>
      <c r="J159" s="8">
        <v>0</v>
      </c>
      <c r="K159" s="8">
        <v>100</v>
      </c>
      <c r="L159" s="8">
        <v>100</v>
      </c>
      <c r="M159" s="8">
        <v>100</v>
      </c>
      <c r="N159" s="8">
        <v>0</v>
      </c>
      <c r="O159" s="8">
        <v>0</v>
      </c>
      <c r="P159" s="8">
        <v>0</v>
      </c>
      <c r="Q159" s="8">
        <v>100</v>
      </c>
      <c r="R159" s="8">
        <v>100</v>
      </c>
      <c r="S159" s="8">
        <v>100</v>
      </c>
      <c r="T159" s="8">
        <v>0</v>
      </c>
      <c r="U159" s="8">
        <v>0</v>
      </c>
      <c r="V159" s="8">
        <v>0</v>
      </c>
      <c r="W159" s="106"/>
      <c r="X159" s="106"/>
      <c r="Y159" s="106"/>
      <c r="Z159" s="106"/>
      <c r="AA159" s="106"/>
      <c r="AB159" s="106"/>
      <c r="AC159" s="106"/>
      <c r="AD159" s="106"/>
    </row>
    <row r="160" spans="1:30" s="103" customFormat="1" ht="12" x14ac:dyDescent="0.2">
      <c r="A160" s="106" t="s">
        <v>151</v>
      </c>
      <c r="B160" s="8">
        <v>2022</v>
      </c>
      <c r="C160" s="106" t="s">
        <v>17</v>
      </c>
      <c r="D160" s="8">
        <v>88429</v>
      </c>
      <c r="E160" s="8">
        <v>100</v>
      </c>
      <c r="F160" s="8">
        <v>100</v>
      </c>
      <c r="G160" s="8">
        <v>100</v>
      </c>
      <c r="H160" s="8">
        <v>0</v>
      </c>
      <c r="I160" s="8">
        <v>0</v>
      </c>
      <c r="J160" s="8">
        <v>0</v>
      </c>
      <c r="K160" s="8">
        <v>100</v>
      </c>
      <c r="L160" s="8">
        <v>100</v>
      </c>
      <c r="M160" s="8">
        <v>100</v>
      </c>
      <c r="N160" s="8">
        <v>0</v>
      </c>
      <c r="O160" s="8">
        <v>0</v>
      </c>
      <c r="P160" s="8">
        <v>0</v>
      </c>
      <c r="Q160" s="8">
        <v>100</v>
      </c>
      <c r="R160" s="8">
        <v>100</v>
      </c>
      <c r="S160" s="8">
        <v>100</v>
      </c>
      <c r="T160" s="8">
        <v>0</v>
      </c>
      <c r="U160" s="8">
        <v>0</v>
      </c>
      <c r="V160" s="8">
        <v>0</v>
      </c>
      <c r="W160" s="106"/>
      <c r="X160" s="106"/>
      <c r="Y160" s="106"/>
      <c r="Z160" s="106"/>
      <c r="AA160" s="106"/>
      <c r="AB160" s="106"/>
      <c r="AC160" s="106"/>
      <c r="AD160" s="106"/>
    </row>
    <row r="161" spans="1:30" s="103" customFormat="1" ht="12" x14ac:dyDescent="0.2">
      <c r="A161" s="106" t="s">
        <v>151</v>
      </c>
      <c r="B161" s="8">
        <v>2023</v>
      </c>
      <c r="C161" s="106" t="s">
        <v>17</v>
      </c>
      <c r="D161" s="8">
        <v>87252</v>
      </c>
      <c r="E161" s="8">
        <v>100</v>
      </c>
      <c r="F161" s="8">
        <v>100</v>
      </c>
      <c r="G161" s="8">
        <v>100</v>
      </c>
      <c r="H161" s="8">
        <v>0</v>
      </c>
      <c r="I161" s="8">
        <v>0</v>
      </c>
      <c r="J161" s="8">
        <v>0</v>
      </c>
      <c r="K161" s="8">
        <v>100</v>
      </c>
      <c r="L161" s="8">
        <v>100</v>
      </c>
      <c r="M161" s="8">
        <v>100</v>
      </c>
      <c r="N161" s="8">
        <v>0</v>
      </c>
      <c r="O161" s="8">
        <v>0</v>
      </c>
      <c r="P161" s="8">
        <v>0</v>
      </c>
      <c r="Q161" s="8">
        <v>100</v>
      </c>
      <c r="R161" s="8">
        <v>100</v>
      </c>
      <c r="S161" s="8">
        <v>100</v>
      </c>
      <c r="T161" s="8">
        <v>0</v>
      </c>
      <c r="U161" s="8">
        <v>0</v>
      </c>
      <c r="V161" s="8">
        <v>0</v>
      </c>
      <c r="W161" s="106"/>
      <c r="X161" s="106"/>
      <c r="Y161" s="106"/>
      <c r="Z161" s="106"/>
      <c r="AA161" s="106"/>
      <c r="AB161" s="106"/>
      <c r="AC161" s="106"/>
      <c r="AD161" s="106"/>
    </row>
    <row r="162" spans="1:30" s="103" customFormat="1" ht="12" x14ac:dyDescent="0.2">
      <c r="A162" s="106" t="s">
        <v>151</v>
      </c>
      <c r="B162" s="8">
        <v>2024</v>
      </c>
      <c r="C162" s="106" t="s">
        <v>17</v>
      </c>
      <c r="D162" s="8"/>
      <c r="E162" s="8"/>
      <c r="F162" s="8"/>
      <c r="G162" s="8"/>
      <c r="H162" s="8"/>
      <c r="I162" s="8"/>
      <c r="J162" s="8"/>
      <c r="K162" s="8"/>
      <c r="L162" s="8"/>
      <c r="M162" s="8"/>
      <c r="N162" s="8"/>
      <c r="O162" s="8"/>
      <c r="P162" s="8"/>
      <c r="Q162" s="8"/>
      <c r="R162" s="8"/>
      <c r="S162" s="8"/>
      <c r="T162" s="8"/>
      <c r="U162" s="8"/>
      <c r="V162" s="8"/>
      <c r="W162" s="106"/>
      <c r="X162" s="106"/>
      <c r="Y162" s="106"/>
      <c r="Z162" s="106"/>
      <c r="AA162" s="106"/>
      <c r="AB162" s="106"/>
      <c r="AC162" s="106"/>
      <c r="AD162" s="106"/>
    </row>
    <row r="163" spans="1:30" s="103" customFormat="1" ht="12" x14ac:dyDescent="0.2">
      <c r="A163" s="106" t="s">
        <v>151</v>
      </c>
      <c r="B163" s="8">
        <v>2025</v>
      </c>
      <c r="C163" s="106" t="s">
        <v>17</v>
      </c>
      <c r="D163" s="8"/>
      <c r="E163" s="8"/>
      <c r="F163" s="8"/>
      <c r="G163" s="8"/>
      <c r="H163" s="8"/>
      <c r="I163" s="8"/>
      <c r="J163" s="8"/>
      <c r="K163" s="8"/>
      <c r="L163" s="8"/>
      <c r="M163" s="8"/>
      <c r="N163" s="8"/>
      <c r="O163" s="8"/>
      <c r="P163" s="8"/>
      <c r="Q163" s="8"/>
      <c r="R163" s="8"/>
      <c r="S163" s="8"/>
      <c r="T163" s="8"/>
      <c r="U163" s="8"/>
      <c r="V163" s="8"/>
      <c r="W163" s="106"/>
      <c r="X163" s="106"/>
      <c r="Y163" s="106"/>
      <c r="Z163" s="106"/>
      <c r="AA163" s="106"/>
      <c r="AB163" s="106"/>
      <c r="AC163" s="106"/>
      <c r="AD163" s="106"/>
    </row>
    <row r="164" spans="1:30" s="103" customFormat="1" ht="12" x14ac:dyDescent="0.2">
      <c r="A164" s="106" t="s">
        <v>151</v>
      </c>
      <c r="B164" s="8">
        <v>2026</v>
      </c>
      <c r="C164" s="106" t="s">
        <v>17</v>
      </c>
      <c r="D164" s="8"/>
      <c r="E164" s="8"/>
      <c r="F164" s="8"/>
      <c r="G164" s="8"/>
      <c r="H164" s="8"/>
      <c r="I164" s="8"/>
      <c r="J164" s="8"/>
      <c r="K164" s="8"/>
      <c r="L164" s="8"/>
      <c r="M164" s="8"/>
      <c r="N164" s="8"/>
      <c r="O164" s="8"/>
      <c r="P164" s="8"/>
      <c r="Q164" s="8"/>
      <c r="R164" s="8"/>
      <c r="S164" s="8"/>
      <c r="T164" s="8"/>
      <c r="U164" s="8"/>
      <c r="V164" s="8"/>
      <c r="W164" s="106"/>
      <c r="X164" s="106"/>
      <c r="Y164" s="106"/>
      <c r="Z164" s="106"/>
      <c r="AA164" s="106"/>
      <c r="AB164" s="106"/>
      <c r="AC164" s="106"/>
      <c r="AD164" s="106"/>
    </row>
    <row r="165" spans="1:30" s="103" customFormat="1" ht="12" x14ac:dyDescent="0.2">
      <c r="A165" s="106" t="s">
        <v>151</v>
      </c>
      <c r="B165" s="8">
        <v>2027</v>
      </c>
      <c r="C165" s="106" t="s">
        <v>17</v>
      </c>
      <c r="D165" s="8"/>
      <c r="E165" s="8"/>
      <c r="F165" s="8"/>
      <c r="G165" s="8"/>
      <c r="H165" s="8"/>
      <c r="I165" s="8"/>
      <c r="J165" s="8"/>
      <c r="K165" s="8"/>
      <c r="L165" s="8"/>
      <c r="M165" s="8"/>
      <c r="N165" s="8"/>
      <c r="O165" s="8"/>
      <c r="P165" s="8"/>
      <c r="Q165" s="8"/>
      <c r="R165" s="8"/>
      <c r="S165" s="8"/>
      <c r="T165" s="8"/>
      <c r="U165" s="8"/>
      <c r="V165" s="8"/>
      <c r="W165" s="106"/>
      <c r="X165" s="106"/>
      <c r="Y165" s="106"/>
      <c r="Z165" s="106"/>
      <c r="AA165" s="106"/>
      <c r="AB165" s="106"/>
      <c r="AC165" s="106"/>
      <c r="AD165" s="106"/>
    </row>
    <row r="166" spans="1:30" s="103" customFormat="1" ht="12" x14ac:dyDescent="0.2">
      <c r="A166" s="106" t="s">
        <v>151</v>
      </c>
      <c r="B166" s="8">
        <v>2028</v>
      </c>
      <c r="C166" s="106" t="s">
        <v>17</v>
      </c>
      <c r="D166" s="8"/>
      <c r="E166" s="8"/>
      <c r="F166" s="8"/>
      <c r="G166" s="8"/>
      <c r="H166" s="8"/>
      <c r="I166" s="8"/>
      <c r="J166" s="8"/>
      <c r="K166" s="8"/>
      <c r="L166" s="8"/>
      <c r="M166" s="8"/>
      <c r="N166" s="8"/>
      <c r="O166" s="8"/>
      <c r="P166" s="8"/>
      <c r="Q166" s="8"/>
      <c r="R166" s="8"/>
      <c r="S166" s="8"/>
      <c r="T166" s="8"/>
      <c r="U166" s="8"/>
      <c r="V166" s="8"/>
      <c r="W166" s="106"/>
      <c r="X166" s="106"/>
      <c r="Y166" s="106"/>
      <c r="Z166" s="106"/>
      <c r="AA166" s="106"/>
      <c r="AB166" s="106"/>
      <c r="AC166" s="106"/>
      <c r="AD166" s="106"/>
    </row>
    <row r="167" spans="1:30" s="103" customFormat="1" ht="12" x14ac:dyDescent="0.2">
      <c r="A167" s="106" t="s">
        <v>151</v>
      </c>
      <c r="B167" s="8">
        <v>2029</v>
      </c>
      <c r="C167" s="106" t="s">
        <v>17</v>
      </c>
      <c r="D167" s="8"/>
      <c r="E167" s="8"/>
      <c r="F167" s="8"/>
      <c r="G167" s="8"/>
      <c r="H167" s="8"/>
      <c r="I167" s="8"/>
      <c r="J167" s="8"/>
      <c r="K167" s="8"/>
      <c r="L167" s="8"/>
      <c r="M167" s="8"/>
      <c r="N167" s="8"/>
      <c r="O167" s="8"/>
      <c r="P167" s="8"/>
      <c r="Q167" s="8"/>
      <c r="R167" s="8"/>
      <c r="S167" s="8"/>
      <c r="T167" s="8"/>
      <c r="U167" s="8"/>
      <c r="V167" s="8"/>
      <c r="W167" s="106"/>
      <c r="X167" s="106"/>
      <c r="Y167" s="106"/>
      <c r="Z167" s="106"/>
      <c r="AA167" s="106"/>
      <c r="AB167" s="106"/>
    </row>
    <row r="168" spans="1:30" s="103" customFormat="1" ht="12" x14ac:dyDescent="0.2">
      <c r="A168" s="106" t="s">
        <v>151</v>
      </c>
      <c r="B168" s="8">
        <v>2030</v>
      </c>
      <c r="C168" s="106" t="s">
        <v>17</v>
      </c>
      <c r="D168" s="8"/>
      <c r="E168" s="8"/>
      <c r="F168" s="8"/>
      <c r="G168" s="8"/>
      <c r="H168" s="8"/>
      <c r="I168" s="8"/>
      <c r="J168" s="8"/>
      <c r="K168" s="8"/>
      <c r="L168" s="8"/>
      <c r="M168" s="8"/>
      <c r="N168" s="8"/>
      <c r="O168" s="8"/>
      <c r="P168" s="8"/>
      <c r="Q168" s="8"/>
      <c r="R168" s="8"/>
      <c r="S168" s="8"/>
      <c r="T168" s="8"/>
      <c r="U168" s="8"/>
      <c r="V168" s="8"/>
      <c r="W168" s="106"/>
      <c r="X168" s="106"/>
      <c r="Y168" s="106"/>
      <c r="Z168" s="106"/>
      <c r="AA168" s="106"/>
      <c r="AB168" s="106"/>
    </row>
    <row r="169" spans="1:30" ht="15.75" x14ac:dyDescent="0.25">
      <c r="A169" s="107" t="s">
        <v>151</v>
      </c>
      <c r="B169" s="8">
        <v>2000</v>
      </c>
      <c r="C169" s="107" t="s">
        <v>18</v>
      </c>
      <c r="D169" s="8">
        <v>123010</v>
      </c>
      <c r="E169" s="8">
        <v>100</v>
      </c>
      <c r="F169" s="8">
        <v>100</v>
      </c>
      <c r="G169" s="8">
        <v>100</v>
      </c>
      <c r="H169" s="8">
        <v>0</v>
      </c>
      <c r="I169" s="8">
        <v>0</v>
      </c>
      <c r="J169" s="8">
        <v>0</v>
      </c>
      <c r="K169" s="8">
        <v>100</v>
      </c>
      <c r="L169" s="8">
        <v>100</v>
      </c>
      <c r="M169" s="8">
        <v>100</v>
      </c>
      <c r="N169" s="8">
        <v>0</v>
      </c>
      <c r="O169" s="8">
        <v>0</v>
      </c>
      <c r="P169" s="8">
        <v>0</v>
      </c>
      <c r="Q169" s="8">
        <v>100</v>
      </c>
      <c r="R169" s="8">
        <v>100</v>
      </c>
      <c r="S169" s="8">
        <v>100</v>
      </c>
      <c r="T169" s="8">
        <v>0</v>
      </c>
      <c r="U169" s="8">
        <v>0</v>
      </c>
      <c r="V169" s="8">
        <v>0</v>
      </c>
      <c r="W169" s="107"/>
      <c r="X169" s="107"/>
      <c r="Y169" s="107"/>
      <c r="Z169" s="107"/>
      <c r="AA169" s="107"/>
      <c r="AB169" s="107"/>
    </row>
    <row r="170" spans="1:30" ht="15.75" x14ac:dyDescent="0.25">
      <c r="A170" s="107" t="s">
        <v>151</v>
      </c>
      <c r="B170" s="8">
        <v>2001</v>
      </c>
      <c r="C170" s="107" t="s">
        <v>18</v>
      </c>
      <c r="D170" s="8">
        <v>123660</v>
      </c>
      <c r="E170" s="8">
        <v>100</v>
      </c>
      <c r="F170" s="8">
        <v>100</v>
      </c>
      <c r="G170" s="8">
        <v>100</v>
      </c>
      <c r="H170" s="8">
        <v>0</v>
      </c>
      <c r="I170" s="8">
        <v>0</v>
      </c>
      <c r="J170" s="8">
        <v>0</v>
      </c>
      <c r="K170" s="8">
        <v>100</v>
      </c>
      <c r="L170" s="8">
        <v>100</v>
      </c>
      <c r="M170" s="8">
        <v>100</v>
      </c>
      <c r="N170" s="8">
        <v>0</v>
      </c>
      <c r="O170" s="8">
        <v>0</v>
      </c>
      <c r="P170" s="8">
        <v>0</v>
      </c>
      <c r="Q170" s="8">
        <v>100</v>
      </c>
      <c r="R170" s="8">
        <v>100</v>
      </c>
      <c r="S170" s="8">
        <v>100</v>
      </c>
      <c r="T170" s="8">
        <v>0</v>
      </c>
      <c r="U170" s="8">
        <v>0</v>
      </c>
      <c r="V170" s="8">
        <v>0</v>
      </c>
      <c r="W170" s="107"/>
      <c r="X170" s="107"/>
      <c r="Y170" s="107"/>
      <c r="Z170" s="107"/>
      <c r="AA170" s="107"/>
      <c r="AB170" s="107"/>
    </row>
    <row r="171" spans="1:30" ht="15.75" x14ac:dyDescent="0.25">
      <c r="A171" s="107" t="s">
        <v>151</v>
      </c>
      <c r="B171" s="8">
        <v>2002</v>
      </c>
      <c r="C171" s="107" t="s">
        <v>18</v>
      </c>
      <c r="D171" s="8">
        <v>124410</v>
      </c>
      <c r="E171" s="8">
        <v>100</v>
      </c>
      <c r="F171" s="8">
        <v>100</v>
      </c>
      <c r="G171" s="8">
        <v>100</v>
      </c>
      <c r="H171" s="8">
        <v>0</v>
      </c>
      <c r="I171" s="8">
        <v>0</v>
      </c>
      <c r="J171" s="8">
        <v>0</v>
      </c>
      <c r="K171" s="8">
        <v>100</v>
      </c>
      <c r="L171" s="8">
        <v>100</v>
      </c>
      <c r="M171" s="8">
        <v>100</v>
      </c>
      <c r="N171" s="8">
        <v>0</v>
      </c>
      <c r="O171" s="8">
        <v>0</v>
      </c>
      <c r="P171" s="8">
        <v>0</v>
      </c>
      <c r="Q171" s="8">
        <v>100</v>
      </c>
      <c r="R171" s="8">
        <v>100</v>
      </c>
      <c r="S171" s="8">
        <v>100</v>
      </c>
      <c r="T171" s="8">
        <v>0</v>
      </c>
      <c r="U171" s="8">
        <v>0</v>
      </c>
      <c r="V171" s="8">
        <v>0</v>
      </c>
      <c r="W171" s="107"/>
      <c r="X171" s="107"/>
      <c r="Y171" s="107"/>
      <c r="Z171" s="107"/>
      <c r="AA171" s="107"/>
      <c r="AB171" s="107"/>
    </row>
    <row r="172" spans="1:30" ht="15.75" x14ac:dyDescent="0.25">
      <c r="A172" s="107" t="s">
        <v>151</v>
      </c>
      <c r="B172" s="8">
        <v>2003</v>
      </c>
      <c r="C172" s="107" t="s">
        <v>18</v>
      </c>
      <c r="D172" s="8">
        <v>124220</v>
      </c>
      <c r="E172" s="8">
        <v>100</v>
      </c>
      <c r="F172" s="8">
        <v>100</v>
      </c>
      <c r="G172" s="8">
        <v>100</v>
      </c>
      <c r="H172" s="8">
        <v>0</v>
      </c>
      <c r="I172" s="8">
        <v>0</v>
      </c>
      <c r="J172" s="8">
        <v>0</v>
      </c>
      <c r="K172" s="8">
        <v>100</v>
      </c>
      <c r="L172" s="8">
        <v>100</v>
      </c>
      <c r="M172" s="8">
        <v>100</v>
      </c>
      <c r="N172" s="8">
        <v>0</v>
      </c>
      <c r="O172" s="8">
        <v>0</v>
      </c>
      <c r="P172" s="8">
        <v>0</v>
      </c>
      <c r="Q172" s="8">
        <v>100</v>
      </c>
      <c r="R172" s="8">
        <v>100</v>
      </c>
      <c r="S172" s="8">
        <v>100</v>
      </c>
      <c r="T172" s="8">
        <v>0</v>
      </c>
      <c r="U172" s="8">
        <v>0</v>
      </c>
      <c r="V172" s="8">
        <v>0</v>
      </c>
      <c r="W172" s="107"/>
      <c r="X172" s="107"/>
      <c r="Y172" s="107"/>
      <c r="Z172" s="107"/>
      <c r="AA172" s="107"/>
      <c r="AB172" s="107"/>
    </row>
    <row r="173" spans="1:30" ht="15.75" x14ac:dyDescent="0.25">
      <c r="A173" s="107" t="s">
        <v>151</v>
      </c>
      <c r="B173" s="8">
        <v>2004</v>
      </c>
      <c r="C173" s="107" t="s">
        <v>18</v>
      </c>
      <c r="D173" s="8">
        <v>122610</v>
      </c>
      <c r="E173" s="8">
        <v>100</v>
      </c>
      <c r="F173" s="8">
        <v>100</v>
      </c>
      <c r="G173" s="8">
        <v>100</v>
      </c>
      <c r="H173" s="8">
        <v>0</v>
      </c>
      <c r="I173" s="8">
        <v>0</v>
      </c>
      <c r="J173" s="8">
        <v>0</v>
      </c>
      <c r="K173" s="8">
        <v>100</v>
      </c>
      <c r="L173" s="8">
        <v>100</v>
      </c>
      <c r="M173" s="8">
        <v>100</v>
      </c>
      <c r="N173" s="8">
        <v>0</v>
      </c>
      <c r="O173" s="8">
        <v>0</v>
      </c>
      <c r="P173" s="8">
        <v>0</v>
      </c>
      <c r="Q173" s="8">
        <v>100</v>
      </c>
      <c r="R173" s="8">
        <v>100</v>
      </c>
      <c r="S173" s="8">
        <v>100</v>
      </c>
      <c r="T173" s="8">
        <v>0</v>
      </c>
      <c r="U173" s="8">
        <v>0</v>
      </c>
      <c r="V173" s="8">
        <v>0</v>
      </c>
      <c r="W173" s="107"/>
      <c r="X173" s="107"/>
      <c r="Y173" s="107"/>
      <c r="Z173" s="107"/>
      <c r="AA173" s="107"/>
      <c r="AB173" s="107"/>
    </row>
    <row r="174" spans="1:30" ht="15.75" x14ac:dyDescent="0.25">
      <c r="A174" s="107" t="s">
        <v>151</v>
      </c>
      <c r="B174" s="8">
        <v>2005</v>
      </c>
      <c r="C174" s="107" t="s">
        <v>18</v>
      </c>
      <c r="D174" s="8">
        <v>119450</v>
      </c>
      <c r="E174" s="8">
        <v>100</v>
      </c>
      <c r="F174" s="8">
        <v>100</v>
      </c>
      <c r="G174" s="8">
        <v>100</v>
      </c>
      <c r="H174" s="8">
        <v>0</v>
      </c>
      <c r="I174" s="8">
        <v>0</v>
      </c>
      <c r="J174" s="8">
        <v>0</v>
      </c>
      <c r="K174" s="8">
        <v>100</v>
      </c>
      <c r="L174" s="8">
        <v>100</v>
      </c>
      <c r="M174" s="8">
        <v>100</v>
      </c>
      <c r="N174" s="8">
        <v>0</v>
      </c>
      <c r="O174" s="8">
        <v>0</v>
      </c>
      <c r="P174" s="8">
        <v>0</v>
      </c>
      <c r="Q174" s="8">
        <v>100</v>
      </c>
      <c r="R174" s="8">
        <v>100</v>
      </c>
      <c r="S174" s="8">
        <v>100</v>
      </c>
      <c r="T174" s="8">
        <v>0</v>
      </c>
      <c r="U174" s="8">
        <v>0</v>
      </c>
      <c r="V174" s="8">
        <v>0</v>
      </c>
      <c r="W174" s="107"/>
      <c r="X174" s="107"/>
      <c r="Y174" s="107"/>
      <c r="Z174" s="107"/>
      <c r="AA174" s="107"/>
      <c r="AB174" s="107"/>
    </row>
    <row r="175" spans="1:30" ht="15.75" x14ac:dyDescent="0.25">
      <c r="A175" s="107" t="s">
        <v>151</v>
      </c>
      <c r="B175" s="8">
        <v>2006</v>
      </c>
      <c r="C175" s="107" t="s">
        <v>18</v>
      </c>
      <c r="D175" s="8">
        <v>115590</v>
      </c>
      <c r="E175" s="8">
        <v>100</v>
      </c>
      <c r="F175" s="8">
        <v>100</v>
      </c>
      <c r="G175" s="8">
        <v>100</v>
      </c>
      <c r="H175" s="8">
        <v>0</v>
      </c>
      <c r="I175" s="8">
        <v>0</v>
      </c>
      <c r="J175" s="8">
        <v>0</v>
      </c>
      <c r="K175" s="8">
        <v>100</v>
      </c>
      <c r="L175" s="8">
        <v>100</v>
      </c>
      <c r="M175" s="8">
        <v>100</v>
      </c>
      <c r="N175" s="8">
        <v>0</v>
      </c>
      <c r="O175" s="8">
        <v>0</v>
      </c>
      <c r="P175" s="8">
        <v>0</v>
      </c>
      <c r="Q175" s="8">
        <v>100</v>
      </c>
      <c r="R175" s="8">
        <v>100</v>
      </c>
      <c r="S175" s="8">
        <v>100</v>
      </c>
      <c r="T175" s="8">
        <v>0</v>
      </c>
      <c r="U175" s="8">
        <v>0</v>
      </c>
      <c r="V175" s="8">
        <v>0</v>
      </c>
      <c r="W175" s="107"/>
      <c r="X175" s="107"/>
      <c r="Y175" s="107"/>
      <c r="Z175" s="107"/>
      <c r="AA175" s="107"/>
      <c r="AB175" s="107"/>
    </row>
    <row r="176" spans="1:30" ht="15.75" x14ac:dyDescent="0.25">
      <c r="A176" s="107" t="s">
        <v>151</v>
      </c>
      <c r="B176" s="8">
        <v>2007</v>
      </c>
      <c r="C176" s="107" t="s">
        <v>18</v>
      </c>
      <c r="D176" s="8">
        <v>108580</v>
      </c>
      <c r="E176" s="8">
        <v>100</v>
      </c>
      <c r="F176" s="8">
        <v>100</v>
      </c>
      <c r="G176" s="8">
        <v>100</v>
      </c>
      <c r="H176" s="8">
        <v>0</v>
      </c>
      <c r="I176" s="8">
        <v>0</v>
      </c>
      <c r="J176" s="8">
        <v>0</v>
      </c>
      <c r="K176" s="8">
        <v>100</v>
      </c>
      <c r="L176" s="8">
        <v>100</v>
      </c>
      <c r="M176" s="8">
        <v>100</v>
      </c>
      <c r="N176" s="8">
        <v>0</v>
      </c>
      <c r="O176" s="8">
        <v>0</v>
      </c>
      <c r="P176" s="8">
        <v>0</v>
      </c>
      <c r="Q176" s="8">
        <v>100</v>
      </c>
      <c r="R176" s="8">
        <v>100</v>
      </c>
      <c r="S176" s="8">
        <v>100</v>
      </c>
      <c r="T176" s="8">
        <v>0</v>
      </c>
      <c r="U176" s="8">
        <v>0</v>
      </c>
      <c r="V176" s="8">
        <v>0</v>
      </c>
      <c r="W176" s="107"/>
      <c r="X176" s="107"/>
      <c r="Y176" s="107"/>
      <c r="Z176" s="107"/>
      <c r="AA176" s="107"/>
      <c r="AB176" s="107"/>
    </row>
    <row r="177" spans="1:28" ht="15.75" x14ac:dyDescent="0.25">
      <c r="A177" s="107" t="s">
        <v>151</v>
      </c>
      <c r="B177" s="8">
        <v>2008</v>
      </c>
      <c r="C177" s="107" t="s">
        <v>18</v>
      </c>
      <c r="D177" s="8">
        <v>100630</v>
      </c>
      <c r="E177" s="8">
        <v>100</v>
      </c>
      <c r="F177" s="8">
        <v>100</v>
      </c>
      <c r="G177" s="8">
        <v>100</v>
      </c>
      <c r="H177" s="8">
        <v>0</v>
      </c>
      <c r="I177" s="8">
        <v>0</v>
      </c>
      <c r="J177" s="8">
        <v>0</v>
      </c>
      <c r="K177" s="8">
        <v>100</v>
      </c>
      <c r="L177" s="8">
        <v>100</v>
      </c>
      <c r="M177" s="8">
        <v>100</v>
      </c>
      <c r="N177" s="8">
        <v>0</v>
      </c>
      <c r="O177" s="8">
        <v>0</v>
      </c>
      <c r="P177" s="8">
        <v>0</v>
      </c>
      <c r="Q177" s="8">
        <v>100</v>
      </c>
      <c r="R177" s="8">
        <v>100</v>
      </c>
      <c r="S177" s="8">
        <v>100</v>
      </c>
      <c r="T177" s="8">
        <v>0</v>
      </c>
      <c r="U177" s="8">
        <v>0</v>
      </c>
      <c r="V177" s="8">
        <v>0</v>
      </c>
      <c r="W177" s="107"/>
      <c r="X177" s="107"/>
      <c r="Y177" s="107"/>
      <c r="Z177" s="107"/>
      <c r="AA177" s="107"/>
      <c r="AB177" s="107"/>
    </row>
    <row r="178" spans="1:28" ht="15.75" x14ac:dyDescent="0.25">
      <c r="A178" s="107" t="s">
        <v>151</v>
      </c>
      <c r="B178" s="8">
        <v>2009</v>
      </c>
      <c r="C178" s="107" t="s">
        <v>18</v>
      </c>
      <c r="D178" s="8">
        <v>92680</v>
      </c>
      <c r="E178" s="8">
        <v>100</v>
      </c>
      <c r="F178" s="8">
        <v>100</v>
      </c>
      <c r="G178" s="8">
        <v>100</v>
      </c>
      <c r="H178" s="8">
        <v>0</v>
      </c>
      <c r="I178" s="8">
        <v>0</v>
      </c>
      <c r="J178" s="8">
        <v>0</v>
      </c>
      <c r="K178" s="8">
        <v>100</v>
      </c>
      <c r="L178" s="8">
        <v>100</v>
      </c>
      <c r="M178" s="8">
        <v>100</v>
      </c>
      <c r="N178" s="8">
        <v>0</v>
      </c>
      <c r="O178" s="8">
        <v>0</v>
      </c>
      <c r="P178" s="8">
        <v>0</v>
      </c>
      <c r="Q178" s="8">
        <v>100</v>
      </c>
      <c r="R178" s="8">
        <v>100</v>
      </c>
      <c r="S178" s="8">
        <v>100</v>
      </c>
      <c r="T178" s="8">
        <v>0</v>
      </c>
      <c r="U178" s="8">
        <v>0</v>
      </c>
      <c r="V178" s="8">
        <v>0</v>
      </c>
      <c r="W178" s="107"/>
      <c r="X178" s="107"/>
      <c r="Y178" s="107"/>
      <c r="Z178" s="107"/>
      <c r="AA178" s="107"/>
      <c r="AB178" s="107"/>
    </row>
    <row r="179" spans="1:28" ht="15.75" x14ac:dyDescent="0.25">
      <c r="A179" s="107" t="s">
        <v>151</v>
      </c>
      <c r="B179" s="8">
        <v>2010</v>
      </c>
      <c r="C179" s="107" t="s">
        <v>18</v>
      </c>
      <c r="D179" s="8">
        <v>85970</v>
      </c>
      <c r="E179" s="8">
        <v>100</v>
      </c>
      <c r="F179" s="8">
        <v>100</v>
      </c>
      <c r="G179" s="8">
        <v>100</v>
      </c>
      <c r="H179" s="8">
        <v>0</v>
      </c>
      <c r="I179" s="8">
        <v>0</v>
      </c>
      <c r="J179" s="8">
        <v>0</v>
      </c>
      <c r="K179" s="8">
        <v>100</v>
      </c>
      <c r="L179" s="8">
        <v>100</v>
      </c>
      <c r="M179" s="8">
        <v>100</v>
      </c>
      <c r="N179" s="8">
        <v>0</v>
      </c>
      <c r="O179" s="8">
        <v>0</v>
      </c>
      <c r="P179" s="8">
        <v>0</v>
      </c>
      <c r="Q179" s="8">
        <v>100</v>
      </c>
      <c r="R179" s="8">
        <v>100</v>
      </c>
      <c r="S179" s="8">
        <v>100</v>
      </c>
      <c r="T179" s="8">
        <v>0</v>
      </c>
      <c r="U179" s="8">
        <v>0</v>
      </c>
      <c r="V179" s="8">
        <v>0</v>
      </c>
      <c r="W179" s="107"/>
      <c r="X179" s="107"/>
      <c r="Y179" s="107"/>
      <c r="Z179" s="107"/>
      <c r="AA179" s="107"/>
      <c r="AB179" s="107"/>
    </row>
    <row r="180" spans="1:28" ht="15.75" x14ac:dyDescent="0.25">
      <c r="A180" s="107" t="s">
        <v>151</v>
      </c>
      <c r="B180" s="8">
        <v>2011</v>
      </c>
      <c r="C180" s="107" t="s">
        <v>18</v>
      </c>
      <c r="D180" s="8">
        <v>80790</v>
      </c>
      <c r="E180" s="8">
        <v>100</v>
      </c>
      <c r="F180" s="8">
        <v>100</v>
      </c>
      <c r="G180" s="8">
        <v>100</v>
      </c>
      <c r="H180" s="8">
        <v>0</v>
      </c>
      <c r="I180" s="8">
        <v>0</v>
      </c>
      <c r="J180" s="8">
        <v>0</v>
      </c>
      <c r="K180" s="8">
        <v>100</v>
      </c>
      <c r="L180" s="8">
        <v>100</v>
      </c>
      <c r="M180" s="8">
        <v>100</v>
      </c>
      <c r="N180" s="8">
        <v>0</v>
      </c>
      <c r="O180" s="8">
        <v>0</v>
      </c>
      <c r="P180" s="8">
        <v>0</v>
      </c>
      <c r="Q180" s="8">
        <v>100</v>
      </c>
      <c r="R180" s="8">
        <v>100</v>
      </c>
      <c r="S180" s="8">
        <v>100</v>
      </c>
      <c r="T180" s="8">
        <v>0</v>
      </c>
      <c r="U180" s="8">
        <v>0</v>
      </c>
      <c r="V180" s="8">
        <v>0</v>
      </c>
      <c r="W180" s="107"/>
      <c r="X180" s="107"/>
      <c r="Y180" s="107"/>
      <c r="Z180" s="107"/>
      <c r="AA180" s="107"/>
      <c r="AB180" s="107"/>
    </row>
    <row r="181" spans="1:28" ht="15.75" x14ac:dyDescent="0.25">
      <c r="A181" s="107" t="s">
        <v>151</v>
      </c>
      <c r="B181" s="8">
        <v>2012</v>
      </c>
      <c r="C181" s="107" t="s">
        <v>18</v>
      </c>
      <c r="D181" s="8">
        <v>75694</v>
      </c>
      <c r="E181" s="8">
        <v>100</v>
      </c>
      <c r="F181" s="8">
        <v>100</v>
      </c>
      <c r="G181" s="8">
        <v>100</v>
      </c>
      <c r="H181" s="8">
        <v>0</v>
      </c>
      <c r="I181" s="8">
        <v>0</v>
      </c>
      <c r="J181" s="8">
        <v>0</v>
      </c>
      <c r="K181" s="8">
        <v>100</v>
      </c>
      <c r="L181" s="8">
        <v>100</v>
      </c>
      <c r="M181" s="8">
        <v>100</v>
      </c>
      <c r="N181" s="8">
        <v>0</v>
      </c>
      <c r="O181" s="8">
        <v>0</v>
      </c>
      <c r="P181" s="8">
        <v>0</v>
      </c>
      <c r="Q181" s="8">
        <v>100</v>
      </c>
      <c r="R181" s="8">
        <v>100</v>
      </c>
      <c r="S181" s="8">
        <v>100</v>
      </c>
      <c r="T181" s="8">
        <v>0</v>
      </c>
      <c r="U181" s="8">
        <v>0</v>
      </c>
      <c r="V181" s="8">
        <v>0</v>
      </c>
      <c r="W181" s="107"/>
      <c r="X181" s="107"/>
      <c r="Y181" s="107"/>
      <c r="Z181" s="107"/>
      <c r="AA181" s="107"/>
      <c r="AB181" s="107"/>
    </row>
    <row r="182" spans="1:28" ht="15.75" x14ac:dyDescent="0.25">
      <c r="A182" s="107" t="s">
        <v>151</v>
      </c>
      <c r="B182" s="8">
        <v>2013</v>
      </c>
      <c r="C182" s="107" t="s">
        <v>18</v>
      </c>
      <c r="D182" s="8">
        <v>73144</v>
      </c>
      <c r="E182" s="8">
        <v>100</v>
      </c>
      <c r="F182" s="8">
        <v>100</v>
      </c>
      <c r="G182" s="8">
        <v>100</v>
      </c>
      <c r="H182" s="8">
        <v>0</v>
      </c>
      <c r="I182" s="8">
        <v>0</v>
      </c>
      <c r="J182" s="8">
        <v>0</v>
      </c>
      <c r="K182" s="8">
        <v>100</v>
      </c>
      <c r="L182" s="8">
        <v>100</v>
      </c>
      <c r="M182" s="8">
        <v>100</v>
      </c>
      <c r="N182" s="8">
        <v>0</v>
      </c>
      <c r="O182" s="8">
        <v>0</v>
      </c>
      <c r="P182" s="8">
        <v>0</v>
      </c>
      <c r="Q182" s="8">
        <v>100</v>
      </c>
      <c r="R182" s="8">
        <v>100</v>
      </c>
      <c r="S182" s="8">
        <v>100</v>
      </c>
      <c r="T182" s="8">
        <v>0</v>
      </c>
      <c r="U182" s="8">
        <v>0</v>
      </c>
      <c r="V182" s="8">
        <v>0</v>
      </c>
      <c r="W182" s="107"/>
      <c r="X182" s="107"/>
      <c r="Y182" s="107"/>
      <c r="Z182" s="107"/>
      <c r="AA182" s="107"/>
      <c r="AB182" s="107"/>
    </row>
    <row r="183" spans="1:28" ht="15.75" x14ac:dyDescent="0.25">
      <c r="A183" s="107" t="s">
        <v>151</v>
      </c>
      <c r="B183" s="8">
        <v>2014</v>
      </c>
      <c r="C183" s="107" t="s">
        <v>18</v>
      </c>
      <c r="D183" s="8">
        <v>72315</v>
      </c>
      <c r="E183" s="8">
        <v>100</v>
      </c>
      <c r="F183" s="8">
        <v>100</v>
      </c>
      <c r="G183" s="8">
        <v>100</v>
      </c>
      <c r="H183" s="8">
        <v>0</v>
      </c>
      <c r="I183" s="8">
        <v>0</v>
      </c>
      <c r="J183" s="8">
        <v>0</v>
      </c>
      <c r="K183" s="8">
        <v>100</v>
      </c>
      <c r="L183" s="8">
        <v>100</v>
      </c>
      <c r="M183" s="8">
        <v>100</v>
      </c>
      <c r="N183" s="8">
        <v>0</v>
      </c>
      <c r="O183" s="8">
        <v>0</v>
      </c>
      <c r="P183" s="8">
        <v>0</v>
      </c>
      <c r="Q183" s="8">
        <v>100</v>
      </c>
      <c r="R183" s="8">
        <v>100</v>
      </c>
      <c r="S183" s="8">
        <v>100</v>
      </c>
      <c r="T183" s="8">
        <v>0</v>
      </c>
      <c r="U183" s="8">
        <v>0</v>
      </c>
      <c r="V183" s="8">
        <v>0</v>
      </c>
      <c r="W183" s="107"/>
      <c r="X183" s="107"/>
      <c r="Y183" s="107"/>
      <c r="Z183" s="107"/>
      <c r="AA183" s="107"/>
      <c r="AB183" s="107"/>
    </row>
    <row r="184" spans="1:28" ht="15.75" x14ac:dyDescent="0.25">
      <c r="A184" s="107" t="s">
        <v>151</v>
      </c>
      <c r="B184" s="8">
        <v>2015</v>
      </c>
      <c r="C184" s="107" t="s">
        <v>18</v>
      </c>
      <c r="D184" s="8">
        <v>71726</v>
      </c>
      <c r="E184" s="8">
        <v>100</v>
      </c>
      <c r="F184" s="8">
        <v>100</v>
      </c>
      <c r="G184" s="8">
        <v>100</v>
      </c>
      <c r="H184" s="8">
        <v>0</v>
      </c>
      <c r="I184" s="8">
        <v>0</v>
      </c>
      <c r="J184" s="8">
        <v>0</v>
      </c>
      <c r="K184" s="8">
        <v>100</v>
      </c>
      <c r="L184" s="8">
        <v>100</v>
      </c>
      <c r="M184" s="8">
        <v>100</v>
      </c>
      <c r="N184" s="8">
        <v>0</v>
      </c>
      <c r="O184" s="8">
        <v>0</v>
      </c>
      <c r="P184" s="8">
        <v>0</v>
      </c>
      <c r="Q184" s="8">
        <v>100</v>
      </c>
      <c r="R184" s="8">
        <v>100</v>
      </c>
      <c r="S184" s="8">
        <v>100</v>
      </c>
      <c r="T184" s="8">
        <v>0</v>
      </c>
      <c r="U184" s="8">
        <v>0</v>
      </c>
      <c r="V184" s="8">
        <v>0</v>
      </c>
      <c r="W184" s="107"/>
      <c r="X184" s="107"/>
      <c r="Y184" s="107"/>
      <c r="Z184" s="107"/>
      <c r="AA184" s="107"/>
      <c r="AB184" s="107"/>
    </row>
    <row r="185" spans="1:28" ht="15.75" x14ac:dyDescent="0.25">
      <c r="A185" s="107" t="s">
        <v>151</v>
      </c>
      <c r="B185" s="8">
        <v>2016</v>
      </c>
      <c r="C185" s="107" t="s">
        <v>18</v>
      </c>
      <c r="D185" s="8">
        <v>71877</v>
      </c>
      <c r="E185" s="8">
        <v>100</v>
      </c>
      <c r="F185" s="8">
        <v>100</v>
      </c>
      <c r="G185" s="8">
        <v>100</v>
      </c>
      <c r="H185" s="8">
        <v>0</v>
      </c>
      <c r="I185" s="8">
        <v>0</v>
      </c>
      <c r="J185" s="8">
        <v>0</v>
      </c>
      <c r="K185" s="8">
        <v>100</v>
      </c>
      <c r="L185" s="8">
        <v>100</v>
      </c>
      <c r="M185" s="8">
        <v>100</v>
      </c>
      <c r="N185" s="8">
        <v>0</v>
      </c>
      <c r="O185" s="8">
        <v>0</v>
      </c>
      <c r="P185" s="8">
        <v>0</v>
      </c>
      <c r="Q185" s="8">
        <v>100</v>
      </c>
      <c r="R185" s="8">
        <v>100</v>
      </c>
      <c r="S185" s="8">
        <v>100</v>
      </c>
      <c r="T185" s="8">
        <v>0</v>
      </c>
      <c r="U185" s="8">
        <v>0</v>
      </c>
      <c r="V185" s="8">
        <v>0</v>
      </c>
      <c r="W185" s="107"/>
      <c r="X185" s="107"/>
      <c r="Y185" s="107"/>
      <c r="Z185" s="107"/>
      <c r="AA185" s="107"/>
      <c r="AB185" s="107"/>
    </row>
    <row r="186" spans="1:28" ht="15.75" x14ac:dyDescent="0.25">
      <c r="A186" s="107" t="s">
        <v>151</v>
      </c>
      <c r="B186" s="8">
        <v>2017</v>
      </c>
      <c r="C186" s="107" t="s">
        <v>18</v>
      </c>
      <c r="D186" s="8">
        <v>72576</v>
      </c>
      <c r="E186" s="8">
        <v>100</v>
      </c>
      <c r="F186" s="8">
        <v>100</v>
      </c>
      <c r="G186" s="8">
        <v>100</v>
      </c>
      <c r="H186" s="8">
        <v>0</v>
      </c>
      <c r="I186" s="8">
        <v>0</v>
      </c>
      <c r="J186" s="8">
        <v>0</v>
      </c>
      <c r="K186" s="8">
        <v>100</v>
      </c>
      <c r="L186" s="8">
        <v>100</v>
      </c>
      <c r="M186" s="8">
        <v>100</v>
      </c>
      <c r="N186" s="8">
        <v>0</v>
      </c>
      <c r="O186" s="8">
        <v>0</v>
      </c>
      <c r="P186" s="8">
        <v>0</v>
      </c>
      <c r="Q186" s="8">
        <v>100</v>
      </c>
      <c r="R186" s="8">
        <v>100</v>
      </c>
      <c r="S186" s="8">
        <v>100</v>
      </c>
      <c r="T186" s="8">
        <v>0</v>
      </c>
      <c r="U186" s="8">
        <v>0</v>
      </c>
      <c r="V186" s="8">
        <v>0</v>
      </c>
      <c r="W186" s="107"/>
      <c r="X186" s="107"/>
      <c r="Y186" s="107"/>
      <c r="Z186" s="107"/>
      <c r="AA186" s="107"/>
      <c r="AB186" s="107"/>
    </row>
    <row r="187" spans="1:28" ht="15.75" x14ac:dyDescent="0.25">
      <c r="A187" s="107" t="s">
        <v>151</v>
      </c>
      <c r="B187" s="8">
        <v>2018</v>
      </c>
      <c r="C187" s="107" t="s">
        <v>18</v>
      </c>
      <c r="D187" s="8">
        <v>74510</v>
      </c>
      <c r="E187" s="8">
        <v>100</v>
      </c>
      <c r="F187" s="8">
        <v>100</v>
      </c>
      <c r="G187" s="8">
        <v>100</v>
      </c>
      <c r="H187" s="8">
        <v>0</v>
      </c>
      <c r="I187" s="8">
        <v>0</v>
      </c>
      <c r="J187" s="8">
        <v>0</v>
      </c>
      <c r="K187" s="8">
        <v>100</v>
      </c>
      <c r="L187" s="8">
        <v>100</v>
      </c>
      <c r="M187" s="8">
        <v>100</v>
      </c>
      <c r="N187" s="8">
        <v>0</v>
      </c>
      <c r="O187" s="8">
        <v>0</v>
      </c>
      <c r="P187" s="8">
        <v>0</v>
      </c>
      <c r="Q187" s="8">
        <v>100</v>
      </c>
      <c r="R187" s="8">
        <v>100</v>
      </c>
      <c r="S187" s="8">
        <v>100</v>
      </c>
      <c r="T187" s="8">
        <v>0</v>
      </c>
      <c r="U187" s="8">
        <v>0</v>
      </c>
      <c r="V187" s="8">
        <v>0</v>
      </c>
      <c r="W187" s="107"/>
      <c r="X187" s="107"/>
      <c r="Y187" s="107"/>
      <c r="Z187" s="107"/>
      <c r="AA187" s="107"/>
      <c r="AB187" s="107"/>
    </row>
    <row r="188" spans="1:28" ht="15.75" x14ac:dyDescent="0.25">
      <c r="A188" s="107" t="s">
        <v>151</v>
      </c>
      <c r="B188" s="8">
        <v>2019</v>
      </c>
      <c r="C188" s="107" t="s">
        <v>18</v>
      </c>
      <c r="D188" s="8">
        <v>76619</v>
      </c>
      <c r="E188" s="8">
        <v>100</v>
      </c>
      <c r="F188" s="8">
        <v>100</v>
      </c>
      <c r="G188" s="8">
        <v>100</v>
      </c>
      <c r="H188" s="8">
        <v>0</v>
      </c>
      <c r="I188" s="8">
        <v>0</v>
      </c>
      <c r="J188" s="8">
        <v>0</v>
      </c>
      <c r="K188" s="8">
        <v>100</v>
      </c>
      <c r="L188" s="8">
        <v>100</v>
      </c>
      <c r="M188" s="8">
        <v>100</v>
      </c>
      <c r="N188" s="8">
        <v>0</v>
      </c>
      <c r="O188" s="8">
        <v>0</v>
      </c>
      <c r="P188" s="8">
        <v>0</v>
      </c>
      <c r="Q188" s="8">
        <v>100</v>
      </c>
      <c r="R188" s="8">
        <v>100</v>
      </c>
      <c r="S188" s="8">
        <v>100</v>
      </c>
      <c r="T188" s="8">
        <v>0</v>
      </c>
      <c r="U188" s="8">
        <v>0</v>
      </c>
      <c r="V188" s="8">
        <v>0</v>
      </c>
      <c r="W188" s="107"/>
      <c r="X188" s="107"/>
      <c r="Y188" s="107"/>
      <c r="Z188" s="107"/>
      <c r="AA188" s="107"/>
      <c r="AB188" s="107"/>
    </row>
    <row r="189" spans="1:28" ht="15.75" x14ac:dyDescent="0.25">
      <c r="A189" s="107" t="s">
        <v>151</v>
      </c>
      <c r="B189" s="8">
        <v>2020</v>
      </c>
      <c r="C189" s="107" t="s">
        <v>18</v>
      </c>
      <c r="D189" s="8">
        <v>78677</v>
      </c>
      <c r="E189" s="8">
        <v>100</v>
      </c>
      <c r="F189" s="8">
        <v>100</v>
      </c>
      <c r="G189" s="8">
        <v>100</v>
      </c>
      <c r="H189" s="8">
        <v>0</v>
      </c>
      <c r="I189" s="8">
        <v>0</v>
      </c>
      <c r="J189" s="8">
        <v>0</v>
      </c>
      <c r="K189" s="8">
        <v>100</v>
      </c>
      <c r="L189" s="8">
        <v>100</v>
      </c>
      <c r="M189" s="8">
        <v>100</v>
      </c>
      <c r="N189" s="8">
        <v>0</v>
      </c>
      <c r="O189" s="8">
        <v>0</v>
      </c>
      <c r="P189" s="8">
        <v>0</v>
      </c>
      <c r="Q189" s="8">
        <v>100</v>
      </c>
      <c r="R189" s="8">
        <v>100</v>
      </c>
      <c r="S189" s="8">
        <v>100</v>
      </c>
      <c r="T189" s="8">
        <v>0</v>
      </c>
      <c r="U189" s="8">
        <v>0</v>
      </c>
      <c r="V189" s="8">
        <v>0</v>
      </c>
      <c r="W189" s="107"/>
      <c r="X189" s="107"/>
      <c r="Y189" s="107"/>
      <c r="Z189" s="107"/>
      <c r="AA189" s="107"/>
      <c r="AB189" s="107"/>
    </row>
    <row r="190" spans="1:28" ht="15.75" x14ac:dyDescent="0.25">
      <c r="A190" s="107" t="s">
        <v>151</v>
      </c>
      <c r="B190" s="8">
        <v>2021</v>
      </c>
      <c r="C190" s="107" t="s">
        <v>18</v>
      </c>
      <c r="D190" s="8">
        <v>81870</v>
      </c>
      <c r="E190" s="8">
        <v>100</v>
      </c>
      <c r="F190" s="8">
        <v>100</v>
      </c>
      <c r="G190" s="8">
        <v>100</v>
      </c>
      <c r="H190" s="8">
        <v>0</v>
      </c>
      <c r="I190" s="8">
        <v>0</v>
      </c>
      <c r="J190" s="8">
        <v>0</v>
      </c>
      <c r="K190" s="8">
        <v>100</v>
      </c>
      <c r="L190" s="8">
        <v>100</v>
      </c>
      <c r="M190" s="8">
        <v>100</v>
      </c>
      <c r="N190" s="8">
        <v>0</v>
      </c>
      <c r="O190" s="8">
        <v>0</v>
      </c>
      <c r="P190" s="8">
        <v>0</v>
      </c>
      <c r="Q190" s="8">
        <v>100</v>
      </c>
      <c r="R190" s="8">
        <v>100</v>
      </c>
      <c r="S190" s="8">
        <v>100</v>
      </c>
      <c r="T190" s="8">
        <v>0</v>
      </c>
      <c r="U190" s="8">
        <v>0</v>
      </c>
      <c r="V190" s="8">
        <v>0</v>
      </c>
      <c r="W190" s="107"/>
      <c r="X190" s="107"/>
      <c r="Y190" s="107"/>
      <c r="Z190" s="107"/>
      <c r="AA190" s="107"/>
      <c r="AB190" s="107"/>
    </row>
    <row r="191" spans="1:28" ht="15.75" x14ac:dyDescent="0.25">
      <c r="A191" s="107" t="s">
        <v>151</v>
      </c>
      <c r="B191" s="8">
        <v>2022</v>
      </c>
      <c r="C191" s="107" t="s">
        <v>18</v>
      </c>
      <c r="D191" s="8">
        <v>85018</v>
      </c>
      <c r="E191" s="8">
        <v>100</v>
      </c>
      <c r="F191" s="8">
        <v>100</v>
      </c>
      <c r="G191" s="8">
        <v>100</v>
      </c>
      <c r="H191" s="8">
        <v>0</v>
      </c>
      <c r="I191" s="8">
        <v>0</v>
      </c>
      <c r="J191" s="8">
        <v>0</v>
      </c>
      <c r="K191" s="8">
        <v>100</v>
      </c>
      <c r="L191" s="8">
        <v>100</v>
      </c>
      <c r="M191" s="8">
        <v>100</v>
      </c>
      <c r="N191" s="8">
        <v>0</v>
      </c>
      <c r="O191" s="8">
        <v>0</v>
      </c>
      <c r="P191" s="8">
        <v>0</v>
      </c>
      <c r="Q191" s="8">
        <v>100</v>
      </c>
      <c r="R191" s="8">
        <v>100</v>
      </c>
      <c r="S191" s="8">
        <v>100</v>
      </c>
      <c r="T191" s="8">
        <v>0</v>
      </c>
      <c r="U191" s="8">
        <v>0</v>
      </c>
      <c r="V191" s="8">
        <v>0</v>
      </c>
      <c r="W191" s="107"/>
      <c r="X191" s="107"/>
      <c r="Y191" s="107"/>
      <c r="Z191" s="107"/>
      <c r="AA191" s="107"/>
      <c r="AB191" s="107"/>
    </row>
    <row r="192" spans="1:28" ht="15.75" x14ac:dyDescent="0.25">
      <c r="A192" s="107" t="s">
        <v>151</v>
      </c>
      <c r="B192" s="8">
        <v>2023</v>
      </c>
      <c r="C192" s="107" t="s">
        <v>18</v>
      </c>
      <c r="D192" s="8">
        <v>88339</v>
      </c>
      <c r="E192" s="8">
        <v>100</v>
      </c>
      <c r="F192" s="8">
        <v>100</v>
      </c>
      <c r="G192" s="8">
        <v>100</v>
      </c>
      <c r="H192" s="8">
        <v>0</v>
      </c>
      <c r="I192" s="8">
        <v>0</v>
      </c>
      <c r="J192" s="8">
        <v>0</v>
      </c>
      <c r="K192" s="8">
        <v>100</v>
      </c>
      <c r="L192" s="8">
        <v>100</v>
      </c>
      <c r="M192" s="8">
        <v>100</v>
      </c>
      <c r="N192" s="8">
        <v>0</v>
      </c>
      <c r="O192" s="8">
        <v>0</v>
      </c>
      <c r="P192" s="8">
        <v>0</v>
      </c>
      <c r="Q192" s="8">
        <v>100</v>
      </c>
      <c r="R192" s="8">
        <v>100</v>
      </c>
      <c r="S192" s="8">
        <v>100</v>
      </c>
      <c r="T192" s="8">
        <v>0</v>
      </c>
      <c r="U192" s="8">
        <v>0</v>
      </c>
      <c r="V192" s="8">
        <v>0</v>
      </c>
      <c r="W192" s="107"/>
      <c r="X192" s="107"/>
      <c r="Y192" s="107"/>
      <c r="Z192" s="107"/>
      <c r="AA192" s="107"/>
      <c r="AB192" s="107"/>
    </row>
    <row r="193" spans="1:28" ht="15.75" x14ac:dyDescent="0.25">
      <c r="A193" s="107" t="s">
        <v>151</v>
      </c>
      <c r="B193" s="8">
        <v>2024</v>
      </c>
      <c r="C193" s="107" t="s">
        <v>18</v>
      </c>
      <c r="D193" s="8"/>
      <c r="E193" s="8"/>
      <c r="F193" s="8"/>
      <c r="G193" s="8"/>
      <c r="H193" s="8"/>
      <c r="I193" s="8"/>
      <c r="J193" s="8"/>
      <c r="K193" s="8"/>
      <c r="L193" s="8"/>
      <c r="M193" s="8"/>
      <c r="N193" s="8"/>
      <c r="O193" s="8"/>
      <c r="P193" s="8"/>
      <c r="Q193" s="8"/>
      <c r="R193" s="8"/>
      <c r="S193" s="8"/>
      <c r="T193" s="8"/>
      <c r="U193" s="8"/>
      <c r="V193" s="8"/>
      <c r="W193" s="107"/>
      <c r="X193" s="107"/>
      <c r="Y193" s="107"/>
      <c r="Z193" s="107"/>
      <c r="AA193" s="107"/>
      <c r="AB193" s="107"/>
    </row>
    <row r="194" spans="1:28" ht="15.75" x14ac:dyDescent="0.25">
      <c r="A194" s="107" t="s">
        <v>151</v>
      </c>
      <c r="B194" s="8">
        <v>2025</v>
      </c>
      <c r="C194" s="107" t="s">
        <v>18</v>
      </c>
      <c r="D194" s="8"/>
      <c r="E194" s="8"/>
      <c r="F194" s="8"/>
      <c r="G194" s="8"/>
      <c r="H194" s="8"/>
      <c r="I194" s="8"/>
      <c r="J194" s="8"/>
      <c r="K194" s="8"/>
      <c r="L194" s="8"/>
      <c r="M194" s="8"/>
      <c r="N194" s="8"/>
      <c r="O194" s="8"/>
      <c r="P194" s="8"/>
      <c r="Q194" s="8"/>
      <c r="R194" s="8"/>
      <c r="S194" s="8"/>
      <c r="T194" s="8"/>
      <c r="U194" s="8"/>
      <c r="V194" s="8"/>
      <c r="W194" s="107"/>
      <c r="X194" s="107"/>
      <c r="Y194" s="107"/>
      <c r="Z194" s="107"/>
      <c r="AA194" s="107"/>
      <c r="AB194" s="107"/>
    </row>
    <row r="195" spans="1:28" ht="15.75" x14ac:dyDescent="0.25">
      <c r="A195" s="107" t="s">
        <v>151</v>
      </c>
      <c r="B195" s="8">
        <v>2026</v>
      </c>
      <c r="C195" s="107" t="s">
        <v>18</v>
      </c>
      <c r="D195" s="8"/>
      <c r="E195" s="8"/>
      <c r="F195" s="8"/>
      <c r="G195" s="8"/>
      <c r="H195" s="8"/>
      <c r="I195" s="8"/>
      <c r="J195" s="8"/>
      <c r="K195" s="8"/>
      <c r="L195" s="8"/>
      <c r="M195" s="8"/>
      <c r="N195" s="8"/>
      <c r="O195" s="8"/>
      <c r="P195" s="8"/>
      <c r="Q195" s="8"/>
      <c r="R195" s="8"/>
      <c r="S195" s="8"/>
      <c r="T195" s="8"/>
      <c r="U195" s="8"/>
      <c r="V195" s="8"/>
      <c r="W195" s="107"/>
      <c r="X195" s="107"/>
      <c r="Y195" s="107"/>
      <c r="Z195" s="107"/>
      <c r="AA195" s="107"/>
      <c r="AB195" s="107"/>
    </row>
    <row r="196" spans="1:28" ht="15.75" x14ac:dyDescent="0.25">
      <c r="A196" s="107" t="s">
        <v>151</v>
      </c>
      <c r="B196" s="8">
        <v>2027</v>
      </c>
      <c r="C196" s="107" t="s">
        <v>18</v>
      </c>
      <c r="D196" s="8"/>
      <c r="E196" s="8"/>
      <c r="F196" s="8"/>
      <c r="G196" s="8"/>
      <c r="H196" s="8"/>
      <c r="I196" s="8"/>
      <c r="J196" s="8"/>
      <c r="K196" s="8"/>
      <c r="L196" s="8"/>
      <c r="M196" s="8"/>
      <c r="N196" s="8"/>
      <c r="O196" s="8"/>
      <c r="P196" s="8"/>
      <c r="Q196" s="8"/>
      <c r="R196" s="8"/>
      <c r="S196" s="8"/>
      <c r="T196" s="8"/>
      <c r="U196" s="8"/>
      <c r="V196" s="8"/>
      <c r="W196" s="107"/>
      <c r="X196" s="107"/>
      <c r="Y196" s="107"/>
      <c r="Z196" s="107"/>
      <c r="AA196" s="107"/>
      <c r="AB196" s="107"/>
    </row>
    <row r="197" spans="1:28" ht="15.75" x14ac:dyDescent="0.25">
      <c r="A197" s="107" t="s">
        <v>151</v>
      </c>
      <c r="B197" s="8">
        <v>2028</v>
      </c>
      <c r="C197" s="107" t="s">
        <v>18</v>
      </c>
      <c r="D197" s="8"/>
      <c r="E197" s="8"/>
      <c r="F197" s="8"/>
      <c r="G197" s="8"/>
      <c r="H197" s="8"/>
      <c r="I197" s="8"/>
      <c r="J197" s="8"/>
      <c r="K197" s="8"/>
      <c r="L197" s="8"/>
      <c r="M197" s="8"/>
      <c r="N197" s="8"/>
      <c r="O197" s="8"/>
      <c r="P197" s="8"/>
      <c r="Q197" s="8"/>
      <c r="R197" s="8"/>
      <c r="S197" s="8"/>
      <c r="T197" s="8"/>
      <c r="U197" s="8"/>
      <c r="V197" s="8"/>
      <c r="W197" s="107"/>
      <c r="X197" s="107"/>
      <c r="Y197" s="107"/>
      <c r="Z197" s="107"/>
      <c r="AA197" s="107"/>
      <c r="AB197" s="107"/>
    </row>
    <row r="198" spans="1:28" ht="15.75" x14ac:dyDescent="0.25">
      <c r="A198" s="107" t="s">
        <v>151</v>
      </c>
      <c r="B198" s="8">
        <v>2029</v>
      </c>
      <c r="C198" s="107" t="s">
        <v>18</v>
      </c>
      <c r="D198" s="8"/>
      <c r="E198" s="8"/>
      <c r="F198" s="8"/>
      <c r="G198" s="8"/>
      <c r="H198" s="8"/>
      <c r="I198" s="8"/>
      <c r="J198" s="8"/>
      <c r="K198" s="8"/>
      <c r="L198" s="8"/>
      <c r="M198" s="8"/>
      <c r="N198" s="8"/>
      <c r="O198" s="8"/>
      <c r="P198" s="8"/>
      <c r="Q198" s="8"/>
      <c r="R198" s="8"/>
      <c r="S198" s="8"/>
      <c r="T198" s="8"/>
      <c r="U198" s="8"/>
      <c r="V198" s="8"/>
      <c r="W198" s="107"/>
      <c r="X198" s="107"/>
      <c r="Y198" s="107"/>
      <c r="Z198" s="107"/>
      <c r="AA198" s="107"/>
      <c r="AB198" s="107"/>
    </row>
    <row r="199" spans="1:28" ht="15.75" x14ac:dyDescent="0.25">
      <c r="A199" s="107" t="s">
        <v>151</v>
      </c>
      <c r="B199" s="8">
        <v>2030</v>
      </c>
      <c r="C199" s="107" t="s">
        <v>18</v>
      </c>
      <c r="D199" s="8"/>
      <c r="E199" s="8"/>
      <c r="F199" s="8"/>
      <c r="G199" s="8"/>
      <c r="H199" s="8"/>
      <c r="I199" s="8"/>
      <c r="J199" s="8"/>
      <c r="K199" s="8"/>
      <c r="L199" s="8"/>
      <c r="M199" s="8"/>
      <c r="N199" s="8"/>
      <c r="O199" s="8"/>
      <c r="P199" s="8"/>
      <c r="Q199" s="8"/>
      <c r="R199" s="8"/>
      <c r="S199" s="8"/>
      <c r="T199" s="8"/>
      <c r="U199" s="8"/>
      <c r="V199" s="8"/>
      <c r="W199" s="107"/>
      <c r="X199" s="107"/>
      <c r="Y199" s="107"/>
      <c r="Z199" s="107"/>
      <c r="AA199" s="107"/>
      <c r="AB199" s="107"/>
    </row>
    <row r="200" spans="1:28" ht="15.75" x14ac:dyDescent="0.25">
      <c r="A200" s="107"/>
      <c r="B200" s="108"/>
      <c r="C200" s="107"/>
      <c r="D200" s="107"/>
      <c r="E200" s="107"/>
      <c r="F200" s="107"/>
      <c r="G200" s="107"/>
      <c r="H200" s="107"/>
      <c r="I200" s="107"/>
      <c r="J200" s="107"/>
      <c r="K200" s="107"/>
      <c r="L200" s="107"/>
      <c r="M200" s="107"/>
      <c r="N200" s="107"/>
      <c r="O200" s="107"/>
      <c r="P200" s="107"/>
      <c r="Q200" s="107"/>
      <c r="R200" s="107"/>
      <c r="S200" s="107"/>
      <c r="T200" s="107"/>
      <c r="U200" s="107"/>
      <c r="V200" s="107"/>
      <c r="W200" s="107"/>
      <c r="X200" s="107"/>
      <c r="Y200" s="107"/>
      <c r="Z200" s="107"/>
      <c r="AA200" s="107"/>
      <c r="AB200" s="107"/>
    </row>
    <row r="201" spans="1:28" ht="15.75" x14ac:dyDescent="0.25">
      <c r="A201" s="107"/>
      <c r="B201" s="108"/>
      <c r="C201" s="107"/>
      <c r="D201" s="107"/>
      <c r="E201" s="107"/>
      <c r="F201" s="107"/>
      <c r="G201" s="107"/>
      <c r="H201" s="107"/>
      <c r="I201" s="107"/>
      <c r="J201" s="107"/>
      <c r="K201" s="107"/>
      <c r="L201" s="107"/>
      <c r="M201" s="107"/>
      <c r="N201" s="107"/>
      <c r="O201" s="107"/>
      <c r="P201" s="107"/>
      <c r="Q201" s="107"/>
      <c r="R201" s="107"/>
      <c r="S201" s="107"/>
      <c r="T201" s="107"/>
      <c r="U201" s="107"/>
      <c r="V201" s="107"/>
      <c r="W201" s="107"/>
      <c r="X201" s="107"/>
      <c r="Y201" s="107"/>
      <c r="Z201" s="107"/>
      <c r="AA201" s="107"/>
      <c r="AB201" s="107"/>
    </row>
    <row r="202" spans="1:28" ht="15.75" x14ac:dyDescent="0.25">
      <c r="A202" s="107"/>
      <c r="B202" s="108"/>
      <c r="C202" s="107"/>
      <c r="D202" s="107"/>
      <c r="E202" s="107"/>
      <c r="F202" s="107"/>
      <c r="G202" s="107"/>
      <c r="H202" s="107"/>
      <c r="I202" s="107"/>
      <c r="J202" s="107"/>
      <c r="K202" s="107"/>
      <c r="L202" s="107"/>
      <c r="M202" s="107"/>
      <c r="N202" s="107"/>
      <c r="O202" s="107"/>
      <c r="P202" s="107"/>
      <c r="Q202" s="107"/>
      <c r="R202" s="107"/>
      <c r="S202" s="107"/>
      <c r="T202" s="107"/>
      <c r="U202" s="107"/>
      <c r="V202" s="107"/>
      <c r="W202" s="107"/>
      <c r="X202" s="107"/>
      <c r="Y202" s="107"/>
      <c r="Z202" s="107"/>
      <c r="AA202" s="107"/>
      <c r="AB202" s="107"/>
    </row>
    <row r="203" spans="1:28" ht="15.75" x14ac:dyDescent="0.25">
      <c r="A203" s="107"/>
      <c r="B203" s="108"/>
      <c r="C203" s="107"/>
      <c r="D203" s="107"/>
      <c r="E203" s="107"/>
      <c r="F203" s="107"/>
      <c r="G203" s="107"/>
      <c r="H203" s="107"/>
      <c r="I203" s="107"/>
      <c r="J203" s="107"/>
      <c r="K203" s="107"/>
      <c r="L203" s="107"/>
      <c r="M203" s="107"/>
      <c r="N203" s="107"/>
      <c r="O203" s="107"/>
      <c r="P203" s="107"/>
      <c r="Q203" s="107"/>
      <c r="R203" s="107"/>
      <c r="S203" s="107"/>
      <c r="T203" s="107"/>
      <c r="U203" s="107"/>
      <c r="V203" s="107"/>
      <c r="W203" s="107"/>
      <c r="X203" s="107"/>
      <c r="Y203" s="107"/>
      <c r="Z203" s="107"/>
      <c r="AA203" s="107"/>
      <c r="AB203" s="107"/>
    </row>
    <row r="204" spans="1:28" ht="15.75" x14ac:dyDescent="0.25">
      <c r="A204" s="107"/>
      <c r="B204" s="108"/>
      <c r="C204" s="107"/>
      <c r="D204" s="107"/>
      <c r="E204" s="107"/>
      <c r="F204" s="107"/>
      <c r="G204" s="107"/>
      <c r="H204" s="107"/>
      <c r="I204" s="107"/>
      <c r="J204" s="107"/>
      <c r="K204" s="107"/>
      <c r="L204" s="107"/>
      <c r="M204" s="107"/>
      <c r="N204" s="107"/>
      <c r="O204" s="107"/>
      <c r="P204" s="107"/>
      <c r="Q204" s="107"/>
      <c r="R204" s="107"/>
      <c r="S204" s="107"/>
      <c r="T204" s="107"/>
      <c r="U204" s="107"/>
      <c r="V204" s="107"/>
      <c r="W204" s="107"/>
      <c r="X204" s="107"/>
      <c r="Y204" s="107"/>
      <c r="Z204" s="107"/>
      <c r="AA204" s="107"/>
      <c r="AB204" s="107"/>
    </row>
    <row r="205" spans="1:28" ht="15.75" x14ac:dyDescent="0.25">
      <c r="A205" s="107"/>
      <c r="B205" s="108"/>
      <c r="C205" s="107"/>
      <c r="D205" s="107"/>
      <c r="E205" s="107"/>
      <c r="F205" s="107"/>
      <c r="G205" s="107"/>
      <c r="H205" s="107"/>
      <c r="I205" s="107"/>
      <c r="J205" s="107"/>
      <c r="K205" s="107"/>
      <c r="L205" s="107"/>
      <c r="M205" s="107"/>
      <c r="N205" s="107"/>
      <c r="O205" s="107"/>
      <c r="P205" s="107"/>
      <c r="Q205" s="107"/>
      <c r="R205" s="107"/>
      <c r="S205" s="107"/>
      <c r="T205" s="107"/>
      <c r="U205" s="107"/>
      <c r="V205" s="107"/>
      <c r="W205" s="107"/>
      <c r="X205" s="107"/>
      <c r="Y205" s="107"/>
      <c r="Z205" s="107"/>
      <c r="AA205" s="107"/>
      <c r="AB205" s="107"/>
    </row>
    <row r="206" spans="1:28" ht="15.75" x14ac:dyDescent="0.25">
      <c r="A206" s="107"/>
      <c r="B206" s="108"/>
      <c r="C206" s="107"/>
      <c r="D206" s="107"/>
      <c r="E206" s="107"/>
      <c r="F206" s="107"/>
      <c r="G206" s="107"/>
      <c r="H206" s="107"/>
      <c r="I206" s="107"/>
      <c r="J206" s="107"/>
      <c r="K206" s="107"/>
      <c r="L206" s="107"/>
      <c r="M206" s="107"/>
      <c r="N206" s="107"/>
      <c r="O206" s="107"/>
      <c r="P206" s="107"/>
      <c r="Q206" s="107"/>
      <c r="R206" s="107"/>
      <c r="S206" s="107"/>
      <c r="T206" s="107"/>
      <c r="U206" s="107"/>
      <c r="V206" s="107"/>
      <c r="W206" s="107"/>
      <c r="X206" s="107"/>
      <c r="Y206" s="107"/>
      <c r="Z206" s="107"/>
      <c r="AA206" s="107"/>
      <c r="AB206" s="107"/>
    </row>
    <row r="207" spans="1:28" ht="15.75" x14ac:dyDescent="0.25">
      <c r="A207" s="107"/>
      <c r="B207" s="108"/>
      <c r="C207" s="107"/>
      <c r="D207" s="107"/>
      <c r="E207" s="107"/>
      <c r="F207" s="107"/>
      <c r="G207" s="107"/>
      <c r="H207" s="107"/>
      <c r="I207" s="107"/>
      <c r="J207" s="107"/>
      <c r="K207" s="107"/>
      <c r="L207" s="107"/>
      <c r="M207" s="107"/>
      <c r="N207" s="107"/>
      <c r="O207" s="107"/>
      <c r="P207" s="107"/>
      <c r="Q207" s="107"/>
      <c r="R207" s="107"/>
      <c r="S207" s="107"/>
      <c r="T207" s="107"/>
      <c r="U207" s="107"/>
      <c r="V207" s="107"/>
      <c r="W207" s="107"/>
      <c r="X207" s="107"/>
      <c r="Y207" s="107"/>
      <c r="Z207" s="107"/>
      <c r="AA207" s="107"/>
      <c r="AB207" s="107"/>
    </row>
    <row r="208" spans="1:28" ht="15.75" x14ac:dyDescent="0.25">
      <c r="A208" s="107"/>
      <c r="B208" s="108"/>
      <c r="C208" s="107"/>
      <c r="D208" s="107"/>
      <c r="E208" s="107"/>
      <c r="F208" s="107"/>
      <c r="G208" s="107"/>
      <c r="H208" s="107"/>
      <c r="I208" s="107"/>
      <c r="J208" s="107"/>
      <c r="K208" s="107"/>
      <c r="L208" s="107"/>
      <c r="M208" s="107"/>
      <c r="N208" s="107"/>
      <c r="O208" s="107"/>
      <c r="P208" s="107"/>
      <c r="Q208" s="107"/>
      <c r="R208" s="107"/>
      <c r="S208" s="107"/>
      <c r="T208" s="107"/>
      <c r="U208" s="107"/>
      <c r="V208" s="107"/>
      <c r="W208" s="107"/>
      <c r="X208" s="107"/>
      <c r="Y208" s="107"/>
      <c r="Z208" s="107"/>
      <c r="AA208" s="107"/>
      <c r="AB208" s="107"/>
    </row>
    <row r="209" spans="1:28" ht="15.75" x14ac:dyDescent="0.25">
      <c r="A209" s="107"/>
      <c r="B209" s="108"/>
      <c r="C209" s="107"/>
      <c r="D209" s="107"/>
      <c r="E209" s="107"/>
      <c r="F209" s="107"/>
      <c r="G209" s="107"/>
      <c r="H209" s="107"/>
      <c r="I209" s="107"/>
      <c r="J209" s="107"/>
      <c r="K209" s="107"/>
      <c r="L209" s="107"/>
      <c r="M209" s="107"/>
      <c r="N209" s="107"/>
      <c r="O209" s="107"/>
      <c r="P209" s="107"/>
      <c r="Q209" s="107"/>
      <c r="R209" s="107"/>
      <c r="S209" s="107"/>
      <c r="T209" s="107"/>
      <c r="U209" s="107"/>
      <c r="V209" s="107"/>
      <c r="W209" s="107"/>
      <c r="X209" s="107"/>
      <c r="Y209" s="107"/>
      <c r="Z209" s="107"/>
      <c r="AA209" s="107"/>
      <c r="AB209" s="107"/>
    </row>
    <row r="210" spans="1:28" ht="15.75" x14ac:dyDescent="0.25">
      <c r="A210" s="107"/>
      <c r="B210" s="108"/>
      <c r="C210" s="107"/>
      <c r="D210" s="107"/>
      <c r="E210" s="107"/>
      <c r="F210" s="107"/>
      <c r="G210" s="107"/>
      <c r="H210" s="107"/>
      <c r="I210" s="107"/>
      <c r="J210" s="107"/>
      <c r="K210" s="107"/>
      <c r="L210" s="107"/>
      <c r="M210" s="107"/>
      <c r="N210" s="107"/>
      <c r="O210" s="107"/>
      <c r="P210" s="107"/>
      <c r="Q210" s="107"/>
      <c r="R210" s="107"/>
      <c r="S210" s="107"/>
      <c r="T210" s="107"/>
      <c r="U210" s="107"/>
      <c r="V210" s="107"/>
      <c r="W210" s="107"/>
      <c r="X210" s="107"/>
      <c r="Y210" s="107"/>
      <c r="Z210" s="107"/>
      <c r="AA210" s="107"/>
      <c r="AB210" s="107"/>
    </row>
    <row r="211" spans="1:28" ht="15.75" x14ac:dyDescent="0.25">
      <c r="A211" s="107"/>
      <c r="B211" s="108"/>
      <c r="C211" s="107"/>
      <c r="D211" s="107"/>
      <c r="E211" s="107"/>
      <c r="F211" s="107"/>
      <c r="G211" s="107"/>
      <c r="H211" s="107"/>
      <c r="I211" s="107"/>
      <c r="J211" s="107"/>
      <c r="K211" s="107"/>
      <c r="L211" s="107"/>
      <c r="M211" s="107"/>
      <c r="N211" s="107"/>
      <c r="O211" s="107"/>
      <c r="P211" s="107"/>
      <c r="Q211" s="107"/>
      <c r="R211" s="107"/>
      <c r="S211" s="107"/>
      <c r="T211" s="107"/>
      <c r="U211" s="107"/>
      <c r="V211" s="107"/>
      <c r="W211" s="107"/>
      <c r="X211" s="107"/>
      <c r="Y211" s="107"/>
      <c r="Z211" s="107"/>
      <c r="AA211" s="107"/>
      <c r="AB211" s="107"/>
    </row>
    <row r="212" spans="1:28" ht="15.75" x14ac:dyDescent="0.25">
      <c r="A212" s="107"/>
      <c r="B212" s="108"/>
      <c r="C212" s="107"/>
      <c r="D212" s="107"/>
      <c r="E212" s="107"/>
      <c r="F212" s="107"/>
      <c r="G212" s="107"/>
      <c r="H212" s="107"/>
      <c r="I212" s="107"/>
      <c r="J212" s="107"/>
      <c r="K212" s="107"/>
      <c r="L212" s="107"/>
      <c r="M212" s="107"/>
      <c r="N212" s="107"/>
      <c r="O212" s="107"/>
      <c r="P212" s="107"/>
      <c r="Q212" s="107"/>
      <c r="R212" s="107"/>
      <c r="S212" s="107"/>
      <c r="T212" s="107"/>
      <c r="U212" s="107"/>
      <c r="V212" s="107"/>
      <c r="W212" s="107"/>
      <c r="X212" s="107"/>
      <c r="Y212" s="107"/>
      <c r="Z212" s="107"/>
      <c r="AA212" s="107"/>
      <c r="AB212" s="107"/>
    </row>
    <row r="213" spans="1:28" ht="15.75" x14ac:dyDescent="0.25">
      <c r="A213" s="107"/>
      <c r="B213" s="108"/>
      <c r="C213" s="107"/>
      <c r="D213" s="107"/>
      <c r="E213" s="107"/>
      <c r="F213" s="107"/>
      <c r="G213" s="107"/>
      <c r="H213" s="107"/>
      <c r="I213" s="107"/>
      <c r="J213" s="107"/>
      <c r="K213" s="107"/>
      <c r="L213" s="107"/>
      <c r="M213" s="107"/>
      <c r="N213" s="107"/>
      <c r="O213" s="107"/>
      <c r="P213" s="107"/>
      <c r="Q213" s="107"/>
      <c r="R213" s="107"/>
      <c r="S213" s="107"/>
      <c r="T213" s="107"/>
      <c r="U213" s="107"/>
      <c r="V213" s="107"/>
      <c r="W213" s="107"/>
      <c r="X213" s="107"/>
      <c r="Y213" s="107"/>
      <c r="Z213" s="107"/>
      <c r="AA213" s="107"/>
      <c r="AB213" s="107"/>
    </row>
    <row r="214" spans="1:28" ht="15.75" x14ac:dyDescent="0.25">
      <c r="A214" s="107"/>
      <c r="B214" s="108"/>
      <c r="C214" s="107"/>
      <c r="D214" s="107"/>
      <c r="E214" s="107"/>
      <c r="F214" s="107"/>
      <c r="G214" s="107"/>
      <c r="H214" s="107"/>
      <c r="I214" s="107"/>
      <c r="J214" s="107"/>
      <c r="K214" s="107"/>
      <c r="L214" s="107"/>
      <c r="M214" s="107"/>
      <c r="N214" s="107"/>
      <c r="O214" s="107"/>
      <c r="P214" s="107"/>
      <c r="Q214" s="107"/>
      <c r="R214" s="107"/>
      <c r="S214" s="107"/>
      <c r="T214" s="107"/>
      <c r="U214" s="107"/>
      <c r="V214" s="107"/>
      <c r="W214" s="107"/>
      <c r="X214" s="107"/>
      <c r="Y214" s="107"/>
      <c r="Z214" s="107"/>
      <c r="AA214" s="107"/>
      <c r="AB214" s="107"/>
    </row>
    <row r="215" spans="1:28" ht="15.75" x14ac:dyDescent="0.25">
      <c r="A215" s="107"/>
      <c r="B215" s="108"/>
      <c r="C215" s="107"/>
      <c r="D215" s="107"/>
      <c r="E215" s="107"/>
      <c r="F215" s="107"/>
      <c r="G215" s="107"/>
      <c r="H215" s="107"/>
      <c r="I215" s="107"/>
      <c r="J215" s="107"/>
      <c r="K215" s="107"/>
      <c r="L215" s="107"/>
      <c r="M215" s="107"/>
      <c r="N215" s="107"/>
      <c r="O215" s="107"/>
      <c r="P215" s="107"/>
      <c r="Q215" s="107"/>
      <c r="R215" s="107"/>
      <c r="S215" s="107"/>
      <c r="T215" s="107"/>
      <c r="U215" s="107"/>
      <c r="V215" s="107"/>
      <c r="W215" s="107"/>
      <c r="X215" s="107"/>
      <c r="Y215" s="107"/>
      <c r="Z215" s="107"/>
      <c r="AA215" s="107"/>
      <c r="AB215" s="107"/>
    </row>
    <row r="216" spans="1:28" ht="15.75" x14ac:dyDescent="0.25">
      <c r="A216" s="107"/>
      <c r="B216" s="108"/>
      <c r="C216" s="107"/>
      <c r="D216" s="107"/>
      <c r="E216" s="107"/>
      <c r="F216" s="107"/>
      <c r="G216" s="107"/>
      <c r="H216" s="107"/>
      <c r="I216" s="107"/>
      <c r="J216" s="107"/>
      <c r="K216" s="107"/>
      <c r="L216" s="107"/>
      <c r="M216" s="107"/>
      <c r="N216" s="107"/>
      <c r="O216" s="107"/>
      <c r="P216" s="107"/>
      <c r="Q216" s="107"/>
      <c r="R216" s="107"/>
      <c r="S216" s="107"/>
      <c r="T216" s="107"/>
      <c r="U216" s="107"/>
      <c r="V216" s="107"/>
      <c r="W216" s="107"/>
      <c r="X216" s="107"/>
      <c r="Y216" s="107"/>
      <c r="Z216" s="107"/>
      <c r="AA216" s="107"/>
      <c r="AB216" s="107"/>
    </row>
    <row r="217" spans="1:28" ht="15.75" x14ac:dyDescent="0.25">
      <c r="A217" s="107"/>
      <c r="B217" s="108"/>
      <c r="C217" s="107"/>
      <c r="D217" s="107"/>
      <c r="E217" s="107"/>
      <c r="F217" s="107"/>
      <c r="G217" s="107"/>
      <c r="H217" s="107"/>
      <c r="I217" s="107"/>
      <c r="J217" s="107"/>
      <c r="K217" s="107"/>
      <c r="L217" s="107"/>
      <c r="M217" s="107"/>
      <c r="N217" s="107"/>
      <c r="O217" s="107"/>
      <c r="P217" s="107"/>
      <c r="Q217" s="107"/>
      <c r="R217" s="107"/>
      <c r="S217" s="107"/>
      <c r="T217" s="107"/>
      <c r="U217" s="107"/>
      <c r="V217" s="107"/>
      <c r="W217" s="107"/>
      <c r="X217" s="107"/>
      <c r="Y217" s="107"/>
      <c r="Z217" s="107"/>
      <c r="AA217" s="107"/>
      <c r="AB217" s="107"/>
    </row>
    <row r="218" spans="1:28" ht="15.75" x14ac:dyDescent="0.25">
      <c r="A218" s="107"/>
      <c r="B218" s="108"/>
      <c r="C218" s="107"/>
      <c r="D218" s="107"/>
      <c r="E218" s="107"/>
      <c r="F218" s="107"/>
      <c r="G218" s="107"/>
      <c r="H218" s="107"/>
      <c r="I218" s="107"/>
      <c r="J218" s="107"/>
      <c r="K218" s="107"/>
      <c r="L218" s="107"/>
      <c r="M218" s="107"/>
      <c r="N218" s="107"/>
      <c r="O218" s="107"/>
      <c r="P218" s="107"/>
      <c r="Q218" s="107"/>
      <c r="R218" s="107"/>
      <c r="S218" s="107"/>
      <c r="T218" s="107"/>
      <c r="U218" s="107"/>
      <c r="V218" s="107"/>
      <c r="W218" s="107"/>
      <c r="X218" s="107"/>
      <c r="Y218" s="107"/>
      <c r="Z218" s="107"/>
      <c r="AA218" s="107"/>
      <c r="AB218" s="107"/>
    </row>
    <row r="219" spans="1:28" ht="15.75" x14ac:dyDescent="0.25">
      <c r="A219" s="107"/>
      <c r="B219" s="108"/>
      <c r="C219" s="107"/>
      <c r="D219" s="107"/>
      <c r="E219" s="107"/>
      <c r="F219" s="107"/>
      <c r="G219" s="107"/>
      <c r="H219" s="107"/>
      <c r="I219" s="107"/>
      <c r="J219" s="107"/>
      <c r="K219" s="107"/>
      <c r="L219" s="107"/>
      <c r="M219" s="107"/>
      <c r="N219" s="107"/>
      <c r="O219" s="107"/>
      <c r="P219" s="107"/>
      <c r="Q219" s="107"/>
      <c r="R219" s="107"/>
      <c r="S219" s="107"/>
      <c r="T219" s="107"/>
      <c r="U219" s="107"/>
      <c r="V219" s="107"/>
      <c r="W219" s="107"/>
      <c r="X219" s="107"/>
      <c r="Y219" s="107"/>
      <c r="Z219" s="107"/>
      <c r="AA219" s="107"/>
      <c r="AB219" s="107"/>
    </row>
    <row r="220" spans="1:28" ht="15.75" x14ac:dyDescent="0.25">
      <c r="A220" s="107"/>
      <c r="B220" s="108"/>
      <c r="C220" s="107"/>
      <c r="D220" s="107"/>
      <c r="E220" s="107"/>
      <c r="F220" s="107"/>
      <c r="G220" s="107"/>
      <c r="H220" s="107"/>
      <c r="I220" s="107"/>
      <c r="J220" s="107"/>
      <c r="K220" s="107"/>
      <c r="L220" s="107"/>
      <c r="M220" s="107"/>
      <c r="N220" s="107"/>
      <c r="O220" s="107"/>
      <c r="P220" s="107"/>
      <c r="Q220" s="107"/>
      <c r="R220" s="107"/>
      <c r="S220" s="107"/>
      <c r="T220" s="107"/>
      <c r="U220" s="107"/>
      <c r="V220" s="107"/>
      <c r="W220" s="107"/>
      <c r="X220" s="107"/>
      <c r="Y220" s="107"/>
      <c r="Z220" s="107"/>
      <c r="AA220" s="107"/>
      <c r="AB220" s="107"/>
    </row>
    <row r="221" spans="1:28" ht="15.75" x14ac:dyDescent="0.25">
      <c r="A221" s="107"/>
      <c r="B221" s="108"/>
      <c r="C221" s="107"/>
      <c r="D221" s="107"/>
      <c r="E221" s="107"/>
      <c r="F221" s="107"/>
      <c r="G221" s="107"/>
      <c r="H221" s="107"/>
      <c r="I221" s="107"/>
      <c r="J221" s="107"/>
      <c r="K221" s="107"/>
      <c r="L221" s="107"/>
      <c r="M221" s="107"/>
      <c r="N221" s="107"/>
      <c r="O221" s="107"/>
      <c r="P221" s="107"/>
      <c r="Q221" s="107"/>
      <c r="R221" s="107"/>
      <c r="S221" s="107"/>
      <c r="T221" s="107"/>
      <c r="U221" s="107"/>
      <c r="V221" s="107"/>
      <c r="W221" s="107"/>
      <c r="X221" s="107"/>
      <c r="Y221" s="107"/>
      <c r="Z221" s="107"/>
      <c r="AA221" s="107"/>
      <c r="AB221" s="107"/>
    </row>
    <row r="222" spans="1:28" ht="15.75" x14ac:dyDescent="0.25">
      <c r="A222" s="107"/>
      <c r="B222" s="108"/>
      <c r="C222" s="107"/>
      <c r="D222" s="107"/>
      <c r="E222" s="107"/>
      <c r="F222" s="107"/>
      <c r="G222" s="107"/>
      <c r="H222" s="107"/>
      <c r="I222" s="107"/>
      <c r="J222" s="107"/>
      <c r="K222" s="107"/>
      <c r="L222" s="107"/>
      <c r="M222" s="107"/>
      <c r="N222" s="107"/>
      <c r="O222" s="107"/>
      <c r="P222" s="107"/>
      <c r="Q222" s="107"/>
      <c r="R222" s="107"/>
      <c r="S222" s="107"/>
      <c r="T222" s="107"/>
      <c r="U222" s="107"/>
      <c r="V222" s="107"/>
      <c r="W222" s="107"/>
      <c r="X222" s="107"/>
      <c r="Y222" s="107"/>
      <c r="Z222" s="107"/>
      <c r="AA222" s="107"/>
      <c r="AB222" s="107"/>
    </row>
    <row r="223" spans="1:28" ht="15.75" x14ac:dyDescent="0.25">
      <c r="A223" s="107"/>
      <c r="B223" s="108"/>
      <c r="C223" s="107"/>
      <c r="D223" s="107"/>
      <c r="E223" s="107"/>
      <c r="F223" s="107"/>
      <c r="G223" s="107"/>
      <c r="H223" s="107"/>
      <c r="I223" s="107"/>
      <c r="J223" s="107"/>
      <c r="K223" s="107"/>
      <c r="L223" s="107"/>
      <c r="M223" s="107"/>
      <c r="N223" s="107"/>
      <c r="O223" s="107"/>
      <c r="P223" s="107"/>
      <c r="Q223" s="107"/>
      <c r="R223" s="107"/>
      <c r="S223" s="107"/>
      <c r="T223" s="107"/>
      <c r="U223" s="107"/>
      <c r="V223" s="107"/>
      <c r="W223" s="107"/>
      <c r="X223" s="107"/>
      <c r="Y223" s="107"/>
      <c r="Z223" s="107"/>
      <c r="AA223" s="107"/>
      <c r="AB223" s="107"/>
    </row>
    <row r="224" spans="1:28" ht="15.75" x14ac:dyDescent="0.25">
      <c r="A224" s="107"/>
      <c r="B224" s="108"/>
      <c r="C224" s="107"/>
      <c r="D224" s="107"/>
      <c r="E224" s="107"/>
      <c r="F224" s="107"/>
      <c r="G224" s="107"/>
      <c r="H224" s="107"/>
      <c r="I224" s="107"/>
      <c r="J224" s="107"/>
      <c r="K224" s="107"/>
      <c r="L224" s="107"/>
      <c r="M224" s="107"/>
      <c r="N224" s="107"/>
      <c r="O224" s="107"/>
      <c r="P224" s="107"/>
      <c r="Q224" s="107"/>
      <c r="R224" s="107"/>
      <c r="S224" s="107"/>
      <c r="T224" s="107"/>
      <c r="U224" s="107"/>
      <c r="V224" s="107"/>
      <c r="W224" s="107"/>
      <c r="X224" s="107"/>
      <c r="Y224" s="107"/>
      <c r="Z224" s="107"/>
      <c r="AA224" s="107"/>
      <c r="AB224" s="107"/>
    </row>
    <row r="225" spans="1:28" ht="15.75" x14ac:dyDescent="0.25">
      <c r="A225" s="107"/>
      <c r="B225" s="108"/>
      <c r="C225" s="107"/>
      <c r="D225" s="107"/>
      <c r="E225" s="107"/>
      <c r="F225" s="107"/>
      <c r="G225" s="107"/>
      <c r="H225" s="107"/>
      <c r="I225" s="107"/>
      <c r="J225" s="107"/>
      <c r="K225" s="107"/>
      <c r="L225" s="107"/>
      <c r="M225" s="107"/>
      <c r="N225" s="107"/>
      <c r="O225" s="107"/>
      <c r="P225" s="107"/>
      <c r="Q225" s="107"/>
      <c r="R225" s="107"/>
      <c r="S225" s="107"/>
      <c r="T225" s="107"/>
      <c r="U225" s="107"/>
      <c r="V225" s="107"/>
      <c r="W225" s="107"/>
      <c r="X225" s="107"/>
      <c r="Y225" s="107"/>
      <c r="Z225" s="107"/>
      <c r="AA225" s="107"/>
      <c r="AB225" s="107"/>
    </row>
    <row r="226" spans="1:28" ht="15.75" x14ac:dyDescent="0.25">
      <c r="A226" s="107"/>
      <c r="B226" s="108"/>
      <c r="C226" s="107"/>
      <c r="D226" s="107"/>
      <c r="E226" s="107"/>
      <c r="F226" s="107"/>
      <c r="G226" s="107"/>
      <c r="H226" s="107"/>
      <c r="I226" s="107"/>
      <c r="J226" s="107"/>
      <c r="K226" s="107"/>
      <c r="L226" s="107"/>
      <c r="M226" s="107"/>
      <c r="N226" s="107"/>
      <c r="O226" s="107"/>
      <c r="P226" s="107"/>
      <c r="Q226" s="107"/>
      <c r="R226" s="107"/>
      <c r="S226" s="107"/>
      <c r="T226" s="107"/>
      <c r="U226" s="107"/>
      <c r="V226" s="107"/>
      <c r="W226" s="107"/>
      <c r="X226" s="107"/>
      <c r="Y226" s="107"/>
      <c r="Z226" s="107"/>
      <c r="AA226" s="107"/>
      <c r="AB226" s="107"/>
    </row>
    <row r="227" spans="1:28" ht="15.75" x14ac:dyDescent="0.25">
      <c r="A227" s="107"/>
      <c r="B227" s="108"/>
      <c r="C227" s="107"/>
      <c r="D227" s="107"/>
      <c r="E227" s="107"/>
      <c r="F227" s="107"/>
      <c r="G227" s="107"/>
      <c r="H227" s="107"/>
      <c r="I227" s="107"/>
      <c r="J227" s="107"/>
      <c r="K227" s="107"/>
      <c r="L227" s="107"/>
      <c r="M227" s="107"/>
      <c r="N227" s="107"/>
      <c r="O227" s="107"/>
      <c r="P227" s="107"/>
      <c r="Q227" s="107"/>
      <c r="R227" s="107"/>
      <c r="S227" s="107"/>
      <c r="T227" s="107"/>
      <c r="U227" s="107"/>
      <c r="V227" s="107"/>
      <c r="W227" s="107"/>
      <c r="X227" s="107"/>
      <c r="Y227" s="107"/>
      <c r="Z227" s="107"/>
      <c r="AA227" s="107"/>
      <c r="AB227" s="107"/>
    </row>
    <row r="228" spans="1:28" ht="15.75" x14ac:dyDescent="0.25">
      <c r="A228" s="107"/>
      <c r="B228" s="108"/>
      <c r="C228" s="107"/>
      <c r="D228" s="107"/>
      <c r="E228" s="107"/>
      <c r="F228" s="107"/>
      <c r="G228" s="107"/>
      <c r="H228" s="107"/>
      <c r="I228" s="107"/>
      <c r="J228" s="107"/>
      <c r="K228" s="107"/>
      <c r="L228" s="107"/>
      <c r="M228" s="107"/>
      <c r="N228" s="107"/>
      <c r="O228" s="107"/>
      <c r="P228" s="107"/>
      <c r="Q228" s="107"/>
      <c r="R228" s="107"/>
      <c r="S228" s="107"/>
      <c r="T228" s="107"/>
      <c r="U228" s="107"/>
      <c r="V228" s="107"/>
      <c r="W228" s="107"/>
      <c r="X228" s="107"/>
      <c r="Y228" s="107"/>
      <c r="Z228" s="107"/>
      <c r="AA228" s="107"/>
      <c r="AB228" s="107"/>
    </row>
    <row r="229" spans="1:28" ht="15.75" x14ac:dyDescent="0.25">
      <c r="A229" s="107"/>
      <c r="B229" s="108"/>
      <c r="C229" s="107"/>
      <c r="D229" s="107"/>
      <c r="E229" s="107"/>
      <c r="F229" s="107"/>
      <c r="G229" s="107"/>
      <c r="H229" s="107"/>
      <c r="I229" s="107"/>
      <c r="J229" s="107"/>
      <c r="K229" s="107"/>
      <c r="L229" s="107"/>
      <c r="M229" s="107"/>
      <c r="N229" s="107"/>
      <c r="O229" s="107"/>
      <c r="P229" s="107"/>
      <c r="Q229" s="107"/>
      <c r="R229" s="107"/>
      <c r="S229" s="107"/>
      <c r="T229" s="107"/>
      <c r="U229" s="107"/>
      <c r="V229" s="107"/>
      <c r="W229" s="107"/>
      <c r="X229" s="107"/>
      <c r="Y229" s="107"/>
      <c r="Z229" s="107"/>
      <c r="AA229" s="107"/>
      <c r="AB229" s="107"/>
    </row>
    <row r="230" spans="1:28" ht="15.75" x14ac:dyDescent="0.25">
      <c r="A230" s="107"/>
      <c r="B230" s="108"/>
      <c r="C230" s="107"/>
      <c r="D230" s="107"/>
      <c r="E230" s="107"/>
      <c r="F230" s="107"/>
      <c r="G230" s="107"/>
      <c r="H230" s="107"/>
      <c r="I230" s="107"/>
      <c r="J230" s="107"/>
      <c r="K230" s="107"/>
      <c r="L230" s="107"/>
      <c r="M230" s="107"/>
      <c r="N230" s="107"/>
      <c r="O230" s="107"/>
      <c r="P230" s="107"/>
      <c r="Q230" s="107"/>
      <c r="R230" s="107"/>
      <c r="S230" s="107"/>
      <c r="T230" s="107"/>
      <c r="U230" s="107"/>
      <c r="V230" s="107"/>
      <c r="W230" s="107"/>
      <c r="X230" s="107"/>
      <c r="Y230" s="107"/>
      <c r="Z230" s="107"/>
      <c r="AA230" s="107"/>
      <c r="AB230" s="107"/>
    </row>
    <row r="231" spans="1:28" ht="15.75" x14ac:dyDescent="0.25">
      <c r="A231" s="107"/>
      <c r="B231" s="108"/>
      <c r="C231" s="107"/>
      <c r="D231" s="107"/>
      <c r="E231" s="107"/>
      <c r="F231" s="107"/>
      <c r="G231" s="107"/>
      <c r="H231" s="107"/>
      <c r="I231" s="107"/>
      <c r="J231" s="107"/>
      <c r="K231" s="107"/>
      <c r="L231" s="107"/>
      <c r="M231" s="107"/>
      <c r="N231" s="107"/>
      <c r="O231" s="107"/>
      <c r="P231" s="107"/>
      <c r="Q231" s="107"/>
      <c r="R231" s="107"/>
      <c r="S231" s="107"/>
      <c r="T231" s="107"/>
      <c r="U231" s="107"/>
      <c r="V231" s="107"/>
      <c r="W231" s="107"/>
      <c r="X231" s="107"/>
      <c r="Y231" s="107"/>
      <c r="Z231" s="107"/>
      <c r="AA231" s="107"/>
      <c r="AB231" s="107"/>
    </row>
    <row r="232" spans="1:28" ht="15.75" x14ac:dyDescent="0.25">
      <c r="A232" s="107"/>
      <c r="B232" s="108"/>
      <c r="C232" s="107"/>
      <c r="D232" s="107"/>
      <c r="E232" s="107"/>
      <c r="F232" s="107"/>
      <c r="G232" s="107"/>
      <c r="H232" s="107"/>
      <c r="I232" s="107"/>
      <c r="J232" s="107"/>
      <c r="K232" s="107"/>
      <c r="L232" s="107"/>
      <c r="M232" s="107"/>
      <c r="N232" s="107"/>
      <c r="O232" s="107"/>
      <c r="P232" s="107"/>
      <c r="Q232" s="107"/>
      <c r="R232" s="107"/>
      <c r="S232" s="107"/>
      <c r="T232" s="107"/>
      <c r="U232" s="107"/>
      <c r="V232" s="107"/>
      <c r="W232" s="107"/>
      <c r="X232" s="107"/>
      <c r="Y232" s="107"/>
      <c r="Z232" s="107"/>
      <c r="AA232" s="107"/>
      <c r="AB232" s="107"/>
    </row>
    <row r="233" spans="1:28" ht="15.75" x14ac:dyDescent="0.25">
      <c r="A233" s="107"/>
      <c r="B233" s="108"/>
      <c r="C233" s="107"/>
      <c r="D233" s="107"/>
      <c r="E233" s="107"/>
      <c r="F233" s="107"/>
      <c r="G233" s="107"/>
      <c r="H233" s="107"/>
      <c r="I233" s="107"/>
      <c r="J233" s="107"/>
      <c r="K233" s="107"/>
      <c r="L233" s="107"/>
      <c r="M233" s="107"/>
      <c r="N233" s="107"/>
      <c r="O233" s="107"/>
      <c r="P233" s="107"/>
      <c r="Q233" s="107"/>
      <c r="R233" s="107"/>
      <c r="S233" s="107"/>
      <c r="T233" s="107"/>
      <c r="U233" s="107"/>
      <c r="V233" s="107"/>
      <c r="W233" s="107"/>
      <c r="X233" s="107"/>
      <c r="Y233" s="107"/>
      <c r="Z233" s="107"/>
      <c r="AA233" s="107"/>
    </row>
    <row r="234" spans="1:28" ht="15.75" x14ac:dyDescent="0.25">
      <c r="A234" s="107"/>
      <c r="B234" s="108"/>
      <c r="C234" s="107"/>
      <c r="D234" s="107"/>
      <c r="E234" s="107"/>
      <c r="F234" s="107"/>
      <c r="G234" s="107"/>
      <c r="H234" s="107"/>
      <c r="I234" s="107"/>
      <c r="J234" s="107"/>
      <c r="K234" s="107"/>
      <c r="L234" s="107"/>
      <c r="M234" s="107"/>
      <c r="N234" s="107"/>
      <c r="O234" s="107"/>
      <c r="P234" s="107"/>
      <c r="Q234" s="107"/>
      <c r="R234" s="107"/>
      <c r="S234" s="107"/>
      <c r="T234" s="107"/>
      <c r="U234" s="107"/>
      <c r="V234" s="107"/>
      <c r="W234" s="107"/>
      <c r="X234" s="107"/>
      <c r="Y234" s="107"/>
      <c r="Z234" s="107"/>
      <c r="AA234" s="107"/>
    </row>
    <row r="235" spans="1:28" ht="15.75" x14ac:dyDescent="0.25">
      <c r="A235" s="107"/>
      <c r="B235" s="108"/>
      <c r="C235" s="107"/>
      <c r="D235" s="107"/>
      <c r="E235" s="107"/>
      <c r="F235" s="107"/>
      <c r="G235" s="107"/>
      <c r="H235" s="107"/>
      <c r="I235" s="107"/>
      <c r="J235" s="107"/>
      <c r="K235" s="107"/>
      <c r="L235" s="107"/>
      <c r="M235" s="107"/>
      <c r="N235" s="107"/>
      <c r="O235" s="107"/>
      <c r="P235" s="107"/>
      <c r="Q235" s="107"/>
      <c r="R235" s="107"/>
      <c r="S235" s="107"/>
      <c r="T235" s="107"/>
      <c r="U235" s="107"/>
      <c r="V235" s="107"/>
      <c r="W235" s="107"/>
      <c r="X235" s="107"/>
      <c r="Y235" s="107"/>
      <c r="Z235" s="107"/>
      <c r="AA235" s="107"/>
    </row>
    <row r="236" spans="1:28" ht="15.75" x14ac:dyDescent="0.25">
      <c r="A236" s="107"/>
      <c r="B236" s="108"/>
      <c r="C236" s="107"/>
      <c r="D236" s="107"/>
      <c r="E236" s="107"/>
      <c r="F236" s="107"/>
      <c r="G236" s="107"/>
      <c r="H236" s="107"/>
      <c r="I236" s="107"/>
      <c r="J236" s="107"/>
      <c r="K236" s="107"/>
      <c r="L236" s="107"/>
      <c r="M236" s="107"/>
      <c r="N236" s="107"/>
      <c r="O236" s="107"/>
      <c r="P236" s="107"/>
      <c r="Q236" s="107"/>
      <c r="R236" s="107"/>
      <c r="S236" s="107"/>
      <c r="T236" s="107"/>
      <c r="U236" s="107"/>
      <c r="V236" s="107"/>
      <c r="W236" s="107"/>
      <c r="X236" s="107"/>
      <c r="Y236" s="107"/>
      <c r="Z236" s="107"/>
      <c r="AA236" s="107"/>
    </row>
    <row r="237" spans="1:28" ht="15.75" x14ac:dyDescent="0.25">
      <c r="A237" s="107"/>
      <c r="B237" s="108"/>
      <c r="C237" s="107"/>
      <c r="D237" s="107"/>
      <c r="E237" s="107"/>
      <c r="F237" s="107"/>
      <c r="G237" s="107"/>
      <c r="H237" s="107"/>
      <c r="I237" s="107"/>
      <c r="J237" s="107"/>
      <c r="K237" s="107"/>
      <c r="L237" s="107"/>
      <c r="M237" s="107"/>
      <c r="N237" s="107"/>
      <c r="O237" s="107"/>
      <c r="P237" s="107"/>
      <c r="Q237" s="107"/>
      <c r="R237" s="107"/>
      <c r="S237" s="107"/>
      <c r="T237" s="107"/>
      <c r="U237" s="107"/>
      <c r="V237" s="107"/>
      <c r="W237" s="107"/>
      <c r="X237" s="107"/>
      <c r="Y237" s="107"/>
      <c r="Z237" s="107"/>
      <c r="AA237" s="107"/>
    </row>
    <row r="238" spans="1:28" ht="15.75" x14ac:dyDescent="0.25">
      <c r="A238" s="107"/>
      <c r="B238" s="108"/>
      <c r="C238" s="107"/>
      <c r="D238" s="107"/>
      <c r="E238" s="107"/>
      <c r="F238" s="107"/>
      <c r="G238" s="107"/>
      <c r="H238" s="107"/>
      <c r="I238" s="107"/>
      <c r="J238" s="107"/>
      <c r="K238" s="107"/>
      <c r="L238" s="107"/>
      <c r="M238" s="107"/>
      <c r="N238" s="107"/>
      <c r="O238" s="107"/>
      <c r="P238" s="107"/>
      <c r="Q238" s="107"/>
      <c r="R238" s="107"/>
      <c r="S238" s="107"/>
      <c r="T238" s="107"/>
      <c r="U238" s="107"/>
      <c r="V238" s="107"/>
      <c r="W238" s="107"/>
      <c r="X238" s="107"/>
      <c r="Y238" s="107"/>
      <c r="Z238" s="107"/>
      <c r="AA238" s="107"/>
    </row>
    <row r="239" spans="1:28" ht="15.75" x14ac:dyDescent="0.25">
      <c r="A239" s="107"/>
      <c r="B239" s="108"/>
      <c r="C239" s="107"/>
      <c r="D239" s="107"/>
      <c r="E239" s="107"/>
      <c r="F239" s="107"/>
      <c r="G239" s="107"/>
      <c r="H239" s="107"/>
      <c r="I239" s="107"/>
      <c r="J239" s="107"/>
      <c r="K239" s="107"/>
      <c r="L239" s="107"/>
      <c r="M239" s="107"/>
      <c r="N239" s="107"/>
      <c r="O239" s="107"/>
      <c r="P239" s="107"/>
      <c r="Q239" s="107"/>
      <c r="R239" s="107"/>
      <c r="S239" s="107"/>
      <c r="T239" s="107"/>
      <c r="U239" s="107"/>
      <c r="V239" s="107"/>
      <c r="W239" s="107"/>
      <c r="X239" s="107"/>
      <c r="Y239" s="107"/>
      <c r="Z239" s="107"/>
      <c r="AA239" s="107"/>
    </row>
    <row r="240" spans="1:28" ht="15.75" x14ac:dyDescent="0.25">
      <c r="A240" s="107"/>
      <c r="B240" s="108"/>
      <c r="C240" s="107"/>
      <c r="D240" s="107"/>
      <c r="E240" s="107"/>
      <c r="F240" s="107"/>
      <c r="G240" s="107"/>
      <c r="H240" s="107"/>
      <c r="I240" s="107"/>
      <c r="J240" s="107"/>
      <c r="K240" s="107"/>
      <c r="L240" s="107"/>
      <c r="M240" s="107"/>
      <c r="N240" s="107"/>
      <c r="O240" s="107"/>
      <c r="P240" s="107"/>
      <c r="Q240" s="107"/>
      <c r="R240" s="107"/>
      <c r="S240" s="107"/>
      <c r="T240" s="107"/>
      <c r="U240" s="107"/>
      <c r="V240" s="107"/>
      <c r="W240" s="107"/>
      <c r="X240" s="107"/>
      <c r="Y240" s="107"/>
      <c r="Z240" s="107"/>
      <c r="AA240" s="107"/>
    </row>
    <row r="241" spans="1:27" ht="15.75" x14ac:dyDescent="0.25">
      <c r="A241" s="107"/>
      <c r="B241" s="108"/>
      <c r="C241" s="107"/>
      <c r="D241" s="107"/>
      <c r="E241" s="107"/>
      <c r="F241" s="107"/>
      <c r="G241" s="107"/>
      <c r="H241" s="107"/>
      <c r="I241" s="107"/>
      <c r="J241" s="107"/>
      <c r="K241" s="107"/>
      <c r="L241" s="107"/>
      <c r="M241" s="107"/>
      <c r="N241" s="107"/>
      <c r="O241" s="107"/>
      <c r="P241" s="107"/>
      <c r="Q241" s="107"/>
      <c r="R241" s="107"/>
      <c r="S241" s="107"/>
      <c r="T241" s="107"/>
      <c r="U241" s="107"/>
      <c r="V241" s="107"/>
      <c r="W241" s="107"/>
      <c r="X241" s="107"/>
      <c r="Y241" s="107"/>
      <c r="Z241" s="107"/>
      <c r="AA241" s="107"/>
    </row>
    <row r="242" spans="1:27" ht="15.75" x14ac:dyDescent="0.25">
      <c r="A242" s="107"/>
      <c r="B242" s="108"/>
      <c r="C242" s="107"/>
      <c r="D242" s="107"/>
      <c r="E242" s="107"/>
      <c r="F242" s="107"/>
      <c r="G242" s="107"/>
      <c r="H242" s="107"/>
      <c r="I242" s="107"/>
      <c r="J242" s="107"/>
      <c r="K242" s="107"/>
      <c r="L242" s="107"/>
      <c r="M242" s="107"/>
      <c r="N242" s="107"/>
      <c r="O242" s="107"/>
      <c r="P242" s="107"/>
      <c r="Q242" s="107"/>
      <c r="R242" s="107"/>
      <c r="S242" s="107"/>
      <c r="T242" s="107"/>
      <c r="U242" s="107"/>
      <c r="V242" s="107"/>
      <c r="W242" s="107"/>
      <c r="X242" s="107"/>
      <c r="Y242" s="107"/>
      <c r="Z242" s="107"/>
      <c r="AA242" s="107"/>
    </row>
    <row r="243" spans="1:27" ht="15.75" x14ac:dyDescent="0.25">
      <c r="A243" s="107"/>
      <c r="B243" s="108"/>
      <c r="C243" s="107"/>
      <c r="D243" s="107"/>
      <c r="E243" s="107"/>
      <c r="F243" s="107"/>
      <c r="G243" s="107"/>
      <c r="H243" s="107"/>
      <c r="I243" s="107"/>
      <c r="J243" s="107"/>
      <c r="K243" s="107"/>
      <c r="L243" s="107"/>
      <c r="M243" s="107"/>
      <c r="N243" s="107"/>
      <c r="O243" s="107"/>
      <c r="P243" s="107"/>
      <c r="Q243" s="107"/>
      <c r="R243" s="107"/>
      <c r="S243" s="107"/>
      <c r="T243" s="107"/>
      <c r="U243" s="107"/>
      <c r="V243" s="107"/>
      <c r="W243" s="107"/>
      <c r="X243" s="107"/>
      <c r="Y243" s="107"/>
      <c r="Z243" s="107"/>
      <c r="AA243" s="107"/>
    </row>
    <row r="244" spans="1:27" ht="15.75" x14ac:dyDescent="0.25">
      <c r="A244" s="107"/>
      <c r="B244" s="108"/>
      <c r="C244" s="107"/>
      <c r="D244" s="107"/>
      <c r="E244" s="107"/>
      <c r="F244" s="107"/>
      <c r="G244" s="107"/>
      <c r="H244" s="107"/>
      <c r="I244" s="107"/>
      <c r="J244" s="107"/>
      <c r="K244" s="107"/>
      <c r="L244" s="107"/>
      <c r="M244" s="107"/>
      <c r="N244" s="107"/>
      <c r="O244" s="107"/>
      <c r="P244" s="107"/>
      <c r="Q244" s="107"/>
      <c r="R244" s="107"/>
      <c r="S244" s="107"/>
      <c r="T244" s="107"/>
      <c r="U244" s="107"/>
      <c r="V244" s="107"/>
      <c r="W244" s="107"/>
      <c r="X244" s="107"/>
      <c r="Y244" s="107"/>
      <c r="Z244" s="107"/>
      <c r="AA244" s="107"/>
    </row>
    <row r="245" spans="1:27" ht="15.75" x14ac:dyDescent="0.25">
      <c r="A245" s="107"/>
      <c r="B245" s="108"/>
      <c r="C245" s="107"/>
      <c r="D245" s="107"/>
      <c r="E245" s="107"/>
      <c r="F245" s="107"/>
      <c r="G245" s="107"/>
      <c r="H245" s="107"/>
      <c r="I245" s="107"/>
      <c r="J245" s="107"/>
      <c r="K245" s="107"/>
      <c r="L245" s="107"/>
      <c r="M245" s="107"/>
      <c r="N245" s="107"/>
      <c r="O245" s="107"/>
      <c r="P245" s="107"/>
      <c r="Q245" s="107"/>
      <c r="R245" s="107"/>
      <c r="S245" s="107"/>
      <c r="T245" s="107"/>
      <c r="U245" s="107"/>
      <c r="V245" s="107"/>
      <c r="W245" s="107"/>
      <c r="X245" s="107"/>
      <c r="Y245" s="107"/>
      <c r="Z245" s="107"/>
      <c r="AA245" s="107"/>
    </row>
    <row r="246" spans="1:27" ht="15.75" x14ac:dyDescent="0.25">
      <c r="A246" s="107"/>
      <c r="B246" s="108"/>
      <c r="C246" s="107"/>
      <c r="D246" s="107"/>
      <c r="E246" s="107"/>
      <c r="F246" s="107"/>
      <c r="G246" s="107"/>
      <c r="H246" s="107"/>
      <c r="I246" s="107"/>
      <c r="J246" s="107"/>
      <c r="K246" s="107"/>
      <c r="L246" s="107"/>
      <c r="M246" s="107"/>
      <c r="N246" s="107"/>
      <c r="O246" s="107"/>
      <c r="P246" s="107"/>
      <c r="Q246" s="107"/>
      <c r="R246" s="107"/>
      <c r="S246" s="107"/>
      <c r="T246" s="107"/>
      <c r="U246" s="107"/>
      <c r="V246" s="107"/>
      <c r="W246" s="107"/>
      <c r="X246" s="107"/>
      <c r="Y246" s="107"/>
      <c r="Z246" s="107"/>
      <c r="AA246" s="107"/>
    </row>
    <row r="247" spans="1:27" ht="15.75" x14ac:dyDescent="0.25">
      <c r="A247" s="107"/>
      <c r="B247" s="108"/>
      <c r="C247" s="107"/>
      <c r="D247" s="107"/>
      <c r="E247" s="107"/>
      <c r="F247" s="107"/>
      <c r="G247" s="107"/>
      <c r="H247" s="107"/>
      <c r="I247" s="107"/>
      <c r="J247" s="107"/>
      <c r="K247" s="107"/>
      <c r="L247" s="107"/>
      <c r="M247" s="107"/>
      <c r="N247" s="107"/>
      <c r="O247" s="107"/>
      <c r="P247" s="107"/>
      <c r="Q247" s="107"/>
      <c r="R247" s="107"/>
      <c r="S247" s="107"/>
      <c r="T247" s="107"/>
      <c r="U247" s="107"/>
      <c r="V247" s="107"/>
      <c r="W247" s="107"/>
      <c r="X247" s="107"/>
      <c r="Y247" s="107"/>
      <c r="Z247" s="107"/>
      <c r="AA247" s="107"/>
    </row>
    <row r="248" spans="1:27" ht="15.75" x14ac:dyDescent="0.25">
      <c r="A248" s="107"/>
      <c r="B248" s="108"/>
      <c r="C248" s="107"/>
      <c r="D248" s="107"/>
      <c r="E248" s="107"/>
      <c r="F248" s="107"/>
      <c r="G248" s="107"/>
      <c r="H248" s="107"/>
      <c r="I248" s="107"/>
      <c r="J248" s="107"/>
      <c r="K248" s="107"/>
      <c r="L248" s="107"/>
      <c r="M248" s="107"/>
      <c r="N248" s="107"/>
      <c r="O248" s="107"/>
      <c r="P248" s="107"/>
      <c r="Q248" s="107"/>
      <c r="R248" s="107"/>
      <c r="S248" s="107"/>
      <c r="T248" s="107"/>
      <c r="U248" s="107"/>
      <c r="V248" s="107"/>
      <c r="W248" s="107"/>
      <c r="X248" s="107"/>
      <c r="Y248" s="107"/>
      <c r="Z248" s="107"/>
      <c r="AA248" s="107"/>
    </row>
    <row r="249" spans="1:27" ht="15.75" x14ac:dyDescent="0.25">
      <c r="A249" s="107"/>
      <c r="B249" s="108"/>
      <c r="C249" s="107"/>
      <c r="D249" s="107"/>
      <c r="E249" s="107"/>
      <c r="F249" s="107"/>
      <c r="G249" s="107"/>
      <c r="H249" s="107"/>
      <c r="I249" s="107"/>
      <c r="J249" s="107"/>
      <c r="K249" s="107"/>
      <c r="L249" s="107"/>
      <c r="M249" s="107"/>
      <c r="N249" s="107"/>
      <c r="O249" s="107"/>
      <c r="P249" s="107"/>
      <c r="Q249" s="107"/>
      <c r="R249" s="107"/>
      <c r="S249" s="107"/>
      <c r="T249" s="107"/>
      <c r="U249" s="107"/>
      <c r="V249" s="107"/>
      <c r="W249" s="107"/>
      <c r="X249" s="107"/>
      <c r="Y249" s="107"/>
      <c r="Z249" s="107"/>
      <c r="AA249" s="107"/>
    </row>
    <row r="250" spans="1:27" ht="15.75" x14ac:dyDescent="0.25">
      <c r="A250" s="107"/>
      <c r="B250" s="108"/>
      <c r="C250" s="107"/>
      <c r="D250" s="107"/>
      <c r="E250" s="107"/>
      <c r="F250" s="107"/>
      <c r="G250" s="107"/>
      <c r="H250" s="107"/>
      <c r="I250" s="107"/>
      <c r="J250" s="107"/>
      <c r="K250" s="107"/>
      <c r="L250" s="107"/>
      <c r="M250" s="107"/>
      <c r="N250" s="107"/>
      <c r="O250" s="107"/>
      <c r="P250" s="107"/>
      <c r="Q250" s="107"/>
      <c r="R250" s="107"/>
      <c r="S250" s="107"/>
      <c r="T250" s="107"/>
      <c r="U250" s="107"/>
      <c r="V250" s="107"/>
      <c r="W250" s="107"/>
      <c r="X250" s="107"/>
      <c r="Y250" s="107"/>
      <c r="Z250" s="107"/>
      <c r="AA250" s="107"/>
    </row>
    <row r="251" spans="1:27" ht="15.75" x14ac:dyDescent="0.25">
      <c r="A251" s="107"/>
      <c r="B251" s="108"/>
      <c r="C251" s="107"/>
      <c r="D251" s="107"/>
      <c r="E251" s="107"/>
      <c r="F251" s="107"/>
      <c r="G251" s="107"/>
      <c r="H251" s="107"/>
      <c r="I251" s="107"/>
      <c r="J251" s="107"/>
      <c r="K251" s="107"/>
      <c r="L251" s="107"/>
      <c r="M251" s="107"/>
      <c r="N251" s="107"/>
      <c r="O251" s="107"/>
      <c r="P251" s="107"/>
      <c r="Q251" s="107"/>
      <c r="R251" s="107"/>
      <c r="S251" s="107"/>
      <c r="T251" s="107"/>
      <c r="U251" s="107"/>
      <c r="V251" s="107"/>
      <c r="W251" s="107"/>
      <c r="X251" s="107"/>
      <c r="Y251" s="107"/>
      <c r="Z251" s="107"/>
      <c r="AA251" s="107"/>
    </row>
    <row r="252" spans="1:27" ht="15.75" x14ac:dyDescent="0.25">
      <c r="A252" s="107"/>
      <c r="B252" s="108"/>
      <c r="C252" s="107"/>
      <c r="D252" s="107"/>
      <c r="E252" s="107"/>
      <c r="F252" s="107"/>
      <c r="G252" s="107"/>
      <c r="H252" s="107"/>
      <c r="I252" s="107"/>
      <c r="J252" s="107"/>
      <c r="K252" s="107"/>
      <c r="L252" s="107"/>
      <c r="M252" s="107"/>
      <c r="N252" s="107"/>
      <c r="O252" s="107"/>
      <c r="P252" s="107"/>
      <c r="Q252" s="107"/>
      <c r="R252" s="107"/>
      <c r="S252" s="107"/>
      <c r="T252" s="107"/>
      <c r="U252" s="107"/>
      <c r="V252" s="107"/>
      <c r="W252" s="107"/>
      <c r="X252" s="107"/>
      <c r="Y252" s="107"/>
      <c r="Z252" s="107"/>
      <c r="AA252" s="107"/>
    </row>
    <row r="253" spans="1:27" ht="15.75" x14ac:dyDescent="0.25">
      <c r="A253" s="107"/>
      <c r="B253" s="108"/>
      <c r="C253" s="107"/>
      <c r="D253" s="107"/>
      <c r="E253" s="107"/>
      <c r="F253" s="107"/>
      <c r="G253" s="107"/>
      <c r="H253" s="107"/>
      <c r="I253" s="107"/>
      <c r="J253" s="107"/>
      <c r="K253" s="107"/>
      <c r="L253" s="107"/>
      <c r="M253" s="107"/>
      <c r="N253" s="107"/>
      <c r="O253" s="107"/>
      <c r="P253" s="107"/>
      <c r="Q253" s="107"/>
      <c r="R253" s="107"/>
      <c r="S253" s="107"/>
      <c r="T253" s="107"/>
      <c r="U253" s="107"/>
      <c r="V253" s="107"/>
      <c r="W253" s="107"/>
      <c r="X253" s="107"/>
      <c r="Y253" s="107"/>
      <c r="Z253" s="107"/>
      <c r="AA253" s="107"/>
    </row>
    <row r="254" spans="1:27" ht="15.75" x14ac:dyDescent="0.25">
      <c r="A254" s="107"/>
      <c r="B254" s="108"/>
      <c r="C254" s="107"/>
      <c r="D254" s="107"/>
      <c r="E254" s="107"/>
      <c r="F254" s="107"/>
      <c r="G254" s="107"/>
      <c r="H254" s="107"/>
      <c r="I254" s="107"/>
      <c r="J254" s="107"/>
      <c r="K254" s="107"/>
      <c r="L254" s="107"/>
      <c r="M254" s="107"/>
      <c r="N254" s="107"/>
      <c r="O254" s="107"/>
      <c r="P254" s="107"/>
      <c r="Q254" s="107"/>
      <c r="R254" s="107"/>
      <c r="S254" s="107"/>
      <c r="T254" s="107"/>
      <c r="U254" s="107"/>
      <c r="V254" s="107"/>
      <c r="W254" s="107"/>
      <c r="X254" s="107"/>
      <c r="Y254" s="107"/>
      <c r="Z254" s="107"/>
      <c r="AA254" s="107"/>
    </row>
    <row r="255" spans="1:27" ht="15.75" x14ac:dyDescent="0.25">
      <c r="A255" s="107"/>
      <c r="B255" s="108"/>
      <c r="C255" s="107"/>
      <c r="D255" s="107"/>
      <c r="E255" s="107"/>
      <c r="F255" s="107"/>
      <c r="G255" s="107"/>
      <c r="H255" s="107"/>
      <c r="I255" s="107"/>
      <c r="J255" s="107"/>
      <c r="K255" s="107"/>
      <c r="L255" s="107"/>
      <c r="M255" s="107"/>
      <c r="N255" s="107"/>
      <c r="O255" s="107"/>
      <c r="P255" s="107"/>
      <c r="Q255" s="107"/>
      <c r="R255" s="107"/>
      <c r="S255" s="107"/>
      <c r="T255" s="107"/>
      <c r="U255" s="107"/>
      <c r="V255" s="107"/>
      <c r="W255" s="107"/>
      <c r="X255" s="107"/>
      <c r="Y255" s="107"/>
      <c r="Z255" s="107"/>
      <c r="AA255" s="107"/>
    </row>
    <row r="256" spans="1:27" ht="15.75" x14ac:dyDescent="0.25">
      <c r="A256" s="107"/>
      <c r="B256" s="108"/>
      <c r="C256" s="107"/>
      <c r="D256" s="107"/>
      <c r="E256" s="107"/>
      <c r="F256" s="107"/>
      <c r="G256" s="107"/>
      <c r="H256" s="107"/>
      <c r="I256" s="107"/>
      <c r="J256" s="107"/>
      <c r="K256" s="107"/>
      <c r="L256" s="107"/>
      <c r="M256" s="107"/>
      <c r="N256" s="107"/>
      <c r="O256" s="107"/>
      <c r="P256" s="107"/>
      <c r="Q256" s="107"/>
      <c r="R256" s="107"/>
      <c r="S256" s="107"/>
      <c r="T256" s="107"/>
      <c r="U256" s="107"/>
      <c r="V256" s="107"/>
      <c r="W256" s="107"/>
      <c r="X256" s="107"/>
      <c r="Y256" s="107"/>
      <c r="Z256" s="107"/>
      <c r="AA256" s="107"/>
    </row>
    <row r="257" spans="1:27" ht="15.75" x14ac:dyDescent="0.25">
      <c r="A257" s="107"/>
      <c r="B257" s="108"/>
      <c r="C257" s="107"/>
      <c r="D257" s="107"/>
      <c r="E257" s="107"/>
      <c r="F257" s="107"/>
      <c r="G257" s="107"/>
      <c r="H257" s="107"/>
      <c r="I257" s="107"/>
      <c r="J257" s="107"/>
      <c r="K257" s="107"/>
      <c r="L257" s="107"/>
      <c r="M257" s="107"/>
      <c r="N257" s="107"/>
      <c r="O257" s="107"/>
      <c r="P257" s="107"/>
      <c r="Q257" s="107"/>
      <c r="R257" s="107"/>
      <c r="S257" s="107"/>
      <c r="T257" s="107"/>
      <c r="U257" s="107"/>
      <c r="V257" s="107"/>
      <c r="W257" s="107"/>
      <c r="X257" s="107"/>
      <c r="Y257" s="107"/>
      <c r="Z257" s="107"/>
      <c r="AA257" s="107"/>
    </row>
    <row r="258" spans="1:27" ht="15.75" x14ac:dyDescent="0.25">
      <c r="A258" s="107"/>
      <c r="B258" s="108"/>
      <c r="C258" s="107"/>
      <c r="D258" s="107"/>
      <c r="E258" s="107"/>
      <c r="F258" s="107"/>
      <c r="G258" s="107"/>
      <c r="H258" s="107"/>
      <c r="I258" s="107"/>
      <c r="J258" s="107"/>
      <c r="K258" s="107"/>
      <c r="L258" s="107"/>
      <c r="M258" s="107"/>
      <c r="N258" s="107"/>
      <c r="O258" s="107"/>
      <c r="P258" s="107"/>
      <c r="Q258" s="107"/>
      <c r="R258" s="107"/>
      <c r="S258" s="107"/>
      <c r="T258" s="107"/>
      <c r="U258" s="107"/>
      <c r="V258" s="107"/>
      <c r="W258" s="107"/>
      <c r="X258" s="107"/>
      <c r="Y258" s="107"/>
      <c r="Z258" s="107"/>
      <c r="AA258" s="107"/>
    </row>
    <row r="259" spans="1:27" ht="15.75" x14ac:dyDescent="0.25">
      <c r="A259" s="107"/>
      <c r="B259" s="108"/>
      <c r="C259" s="107"/>
      <c r="D259" s="107"/>
      <c r="E259" s="107"/>
      <c r="F259" s="107"/>
      <c r="G259" s="107"/>
      <c r="H259" s="107"/>
      <c r="I259" s="107"/>
      <c r="J259" s="107"/>
      <c r="K259" s="107"/>
      <c r="L259" s="107"/>
      <c r="M259" s="107"/>
      <c r="N259" s="107"/>
      <c r="O259" s="107"/>
      <c r="P259" s="107"/>
      <c r="Q259" s="107"/>
      <c r="R259" s="107"/>
      <c r="S259" s="107"/>
      <c r="T259" s="107"/>
      <c r="U259" s="107"/>
      <c r="V259" s="107"/>
      <c r="W259" s="107"/>
      <c r="X259" s="107"/>
      <c r="Y259" s="107"/>
      <c r="Z259" s="107"/>
      <c r="AA259" s="107"/>
    </row>
    <row r="260" spans="1:27" ht="15.75" x14ac:dyDescent="0.25">
      <c r="A260" s="107"/>
      <c r="B260" s="108"/>
      <c r="C260" s="107"/>
      <c r="D260" s="107"/>
      <c r="E260" s="107"/>
      <c r="F260" s="107"/>
      <c r="G260" s="107"/>
      <c r="H260" s="107"/>
      <c r="I260" s="107"/>
      <c r="J260" s="107"/>
      <c r="K260" s="107"/>
      <c r="L260" s="107"/>
      <c r="M260" s="107"/>
      <c r="N260" s="107"/>
      <c r="O260" s="107"/>
      <c r="P260" s="107"/>
      <c r="Q260" s="107"/>
      <c r="R260" s="107"/>
      <c r="S260" s="107"/>
      <c r="T260" s="107"/>
      <c r="U260" s="107"/>
      <c r="V260" s="107"/>
      <c r="W260" s="107"/>
      <c r="X260" s="107"/>
      <c r="Y260" s="107"/>
      <c r="Z260" s="107"/>
      <c r="AA260" s="107"/>
    </row>
    <row r="261" spans="1:27" ht="15.75" x14ac:dyDescent="0.25">
      <c r="A261" s="107"/>
      <c r="B261" s="108"/>
      <c r="C261" s="107"/>
      <c r="D261" s="107"/>
      <c r="E261" s="107"/>
      <c r="F261" s="107"/>
      <c r="G261" s="107"/>
      <c r="H261" s="107"/>
      <c r="I261" s="107"/>
      <c r="J261" s="107"/>
      <c r="K261" s="107"/>
      <c r="L261" s="107"/>
      <c r="M261" s="107"/>
      <c r="N261" s="107"/>
      <c r="O261" s="107"/>
      <c r="P261" s="107"/>
      <c r="Q261" s="107"/>
      <c r="R261" s="107"/>
      <c r="S261" s="107"/>
      <c r="T261" s="107"/>
      <c r="U261" s="107"/>
      <c r="V261" s="107"/>
      <c r="W261" s="107"/>
      <c r="X261" s="107"/>
      <c r="Y261" s="107"/>
      <c r="Z261" s="107"/>
      <c r="AA261" s="107"/>
    </row>
    <row r="262" spans="1:27" ht="15.75" x14ac:dyDescent="0.25">
      <c r="A262" s="107"/>
      <c r="B262" s="108"/>
      <c r="C262" s="107"/>
      <c r="D262" s="107"/>
      <c r="E262" s="107"/>
      <c r="F262" s="107"/>
      <c r="G262" s="107"/>
      <c r="H262" s="107"/>
      <c r="I262" s="107"/>
      <c r="J262" s="107"/>
      <c r="K262" s="107"/>
      <c r="L262" s="107"/>
      <c r="M262" s="107"/>
      <c r="N262" s="107"/>
      <c r="O262" s="107"/>
      <c r="P262" s="107"/>
      <c r="Q262" s="107"/>
      <c r="R262" s="107"/>
      <c r="S262" s="107"/>
      <c r="T262" s="107"/>
      <c r="U262" s="107"/>
      <c r="V262" s="107"/>
      <c r="W262" s="107"/>
      <c r="X262" s="107"/>
      <c r="Y262" s="107"/>
      <c r="Z262" s="107"/>
      <c r="AA262" s="107"/>
    </row>
    <row r="263" spans="1:27" ht="15.75" x14ac:dyDescent="0.25">
      <c r="A263" s="107"/>
      <c r="B263" s="108"/>
      <c r="C263" s="107"/>
      <c r="D263" s="107"/>
      <c r="E263" s="107"/>
      <c r="F263" s="107"/>
      <c r="G263" s="107"/>
      <c r="H263" s="107"/>
      <c r="I263" s="107"/>
      <c r="J263" s="107"/>
      <c r="K263" s="107"/>
      <c r="L263" s="107"/>
      <c r="M263" s="107"/>
      <c r="N263" s="107"/>
      <c r="O263" s="107"/>
      <c r="P263" s="107"/>
      <c r="Q263" s="107"/>
      <c r="R263" s="107"/>
      <c r="S263" s="107"/>
      <c r="T263" s="107"/>
      <c r="U263" s="107"/>
      <c r="V263" s="107"/>
      <c r="W263" s="107"/>
      <c r="X263" s="107"/>
      <c r="Y263" s="107"/>
      <c r="Z263" s="107"/>
      <c r="AA263" s="107"/>
    </row>
    <row r="264" spans="1:27" ht="15.75" x14ac:dyDescent="0.25">
      <c r="A264" s="107"/>
      <c r="B264" s="108"/>
      <c r="C264" s="107"/>
      <c r="D264" s="107"/>
      <c r="E264" s="107"/>
      <c r="F264" s="107"/>
      <c r="G264" s="107"/>
      <c r="H264" s="107"/>
      <c r="I264" s="107"/>
      <c r="J264" s="107"/>
      <c r="K264" s="107"/>
      <c r="L264" s="107"/>
      <c r="M264" s="107"/>
      <c r="N264" s="107"/>
      <c r="O264" s="107"/>
      <c r="P264" s="107"/>
      <c r="Q264" s="107"/>
      <c r="R264" s="107"/>
      <c r="S264" s="107"/>
      <c r="T264" s="107"/>
      <c r="U264" s="107"/>
      <c r="V264" s="107"/>
      <c r="W264" s="107"/>
      <c r="X264" s="107"/>
      <c r="Y264" s="107"/>
      <c r="Z264" s="107"/>
      <c r="AA264" s="107"/>
    </row>
    <row r="265" spans="1:27" ht="15.75" x14ac:dyDescent="0.25">
      <c r="A265" s="107"/>
      <c r="B265" s="108"/>
      <c r="C265" s="107"/>
      <c r="D265" s="107"/>
      <c r="E265" s="107"/>
      <c r="F265" s="107"/>
      <c r="G265" s="107"/>
      <c r="H265" s="107"/>
      <c r="I265" s="107"/>
      <c r="J265" s="107"/>
      <c r="K265" s="107"/>
      <c r="L265" s="107"/>
      <c r="M265" s="107"/>
      <c r="N265" s="107"/>
      <c r="O265" s="107"/>
      <c r="P265" s="107"/>
      <c r="Q265" s="107"/>
      <c r="R265" s="107"/>
      <c r="S265" s="107"/>
      <c r="T265" s="107"/>
      <c r="U265" s="107"/>
      <c r="V265" s="107"/>
      <c r="W265" s="107"/>
      <c r="X265" s="107"/>
      <c r="Y265" s="107"/>
      <c r="Z265" s="107"/>
      <c r="AA265" s="107"/>
    </row>
    <row r="266" spans="1:27" ht="15.75" x14ac:dyDescent="0.25">
      <c r="A266" s="107"/>
      <c r="B266" s="108"/>
      <c r="C266" s="107"/>
      <c r="D266" s="107"/>
      <c r="E266" s="107"/>
      <c r="F266" s="107"/>
      <c r="G266" s="107"/>
      <c r="H266" s="107"/>
      <c r="I266" s="107"/>
      <c r="J266" s="107"/>
      <c r="K266" s="107"/>
      <c r="L266" s="107"/>
      <c r="M266" s="107"/>
      <c r="N266" s="107"/>
      <c r="O266" s="107"/>
      <c r="P266" s="107"/>
      <c r="Q266" s="107"/>
      <c r="R266" s="107"/>
      <c r="S266" s="107"/>
      <c r="T266" s="107"/>
      <c r="U266" s="107"/>
      <c r="V266" s="107"/>
      <c r="W266" s="107"/>
      <c r="X266" s="107"/>
      <c r="Y266" s="107"/>
      <c r="Z266" s="107"/>
      <c r="AA266" s="107"/>
    </row>
    <row r="267" spans="1:27" ht="15.75" x14ac:dyDescent="0.25">
      <c r="A267" s="107"/>
      <c r="B267" s="108"/>
      <c r="C267" s="107"/>
      <c r="D267" s="107"/>
      <c r="E267" s="107"/>
      <c r="F267" s="107"/>
      <c r="G267" s="107"/>
      <c r="H267" s="107"/>
      <c r="I267" s="107"/>
      <c r="J267" s="107"/>
      <c r="K267" s="107"/>
      <c r="L267" s="107"/>
      <c r="M267" s="107"/>
      <c r="N267" s="107"/>
      <c r="O267" s="107"/>
      <c r="P267" s="107"/>
      <c r="Q267" s="107"/>
      <c r="R267" s="107"/>
      <c r="S267" s="107"/>
      <c r="T267" s="107"/>
      <c r="U267" s="107"/>
      <c r="V267" s="107"/>
      <c r="W267" s="107"/>
      <c r="X267" s="107"/>
      <c r="Y267" s="107"/>
      <c r="Z267" s="107"/>
      <c r="AA267" s="107"/>
    </row>
    <row r="268" spans="1:27" ht="15.75" x14ac:dyDescent="0.25">
      <c r="A268" s="107"/>
      <c r="B268" s="108"/>
      <c r="C268" s="107"/>
      <c r="D268" s="107"/>
      <c r="E268" s="107"/>
      <c r="F268" s="107"/>
      <c r="G268" s="107"/>
      <c r="H268" s="107"/>
      <c r="I268" s="107"/>
      <c r="J268" s="107"/>
      <c r="K268" s="107"/>
      <c r="L268" s="107"/>
      <c r="M268" s="107"/>
      <c r="N268" s="107"/>
      <c r="O268" s="107"/>
      <c r="P268" s="107"/>
      <c r="Q268" s="107"/>
      <c r="R268" s="107"/>
      <c r="S268" s="107"/>
      <c r="T268" s="107"/>
      <c r="U268" s="107"/>
      <c r="V268" s="107"/>
      <c r="W268" s="107"/>
      <c r="X268" s="107"/>
      <c r="Y268" s="107"/>
      <c r="Z268" s="107"/>
      <c r="AA268" s="107"/>
    </row>
    <row r="269" spans="1:27" ht="15.75" x14ac:dyDescent="0.25">
      <c r="A269" s="107"/>
      <c r="B269" s="108"/>
      <c r="C269" s="107"/>
      <c r="D269" s="107"/>
      <c r="E269" s="107"/>
      <c r="F269" s="107"/>
      <c r="G269" s="107"/>
      <c r="H269" s="107"/>
      <c r="I269" s="107"/>
      <c r="J269" s="107"/>
      <c r="K269" s="107"/>
      <c r="L269" s="107"/>
      <c r="M269" s="107"/>
      <c r="N269" s="107"/>
      <c r="O269" s="107"/>
      <c r="P269" s="107"/>
      <c r="Q269" s="107"/>
      <c r="R269" s="107"/>
      <c r="S269" s="107"/>
      <c r="T269" s="107"/>
      <c r="U269" s="107"/>
      <c r="V269" s="107"/>
      <c r="W269" s="107"/>
      <c r="X269" s="107"/>
      <c r="Y269" s="107"/>
      <c r="Z269" s="107"/>
      <c r="AA269" s="107"/>
    </row>
    <row r="270" spans="1:27" ht="15.75" x14ac:dyDescent="0.25">
      <c r="A270" s="107"/>
      <c r="B270" s="108"/>
      <c r="C270" s="107"/>
      <c r="D270" s="107"/>
      <c r="E270" s="107"/>
      <c r="F270" s="107"/>
      <c r="G270" s="107"/>
      <c r="H270" s="107"/>
      <c r="I270" s="107"/>
      <c r="J270" s="107"/>
      <c r="K270" s="107"/>
      <c r="L270" s="107"/>
      <c r="M270" s="107"/>
      <c r="N270" s="107"/>
      <c r="O270" s="107"/>
      <c r="P270" s="107"/>
      <c r="Q270" s="107"/>
      <c r="R270" s="107"/>
      <c r="S270" s="107"/>
      <c r="T270" s="107"/>
      <c r="U270" s="107"/>
      <c r="V270" s="107"/>
      <c r="W270" s="107"/>
      <c r="X270" s="107"/>
      <c r="Y270" s="107"/>
      <c r="Z270" s="107"/>
      <c r="AA270" s="107"/>
    </row>
    <row r="271" spans="1:27" ht="15.75" x14ac:dyDescent="0.25">
      <c r="A271" s="107"/>
      <c r="B271" s="108"/>
      <c r="C271" s="107"/>
      <c r="D271" s="107"/>
      <c r="E271" s="107"/>
      <c r="F271" s="107"/>
      <c r="G271" s="107"/>
      <c r="H271" s="107"/>
      <c r="I271" s="107"/>
      <c r="J271" s="107"/>
      <c r="K271" s="107"/>
      <c r="L271" s="107"/>
      <c r="M271" s="107"/>
      <c r="N271" s="107"/>
      <c r="O271" s="107"/>
      <c r="P271" s="107"/>
      <c r="Q271" s="107"/>
      <c r="R271" s="107"/>
      <c r="S271" s="107"/>
      <c r="T271" s="107"/>
      <c r="U271" s="107"/>
      <c r="V271" s="107"/>
      <c r="W271" s="107"/>
      <c r="X271" s="107"/>
      <c r="Y271" s="107"/>
      <c r="Z271" s="107"/>
      <c r="AA271" s="107"/>
    </row>
    <row r="272" spans="1:27" ht="15.75" x14ac:dyDescent="0.25">
      <c r="A272" s="107"/>
      <c r="B272" s="108"/>
      <c r="C272" s="107"/>
      <c r="D272" s="107"/>
      <c r="E272" s="107"/>
      <c r="F272" s="107"/>
      <c r="G272" s="107"/>
      <c r="H272" s="107"/>
      <c r="I272" s="107"/>
      <c r="J272" s="107"/>
      <c r="K272" s="107"/>
      <c r="L272" s="107"/>
      <c r="M272" s="107"/>
      <c r="N272" s="107"/>
      <c r="O272" s="107"/>
      <c r="P272" s="107"/>
      <c r="Q272" s="107"/>
      <c r="R272" s="107"/>
      <c r="S272" s="107"/>
      <c r="T272" s="107"/>
      <c r="U272" s="107"/>
      <c r="V272" s="107"/>
      <c r="W272" s="107"/>
      <c r="X272" s="107"/>
      <c r="Y272" s="107"/>
      <c r="Z272" s="107"/>
      <c r="AA272" s="107"/>
    </row>
    <row r="273" spans="1:27" ht="15.75" x14ac:dyDescent="0.25">
      <c r="A273" s="107"/>
      <c r="B273" s="108"/>
      <c r="C273" s="107"/>
      <c r="D273" s="107"/>
      <c r="E273" s="107"/>
      <c r="F273" s="107"/>
      <c r="G273" s="107"/>
      <c r="H273" s="107"/>
      <c r="I273" s="107"/>
      <c r="J273" s="107"/>
      <c r="K273" s="107"/>
      <c r="L273" s="107"/>
      <c r="M273" s="107"/>
      <c r="N273" s="107"/>
      <c r="O273" s="107"/>
      <c r="P273" s="107"/>
      <c r="Q273" s="107"/>
      <c r="R273" s="107"/>
      <c r="S273" s="107"/>
      <c r="T273" s="107"/>
      <c r="U273" s="107"/>
      <c r="V273" s="107"/>
      <c r="W273" s="107"/>
      <c r="X273" s="107"/>
      <c r="Y273" s="107"/>
      <c r="Z273" s="107"/>
      <c r="AA273" s="107"/>
    </row>
    <row r="274" spans="1:27" ht="15.75" x14ac:dyDescent="0.25">
      <c r="A274" s="107"/>
      <c r="B274" s="108"/>
      <c r="C274" s="107"/>
      <c r="D274" s="107"/>
      <c r="E274" s="107"/>
      <c r="F274" s="107"/>
      <c r="G274" s="107"/>
      <c r="H274" s="107"/>
      <c r="I274" s="107"/>
      <c r="J274" s="107"/>
      <c r="K274" s="107"/>
      <c r="L274" s="107"/>
      <c r="M274" s="107"/>
      <c r="N274" s="107"/>
      <c r="O274" s="107"/>
      <c r="P274" s="107"/>
      <c r="Q274" s="107"/>
      <c r="R274" s="107"/>
      <c r="S274" s="107"/>
      <c r="T274" s="107"/>
      <c r="U274" s="107"/>
      <c r="V274" s="107"/>
      <c r="W274" s="107"/>
      <c r="X274" s="107"/>
      <c r="Y274" s="107"/>
      <c r="Z274" s="107"/>
      <c r="AA274" s="107"/>
    </row>
    <row r="275" spans="1:27" ht="15.75" x14ac:dyDescent="0.25">
      <c r="A275" s="107"/>
      <c r="B275" s="108"/>
      <c r="C275" s="107"/>
      <c r="D275" s="107"/>
      <c r="E275" s="107"/>
      <c r="F275" s="107"/>
      <c r="G275" s="107"/>
      <c r="H275" s="107"/>
      <c r="I275" s="107"/>
      <c r="J275" s="107"/>
      <c r="K275" s="107"/>
      <c r="L275" s="107"/>
      <c r="M275" s="107"/>
      <c r="N275" s="107"/>
      <c r="O275" s="107"/>
      <c r="P275" s="107"/>
      <c r="Q275" s="107"/>
      <c r="R275" s="107"/>
      <c r="S275" s="107"/>
      <c r="T275" s="107"/>
      <c r="U275" s="107"/>
      <c r="V275" s="107"/>
      <c r="W275" s="107"/>
      <c r="X275" s="107"/>
      <c r="Y275" s="107"/>
      <c r="Z275" s="107"/>
      <c r="AA275" s="107"/>
    </row>
    <row r="276" spans="1:27" ht="15.75" x14ac:dyDescent="0.25">
      <c r="A276" s="107"/>
      <c r="B276" s="108"/>
      <c r="C276" s="107"/>
      <c r="D276" s="107"/>
      <c r="E276" s="107"/>
      <c r="F276" s="107"/>
      <c r="G276" s="107"/>
      <c r="H276" s="107"/>
      <c r="I276" s="107"/>
      <c r="J276" s="107"/>
      <c r="K276" s="107"/>
      <c r="L276" s="107"/>
      <c r="M276" s="107"/>
      <c r="N276" s="107"/>
      <c r="O276" s="107"/>
      <c r="P276" s="107"/>
      <c r="Q276" s="107"/>
      <c r="R276" s="107"/>
      <c r="S276" s="107"/>
      <c r="T276" s="107"/>
      <c r="U276" s="107"/>
      <c r="V276" s="107"/>
      <c r="W276" s="107"/>
      <c r="X276" s="107"/>
      <c r="Y276" s="107"/>
      <c r="Z276" s="107"/>
      <c r="AA276" s="107"/>
    </row>
    <row r="277" spans="1:27" ht="15.75" x14ac:dyDescent="0.25">
      <c r="A277" s="107"/>
      <c r="B277" s="108"/>
      <c r="C277" s="107"/>
      <c r="D277" s="107"/>
      <c r="E277" s="107"/>
      <c r="F277" s="107"/>
      <c r="G277" s="107"/>
      <c r="H277" s="107"/>
      <c r="I277" s="107"/>
      <c r="J277" s="107"/>
      <c r="K277" s="107"/>
      <c r="L277" s="107"/>
      <c r="M277" s="107"/>
      <c r="N277" s="107"/>
      <c r="O277" s="107"/>
      <c r="P277" s="107"/>
      <c r="Q277" s="107"/>
      <c r="R277" s="107"/>
      <c r="S277" s="107"/>
      <c r="T277" s="107"/>
      <c r="U277" s="107"/>
      <c r="V277" s="107"/>
      <c r="W277" s="107"/>
      <c r="X277" s="107"/>
      <c r="Y277" s="107"/>
      <c r="Z277" s="107"/>
      <c r="AA277" s="107"/>
    </row>
    <row r="278" spans="1:27" ht="15.75" x14ac:dyDescent="0.25">
      <c r="A278" s="107"/>
      <c r="B278" s="108"/>
      <c r="C278" s="107"/>
      <c r="D278" s="107"/>
      <c r="E278" s="107"/>
      <c r="F278" s="107"/>
      <c r="G278" s="107"/>
      <c r="H278" s="107"/>
      <c r="I278" s="107"/>
      <c r="J278" s="107"/>
      <c r="K278" s="107"/>
      <c r="L278" s="107"/>
      <c r="M278" s="107"/>
      <c r="N278" s="107"/>
      <c r="O278" s="107"/>
      <c r="P278" s="107"/>
      <c r="Q278" s="107"/>
      <c r="R278" s="107"/>
      <c r="S278" s="107"/>
      <c r="T278" s="107"/>
      <c r="U278" s="107"/>
      <c r="V278" s="107"/>
      <c r="W278" s="107"/>
      <c r="X278" s="107"/>
      <c r="Y278" s="107"/>
      <c r="Z278" s="107"/>
      <c r="AA278" s="107"/>
    </row>
    <row r="279" spans="1:27" ht="15.75" x14ac:dyDescent="0.25">
      <c r="A279" s="107"/>
      <c r="B279" s="108"/>
      <c r="C279" s="107"/>
      <c r="D279" s="107"/>
      <c r="E279" s="107"/>
      <c r="F279" s="107"/>
      <c r="G279" s="107"/>
      <c r="H279" s="107"/>
      <c r="I279" s="107"/>
      <c r="J279" s="107"/>
      <c r="K279" s="107"/>
      <c r="L279" s="107"/>
      <c r="M279" s="107"/>
      <c r="N279" s="107"/>
      <c r="O279" s="107"/>
      <c r="P279" s="107"/>
      <c r="Q279" s="107"/>
      <c r="R279" s="107"/>
      <c r="S279" s="107"/>
      <c r="T279" s="107"/>
      <c r="U279" s="107"/>
      <c r="V279" s="107"/>
      <c r="W279" s="107"/>
      <c r="X279" s="107"/>
      <c r="Y279" s="107"/>
      <c r="Z279" s="107"/>
      <c r="AA279" s="107"/>
    </row>
    <row r="280" spans="1:27" ht="15.75" x14ac:dyDescent="0.25">
      <c r="A280" s="107"/>
      <c r="B280" s="108"/>
      <c r="C280" s="107"/>
      <c r="D280" s="107"/>
      <c r="E280" s="107"/>
      <c r="F280" s="107"/>
      <c r="G280" s="107"/>
      <c r="H280" s="107"/>
      <c r="I280" s="107"/>
      <c r="J280" s="107"/>
      <c r="K280" s="107"/>
      <c r="L280" s="107"/>
      <c r="M280" s="107"/>
      <c r="N280" s="107"/>
      <c r="O280" s="107"/>
      <c r="P280" s="107"/>
      <c r="Q280" s="107"/>
      <c r="R280" s="107"/>
      <c r="S280" s="107"/>
      <c r="T280" s="107"/>
      <c r="U280" s="107"/>
      <c r="V280" s="107"/>
      <c r="W280" s="107"/>
      <c r="X280" s="107"/>
      <c r="Y280" s="107"/>
      <c r="Z280" s="107"/>
      <c r="AA280" s="107"/>
    </row>
    <row r="281" spans="1:27" ht="15.75" x14ac:dyDescent="0.25">
      <c r="A281" s="107"/>
      <c r="B281" s="108"/>
      <c r="C281" s="107"/>
      <c r="D281" s="107"/>
      <c r="E281" s="107"/>
      <c r="F281" s="107"/>
      <c r="G281" s="107"/>
      <c r="H281" s="107"/>
      <c r="I281" s="107"/>
      <c r="J281" s="107"/>
      <c r="K281" s="107"/>
      <c r="L281" s="107"/>
      <c r="M281" s="107"/>
      <c r="N281" s="107"/>
      <c r="O281" s="107"/>
      <c r="P281" s="107"/>
      <c r="Q281" s="107"/>
      <c r="R281" s="107"/>
      <c r="S281" s="107"/>
      <c r="T281" s="107"/>
      <c r="U281" s="107"/>
      <c r="V281" s="107"/>
      <c r="W281" s="107"/>
      <c r="X281" s="107"/>
      <c r="Y281" s="107"/>
      <c r="Z281" s="107"/>
      <c r="AA281" s="107"/>
    </row>
    <row r="282" spans="1:27" ht="15.75" x14ac:dyDescent="0.25">
      <c r="A282" s="107"/>
      <c r="B282" s="108"/>
      <c r="C282" s="107"/>
      <c r="D282" s="107"/>
      <c r="E282" s="107"/>
      <c r="F282" s="107"/>
      <c r="G282" s="107"/>
      <c r="H282" s="107"/>
      <c r="I282" s="107"/>
      <c r="J282" s="107"/>
      <c r="K282" s="107"/>
      <c r="L282" s="107"/>
      <c r="M282" s="107"/>
      <c r="N282" s="107"/>
      <c r="O282" s="107"/>
      <c r="P282" s="107"/>
      <c r="Q282" s="107"/>
      <c r="R282" s="107"/>
      <c r="S282" s="107"/>
      <c r="T282" s="107"/>
      <c r="U282" s="107"/>
      <c r="V282" s="107"/>
      <c r="W282" s="107"/>
      <c r="X282" s="107"/>
      <c r="Y282" s="107"/>
      <c r="Z282" s="107"/>
      <c r="AA282" s="107"/>
    </row>
    <row r="283" spans="1:27" ht="15.75" x14ac:dyDescent="0.25">
      <c r="A283" s="107"/>
      <c r="B283" s="108"/>
      <c r="C283" s="107"/>
      <c r="D283" s="107"/>
      <c r="E283" s="107"/>
      <c r="F283" s="107"/>
      <c r="G283" s="107"/>
      <c r="H283" s="107"/>
      <c r="I283" s="107"/>
      <c r="J283" s="107"/>
      <c r="K283" s="107"/>
      <c r="L283" s="107"/>
      <c r="M283" s="107"/>
      <c r="N283" s="107"/>
      <c r="O283" s="107"/>
      <c r="P283" s="107"/>
      <c r="Q283" s="107"/>
      <c r="R283" s="107"/>
      <c r="S283" s="107"/>
      <c r="T283" s="107"/>
      <c r="U283" s="107"/>
      <c r="V283" s="107"/>
      <c r="W283" s="107"/>
      <c r="X283" s="107"/>
      <c r="Y283" s="107"/>
      <c r="Z283" s="107"/>
      <c r="AA283" s="107"/>
    </row>
    <row r="284" spans="1:27" ht="15.75" x14ac:dyDescent="0.25">
      <c r="A284" s="107"/>
      <c r="B284" s="108"/>
      <c r="C284" s="107"/>
      <c r="D284" s="107"/>
      <c r="E284" s="107"/>
      <c r="F284" s="107"/>
      <c r="G284" s="107"/>
      <c r="H284" s="107"/>
      <c r="I284" s="107"/>
      <c r="J284" s="107"/>
      <c r="K284" s="107"/>
      <c r="L284" s="107"/>
      <c r="M284" s="107"/>
      <c r="N284" s="107"/>
      <c r="O284" s="107"/>
      <c r="P284" s="107"/>
      <c r="Q284" s="107"/>
      <c r="R284" s="107"/>
      <c r="S284" s="107"/>
      <c r="T284" s="107"/>
      <c r="U284" s="107"/>
      <c r="V284" s="107"/>
      <c r="W284" s="107"/>
      <c r="X284" s="107"/>
      <c r="Y284" s="107"/>
      <c r="Z284" s="107"/>
      <c r="AA284" s="107"/>
    </row>
    <row r="285" spans="1:27" ht="15.75" x14ac:dyDescent="0.25">
      <c r="A285" s="107"/>
      <c r="B285" s="108"/>
      <c r="C285" s="107"/>
      <c r="D285" s="107"/>
      <c r="E285" s="107"/>
      <c r="F285" s="107"/>
      <c r="G285" s="107"/>
      <c r="H285" s="107"/>
      <c r="I285" s="107"/>
      <c r="J285" s="107"/>
      <c r="K285" s="107"/>
      <c r="L285" s="107"/>
      <c r="M285" s="107"/>
      <c r="N285" s="107"/>
      <c r="O285" s="107"/>
      <c r="P285" s="107"/>
      <c r="Q285" s="107"/>
      <c r="R285" s="107"/>
      <c r="S285" s="107"/>
      <c r="T285" s="107"/>
      <c r="U285" s="107"/>
      <c r="V285" s="107"/>
      <c r="W285" s="107"/>
      <c r="X285" s="107"/>
      <c r="Y285" s="107"/>
      <c r="Z285" s="107"/>
      <c r="AA285" s="107"/>
    </row>
    <row r="286" spans="1:27" ht="15.75" x14ac:dyDescent="0.25">
      <c r="A286" s="107"/>
      <c r="B286" s="108"/>
      <c r="C286" s="107"/>
      <c r="D286" s="107"/>
      <c r="E286" s="107"/>
      <c r="F286" s="107"/>
      <c r="G286" s="107"/>
      <c r="H286" s="107"/>
      <c r="I286" s="107"/>
      <c r="J286" s="107"/>
      <c r="K286" s="107"/>
      <c r="L286" s="107"/>
      <c r="M286" s="107"/>
      <c r="N286" s="107"/>
      <c r="O286" s="107"/>
      <c r="P286" s="107"/>
      <c r="Q286" s="107"/>
      <c r="R286" s="107"/>
      <c r="S286" s="107"/>
      <c r="T286" s="107"/>
      <c r="U286" s="107"/>
      <c r="V286" s="107"/>
      <c r="W286" s="107"/>
      <c r="X286" s="107"/>
      <c r="Y286" s="107"/>
      <c r="Z286" s="107"/>
      <c r="AA286" s="107"/>
    </row>
    <row r="287" spans="1:27" ht="15.75" x14ac:dyDescent="0.25">
      <c r="A287" s="107"/>
      <c r="B287" s="108"/>
      <c r="C287" s="107"/>
      <c r="D287" s="107"/>
      <c r="E287" s="107"/>
      <c r="F287" s="107"/>
      <c r="G287" s="107"/>
      <c r="H287" s="107"/>
      <c r="I287" s="107"/>
      <c r="J287" s="107"/>
      <c r="K287" s="107"/>
      <c r="L287" s="107"/>
      <c r="M287" s="107"/>
      <c r="N287" s="107"/>
      <c r="O287" s="107"/>
      <c r="P287" s="107"/>
      <c r="Q287" s="107"/>
      <c r="R287" s="107"/>
      <c r="S287" s="107"/>
      <c r="T287" s="107"/>
      <c r="U287" s="107"/>
      <c r="V287" s="107"/>
      <c r="W287" s="107"/>
      <c r="X287" s="107"/>
      <c r="Y287" s="107"/>
      <c r="Z287" s="107"/>
      <c r="AA287" s="107"/>
    </row>
    <row r="288" spans="1:27" ht="15.75" x14ac:dyDescent="0.25">
      <c r="A288" s="107"/>
      <c r="B288" s="108"/>
      <c r="C288" s="107"/>
      <c r="D288" s="107"/>
      <c r="E288" s="107"/>
      <c r="F288" s="107"/>
      <c r="G288" s="107"/>
      <c r="H288" s="107"/>
      <c r="I288" s="107"/>
      <c r="J288" s="107"/>
      <c r="K288" s="107"/>
      <c r="L288" s="107"/>
      <c r="M288" s="107"/>
      <c r="N288" s="107"/>
      <c r="O288" s="107"/>
      <c r="P288" s="107"/>
      <c r="Q288" s="107"/>
      <c r="R288" s="107"/>
      <c r="S288" s="107"/>
      <c r="T288" s="107"/>
      <c r="U288" s="107"/>
      <c r="V288" s="107"/>
      <c r="W288" s="107"/>
      <c r="X288" s="107"/>
      <c r="Y288" s="107"/>
      <c r="Z288" s="107"/>
      <c r="AA288" s="107"/>
    </row>
    <row r="289" spans="1:27" ht="15.75" x14ac:dyDescent="0.25">
      <c r="A289" s="107"/>
      <c r="B289" s="108"/>
      <c r="C289" s="107"/>
      <c r="D289" s="107"/>
      <c r="E289" s="107"/>
      <c r="F289" s="107"/>
      <c r="G289" s="107"/>
      <c r="H289" s="107"/>
      <c r="I289" s="107"/>
      <c r="J289" s="107"/>
      <c r="K289" s="107"/>
      <c r="L289" s="107"/>
      <c r="M289" s="107"/>
      <c r="N289" s="107"/>
      <c r="O289" s="107"/>
      <c r="P289" s="107"/>
      <c r="Q289" s="107"/>
      <c r="R289" s="107"/>
      <c r="S289" s="107"/>
      <c r="T289" s="107"/>
      <c r="U289" s="107"/>
      <c r="V289" s="107"/>
      <c r="W289" s="107"/>
      <c r="X289" s="107"/>
      <c r="Y289" s="107"/>
      <c r="Z289" s="107"/>
      <c r="AA289" s="107"/>
    </row>
    <row r="290" spans="1:27" ht="15.75" x14ac:dyDescent="0.25">
      <c r="A290" s="107"/>
      <c r="B290" s="108"/>
      <c r="C290" s="107"/>
      <c r="D290" s="107"/>
      <c r="E290" s="107"/>
      <c r="F290" s="107"/>
      <c r="G290" s="107"/>
      <c r="H290" s="107"/>
      <c r="I290" s="107"/>
      <c r="J290" s="107"/>
      <c r="K290" s="107"/>
      <c r="L290" s="107"/>
      <c r="M290" s="107"/>
      <c r="N290" s="107"/>
      <c r="O290" s="107"/>
      <c r="P290" s="107"/>
      <c r="Q290" s="107"/>
      <c r="R290" s="107"/>
      <c r="S290" s="107"/>
      <c r="T290" s="107"/>
      <c r="U290" s="107"/>
      <c r="V290" s="107"/>
      <c r="W290" s="107"/>
      <c r="X290" s="107"/>
      <c r="Y290" s="107"/>
      <c r="Z290" s="107"/>
      <c r="AA290" s="107"/>
    </row>
    <row r="291" spans="1:27" ht="15.75" x14ac:dyDescent="0.25">
      <c r="A291" s="107"/>
      <c r="B291" s="108"/>
      <c r="C291" s="107"/>
      <c r="D291" s="107"/>
      <c r="E291" s="107"/>
      <c r="F291" s="107"/>
      <c r="G291" s="107"/>
      <c r="H291" s="107"/>
      <c r="I291" s="107"/>
      <c r="J291" s="107"/>
      <c r="K291" s="107"/>
      <c r="L291" s="107"/>
      <c r="M291" s="107"/>
      <c r="N291" s="107"/>
      <c r="O291" s="107"/>
      <c r="P291" s="107"/>
      <c r="Q291" s="107"/>
      <c r="R291" s="107"/>
      <c r="S291" s="107"/>
      <c r="T291" s="107"/>
      <c r="U291" s="107"/>
      <c r="V291" s="107"/>
      <c r="W291" s="107"/>
      <c r="X291" s="107"/>
      <c r="Y291" s="107"/>
      <c r="Z291" s="107"/>
      <c r="AA291" s="107"/>
    </row>
    <row r="292" spans="1:27" ht="15.75" x14ac:dyDescent="0.25">
      <c r="A292" s="107"/>
      <c r="B292" s="108"/>
      <c r="C292" s="107"/>
      <c r="D292" s="107"/>
      <c r="E292" s="107"/>
      <c r="F292" s="107"/>
      <c r="G292" s="107"/>
      <c r="H292" s="107"/>
      <c r="I292" s="107"/>
      <c r="J292" s="107"/>
      <c r="K292" s="107"/>
      <c r="L292" s="107"/>
      <c r="M292" s="107"/>
      <c r="N292" s="107"/>
      <c r="O292" s="107"/>
      <c r="P292" s="107"/>
      <c r="Q292" s="107"/>
      <c r="R292" s="107"/>
      <c r="S292" s="107"/>
      <c r="T292" s="107"/>
      <c r="U292" s="107"/>
      <c r="V292" s="107"/>
      <c r="W292" s="107"/>
      <c r="X292" s="107"/>
      <c r="Y292" s="107"/>
      <c r="Z292" s="107"/>
      <c r="AA292" s="107"/>
    </row>
    <row r="293" spans="1:27" ht="15.75" x14ac:dyDescent="0.25">
      <c r="A293" s="107"/>
      <c r="B293" s="108"/>
      <c r="C293" s="107"/>
      <c r="D293" s="107"/>
      <c r="E293" s="107"/>
      <c r="F293" s="107"/>
      <c r="G293" s="107"/>
      <c r="H293" s="107"/>
      <c r="I293" s="107"/>
      <c r="J293" s="107"/>
      <c r="K293" s="107"/>
      <c r="L293" s="107"/>
      <c r="M293" s="107"/>
      <c r="N293" s="107"/>
      <c r="O293" s="107"/>
      <c r="P293" s="107"/>
      <c r="Q293" s="107"/>
      <c r="R293" s="107"/>
      <c r="S293" s="107"/>
      <c r="T293" s="107"/>
      <c r="U293" s="107"/>
      <c r="V293" s="107"/>
      <c r="W293" s="107"/>
      <c r="X293" s="107"/>
      <c r="Y293" s="107"/>
      <c r="Z293" s="107"/>
      <c r="AA293" s="107"/>
    </row>
    <row r="294" spans="1:27" ht="15.75" x14ac:dyDescent="0.25">
      <c r="A294" s="107"/>
      <c r="B294" s="108"/>
      <c r="C294" s="107"/>
      <c r="D294" s="107"/>
      <c r="E294" s="107"/>
      <c r="F294" s="107"/>
      <c r="G294" s="107"/>
      <c r="H294" s="107"/>
      <c r="I294" s="107"/>
      <c r="J294" s="107"/>
      <c r="K294" s="107"/>
      <c r="L294" s="107"/>
      <c r="M294" s="107"/>
      <c r="N294" s="107"/>
      <c r="O294" s="107"/>
      <c r="P294" s="107"/>
      <c r="Q294" s="107"/>
      <c r="R294" s="107"/>
      <c r="S294" s="107"/>
      <c r="T294" s="107"/>
      <c r="U294" s="107"/>
      <c r="V294" s="107"/>
      <c r="W294" s="107"/>
      <c r="X294" s="107"/>
      <c r="Y294" s="107"/>
      <c r="Z294" s="107"/>
      <c r="AA294" s="107"/>
    </row>
    <row r="295" spans="1:27" ht="15.75" x14ac:dyDescent="0.25">
      <c r="A295" s="107"/>
      <c r="B295" s="108"/>
      <c r="C295" s="107"/>
      <c r="D295" s="107"/>
      <c r="E295" s="107"/>
      <c r="F295" s="107"/>
      <c r="G295" s="107"/>
      <c r="H295" s="107"/>
      <c r="I295" s="107"/>
      <c r="J295" s="107"/>
      <c r="K295" s="107"/>
      <c r="L295" s="107"/>
      <c r="M295" s="107"/>
      <c r="N295" s="107"/>
      <c r="O295" s="107"/>
      <c r="P295" s="107"/>
      <c r="Q295" s="107"/>
      <c r="R295" s="107"/>
      <c r="S295" s="107"/>
      <c r="T295" s="107"/>
      <c r="U295" s="107"/>
      <c r="V295" s="107"/>
      <c r="W295" s="107"/>
      <c r="X295" s="107"/>
      <c r="Y295" s="107"/>
      <c r="Z295" s="107"/>
      <c r="AA295" s="107"/>
    </row>
    <row r="296" spans="1:27" ht="15.75" x14ac:dyDescent="0.25">
      <c r="A296" s="107"/>
      <c r="B296" s="108"/>
      <c r="C296" s="107"/>
      <c r="D296" s="107"/>
      <c r="E296" s="107"/>
      <c r="F296" s="107"/>
      <c r="G296" s="107"/>
      <c r="H296" s="107"/>
      <c r="I296" s="107"/>
      <c r="J296" s="107"/>
      <c r="K296" s="107"/>
      <c r="L296" s="107"/>
      <c r="M296" s="107"/>
      <c r="N296" s="107"/>
      <c r="O296" s="107"/>
      <c r="P296" s="107"/>
      <c r="Q296" s="107"/>
      <c r="R296" s="107"/>
      <c r="S296" s="107"/>
      <c r="T296" s="107"/>
      <c r="U296" s="107"/>
      <c r="V296" s="107"/>
      <c r="W296" s="107"/>
      <c r="X296" s="107"/>
      <c r="Y296" s="107"/>
      <c r="Z296" s="107"/>
      <c r="AA296" s="107"/>
    </row>
    <row r="297" spans="1:27" ht="15.75" x14ac:dyDescent="0.25">
      <c r="A297" s="107"/>
      <c r="B297" s="108"/>
      <c r="C297" s="107"/>
      <c r="D297" s="107"/>
      <c r="E297" s="107"/>
      <c r="F297" s="107"/>
      <c r="G297" s="107"/>
      <c r="H297" s="107"/>
      <c r="I297" s="107"/>
      <c r="J297" s="107"/>
      <c r="K297" s="107"/>
      <c r="L297" s="107"/>
      <c r="M297" s="107"/>
      <c r="N297" s="107"/>
      <c r="O297" s="107"/>
      <c r="P297" s="107"/>
      <c r="Q297" s="107"/>
      <c r="R297" s="107"/>
      <c r="S297" s="107"/>
      <c r="T297" s="107"/>
      <c r="U297" s="107"/>
      <c r="V297" s="107"/>
      <c r="W297" s="107"/>
      <c r="X297" s="107"/>
      <c r="Y297" s="107"/>
      <c r="Z297" s="107"/>
      <c r="AA297" s="107"/>
    </row>
    <row r="298" spans="1:27" ht="15.75" x14ac:dyDescent="0.25">
      <c r="A298" s="107"/>
      <c r="B298" s="108"/>
      <c r="C298" s="107"/>
      <c r="D298" s="107"/>
      <c r="E298" s="107"/>
      <c r="F298" s="107"/>
      <c r="G298" s="107"/>
      <c r="H298" s="107"/>
      <c r="I298" s="107"/>
      <c r="J298" s="107"/>
      <c r="K298" s="107"/>
      <c r="L298" s="107"/>
      <c r="M298" s="107"/>
      <c r="N298" s="107"/>
      <c r="O298" s="107"/>
      <c r="P298" s="107"/>
      <c r="Q298" s="107"/>
      <c r="R298" s="107"/>
      <c r="S298" s="107"/>
      <c r="T298" s="107"/>
      <c r="U298" s="107"/>
      <c r="V298" s="107"/>
      <c r="W298" s="107"/>
      <c r="X298" s="107"/>
      <c r="Y298" s="107"/>
      <c r="Z298" s="107"/>
      <c r="AA298" s="107"/>
    </row>
    <row r="299" spans="1:27" ht="15.75" x14ac:dyDescent="0.25">
      <c r="A299" s="107"/>
      <c r="B299" s="108"/>
      <c r="C299" s="107"/>
      <c r="D299" s="107"/>
      <c r="E299" s="107"/>
      <c r="F299" s="107"/>
      <c r="G299" s="107"/>
      <c r="H299" s="107"/>
      <c r="I299" s="107"/>
      <c r="J299" s="107"/>
      <c r="K299" s="107"/>
      <c r="L299" s="107"/>
      <c r="M299" s="107"/>
      <c r="N299" s="107"/>
      <c r="O299" s="107"/>
      <c r="P299" s="107"/>
      <c r="Q299" s="107"/>
      <c r="R299" s="107"/>
      <c r="S299" s="107"/>
      <c r="T299" s="107"/>
      <c r="U299" s="107"/>
      <c r="V299" s="107"/>
      <c r="W299" s="107"/>
      <c r="X299" s="107"/>
      <c r="Y299" s="107"/>
      <c r="Z299" s="107"/>
      <c r="AA299" s="107"/>
    </row>
    <row r="300" spans="1:27" ht="15.75" x14ac:dyDescent="0.25">
      <c r="A300" s="107"/>
      <c r="B300" s="108"/>
      <c r="C300" s="107"/>
      <c r="D300" s="107"/>
      <c r="E300" s="107"/>
      <c r="F300" s="107"/>
      <c r="G300" s="107"/>
      <c r="H300" s="107"/>
      <c r="I300" s="107"/>
      <c r="J300" s="107"/>
      <c r="K300" s="107"/>
      <c r="L300" s="107"/>
      <c r="M300" s="107"/>
      <c r="N300" s="107"/>
      <c r="O300" s="107"/>
      <c r="P300" s="107"/>
      <c r="Q300" s="107"/>
      <c r="R300" s="107"/>
      <c r="S300" s="107"/>
      <c r="T300" s="107"/>
      <c r="U300" s="107"/>
      <c r="V300" s="107"/>
      <c r="W300" s="107"/>
      <c r="X300" s="107"/>
      <c r="Y300" s="107"/>
      <c r="Z300" s="107"/>
      <c r="AA300" s="107"/>
    </row>
    <row r="301" spans="1:27" ht="15.75" x14ac:dyDescent="0.25">
      <c r="A301" s="107"/>
      <c r="B301" s="108"/>
      <c r="C301" s="107"/>
      <c r="D301" s="107"/>
      <c r="E301" s="107"/>
      <c r="F301" s="107"/>
      <c r="G301" s="107"/>
      <c r="H301" s="107"/>
      <c r="I301" s="107"/>
      <c r="J301" s="107"/>
      <c r="K301" s="107"/>
      <c r="L301" s="107"/>
      <c r="M301" s="107"/>
      <c r="N301" s="107"/>
      <c r="O301" s="107"/>
      <c r="P301" s="107"/>
      <c r="Q301" s="107"/>
      <c r="R301" s="107"/>
      <c r="S301" s="107"/>
      <c r="T301" s="107"/>
      <c r="U301" s="107"/>
      <c r="V301" s="107"/>
      <c r="W301" s="107"/>
      <c r="X301" s="107"/>
      <c r="Y301" s="107"/>
      <c r="Z301" s="107"/>
      <c r="AA301" s="107"/>
    </row>
    <row r="302" spans="1:27" ht="15.75" x14ac:dyDescent="0.25">
      <c r="A302" s="107"/>
      <c r="B302" s="108"/>
      <c r="C302" s="107"/>
      <c r="D302" s="107"/>
      <c r="E302" s="107"/>
      <c r="F302" s="107"/>
      <c r="G302" s="107"/>
      <c r="H302" s="107"/>
      <c r="I302" s="107"/>
      <c r="J302" s="107"/>
      <c r="K302" s="107"/>
      <c r="L302" s="107"/>
      <c r="M302" s="107"/>
      <c r="N302" s="107"/>
      <c r="O302" s="107"/>
      <c r="P302" s="107"/>
      <c r="Q302" s="107"/>
      <c r="R302" s="107"/>
      <c r="S302" s="107"/>
      <c r="T302" s="107"/>
      <c r="U302" s="107"/>
      <c r="V302" s="107"/>
      <c r="W302" s="107"/>
      <c r="X302" s="107"/>
      <c r="Y302" s="107"/>
      <c r="Z302" s="107"/>
      <c r="AA302" s="107"/>
    </row>
    <row r="303" spans="1:27" ht="15.75" x14ac:dyDescent="0.25">
      <c r="A303" s="107"/>
      <c r="B303" s="108"/>
      <c r="C303" s="107"/>
      <c r="D303" s="107"/>
      <c r="E303" s="107"/>
      <c r="F303" s="107"/>
      <c r="G303" s="107"/>
      <c r="H303" s="107"/>
      <c r="I303" s="107"/>
      <c r="J303" s="107"/>
      <c r="K303" s="107"/>
      <c r="L303" s="107"/>
      <c r="M303" s="107"/>
      <c r="N303" s="107"/>
      <c r="O303" s="107"/>
      <c r="P303" s="107"/>
      <c r="Q303" s="107"/>
      <c r="R303" s="107"/>
      <c r="S303" s="107"/>
      <c r="T303" s="107"/>
      <c r="U303" s="107"/>
      <c r="V303" s="107"/>
      <c r="W303" s="107"/>
      <c r="X303" s="107"/>
      <c r="Y303" s="107"/>
      <c r="Z303" s="107"/>
      <c r="AA303" s="107"/>
    </row>
    <row r="304" spans="1:27" ht="15.75" x14ac:dyDescent="0.25">
      <c r="A304" s="107"/>
      <c r="B304" s="108"/>
      <c r="C304" s="107"/>
      <c r="D304" s="107"/>
      <c r="E304" s="107"/>
      <c r="F304" s="107"/>
      <c r="G304" s="107"/>
      <c r="H304" s="107"/>
      <c r="I304" s="107"/>
      <c r="J304" s="107"/>
      <c r="K304" s="107"/>
      <c r="L304" s="107"/>
      <c r="M304" s="107"/>
      <c r="N304" s="107"/>
      <c r="O304" s="107"/>
      <c r="P304" s="107"/>
      <c r="Q304" s="107"/>
      <c r="R304" s="107"/>
      <c r="S304" s="107"/>
      <c r="T304" s="107"/>
      <c r="U304" s="107"/>
      <c r="V304" s="107"/>
      <c r="W304" s="107"/>
      <c r="X304" s="107"/>
      <c r="Y304" s="107"/>
      <c r="Z304" s="107"/>
      <c r="AA304" s="107"/>
    </row>
    <row r="305" spans="1:27" ht="15.75" x14ac:dyDescent="0.25">
      <c r="A305" s="107"/>
      <c r="B305" s="108"/>
      <c r="C305" s="107"/>
      <c r="D305" s="107"/>
      <c r="E305" s="107"/>
      <c r="F305" s="107"/>
      <c r="G305" s="107"/>
      <c r="H305" s="107"/>
      <c r="I305" s="107"/>
      <c r="J305" s="107"/>
      <c r="K305" s="107"/>
      <c r="L305" s="107"/>
      <c r="M305" s="107"/>
      <c r="N305" s="107"/>
      <c r="O305" s="107"/>
      <c r="P305" s="107"/>
      <c r="Q305" s="107"/>
      <c r="R305" s="107"/>
      <c r="S305" s="107"/>
      <c r="T305" s="107"/>
      <c r="U305" s="107"/>
      <c r="V305" s="107"/>
      <c r="W305" s="107"/>
      <c r="X305" s="107"/>
      <c r="Y305" s="107"/>
      <c r="Z305" s="107"/>
      <c r="AA305" s="107"/>
    </row>
    <row r="306" spans="1:27" ht="15.75" x14ac:dyDescent="0.25">
      <c r="A306" s="107"/>
      <c r="B306" s="108"/>
      <c r="C306" s="107"/>
      <c r="D306" s="107"/>
      <c r="E306" s="107"/>
      <c r="F306" s="107"/>
      <c r="G306" s="107"/>
      <c r="H306" s="107"/>
      <c r="I306" s="107"/>
      <c r="J306" s="107"/>
      <c r="K306" s="107"/>
      <c r="L306" s="107"/>
      <c r="M306" s="107"/>
      <c r="N306" s="107"/>
      <c r="O306" s="107"/>
      <c r="P306" s="107"/>
      <c r="Q306" s="107"/>
      <c r="R306" s="107"/>
      <c r="S306" s="107"/>
      <c r="T306" s="107"/>
      <c r="U306" s="107"/>
      <c r="V306" s="107"/>
      <c r="W306" s="107"/>
      <c r="X306" s="107"/>
      <c r="Y306" s="107"/>
      <c r="Z306" s="107"/>
      <c r="AA306" s="107"/>
    </row>
    <row r="307" spans="1:27" ht="15.75" x14ac:dyDescent="0.25">
      <c r="A307" s="107"/>
      <c r="B307" s="108"/>
      <c r="C307" s="107"/>
      <c r="D307" s="107"/>
      <c r="E307" s="107"/>
      <c r="F307" s="107"/>
      <c r="G307" s="107"/>
      <c r="H307" s="107"/>
      <c r="I307" s="107"/>
      <c r="J307" s="107"/>
      <c r="K307" s="107"/>
      <c r="L307" s="107"/>
      <c r="M307" s="107"/>
      <c r="N307" s="107"/>
      <c r="O307" s="107"/>
      <c r="P307" s="107"/>
      <c r="Q307" s="107"/>
      <c r="R307" s="107"/>
      <c r="S307" s="107"/>
      <c r="T307" s="107"/>
      <c r="U307" s="107"/>
      <c r="V307" s="107"/>
      <c r="W307" s="107"/>
      <c r="X307" s="107"/>
      <c r="Y307" s="107"/>
      <c r="Z307" s="107"/>
      <c r="AA307" s="107"/>
    </row>
    <row r="308" spans="1:27" ht="15.75" x14ac:dyDescent="0.25">
      <c r="A308" s="107"/>
      <c r="B308" s="108"/>
      <c r="C308" s="107"/>
      <c r="D308" s="107"/>
      <c r="E308" s="107"/>
      <c r="F308" s="107"/>
      <c r="G308" s="107"/>
      <c r="H308" s="107"/>
      <c r="I308" s="107"/>
      <c r="J308" s="107"/>
      <c r="K308" s="107"/>
      <c r="L308" s="107"/>
      <c r="M308" s="107"/>
      <c r="N308" s="107"/>
      <c r="O308" s="107"/>
      <c r="P308" s="107"/>
      <c r="Q308" s="107"/>
      <c r="R308" s="107"/>
      <c r="S308" s="107"/>
      <c r="T308" s="107"/>
      <c r="U308" s="107"/>
      <c r="V308" s="107"/>
      <c r="W308" s="107"/>
      <c r="X308" s="107"/>
      <c r="Y308" s="107"/>
      <c r="Z308" s="107"/>
      <c r="AA308" s="107"/>
    </row>
    <row r="309" spans="1:27" ht="15.75" x14ac:dyDescent="0.25">
      <c r="A309" s="107"/>
      <c r="B309" s="108"/>
      <c r="C309" s="107"/>
      <c r="D309" s="107"/>
      <c r="E309" s="107"/>
      <c r="F309" s="107"/>
      <c r="G309" s="107"/>
      <c r="H309" s="107"/>
      <c r="I309" s="107"/>
      <c r="J309" s="107"/>
      <c r="K309" s="107"/>
      <c r="L309" s="107"/>
      <c r="M309" s="107"/>
      <c r="N309" s="107"/>
      <c r="O309" s="107"/>
      <c r="P309" s="107"/>
      <c r="Q309" s="107"/>
      <c r="R309" s="107"/>
      <c r="S309" s="107"/>
      <c r="T309" s="107"/>
      <c r="U309" s="107"/>
      <c r="V309" s="107"/>
      <c r="W309" s="107"/>
      <c r="X309" s="107"/>
      <c r="Y309" s="107"/>
      <c r="Z309" s="107"/>
      <c r="AA309" s="107"/>
    </row>
    <row r="310" spans="1:27" ht="15.75" x14ac:dyDescent="0.25">
      <c r="A310" s="107"/>
      <c r="B310" s="108"/>
      <c r="C310" s="107"/>
      <c r="D310" s="107"/>
      <c r="E310" s="107"/>
      <c r="F310" s="107"/>
      <c r="G310" s="107"/>
      <c r="H310" s="107"/>
      <c r="I310" s="107"/>
      <c r="J310" s="107"/>
      <c r="K310" s="107"/>
      <c r="L310" s="107"/>
      <c r="M310" s="107"/>
      <c r="N310" s="107"/>
      <c r="O310" s="107"/>
      <c r="P310" s="107"/>
      <c r="Q310" s="107"/>
      <c r="R310" s="107"/>
      <c r="S310" s="107"/>
      <c r="T310" s="107"/>
      <c r="U310" s="107"/>
      <c r="V310" s="107"/>
      <c r="W310" s="107"/>
      <c r="X310" s="107"/>
      <c r="Y310" s="107"/>
      <c r="Z310" s="107"/>
      <c r="AA310" s="107"/>
    </row>
    <row r="311" spans="1:27" ht="15.75" x14ac:dyDescent="0.25">
      <c r="A311" s="107"/>
      <c r="B311" s="108"/>
      <c r="C311" s="107"/>
      <c r="D311" s="107"/>
      <c r="E311" s="107"/>
      <c r="F311" s="107"/>
      <c r="G311" s="107"/>
      <c r="H311" s="107"/>
      <c r="I311" s="107"/>
      <c r="J311" s="107"/>
      <c r="K311" s="107"/>
      <c r="L311" s="107"/>
      <c r="M311" s="107"/>
      <c r="N311" s="107"/>
      <c r="O311" s="107"/>
      <c r="P311" s="107"/>
      <c r="Q311" s="107"/>
      <c r="R311" s="107"/>
      <c r="S311" s="107"/>
      <c r="T311" s="107"/>
      <c r="U311" s="107"/>
      <c r="V311" s="107"/>
      <c r="W311" s="107"/>
      <c r="X311" s="107"/>
      <c r="Y311" s="107"/>
      <c r="Z311" s="107"/>
      <c r="AA311" s="107"/>
    </row>
    <row r="312" spans="1:27" ht="15.75" x14ac:dyDescent="0.25">
      <c r="A312" s="107"/>
      <c r="B312" s="108"/>
      <c r="C312" s="107"/>
      <c r="D312" s="107"/>
      <c r="E312" s="107"/>
      <c r="F312" s="107"/>
      <c r="G312" s="107"/>
      <c r="H312" s="107"/>
      <c r="I312" s="107"/>
      <c r="J312" s="107"/>
      <c r="K312" s="107"/>
      <c r="L312" s="107"/>
      <c r="M312" s="107"/>
      <c r="N312" s="107"/>
      <c r="O312" s="107"/>
      <c r="P312" s="107"/>
      <c r="Q312" s="107"/>
      <c r="R312" s="107"/>
      <c r="S312" s="107"/>
      <c r="T312" s="107"/>
      <c r="U312" s="107"/>
      <c r="V312" s="107"/>
      <c r="W312" s="107"/>
      <c r="X312" s="107"/>
      <c r="Y312" s="107"/>
      <c r="Z312" s="107"/>
      <c r="AA312" s="107"/>
    </row>
    <row r="313" spans="1:27" ht="15.75" x14ac:dyDescent="0.25">
      <c r="A313" s="107"/>
      <c r="B313" s="108"/>
      <c r="C313" s="107"/>
      <c r="D313" s="107"/>
      <c r="E313" s="107"/>
      <c r="F313" s="107"/>
      <c r="G313" s="107"/>
      <c r="H313" s="107"/>
      <c r="I313" s="107"/>
      <c r="J313" s="107"/>
      <c r="K313" s="107"/>
      <c r="L313" s="107"/>
      <c r="M313" s="107"/>
      <c r="N313" s="107"/>
      <c r="O313" s="107"/>
      <c r="P313" s="107"/>
      <c r="Q313" s="107"/>
      <c r="R313" s="107"/>
      <c r="S313" s="107"/>
      <c r="T313" s="107"/>
      <c r="U313" s="107"/>
      <c r="V313" s="107"/>
      <c r="W313" s="107"/>
      <c r="X313" s="107"/>
      <c r="Y313" s="107"/>
      <c r="Z313" s="107"/>
      <c r="AA313" s="107"/>
    </row>
    <row r="314" spans="1:27" ht="15.75" x14ac:dyDescent="0.25">
      <c r="A314" s="107"/>
      <c r="B314" s="108"/>
      <c r="C314" s="107"/>
      <c r="D314" s="107"/>
      <c r="E314" s="107"/>
      <c r="F314" s="107"/>
      <c r="G314" s="107"/>
      <c r="H314" s="107"/>
      <c r="I314" s="107"/>
      <c r="J314" s="107"/>
      <c r="K314" s="107"/>
      <c r="L314" s="107"/>
      <c r="M314" s="107"/>
      <c r="N314" s="107"/>
      <c r="O314" s="107"/>
      <c r="P314" s="107"/>
      <c r="Q314" s="107"/>
      <c r="R314" s="107"/>
      <c r="S314" s="107"/>
      <c r="T314" s="107"/>
      <c r="U314" s="107"/>
      <c r="V314" s="107"/>
      <c r="W314" s="107"/>
      <c r="X314" s="107"/>
      <c r="Y314" s="107"/>
      <c r="Z314" s="107"/>
      <c r="AA314" s="107"/>
    </row>
    <row r="315" spans="1:27" ht="15.75" x14ac:dyDescent="0.25">
      <c r="A315" s="107"/>
      <c r="B315" s="108"/>
      <c r="C315" s="107"/>
      <c r="D315" s="107"/>
      <c r="E315" s="107"/>
      <c r="F315" s="107"/>
      <c r="G315" s="107"/>
      <c r="H315" s="107"/>
      <c r="I315" s="107"/>
      <c r="J315" s="107"/>
      <c r="K315" s="107"/>
      <c r="L315" s="107"/>
      <c r="M315" s="107"/>
      <c r="N315" s="107"/>
      <c r="O315" s="107"/>
      <c r="P315" s="107"/>
      <c r="Q315" s="107"/>
      <c r="R315" s="107"/>
      <c r="S315" s="107"/>
      <c r="T315" s="107"/>
      <c r="U315" s="107"/>
      <c r="V315" s="107"/>
      <c r="W315" s="107"/>
      <c r="X315" s="107"/>
      <c r="Y315" s="107"/>
      <c r="Z315" s="107"/>
      <c r="AA315" s="107"/>
    </row>
    <row r="316" spans="1:27" ht="15.75" x14ac:dyDescent="0.25">
      <c r="A316" s="107"/>
      <c r="B316" s="108"/>
      <c r="C316" s="107"/>
      <c r="D316" s="107"/>
      <c r="E316" s="107"/>
      <c r="F316" s="107"/>
      <c r="G316" s="107"/>
      <c r="H316" s="107"/>
      <c r="I316" s="107"/>
      <c r="J316" s="107"/>
      <c r="K316" s="107"/>
      <c r="L316" s="107"/>
      <c r="M316" s="107"/>
      <c r="N316" s="107"/>
      <c r="O316" s="107"/>
      <c r="P316" s="107"/>
      <c r="Q316" s="107"/>
      <c r="R316" s="107"/>
      <c r="S316" s="107"/>
      <c r="T316" s="107"/>
      <c r="U316" s="107"/>
      <c r="V316" s="107"/>
      <c r="W316" s="107"/>
      <c r="X316" s="107"/>
      <c r="Y316" s="107"/>
      <c r="Z316" s="107"/>
      <c r="AA316" s="107"/>
    </row>
    <row r="317" spans="1:27" ht="15.75" x14ac:dyDescent="0.25">
      <c r="A317" s="107"/>
      <c r="B317" s="108"/>
      <c r="C317" s="107"/>
      <c r="D317" s="107"/>
      <c r="E317" s="107"/>
      <c r="F317" s="107"/>
      <c r="G317" s="107"/>
      <c r="H317" s="107"/>
      <c r="I317" s="107"/>
      <c r="J317" s="107"/>
      <c r="K317" s="107"/>
      <c r="L317" s="107"/>
      <c r="M317" s="107"/>
      <c r="N317" s="107"/>
      <c r="O317" s="107"/>
      <c r="P317" s="107"/>
      <c r="Q317" s="107"/>
      <c r="R317" s="107"/>
      <c r="S317" s="107"/>
      <c r="T317" s="107"/>
      <c r="U317" s="107"/>
      <c r="V317" s="107"/>
      <c r="W317" s="107"/>
      <c r="X317" s="107"/>
      <c r="Y317" s="107"/>
      <c r="Z317" s="107"/>
      <c r="AA317" s="107"/>
    </row>
    <row r="318" spans="1:27" ht="15.75" x14ac:dyDescent="0.25">
      <c r="A318" s="107"/>
      <c r="B318" s="108"/>
      <c r="C318" s="107"/>
      <c r="D318" s="107"/>
      <c r="E318" s="107"/>
      <c r="F318" s="107"/>
      <c r="G318" s="107"/>
      <c r="H318" s="107"/>
      <c r="I318" s="107"/>
      <c r="J318" s="107"/>
      <c r="K318" s="107"/>
      <c r="L318" s="107"/>
      <c r="M318" s="107"/>
      <c r="N318" s="107"/>
      <c r="O318" s="107"/>
      <c r="P318" s="107"/>
      <c r="Q318" s="107"/>
      <c r="R318" s="107"/>
      <c r="S318" s="107"/>
      <c r="T318" s="107"/>
      <c r="U318" s="107"/>
      <c r="V318" s="107"/>
      <c r="W318" s="107"/>
      <c r="X318" s="107"/>
      <c r="Y318" s="107"/>
      <c r="Z318" s="107"/>
      <c r="AA318" s="107"/>
    </row>
    <row r="319" spans="1:27" ht="15.75" x14ac:dyDescent="0.25">
      <c r="A319" s="107"/>
      <c r="B319" s="108"/>
      <c r="C319" s="107"/>
      <c r="D319" s="107"/>
      <c r="E319" s="107"/>
      <c r="F319" s="107"/>
      <c r="G319" s="107"/>
      <c r="H319" s="107"/>
      <c r="I319" s="107"/>
      <c r="J319" s="107"/>
      <c r="K319" s="107"/>
      <c r="L319" s="107"/>
      <c r="M319" s="107"/>
      <c r="N319" s="107"/>
      <c r="O319" s="107"/>
      <c r="P319" s="107"/>
      <c r="Q319" s="107"/>
      <c r="R319" s="107"/>
      <c r="S319" s="107"/>
      <c r="T319" s="107"/>
      <c r="U319" s="107"/>
      <c r="V319" s="107"/>
      <c r="W319" s="107"/>
      <c r="X319" s="107"/>
      <c r="Y319" s="107"/>
      <c r="Z319" s="107"/>
      <c r="AA319" s="107"/>
    </row>
    <row r="320" spans="1:27" ht="15.75" x14ac:dyDescent="0.25">
      <c r="A320" s="107"/>
      <c r="B320" s="108"/>
      <c r="C320" s="107"/>
      <c r="D320" s="107"/>
      <c r="E320" s="107"/>
      <c r="F320" s="107"/>
      <c r="G320" s="107"/>
      <c r="H320" s="107"/>
      <c r="I320" s="107"/>
      <c r="J320" s="107"/>
      <c r="K320" s="107"/>
      <c r="L320" s="107"/>
      <c r="M320" s="107"/>
      <c r="N320" s="107"/>
      <c r="O320" s="107"/>
      <c r="P320" s="107"/>
      <c r="Q320" s="107"/>
      <c r="R320" s="107"/>
      <c r="S320" s="107"/>
      <c r="T320" s="107"/>
      <c r="U320" s="107"/>
      <c r="V320" s="107"/>
      <c r="W320" s="107"/>
      <c r="X320" s="107"/>
      <c r="Y320" s="107"/>
      <c r="Z320" s="107"/>
      <c r="AA320" s="107"/>
    </row>
    <row r="321" spans="1:27" ht="15.75" x14ac:dyDescent="0.25">
      <c r="A321" s="107"/>
      <c r="B321" s="108"/>
      <c r="C321" s="107"/>
      <c r="D321" s="107"/>
      <c r="E321" s="107"/>
      <c r="F321" s="107"/>
      <c r="G321" s="107"/>
      <c r="H321" s="107"/>
      <c r="I321" s="107"/>
      <c r="J321" s="107"/>
      <c r="K321" s="107"/>
      <c r="L321" s="107"/>
      <c r="M321" s="107"/>
      <c r="N321" s="107"/>
      <c r="O321" s="107"/>
      <c r="P321" s="107"/>
      <c r="Q321" s="107"/>
      <c r="R321" s="107"/>
      <c r="S321" s="107"/>
      <c r="T321" s="107"/>
      <c r="U321" s="107"/>
      <c r="V321" s="107"/>
      <c r="W321" s="107"/>
      <c r="X321" s="107"/>
      <c r="Y321" s="107"/>
      <c r="Z321" s="107"/>
      <c r="AA321" s="107"/>
    </row>
    <row r="322" spans="1:27" ht="15.75" x14ac:dyDescent="0.25">
      <c r="A322" s="107"/>
      <c r="B322" s="108"/>
      <c r="C322" s="107"/>
      <c r="D322" s="107"/>
      <c r="E322" s="107"/>
      <c r="F322" s="107"/>
      <c r="G322" s="107"/>
      <c r="H322" s="107"/>
      <c r="I322" s="107"/>
      <c r="J322" s="107"/>
      <c r="K322" s="107"/>
      <c r="L322" s="107"/>
      <c r="M322" s="107"/>
      <c r="N322" s="107"/>
      <c r="O322" s="107"/>
      <c r="P322" s="107"/>
      <c r="Q322" s="107"/>
      <c r="R322" s="107"/>
      <c r="S322" s="107"/>
      <c r="T322" s="107"/>
      <c r="U322" s="107"/>
      <c r="V322" s="107"/>
      <c r="W322" s="107"/>
      <c r="X322" s="107"/>
      <c r="Y322" s="107"/>
      <c r="Z322" s="107"/>
      <c r="AA322" s="107"/>
    </row>
    <row r="323" spans="1:27" ht="15.75" x14ac:dyDescent="0.25">
      <c r="A323" s="107"/>
      <c r="B323" s="108"/>
      <c r="C323" s="107"/>
      <c r="D323" s="107"/>
      <c r="E323" s="107"/>
      <c r="F323" s="107"/>
      <c r="G323" s="107"/>
      <c r="H323" s="107"/>
      <c r="I323" s="107"/>
      <c r="J323" s="107"/>
      <c r="K323" s="107"/>
      <c r="L323" s="107"/>
      <c r="M323" s="107"/>
      <c r="N323" s="107"/>
      <c r="O323" s="107"/>
      <c r="P323" s="107"/>
      <c r="Q323" s="107"/>
      <c r="R323" s="107"/>
      <c r="S323" s="107"/>
      <c r="T323" s="107"/>
      <c r="U323" s="107"/>
      <c r="V323" s="107"/>
      <c r="W323" s="107"/>
      <c r="X323" s="107"/>
      <c r="Y323" s="107"/>
      <c r="Z323" s="107"/>
      <c r="AA323" s="107"/>
    </row>
    <row r="324" spans="1:27" ht="15.75" x14ac:dyDescent="0.25">
      <c r="A324" s="107"/>
      <c r="B324" s="108"/>
      <c r="C324" s="107"/>
      <c r="D324" s="107"/>
      <c r="E324" s="107"/>
      <c r="F324" s="107"/>
      <c r="G324" s="107"/>
      <c r="H324" s="107"/>
      <c r="I324" s="107"/>
      <c r="J324" s="107"/>
      <c r="K324" s="107"/>
      <c r="L324" s="107"/>
      <c r="M324" s="107"/>
      <c r="N324" s="107"/>
      <c r="O324" s="107"/>
      <c r="P324" s="107"/>
      <c r="Q324" s="107"/>
      <c r="R324" s="107"/>
      <c r="S324" s="107"/>
      <c r="T324" s="107"/>
      <c r="U324" s="107"/>
      <c r="V324" s="107"/>
      <c r="W324" s="107"/>
      <c r="X324" s="107"/>
      <c r="Y324" s="107"/>
      <c r="Z324" s="107"/>
      <c r="AA324" s="107"/>
    </row>
    <row r="325" spans="1:27" ht="15.75" x14ac:dyDescent="0.25">
      <c r="A325" s="107"/>
      <c r="B325" s="108"/>
      <c r="C325" s="107"/>
      <c r="D325" s="107"/>
      <c r="E325" s="107"/>
      <c r="F325" s="107"/>
      <c r="G325" s="107"/>
      <c r="H325" s="107"/>
      <c r="I325" s="107"/>
      <c r="J325" s="107"/>
      <c r="K325" s="107"/>
      <c r="L325" s="107"/>
      <c r="M325" s="107"/>
      <c r="N325" s="107"/>
      <c r="O325" s="107"/>
      <c r="P325" s="107"/>
      <c r="Q325" s="107"/>
      <c r="R325" s="107"/>
      <c r="S325" s="107"/>
      <c r="T325" s="107"/>
      <c r="U325" s="107"/>
      <c r="V325" s="107"/>
      <c r="W325" s="107"/>
      <c r="X325" s="107"/>
      <c r="Y325" s="107"/>
      <c r="Z325" s="107"/>
      <c r="AA325" s="107"/>
    </row>
    <row r="326" spans="1:27" ht="15.75" x14ac:dyDescent="0.25">
      <c r="A326" s="107"/>
      <c r="B326" s="108"/>
      <c r="C326" s="107"/>
      <c r="D326" s="107"/>
      <c r="E326" s="107"/>
      <c r="F326" s="107"/>
      <c r="G326" s="107"/>
      <c r="H326" s="107"/>
      <c r="I326" s="107"/>
      <c r="J326" s="107"/>
      <c r="K326" s="107"/>
      <c r="L326" s="107"/>
      <c r="M326" s="107"/>
      <c r="N326" s="107"/>
      <c r="O326" s="107"/>
      <c r="P326" s="107"/>
      <c r="Q326" s="107"/>
      <c r="R326" s="107"/>
      <c r="S326" s="107"/>
      <c r="T326" s="107"/>
      <c r="U326" s="107"/>
      <c r="V326" s="107"/>
      <c r="W326" s="107"/>
      <c r="X326" s="107"/>
      <c r="Y326" s="107"/>
      <c r="Z326" s="107"/>
      <c r="AA326" s="107"/>
    </row>
    <row r="327" spans="1:27" ht="15.75" x14ac:dyDescent="0.25">
      <c r="A327" s="107"/>
      <c r="B327" s="108"/>
      <c r="C327" s="107"/>
      <c r="D327" s="107"/>
      <c r="E327" s="107"/>
      <c r="F327" s="107"/>
      <c r="G327" s="107"/>
      <c r="H327" s="107"/>
      <c r="I327" s="107"/>
      <c r="J327" s="107"/>
      <c r="K327" s="107"/>
      <c r="L327" s="107"/>
      <c r="M327" s="107"/>
      <c r="N327" s="107"/>
      <c r="O327" s="107"/>
      <c r="P327" s="107"/>
      <c r="Q327" s="107"/>
      <c r="R327" s="107"/>
      <c r="S327" s="107"/>
      <c r="T327" s="107"/>
      <c r="U327" s="107"/>
      <c r="V327" s="107"/>
      <c r="W327" s="107"/>
      <c r="X327" s="107"/>
      <c r="Y327" s="107"/>
      <c r="Z327" s="107"/>
      <c r="AA327" s="107"/>
    </row>
    <row r="328" spans="1:27" ht="15.75" x14ac:dyDescent="0.25">
      <c r="A328" s="107"/>
      <c r="B328" s="108"/>
      <c r="C328" s="107"/>
      <c r="D328" s="107"/>
      <c r="E328" s="107"/>
      <c r="F328" s="107"/>
      <c r="G328" s="107"/>
      <c r="H328" s="107"/>
      <c r="I328" s="107"/>
      <c r="J328" s="107"/>
      <c r="K328" s="107"/>
      <c r="L328" s="107"/>
      <c r="M328" s="107"/>
      <c r="N328" s="107"/>
      <c r="O328" s="107"/>
      <c r="P328" s="107"/>
      <c r="Q328" s="107"/>
      <c r="R328" s="107"/>
      <c r="S328" s="107"/>
      <c r="T328" s="107"/>
      <c r="U328" s="107"/>
      <c r="V328" s="107"/>
      <c r="W328" s="107"/>
      <c r="X328" s="107"/>
      <c r="Y328" s="107"/>
      <c r="Z328" s="107"/>
      <c r="AA328" s="107"/>
    </row>
    <row r="329" spans="1:27" ht="15.75" x14ac:dyDescent="0.25">
      <c r="A329" s="107"/>
      <c r="B329" s="108"/>
      <c r="C329" s="107"/>
      <c r="D329" s="107"/>
      <c r="E329" s="107"/>
      <c r="F329" s="107"/>
      <c r="G329" s="107"/>
      <c r="H329" s="107"/>
      <c r="I329" s="107"/>
      <c r="J329" s="107"/>
      <c r="K329" s="107"/>
      <c r="L329" s="107"/>
      <c r="M329" s="107"/>
      <c r="N329" s="107"/>
      <c r="O329" s="107"/>
      <c r="P329" s="107"/>
      <c r="Q329" s="107"/>
      <c r="R329" s="107"/>
      <c r="S329" s="107"/>
      <c r="T329" s="107"/>
      <c r="U329" s="107"/>
      <c r="V329" s="107"/>
      <c r="W329" s="107"/>
      <c r="X329" s="107"/>
      <c r="Y329" s="107"/>
      <c r="Z329" s="107"/>
      <c r="AA329" s="107"/>
    </row>
    <row r="330" spans="1:27" ht="15.75" x14ac:dyDescent="0.25">
      <c r="A330" s="107"/>
      <c r="B330" s="108"/>
      <c r="C330" s="107"/>
      <c r="D330" s="107"/>
      <c r="E330" s="107"/>
      <c r="F330" s="107"/>
      <c r="G330" s="107"/>
      <c r="H330" s="107"/>
      <c r="I330" s="107"/>
      <c r="J330" s="107"/>
      <c r="K330" s="107"/>
      <c r="L330" s="107"/>
      <c r="M330" s="107"/>
      <c r="N330" s="107"/>
      <c r="O330" s="107"/>
      <c r="P330" s="107"/>
      <c r="Q330" s="107"/>
      <c r="R330" s="107"/>
      <c r="S330" s="107"/>
      <c r="T330" s="107"/>
      <c r="U330" s="107"/>
      <c r="V330" s="107"/>
      <c r="W330" s="107"/>
      <c r="X330" s="107"/>
      <c r="Y330" s="107"/>
      <c r="Z330" s="107"/>
      <c r="AA330" s="107"/>
    </row>
    <row r="331" spans="1:27" ht="15.75" x14ac:dyDescent="0.25">
      <c r="A331" s="107"/>
      <c r="B331" s="108"/>
      <c r="C331" s="107"/>
      <c r="D331" s="107"/>
      <c r="E331" s="107"/>
      <c r="F331" s="107"/>
      <c r="G331" s="107"/>
      <c r="H331" s="107"/>
      <c r="I331" s="107"/>
      <c r="J331" s="107"/>
      <c r="K331" s="107"/>
      <c r="L331" s="107"/>
      <c r="M331" s="107"/>
      <c r="N331" s="107"/>
      <c r="O331" s="107"/>
      <c r="P331" s="107"/>
      <c r="Q331" s="107"/>
      <c r="R331" s="107"/>
      <c r="S331" s="107"/>
      <c r="T331" s="107"/>
      <c r="U331" s="107"/>
      <c r="V331" s="107"/>
      <c r="W331" s="107"/>
      <c r="X331" s="107"/>
      <c r="Y331" s="107"/>
      <c r="Z331" s="107"/>
      <c r="AA331" s="107"/>
    </row>
    <row r="332" spans="1:27" ht="15.75" x14ac:dyDescent="0.25">
      <c r="A332" s="107"/>
      <c r="B332" s="108"/>
      <c r="C332" s="107"/>
      <c r="D332" s="107"/>
      <c r="E332" s="107"/>
      <c r="F332" s="107"/>
      <c r="G332" s="107"/>
      <c r="H332" s="107"/>
      <c r="I332" s="107"/>
      <c r="J332" s="107"/>
      <c r="K332" s="107"/>
      <c r="L332" s="107"/>
      <c r="M332" s="107"/>
      <c r="N332" s="107"/>
      <c r="O332" s="107"/>
      <c r="P332" s="107"/>
      <c r="Q332" s="107"/>
      <c r="R332" s="107"/>
      <c r="S332" s="107"/>
      <c r="T332" s="107"/>
      <c r="U332" s="107"/>
      <c r="V332" s="107"/>
      <c r="W332" s="107"/>
      <c r="X332" s="107"/>
      <c r="Y332" s="107"/>
      <c r="Z332" s="107"/>
      <c r="AA332" s="107"/>
    </row>
    <row r="333" spans="1:27" ht="15.75" x14ac:dyDescent="0.25">
      <c r="A333" s="107"/>
      <c r="B333" s="108"/>
      <c r="C333" s="107"/>
      <c r="D333" s="107"/>
      <c r="E333" s="107"/>
      <c r="F333" s="107"/>
      <c r="G333" s="107"/>
      <c r="H333" s="107"/>
      <c r="I333" s="107"/>
      <c r="J333" s="107"/>
      <c r="K333" s="107"/>
      <c r="L333" s="107"/>
      <c r="M333" s="107"/>
      <c r="N333" s="107"/>
      <c r="O333" s="107"/>
      <c r="P333" s="107"/>
      <c r="Q333" s="107"/>
      <c r="R333" s="107"/>
      <c r="S333" s="107"/>
      <c r="T333" s="107"/>
      <c r="U333" s="107"/>
      <c r="V333" s="107"/>
      <c r="W333" s="107"/>
      <c r="X333" s="107"/>
      <c r="Y333" s="107"/>
      <c r="Z333" s="107"/>
      <c r="AA333" s="107"/>
    </row>
    <row r="334" spans="1:27" ht="15.75" x14ac:dyDescent="0.25">
      <c r="A334" s="107"/>
      <c r="B334" s="108"/>
      <c r="C334" s="107"/>
      <c r="D334" s="107"/>
      <c r="E334" s="107"/>
      <c r="F334" s="107"/>
      <c r="G334" s="107"/>
      <c r="H334" s="107"/>
      <c r="I334" s="107"/>
      <c r="J334" s="107"/>
      <c r="K334" s="107"/>
      <c r="L334" s="107"/>
      <c r="M334" s="107"/>
      <c r="N334" s="107"/>
      <c r="O334" s="107"/>
      <c r="P334" s="107"/>
      <c r="Q334" s="107"/>
      <c r="R334" s="107"/>
      <c r="S334" s="107"/>
      <c r="T334" s="107"/>
      <c r="U334" s="107"/>
      <c r="V334" s="107"/>
      <c r="W334" s="107"/>
      <c r="X334" s="107"/>
      <c r="Y334" s="107"/>
      <c r="Z334" s="107"/>
      <c r="AA334" s="107"/>
    </row>
    <row r="335" spans="1:27" ht="15.75" x14ac:dyDescent="0.25">
      <c r="A335" s="107"/>
      <c r="B335" s="108"/>
      <c r="C335" s="107"/>
      <c r="D335" s="107"/>
      <c r="E335" s="107"/>
      <c r="F335" s="107"/>
      <c r="G335" s="107"/>
      <c r="H335" s="107"/>
      <c r="I335" s="107"/>
      <c r="J335" s="107"/>
      <c r="K335" s="107"/>
      <c r="L335" s="107"/>
      <c r="M335" s="107"/>
      <c r="N335" s="107"/>
      <c r="O335" s="107"/>
      <c r="P335" s="107"/>
      <c r="Q335" s="107"/>
      <c r="R335" s="107"/>
      <c r="S335" s="107"/>
      <c r="T335" s="107"/>
      <c r="U335" s="107"/>
      <c r="V335" s="107"/>
      <c r="W335" s="107"/>
      <c r="X335" s="107"/>
      <c r="Y335" s="107"/>
      <c r="Z335" s="107"/>
      <c r="AA335" s="107"/>
    </row>
    <row r="336" spans="1:27" ht="15.75" x14ac:dyDescent="0.25">
      <c r="A336" s="107"/>
      <c r="B336" s="108"/>
      <c r="C336" s="107"/>
      <c r="D336" s="107"/>
      <c r="E336" s="107"/>
      <c r="F336" s="107"/>
      <c r="G336" s="107"/>
      <c r="H336" s="107"/>
      <c r="I336" s="107"/>
      <c r="J336" s="107"/>
      <c r="K336" s="107"/>
      <c r="L336" s="107"/>
      <c r="M336" s="107"/>
      <c r="N336" s="107"/>
      <c r="O336" s="107"/>
      <c r="P336" s="107"/>
      <c r="Q336" s="107"/>
      <c r="R336" s="107"/>
      <c r="S336" s="107"/>
      <c r="T336" s="107"/>
      <c r="U336" s="107"/>
      <c r="V336" s="107"/>
      <c r="W336" s="107"/>
      <c r="X336" s="107"/>
      <c r="Y336" s="107"/>
      <c r="Z336" s="107"/>
      <c r="AA336" s="107"/>
    </row>
    <row r="337" spans="1:27" ht="15.75" x14ac:dyDescent="0.25">
      <c r="A337" s="107"/>
      <c r="B337" s="108"/>
      <c r="C337" s="107"/>
      <c r="D337" s="107"/>
      <c r="E337" s="107"/>
      <c r="F337" s="107"/>
      <c r="G337" s="107"/>
      <c r="H337" s="107"/>
      <c r="I337" s="107"/>
      <c r="J337" s="107"/>
      <c r="K337" s="107"/>
      <c r="L337" s="107"/>
      <c r="M337" s="107"/>
      <c r="N337" s="107"/>
      <c r="O337" s="107"/>
      <c r="P337" s="107"/>
      <c r="Q337" s="107"/>
      <c r="R337" s="107"/>
      <c r="S337" s="107"/>
      <c r="T337" s="107"/>
      <c r="U337" s="107"/>
      <c r="V337" s="107"/>
      <c r="W337" s="107"/>
      <c r="X337" s="107"/>
      <c r="Y337" s="107"/>
      <c r="Z337" s="107"/>
      <c r="AA337" s="107"/>
    </row>
    <row r="338" spans="1:27" ht="15.75" x14ac:dyDescent="0.25">
      <c r="A338" s="107"/>
      <c r="B338" s="108"/>
      <c r="C338" s="107"/>
      <c r="D338" s="107"/>
      <c r="E338" s="107"/>
      <c r="F338" s="107"/>
      <c r="G338" s="107"/>
      <c r="H338" s="107"/>
      <c r="I338" s="107"/>
      <c r="J338" s="107"/>
      <c r="K338" s="107"/>
      <c r="L338" s="107"/>
      <c r="M338" s="107"/>
      <c r="N338" s="107"/>
      <c r="O338" s="107"/>
      <c r="P338" s="107"/>
      <c r="Q338" s="107"/>
      <c r="R338" s="107"/>
      <c r="S338" s="107"/>
      <c r="T338" s="107"/>
      <c r="U338" s="107"/>
      <c r="V338" s="107"/>
      <c r="W338" s="107"/>
      <c r="X338" s="107"/>
      <c r="Y338" s="107"/>
      <c r="Z338" s="107"/>
      <c r="AA338" s="107"/>
    </row>
    <row r="339" spans="1:27" ht="15.75" x14ac:dyDescent="0.25">
      <c r="A339" s="107"/>
      <c r="B339" s="108"/>
      <c r="C339" s="107"/>
      <c r="D339" s="107"/>
      <c r="E339" s="107"/>
      <c r="F339" s="107"/>
      <c r="G339" s="107"/>
      <c r="H339" s="107"/>
      <c r="I339" s="107"/>
      <c r="J339" s="107"/>
      <c r="K339" s="107"/>
      <c r="L339" s="107"/>
      <c r="M339" s="107"/>
      <c r="N339" s="107"/>
      <c r="O339" s="107"/>
      <c r="P339" s="107"/>
      <c r="Q339" s="107"/>
      <c r="R339" s="107"/>
      <c r="S339" s="107"/>
      <c r="T339" s="107"/>
      <c r="U339" s="107"/>
      <c r="V339" s="107"/>
      <c r="W339" s="107"/>
      <c r="X339" s="107"/>
      <c r="Y339" s="107"/>
      <c r="Z339" s="107"/>
      <c r="AA339" s="107"/>
    </row>
    <row r="340" spans="1:27" ht="15.75" x14ac:dyDescent="0.25">
      <c r="A340" s="107"/>
      <c r="B340" s="108"/>
      <c r="C340" s="107"/>
      <c r="D340" s="107"/>
      <c r="E340" s="107"/>
      <c r="F340" s="107"/>
      <c r="G340" s="107"/>
      <c r="H340" s="107"/>
      <c r="I340" s="107"/>
      <c r="J340" s="107"/>
      <c r="K340" s="107"/>
      <c r="L340" s="107"/>
      <c r="M340" s="107"/>
      <c r="N340" s="107"/>
      <c r="O340" s="107"/>
      <c r="P340" s="107"/>
      <c r="Q340" s="107"/>
      <c r="R340" s="107"/>
      <c r="S340" s="107"/>
      <c r="T340" s="107"/>
      <c r="U340" s="107"/>
      <c r="V340" s="107"/>
      <c r="W340" s="107"/>
      <c r="X340" s="107"/>
      <c r="Y340" s="107"/>
      <c r="Z340" s="107"/>
      <c r="AA340" s="107"/>
    </row>
    <row r="341" spans="1:27" ht="15.75" x14ac:dyDescent="0.25">
      <c r="A341" s="107"/>
      <c r="B341" s="108"/>
      <c r="C341" s="107"/>
      <c r="D341" s="107"/>
      <c r="E341" s="107"/>
      <c r="F341" s="107"/>
      <c r="G341" s="107"/>
      <c r="H341" s="107"/>
      <c r="I341" s="107"/>
      <c r="J341" s="107"/>
      <c r="K341" s="107"/>
      <c r="L341" s="107"/>
      <c r="M341" s="107"/>
      <c r="N341" s="107"/>
      <c r="O341" s="107"/>
      <c r="P341" s="107"/>
      <c r="Q341" s="107"/>
      <c r="R341" s="107"/>
      <c r="S341" s="107"/>
      <c r="T341" s="107"/>
      <c r="U341" s="107"/>
      <c r="V341" s="107"/>
      <c r="W341" s="107"/>
      <c r="X341" s="107"/>
      <c r="Y341" s="107"/>
      <c r="Z341" s="107"/>
      <c r="AA341" s="107"/>
    </row>
    <row r="342" spans="1:27" ht="15.75" x14ac:dyDescent="0.25">
      <c r="A342" s="107"/>
      <c r="B342" s="108"/>
      <c r="C342" s="107"/>
      <c r="D342" s="107"/>
      <c r="E342" s="107"/>
      <c r="F342" s="107"/>
      <c r="G342" s="107"/>
      <c r="H342" s="107"/>
      <c r="I342" s="107"/>
      <c r="J342" s="107"/>
      <c r="K342" s="107"/>
      <c r="L342" s="107"/>
      <c r="M342" s="107"/>
      <c r="N342" s="107"/>
      <c r="O342" s="107"/>
      <c r="P342" s="107"/>
      <c r="Q342" s="107"/>
      <c r="R342" s="107"/>
      <c r="S342" s="107"/>
      <c r="T342" s="107"/>
      <c r="U342" s="107"/>
      <c r="V342" s="107"/>
      <c r="W342" s="107"/>
      <c r="X342" s="107"/>
      <c r="Y342" s="107"/>
      <c r="Z342" s="107"/>
      <c r="AA342" s="107"/>
    </row>
    <row r="343" spans="1:27" ht="15.75" x14ac:dyDescent="0.25">
      <c r="A343" s="107"/>
      <c r="B343" s="108"/>
      <c r="C343" s="107"/>
      <c r="D343" s="107"/>
      <c r="E343" s="107"/>
      <c r="F343" s="107"/>
      <c r="G343" s="107"/>
      <c r="H343" s="107"/>
      <c r="I343" s="107"/>
      <c r="J343" s="107"/>
      <c r="K343" s="107"/>
      <c r="L343" s="107"/>
      <c r="M343" s="107"/>
      <c r="N343" s="107"/>
      <c r="O343" s="107"/>
      <c r="P343" s="107"/>
      <c r="Q343" s="107"/>
      <c r="R343" s="107"/>
      <c r="S343" s="107"/>
      <c r="T343" s="107"/>
      <c r="U343" s="107"/>
      <c r="V343" s="107"/>
      <c r="W343" s="107"/>
      <c r="X343" s="107"/>
      <c r="Y343" s="107"/>
      <c r="Z343" s="107"/>
      <c r="AA343" s="107"/>
    </row>
    <row r="344" spans="1:27" ht="15.75" x14ac:dyDescent="0.25">
      <c r="A344" s="107"/>
      <c r="B344" s="108"/>
      <c r="C344" s="107"/>
      <c r="D344" s="107"/>
      <c r="E344" s="107"/>
      <c r="F344" s="107"/>
      <c r="G344" s="107"/>
      <c r="H344" s="107"/>
      <c r="I344" s="107"/>
      <c r="J344" s="107"/>
      <c r="K344" s="107"/>
      <c r="L344" s="107"/>
      <c r="M344" s="107"/>
      <c r="N344" s="107"/>
      <c r="O344" s="107"/>
      <c r="P344" s="107"/>
      <c r="Q344" s="107"/>
      <c r="R344" s="107"/>
      <c r="S344" s="107"/>
      <c r="T344" s="107"/>
      <c r="U344" s="107"/>
      <c r="V344" s="107"/>
      <c r="W344" s="107"/>
      <c r="X344" s="107"/>
      <c r="Y344" s="107"/>
      <c r="Z344" s="107"/>
      <c r="AA344" s="107"/>
    </row>
    <row r="345" spans="1:27" ht="15.75" x14ac:dyDescent="0.25">
      <c r="A345" s="107"/>
      <c r="B345" s="108"/>
      <c r="C345" s="107"/>
      <c r="D345" s="107"/>
      <c r="E345" s="107"/>
      <c r="F345" s="107"/>
      <c r="G345" s="107"/>
      <c r="H345" s="107"/>
      <c r="I345" s="107"/>
      <c r="J345" s="107"/>
      <c r="K345" s="107"/>
      <c r="L345" s="107"/>
      <c r="M345" s="107"/>
      <c r="N345" s="107"/>
      <c r="O345" s="107"/>
      <c r="P345" s="107"/>
      <c r="Q345" s="107"/>
      <c r="R345" s="107"/>
      <c r="S345" s="107"/>
      <c r="T345" s="107"/>
      <c r="U345" s="107"/>
      <c r="V345" s="107"/>
      <c r="W345" s="107"/>
      <c r="X345" s="107"/>
      <c r="Y345" s="107"/>
      <c r="Z345" s="107"/>
      <c r="AA345" s="107"/>
    </row>
    <row r="346" spans="1:27" ht="15.75" x14ac:dyDescent="0.25">
      <c r="A346" s="107"/>
      <c r="B346" s="108"/>
      <c r="C346" s="107"/>
      <c r="D346" s="107"/>
      <c r="E346" s="107"/>
      <c r="F346" s="107"/>
      <c r="G346" s="107"/>
      <c r="H346" s="107"/>
      <c r="I346" s="107"/>
      <c r="J346" s="107"/>
      <c r="K346" s="107"/>
      <c r="L346" s="107"/>
      <c r="M346" s="107"/>
      <c r="N346" s="107"/>
      <c r="O346" s="107"/>
      <c r="P346" s="107"/>
      <c r="Q346" s="107"/>
      <c r="R346" s="107"/>
      <c r="S346" s="107"/>
      <c r="T346" s="107"/>
      <c r="U346" s="107"/>
      <c r="V346" s="107"/>
      <c r="W346" s="107"/>
      <c r="X346" s="107"/>
      <c r="Y346" s="107"/>
      <c r="Z346" s="107"/>
      <c r="AA346" s="107"/>
    </row>
    <row r="347" spans="1:27" ht="15.75" x14ac:dyDescent="0.25">
      <c r="A347" s="107"/>
      <c r="B347" s="108"/>
      <c r="C347" s="107"/>
      <c r="D347" s="107"/>
      <c r="E347" s="107"/>
      <c r="F347" s="107"/>
      <c r="G347" s="107"/>
      <c r="H347" s="107"/>
      <c r="I347" s="107"/>
      <c r="J347" s="107"/>
      <c r="K347" s="107"/>
      <c r="L347" s="107"/>
      <c r="M347" s="107"/>
      <c r="N347" s="107"/>
      <c r="O347" s="107"/>
      <c r="P347" s="107"/>
      <c r="Q347" s="107"/>
      <c r="R347" s="107"/>
      <c r="S347" s="107"/>
      <c r="T347" s="107"/>
      <c r="U347" s="107"/>
      <c r="V347" s="107"/>
      <c r="W347" s="107"/>
      <c r="X347" s="107"/>
      <c r="Y347" s="107"/>
      <c r="Z347" s="107"/>
      <c r="AA347" s="107"/>
    </row>
    <row r="348" spans="1:27" ht="15.75" x14ac:dyDescent="0.25">
      <c r="A348" s="107"/>
      <c r="B348" s="108"/>
      <c r="C348" s="107"/>
      <c r="D348" s="107"/>
      <c r="E348" s="107"/>
      <c r="F348" s="107"/>
      <c r="G348" s="107"/>
      <c r="H348" s="107"/>
      <c r="I348" s="107"/>
      <c r="J348" s="107"/>
      <c r="K348" s="107"/>
      <c r="L348" s="107"/>
      <c r="M348" s="107"/>
      <c r="N348" s="107"/>
      <c r="O348" s="107"/>
      <c r="P348" s="107"/>
      <c r="Q348" s="107"/>
      <c r="R348" s="107"/>
      <c r="S348" s="107"/>
      <c r="T348" s="107"/>
      <c r="U348" s="107"/>
      <c r="V348" s="107"/>
      <c r="W348" s="107"/>
      <c r="X348" s="107"/>
      <c r="Y348" s="107"/>
      <c r="Z348" s="107"/>
      <c r="AA348" s="107"/>
    </row>
    <row r="349" spans="1:27" ht="15.75" x14ac:dyDescent="0.25">
      <c r="A349" s="107"/>
      <c r="B349" s="108"/>
      <c r="C349" s="107"/>
      <c r="D349" s="107"/>
      <c r="E349" s="107"/>
      <c r="F349" s="107"/>
      <c r="G349" s="107"/>
      <c r="H349" s="107"/>
      <c r="I349" s="107"/>
      <c r="J349" s="107"/>
      <c r="K349" s="107"/>
      <c r="L349" s="107"/>
      <c r="M349" s="107"/>
      <c r="N349" s="107"/>
      <c r="O349" s="107"/>
      <c r="P349" s="107"/>
      <c r="Q349" s="107"/>
      <c r="R349" s="107"/>
      <c r="S349" s="107"/>
      <c r="T349" s="107"/>
      <c r="U349" s="107"/>
      <c r="V349" s="107"/>
      <c r="W349" s="107"/>
      <c r="X349" s="107"/>
      <c r="Y349" s="107"/>
      <c r="Z349" s="107"/>
      <c r="AA349" s="107"/>
    </row>
    <row r="350" spans="1:27" ht="15.75" x14ac:dyDescent="0.25">
      <c r="A350" s="107"/>
      <c r="B350" s="108"/>
      <c r="C350" s="107"/>
      <c r="D350" s="107"/>
      <c r="E350" s="107"/>
      <c r="F350" s="107"/>
      <c r="G350" s="107"/>
      <c r="H350" s="107"/>
      <c r="I350" s="107"/>
      <c r="J350" s="107"/>
      <c r="K350" s="107"/>
      <c r="L350" s="107"/>
      <c r="M350" s="107"/>
      <c r="N350" s="107"/>
      <c r="O350" s="107"/>
      <c r="P350" s="107"/>
      <c r="Q350" s="107"/>
      <c r="R350" s="107"/>
      <c r="S350" s="107"/>
      <c r="T350" s="107"/>
      <c r="U350" s="107"/>
      <c r="V350" s="107"/>
      <c r="W350" s="107"/>
      <c r="X350" s="107"/>
      <c r="Y350" s="107"/>
      <c r="Z350" s="107"/>
      <c r="AA350" s="107"/>
    </row>
    <row r="351" spans="1:27" ht="15.75" x14ac:dyDescent="0.25">
      <c r="A351" s="107"/>
      <c r="B351" s="108"/>
      <c r="C351" s="107"/>
      <c r="D351" s="107"/>
      <c r="E351" s="107"/>
      <c r="F351" s="107"/>
      <c r="G351" s="107"/>
      <c r="H351" s="107"/>
      <c r="I351" s="107"/>
      <c r="J351" s="107"/>
      <c r="K351" s="107"/>
      <c r="L351" s="107"/>
      <c r="M351" s="107"/>
      <c r="N351" s="107"/>
      <c r="O351" s="107"/>
      <c r="P351" s="107"/>
      <c r="Q351" s="107"/>
      <c r="R351" s="107"/>
      <c r="S351" s="107"/>
      <c r="T351" s="107"/>
      <c r="U351" s="107"/>
      <c r="V351" s="107"/>
      <c r="W351" s="107"/>
      <c r="X351" s="107"/>
      <c r="Y351" s="107"/>
      <c r="Z351" s="107"/>
      <c r="AA351" s="107"/>
    </row>
    <row r="352" spans="1:27" ht="15.75" x14ac:dyDescent="0.25">
      <c r="A352" s="107"/>
      <c r="B352" s="108"/>
      <c r="C352" s="107"/>
      <c r="D352" s="107"/>
      <c r="E352" s="107"/>
      <c r="F352" s="107"/>
      <c r="G352" s="107"/>
      <c r="H352" s="107"/>
      <c r="I352" s="107"/>
      <c r="J352" s="107"/>
      <c r="K352" s="107"/>
      <c r="L352" s="107"/>
      <c r="M352" s="107"/>
      <c r="N352" s="107"/>
      <c r="O352" s="107"/>
      <c r="P352" s="107"/>
      <c r="Q352" s="107"/>
      <c r="R352" s="107"/>
      <c r="S352" s="107"/>
      <c r="T352" s="107"/>
      <c r="U352" s="107"/>
      <c r="V352" s="107"/>
      <c r="W352" s="107"/>
      <c r="X352" s="107"/>
      <c r="Y352" s="107"/>
      <c r="Z352" s="107"/>
      <c r="AA352" s="107"/>
    </row>
    <row r="353" spans="1:27" ht="15.75" x14ac:dyDescent="0.25">
      <c r="A353" s="107"/>
      <c r="B353" s="108"/>
      <c r="C353" s="107"/>
      <c r="D353" s="107"/>
      <c r="E353" s="107"/>
      <c r="F353" s="107"/>
      <c r="G353" s="107"/>
      <c r="H353" s="107"/>
      <c r="I353" s="107"/>
      <c r="J353" s="107"/>
      <c r="K353" s="107"/>
      <c r="L353" s="107"/>
      <c r="M353" s="107"/>
      <c r="N353" s="107"/>
      <c r="O353" s="107"/>
      <c r="P353" s="107"/>
      <c r="Q353" s="107"/>
      <c r="R353" s="107"/>
      <c r="S353" s="107"/>
      <c r="T353" s="107"/>
      <c r="U353" s="107"/>
      <c r="V353" s="107"/>
      <c r="W353" s="107"/>
      <c r="X353" s="107"/>
      <c r="Y353" s="107"/>
      <c r="Z353" s="107"/>
      <c r="AA353" s="107"/>
    </row>
    <row r="354" spans="1:27" ht="15.75" x14ac:dyDescent="0.25">
      <c r="A354" s="107"/>
      <c r="B354" s="108"/>
      <c r="C354" s="107"/>
      <c r="D354" s="107"/>
      <c r="E354" s="107"/>
      <c r="F354" s="107"/>
      <c r="G354" s="107"/>
      <c r="H354" s="107"/>
      <c r="I354" s="107"/>
      <c r="J354" s="107"/>
      <c r="K354" s="107"/>
      <c r="L354" s="107"/>
      <c r="M354" s="107"/>
      <c r="N354" s="107"/>
      <c r="O354" s="107"/>
      <c r="P354" s="107"/>
      <c r="Q354" s="107"/>
      <c r="R354" s="107"/>
      <c r="S354" s="107"/>
      <c r="T354" s="107"/>
      <c r="U354" s="107"/>
      <c r="V354" s="107"/>
      <c r="W354" s="107"/>
      <c r="X354" s="107"/>
      <c r="Y354" s="107"/>
      <c r="Z354" s="107"/>
      <c r="AA354" s="107"/>
    </row>
    <row r="355" spans="1:27" ht="15.75" x14ac:dyDescent="0.25">
      <c r="A355" s="107"/>
      <c r="B355" s="108"/>
      <c r="C355" s="107"/>
      <c r="D355" s="107"/>
      <c r="E355" s="107"/>
      <c r="F355" s="107"/>
      <c r="G355" s="107"/>
      <c r="H355" s="107"/>
      <c r="I355" s="107"/>
      <c r="J355" s="107"/>
      <c r="K355" s="107"/>
      <c r="L355" s="107"/>
      <c r="M355" s="107"/>
      <c r="N355" s="107"/>
      <c r="O355" s="107"/>
      <c r="P355" s="107"/>
      <c r="Q355" s="107"/>
      <c r="R355" s="107"/>
      <c r="S355" s="107"/>
      <c r="T355" s="107"/>
      <c r="U355" s="107"/>
      <c r="V355" s="107"/>
      <c r="W355" s="107"/>
      <c r="X355" s="107"/>
      <c r="Y355" s="107"/>
      <c r="Z355" s="107"/>
      <c r="AA355" s="107"/>
    </row>
    <row r="356" spans="1:27" ht="15.75" x14ac:dyDescent="0.25">
      <c r="A356" s="107"/>
      <c r="B356" s="108"/>
      <c r="C356" s="107"/>
      <c r="D356" s="107"/>
      <c r="E356" s="107"/>
      <c r="F356" s="107"/>
      <c r="G356" s="107"/>
      <c r="H356" s="107"/>
      <c r="I356" s="107"/>
      <c r="J356" s="107"/>
      <c r="K356" s="107"/>
      <c r="L356" s="107"/>
      <c r="M356" s="107"/>
      <c r="N356" s="107"/>
      <c r="O356" s="107"/>
      <c r="P356" s="107"/>
      <c r="Q356" s="107"/>
      <c r="R356" s="107"/>
      <c r="S356" s="107"/>
      <c r="T356" s="107"/>
      <c r="U356" s="107"/>
      <c r="V356" s="107"/>
      <c r="W356" s="107"/>
      <c r="X356" s="107"/>
      <c r="Y356" s="107"/>
      <c r="Z356" s="107"/>
      <c r="AA356" s="107"/>
    </row>
    <row r="357" spans="1:27" ht="15.75" x14ac:dyDescent="0.25">
      <c r="A357" s="107"/>
      <c r="B357" s="108"/>
      <c r="C357" s="107"/>
      <c r="D357" s="107"/>
      <c r="E357" s="107"/>
      <c r="F357" s="107"/>
      <c r="G357" s="107"/>
      <c r="H357" s="107"/>
      <c r="I357" s="107"/>
      <c r="J357" s="107"/>
      <c r="K357" s="107"/>
      <c r="L357" s="107"/>
      <c r="M357" s="107"/>
      <c r="N357" s="107"/>
      <c r="O357" s="107"/>
      <c r="P357" s="107"/>
      <c r="Q357" s="107"/>
      <c r="R357" s="107"/>
      <c r="S357" s="107"/>
      <c r="T357" s="107"/>
      <c r="U357" s="107"/>
      <c r="V357" s="107"/>
      <c r="W357" s="107"/>
      <c r="X357" s="107"/>
      <c r="Y357" s="107"/>
      <c r="Z357" s="107"/>
      <c r="AA357" s="107"/>
    </row>
    <row r="358" spans="1:27" ht="15.75" x14ac:dyDescent="0.25">
      <c r="A358" s="107"/>
      <c r="B358" s="108"/>
      <c r="C358" s="107"/>
      <c r="D358" s="107"/>
      <c r="E358" s="107"/>
      <c r="F358" s="107"/>
      <c r="G358" s="107"/>
      <c r="H358" s="107"/>
      <c r="I358" s="107"/>
      <c r="J358" s="107"/>
      <c r="K358" s="107"/>
      <c r="L358" s="107"/>
      <c r="M358" s="107"/>
      <c r="N358" s="107"/>
      <c r="O358" s="107"/>
      <c r="P358" s="107"/>
      <c r="Q358" s="107"/>
      <c r="R358" s="107"/>
      <c r="S358" s="107"/>
      <c r="T358" s="107"/>
      <c r="U358" s="107"/>
      <c r="V358" s="107"/>
      <c r="W358" s="107"/>
      <c r="X358" s="107"/>
      <c r="Y358" s="107"/>
      <c r="Z358" s="107"/>
      <c r="AA358" s="107"/>
    </row>
    <row r="359" spans="1:27" ht="15.75" x14ac:dyDescent="0.25">
      <c r="A359" s="107"/>
      <c r="B359" s="108"/>
      <c r="C359" s="107"/>
      <c r="D359" s="107"/>
      <c r="E359" s="107"/>
      <c r="F359" s="107"/>
      <c r="G359" s="107"/>
      <c r="H359" s="107"/>
      <c r="I359" s="107"/>
      <c r="J359" s="107"/>
      <c r="K359" s="107"/>
      <c r="L359" s="107"/>
      <c r="M359" s="107"/>
      <c r="N359" s="107"/>
      <c r="O359" s="107"/>
      <c r="P359" s="107"/>
      <c r="Q359" s="107"/>
      <c r="R359" s="107"/>
      <c r="S359" s="107"/>
      <c r="T359" s="107"/>
      <c r="U359" s="107"/>
      <c r="V359" s="107"/>
      <c r="W359" s="107"/>
      <c r="X359" s="107"/>
      <c r="Y359" s="107"/>
      <c r="Z359" s="107"/>
      <c r="AA359" s="107"/>
    </row>
    <row r="360" spans="1:27" ht="15.75" x14ac:dyDescent="0.25">
      <c r="A360" s="107"/>
      <c r="B360" s="108"/>
      <c r="C360" s="107"/>
      <c r="D360" s="107"/>
      <c r="E360" s="107"/>
      <c r="F360" s="107"/>
      <c r="G360" s="107"/>
      <c r="H360" s="107"/>
      <c r="I360" s="107"/>
      <c r="J360" s="107"/>
      <c r="K360" s="107"/>
      <c r="L360" s="107"/>
      <c r="M360" s="107"/>
      <c r="N360" s="107"/>
      <c r="O360" s="107"/>
      <c r="P360" s="107"/>
      <c r="Q360" s="107"/>
      <c r="R360" s="107"/>
      <c r="S360" s="107"/>
      <c r="T360" s="107"/>
      <c r="U360" s="107"/>
      <c r="V360" s="107"/>
      <c r="W360" s="107"/>
      <c r="X360" s="107"/>
      <c r="Y360" s="107"/>
      <c r="Z360" s="107"/>
      <c r="AA360" s="107"/>
    </row>
    <row r="361" spans="1:27" ht="15.75" x14ac:dyDescent="0.25">
      <c r="A361" s="107"/>
      <c r="B361" s="108"/>
      <c r="C361" s="107"/>
      <c r="D361" s="107"/>
      <c r="E361" s="107"/>
      <c r="F361" s="107"/>
      <c r="G361" s="107"/>
      <c r="H361" s="107"/>
      <c r="I361" s="107"/>
      <c r="J361" s="107"/>
      <c r="K361" s="107"/>
      <c r="L361" s="107"/>
      <c r="M361" s="107"/>
      <c r="N361" s="107"/>
      <c r="O361" s="107"/>
      <c r="P361" s="107"/>
      <c r="Q361" s="107"/>
      <c r="R361" s="107"/>
      <c r="S361" s="107"/>
      <c r="T361" s="107"/>
      <c r="U361" s="107"/>
      <c r="V361" s="107"/>
      <c r="W361" s="107"/>
      <c r="X361" s="107"/>
      <c r="Y361" s="107"/>
      <c r="Z361" s="107"/>
      <c r="AA361" s="107"/>
    </row>
    <row r="362" spans="1:27" ht="15.75" x14ac:dyDescent="0.25">
      <c r="A362" s="107"/>
      <c r="B362" s="108"/>
      <c r="C362" s="107"/>
      <c r="D362" s="107"/>
      <c r="E362" s="107"/>
      <c r="F362" s="107"/>
      <c r="G362" s="107"/>
      <c r="H362" s="107"/>
      <c r="I362" s="107"/>
      <c r="J362" s="107"/>
      <c r="K362" s="107"/>
      <c r="L362" s="107"/>
      <c r="M362" s="107"/>
      <c r="N362" s="107"/>
      <c r="O362" s="107"/>
      <c r="P362" s="107"/>
      <c r="Q362" s="107"/>
      <c r="R362" s="107"/>
      <c r="S362" s="107"/>
      <c r="T362" s="107"/>
      <c r="U362" s="107"/>
      <c r="V362" s="107"/>
      <c r="W362" s="107"/>
      <c r="X362" s="107"/>
      <c r="Y362" s="107"/>
      <c r="Z362" s="107"/>
      <c r="AA362" s="107"/>
    </row>
    <row r="363" spans="1:27" ht="15.75" x14ac:dyDescent="0.25">
      <c r="A363" s="107"/>
      <c r="B363" s="108"/>
      <c r="C363" s="107"/>
      <c r="D363" s="107"/>
      <c r="E363" s="107"/>
      <c r="F363" s="107"/>
      <c r="G363" s="107"/>
      <c r="H363" s="107"/>
      <c r="I363" s="107"/>
      <c r="J363" s="107"/>
      <c r="K363" s="107"/>
      <c r="L363" s="107"/>
      <c r="M363" s="107"/>
      <c r="N363" s="107"/>
      <c r="O363" s="107"/>
      <c r="P363" s="107"/>
      <c r="Q363" s="107"/>
      <c r="R363" s="107"/>
      <c r="S363" s="107"/>
      <c r="T363" s="107"/>
      <c r="U363" s="107"/>
      <c r="V363" s="107"/>
      <c r="W363" s="107"/>
      <c r="X363" s="107"/>
      <c r="Y363" s="107"/>
      <c r="Z363" s="107"/>
      <c r="AA363" s="107"/>
    </row>
    <row r="364" spans="1:27" ht="15.75" x14ac:dyDescent="0.25">
      <c r="A364" s="107"/>
      <c r="B364" s="108"/>
      <c r="C364" s="107"/>
      <c r="D364" s="107"/>
      <c r="E364" s="107"/>
      <c r="F364" s="107"/>
      <c r="G364" s="107"/>
      <c r="H364" s="107"/>
      <c r="I364" s="107"/>
      <c r="J364" s="107"/>
      <c r="K364" s="107"/>
      <c r="L364" s="107"/>
      <c r="M364" s="107"/>
      <c r="N364" s="107"/>
      <c r="O364" s="107"/>
      <c r="P364" s="107"/>
      <c r="Q364" s="107"/>
      <c r="R364" s="107"/>
      <c r="S364" s="107"/>
      <c r="T364" s="107"/>
      <c r="U364" s="107"/>
      <c r="V364" s="107"/>
      <c r="W364" s="107"/>
      <c r="X364" s="107"/>
      <c r="Y364" s="107"/>
      <c r="Z364" s="107"/>
      <c r="AA364" s="107"/>
    </row>
    <row r="365" spans="1:27" ht="15.75" x14ac:dyDescent="0.25">
      <c r="A365" s="107"/>
      <c r="B365" s="108"/>
      <c r="C365" s="107"/>
      <c r="D365" s="107"/>
      <c r="E365" s="107"/>
      <c r="F365" s="107"/>
      <c r="G365" s="107"/>
      <c r="H365" s="107"/>
      <c r="I365" s="107"/>
      <c r="J365" s="107"/>
      <c r="K365" s="107"/>
      <c r="L365" s="107"/>
      <c r="M365" s="107"/>
      <c r="N365" s="107"/>
      <c r="O365" s="107"/>
      <c r="P365" s="107"/>
      <c r="Q365" s="107"/>
      <c r="R365" s="107"/>
      <c r="S365" s="107"/>
      <c r="T365" s="107"/>
      <c r="U365" s="107"/>
      <c r="V365" s="107"/>
      <c r="W365" s="107"/>
      <c r="X365" s="107"/>
      <c r="Y365" s="107"/>
      <c r="Z365" s="107"/>
      <c r="AA365" s="107"/>
    </row>
    <row r="366" spans="1:27" ht="15.75" x14ac:dyDescent="0.25">
      <c r="A366" s="107"/>
      <c r="B366" s="108"/>
      <c r="C366" s="107"/>
      <c r="D366" s="107"/>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row>
    <row r="367" spans="1:27" ht="15.75" x14ac:dyDescent="0.25">
      <c r="A367" s="107"/>
      <c r="B367" s="108"/>
      <c r="C367" s="107"/>
      <c r="D367" s="107"/>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row>
    <row r="368" spans="1:27" ht="15.75" x14ac:dyDescent="0.25">
      <c r="A368" s="107"/>
      <c r="B368" s="108"/>
      <c r="C368" s="107"/>
      <c r="D368" s="107"/>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row>
    <row r="369" spans="1:27" ht="15.75" x14ac:dyDescent="0.25">
      <c r="A369" s="107"/>
      <c r="B369" s="108"/>
      <c r="C369" s="107"/>
      <c r="D369" s="107"/>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row>
    <row r="370" spans="1:27" ht="15.75" x14ac:dyDescent="0.25">
      <c r="A370" s="107"/>
      <c r="B370" s="108"/>
      <c r="C370" s="107"/>
      <c r="D370" s="107"/>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c r="AA370" s="107"/>
    </row>
    <row r="371" spans="1:27" ht="15.75" x14ac:dyDescent="0.25">
      <c r="A371" s="107"/>
      <c r="B371" s="108"/>
      <c r="C371" s="107"/>
      <c r="D371" s="107"/>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c r="AA371" s="107"/>
    </row>
    <row r="372" spans="1:27" ht="15.75" x14ac:dyDescent="0.25">
      <c r="A372" s="107"/>
      <c r="B372" s="108"/>
      <c r="C372" s="107"/>
      <c r="D372" s="107"/>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c r="AA372" s="107"/>
    </row>
    <row r="373" spans="1:27" ht="15.75" x14ac:dyDescent="0.25">
      <c r="A373" s="107"/>
      <c r="B373" s="108"/>
      <c r="C373" s="107"/>
      <c r="D373" s="107"/>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c r="AA373" s="107"/>
    </row>
    <row r="374" spans="1:27" ht="15.75" x14ac:dyDescent="0.25">
      <c r="A374" s="107"/>
      <c r="B374" s="108"/>
      <c r="C374" s="107"/>
      <c r="D374" s="107"/>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c r="AA374" s="107"/>
    </row>
    <row r="375" spans="1:27" ht="15.75" x14ac:dyDescent="0.25">
      <c r="A375" s="107"/>
      <c r="B375" s="108"/>
      <c r="C375" s="107"/>
      <c r="D375" s="107"/>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c r="AA375" s="107"/>
    </row>
    <row r="376" spans="1:27" ht="15.75" x14ac:dyDescent="0.25">
      <c r="A376" s="107"/>
      <c r="B376" s="108"/>
      <c r="C376" s="107"/>
      <c r="D376" s="107"/>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c r="AA376" s="107"/>
    </row>
    <row r="377" spans="1:27" ht="15.75" x14ac:dyDescent="0.25">
      <c r="A377" s="107"/>
      <c r="B377" s="108"/>
      <c r="C377" s="107"/>
      <c r="D377" s="107"/>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c r="AA377" s="107"/>
    </row>
    <row r="378" spans="1:27" ht="15.75" x14ac:dyDescent="0.25">
      <c r="A378" s="107"/>
      <c r="B378" s="108"/>
      <c r="C378" s="107"/>
      <c r="D378" s="107"/>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c r="AA378" s="107"/>
    </row>
    <row r="379" spans="1:27" ht="15.75" x14ac:dyDescent="0.25">
      <c r="A379" s="107"/>
      <c r="B379" s="108"/>
      <c r="C379" s="107"/>
      <c r="D379" s="107"/>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c r="AA379" s="107"/>
    </row>
    <row r="380" spans="1:27" ht="15.75" x14ac:dyDescent="0.25">
      <c r="A380" s="107"/>
      <c r="B380" s="108"/>
      <c r="C380" s="107"/>
      <c r="D380" s="107"/>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c r="AA380" s="107"/>
    </row>
    <row r="381" spans="1:27" ht="15.75" x14ac:dyDescent="0.25">
      <c r="A381" s="107"/>
      <c r="B381" s="108"/>
      <c r="C381" s="107"/>
      <c r="D381" s="107"/>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c r="AA381" s="107"/>
    </row>
    <row r="382" spans="1:27" ht="15.75" x14ac:dyDescent="0.25">
      <c r="A382" s="107"/>
      <c r="B382" s="108"/>
      <c r="C382" s="107"/>
      <c r="D382" s="107"/>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c r="AA382" s="107"/>
    </row>
    <row r="383" spans="1:27" ht="15.75" x14ac:dyDescent="0.25">
      <c r="A383" s="107"/>
      <c r="B383" s="108"/>
      <c r="C383" s="107"/>
      <c r="D383" s="107"/>
      <c r="E383" s="107"/>
      <c r="F383" s="107"/>
      <c r="G383" s="107"/>
      <c r="H383" s="107"/>
      <c r="I383" s="107"/>
      <c r="J383" s="107"/>
      <c r="K383" s="107"/>
      <c r="L383" s="107"/>
      <c r="M383" s="107"/>
      <c r="N383" s="107"/>
      <c r="O383" s="107"/>
      <c r="P383" s="107"/>
      <c r="Q383" s="107"/>
      <c r="R383" s="107"/>
      <c r="S383" s="107"/>
      <c r="T383" s="107"/>
      <c r="U383" s="107"/>
      <c r="V383" s="107"/>
      <c r="W383" s="107"/>
      <c r="X383" s="107"/>
      <c r="Y383" s="107"/>
      <c r="Z383" s="107"/>
      <c r="AA383" s="107"/>
    </row>
    <row r="384" spans="1:27" ht="15.75" x14ac:dyDescent="0.25">
      <c r="A384" s="107"/>
      <c r="B384" s="108"/>
      <c r="C384" s="107"/>
      <c r="D384" s="107"/>
      <c r="E384" s="107"/>
      <c r="F384" s="107"/>
      <c r="G384" s="107"/>
      <c r="H384" s="107"/>
      <c r="I384" s="107"/>
      <c r="J384" s="107"/>
      <c r="K384" s="107"/>
      <c r="L384" s="107"/>
      <c r="M384" s="107"/>
      <c r="N384" s="107"/>
      <c r="O384" s="107"/>
      <c r="P384" s="107"/>
      <c r="Q384" s="107"/>
      <c r="R384" s="107"/>
      <c r="S384" s="107"/>
      <c r="T384" s="107"/>
      <c r="U384" s="107"/>
      <c r="V384" s="107"/>
      <c r="W384" s="107"/>
      <c r="X384" s="107"/>
      <c r="Y384" s="107"/>
      <c r="Z384" s="107"/>
      <c r="AA384" s="107"/>
    </row>
    <row r="385" spans="1:27" ht="15.75" x14ac:dyDescent="0.25">
      <c r="A385" s="107"/>
      <c r="B385" s="108"/>
      <c r="C385" s="107"/>
      <c r="D385" s="107"/>
      <c r="E385" s="107"/>
      <c r="F385" s="107"/>
      <c r="G385" s="107"/>
      <c r="H385" s="107"/>
      <c r="I385" s="107"/>
      <c r="J385" s="107"/>
      <c r="K385" s="107"/>
      <c r="L385" s="107"/>
      <c r="M385" s="107"/>
      <c r="N385" s="107"/>
      <c r="O385" s="107"/>
      <c r="P385" s="107"/>
      <c r="Q385" s="107"/>
      <c r="R385" s="107"/>
      <c r="S385" s="107"/>
      <c r="T385" s="107"/>
      <c r="U385" s="107"/>
      <c r="V385" s="107"/>
      <c r="W385" s="107"/>
      <c r="X385" s="107"/>
      <c r="Y385" s="107"/>
      <c r="Z385" s="107"/>
      <c r="AA385" s="107"/>
    </row>
    <row r="386" spans="1:27" ht="15.75" x14ac:dyDescent="0.25">
      <c r="A386" s="107"/>
      <c r="B386" s="108"/>
      <c r="C386" s="107"/>
      <c r="D386" s="107"/>
      <c r="E386" s="107"/>
      <c r="F386" s="107"/>
      <c r="G386" s="107"/>
      <c r="H386" s="107"/>
      <c r="I386" s="107"/>
      <c r="J386" s="107"/>
      <c r="K386" s="107"/>
      <c r="L386" s="107"/>
      <c r="M386" s="107"/>
      <c r="N386" s="107"/>
      <c r="O386" s="107"/>
      <c r="P386" s="107"/>
      <c r="Q386" s="107"/>
      <c r="R386" s="107"/>
      <c r="S386" s="107"/>
      <c r="T386" s="107"/>
      <c r="U386" s="107"/>
      <c r="V386" s="107"/>
      <c r="W386" s="107"/>
      <c r="X386" s="107"/>
      <c r="Y386" s="107"/>
      <c r="Z386" s="107"/>
      <c r="AA386" s="107"/>
    </row>
    <row r="387" spans="1:27" ht="15.75" x14ac:dyDescent="0.25">
      <c r="A387" s="107"/>
      <c r="B387" s="108"/>
      <c r="C387" s="107"/>
      <c r="D387" s="107"/>
      <c r="E387" s="107"/>
      <c r="F387" s="107"/>
      <c r="G387" s="107"/>
      <c r="H387" s="107"/>
      <c r="I387" s="107"/>
      <c r="J387" s="107"/>
      <c r="K387" s="107"/>
      <c r="L387" s="107"/>
      <c r="M387" s="107"/>
      <c r="N387" s="107"/>
      <c r="O387" s="107"/>
      <c r="P387" s="107"/>
      <c r="Q387" s="107"/>
      <c r="R387" s="107"/>
      <c r="S387" s="107"/>
      <c r="T387" s="107"/>
      <c r="U387" s="107"/>
      <c r="V387" s="107"/>
      <c r="W387" s="107"/>
      <c r="X387" s="107"/>
      <c r="Y387" s="107"/>
      <c r="Z387" s="107"/>
      <c r="AA387" s="107"/>
    </row>
    <row r="388" spans="1:27" ht="15.75" x14ac:dyDescent="0.25">
      <c r="A388" s="107"/>
      <c r="B388" s="108"/>
      <c r="C388" s="107"/>
      <c r="D388" s="107"/>
      <c r="E388" s="107"/>
      <c r="F388" s="107"/>
      <c r="G388" s="107"/>
      <c r="H388" s="107"/>
      <c r="I388" s="107"/>
      <c r="J388" s="107"/>
      <c r="K388" s="107"/>
      <c r="L388" s="107"/>
      <c r="M388" s="107"/>
      <c r="N388" s="107"/>
      <c r="O388" s="107"/>
      <c r="P388" s="107"/>
      <c r="Q388" s="107"/>
      <c r="R388" s="107"/>
      <c r="S388" s="107"/>
      <c r="T388" s="107"/>
      <c r="U388" s="107"/>
      <c r="V388" s="107"/>
      <c r="W388" s="107"/>
      <c r="X388" s="107"/>
      <c r="Y388" s="107"/>
      <c r="Z388" s="107"/>
      <c r="AA388" s="107"/>
    </row>
    <row r="389" spans="1:27" ht="15.75" x14ac:dyDescent="0.25">
      <c r="A389" s="107"/>
      <c r="B389" s="108"/>
      <c r="C389" s="107"/>
      <c r="D389" s="107"/>
      <c r="E389" s="107"/>
      <c r="F389" s="107"/>
      <c r="G389" s="107"/>
      <c r="H389" s="107"/>
      <c r="I389" s="107"/>
      <c r="J389" s="107"/>
      <c r="K389" s="107"/>
      <c r="L389" s="107"/>
      <c r="M389" s="107"/>
      <c r="N389" s="107"/>
      <c r="O389" s="107"/>
      <c r="P389" s="107"/>
      <c r="Q389" s="107"/>
      <c r="R389" s="107"/>
      <c r="S389" s="107"/>
      <c r="T389" s="107"/>
      <c r="U389" s="107"/>
      <c r="V389" s="107"/>
      <c r="W389" s="107"/>
      <c r="X389" s="107"/>
      <c r="Y389" s="107"/>
      <c r="Z389" s="107"/>
      <c r="AA389" s="107"/>
    </row>
    <row r="390" spans="1:27" ht="15.75" x14ac:dyDescent="0.25">
      <c r="A390" s="107"/>
      <c r="B390" s="108"/>
      <c r="C390" s="107"/>
      <c r="D390" s="107"/>
      <c r="E390" s="107"/>
      <c r="F390" s="107"/>
      <c r="G390" s="107"/>
      <c r="H390" s="107"/>
      <c r="I390" s="107"/>
      <c r="J390" s="107"/>
      <c r="K390" s="107"/>
      <c r="L390" s="107"/>
      <c r="M390" s="107"/>
      <c r="N390" s="107"/>
      <c r="O390" s="107"/>
      <c r="P390" s="107"/>
      <c r="Q390" s="107"/>
      <c r="R390" s="107"/>
      <c r="S390" s="107"/>
      <c r="T390" s="107"/>
      <c r="U390" s="107"/>
      <c r="V390" s="107"/>
      <c r="W390" s="107"/>
      <c r="X390" s="107"/>
      <c r="Y390" s="107"/>
      <c r="Z390" s="107"/>
      <c r="AA390" s="107"/>
    </row>
    <row r="391" spans="1:27" ht="15.75" x14ac:dyDescent="0.25">
      <c r="A391" s="107"/>
      <c r="B391" s="108"/>
      <c r="C391" s="107"/>
      <c r="D391" s="107"/>
      <c r="E391" s="107"/>
      <c r="F391" s="107"/>
      <c r="G391" s="107"/>
      <c r="H391" s="107"/>
      <c r="I391" s="107"/>
      <c r="J391" s="107"/>
      <c r="K391" s="107"/>
      <c r="L391" s="107"/>
      <c r="M391" s="107"/>
      <c r="N391" s="107"/>
      <c r="O391" s="107"/>
      <c r="P391" s="107"/>
      <c r="Q391" s="107"/>
      <c r="R391" s="107"/>
      <c r="S391" s="107"/>
      <c r="T391" s="107"/>
      <c r="U391" s="107"/>
      <c r="V391" s="107"/>
      <c r="W391" s="107"/>
      <c r="X391" s="107"/>
      <c r="Y391" s="107"/>
      <c r="Z391" s="107"/>
      <c r="AA391" s="107"/>
    </row>
    <row r="392" spans="1:27" ht="15.75" x14ac:dyDescent="0.25">
      <c r="A392" s="107"/>
      <c r="B392" s="108"/>
      <c r="C392" s="107"/>
      <c r="D392" s="107"/>
      <c r="E392" s="107"/>
      <c r="F392" s="107"/>
      <c r="G392" s="107"/>
      <c r="H392" s="107"/>
      <c r="I392" s="107"/>
      <c r="J392" s="107"/>
      <c r="K392" s="107"/>
      <c r="L392" s="107"/>
      <c r="M392" s="107"/>
      <c r="N392" s="107"/>
      <c r="O392" s="107"/>
      <c r="P392" s="107"/>
      <c r="Q392" s="107"/>
      <c r="R392" s="107"/>
      <c r="S392" s="107"/>
      <c r="T392" s="107"/>
      <c r="U392" s="107"/>
      <c r="V392" s="107"/>
      <c r="W392" s="107"/>
      <c r="X392" s="107"/>
      <c r="Y392" s="107"/>
      <c r="Z392" s="107"/>
      <c r="AA392" s="107"/>
    </row>
    <row r="393" spans="1:27" ht="15.75" x14ac:dyDescent="0.25">
      <c r="A393" s="107"/>
      <c r="B393" s="108"/>
      <c r="C393" s="107"/>
      <c r="D393" s="107"/>
      <c r="E393" s="107"/>
      <c r="F393" s="107"/>
      <c r="G393" s="107"/>
      <c r="H393" s="107"/>
      <c r="I393" s="107"/>
      <c r="J393" s="107"/>
      <c r="K393" s="107"/>
      <c r="L393" s="107"/>
      <c r="M393" s="107"/>
      <c r="N393" s="107"/>
      <c r="O393" s="107"/>
      <c r="P393" s="107"/>
      <c r="Q393" s="107"/>
      <c r="R393" s="107"/>
      <c r="S393" s="107"/>
      <c r="T393" s="107"/>
      <c r="U393" s="107"/>
      <c r="V393" s="107"/>
      <c r="W393" s="107"/>
      <c r="X393" s="107"/>
      <c r="Y393" s="107"/>
      <c r="Z393" s="107"/>
      <c r="AA393" s="107"/>
    </row>
    <row r="394" spans="1:27" ht="15.75" x14ac:dyDescent="0.25">
      <c r="A394" s="107"/>
      <c r="B394" s="108"/>
      <c r="C394" s="107"/>
      <c r="D394" s="107"/>
      <c r="E394" s="107"/>
      <c r="F394" s="107"/>
      <c r="G394" s="107"/>
      <c r="H394" s="107"/>
      <c r="I394" s="107"/>
      <c r="J394" s="107"/>
      <c r="K394" s="107"/>
      <c r="L394" s="107"/>
      <c r="M394" s="107"/>
      <c r="N394" s="107"/>
      <c r="O394" s="107"/>
      <c r="P394" s="107"/>
      <c r="Q394" s="107"/>
      <c r="R394" s="107"/>
      <c r="S394" s="107"/>
      <c r="T394" s="107"/>
      <c r="U394" s="107"/>
      <c r="V394" s="107"/>
      <c r="W394" s="107"/>
      <c r="X394" s="107"/>
      <c r="Y394" s="107"/>
      <c r="Z394" s="107"/>
      <c r="AA394" s="107"/>
    </row>
    <row r="395" spans="1:27" ht="15.75" x14ac:dyDescent="0.25">
      <c r="A395" s="107"/>
      <c r="B395" s="108"/>
      <c r="C395" s="107"/>
      <c r="D395" s="107"/>
      <c r="E395" s="107"/>
      <c r="F395" s="107"/>
      <c r="G395" s="107"/>
      <c r="H395" s="107"/>
      <c r="I395" s="107"/>
      <c r="J395" s="107"/>
      <c r="K395" s="107"/>
      <c r="L395" s="107"/>
      <c r="M395" s="107"/>
      <c r="N395" s="107"/>
      <c r="O395" s="107"/>
      <c r="P395" s="107"/>
      <c r="Q395" s="107"/>
      <c r="R395" s="107"/>
      <c r="S395" s="107"/>
      <c r="T395" s="107"/>
      <c r="U395" s="107"/>
      <c r="V395" s="107"/>
      <c r="W395" s="107"/>
      <c r="X395" s="107"/>
      <c r="Y395" s="107"/>
      <c r="Z395" s="107"/>
      <c r="AA395" s="107"/>
    </row>
    <row r="396" spans="1:27" ht="15.75" x14ac:dyDescent="0.25">
      <c r="A396" s="107"/>
      <c r="B396" s="108"/>
      <c r="C396" s="107"/>
      <c r="D396" s="107"/>
      <c r="E396" s="107"/>
      <c r="F396" s="107"/>
      <c r="G396" s="107"/>
      <c r="H396" s="107"/>
      <c r="I396" s="107"/>
      <c r="J396" s="107"/>
      <c r="K396" s="107"/>
      <c r="L396" s="107"/>
      <c r="M396" s="107"/>
      <c r="N396" s="107"/>
      <c r="O396" s="107"/>
      <c r="P396" s="107"/>
      <c r="Q396" s="107"/>
      <c r="R396" s="107"/>
      <c r="S396" s="107"/>
      <c r="T396" s="107"/>
      <c r="U396" s="107"/>
      <c r="V396" s="107"/>
      <c r="W396" s="107"/>
      <c r="X396" s="107"/>
      <c r="Y396" s="107"/>
      <c r="Z396" s="107"/>
      <c r="AA396" s="107"/>
    </row>
    <row r="397" spans="1:27" ht="15.75" x14ac:dyDescent="0.25">
      <c r="A397" s="107"/>
      <c r="B397" s="108"/>
      <c r="C397" s="107"/>
      <c r="D397" s="107"/>
      <c r="E397" s="107"/>
      <c r="F397" s="107"/>
      <c r="G397" s="107"/>
      <c r="H397" s="107"/>
      <c r="I397" s="107"/>
      <c r="J397" s="107"/>
      <c r="K397" s="107"/>
      <c r="L397" s="107"/>
      <c r="M397" s="107"/>
      <c r="N397" s="107"/>
      <c r="O397" s="107"/>
      <c r="P397" s="107"/>
      <c r="Q397" s="107"/>
      <c r="R397" s="107"/>
      <c r="S397" s="107"/>
      <c r="T397" s="107"/>
      <c r="U397" s="107"/>
      <c r="V397" s="107"/>
      <c r="W397" s="107"/>
      <c r="X397" s="107"/>
      <c r="Y397" s="107"/>
      <c r="Z397" s="107"/>
      <c r="AA397" s="107"/>
    </row>
    <row r="398" spans="1:27" ht="15.75" x14ac:dyDescent="0.25">
      <c r="A398" s="107"/>
      <c r="B398" s="108"/>
      <c r="C398" s="107"/>
      <c r="D398" s="107"/>
      <c r="E398" s="107"/>
      <c r="F398" s="107"/>
      <c r="G398" s="107"/>
      <c r="H398" s="107"/>
      <c r="I398" s="107"/>
      <c r="J398" s="107"/>
      <c r="K398" s="107"/>
      <c r="L398" s="107"/>
      <c r="M398" s="107"/>
      <c r="N398" s="107"/>
      <c r="O398" s="107"/>
      <c r="P398" s="107"/>
      <c r="Q398" s="107"/>
      <c r="R398" s="107"/>
      <c r="S398" s="107"/>
      <c r="T398" s="107"/>
      <c r="U398" s="107"/>
      <c r="V398" s="107"/>
      <c r="W398" s="107"/>
      <c r="X398" s="107"/>
      <c r="Y398" s="107"/>
      <c r="Z398" s="107"/>
      <c r="AA398" s="107"/>
    </row>
    <row r="399" spans="1:27" ht="15.75" x14ac:dyDescent="0.25">
      <c r="A399" s="107"/>
      <c r="B399" s="108"/>
      <c r="C399" s="107"/>
      <c r="D399" s="107"/>
      <c r="E399" s="107"/>
      <c r="F399" s="107"/>
      <c r="G399" s="107"/>
      <c r="H399" s="107"/>
      <c r="I399" s="107"/>
      <c r="J399" s="107"/>
      <c r="K399" s="107"/>
      <c r="L399" s="107"/>
      <c r="M399" s="107"/>
      <c r="N399" s="107"/>
      <c r="O399" s="107"/>
      <c r="P399" s="107"/>
      <c r="Q399" s="107"/>
      <c r="R399" s="107"/>
      <c r="S399" s="107"/>
      <c r="T399" s="107"/>
      <c r="U399" s="107"/>
      <c r="V399" s="107"/>
      <c r="W399" s="107"/>
      <c r="X399" s="107"/>
      <c r="Y399" s="107"/>
      <c r="Z399" s="107"/>
      <c r="AA399" s="107"/>
    </row>
    <row r="400" spans="1:27" ht="15.75" x14ac:dyDescent="0.25">
      <c r="A400" s="107"/>
      <c r="B400" s="108"/>
      <c r="C400" s="107"/>
      <c r="D400" s="107"/>
      <c r="E400" s="107"/>
      <c r="F400" s="107"/>
      <c r="G400" s="107"/>
      <c r="H400" s="107"/>
      <c r="I400" s="107"/>
      <c r="J400" s="107"/>
      <c r="K400" s="107"/>
      <c r="L400" s="107"/>
      <c r="M400" s="107"/>
      <c r="N400" s="107"/>
      <c r="O400" s="107"/>
      <c r="P400" s="107"/>
      <c r="Q400" s="107"/>
      <c r="R400" s="107"/>
      <c r="S400" s="107"/>
      <c r="T400" s="107"/>
      <c r="U400" s="107"/>
      <c r="V400" s="107"/>
      <c r="W400" s="107"/>
      <c r="X400" s="107"/>
      <c r="Y400" s="107"/>
      <c r="Z400" s="107"/>
      <c r="AA400" s="107"/>
    </row>
    <row r="401" spans="1:27" ht="15.75" x14ac:dyDescent="0.25">
      <c r="A401" s="107"/>
      <c r="B401" s="108"/>
      <c r="C401" s="107"/>
      <c r="D401" s="107"/>
      <c r="E401" s="107"/>
      <c r="F401" s="107"/>
      <c r="G401" s="107"/>
      <c r="H401" s="107"/>
      <c r="I401" s="107"/>
      <c r="J401" s="107"/>
      <c r="K401" s="107"/>
      <c r="L401" s="107"/>
      <c r="M401" s="107"/>
      <c r="N401" s="107"/>
      <c r="O401" s="107"/>
      <c r="P401" s="107"/>
      <c r="Q401" s="107"/>
      <c r="R401" s="107"/>
      <c r="S401" s="107"/>
      <c r="T401" s="107"/>
      <c r="U401" s="107"/>
      <c r="V401" s="107"/>
      <c r="W401" s="107"/>
      <c r="X401" s="107"/>
      <c r="Y401" s="107"/>
      <c r="Z401" s="107"/>
      <c r="AA401" s="107"/>
    </row>
    <row r="402" spans="1:27" ht="15.75" x14ac:dyDescent="0.25">
      <c r="A402" s="107"/>
      <c r="B402" s="108"/>
      <c r="C402" s="107"/>
      <c r="D402" s="107"/>
      <c r="E402" s="107"/>
      <c r="F402" s="107"/>
      <c r="G402" s="107"/>
      <c r="H402" s="107"/>
      <c r="I402" s="107"/>
      <c r="J402" s="107"/>
      <c r="K402" s="107"/>
      <c r="L402" s="107"/>
      <c r="M402" s="107"/>
      <c r="N402" s="107"/>
      <c r="O402" s="107"/>
      <c r="P402" s="107"/>
      <c r="Q402" s="107"/>
      <c r="R402" s="107"/>
      <c r="S402" s="107"/>
      <c r="T402" s="107"/>
      <c r="U402" s="107"/>
      <c r="V402" s="107"/>
      <c r="W402" s="107"/>
      <c r="X402" s="107"/>
      <c r="Y402" s="107"/>
      <c r="Z402" s="107"/>
      <c r="AA402" s="107"/>
    </row>
    <row r="403" spans="1:27" ht="15.75" x14ac:dyDescent="0.25">
      <c r="A403" s="107"/>
      <c r="B403" s="108"/>
      <c r="C403" s="107"/>
      <c r="D403" s="107"/>
      <c r="E403" s="107"/>
      <c r="F403" s="107"/>
      <c r="G403" s="107"/>
      <c r="H403" s="107"/>
      <c r="I403" s="107"/>
      <c r="J403" s="107"/>
      <c r="K403" s="107"/>
      <c r="L403" s="107"/>
      <c r="M403" s="107"/>
      <c r="N403" s="107"/>
      <c r="O403" s="107"/>
      <c r="P403" s="107"/>
      <c r="Q403" s="107"/>
      <c r="R403" s="107"/>
      <c r="S403" s="107"/>
      <c r="T403" s="107"/>
      <c r="U403" s="107"/>
      <c r="V403" s="107"/>
      <c r="W403" s="107"/>
      <c r="X403" s="107"/>
      <c r="Y403" s="107"/>
      <c r="Z403" s="107"/>
      <c r="AA403" s="107"/>
    </row>
    <row r="404" spans="1:27" ht="15.75" x14ac:dyDescent="0.25">
      <c r="A404" s="107"/>
      <c r="B404" s="108"/>
      <c r="C404" s="107"/>
      <c r="D404" s="107"/>
      <c r="E404" s="107"/>
      <c r="F404" s="107"/>
      <c r="G404" s="107"/>
      <c r="H404" s="107"/>
      <c r="I404" s="107"/>
      <c r="J404" s="107"/>
      <c r="K404" s="107"/>
      <c r="L404" s="107"/>
      <c r="M404" s="107"/>
      <c r="N404" s="107"/>
      <c r="O404" s="107"/>
      <c r="P404" s="107"/>
      <c r="Q404" s="107"/>
      <c r="R404" s="107"/>
      <c r="S404" s="107"/>
      <c r="T404" s="107"/>
      <c r="U404" s="107"/>
      <c r="V404" s="107"/>
      <c r="W404" s="107"/>
      <c r="X404" s="107"/>
      <c r="Y404" s="107"/>
      <c r="Z404" s="107"/>
      <c r="AA404" s="107"/>
    </row>
    <row r="405" spans="1:27" ht="15.75" x14ac:dyDescent="0.25">
      <c r="A405" s="107"/>
      <c r="B405" s="108"/>
      <c r="C405" s="107"/>
      <c r="D405" s="107"/>
      <c r="E405" s="107"/>
      <c r="F405" s="107"/>
      <c r="G405" s="107"/>
      <c r="H405" s="107"/>
      <c r="I405" s="107"/>
      <c r="J405" s="107"/>
      <c r="K405" s="107"/>
      <c r="L405" s="107"/>
      <c r="M405" s="107"/>
      <c r="N405" s="107"/>
      <c r="O405" s="107"/>
      <c r="P405" s="107"/>
      <c r="Q405" s="107"/>
      <c r="R405" s="107"/>
      <c r="S405" s="107"/>
      <c r="T405" s="107"/>
      <c r="U405" s="107"/>
      <c r="V405" s="107"/>
      <c r="W405" s="107"/>
      <c r="X405" s="107"/>
      <c r="Y405" s="107"/>
      <c r="Z405" s="107"/>
      <c r="AA405" s="107"/>
    </row>
    <row r="406" spans="1:27" ht="15.75" x14ac:dyDescent="0.25">
      <c r="A406" s="107"/>
      <c r="B406" s="108"/>
      <c r="C406" s="107"/>
      <c r="D406" s="107"/>
      <c r="E406" s="107"/>
      <c r="F406" s="107"/>
      <c r="G406" s="107"/>
      <c r="H406" s="107"/>
      <c r="I406" s="107"/>
      <c r="J406" s="107"/>
      <c r="K406" s="107"/>
      <c r="L406" s="107"/>
      <c r="M406" s="107"/>
      <c r="N406" s="107"/>
      <c r="O406" s="107"/>
      <c r="P406" s="107"/>
      <c r="Q406" s="107"/>
      <c r="R406" s="107"/>
      <c r="S406" s="107"/>
      <c r="T406" s="107"/>
      <c r="U406" s="107"/>
      <c r="V406" s="107"/>
      <c r="W406" s="107"/>
      <c r="X406" s="107"/>
      <c r="Y406" s="107"/>
      <c r="Z406" s="107"/>
      <c r="AA406" s="107"/>
    </row>
    <row r="407" spans="1:27" ht="15.75" x14ac:dyDescent="0.25">
      <c r="A407" s="107"/>
      <c r="B407" s="108"/>
      <c r="C407" s="107"/>
      <c r="D407" s="107"/>
      <c r="E407" s="107"/>
      <c r="F407" s="107"/>
      <c r="G407" s="107"/>
      <c r="H407" s="107"/>
      <c r="I407" s="107"/>
      <c r="J407" s="107"/>
      <c r="K407" s="107"/>
      <c r="L407" s="107"/>
      <c r="M407" s="107"/>
      <c r="N407" s="107"/>
      <c r="O407" s="107"/>
      <c r="P407" s="107"/>
      <c r="Q407" s="107"/>
      <c r="R407" s="107"/>
      <c r="S407" s="107"/>
      <c r="T407" s="107"/>
      <c r="U407" s="107"/>
      <c r="V407" s="107"/>
      <c r="W407" s="107"/>
      <c r="X407" s="107"/>
      <c r="Y407" s="107"/>
      <c r="Z407" s="107"/>
      <c r="AA407" s="107"/>
    </row>
    <row r="408" spans="1:27" ht="15.75" x14ac:dyDescent="0.25">
      <c r="A408" s="107"/>
      <c r="B408" s="108"/>
      <c r="C408" s="107"/>
      <c r="D408" s="107"/>
      <c r="E408" s="107"/>
      <c r="F408" s="107"/>
      <c r="G408" s="107"/>
      <c r="H408" s="107"/>
      <c r="I408" s="107"/>
      <c r="J408" s="107"/>
      <c r="K408" s="107"/>
      <c r="L408" s="107"/>
      <c r="M408" s="107"/>
      <c r="N408" s="107"/>
      <c r="O408" s="107"/>
      <c r="P408" s="107"/>
      <c r="Q408" s="107"/>
      <c r="R408" s="107"/>
      <c r="S408" s="107"/>
      <c r="T408" s="107"/>
      <c r="U408" s="107"/>
      <c r="V408" s="107"/>
      <c r="W408" s="107"/>
      <c r="X408" s="107"/>
      <c r="Y408" s="107"/>
      <c r="Z408" s="107"/>
      <c r="AA408" s="107"/>
    </row>
    <row r="409" spans="1:27" ht="15.75" x14ac:dyDescent="0.25">
      <c r="A409" s="107"/>
      <c r="B409" s="108"/>
      <c r="C409" s="107"/>
      <c r="D409" s="107"/>
      <c r="E409" s="107"/>
      <c r="F409" s="107"/>
      <c r="G409" s="107"/>
      <c r="H409" s="107"/>
      <c r="I409" s="107"/>
      <c r="J409" s="107"/>
      <c r="K409" s="107"/>
      <c r="L409" s="107"/>
      <c r="M409" s="107"/>
      <c r="N409" s="107"/>
      <c r="O409" s="107"/>
      <c r="P409" s="107"/>
      <c r="Q409" s="107"/>
      <c r="R409" s="107"/>
      <c r="S409" s="107"/>
      <c r="T409" s="107"/>
      <c r="U409" s="107"/>
      <c r="V409" s="107"/>
      <c r="W409" s="107"/>
      <c r="X409" s="107"/>
      <c r="Y409" s="107"/>
      <c r="Z409" s="107"/>
      <c r="AA409" s="107"/>
    </row>
    <row r="410" spans="1:27" ht="15.75" x14ac:dyDescent="0.25">
      <c r="A410" s="107"/>
      <c r="B410" s="108"/>
      <c r="C410" s="107"/>
      <c r="D410" s="107"/>
      <c r="E410" s="107"/>
      <c r="F410" s="107"/>
      <c r="G410" s="107"/>
      <c r="H410" s="107"/>
      <c r="I410" s="107"/>
      <c r="J410" s="107"/>
      <c r="K410" s="107"/>
      <c r="L410" s="107"/>
      <c r="M410" s="107"/>
      <c r="N410" s="107"/>
      <c r="O410" s="107"/>
      <c r="P410" s="107"/>
      <c r="Q410" s="107"/>
      <c r="R410" s="107"/>
      <c r="S410" s="107"/>
      <c r="T410" s="107"/>
      <c r="U410" s="107"/>
      <c r="V410" s="107"/>
      <c r="W410" s="107"/>
      <c r="X410" s="107"/>
      <c r="Y410" s="107"/>
      <c r="Z410" s="107"/>
      <c r="AA410" s="107"/>
    </row>
    <row r="411" spans="1:27" ht="15.75" x14ac:dyDescent="0.25">
      <c r="A411" s="107"/>
      <c r="B411" s="108"/>
      <c r="C411" s="107"/>
      <c r="D411" s="107"/>
      <c r="E411" s="107"/>
      <c r="F411" s="107"/>
      <c r="G411" s="107"/>
      <c r="H411" s="107"/>
      <c r="I411" s="107"/>
      <c r="J411" s="107"/>
      <c r="K411" s="107"/>
      <c r="L411" s="107"/>
      <c r="M411" s="107"/>
      <c r="N411" s="107"/>
      <c r="O411" s="107"/>
      <c r="P411" s="107"/>
      <c r="Q411" s="107"/>
      <c r="R411" s="107"/>
      <c r="S411" s="107"/>
      <c r="T411" s="107"/>
      <c r="U411" s="107"/>
      <c r="V411" s="107"/>
      <c r="W411" s="107"/>
      <c r="X411" s="107"/>
      <c r="Y411" s="107"/>
      <c r="Z411" s="107"/>
      <c r="AA411" s="107"/>
    </row>
    <row r="412" spans="1:27" ht="15.75" x14ac:dyDescent="0.25">
      <c r="A412" s="107"/>
      <c r="B412" s="108"/>
      <c r="C412" s="107"/>
      <c r="D412" s="107"/>
      <c r="E412" s="107"/>
      <c r="F412" s="107"/>
      <c r="G412" s="107"/>
      <c r="H412" s="107"/>
      <c r="I412" s="107"/>
      <c r="J412" s="107"/>
      <c r="K412" s="107"/>
      <c r="L412" s="107"/>
      <c r="M412" s="107"/>
      <c r="N412" s="107"/>
      <c r="O412" s="107"/>
      <c r="P412" s="107"/>
      <c r="Q412" s="107"/>
      <c r="R412" s="107"/>
      <c r="S412" s="107"/>
      <c r="T412" s="107"/>
      <c r="U412" s="107"/>
      <c r="V412" s="107"/>
      <c r="W412" s="107"/>
      <c r="X412" s="107"/>
      <c r="Y412" s="107"/>
      <c r="Z412" s="107"/>
      <c r="AA412" s="107"/>
    </row>
    <row r="413" spans="1:27" ht="15.75" x14ac:dyDescent="0.25">
      <c r="A413" s="107"/>
      <c r="B413" s="108"/>
      <c r="C413" s="107"/>
      <c r="D413" s="107"/>
      <c r="E413" s="107"/>
      <c r="F413" s="107"/>
      <c r="G413" s="107"/>
      <c r="H413" s="107"/>
      <c r="I413" s="107"/>
      <c r="J413" s="107"/>
      <c r="K413" s="107"/>
      <c r="L413" s="107"/>
      <c r="M413" s="107"/>
      <c r="N413" s="107"/>
      <c r="O413" s="107"/>
      <c r="P413" s="107"/>
      <c r="Q413" s="107"/>
      <c r="R413" s="107"/>
      <c r="S413" s="107"/>
      <c r="T413" s="107"/>
      <c r="U413" s="107"/>
      <c r="V413" s="107"/>
      <c r="W413" s="107"/>
      <c r="X413" s="107"/>
      <c r="Y413" s="107"/>
      <c r="Z413" s="107"/>
      <c r="AA413" s="107"/>
    </row>
    <row r="414" spans="1:27" ht="15.75" x14ac:dyDescent="0.25">
      <c r="A414" s="107"/>
      <c r="B414" s="108"/>
      <c r="C414" s="107"/>
      <c r="D414" s="107"/>
      <c r="E414" s="107"/>
      <c r="F414" s="107"/>
      <c r="G414" s="107"/>
      <c r="H414" s="107"/>
      <c r="I414" s="107"/>
      <c r="J414" s="107"/>
      <c r="K414" s="107"/>
      <c r="L414" s="107"/>
      <c r="M414" s="107"/>
      <c r="N414" s="107"/>
      <c r="O414" s="107"/>
      <c r="P414" s="107"/>
      <c r="Q414" s="107"/>
      <c r="R414" s="107"/>
      <c r="S414" s="107"/>
      <c r="T414" s="107"/>
      <c r="U414" s="107"/>
      <c r="V414" s="107"/>
      <c r="W414" s="107"/>
      <c r="X414" s="107"/>
      <c r="Y414" s="107"/>
      <c r="Z414" s="107"/>
      <c r="AA414" s="107"/>
    </row>
    <row r="415" spans="1:27" ht="15.75" x14ac:dyDescent="0.25">
      <c r="A415" s="107"/>
      <c r="B415" s="108"/>
      <c r="C415" s="107"/>
      <c r="D415" s="107"/>
      <c r="E415" s="107"/>
      <c r="F415" s="107"/>
      <c r="G415" s="107"/>
      <c r="H415" s="107"/>
      <c r="I415" s="107"/>
      <c r="J415" s="107"/>
      <c r="K415" s="107"/>
      <c r="L415" s="107"/>
      <c r="M415" s="107"/>
      <c r="N415" s="107"/>
      <c r="O415" s="107"/>
      <c r="P415" s="107"/>
      <c r="Q415" s="107"/>
      <c r="R415" s="107"/>
      <c r="S415" s="107"/>
      <c r="T415" s="107"/>
      <c r="U415" s="107"/>
      <c r="V415" s="107"/>
      <c r="W415" s="107"/>
      <c r="X415" s="107"/>
      <c r="Y415" s="107"/>
      <c r="Z415" s="107"/>
      <c r="AA415" s="107"/>
    </row>
    <row r="416" spans="1:27" ht="15.75" x14ac:dyDescent="0.25">
      <c r="A416" s="107"/>
      <c r="B416" s="108"/>
      <c r="C416" s="107"/>
      <c r="D416" s="107"/>
      <c r="E416" s="107"/>
      <c r="F416" s="107"/>
      <c r="G416" s="107"/>
      <c r="H416" s="107"/>
      <c r="I416" s="107"/>
      <c r="J416" s="107"/>
      <c r="K416" s="107"/>
      <c r="L416" s="107"/>
      <c r="M416" s="107"/>
      <c r="N416" s="107"/>
      <c r="O416" s="107"/>
      <c r="P416" s="107"/>
      <c r="Q416" s="107"/>
      <c r="R416" s="107"/>
      <c r="S416" s="107"/>
      <c r="T416" s="107"/>
      <c r="U416" s="107"/>
      <c r="V416" s="107"/>
      <c r="W416" s="107"/>
      <c r="X416" s="107"/>
      <c r="Y416" s="107"/>
      <c r="Z416" s="107"/>
      <c r="AA416" s="107"/>
    </row>
    <row r="417" spans="1:27" ht="15.75" x14ac:dyDescent="0.25">
      <c r="A417" s="107"/>
      <c r="B417" s="108"/>
      <c r="C417" s="107"/>
      <c r="D417" s="107"/>
      <c r="E417" s="107"/>
      <c r="F417" s="107"/>
      <c r="G417" s="107"/>
      <c r="H417" s="107"/>
      <c r="I417" s="107"/>
      <c r="J417" s="107"/>
      <c r="K417" s="107"/>
      <c r="L417" s="107"/>
      <c r="M417" s="107"/>
      <c r="N417" s="107"/>
      <c r="O417" s="107"/>
      <c r="P417" s="107"/>
      <c r="Q417" s="107"/>
      <c r="R417" s="107"/>
      <c r="S417" s="107"/>
      <c r="T417" s="107"/>
      <c r="U417" s="107"/>
      <c r="V417" s="107"/>
      <c r="W417" s="107"/>
      <c r="X417" s="107"/>
      <c r="Y417" s="107"/>
      <c r="Z417" s="107"/>
      <c r="AA417" s="107"/>
    </row>
    <row r="418" spans="1:27" ht="15.75" x14ac:dyDescent="0.25">
      <c r="A418" s="107"/>
      <c r="B418" s="108"/>
      <c r="C418" s="107"/>
      <c r="D418" s="107"/>
      <c r="E418" s="107"/>
      <c r="F418" s="107"/>
      <c r="G418" s="107"/>
      <c r="H418" s="107"/>
      <c r="I418" s="107"/>
      <c r="J418" s="107"/>
      <c r="K418" s="107"/>
      <c r="L418" s="107"/>
      <c r="M418" s="107"/>
      <c r="N418" s="107"/>
      <c r="O418" s="107"/>
      <c r="P418" s="107"/>
      <c r="Q418" s="107"/>
      <c r="R418" s="107"/>
      <c r="S418" s="107"/>
      <c r="T418" s="107"/>
      <c r="U418" s="107"/>
      <c r="V418" s="107"/>
      <c r="W418" s="107"/>
      <c r="X418" s="107"/>
      <c r="Y418" s="107"/>
      <c r="Z418" s="107"/>
      <c r="AA418" s="107"/>
    </row>
    <row r="419" spans="1:27" ht="15.75" x14ac:dyDescent="0.25">
      <c r="A419" s="107"/>
      <c r="B419" s="108"/>
      <c r="C419" s="107"/>
      <c r="D419" s="107"/>
      <c r="E419" s="107"/>
      <c r="F419" s="107"/>
      <c r="G419" s="107"/>
      <c r="H419" s="107"/>
      <c r="I419" s="107"/>
      <c r="J419" s="107"/>
      <c r="K419" s="107"/>
      <c r="L419" s="107"/>
      <c r="M419" s="107"/>
      <c r="N419" s="107"/>
      <c r="O419" s="107"/>
      <c r="P419" s="107"/>
      <c r="Q419" s="107"/>
      <c r="R419" s="107"/>
      <c r="S419" s="107"/>
      <c r="T419" s="107"/>
      <c r="U419" s="107"/>
      <c r="V419" s="107"/>
      <c r="W419" s="107"/>
      <c r="X419" s="107"/>
      <c r="Y419" s="107"/>
      <c r="Z419" s="107"/>
      <c r="AA419" s="107"/>
    </row>
    <row r="420" spans="1:27" ht="15.75" x14ac:dyDescent="0.25">
      <c r="A420" s="107"/>
      <c r="B420" s="108"/>
      <c r="C420" s="107"/>
      <c r="D420" s="107"/>
      <c r="E420" s="107"/>
      <c r="F420" s="107"/>
      <c r="G420" s="107"/>
      <c r="H420" s="107"/>
      <c r="I420" s="107"/>
      <c r="J420" s="107"/>
      <c r="K420" s="107"/>
      <c r="L420" s="107"/>
      <c r="M420" s="107"/>
      <c r="N420" s="107"/>
      <c r="O420" s="107"/>
      <c r="P420" s="107"/>
      <c r="Q420" s="107"/>
      <c r="R420" s="107"/>
      <c r="S420" s="107"/>
      <c r="T420" s="107"/>
      <c r="U420" s="107"/>
      <c r="V420" s="107"/>
      <c r="W420" s="107"/>
      <c r="X420" s="107"/>
      <c r="Y420" s="107"/>
      <c r="Z420" s="107"/>
      <c r="AA420" s="107"/>
    </row>
    <row r="421" spans="1:27" ht="15.75" x14ac:dyDescent="0.25">
      <c r="A421" s="107"/>
      <c r="B421" s="108"/>
      <c r="C421" s="107"/>
      <c r="D421" s="107"/>
      <c r="E421" s="107"/>
      <c r="F421" s="107"/>
      <c r="G421" s="107"/>
      <c r="H421" s="107"/>
      <c r="I421" s="107"/>
      <c r="J421" s="107"/>
      <c r="K421" s="107"/>
      <c r="L421" s="107"/>
      <c r="M421" s="107"/>
      <c r="N421" s="107"/>
      <c r="O421" s="107"/>
      <c r="P421" s="107"/>
      <c r="Q421" s="107"/>
      <c r="R421" s="107"/>
      <c r="S421" s="107"/>
      <c r="T421" s="107"/>
      <c r="U421" s="107"/>
      <c r="V421" s="107"/>
      <c r="W421" s="107"/>
      <c r="X421" s="107"/>
      <c r="Y421" s="107"/>
      <c r="Z421" s="107"/>
      <c r="AA421" s="107"/>
    </row>
    <row r="422" spans="1:27" ht="15.75" x14ac:dyDescent="0.25">
      <c r="A422" s="107"/>
      <c r="B422" s="108"/>
      <c r="C422" s="107"/>
      <c r="D422" s="107"/>
      <c r="E422" s="107"/>
      <c r="F422" s="107"/>
      <c r="G422" s="107"/>
      <c r="H422" s="107"/>
      <c r="I422" s="107"/>
      <c r="J422" s="107"/>
      <c r="K422" s="107"/>
      <c r="L422" s="107"/>
      <c r="M422" s="107"/>
      <c r="N422" s="107"/>
      <c r="O422" s="107"/>
      <c r="P422" s="107"/>
      <c r="Q422" s="107"/>
      <c r="R422" s="107"/>
      <c r="S422" s="107"/>
      <c r="T422" s="107"/>
      <c r="U422" s="107"/>
      <c r="V422" s="107"/>
      <c r="W422" s="107"/>
      <c r="X422" s="107"/>
      <c r="Y422" s="107"/>
      <c r="Z422" s="107"/>
      <c r="AA422" s="107"/>
    </row>
    <row r="423" spans="1:27" ht="15.75" x14ac:dyDescent="0.25">
      <c r="A423" s="107"/>
      <c r="B423" s="108"/>
      <c r="C423" s="107"/>
      <c r="D423" s="107"/>
      <c r="E423" s="107"/>
      <c r="F423" s="107"/>
      <c r="G423" s="107"/>
      <c r="H423" s="107"/>
      <c r="I423" s="107"/>
      <c r="J423" s="107"/>
      <c r="K423" s="107"/>
      <c r="L423" s="107"/>
      <c r="M423" s="107"/>
      <c r="N423" s="107"/>
      <c r="O423" s="107"/>
      <c r="P423" s="107"/>
      <c r="Q423" s="107"/>
      <c r="R423" s="107"/>
      <c r="S423" s="107"/>
      <c r="T423" s="107"/>
      <c r="U423" s="107"/>
      <c r="V423" s="107"/>
      <c r="W423" s="107"/>
      <c r="X423" s="107"/>
      <c r="Y423" s="107"/>
      <c r="Z423" s="107"/>
      <c r="AA423" s="107"/>
    </row>
    <row r="424" spans="1:27" ht="15.75" x14ac:dyDescent="0.25">
      <c r="A424" s="107"/>
      <c r="B424" s="108"/>
      <c r="C424" s="107"/>
      <c r="D424" s="107"/>
      <c r="E424" s="107"/>
      <c r="F424" s="107"/>
      <c r="G424" s="107"/>
      <c r="H424" s="107"/>
      <c r="I424" s="107"/>
      <c r="J424" s="107"/>
      <c r="K424" s="107"/>
      <c r="L424" s="107"/>
      <c r="M424" s="107"/>
      <c r="N424" s="107"/>
      <c r="O424" s="107"/>
      <c r="P424" s="107"/>
      <c r="Q424" s="107"/>
      <c r="R424" s="107"/>
      <c r="S424" s="107"/>
      <c r="T424" s="107"/>
      <c r="U424" s="107"/>
      <c r="V424" s="107"/>
      <c r="W424" s="107"/>
      <c r="X424" s="107"/>
      <c r="Y424" s="107"/>
      <c r="Z424" s="107"/>
      <c r="AA424" s="107"/>
    </row>
    <row r="425" spans="1:27" ht="15.75" x14ac:dyDescent="0.25">
      <c r="A425" s="107"/>
      <c r="B425" s="108"/>
      <c r="C425" s="107"/>
      <c r="D425" s="107"/>
      <c r="E425" s="107"/>
      <c r="F425" s="107"/>
      <c r="G425" s="107"/>
      <c r="H425" s="107"/>
      <c r="I425" s="107"/>
      <c r="J425" s="107"/>
      <c r="K425" s="107"/>
      <c r="L425" s="107"/>
      <c r="M425" s="107"/>
      <c r="N425" s="107"/>
      <c r="O425" s="107"/>
      <c r="P425" s="107"/>
      <c r="Q425" s="107"/>
      <c r="R425" s="107"/>
      <c r="S425" s="107"/>
      <c r="T425" s="107"/>
      <c r="U425" s="107"/>
      <c r="V425" s="107"/>
      <c r="W425" s="107"/>
      <c r="X425" s="107"/>
      <c r="Y425" s="107"/>
      <c r="Z425" s="107"/>
      <c r="AA425" s="107"/>
    </row>
    <row r="426" spans="1:27" ht="15.75" x14ac:dyDescent="0.25">
      <c r="A426" s="107"/>
      <c r="B426" s="108"/>
      <c r="C426" s="107"/>
      <c r="D426" s="107"/>
      <c r="E426" s="107"/>
      <c r="F426" s="107"/>
      <c r="G426" s="107"/>
      <c r="H426" s="107"/>
      <c r="I426" s="107"/>
      <c r="J426" s="107"/>
      <c r="K426" s="107"/>
      <c r="L426" s="107"/>
      <c r="M426" s="107"/>
      <c r="N426" s="107"/>
      <c r="O426" s="107"/>
      <c r="P426" s="107"/>
      <c r="Q426" s="107"/>
      <c r="R426" s="107"/>
      <c r="S426" s="107"/>
      <c r="T426" s="107"/>
      <c r="U426" s="107"/>
      <c r="V426" s="107"/>
      <c r="W426" s="107"/>
      <c r="X426" s="107"/>
      <c r="Y426" s="107"/>
      <c r="Z426" s="107"/>
      <c r="AA426" s="107"/>
    </row>
    <row r="427" spans="1:27" ht="15.75" x14ac:dyDescent="0.25">
      <c r="A427" s="107"/>
      <c r="B427" s="108"/>
      <c r="C427" s="107"/>
      <c r="D427" s="107"/>
      <c r="E427" s="107"/>
      <c r="F427" s="107"/>
      <c r="G427" s="107"/>
      <c r="H427" s="107"/>
      <c r="I427" s="107"/>
      <c r="J427" s="107"/>
      <c r="K427" s="107"/>
      <c r="L427" s="107"/>
      <c r="M427" s="107"/>
      <c r="N427" s="107"/>
      <c r="O427" s="107"/>
      <c r="P427" s="107"/>
      <c r="Q427" s="107"/>
      <c r="R427" s="107"/>
      <c r="S427" s="107"/>
      <c r="T427" s="107"/>
      <c r="U427" s="107"/>
      <c r="V427" s="107"/>
      <c r="W427" s="107"/>
      <c r="X427" s="107"/>
      <c r="Y427" s="107"/>
      <c r="Z427" s="107"/>
      <c r="AA427" s="107"/>
    </row>
    <row r="428" spans="1:27" ht="15.75" x14ac:dyDescent="0.25">
      <c r="A428" s="107"/>
      <c r="B428" s="108"/>
      <c r="C428" s="107"/>
      <c r="D428" s="107"/>
      <c r="E428" s="107"/>
      <c r="F428" s="107"/>
      <c r="G428" s="107"/>
      <c r="H428" s="107"/>
      <c r="I428" s="107"/>
      <c r="J428" s="107"/>
      <c r="K428" s="107"/>
      <c r="L428" s="107"/>
      <c r="M428" s="107"/>
      <c r="N428" s="107"/>
      <c r="O428" s="107"/>
      <c r="P428" s="107"/>
      <c r="Q428" s="107"/>
      <c r="R428" s="107"/>
      <c r="S428" s="107"/>
      <c r="T428" s="107"/>
      <c r="U428" s="107"/>
      <c r="V428" s="107"/>
      <c r="W428" s="107"/>
      <c r="X428" s="107"/>
      <c r="Y428" s="107"/>
      <c r="Z428" s="107"/>
      <c r="AA428" s="107"/>
    </row>
    <row r="429" spans="1:27" ht="15.75" x14ac:dyDescent="0.25">
      <c r="A429" s="107"/>
      <c r="B429" s="108"/>
      <c r="C429" s="107"/>
      <c r="D429" s="107"/>
      <c r="E429" s="107"/>
      <c r="F429" s="107"/>
      <c r="G429" s="107"/>
      <c r="H429" s="107"/>
      <c r="I429" s="107"/>
      <c r="J429" s="107"/>
      <c r="K429" s="107"/>
      <c r="L429" s="107"/>
      <c r="M429" s="107"/>
      <c r="N429" s="107"/>
      <c r="O429" s="107"/>
      <c r="P429" s="107"/>
      <c r="Q429" s="107"/>
      <c r="R429" s="107"/>
      <c r="S429" s="107"/>
      <c r="T429" s="107"/>
      <c r="U429" s="107"/>
      <c r="V429" s="107"/>
      <c r="W429" s="107"/>
      <c r="X429" s="107"/>
      <c r="Y429" s="107"/>
      <c r="Z429" s="107"/>
      <c r="AA429" s="107"/>
    </row>
    <row r="430" spans="1:27" ht="15.75" x14ac:dyDescent="0.25">
      <c r="A430" s="107"/>
      <c r="B430" s="108"/>
      <c r="C430" s="107"/>
      <c r="D430" s="107"/>
      <c r="E430" s="107"/>
      <c r="F430" s="107"/>
      <c r="G430" s="107"/>
      <c r="H430" s="107"/>
      <c r="I430" s="107"/>
      <c r="J430" s="107"/>
      <c r="K430" s="107"/>
      <c r="L430" s="107"/>
      <c r="M430" s="107"/>
      <c r="N430" s="107"/>
      <c r="O430" s="107"/>
      <c r="P430" s="107"/>
      <c r="Q430" s="107"/>
      <c r="R430" s="107"/>
      <c r="S430" s="107"/>
      <c r="T430" s="107"/>
      <c r="U430" s="107"/>
      <c r="V430" s="107"/>
      <c r="W430" s="107"/>
      <c r="X430" s="107"/>
      <c r="Y430" s="107"/>
      <c r="Z430" s="107"/>
      <c r="AA430" s="107"/>
    </row>
    <row r="431" spans="1:27" ht="15.75" x14ac:dyDescent="0.25">
      <c r="A431" s="107"/>
      <c r="B431" s="108"/>
      <c r="C431" s="107"/>
      <c r="D431" s="107"/>
      <c r="E431" s="107"/>
      <c r="F431" s="107"/>
      <c r="G431" s="107"/>
      <c r="H431" s="107"/>
      <c r="I431" s="107"/>
      <c r="J431" s="107"/>
      <c r="K431" s="107"/>
      <c r="L431" s="107"/>
      <c r="M431" s="107"/>
      <c r="N431" s="107"/>
      <c r="O431" s="107"/>
      <c r="P431" s="107"/>
      <c r="Q431" s="107"/>
      <c r="R431" s="107"/>
      <c r="S431" s="107"/>
      <c r="T431" s="107"/>
      <c r="U431" s="107"/>
      <c r="V431" s="107"/>
      <c r="W431" s="107"/>
      <c r="X431" s="107"/>
      <c r="Y431" s="107"/>
      <c r="Z431" s="107"/>
      <c r="AA431" s="107"/>
    </row>
    <row r="432" spans="1:27" ht="15.75" x14ac:dyDescent="0.25">
      <c r="A432" s="107"/>
      <c r="B432" s="108"/>
      <c r="C432" s="107"/>
      <c r="D432" s="107"/>
      <c r="E432" s="107"/>
      <c r="F432" s="107"/>
      <c r="G432" s="107"/>
      <c r="H432" s="107"/>
      <c r="I432" s="107"/>
      <c r="J432" s="107"/>
      <c r="K432" s="107"/>
      <c r="L432" s="107"/>
      <c r="M432" s="107"/>
      <c r="N432" s="107"/>
      <c r="O432" s="107"/>
      <c r="P432" s="107"/>
      <c r="Q432" s="107"/>
      <c r="R432" s="107"/>
      <c r="S432" s="107"/>
      <c r="T432" s="107"/>
      <c r="U432" s="107"/>
      <c r="V432" s="107"/>
      <c r="W432" s="107"/>
      <c r="X432" s="107"/>
      <c r="Y432" s="107"/>
      <c r="Z432" s="107"/>
      <c r="AA432" s="107"/>
    </row>
    <row r="433" spans="1:27" ht="15.75" x14ac:dyDescent="0.25">
      <c r="A433" s="107"/>
      <c r="B433" s="108"/>
      <c r="C433" s="107"/>
      <c r="D433" s="107"/>
      <c r="E433" s="107"/>
      <c r="F433" s="107"/>
      <c r="G433" s="107"/>
      <c r="H433" s="107"/>
      <c r="I433" s="107"/>
      <c r="J433" s="107"/>
      <c r="K433" s="107"/>
      <c r="L433" s="107"/>
      <c r="M433" s="107"/>
      <c r="N433" s="107"/>
      <c r="O433" s="107"/>
      <c r="P433" s="107"/>
      <c r="Q433" s="107"/>
      <c r="R433" s="107"/>
      <c r="S433" s="107"/>
      <c r="T433" s="107"/>
      <c r="U433" s="107"/>
      <c r="V433" s="107"/>
      <c r="W433" s="107"/>
      <c r="X433" s="107"/>
      <c r="Y433" s="107"/>
      <c r="Z433" s="107"/>
      <c r="AA433" s="107"/>
    </row>
    <row r="434" spans="1:27" ht="15.75" x14ac:dyDescent="0.25">
      <c r="A434" s="107"/>
      <c r="B434" s="108"/>
      <c r="C434" s="107"/>
      <c r="D434" s="107"/>
      <c r="E434" s="107"/>
      <c r="F434" s="107"/>
      <c r="G434" s="107"/>
      <c r="H434" s="107"/>
      <c r="I434" s="107"/>
      <c r="J434" s="107"/>
      <c r="K434" s="107"/>
      <c r="L434" s="107"/>
      <c r="M434" s="107"/>
      <c r="N434" s="107"/>
      <c r="O434" s="107"/>
      <c r="P434" s="107"/>
      <c r="Q434" s="107"/>
      <c r="R434" s="107"/>
      <c r="S434" s="107"/>
      <c r="T434" s="107"/>
      <c r="U434" s="107"/>
      <c r="V434" s="107"/>
      <c r="W434" s="107"/>
      <c r="X434" s="107"/>
      <c r="Y434" s="107"/>
      <c r="Z434" s="107"/>
      <c r="AA434" s="107"/>
    </row>
    <row r="435" spans="1:27" ht="15.75" x14ac:dyDescent="0.25">
      <c r="A435" s="107"/>
      <c r="B435" s="108"/>
      <c r="C435" s="107"/>
      <c r="D435" s="107"/>
      <c r="E435" s="107"/>
      <c r="F435" s="107"/>
      <c r="G435" s="107"/>
      <c r="H435" s="107"/>
      <c r="I435" s="107"/>
      <c r="J435" s="107"/>
      <c r="K435" s="107"/>
      <c r="L435" s="107"/>
      <c r="M435" s="107"/>
      <c r="N435" s="107"/>
      <c r="O435" s="107"/>
      <c r="P435" s="107"/>
      <c r="Q435" s="107"/>
      <c r="R435" s="107"/>
      <c r="S435" s="107"/>
      <c r="T435" s="107"/>
      <c r="U435" s="107"/>
      <c r="V435" s="107"/>
      <c r="W435" s="107"/>
      <c r="X435" s="107"/>
      <c r="Y435" s="107"/>
      <c r="Z435" s="107"/>
      <c r="AA435" s="107"/>
    </row>
    <row r="436" spans="1:27" ht="15.75" x14ac:dyDescent="0.25">
      <c r="A436" s="107"/>
      <c r="B436" s="108"/>
      <c r="C436" s="107"/>
      <c r="D436" s="107"/>
      <c r="E436" s="107"/>
      <c r="F436" s="107"/>
      <c r="G436" s="107"/>
      <c r="H436" s="107"/>
      <c r="I436" s="107"/>
      <c r="J436" s="107"/>
      <c r="K436" s="107"/>
      <c r="L436" s="107"/>
      <c r="M436" s="107"/>
      <c r="N436" s="107"/>
      <c r="O436" s="107"/>
      <c r="P436" s="107"/>
      <c r="Q436" s="107"/>
      <c r="R436" s="107"/>
      <c r="S436" s="107"/>
      <c r="T436" s="107"/>
      <c r="U436" s="107"/>
      <c r="V436" s="107"/>
      <c r="W436" s="107"/>
      <c r="X436" s="107"/>
      <c r="Y436" s="107"/>
      <c r="Z436" s="107"/>
      <c r="AA436" s="107"/>
    </row>
    <row r="437" spans="1:27" ht="15.75" x14ac:dyDescent="0.25">
      <c r="A437" s="107"/>
      <c r="B437" s="108"/>
      <c r="C437" s="107"/>
      <c r="D437" s="107"/>
      <c r="E437" s="107"/>
      <c r="F437" s="107"/>
      <c r="G437" s="107"/>
      <c r="H437" s="107"/>
      <c r="I437" s="107"/>
      <c r="J437" s="107"/>
      <c r="K437" s="107"/>
      <c r="L437" s="107"/>
      <c r="M437" s="107"/>
      <c r="N437" s="107"/>
      <c r="O437" s="107"/>
      <c r="P437" s="107"/>
      <c r="Q437" s="107"/>
      <c r="R437" s="107"/>
      <c r="S437" s="107"/>
      <c r="T437" s="107"/>
      <c r="U437" s="107"/>
      <c r="V437" s="107"/>
      <c r="W437" s="107"/>
      <c r="X437" s="107"/>
      <c r="Y437" s="107"/>
      <c r="Z437" s="107"/>
      <c r="AA437" s="107"/>
    </row>
    <row r="438" spans="1:27" ht="15.75" x14ac:dyDescent="0.25">
      <c r="A438" s="107"/>
      <c r="B438" s="108"/>
      <c r="C438" s="107"/>
      <c r="D438" s="107"/>
      <c r="E438" s="107"/>
      <c r="F438" s="107"/>
      <c r="G438" s="107"/>
      <c r="H438" s="107"/>
      <c r="I438" s="107"/>
      <c r="J438" s="107"/>
      <c r="K438" s="107"/>
      <c r="L438" s="107"/>
      <c r="M438" s="107"/>
      <c r="N438" s="107"/>
      <c r="O438" s="107"/>
      <c r="P438" s="107"/>
      <c r="Q438" s="107"/>
      <c r="R438" s="107"/>
      <c r="S438" s="107"/>
      <c r="T438" s="107"/>
      <c r="U438" s="107"/>
      <c r="V438" s="107"/>
      <c r="W438" s="107"/>
      <c r="X438" s="107"/>
      <c r="Y438" s="107"/>
      <c r="Z438" s="107"/>
      <c r="AA438" s="107"/>
    </row>
    <row r="439" spans="1:27" ht="15.75" x14ac:dyDescent="0.25">
      <c r="A439" s="107"/>
      <c r="B439" s="108"/>
      <c r="C439" s="107"/>
      <c r="D439" s="107"/>
      <c r="E439" s="107"/>
      <c r="F439" s="107"/>
      <c r="G439" s="107"/>
      <c r="H439" s="107"/>
      <c r="I439" s="107"/>
      <c r="J439" s="107"/>
      <c r="K439" s="107"/>
      <c r="L439" s="107"/>
      <c r="M439" s="107"/>
      <c r="N439" s="107"/>
      <c r="O439" s="107"/>
      <c r="P439" s="107"/>
      <c r="Q439" s="107"/>
      <c r="R439" s="107"/>
      <c r="S439" s="107"/>
      <c r="T439" s="107"/>
      <c r="U439" s="107"/>
      <c r="V439" s="107"/>
      <c r="W439" s="107"/>
      <c r="X439" s="107"/>
      <c r="Y439" s="107"/>
      <c r="Z439" s="107"/>
      <c r="AA439" s="107"/>
    </row>
    <row r="440" spans="1:27" ht="15.75" x14ac:dyDescent="0.25">
      <c r="A440" s="107"/>
      <c r="B440" s="108"/>
      <c r="C440" s="107"/>
      <c r="D440" s="107"/>
      <c r="E440" s="107"/>
      <c r="F440" s="107"/>
      <c r="G440" s="107"/>
      <c r="H440" s="107"/>
      <c r="I440" s="107"/>
      <c r="J440" s="107"/>
      <c r="K440" s="107"/>
      <c r="L440" s="107"/>
      <c r="M440" s="107"/>
      <c r="N440" s="107"/>
      <c r="O440" s="107"/>
      <c r="P440" s="107"/>
      <c r="Q440" s="107"/>
      <c r="R440" s="107"/>
      <c r="S440" s="107"/>
      <c r="T440" s="107"/>
      <c r="U440" s="107"/>
      <c r="V440" s="107"/>
      <c r="W440" s="107"/>
      <c r="X440" s="107"/>
      <c r="Y440" s="107"/>
      <c r="Z440" s="107"/>
      <c r="AA440" s="107"/>
    </row>
    <row r="441" spans="1:27" ht="15.75" x14ac:dyDescent="0.25">
      <c r="A441" s="107"/>
      <c r="B441" s="108"/>
      <c r="C441" s="107"/>
      <c r="D441" s="107"/>
      <c r="E441" s="107"/>
      <c r="F441" s="107"/>
      <c r="G441" s="107"/>
      <c r="H441" s="107"/>
      <c r="I441" s="107"/>
      <c r="J441" s="107"/>
      <c r="K441" s="107"/>
      <c r="L441" s="107"/>
      <c r="M441" s="107"/>
      <c r="N441" s="107"/>
      <c r="O441" s="107"/>
      <c r="P441" s="107"/>
      <c r="Q441" s="107"/>
      <c r="R441" s="107"/>
      <c r="S441" s="107"/>
      <c r="T441" s="107"/>
      <c r="U441" s="107"/>
      <c r="V441" s="107"/>
      <c r="W441" s="107"/>
      <c r="X441" s="107"/>
      <c r="Y441" s="107"/>
      <c r="Z441" s="107"/>
      <c r="AA441" s="107"/>
    </row>
    <row r="442" spans="1:27" ht="15.75" x14ac:dyDescent="0.25">
      <c r="A442" s="107"/>
      <c r="B442" s="108"/>
      <c r="C442" s="107"/>
      <c r="D442" s="107"/>
      <c r="E442" s="107"/>
      <c r="F442" s="107"/>
      <c r="G442" s="107"/>
      <c r="H442" s="107"/>
      <c r="I442" s="107"/>
      <c r="J442" s="107"/>
      <c r="K442" s="107"/>
      <c r="L442" s="107"/>
      <c r="M442" s="107"/>
      <c r="N442" s="107"/>
      <c r="O442" s="107"/>
      <c r="P442" s="107"/>
      <c r="Q442" s="107"/>
      <c r="R442" s="107"/>
      <c r="S442" s="107"/>
      <c r="T442" s="107"/>
      <c r="U442" s="107"/>
      <c r="V442" s="107"/>
      <c r="W442" s="107"/>
      <c r="X442" s="107"/>
      <c r="Y442" s="107"/>
      <c r="Z442" s="107"/>
      <c r="AA442" s="107"/>
    </row>
    <row r="443" spans="1:27" ht="15.75" x14ac:dyDescent="0.25">
      <c r="A443" s="107"/>
      <c r="B443" s="108"/>
      <c r="C443" s="107"/>
      <c r="D443" s="107"/>
      <c r="E443" s="107"/>
      <c r="F443" s="107"/>
      <c r="G443" s="107"/>
      <c r="H443" s="107"/>
      <c r="I443" s="107"/>
      <c r="J443" s="107"/>
      <c r="K443" s="107"/>
      <c r="L443" s="107"/>
      <c r="M443" s="107"/>
      <c r="N443" s="107"/>
      <c r="O443" s="107"/>
      <c r="P443" s="107"/>
      <c r="Q443" s="107"/>
      <c r="R443" s="107"/>
      <c r="S443" s="107"/>
      <c r="T443" s="107"/>
      <c r="U443" s="107"/>
      <c r="V443" s="107"/>
      <c r="W443" s="107"/>
      <c r="X443" s="107"/>
      <c r="Y443" s="107"/>
      <c r="Z443" s="107"/>
      <c r="AA443" s="107"/>
    </row>
    <row r="444" spans="1:27" ht="15.75" x14ac:dyDescent="0.25">
      <c r="A444" s="107"/>
      <c r="B444" s="108"/>
      <c r="C444" s="107"/>
      <c r="D444" s="107"/>
      <c r="E444" s="107"/>
      <c r="F444" s="107"/>
      <c r="G444" s="107"/>
      <c r="H444" s="107"/>
      <c r="I444" s="107"/>
      <c r="J444" s="107"/>
      <c r="K444" s="107"/>
      <c r="L444" s="107"/>
      <c r="M444" s="107"/>
      <c r="N444" s="107"/>
      <c r="O444" s="107"/>
      <c r="P444" s="107"/>
      <c r="Q444" s="107"/>
      <c r="R444" s="107"/>
      <c r="S444" s="107"/>
      <c r="T444" s="107"/>
      <c r="U444" s="107"/>
      <c r="V444" s="107"/>
      <c r="W444" s="107"/>
      <c r="X444" s="107"/>
      <c r="Y444" s="107"/>
      <c r="Z444" s="107"/>
      <c r="AA444" s="107"/>
    </row>
    <row r="445" spans="1:27" ht="15.75" x14ac:dyDescent="0.25">
      <c r="A445" s="107"/>
      <c r="B445" s="108"/>
      <c r="C445" s="107"/>
      <c r="D445" s="107"/>
      <c r="E445" s="107"/>
      <c r="F445" s="107"/>
      <c r="G445" s="107"/>
      <c r="H445" s="107"/>
      <c r="I445" s="107"/>
      <c r="J445" s="107"/>
      <c r="K445" s="107"/>
      <c r="L445" s="107"/>
      <c r="M445" s="107"/>
      <c r="N445" s="107"/>
      <c r="O445" s="107"/>
      <c r="P445" s="107"/>
      <c r="Q445" s="107"/>
      <c r="R445" s="107"/>
      <c r="S445" s="107"/>
      <c r="T445" s="107"/>
      <c r="U445" s="107"/>
      <c r="V445" s="107"/>
      <c r="W445" s="107"/>
      <c r="X445" s="107"/>
      <c r="Y445" s="107"/>
      <c r="Z445" s="107"/>
      <c r="AA445" s="107"/>
    </row>
    <row r="446" spans="1:27" ht="15.75" x14ac:dyDescent="0.25">
      <c r="A446" s="107"/>
      <c r="B446" s="108"/>
      <c r="C446" s="107"/>
      <c r="D446" s="107"/>
      <c r="E446" s="107"/>
      <c r="F446" s="107"/>
      <c r="G446" s="107"/>
      <c r="H446" s="107"/>
      <c r="I446" s="107"/>
      <c r="J446" s="107"/>
      <c r="K446" s="107"/>
      <c r="L446" s="107"/>
      <c r="M446" s="107"/>
      <c r="N446" s="107"/>
      <c r="O446" s="107"/>
      <c r="P446" s="107"/>
      <c r="Q446" s="107"/>
      <c r="R446" s="107"/>
      <c r="S446" s="107"/>
      <c r="T446" s="107"/>
      <c r="U446" s="107"/>
      <c r="V446" s="107"/>
      <c r="W446" s="107"/>
      <c r="X446" s="107"/>
      <c r="Y446" s="107"/>
      <c r="Z446" s="107"/>
      <c r="AA446" s="107"/>
    </row>
    <row r="447" spans="1:27" ht="15.75" x14ac:dyDescent="0.25">
      <c r="A447" s="107"/>
      <c r="B447" s="108"/>
      <c r="C447" s="107"/>
      <c r="D447" s="107"/>
      <c r="E447" s="107"/>
      <c r="F447" s="107"/>
      <c r="G447" s="107"/>
      <c r="H447" s="107"/>
      <c r="I447" s="107"/>
      <c r="J447" s="107"/>
      <c r="K447" s="107"/>
      <c r="L447" s="107"/>
      <c r="M447" s="107"/>
      <c r="N447" s="107"/>
      <c r="O447" s="107"/>
      <c r="P447" s="107"/>
      <c r="Q447" s="107"/>
      <c r="R447" s="107"/>
      <c r="S447" s="107"/>
      <c r="T447" s="107"/>
      <c r="U447" s="107"/>
      <c r="V447" s="107"/>
      <c r="W447" s="107"/>
      <c r="X447" s="107"/>
      <c r="Y447" s="107"/>
      <c r="Z447" s="107"/>
      <c r="AA447" s="107"/>
    </row>
    <row r="448" spans="1:27" ht="15.75" x14ac:dyDescent="0.25">
      <c r="A448" s="107"/>
      <c r="B448" s="108"/>
      <c r="C448" s="107"/>
      <c r="D448" s="107"/>
      <c r="E448" s="107"/>
      <c r="F448" s="107"/>
      <c r="G448" s="107"/>
      <c r="H448" s="107"/>
      <c r="I448" s="107"/>
      <c r="J448" s="107"/>
      <c r="K448" s="107"/>
      <c r="L448" s="107"/>
      <c r="M448" s="107"/>
      <c r="N448" s="107"/>
      <c r="O448" s="107"/>
      <c r="P448" s="107"/>
      <c r="Q448" s="107"/>
      <c r="R448" s="107"/>
      <c r="S448" s="107"/>
      <c r="T448" s="107"/>
      <c r="U448" s="107"/>
      <c r="V448" s="107"/>
      <c r="W448" s="107"/>
      <c r="X448" s="107"/>
      <c r="Y448" s="107"/>
      <c r="Z448" s="107"/>
      <c r="AA448" s="107"/>
    </row>
    <row r="449" spans="1:27" ht="15.75" x14ac:dyDescent="0.25">
      <c r="A449" s="107"/>
      <c r="B449" s="108"/>
      <c r="C449" s="107"/>
      <c r="D449" s="107"/>
      <c r="E449" s="107"/>
      <c r="F449" s="107"/>
      <c r="G449" s="107"/>
      <c r="H449" s="107"/>
      <c r="I449" s="107"/>
      <c r="J449" s="107"/>
      <c r="K449" s="107"/>
      <c r="L449" s="107"/>
      <c r="M449" s="107"/>
      <c r="N449" s="107"/>
      <c r="O449" s="107"/>
      <c r="P449" s="107"/>
      <c r="Q449" s="107"/>
      <c r="R449" s="107"/>
      <c r="S449" s="107"/>
      <c r="T449" s="107"/>
      <c r="U449" s="107"/>
      <c r="V449" s="107"/>
      <c r="W449" s="107"/>
      <c r="X449" s="107"/>
      <c r="Y449" s="107"/>
      <c r="Z449" s="107"/>
      <c r="AA449" s="107"/>
    </row>
    <row r="450" spans="1:27" ht="15.75" x14ac:dyDescent="0.25">
      <c r="A450" s="107"/>
      <c r="B450" s="108"/>
      <c r="C450" s="107"/>
      <c r="D450" s="107"/>
      <c r="E450" s="107"/>
      <c r="F450" s="107"/>
      <c r="G450" s="107"/>
      <c r="H450" s="107"/>
      <c r="I450" s="107"/>
      <c r="J450" s="107"/>
      <c r="K450" s="107"/>
      <c r="L450" s="107"/>
      <c r="M450" s="107"/>
      <c r="N450" s="107"/>
      <c r="O450" s="107"/>
      <c r="P450" s="107"/>
      <c r="Q450" s="107"/>
      <c r="R450" s="107"/>
      <c r="S450" s="107"/>
      <c r="T450" s="107"/>
      <c r="U450" s="107"/>
      <c r="V450" s="107"/>
      <c r="W450" s="107"/>
      <c r="X450" s="107"/>
      <c r="Y450" s="107"/>
      <c r="Z450" s="107"/>
      <c r="AA450" s="107"/>
    </row>
    <row r="451" spans="1:27" ht="15.75" x14ac:dyDescent="0.25">
      <c r="A451" s="107"/>
      <c r="B451" s="108"/>
      <c r="C451" s="107"/>
      <c r="D451" s="107"/>
      <c r="E451" s="107"/>
      <c r="F451" s="107"/>
      <c r="G451" s="107"/>
      <c r="H451" s="107"/>
      <c r="I451" s="107"/>
      <c r="J451" s="107"/>
      <c r="K451" s="107"/>
      <c r="L451" s="107"/>
      <c r="M451" s="107"/>
      <c r="N451" s="107"/>
      <c r="O451" s="107"/>
      <c r="P451" s="107"/>
      <c r="Q451" s="107"/>
      <c r="R451" s="107"/>
      <c r="S451" s="107"/>
      <c r="T451" s="107"/>
      <c r="U451" s="107"/>
      <c r="V451" s="107"/>
      <c r="W451" s="107"/>
      <c r="X451" s="107"/>
      <c r="Y451" s="107"/>
      <c r="Z451" s="107"/>
      <c r="AA451" s="107"/>
    </row>
    <row r="452" spans="1:27" ht="15.75" x14ac:dyDescent="0.25">
      <c r="A452" s="107"/>
      <c r="B452" s="108"/>
      <c r="C452" s="107"/>
      <c r="D452" s="107"/>
      <c r="E452" s="107"/>
      <c r="F452" s="107"/>
      <c r="G452" s="107"/>
      <c r="H452" s="107"/>
      <c r="I452" s="107"/>
      <c r="J452" s="107"/>
      <c r="K452" s="107"/>
      <c r="L452" s="107"/>
      <c r="M452" s="107"/>
      <c r="N452" s="107"/>
      <c r="O452" s="107"/>
      <c r="P452" s="107"/>
      <c r="Q452" s="107"/>
      <c r="R452" s="107"/>
      <c r="S452" s="107"/>
      <c r="T452" s="107"/>
      <c r="U452" s="107"/>
      <c r="V452" s="107"/>
      <c r="W452" s="107"/>
      <c r="X452" s="107"/>
      <c r="Y452" s="107"/>
      <c r="Z452" s="107"/>
      <c r="AA452" s="107"/>
    </row>
    <row r="453" spans="1:27" ht="15.75" x14ac:dyDescent="0.25">
      <c r="A453" s="107"/>
      <c r="B453" s="108"/>
      <c r="C453" s="107"/>
      <c r="D453" s="107"/>
      <c r="E453" s="107"/>
      <c r="F453" s="107"/>
      <c r="G453" s="107"/>
      <c r="H453" s="107"/>
      <c r="I453" s="107"/>
      <c r="J453" s="107"/>
      <c r="K453" s="107"/>
      <c r="L453" s="107"/>
      <c r="M453" s="107"/>
      <c r="N453" s="107"/>
      <c r="O453" s="107"/>
      <c r="P453" s="107"/>
      <c r="Q453" s="107"/>
      <c r="R453" s="107"/>
      <c r="S453" s="107"/>
      <c r="T453" s="107"/>
      <c r="U453" s="107"/>
      <c r="V453" s="107"/>
      <c r="W453" s="107"/>
      <c r="X453" s="107"/>
      <c r="Y453" s="107"/>
      <c r="Z453" s="107"/>
      <c r="AA453" s="107"/>
    </row>
    <row r="454" spans="1:27" ht="15.75" x14ac:dyDescent="0.25">
      <c r="A454" s="107"/>
      <c r="B454" s="108"/>
      <c r="C454" s="107"/>
      <c r="D454" s="107"/>
      <c r="E454" s="107"/>
      <c r="F454" s="107"/>
      <c r="G454" s="107"/>
      <c r="H454" s="107"/>
      <c r="I454" s="107"/>
      <c r="J454" s="107"/>
      <c r="K454" s="107"/>
      <c r="L454" s="107"/>
      <c r="M454" s="107"/>
      <c r="N454" s="107"/>
      <c r="O454" s="107"/>
      <c r="P454" s="107"/>
      <c r="Q454" s="107"/>
      <c r="R454" s="107"/>
      <c r="S454" s="107"/>
      <c r="T454" s="107"/>
      <c r="U454" s="107"/>
      <c r="V454" s="107"/>
      <c r="W454" s="107"/>
      <c r="X454" s="107"/>
      <c r="Y454" s="107"/>
      <c r="Z454" s="107"/>
      <c r="AA454" s="107"/>
    </row>
    <row r="455" spans="1:27" ht="15.75" x14ac:dyDescent="0.25">
      <c r="A455" s="107"/>
      <c r="B455" s="108"/>
      <c r="C455" s="107"/>
      <c r="D455" s="107"/>
      <c r="E455" s="107"/>
      <c r="F455" s="107"/>
      <c r="G455" s="107"/>
      <c r="H455" s="107"/>
      <c r="I455" s="107"/>
      <c r="J455" s="107"/>
      <c r="K455" s="107"/>
      <c r="L455" s="107"/>
      <c r="M455" s="107"/>
      <c r="N455" s="107"/>
      <c r="O455" s="107"/>
      <c r="P455" s="107"/>
      <c r="Q455" s="107"/>
      <c r="R455" s="107"/>
      <c r="S455" s="107"/>
      <c r="T455" s="107"/>
      <c r="U455" s="107"/>
      <c r="V455" s="107"/>
      <c r="W455" s="107"/>
      <c r="X455" s="107"/>
      <c r="Y455" s="107"/>
      <c r="Z455" s="107"/>
      <c r="AA455" s="107"/>
    </row>
    <row r="456" spans="1:27" ht="15.75" x14ac:dyDescent="0.25">
      <c r="A456" s="107"/>
      <c r="B456" s="108"/>
      <c r="C456" s="107"/>
      <c r="D456" s="107"/>
      <c r="E456" s="107"/>
      <c r="F456" s="107"/>
      <c r="G456" s="107"/>
      <c r="H456" s="107"/>
      <c r="I456" s="107"/>
      <c r="J456" s="107"/>
      <c r="K456" s="107"/>
      <c r="L456" s="107"/>
      <c r="M456" s="107"/>
      <c r="N456" s="107"/>
      <c r="O456" s="107"/>
      <c r="P456" s="107"/>
      <c r="Q456" s="107"/>
      <c r="R456" s="107"/>
      <c r="S456" s="107"/>
      <c r="T456" s="107"/>
      <c r="U456" s="107"/>
      <c r="V456" s="107"/>
      <c r="W456" s="107"/>
      <c r="X456" s="107"/>
      <c r="Y456" s="107"/>
      <c r="Z456" s="107"/>
      <c r="AA456" s="107"/>
    </row>
    <row r="457" spans="1:27" ht="15.75" x14ac:dyDescent="0.25">
      <c r="A457" s="107"/>
      <c r="B457" s="108"/>
      <c r="C457" s="107"/>
      <c r="D457" s="107"/>
      <c r="E457" s="107"/>
      <c r="F457" s="107"/>
      <c r="G457" s="107"/>
      <c r="H457" s="107"/>
      <c r="I457" s="107"/>
      <c r="J457" s="107"/>
      <c r="K457" s="107"/>
      <c r="L457" s="107"/>
      <c r="M457" s="107"/>
      <c r="N457" s="107"/>
      <c r="O457" s="107"/>
      <c r="P457" s="107"/>
      <c r="Q457" s="107"/>
      <c r="R457" s="107"/>
      <c r="S457" s="107"/>
      <c r="T457" s="107"/>
      <c r="U457" s="107"/>
      <c r="V457" s="107"/>
      <c r="W457" s="107"/>
      <c r="X457" s="107"/>
      <c r="Y457" s="107"/>
      <c r="Z457" s="107"/>
      <c r="AA457" s="107"/>
    </row>
    <row r="458" spans="1:27" ht="15.75" x14ac:dyDescent="0.25">
      <c r="A458" s="107"/>
      <c r="B458" s="108"/>
      <c r="C458" s="107"/>
      <c r="D458" s="107"/>
      <c r="E458" s="107"/>
      <c r="F458" s="107"/>
      <c r="G458" s="107"/>
      <c r="H458" s="107"/>
      <c r="I458" s="107"/>
      <c r="J458" s="107"/>
      <c r="K458" s="107"/>
      <c r="L458" s="107"/>
      <c r="M458" s="107"/>
      <c r="N458" s="107"/>
      <c r="O458" s="107"/>
      <c r="P458" s="107"/>
      <c r="Q458" s="107"/>
      <c r="R458" s="107"/>
      <c r="S458" s="107"/>
      <c r="T458" s="107"/>
      <c r="U458" s="107"/>
      <c r="V458" s="107"/>
      <c r="W458" s="107"/>
      <c r="X458" s="107"/>
      <c r="Y458" s="107"/>
      <c r="Z458" s="107"/>
      <c r="AA458" s="107"/>
    </row>
    <row r="459" spans="1:27" ht="15.75" x14ac:dyDescent="0.25">
      <c r="A459" s="107"/>
      <c r="B459" s="108"/>
      <c r="C459" s="107"/>
      <c r="D459" s="107"/>
      <c r="E459" s="107"/>
      <c r="F459" s="107"/>
      <c r="G459" s="107"/>
      <c r="H459" s="107"/>
      <c r="I459" s="107"/>
      <c r="J459" s="107"/>
      <c r="K459" s="107"/>
      <c r="L459" s="107"/>
      <c r="M459" s="107"/>
      <c r="N459" s="107"/>
      <c r="O459" s="107"/>
      <c r="P459" s="107"/>
      <c r="Q459" s="107"/>
      <c r="R459" s="107"/>
      <c r="S459" s="107"/>
      <c r="T459" s="107"/>
      <c r="U459" s="107"/>
      <c r="V459" s="107"/>
      <c r="W459" s="107"/>
      <c r="X459" s="107"/>
      <c r="Y459" s="107"/>
      <c r="Z459" s="107"/>
      <c r="AA459" s="107"/>
    </row>
    <row r="460" spans="1:27" ht="15.75" x14ac:dyDescent="0.25">
      <c r="A460" s="107"/>
      <c r="B460" s="108"/>
      <c r="C460" s="107"/>
      <c r="D460" s="107"/>
      <c r="E460" s="107"/>
      <c r="F460" s="107"/>
      <c r="G460" s="107"/>
      <c r="H460" s="107"/>
      <c r="I460" s="107"/>
      <c r="J460" s="107"/>
      <c r="K460" s="107"/>
      <c r="L460" s="107"/>
      <c r="M460" s="107"/>
      <c r="N460" s="107"/>
      <c r="O460" s="107"/>
      <c r="P460" s="107"/>
      <c r="Q460" s="107"/>
      <c r="R460" s="107"/>
      <c r="S460" s="107"/>
      <c r="T460" s="107"/>
      <c r="U460" s="107"/>
      <c r="V460" s="107"/>
      <c r="W460" s="107"/>
      <c r="X460" s="107"/>
      <c r="Y460" s="107"/>
      <c r="Z460" s="107"/>
      <c r="AA460" s="107"/>
    </row>
    <row r="461" spans="1:27" ht="15.75" x14ac:dyDescent="0.25">
      <c r="A461" s="107"/>
      <c r="B461" s="108"/>
      <c r="C461" s="107"/>
      <c r="D461" s="107"/>
      <c r="E461" s="107"/>
      <c r="F461" s="107"/>
      <c r="G461" s="107"/>
      <c r="H461" s="107"/>
      <c r="I461" s="107"/>
      <c r="J461" s="107"/>
      <c r="K461" s="107"/>
      <c r="L461" s="107"/>
      <c r="M461" s="107"/>
      <c r="N461" s="107"/>
      <c r="O461" s="107"/>
      <c r="P461" s="107"/>
      <c r="Q461" s="107"/>
      <c r="R461" s="107"/>
      <c r="S461" s="107"/>
      <c r="T461" s="107"/>
      <c r="U461" s="107"/>
      <c r="V461" s="107"/>
      <c r="W461" s="107"/>
      <c r="X461" s="107"/>
      <c r="Y461" s="107"/>
      <c r="Z461" s="107"/>
      <c r="AA461" s="107"/>
    </row>
    <row r="462" spans="1:27" ht="15.75" x14ac:dyDescent="0.25">
      <c r="A462" s="107"/>
      <c r="B462" s="108"/>
      <c r="C462" s="107"/>
      <c r="D462" s="107"/>
      <c r="E462" s="107"/>
      <c r="F462" s="107"/>
      <c r="G462" s="107"/>
      <c r="H462" s="107"/>
      <c r="I462" s="107"/>
      <c r="J462" s="107"/>
      <c r="K462" s="107"/>
      <c r="L462" s="107"/>
      <c r="M462" s="107"/>
      <c r="N462" s="107"/>
      <c r="O462" s="107"/>
      <c r="P462" s="107"/>
      <c r="Q462" s="107"/>
      <c r="R462" s="107"/>
      <c r="S462" s="107"/>
      <c r="T462" s="107"/>
      <c r="U462" s="107"/>
      <c r="V462" s="107"/>
      <c r="W462" s="107"/>
      <c r="X462" s="107"/>
      <c r="Y462" s="107"/>
      <c r="Z462" s="107"/>
      <c r="AA462" s="107"/>
    </row>
    <row r="463" spans="1:27" ht="15.75" x14ac:dyDescent="0.25">
      <c r="A463" s="107"/>
      <c r="B463" s="108"/>
      <c r="C463" s="107"/>
      <c r="D463" s="107"/>
      <c r="E463" s="107"/>
      <c r="F463" s="107"/>
      <c r="G463" s="107"/>
      <c r="H463" s="107"/>
      <c r="I463" s="107"/>
      <c r="J463" s="107"/>
      <c r="K463" s="107"/>
      <c r="L463" s="107"/>
      <c r="M463" s="107"/>
      <c r="N463" s="107"/>
      <c r="O463" s="107"/>
      <c r="P463" s="107"/>
      <c r="Q463" s="107"/>
      <c r="R463" s="107"/>
      <c r="S463" s="107"/>
      <c r="T463" s="107"/>
      <c r="U463" s="107"/>
      <c r="V463" s="107"/>
      <c r="W463" s="107"/>
      <c r="X463" s="107"/>
      <c r="Y463" s="107"/>
      <c r="Z463" s="107"/>
      <c r="AA463" s="107"/>
    </row>
    <row r="464" spans="1:27" ht="15.75" x14ac:dyDescent="0.25">
      <c r="A464" s="107"/>
      <c r="B464" s="108"/>
      <c r="C464" s="107"/>
      <c r="D464" s="107"/>
      <c r="E464" s="107"/>
      <c r="F464" s="107"/>
      <c r="G464" s="107"/>
      <c r="H464" s="107"/>
      <c r="I464" s="107"/>
      <c r="J464" s="107"/>
      <c r="K464" s="107"/>
      <c r="L464" s="107"/>
      <c r="M464" s="107"/>
      <c r="N464" s="107"/>
      <c r="O464" s="107"/>
      <c r="P464" s="107"/>
      <c r="Q464" s="107"/>
      <c r="R464" s="107"/>
      <c r="S464" s="107"/>
      <c r="T464" s="107"/>
      <c r="U464" s="107"/>
      <c r="V464" s="107"/>
      <c r="W464" s="107"/>
      <c r="X464" s="107"/>
      <c r="Y464" s="107"/>
      <c r="Z464" s="107"/>
      <c r="AA464" s="107"/>
    </row>
    <row r="465" spans="1:27" ht="15.75" x14ac:dyDescent="0.25">
      <c r="A465" s="107"/>
      <c r="B465" s="108"/>
      <c r="C465" s="107"/>
      <c r="D465" s="107"/>
      <c r="E465" s="107"/>
      <c r="F465" s="107"/>
      <c r="G465" s="107"/>
      <c r="H465" s="107"/>
      <c r="I465" s="107"/>
      <c r="J465" s="107"/>
      <c r="K465" s="107"/>
      <c r="L465" s="107"/>
      <c r="M465" s="107"/>
      <c r="N465" s="107"/>
      <c r="O465" s="107"/>
      <c r="P465" s="107"/>
      <c r="Q465" s="107"/>
      <c r="R465" s="107"/>
      <c r="S465" s="107"/>
      <c r="T465" s="107"/>
      <c r="U465" s="107"/>
      <c r="V465" s="107"/>
      <c r="W465" s="107"/>
      <c r="X465" s="107"/>
      <c r="Y465" s="107"/>
      <c r="Z465" s="107"/>
      <c r="AA465" s="107"/>
    </row>
    <row r="466" spans="1:27" ht="15.75" x14ac:dyDescent="0.25">
      <c r="A466" s="107"/>
      <c r="B466" s="108"/>
      <c r="C466" s="107"/>
      <c r="D466" s="107"/>
      <c r="E466" s="107"/>
      <c r="F466" s="107"/>
      <c r="G466" s="107"/>
      <c r="H466" s="107"/>
      <c r="I466" s="107"/>
      <c r="J466" s="107"/>
      <c r="K466" s="107"/>
      <c r="L466" s="107"/>
      <c r="M466" s="107"/>
      <c r="N466" s="107"/>
      <c r="O466" s="107"/>
      <c r="P466" s="107"/>
      <c r="Q466" s="107"/>
      <c r="R466" s="107"/>
      <c r="S466" s="107"/>
      <c r="T466" s="107"/>
      <c r="U466" s="107"/>
      <c r="V466" s="107"/>
      <c r="W466" s="107"/>
      <c r="X466" s="107"/>
      <c r="Y466" s="107"/>
      <c r="Z466" s="107"/>
      <c r="AA466" s="107"/>
    </row>
    <row r="467" spans="1:27" ht="15.75" x14ac:dyDescent="0.25">
      <c r="A467" s="107"/>
      <c r="B467" s="108"/>
      <c r="C467" s="107"/>
      <c r="D467" s="107"/>
      <c r="E467" s="107"/>
      <c r="F467" s="107"/>
      <c r="G467" s="107"/>
      <c r="H467" s="107"/>
      <c r="I467" s="107"/>
      <c r="J467" s="107"/>
      <c r="K467" s="107"/>
      <c r="L467" s="107"/>
      <c r="M467" s="107"/>
      <c r="N467" s="107"/>
      <c r="O467" s="107"/>
      <c r="P467" s="107"/>
      <c r="Q467" s="107"/>
      <c r="R467" s="107"/>
      <c r="S467" s="107"/>
      <c r="T467" s="107"/>
      <c r="U467" s="107"/>
      <c r="V467" s="107"/>
      <c r="W467" s="107"/>
      <c r="X467" s="107"/>
      <c r="Y467" s="107"/>
      <c r="Z467" s="107"/>
      <c r="AA467" s="107"/>
    </row>
    <row r="468" spans="1:27" ht="15.75" x14ac:dyDescent="0.25">
      <c r="A468" s="107"/>
      <c r="B468" s="108"/>
      <c r="C468" s="107"/>
      <c r="D468" s="107"/>
      <c r="E468" s="107"/>
      <c r="F468" s="107"/>
      <c r="G468" s="107"/>
      <c r="H468" s="107"/>
      <c r="I468" s="107"/>
      <c r="J468" s="107"/>
      <c r="K468" s="107"/>
      <c r="L468" s="107"/>
      <c r="M468" s="107"/>
      <c r="N468" s="107"/>
      <c r="O468" s="107"/>
      <c r="P468" s="107"/>
      <c r="Q468" s="107"/>
      <c r="R468" s="107"/>
      <c r="S468" s="107"/>
      <c r="T468" s="107"/>
      <c r="U468" s="107"/>
      <c r="V468" s="107"/>
      <c r="W468" s="107"/>
      <c r="X468" s="107"/>
      <c r="Y468" s="107"/>
      <c r="Z468" s="107"/>
      <c r="AA468" s="107"/>
    </row>
    <row r="469" spans="1:27" ht="15.75" x14ac:dyDescent="0.25">
      <c r="A469" s="107"/>
      <c r="B469" s="108"/>
      <c r="C469" s="107"/>
      <c r="D469" s="107"/>
      <c r="E469" s="107"/>
      <c r="F469" s="107"/>
      <c r="G469" s="107"/>
      <c r="H469" s="107"/>
      <c r="I469" s="107"/>
      <c r="J469" s="107"/>
      <c r="K469" s="107"/>
      <c r="L469" s="107"/>
      <c r="M469" s="107"/>
      <c r="N469" s="107"/>
      <c r="O469" s="107"/>
      <c r="P469" s="107"/>
      <c r="Q469" s="107"/>
      <c r="R469" s="107"/>
      <c r="S469" s="107"/>
      <c r="T469" s="107"/>
      <c r="U469" s="107"/>
      <c r="V469" s="107"/>
      <c r="W469" s="107"/>
      <c r="X469" s="107"/>
      <c r="Y469" s="107"/>
      <c r="Z469" s="107"/>
      <c r="AA469" s="107"/>
    </row>
    <row r="470" spans="1:27" ht="15.75" x14ac:dyDescent="0.25">
      <c r="A470" s="107"/>
      <c r="B470" s="108"/>
      <c r="C470" s="107"/>
      <c r="D470" s="107"/>
      <c r="E470" s="107"/>
      <c r="F470" s="107"/>
      <c r="G470" s="107"/>
      <c r="H470" s="107"/>
      <c r="I470" s="107"/>
      <c r="J470" s="107"/>
      <c r="K470" s="107"/>
      <c r="L470" s="107"/>
      <c r="M470" s="107"/>
      <c r="N470" s="107"/>
      <c r="O470" s="107"/>
      <c r="P470" s="107"/>
      <c r="Q470" s="107"/>
      <c r="R470" s="107"/>
      <c r="S470" s="107"/>
      <c r="T470" s="107"/>
      <c r="U470" s="107"/>
      <c r="V470" s="107"/>
      <c r="W470" s="107"/>
      <c r="X470" s="107"/>
      <c r="Y470" s="107"/>
      <c r="Z470" s="107"/>
      <c r="AA470" s="107"/>
    </row>
    <row r="471" spans="1:27" ht="15.75" x14ac:dyDescent="0.25">
      <c r="A471" s="107"/>
      <c r="B471" s="108"/>
      <c r="C471" s="107"/>
      <c r="D471" s="107"/>
      <c r="E471" s="107"/>
      <c r="F471" s="107"/>
      <c r="G471" s="107"/>
      <c r="H471" s="107"/>
      <c r="I471" s="107"/>
      <c r="J471" s="107"/>
      <c r="K471" s="107"/>
      <c r="L471" s="107"/>
      <c r="M471" s="107"/>
      <c r="N471" s="107"/>
      <c r="O471" s="107"/>
      <c r="P471" s="107"/>
      <c r="Q471" s="107"/>
      <c r="R471" s="107"/>
      <c r="S471" s="107"/>
      <c r="T471" s="107"/>
      <c r="U471" s="107"/>
      <c r="V471" s="107"/>
      <c r="W471" s="107"/>
      <c r="X471" s="107"/>
      <c r="Y471" s="107"/>
      <c r="Z471" s="107"/>
      <c r="AA471" s="107"/>
    </row>
    <row r="472" spans="1:27" ht="15.75" x14ac:dyDescent="0.25">
      <c r="A472" s="107"/>
      <c r="B472" s="108"/>
      <c r="C472" s="107"/>
      <c r="D472" s="107"/>
      <c r="E472" s="107"/>
      <c r="F472" s="107"/>
      <c r="G472" s="107"/>
      <c r="H472" s="107"/>
      <c r="I472" s="107"/>
      <c r="J472" s="107"/>
      <c r="K472" s="107"/>
      <c r="L472" s="107"/>
      <c r="M472" s="107"/>
      <c r="N472" s="107"/>
      <c r="O472" s="107"/>
      <c r="P472" s="107"/>
      <c r="Q472" s="107"/>
      <c r="R472" s="107"/>
      <c r="S472" s="107"/>
      <c r="T472" s="107"/>
      <c r="U472" s="107"/>
      <c r="V472" s="107"/>
      <c r="W472" s="107"/>
      <c r="X472" s="107"/>
      <c r="Y472" s="107"/>
      <c r="Z472" s="107"/>
      <c r="AA472" s="107"/>
    </row>
    <row r="473" spans="1:27" ht="15.75" x14ac:dyDescent="0.25">
      <c r="A473" s="107"/>
      <c r="B473" s="108"/>
      <c r="C473" s="107"/>
      <c r="D473" s="107"/>
      <c r="E473" s="107"/>
      <c r="F473" s="107"/>
      <c r="G473" s="107"/>
      <c r="H473" s="107"/>
      <c r="I473" s="107"/>
      <c r="J473" s="107"/>
      <c r="K473" s="107"/>
      <c r="L473" s="107"/>
      <c r="M473" s="107"/>
      <c r="N473" s="107"/>
      <c r="O473" s="107"/>
      <c r="P473" s="107"/>
      <c r="Q473" s="107"/>
      <c r="R473" s="107"/>
      <c r="S473" s="107"/>
      <c r="T473" s="107"/>
      <c r="U473" s="107"/>
      <c r="V473" s="107"/>
      <c r="W473" s="107"/>
      <c r="X473" s="107"/>
      <c r="Y473" s="107"/>
      <c r="Z473" s="107"/>
      <c r="AA473" s="107"/>
    </row>
    <row r="474" spans="1:27" ht="15.75" x14ac:dyDescent="0.25">
      <c r="A474" s="107"/>
      <c r="B474" s="108"/>
      <c r="C474" s="107"/>
      <c r="D474" s="107"/>
      <c r="E474" s="107"/>
      <c r="F474" s="107"/>
      <c r="G474" s="107"/>
      <c r="H474" s="107"/>
      <c r="I474" s="107"/>
      <c r="J474" s="107"/>
      <c r="K474" s="107"/>
      <c r="L474" s="107"/>
      <c r="M474" s="107"/>
      <c r="N474" s="107"/>
      <c r="O474" s="107"/>
      <c r="P474" s="107"/>
      <c r="Q474" s="107"/>
      <c r="R474" s="107"/>
      <c r="S474" s="107"/>
      <c r="T474" s="107"/>
      <c r="U474" s="107"/>
      <c r="V474" s="107"/>
      <c r="W474" s="107"/>
      <c r="X474" s="107"/>
      <c r="Y474" s="107"/>
      <c r="Z474" s="107"/>
      <c r="AA474" s="107"/>
    </row>
    <row r="475" spans="1:27" ht="15.75" x14ac:dyDescent="0.25">
      <c r="A475" s="107"/>
      <c r="B475" s="108"/>
      <c r="C475" s="107"/>
      <c r="D475" s="107"/>
      <c r="E475" s="107"/>
      <c r="F475" s="107"/>
      <c r="G475" s="107"/>
      <c r="H475" s="107"/>
      <c r="I475" s="107"/>
      <c r="J475" s="107"/>
      <c r="K475" s="107"/>
      <c r="L475" s="107"/>
      <c r="M475" s="107"/>
      <c r="N475" s="107"/>
      <c r="O475" s="107"/>
      <c r="P475" s="107"/>
      <c r="Q475" s="107"/>
      <c r="R475" s="107"/>
      <c r="S475" s="107"/>
      <c r="T475" s="107"/>
      <c r="U475" s="107"/>
      <c r="V475" s="107"/>
      <c r="W475" s="107"/>
      <c r="X475" s="107"/>
      <c r="Y475" s="107"/>
      <c r="Z475" s="107"/>
      <c r="AA475" s="107"/>
    </row>
    <row r="476" spans="1:27" ht="15.75" x14ac:dyDescent="0.25">
      <c r="A476" s="107"/>
      <c r="B476" s="108"/>
      <c r="C476" s="107"/>
      <c r="D476" s="107"/>
      <c r="E476" s="107"/>
      <c r="F476" s="107"/>
      <c r="G476" s="107"/>
      <c r="H476" s="107"/>
      <c r="I476" s="107"/>
      <c r="J476" s="107"/>
      <c r="K476" s="107"/>
      <c r="L476" s="107"/>
      <c r="M476" s="107"/>
      <c r="N476" s="107"/>
      <c r="O476" s="107"/>
      <c r="P476" s="107"/>
      <c r="Q476" s="107"/>
      <c r="R476" s="107"/>
      <c r="S476" s="107"/>
      <c r="T476" s="107"/>
      <c r="U476" s="107"/>
      <c r="V476" s="107"/>
      <c r="W476" s="107"/>
      <c r="X476" s="107"/>
      <c r="Y476" s="107"/>
      <c r="Z476" s="107"/>
      <c r="AA476" s="107"/>
    </row>
    <row r="477" spans="1:27" ht="15.75" x14ac:dyDescent="0.25">
      <c r="A477" s="107"/>
      <c r="B477" s="108"/>
      <c r="C477" s="107"/>
      <c r="D477" s="107"/>
      <c r="E477" s="107"/>
      <c r="F477" s="107"/>
      <c r="G477" s="107"/>
      <c r="H477" s="107"/>
      <c r="I477" s="107"/>
      <c r="J477" s="107"/>
      <c r="K477" s="107"/>
      <c r="L477" s="107"/>
      <c r="M477" s="107"/>
      <c r="N477" s="107"/>
      <c r="O477" s="107"/>
      <c r="P477" s="107"/>
      <c r="Q477" s="107"/>
      <c r="R477" s="107"/>
      <c r="S477" s="107"/>
      <c r="T477" s="107"/>
      <c r="U477" s="107"/>
      <c r="V477" s="107"/>
      <c r="W477" s="107"/>
      <c r="X477" s="107"/>
      <c r="Y477" s="107"/>
      <c r="Z477" s="107"/>
      <c r="AA477" s="107"/>
    </row>
    <row r="478" spans="1:27" ht="15.75" x14ac:dyDescent="0.25">
      <c r="A478" s="107"/>
      <c r="B478" s="108"/>
      <c r="C478" s="107"/>
      <c r="D478" s="107"/>
      <c r="E478" s="107"/>
      <c r="F478" s="107"/>
      <c r="G478" s="107"/>
      <c r="H478" s="107"/>
      <c r="I478" s="107"/>
      <c r="J478" s="107"/>
      <c r="K478" s="107"/>
      <c r="L478" s="107"/>
      <c r="M478" s="107"/>
      <c r="N478" s="107"/>
      <c r="O478" s="107"/>
      <c r="P478" s="107"/>
      <c r="Q478" s="107"/>
      <c r="R478" s="107"/>
      <c r="S478" s="107"/>
      <c r="T478" s="107"/>
      <c r="U478" s="107"/>
      <c r="V478" s="107"/>
      <c r="W478" s="107"/>
      <c r="X478" s="107"/>
      <c r="Y478" s="107"/>
      <c r="Z478" s="107"/>
      <c r="AA478" s="107"/>
    </row>
    <row r="479" spans="1:27" ht="15.75" x14ac:dyDescent="0.25">
      <c r="A479" s="107"/>
      <c r="B479" s="108"/>
      <c r="C479" s="107"/>
      <c r="D479" s="107"/>
      <c r="E479" s="107"/>
      <c r="F479" s="107"/>
      <c r="G479" s="107"/>
      <c r="H479" s="107"/>
      <c r="I479" s="107"/>
      <c r="J479" s="107"/>
      <c r="K479" s="107"/>
      <c r="L479" s="107"/>
      <c r="M479" s="107"/>
      <c r="N479" s="107"/>
      <c r="O479" s="107"/>
      <c r="P479" s="107"/>
      <c r="Q479" s="107"/>
      <c r="R479" s="107"/>
      <c r="S479" s="107"/>
      <c r="T479" s="107"/>
      <c r="U479" s="107"/>
      <c r="V479" s="107"/>
      <c r="W479" s="107"/>
      <c r="X479" s="107"/>
      <c r="Y479" s="107"/>
      <c r="Z479" s="107"/>
      <c r="AA479" s="107"/>
    </row>
    <row r="480" spans="1:27" ht="15.75" x14ac:dyDescent="0.25">
      <c r="A480" s="107"/>
      <c r="B480" s="108"/>
      <c r="C480" s="107"/>
      <c r="D480" s="107"/>
      <c r="E480" s="107"/>
      <c r="F480" s="107"/>
      <c r="G480" s="107"/>
      <c r="H480" s="107"/>
      <c r="I480" s="107"/>
      <c r="J480" s="107"/>
      <c r="K480" s="107"/>
      <c r="L480" s="107"/>
      <c r="M480" s="107"/>
      <c r="N480" s="107"/>
      <c r="O480" s="107"/>
      <c r="P480" s="107"/>
      <c r="Q480" s="107"/>
      <c r="R480" s="107"/>
      <c r="S480" s="107"/>
      <c r="T480" s="107"/>
      <c r="U480" s="107"/>
      <c r="V480" s="107"/>
      <c r="W480" s="107"/>
      <c r="X480" s="107"/>
      <c r="Y480" s="107"/>
      <c r="Z480" s="107"/>
      <c r="AA480" s="107"/>
    </row>
    <row r="481" spans="1:27" ht="15.75" x14ac:dyDescent="0.25">
      <c r="A481" s="107"/>
      <c r="B481" s="108"/>
      <c r="C481" s="107"/>
      <c r="D481" s="107"/>
      <c r="E481" s="107"/>
      <c r="F481" s="107"/>
      <c r="G481" s="107"/>
      <c r="H481" s="107"/>
      <c r="I481" s="107"/>
      <c r="J481" s="107"/>
      <c r="K481" s="107"/>
      <c r="L481" s="107"/>
      <c r="M481" s="107"/>
      <c r="N481" s="107"/>
      <c r="O481" s="107"/>
      <c r="P481" s="107"/>
      <c r="Q481" s="107"/>
      <c r="R481" s="107"/>
      <c r="S481" s="107"/>
      <c r="T481" s="107"/>
      <c r="U481" s="107"/>
      <c r="V481" s="107"/>
      <c r="W481" s="107"/>
      <c r="X481" s="107"/>
      <c r="Y481" s="107"/>
      <c r="Z481" s="107"/>
      <c r="AA481" s="107"/>
    </row>
    <row r="482" spans="1:27" ht="15.75" x14ac:dyDescent="0.25">
      <c r="A482" s="107"/>
      <c r="B482" s="108"/>
      <c r="C482" s="107"/>
      <c r="D482" s="107"/>
      <c r="E482" s="107"/>
      <c r="F482" s="107"/>
      <c r="G482" s="107"/>
      <c r="H482" s="107"/>
      <c r="I482" s="107"/>
      <c r="J482" s="107"/>
      <c r="K482" s="107"/>
      <c r="L482" s="107"/>
      <c r="M482" s="107"/>
      <c r="N482" s="107"/>
      <c r="O482" s="107"/>
      <c r="P482" s="107"/>
      <c r="Q482" s="107"/>
      <c r="R482" s="107"/>
      <c r="S482" s="107"/>
      <c r="T482" s="107"/>
      <c r="U482" s="107"/>
      <c r="V482" s="107"/>
      <c r="W482" s="107"/>
      <c r="X482" s="107"/>
      <c r="Y482" s="107"/>
      <c r="Z482" s="107"/>
      <c r="AA482" s="107"/>
    </row>
    <row r="483" spans="1:27" ht="15.75" x14ac:dyDescent="0.25">
      <c r="A483" s="107"/>
      <c r="B483" s="108"/>
      <c r="C483" s="107"/>
      <c r="D483" s="107"/>
      <c r="E483" s="107"/>
      <c r="F483" s="107"/>
      <c r="G483" s="107"/>
      <c r="H483" s="107"/>
      <c r="I483" s="107"/>
      <c r="J483" s="107"/>
      <c r="K483" s="107"/>
      <c r="L483" s="107"/>
      <c r="M483" s="107"/>
      <c r="N483" s="107"/>
      <c r="O483" s="107"/>
      <c r="P483" s="107"/>
      <c r="Q483" s="107"/>
      <c r="R483" s="107"/>
      <c r="S483" s="107"/>
      <c r="T483" s="107"/>
      <c r="U483" s="107"/>
      <c r="V483" s="107"/>
      <c r="W483" s="107"/>
      <c r="X483" s="107"/>
      <c r="Y483" s="107"/>
      <c r="Z483" s="107"/>
      <c r="AA483" s="107"/>
    </row>
    <row r="484" spans="1:27" ht="15.75" x14ac:dyDescent="0.25">
      <c r="A484" s="107"/>
      <c r="B484" s="108"/>
      <c r="C484" s="107"/>
      <c r="D484" s="107"/>
      <c r="E484" s="107"/>
      <c r="F484" s="107"/>
      <c r="G484" s="107"/>
      <c r="H484" s="107"/>
      <c r="I484" s="107"/>
      <c r="J484" s="107"/>
      <c r="K484" s="107"/>
      <c r="L484" s="107"/>
      <c r="M484" s="107"/>
      <c r="N484" s="107"/>
      <c r="O484" s="107"/>
      <c r="P484" s="107"/>
      <c r="Q484" s="107"/>
      <c r="R484" s="107"/>
      <c r="S484" s="107"/>
      <c r="T484" s="107"/>
      <c r="U484" s="107"/>
      <c r="V484" s="107"/>
      <c r="W484" s="107"/>
      <c r="X484" s="107"/>
      <c r="Y484" s="107"/>
      <c r="Z484" s="107"/>
      <c r="AA484" s="107"/>
    </row>
    <row r="485" spans="1:27" ht="15.75" x14ac:dyDescent="0.25">
      <c r="A485" s="107"/>
      <c r="B485" s="108"/>
      <c r="C485" s="107"/>
      <c r="D485" s="107"/>
      <c r="E485" s="107"/>
      <c r="F485" s="107"/>
      <c r="G485" s="107"/>
      <c r="H485" s="107"/>
      <c r="I485" s="107"/>
      <c r="J485" s="107"/>
      <c r="K485" s="107"/>
      <c r="L485" s="107"/>
      <c r="M485" s="107"/>
      <c r="N485" s="107"/>
      <c r="O485" s="107"/>
      <c r="P485" s="107"/>
      <c r="Q485" s="107"/>
      <c r="R485" s="107"/>
      <c r="S485" s="107"/>
      <c r="T485" s="107"/>
      <c r="U485" s="107"/>
      <c r="V485" s="107"/>
      <c r="W485" s="107"/>
      <c r="X485" s="107"/>
      <c r="Y485" s="107"/>
      <c r="Z485" s="107"/>
      <c r="AA485" s="107"/>
    </row>
    <row r="486" spans="1:27" ht="15.75" x14ac:dyDescent="0.25">
      <c r="A486" s="107"/>
      <c r="B486" s="108"/>
      <c r="C486" s="107"/>
      <c r="D486" s="107"/>
      <c r="E486" s="107"/>
      <c r="F486" s="107"/>
      <c r="G486" s="107"/>
      <c r="H486" s="107"/>
      <c r="I486" s="107"/>
      <c r="J486" s="107"/>
      <c r="K486" s="107"/>
      <c r="L486" s="107"/>
      <c r="M486" s="107"/>
      <c r="N486" s="107"/>
      <c r="O486" s="107"/>
      <c r="P486" s="107"/>
      <c r="Q486" s="107"/>
      <c r="R486" s="107"/>
      <c r="S486" s="107"/>
      <c r="T486" s="107"/>
      <c r="U486" s="107"/>
      <c r="V486" s="107"/>
      <c r="W486" s="107"/>
      <c r="X486" s="107"/>
      <c r="Y486" s="107"/>
      <c r="Z486" s="107"/>
      <c r="AA486" s="107"/>
    </row>
    <row r="487" spans="1:27" ht="15.75" x14ac:dyDescent="0.25">
      <c r="A487" s="107"/>
      <c r="B487" s="108"/>
      <c r="C487" s="107"/>
      <c r="D487" s="107"/>
      <c r="E487" s="107"/>
      <c r="F487" s="107"/>
      <c r="G487" s="107"/>
      <c r="H487" s="107"/>
      <c r="I487" s="107"/>
      <c r="J487" s="107"/>
      <c r="K487" s="107"/>
      <c r="L487" s="107"/>
      <c r="M487" s="107"/>
      <c r="N487" s="107"/>
      <c r="O487" s="107"/>
      <c r="P487" s="107"/>
      <c r="Q487" s="107"/>
      <c r="R487" s="107"/>
      <c r="S487" s="107"/>
      <c r="T487" s="107"/>
      <c r="U487" s="107"/>
      <c r="V487" s="107"/>
      <c r="W487" s="107"/>
      <c r="X487" s="107"/>
      <c r="Y487" s="107"/>
      <c r="Z487" s="107"/>
      <c r="AA487" s="107"/>
    </row>
    <row r="488" spans="1:27" ht="15.75" x14ac:dyDescent="0.25">
      <c r="A488" s="107"/>
      <c r="B488" s="108"/>
      <c r="C488" s="107"/>
      <c r="D488" s="107"/>
      <c r="E488" s="107"/>
      <c r="F488" s="107"/>
      <c r="G488" s="107"/>
      <c r="H488" s="107"/>
      <c r="I488" s="107"/>
      <c r="J488" s="107"/>
      <c r="K488" s="107"/>
      <c r="L488" s="107"/>
      <c r="M488" s="107"/>
      <c r="N488" s="107"/>
      <c r="O488" s="107"/>
      <c r="P488" s="107"/>
      <c r="Q488" s="107"/>
      <c r="R488" s="107"/>
      <c r="S488" s="107"/>
      <c r="T488" s="107"/>
      <c r="U488" s="107"/>
      <c r="V488" s="107"/>
      <c r="W488" s="107"/>
      <c r="X488" s="107"/>
      <c r="Y488" s="107"/>
      <c r="Z488" s="107"/>
      <c r="AA488" s="107"/>
    </row>
  </sheetData>
  <mergeCells count="2">
    <mergeCell ref="H1:M1"/>
    <mergeCell ref="N1:P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F6797-FF64-4A08-A200-D73762AEB8CF}">
  <sheetPr codeName="Sheet11">
    <tabColor rgb="FFEAEAEA"/>
  </sheetPr>
  <dimension ref="A1:AU36"/>
  <sheetViews>
    <sheetView showGridLines="0" topLeftCell="A4" zoomScaleNormal="100" workbookViewId="0">
      <selection activeCell="E33" sqref="E33"/>
    </sheetView>
  </sheetViews>
  <sheetFormatPr defaultColWidth="9" defaultRowHeight="15" x14ac:dyDescent="0.2"/>
  <cols>
    <col min="1" max="1" width="23.5" style="222" customWidth="1"/>
    <col min="2" max="2" width="12.375" style="222" customWidth="1"/>
    <col min="3" max="8" width="9" style="222" customWidth="1"/>
    <col min="9" max="9" width="12.375" style="222" customWidth="1"/>
    <col min="10" max="15" width="9" style="222" customWidth="1"/>
    <col min="16" max="16" width="12.375" style="222" customWidth="1"/>
    <col min="17" max="22" width="9" style="222" customWidth="1"/>
    <col min="23" max="38" width="9" style="222"/>
    <col min="39" max="16384" width="9" style="230"/>
  </cols>
  <sheetData>
    <row r="1" spans="1:22" s="222" customFormat="1" x14ac:dyDescent="0.2">
      <c r="A1" s="431" t="str">
        <f ca="1">HLOOKUP(Introduction!$G$4,nametranslations,20,FALSE)</f>
        <v>Water, sanitation and hygiene ladders for schools</v>
      </c>
      <c r="B1" s="431" t="str">
        <f ca="1">HLOOKUP([1]Introduction!$G$4,nametranslations,5,FALSE)</f>
        <v>Estonia</v>
      </c>
      <c r="C1" s="431" t="str">
        <f ca="1">HLOOKUP([1]Introduction!$G$4,nametranslations,5,FALSE)</f>
        <v>Estonia</v>
      </c>
      <c r="D1" s="431" t="str">
        <f ca="1">HLOOKUP([1]Introduction!$G$4,nametranslations,5,FALSE)</f>
        <v>Estonia</v>
      </c>
      <c r="E1" s="431" t="str">
        <f ca="1">HLOOKUP([1]Introduction!$G$4,nametranslations,5,FALSE)</f>
        <v>Estonia</v>
      </c>
      <c r="F1" s="431" t="str">
        <f ca="1">HLOOKUP([1]Introduction!$G$4,nametranslations,5,FALSE)</f>
        <v>Estonia</v>
      </c>
      <c r="G1" s="431" t="str">
        <f ca="1">HLOOKUP([1]Introduction!$G$4,nametranslations,5,FALSE)</f>
        <v>Estonia</v>
      </c>
      <c r="H1" s="431" t="str">
        <f ca="1">HLOOKUP([1]Introduction!$G$4,nametranslations,5,FALSE)</f>
        <v>Estonia</v>
      </c>
      <c r="I1" s="431" t="str">
        <f ca="1">HLOOKUP([1]Introduction!$G$4,nametranslations,5,FALSE)</f>
        <v>Estonia</v>
      </c>
      <c r="J1" s="431" t="str">
        <f ca="1">HLOOKUP([1]Introduction!$G$4,nametranslations,5,FALSE)</f>
        <v>Estonia</v>
      </c>
      <c r="K1" s="431" t="str">
        <f ca="1">HLOOKUP([1]Introduction!$G$4,nametranslations,5,FALSE)</f>
        <v>Estonia</v>
      </c>
      <c r="L1" s="431" t="str">
        <f ca="1">HLOOKUP([1]Introduction!$G$4,nametranslations,5,FALSE)</f>
        <v>Estonia</v>
      </c>
      <c r="M1" s="431" t="str">
        <f ca="1">HLOOKUP([1]Introduction!$G$4,nametranslations,5,FALSE)</f>
        <v>Estonia</v>
      </c>
      <c r="N1" s="431" t="str">
        <f ca="1">HLOOKUP([1]Introduction!$G$4,nametranslations,5,FALSE)</f>
        <v>Estonia</v>
      </c>
      <c r="O1" s="431" t="str">
        <f ca="1">HLOOKUP([1]Introduction!$G$4,nametranslations,5,FALSE)</f>
        <v>Estonia</v>
      </c>
      <c r="P1" s="431" t="str">
        <f ca="1">HLOOKUP([1]Introduction!$G$4,nametranslations,5,FALSE)</f>
        <v>Estonia</v>
      </c>
      <c r="Q1" s="431" t="str">
        <f ca="1">HLOOKUP([1]Introduction!$G$4,nametranslations,5,FALSE)</f>
        <v>Estonia</v>
      </c>
      <c r="R1" s="431" t="str">
        <f ca="1">HLOOKUP([1]Introduction!$G$4,nametranslations,5,FALSE)</f>
        <v>Estonia</v>
      </c>
      <c r="S1" s="431" t="str">
        <f ca="1">HLOOKUP([1]Introduction!$G$4,nametranslations,5,FALSE)</f>
        <v>Estonia</v>
      </c>
      <c r="T1" s="431" t="str">
        <f ca="1">HLOOKUP([1]Introduction!$G$4,nametranslations,5,FALSE)</f>
        <v>Estonia</v>
      </c>
      <c r="U1" s="431" t="str">
        <f ca="1">HLOOKUP([1]Introduction!$G$4,nametranslations,5,FALSE)</f>
        <v>Estonia</v>
      </c>
      <c r="V1" s="431" t="str">
        <f ca="1">HLOOKUP([1]Introduction!$G$4,nametranslations,5,FALSE)</f>
        <v>Estonia</v>
      </c>
    </row>
    <row r="2" spans="1:22" s="222" customFormat="1" x14ac:dyDescent="0.2">
      <c r="A2" s="431" t="str">
        <f ca="1">HLOOKUP([1]Introduction!$G$4,nametranslations,5,FALSE)</f>
        <v>Estonia</v>
      </c>
      <c r="B2" s="431" t="str">
        <f ca="1">HLOOKUP([1]Introduction!$G$4,nametranslations,5,FALSE)</f>
        <v>Estonia</v>
      </c>
      <c r="C2" s="431" t="str">
        <f ca="1">HLOOKUP([1]Introduction!$G$4,nametranslations,5,FALSE)</f>
        <v>Estonia</v>
      </c>
      <c r="D2" s="431" t="str">
        <f ca="1">HLOOKUP([1]Introduction!$G$4,nametranslations,5,FALSE)</f>
        <v>Estonia</v>
      </c>
      <c r="E2" s="431" t="str">
        <f ca="1">HLOOKUP([1]Introduction!$G$4,nametranslations,5,FALSE)</f>
        <v>Estonia</v>
      </c>
      <c r="F2" s="431" t="str">
        <f ca="1">HLOOKUP([1]Introduction!$G$4,nametranslations,5,FALSE)</f>
        <v>Estonia</v>
      </c>
      <c r="G2" s="431" t="str">
        <f ca="1">HLOOKUP([1]Introduction!$G$4,nametranslations,5,FALSE)</f>
        <v>Estonia</v>
      </c>
      <c r="H2" s="431" t="str">
        <f ca="1">HLOOKUP([1]Introduction!$G$4,nametranslations,5,FALSE)</f>
        <v>Estonia</v>
      </c>
      <c r="I2" s="431" t="str">
        <f ca="1">HLOOKUP([1]Introduction!$G$4,nametranslations,5,FALSE)</f>
        <v>Estonia</v>
      </c>
      <c r="J2" s="431" t="str">
        <f ca="1">HLOOKUP([1]Introduction!$G$4,nametranslations,5,FALSE)</f>
        <v>Estonia</v>
      </c>
      <c r="K2" s="431" t="str">
        <f ca="1">HLOOKUP([1]Introduction!$G$4,nametranslations,5,FALSE)</f>
        <v>Estonia</v>
      </c>
      <c r="L2" s="431" t="str">
        <f ca="1">HLOOKUP([1]Introduction!$G$4,nametranslations,5,FALSE)</f>
        <v>Estonia</v>
      </c>
      <c r="M2" s="431" t="str">
        <f ca="1">HLOOKUP([1]Introduction!$G$4,nametranslations,5,FALSE)</f>
        <v>Estonia</v>
      </c>
      <c r="N2" s="431" t="str">
        <f ca="1">HLOOKUP([1]Introduction!$G$4,nametranslations,5,FALSE)</f>
        <v>Estonia</v>
      </c>
      <c r="O2" s="431" t="str">
        <f ca="1">HLOOKUP([1]Introduction!$G$4,nametranslations,5,FALSE)</f>
        <v>Estonia</v>
      </c>
      <c r="P2" s="431" t="str">
        <f ca="1">HLOOKUP([1]Introduction!$G$4,nametranslations,5,FALSE)</f>
        <v>Estonia</v>
      </c>
      <c r="Q2" s="431" t="str">
        <f ca="1">HLOOKUP([1]Introduction!$G$4,nametranslations,5,FALSE)</f>
        <v>Estonia</v>
      </c>
      <c r="R2" s="431" t="str">
        <f ca="1">HLOOKUP([1]Introduction!$G$4,nametranslations,5,FALSE)</f>
        <v>Estonia</v>
      </c>
      <c r="S2" s="431" t="str">
        <f ca="1">HLOOKUP([1]Introduction!$G$4,nametranslations,5,FALSE)</f>
        <v>Estonia</v>
      </c>
      <c r="T2" s="431" t="str">
        <f ca="1">HLOOKUP([1]Introduction!$G$4,nametranslations,5,FALSE)</f>
        <v>Estonia</v>
      </c>
      <c r="U2" s="431" t="str">
        <f ca="1">HLOOKUP([1]Introduction!$G$4,nametranslations,5,FALSE)</f>
        <v>Estonia</v>
      </c>
      <c r="V2" s="431" t="str">
        <f ca="1">HLOOKUP([1]Introduction!$G$4,nametranslations,5,FALSE)</f>
        <v>Estonia</v>
      </c>
    </row>
    <row r="3" spans="1:22" s="222" customFormat="1" ht="18" x14ac:dyDescent="0.2">
      <c r="A3" s="223"/>
      <c r="B3" s="223"/>
      <c r="C3" s="223"/>
      <c r="D3" s="223"/>
      <c r="E3" s="223"/>
      <c r="F3" s="223"/>
      <c r="G3" s="223"/>
      <c r="H3" s="223"/>
      <c r="I3" s="223"/>
      <c r="J3" s="223"/>
      <c r="K3" s="223"/>
      <c r="L3" s="223"/>
      <c r="M3" s="223"/>
      <c r="N3" s="223"/>
      <c r="O3" s="223"/>
      <c r="P3" s="223"/>
      <c r="Q3" s="223"/>
      <c r="R3" s="223"/>
      <c r="S3" s="223"/>
      <c r="T3" s="223"/>
      <c r="U3" s="223"/>
      <c r="V3" s="223"/>
    </row>
    <row r="4" spans="1:22" ht="15.75" x14ac:dyDescent="0.25">
      <c r="B4" s="224" t="str">
        <f ca="1">HLOOKUP(Introduction!$G$4,nametranslations,85,FALSE)</f>
        <v>Drinking Water</v>
      </c>
      <c r="E4" s="225"/>
      <c r="I4" s="226" t="str">
        <f ca="1">HLOOKUP(Introduction!$G$4,nametranslations,22,FALSE)</f>
        <v>Sanitation</v>
      </c>
      <c r="P4" s="227" t="str">
        <f ca="1">HLOOKUP(Introduction!$G$4,nametranslations,23,FALSE)</f>
        <v>Hygiene</v>
      </c>
    </row>
    <row r="6" spans="1:22" x14ac:dyDescent="0.2">
      <c r="G6" s="228"/>
      <c r="H6" s="228"/>
      <c r="I6" s="228"/>
      <c r="K6" s="228"/>
      <c r="L6" s="228"/>
    </row>
    <row r="7" spans="1:22" ht="15.75" x14ac:dyDescent="0.2">
      <c r="G7" s="228"/>
      <c r="H7" s="228"/>
      <c r="I7" s="228"/>
      <c r="K7" s="229"/>
      <c r="L7" s="228"/>
    </row>
    <row r="8" spans="1:22" x14ac:dyDescent="0.2">
      <c r="G8" s="228"/>
      <c r="H8" s="228"/>
      <c r="I8" s="228"/>
      <c r="K8" s="228"/>
      <c r="L8" s="228"/>
    </row>
    <row r="9" spans="1:22" x14ac:dyDescent="0.2">
      <c r="G9" s="228"/>
      <c r="H9" s="228"/>
      <c r="I9" s="228"/>
      <c r="K9" s="228"/>
      <c r="L9" s="228"/>
    </row>
    <row r="10" spans="1:22" x14ac:dyDescent="0.2">
      <c r="G10" s="228"/>
      <c r="H10" s="228"/>
      <c r="I10" s="228"/>
      <c r="K10" s="228"/>
      <c r="L10" s="228"/>
    </row>
    <row r="11" spans="1:22" x14ac:dyDescent="0.2">
      <c r="G11" s="228"/>
      <c r="H11" s="228"/>
      <c r="I11" s="228"/>
      <c r="K11" s="228"/>
      <c r="L11" s="228"/>
    </row>
    <row r="12" spans="1:22" x14ac:dyDescent="0.2">
      <c r="G12" s="228"/>
      <c r="H12" s="228"/>
      <c r="I12" s="228"/>
      <c r="K12" s="228"/>
      <c r="L12" s="228"/>
    </row>
    <row r="13" spans="1:22" x14ac:dyDescent="0.2">
      <c r="G13" s="228"/>
      <c r="H13" s="228"/>
      <c r="I13" s="228"/>
      <c r="K13" s="228"/>
      <c r="L13" s="228"/>
    </row>
    <row r="14" spans="1:22" x14ac:dyDescent="0.2">
      <c r="G14" s="228"/>
      <c r="H14" s="228"/>
      <c r="I14" s="228"/>
      <c r="K14" s="228"/>
      <c r="L14" s="228"/>
    </row>
    <row r="15" spans="1:22" x14ac:dyDescent="0.2">
      <c r="G15" s="228"/>
      <c r="H15" s="228"/>
      <c r="I15" s="228"/>
      <c r="K15" s="228"/>
      <c r="L15" s="228"/>
    </row>
    <row r="16" spans="1:22" x14ac:dyDescent="0.2">
      <c r="G16" s="228"/>
      <c r="H16" s="228"/>
      <c r="I16" s="228"/>
      <c r="K16" s="228"/>
      <c r="L16" s="228"/>
    </row>
    <row r="17" spans="1:47" x14ac:dyDescent="0.2">
      <c r="G17" s="228"/>
      <c r="H17" s="228"/>
      <c r="I17" s="228"/>
      <c r="K17" s="228"/>
      <c r="L17" s="228"/>
    </row>
    <row r="18" spans="1:47" x14ac:dyDescent="0.2">
      <c r="G18" s="228"/>
      <c r="H18" s="228"/>
      <c r="I18" s="228"/>
      <c r="K18" s="228"/>
      <c r="L18" s="228"/>
    </row>
    <row r="19" spans="1:47" x14ac:dyDescent="0.2">
      <c r="G19" s="228"/>
      <c r="H19" s="228"/>
      <c r="I19" s="228"/>
      <c r="K19" s="228"/>
      <c r="L19" s="228"/>
    </row>
    <row r="20" spans="1:47" x14ac:dyDescent="0.2">
      <c r="G20" s="228"/>
      <c r="H20" s="228"/>
      <c r="I20" s="228"/>
      <c r="K20" s="228"/>
      <c r="L20" s="228"/>
    </row>
    <row r="21" spans="1:47" x14ac:dyDescent="0.2">
      <c r="G21" s="228"/>
      <c r="H21" s="228"/>
      <c r="I21" s="228"/>
      <c r="K21" s="228"/>
      <c r="L21" s="228"/>
    </row>
    <row r="23" spans="1:47" x14ac:dyDescent="0.2">
      <c r="B23" s="231"/>
    </row>
    <row r="25" spans="1:47" x14ac:dyDescent="0.2">
      <c r="B25" s="232"/>
      <c r="C25" s="232" t="str">
        <f ca="1">+IF(OR((C28=Key!$I$26&amp;"*"),(D28=Key!$I$28&amp;"*"),(E28=Key!$I$27&amp;"*"),(F28=Key!$I$29&amp;"*"),(G28=Key!$I$30&amp;"*"),(H28=Key!$I$31&amp;"*"),(C28=Key!$I$26&amp;"*^"),(D28=Key!$I$28&amp;"*^"),(E28=Key!$I$27&amp;"*^"),(F28="*^"),(G28=Key!$I$30&amp;"*^"),(H28=Key!$I$31&amp;"*^")),"*"&amp;HLOOKUP(Introduction!$G$4,nametranslations,35,FALSE),"")</f>
        <v>*No basic service estimate available</v>
      </c>
      <c r="J25" s="232" t="str">
        <f ca="1">+IF(OR((J28=Key!$I$26&amp;"*"),(K28=Key!$I$28&amp;"*"),(L28=Key!$I$27&amp;"*"),(M28=Key!$I$29&amp;"*"),(N28=Key!$I$30&amp;"*"),(O28=Key!$I$31&amp;"*"),(J28=Key!$I$26&amp;"*^"),(K28=Key!$I$28&amp;"*^"),(L28=Key!$I$27&amp;"*^"),(M28="*^"),(N28=Key!$I$30&amp;"*^"),(O28=Key!$I$31&amp;"*^")),"*"&amp;HLOOKUP(Introduction!$G$4,nametranslations,35,FALSE),"")</f>
        <v>*No basic service estimate available</v>
      </c>
      <c r="Q25" s="232" t="str">
        <f ca="1">+IF(OR((Q28=Key!$I$26&amp;"*"),(R28=Key!$I$28&amp;"*"),(S28=Key!$I$27&amp;"*"),(T28=Key!$I$29&amp;"*"),(U28=Key!$I$30&amp;"*"),(V28=Key!$I$31&amp;"*"),(Q28=Key!$I$26&amp;"*^"),(R28=Key!$I$28&amp;"*^"),(S28=Key!$I$27&amp;"*^"),(T28="*^"),(U28=Key!$I$30&amp;"*^"),(V28=Key!$I$31&amp;"*^")),"*"&amp;HLOOKUP(Introduction!$G$4,nametranslations,35,FALSE),"")</f>
        <v>*No basic service estimate available</v>
      </c>
    </row>
    <row r="26" spans="1:47" ht="15.75" thickBot="1" x14ac:dyDescent="0.25">
      <c r="B26" s="231"/>
      <c r="C26" s="232" t="str">
        <f ca="1">+IF(OR((C28=Key!$I$26&amp;"*^"),(D28=Key!$I$28&amp;"*^"),(E28=Key!$I$27&amp;"*^"),(F28=Key!$I$29&amp;"*^"),(G28=Key!$I$30&amp;"*^"),(H28=Key!$I$31&amp;"^")),HLOOKUP(Introduction!$G$4,nametranslations,155,FALSE),"")</f>
        <v/>
      </c>
      <c r="J26" s="232" t="str">
        <f ca="1">+IF(OR((J28=Key!$I$26&amp;"*^"),(K28=Key!$I$28&amp;"*^"),(L28=Key!$I$27&amp;"*^"),(M28=Key!$I$29&amp;"*^"),(N28=Key!$I$30&amp;"*^"),(O28=Key!$I$31&amp;"^")),HLOOKUP(Introduction!$G$4,nametranslations,155,FALSE),"")</f>
        <v/>
      </c>
      <c r="Q26" s="232" t="str">
        <f ca="1">+IF(OR((Q28=Key!$I$26&amp;"*^"),(R28=Key!$I$28&amp;"*^"),(S28=Key!$I$27&amp;"*^"),(T28=Key!$I$29&amp;"*^"),(U28=Key!$I$30&amp;"*^"),(V28=Key!$I$31&amp;"^")),HLOOKUP(Introduction!$G$4,nametranslations,156,FALSE),"")</f>
        <v/>
      </c>
    </row>
    <row r="27" spans="1:47" x14ac:dyDescent="0.2">
      <c r="B27" s="432" t="str">
        <f ca="1">+Introduction!C7</f>
        <v>Estonia</v>
      </c>
      <c r="C27" s="434" t="str">
        <f ca="1">HLOOKUP(Introduction!$G$4,nametranslations,21,FALSE)</f>
        <v>Water</v>
      </c>
      <c r="D27" s="434" t="str">
        <f>HLOOKUP([1]Introduction!$G$4,nametranslations,21,FALSE)</f>
        <v>Water</v>
      </c>
      <c r="E27" s="434" t="str">
        <f>HLOOKUP([1]Introduction!$G$4,nametranslations,21,FALSE)</f>
        <v>Water</v>
      </c>
      <c r="F27" s="434" t="str">
        <f>HLOOKUP([1]Introduction!$G$4,nametranslations,21,FALSE)</f>
        <v>Water</v>
      </c>
      <c r="G27" s="434" t="str">
        <f>HLOOKUP([1]Introduction!$G$4,nametranslations,21,FALSE)</f>
        <v>Water</v>
      </c>
      <c r="H27" s="434" t="str">
        <f>HLOOKUP([1]Introduction!$G$4,nametranslations,21,FALSE)</f>
        <v>Water</v>
      </c>
      <c r="I27" s="435" t="str">
        <f ca="1">+B27</f>
        <v>Estonia</v>
      </c>
      <c r="J27" s="436" t="str">
        <f ca="1">HLOOKUP(Introduction!$G$4,nametranslations,22,FALSE)</f>
        <v>Sanitation</v>
      </c>
      <c r="K27" s="437" t="str">
        <f>HLOOKUP([1]Introduction!$G$4,nametranslations,21,FALSE)</f>
        <v>Water</v>
      </c>
      <c r="L27" s="437" t="str">
        <f>HLOOKUP([1]Introduction!$G$4,nametranslations,21,FALSE)</f>
        <v>Water</v>
      </c>
      <c r="M27" s="437" t="str">
        <f>HLOOKUP([1]Introduction!$G$4,nametranslations,21,FALSE)</f>
        <v>Water</v>
      </c>
      <c r="N27" s="437" t="str">
        <f>HLOOKUP([1]Introduction!$G$4,nametranslations,21,FALSE)</f>
        <v>Water</v>
      </c>
      <c r="O27" s="437" t="str">
        <f>HLOOKUP([1]Introduction!$G$4,nametranslations,21,FALSE)</f>
        <v>Water</v>
      </c>
      <c r="P27" s="438" t="str">
        <f ca="1">+B27</f>
        <v>Estonia</v>
      </c>
      <c r="Q27" s="440" t="str">
        <f ca="1">HLOOKUP(Introduction!$G$4,nametranslations,23,FALSE)</f>
        <v>Hygiene</v>
      </c>
      <c r="R27" s="440" t="str">
        <f>HLOOKUP([1]Introduction!$G$4,nametranslations,21,FALSE)</f>
        <v>Water</v>
      </c>
      <c r="S27" s="440" t="str">
        <f>HLOOKUP([1]Introduction!$G$4,nametranslations,21,FALSE)</f>
        <v>Water</v>
      </c>
      <c r="T27" s="440" t="str">
        <f>HLOOKUP([1]Introduction!$G$4,nametranslations,21,FALSE)</f>
        <v>Water</v>
      </c>
      <c r="U27" s="440" t="str">
        <f>HLOOKUP([1]Introduction!$G$4,nametranslations,21,FALSE)</f>
        <v>Water</v>
      </c>
      <c r="V27" s="441" t="str">
        <f>HLOOKUP([1]Introduction!$G$4,nametranslations,21,FALSE)</f>
        <v>Water</v>
      </c>
      <c r="AM27" s="222"/>
      <c r="AN27" s="222"/>
      <c r="AO27" s="222"/>
      <c r="AP27" s="222"/>
      <c r="AQ27" s="222"/>
      <c r="AR27" s="222"/>
      <c r="AS27" s="222"/>
      <c r="AT27" s="222"/>
      <c r="AU27" s="222"/>
    </row>
    <row r="28" spans="1:47" x14ac:dyDescent="0.2">
      <c r="B28" s="433"/>
      <c r="C28" s="233" t="str">
        <f>IF(AND(C30=0.0000000001,C31=0.0000000001,C32=0.0000000001), Key!$I$26&amp;"*",IF(AND(C30=0.0000000001,ISNUMBER(C32)),Key!I26&amp;"*", Key!$I$26))</f>
        <v>Total</v>
      </c>
      <c r="D28" s="234" t="str">
        <f ca="1">IF(AND(D30=0.0000000001,D31=0.0000000001,D32=0.0000000001), Key!$I$28&amp;"*",IF(AND(D30=0.0000000001,ISNUMBER(D32)),Key!$I$28&amp;"*", Key!$I$28))</f>
        <v>Urban*</v>
      </c>
      <c r="E28" s="234" t="str">
        <f ca="1">IF(AND(E30=0.0000000001,E31=0.0000000001,E32=0.0000000001), Key!$I$27&amp;"*",IF(AND(E30=0.0000000001,ISNUMBER(E32)),Key!$I$27&amp;"*", Key!$I$27))</f>
        <v>Rural*</v>
      </c>
      <c r="F28" s="234" t="str">
        <f ca="1">IF(AND(F30=0.0000000001,F31=0.0000000001,F32=0.0000000001), Key!$I$29&amp;"*",IF(AND(F30=0.0000000001,ISNUMBER(F32)),Key!$I$29&amp;"*", Key!$I$29))</f>
        <v>Pre-primary*</v>
      </c>
      <c r="G28" s="234" t="str">
        <f ca="1">IF(AND(G30=0.0000000001,G31=0.0000000001,G32=0.0000000001), Key!$I$30&amp;"*",IF(AND(G30=0.0000000001,ISNUMBER(G32)),Key!$I$30&amp;"*", Key!$I$30))</f>
        <v>Primary</v>
      </c>
      <c r="H28" s="234" t="str">
        <f ca="1">IF(AND(H30=0.0000000001,H31=0.0000000001,H32=0.0000000001), Key!$I$31&amp;"*",IF(AND(H30=0.0000000001,ISNUMBER(H32)),Key!$I$31&amp;"*", Key!$I$31))</f>
        <v>Secondary</v>
      </c>
      <c r="I28" s="433"/>
      <c r="J28" s="235" t="str">
        <f>IF(AND(J30=0.0000000001,J31=0.0000000001,J32=0.0000000001), Key!$I$26&amp;"*",IF(AND(J30=0.0000000001,ISNUMBER(J32)),Key!I26&amp;"*", Key!$I$26))</f>
        <v>Total</v>
      </c>
      <c r="K28" s="234" t="str">
        <f ca="1">IF(AND(K30=0.0000000001,K31=0.0000000001,K32=0.0000000001), Key!$I$28&amp;"*",IF(AND(K30=0.0000000001,ISNUMBER(K32)),Key!$I$28&amp;"*", Key!$I$28))</f>
        <v>Urban*</v>
      </c>
      <c r="L28" s="234" t="str">
        <f ca="1">IF(AND(L30=0.0000000001,L31=0.0000000001,L32=0.0000000001), Key!$I$27&amp;"*",IF(AND(L30=0.0000000001,ISNUMBER(L32)),Key!$I$27&amp;"*", Key!$I$27))</f>
        <v>Rural*</v>
      </c>
      <c r="M28" s="234" t="str">
        <f ca="1">IF(AND(M30=0.0000000001,M31=0.0000000001,M32=0.0000000001), Key!$I$29&amp;"*",IF(AND(M30=0.0000000001,ISNUMBER(M32)),Key!$I$29&amp;"*", Key!$I$29))</f>
        <v>Pre-primary*</v>
      </c>
      <c r="N28" s="234" t="str">
        <f ca="1">IF(AND(N30=0.0000000001,N31=0.0000000001,N32=0.0000000001), Key!$I$30&amp;"*",IF(AND(N30=0.0000000001,ISNUMBER(N32)),Key!$I$30&amp;"*", Key!$I$30))</f>
        <v>Primary</v>
      </c>
      <c r="O28" s="234" t="str">
        <f ca="1">IF(AND(O30=0.0000000001,O31=0.0000000001,O32=0.0000000001), Key!$I$31&amp;"*",IF(AND(O30=0.0000000001,ISNUMBER(O32)),Key!$I$31&amp;"*", Key!$I$31))</f>
        <v>Secondary</v>
      </c>
      <c r="P28" s="439"/>
      <c r="Q28" s="236" t="str">
        <f>IF(AND(Q30=0.0000000001,Q31=0.0000000001,Q32=0.0000000001), Key!$I$26&amp;"*",IF(AND(Q30=0.0000000001,ISNUMBER(Q32)),Key!I26&amp;"*", Key!$I$26))</f>
        <v>Total</v>
      </c>
      <c r="R28" s="234" t="str">
        <f ca="1">IF(AND(R30=0.0000000001,R31=0.0000000001,R32=0.0000000001), Key!$I$28&amp;"*",IF(AND(R30=0.0000000001,ISNUMBER(R32)),Key!$I$28&amp;"*", Key!$I$28))</f>
        <v>Urban*</v>
      </c>
      <c r="S28" s="234" t="str">
        <f ca="1">IF(AND(S30=0.0000000001,S31=0.0000000001,S32=0.0000000001), Key!$I$27&amp;"*",IF(AND(S30=0.0000000001,ISNUMBER(S32)),Key!$I$27&amp;"*", Key!$I$27))</f>
        <v>Rural*</v>
      </c>
      <c r="T28" s="234" t="str">
        <f ca="1">IF(AND(T30=0.0000000001,T31=0.0000000001,T32=0.0000000001), Key!$I$29&amp;"*",IF(AND(T30=0.0000000001,ISNUMBER(T32)),Key!$I$29&amp;"*", Key!$I$29))</f>
        <v>Pre-primary*</v>
      </c>
      <c r="U28" s="234" t="str">
        <f ca="1">IF(AND(U30=0.0000000001,U31=0.0000000001,U32=0.0000000001), Key!$I$30&amp;"*",IF(AND(U30=0.0000000001,ISNUMBER(U32)),Key!$I$30&amp;"*", Key!$I$30))</f>
        <v>Primary</v>
      </c>
      <c r="V28" s="237" t="str">
        <f ca="1">IF(AND(V30=0.0000000001,V31=0.0000000001,V32=0.0000000001), Key!$I$31&amp;"*",IF(AND(V30=0.0000000001,ISNUMBER(V32)),Key!$I$31&amp;"*", Key!$I$31))</f>
        <v>Secondary</v>
      </c>
      <c r="AM28" s="222"/>
      <c r="AN28" s="222"/>
      <c r="AO28" s="222"/>
      <c r="AP28" s="222"/>
      <c r="AQ28" s="222"/>
      <c r="AR28" s="222"/>
      <c r="AS28" s="222"/>
      <c r="AT28" s="222"/>
      <c r="AU28" s="222"/>
    </row>
    <row r="29" spans="1:47" ht="15.75" thickBot="1" x14ac:dyDescent="0.25">
      <c r="B29" s="433"/>
      <c r="C29" s="238">
        <f>IF(ISNUMBER(Regressions!B4), Regressions!B4, "-")</f>
        <v>2023</v>
      </c>
      <c r="D29" s="239">
        <f>C29</f>
        <v>2023</v>
      </c>
      <c r="E29" s="239">
        <f>D29</f>
        <v>2023</v>
      </c>
      <c r="F29" s="239">
        <f>E29</f>
        <v>2023</v>
      </c>
      <c r="G29" s="239">
        <f>F29</f>
        <v>2023</v>
      </c>
      <c r="H29" s="239">
        <f>F29</f>
        <v>2023</v>
      </c>
      <c r="I29" s="433"/>
      <c r="J29" s="240">
        <f>IF(ISNUMBER(Regressions!K4), Regressions!K4, "-")</f>
        <v>2023</v>
      </c>
      <c r="K29" s="241">
        <f>J29</f>
        <v>2023</v>
      </c>
      <c r="L29" s="241">
        <f>K29</f>
        <v>2023</v>
      </c>
      <c r="M29" s="241">
        <f>L29</f>
        <v>2023</v>
      </c>
      <c r="N29" s="241">
        <f>M29</f>
        <v>2023</v>
      </c>
      <c r="O29" s="241">
        <f>M29</f>
        <v>2023</v>
      </c>
      <c r="P29" s="439"/>
      <c r="Q29" s="242">
        <f>IF(ISNUMBER(Regressions!T4), Regressions!T4, "-")</f>
        <v>2023</v>
      </c>
      <c r="R29" s="243">
        <f>Q29</f>
        <v>2023</v>
      </c>
      <c r="S29" s="243">
        <f>R29</f>
        <v>2023</v>
      </c>
      <c r="T29" s="243">
        <f>S29</f>
        <v>2023</v>
      </c>
      <c r="U29" s="243">
        <f>T29</f>
        <v>2023</v>
      </c>
      <c r="V29" s="244">
        <f>T29</f>
        <v>2023</v>
      </c>
      <c r="AM29" s="222"/>
      <c r="AN29" s="222"/>
      <c r="AO29" s="222"/>
      <c r="AP29" s="222"/>
      <c r="AQ29" s="222"/>
      <c r="AR29" s="222"/>
      <c r="AS29" s="222"/>
      <c r="AT29" s="222"/>
      <c r="AU29" s="222"/>
    </row>
    <row r="30" spans="1:47" x14ac:dyDescent="0.2">
      <c r="A30" s="245" t="str">
        <f ca="1">+Key!I46</f>
        <v>Basic service</v>
      </c>
      <c r="B30" s="246" t="s">
        <v>138</v>
      </c>
      <c r="C30" s="247">
        <f>IF(ISNUMBER(Regressions!C4), Regressions!C4, 0.0000000001)</f>
        <v>100</v>
      </c>
      <c r="D30" s="247">
        <f>IF(ISNUMBER(Regressions!D4), Regressions!D4, 0.0000000001)</f>
        <v>1E-10</v>
      </c>
      <c r="E30" s="247">
        <f>IF(ISNUMBER(Regressions!E4), Regressions!E4, 0.0000000001)</f>
        <v>1E-10</v>
      </c>
      <c r="F30" s="247">
        <f>IF(ISNUMBER(Regressions!F4), Regressions!F4, 0.0000000001)</f>
        <v>1E-10</v>
      </c>
      <c r="G30" s="247">
        <f>IF(ISNUMBER(Regressions!G4), Regressions!G4, 0.0000000001)</f>
        <v>100</v>
      </c>
      <c r="H30" s="247">
        <f>IF(ISNUMBER(Regressions!H4), Regressions!H4, 0.0000000001)</f>
        <v>100</v>
      </c>
      <c r="I30" s="248" t="s">
        <v>138</v>
      </c>
      <c r="J30" s="247">
        <f>IF(ISNUMBER(Regressions!L4), Regressions!L4,0.0000000001)</f>
        <v>100</v>
      </c>
      <c r="K30" s="247">
        <f>IF(ISNUMBER(Regressions!M4), Regressions!M4,0.0000000001)</f>
        <v>1E-10</v>
      </c>
      <c r="L30" s="247">
        <f>IF(ISNUMBER(Regressions!N4), Regressions!N4,0.0000000001)</f>
        <v>1E-10</v>
      </c>
      <c r="M30" s="247">
        <f>IF(ISNUMBER(Regressions!O4), Regressions!O4,0.0000000001)</f>
        <v>1E-10</v>
      </c>
      <c r="N30" s="247">
        <f>IF(ISNUMBER(Regressions!P4), Regressions!P4,0.0000000001)</f>
        <v>100</v>
      </c>
      <c r="O30" s="247">
        <f>IF(ISNUMBER(Regressions!Q4), Regressions!Q4,0.0000000001)</f>
        <v>100</v>
      </c>
      <c r="P30" s="249" t="s">
        <v>138</v>
      </c>
      <c r="Q30" s="247">
        <f>IF(ISNUMBER(Regressions!U4), Regressions!U4,0.0000000001)</f>
        <v>100</v>
      </c>
      <c r="R30" s="247">
        <f>IF(ISNUMBER(Regressions!V4), Regressions!V4,0.0000000001)</f>
        <v>1E-10</v>
      </c>
      <c r="S30" s="247">
        <f>IF(ISNUMBER(Regressions!W4), Regressions!W4,0.0000000001)</f>
        <v>1E-10</v>
      </c>
      <c r="T30" s="247">
        <f>IF(ISNUMBER(Regressions!X4), Regressions!X4,0.0000000001)</f>
        <v>1E-10</v>
      </c>
      <c r="U30" s="247">
        <f>IF(ISNUMBER(Regressions!Y4), Regressions!Y4,0.0000000001)</f>
        <v>100</v>
      </c>
      <c r="V30" s="250">
        <f>IF(ISNUMBER(Regressions!Z4), Regressions!Z4,0.0000000001)</f>
        <v>100</v>
      </c>
      <c r="AM30" s="222"/>
      <c r="AN30" s="222"/>
      <c r="AO30" s="222"/>
      <c r="AP30" s="222"/>
      <c r="AQ30" s="222"/>
      <c r="AR30" s="222"/>
      <c r="AS30" s="222"/>
      <c r="AT30" s="222"/>
      <c r="AU30" s="222"/>
    </row>
    <row r="31" spans="1:47" x14ac:dyDescent="0.2">
      <c r="A31" s="245" t="str">
        <f ca="1">+Key!I47</f>
        <v>Limited service</v>
      </c>
      <c r="B31" s="251" t="s">
        <v>139</v>
      </c>
      <c r="C31" s="247">
        <f>IF(ISNUMBER(Regressions!C5), Regressions!C5, 0.0000000001)</f>
        <v>0</v>
      </c>
      <c r="D31" s="247">
        <f>IF(ISNUMBER(Regressions!D5), Regressions!D5, 0.0000000001)</f>
        <v>1E-10</v>
      </c>
      <c r="E31" s="247">
        <f>IF(ISNUMBER(Regressions!E5), Regressions!E5, 0.0000000001)</f>
        <v>1E-10</v>
      </c>
      <c r="F31" s="247">
        <f>IF(ISNUMBER(Regressions!F5), Regressions!F5, 0.0000000001)</f>
        <v>1E-10</v>
      </c>
      <c r="G31" s="247">
        <f>IF(ISNUMBER(Regressions!G5), Regressions!G5, 0.0000000001)</f>
        <v>0</v>
      </c>
      <c r="H31" s="247">
        <f>IF(ISNUMBER(Regressions!H5), Regressions!H5, 0.0000000001)</f>
        <v>0</v>
      </c>
      <c r="I31" s="252" t="s">
        <v>139</v>
      </c>
      <c r="J31" s="247">
        <f>IF(ISNUMBER(Regressions!L5), Regressions!L5,0.0000000001)</f>
        <v>0</v>
      </c>
      <c r="K31" s="247">
        <f>IF(ISNUMBER(Regressions!M5), Regressions!M5,0.0000000001)</f>
        <v>1E-10</v>
      </c>
      <c r="L31" s="247">
        <f>IF(ISNUMBER(Regressions!N5), Regressions!N5,0.0000000001)</f>
        <v>1E-10</v>
      </c>
      <c r="M31" s="247">
        <f>IF(ISNUMBER(Regressions!O5), Regressions!O5,0.0000000001)</f>
        <v>1E-10</v>
      </c>
      <c r="N31" s="247">
        <f>IF(ISNUMBER(Regressions!P5), Regressions!P5,0.0000000001)</f>
        <v>0</v>
      </c>
      <c r="O31" s="247">
        <f>IF(ISNUMBER(Regressions!Q5), Regressions!Q5,0.0000000001)</f>
        <v>0</v>
      </c>
      <c r="P31" s="253" t="s">
        <v>139</v>
      </c>
      <c r="Q31" s="247">
        <f>IF(ISNUMBER(Regressions!U5), Regressions!U5,0.0000000001)</f>
        <v>0</v>
      </c>
      <c r="R31" s="247">
        <f>IF(ISNUMBER(Regressions!V5), Regressions!V5,0.0000000001)</f>
        <v>1E-10</v>
      </c>
      <c r="S31" s="247">
        <f>IF(ISNUMBER(Regressions!W5), Regressions!W5,0.0000000001)</f>
        <v>1E-10</v>
      </c>
      <c r="T31" s="247">
        <f>IF(ISNUMBER(Regressions!X5), Regressions!X5,0.0000000001)</f>
        <v>1E-10</v>
      </c>
      <c r="U31" s="247">
        <f>IF(ISNUMBER(Regressions!Y5), Regressions!Y5,0.0000000001)</f>
        <v>0</v>
      </c>
      <c r="V31" s="250">
        <f>IF(ISNUMBER(Regressions!Z5), Regressions!Z5,0.0000000001)</f>
        <v>0</v>
      </c>
      <c r="AM31" s="222"/>
      <c r="AN31" s="222"/>
      <c r="AO31" s="222"/>
      <c r="AP31" s="222"/>
      <c r="AQ31" s="222"/>
      <c r="AR31" s="222"/>
      <c r="AS31" s="222"/>
      <c r="AT31" s="222"/>
      <c r="AU31" s="222"/>
    </row>
    <row r="32" spans="1:47" x14ac:dyDescent="0.2">
      <c r="A32" s="245" t="str">
        <f ca="1">+Key!I48</f>
        <v>No service</v>
      </c>
      <c r="B32" s="251" t="s">
        <v>137</v>
      </c>
      <c r="C32" s="247">
        <f>IF(ISNUMBER(Regressions!C6), Regressions!C6, 0.0000000001)</f>
        <v>0</v>
      </c>
      <c r="D32" s="247">
        <f>IF(ISNUMBER(Regressions!D6), Regressions!D6, 0.0000000001)</f>
        <v>1E-10</v>
      </c>
      <c r="E32" s="247">
        <f>IF(ISNUMBER(Regressions!E6), Regressions!E6, 0.0000000001)</f>
        <v>1E-10</v>
      </c>
      <c r="F32" s="247">
        <f>IF(ISNUMBER(Regressions!F6), Regressions!F6, 0.0000000001)</f>
        <v>1E-10</v>
      </c>
      <c r="G32" s="247">
        <f>IF(ISNUMBER(Regressions!G6), Regressions!G6, 0.0000000001)</f>
        <v>0</v>
      </c>
      <c r="H32" s="247">
        <f>IF(ISNUMBER(Regressions!H6), Regressions!H6, 0.0000000001)</f>
        <v>0</v>
      </c>
      <c r="I32" s="254" t="s">
        <v>137</v>
      </c>
      <c r="J32" s="247">
        <f>IF(ISNUMBER(Regressions!L6), Regressions!L6,0.0000000001)</f>
        <v>0</v>
      </c>
      <c r="K32" s="247">
        <f>IF(ISNUMBER(Regressions!M6), Regressions!M6,0.0000000001)</f>
        <v>1E-10</v>
      </c>
      <c r="L32" s="247">
        <f>IF(ISNUMBER(Regressions!N6), Regressions!N6,0.0000000001)</f>
        <v>1E-10</v>
      </c>
      <c r="M32" s="247">
        <f>IF(ISNUMBER(Regressions!O6), Regressions!O6,0.0000000001)</f>
        <v>1E-10</v>
      </c>
      <c r="N32" s="247">
        <f>IF(ISNUMBER(Regressions!P6), Regressions!P6,0.0000000001)</f>
        <v>0</v>
      </c>
      <c r="O32" s="247">
        <f>IF(ISNUMBER(Regressions!Q6), Regressions!Q6,0.0000000001)</f>
        <v>0</v>
      </c>
      <c r="P32" s="255" t="s">
        <v>137</v>
      </c>
      <c r="Q32" s="247">
        <f>IF(ISNUMBER(Regressions!U6), Regressions!U6,0.0000000001)</f>
        <v>0</v>
      </c>
      <c r="R32" s="247">
        <f>IF(ISNUMBER(Regressions!V6), Regressions!V6,0.0000000001)</f>
        <v>1E-10</v>
      </c>
      <c r="S32" s="247">
        <f>IF(ISNUMBER(Regressions!W6), Regressions!W6,0.0000000001)</f>
        <v>1E-10</v>
      </c>
      <c r="T32" s="247">
        <f>IF(ISNUMBER(Regressions!X6), Regressions!X6,0.0000000001)</f>
        <v>1E-10</v>
      </c>
      <c r="U32" s="247">
        <f>IF(ISNUMBER(Regressions!Y6), Regressions!Y6,0.0000000001)</f>
        <v>0</v>
      </c>
      <c r="V32" s="250">
        <f>IF(ISNUMBER(Regressions!Z6), Regressions!Z6,0.0000000001)</f>
        <v>0</v>
      </c>
      <c r="AM32" s="222"/>
      <c r="AN32" s="222"/>
      <c r="AO32" s="222"/>
      <c r="AP32" s="222"/>
      <c r="AQ32" s="222"/>
      <c r="AR32" s="222"/>
      <c r="AS32" s="222"/>
      <c r="AT32" s="222"/>
      <c r="AU32" s="222"/>
    </row>
    <row r="33" spans="1:22" ht="15.75" thickBot="1" x14ac:dyDescent="0.25">
      <c r="A33" s="245" t="str">
        <f ca="1">+Key!I49</f>
        <v>Insufficient data</v>
      </c>
      <c r="B33" s="256" t="s">
        <v>178</v>
      </c>
      <c r="C33" s="257">
        <f>IF(ISNUMBER(Regressions!C7), Regressions!C7, 0.0000000001)</f>
        <v>0</v>
      </c>
      <c r="D33" s="257">
        <f>IF(ISNUMBER(Regressions!D7), Regressions!D7, 0.0000000001)</f>
        <v>100</v>
      </c>
      <c r="E33" s="257">
        <f>IF(ISNUMBER(Regressions!E7), Regressions!E7, 0.0000000001)</f>
        <v>100</v>
      </c>
      <c r="F33" s="257">
        <f>IF(ISNUMBER(Regressions!F7), Regressions!F7, 0.0000000001)</f>
        <v>100</v>
      </c>
      <c r="G33" s="257">
        <f>IF(ISNUMBER(Regressions!G7), Regressions!G7, 0.0000000001)</f>
        <v>0</v>
      </c>
      <c r="H33" s="257">
        <f>IF(ISNUMBER(Regressions!H7), Regressions!H7, 0.0000000001)</f>
        <v>0</v>
      </c>
      <c r="I33" s="258" t="s">
        <v>178</v>
      </c>
      <c r="J33" s="259">
        <f>IF(ISNUMBER(Regressions!L7), Regressions!L7,0.0000000001)</f>
        <v>0</v>
      </c>
      <c r="K33" s="257">
        <f>IF(ISNUMBER(Regressions!M7), Regressions!M7,0.0000000001)</f>
        <v>100</v>
      </c>
      <c r="L33" s="257">
        <f>IF(ISNUMBER(Regressions!N7), Regressions!N7,0.0000000001)</f>
        <v>100</v>
      </c>
      <c r="M33" s="257">
        <f>IF(ISNUMBER(Regressions!O7), Regressions!O7,0.0000000001)</f>
        <v>100</v>
      </c>
      <c r="N33" s="257">
        <f>IF(ISNUMBER(Regressions!P7), Regressions!P7,0.0000000001)</f>
        <v>0</v>
      </c>
      <c r="O33" s="257">
        <f>IF(ISNUMBER(Regressions!Q7), Regressions!Q7,0.0000000001)</f>
        <v>0</v>
      </c>
      <c r="P33" s="260" t="s">
        <v>178</v>
      </c>
      <c r="Q33" s="259">
        <f>IF(ISNUMBER(Regressions!U7), Regressions!U7,0.0000000001)</f>
        <v>0</v>
      </c>
      <c r="R33" s="259">
        <f>IF(ISNUMBER(Regressions!V7), Regressions!V7,0.0000000001)</f>
        <v>100</v>
      </c>
      <c r="S33" s="257">
        <f>IF(ISNUMBER(Regressions!W7), Regressions!W7,0.0000000001)</f>
        <v>100</v>
      </c>
      <c r="T33" s="257">
        <f>IF(ISNUMBER(Regressions!X7), Regressions!X7,0.0000000001)</f>
        <v>100</v>
      </c>
      <c r="U33" s="257">
        <f>IF(ISNUMBER(Regressions!Y7), Regressions!Y7,0.0000000001)</f>
        <v>0</v>
      </c>
      <c r="V33" s="261">
        <f>IF(ISNUMBER(Regressions!Z7), Regressions!Z7,0.0000000001)</f>
        <v>0</v>
      </c>
    </row>
    <row r="34" spans="1:22" x14ac:dyDescent="0.2">
      <c r="B34" s="262"/>
    </row>
    <row r="35" spans="1:22" x14ac:dyDescent="0.2">
      <c r="B35" s="263" t="str">
        <f ca="1">HLOOKUP(Introduction!$G$4,nametranslations,34,FALSE)</f>
        <v>Source: WHO/UNICEF JMP (2024)</v>
      </c>
    </row>
    <row r="36" spans="1:22" s="222" customFormat="1" ht="15.75" x14ac:dyDescent="0.25">
      <c r="B36" s="264"/>
    </row>
  </sheetData>
  <mergeCells count="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E6D61-A619-4078-A0D3-36BE30E80CF6}">
  <sheetPr codeName="Sheet3">
    <tabColor rgb="FFEAEAEA"/>
  </sheetPr>
  <dimension ref="A1:AF65"/>
  <sheetViews>
    <sheetView showGridLines="0" topLeftCell="A46" zoomScale="80" zoomScaleNormal="80" workbookViewId="0"/>
  </sheetViews>
  <sheetFormatPr defaultColWidth="9" defaultRowHeight="12.75" x14ac:dyDescent="0.2"/>
  <cols>
    <col min="1" max="31" width="9" style="187"/>
    <col min="32" max="32" width="5.125" style="187" customWidth="1"/>
    <col min="33" max="16384" width="9" style="187"/>
  </cols>
  <sheetData>
    <row r="1" spans="1:32" s="186" customFormat="1" x14ac:dyDescent="0.2"/>
    <row r="2" spans="1:32" s="186" customFormat="1" ht="15.75" x14ac:dyDescent="0.25">
      <c r="A2" s="265" t="str">
        <f ca="1">HLOOKUP(Introduction!$G$4,nametranslations,38,FALSE)</f>
        <v>Water, sanitation and hygiene services in schools</v>
      </c>
    </row>
    <row r="3" spans="1:32" s="186" customFormat="1" ht="15.75" x14ac:dyDescent="0.25">
      <c r="A3" s="265"/>
    </row>
    <row r="4" spans="1:32" s="186" customFormat="1" x14ac:dyDescent="0.2">
      <c r="A4" s="266"/>
      <c r="B4" s="266"/>
      <c r="C4" s="266"/>
      <c r="D4" s="266"/>
      <c r="E4" s="266"/>
      <c r="F4" s="266"/>
      <c r="G4" s="266"/>
      <c r="H4" s="266"/>
      <c r="I4" s="266"/>
      <c r="J4" s="266"/>
      <c r="K4" s="266"/>
      <c r="L4" s="266"/>
      <c r="M4" s="266"/>
      <c r="N4" s="266"/>
      <c r="O4" s="266"/>
      <c r="P4" s="266"/>
      <c r="Q4" s="266"/>
      <c r="R4" s="266"/>
      <c r="S4" s="266"/>
      <c r="T4" s="266"/>
      <c r="U4" s="266"/>
      <c r="V4" s="266"/>
      <c r="W4" s="266"/>
      <c r="X4" s="266"/>
      <c r="Y4" s="266"/>
      <c r="Z4" s="266"/>
      <c r="AA4" s="266"/>
      <c r="AB4" s="266"/>
      <c r="AC4" s="266"/>
      <c r="AD4" s="266"/>
      <c r="AE4" s="266"/>
      <c r="AF4" s="266"/>
    </row>
    <row r="5" spans="1:32" s="186" customFormat="1" x14ac:dyDescent="0.2">
      <c r="A5" s="266"/>
      <c r="B5" s="266"/>
      <c r="C5" s="266"/>
      <c r="D5" s="266"/>
      <c r="E5" s="266"/>
      <c r="F5" s="266"/>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s="266"/>
    </row>
    <row r="6" spans="1:32" s="186" customFormat="1" x14ac:dyDescent="0.2">
      <c r="A6" s="266"/>
      <c r="B6" s="266"/>
      <c r="C6" s="266"/>
      <c r="D6" s="266"/>
      <c r="E6" s="266"/>
      <c r="F6" s="266"/>
      <c r="G6" s="266"/>
      <c r="H6" s="266"/>
      <c r="I6" s="266"/>
      <c r="J6" s="266"/>
      <c r="K6" s="266"/>
      <c r="L6" s="266"/>
      <c r="M6" s="266"/>
      <c r="N6" s="266"/>
      <c r="O6" s="266"/>
      <c r="P6" s="266"/>
      <c r="Q6" s="266"/>
      <c r="R6" s="266"/>
      <c r="S6" s="266"/>
      <c r="T6" s="266"/>
      <c r="U6" s="266"/>
      <c r="V6" s="266"/>
      <c r="W6" s="266"/>
      <c r="X6" s="266"/>
      <c r="Y6" s="266"/>
      <c r="Z6" s="266"/>
      <c r="AA6" s="266"/>
      <c r="AB6" s="266"/>
      <c r="AC6" s="266"/>
      <c r="AD6" s="266"/>
      <c r="AE6" s="266"/>
      <c r="AF6" s="266"/>
    </row>
    <row r="7" spans="1:32" s="186" customFormat="1" x14ac:dyDescent="0.2">
      <c r="A7" s="266"/>
      <c r="B7" s="266"/>
      <c r="C7" s="266"/>
      <c r="D7" s="266"/>
      <c r="E7" s="266"/>
      <c r="F7" s="266"/>
      <c r="G7" s="266"/>
      <c r="H7" s="266"/>
      <c r="I7" s="266"/>
      <c r="J7" s="266"/>
      <c r="K7" s="266"/>
      <c r="L7" s="266"/>
      <c r="M7" s="266"/>
      <c r="N7" s="266"/>
      <c r="O7" s="266"/>
      <c r="P7" s="266"/>
      <c r="Q7" s="266"/>
      <c r="R7" s="266"/>
      <c r="S7" s="266"/>
      <c r="T7" s="266"/>
      <c r="U7" s="266"/>
      <c r="V7" s="266"/>
      <c r="W7" s="266"/>
      <c r="X7" s="266"/>
      <c r="Y7" s="266"/>
      <c r="Z7" s="266"/>
      <c r="AA7" s="266"/>
      <c r="AB7" s="266"/>
      <c r="AC7" s="266"/>
      <c r="AD7" s="266"/>
      <c r="AE7" s="266"/>
      <c r="AF7" s="266"/>
    </row>
    <row r="8" spans="1:32" s="186" customFormat="1" x14ac:dyDescent="0.2">
      <c r="A8" s="266"/>
      <c r="B8" s="266"/>
      <c r="C8" s="266"/>
      <c r="D8" s="266"/>
      <c r="E8" s="266"/>
      <c r="F8" s="266"/>
      <c r="G8" s="266"/>
      <c r="H8" s="266"/>
      <c r="I8" s="266"/>
      <c r="J8" s="266"/>
      <c r="K8" s="266"/>
      <c r="L8" s="266"/>
      <c r="M8" s="266"/>
      <c r="N8" s="266"/>
      <c r="O8" s="266"/>
      <c r="P8" s="266"/>
      <c r="Q8" s="266"/>
      <c r="R8" s="266"/>
      <c r="S8" s="266"/>
      <c r="T8" s="266"/>
      <c r="U8" s="266"/>
      <c r="V8" s="266"/>
      <c r="W8" s="266"/>
      <c r="X8" s="266"/>
      <c r="Y8" s="266"/>
      <c r="Z8" s="266"/>
      <c r="AA8" s="266"/>
      <c r="AB8" s="266"/>
      <c r="AC8" s="266"/>
      <c r="AD8" s="266"/>
      <c r="AE8" s="266"/>
      <c r="AF8" s="266"/>
    </row>
    <row r="9" spans="1:32" s="186" customFormat="1" x14ac:dyDescent="0.2">
      <c r="A9" s="266"/>
      <c r="B9" s="266"/>
      <c r="C9" s="266"/>
      <c r="D9" s="266"/>
      <c r="E9" s="266"/>
      <c r="F9" s="266"/>
      <c r="G9" s="266"/>
      <c r="H9" s="266"/>
      <c r="I9" s="266"/>
      <c r="J9" s="266"/>
      <c r="K9" s="266"/>
      <c r="L9" s="266"/>
      <c r="M9" s="266"/>
      <c r="N9" s="266"/>
      <c r="O9" s="266"/>
      <c r="P9" s="266"/>
      <c r="Q9" s="266"/>
      <c r="R9" s="266"/>
      <c r="S9" s="266"/>
      <c r="T9" s="266"/>
      <c r="U9" s="266"/>
      <c r="V9" s="266"/>
      <c r="W9" s="266"/>
      <c r="X9" s="266"/>
      <c r="Y9" s="266"/>
      <c r="Z9" s="266"/>
      <c r="AA9" s="266"/>
      <c r="AB9" s="266"/>
      <c r="AC9" s="266"/>
      <c r="AD9" s="266"/>
      <c r="AE9" s="266"/>
      <c r="AF9" s="266"/>
    </row>
    <row r="10" spans="1:32" s="186" customFormat="1" x14ac:dyDescent="0.2">
      <c r="A10" s="266"/>
      <c r="B10" s="266"/>
      <c r="C10" s="266"/>
      <c r="D10" s="266"/>
      <c r="E10" s="266"/>
      <c r="F10" s="266"/>
      <c r="G10" s="266"/>
      <c r="H10" s="266"/>
      <c r="I10" s="266"/>
      <c r="J10" s="266"/>
      <c r="K10" s="266"/>
      <c r="L10" s="266"/>
      <c r="M10" s="266"/>
      <c r="N10" s="266"/>
      <c r="O10" s="266"/>
      <c r="P10" s="266"/>
      <c r="Q10" s="266"/>
      <c r="R10" s="266"/>
      <c r="S10" s="266"/>
      <c r="T10" s="266"/>
      <c r="U10" s="266"/>
      <c r="V10" s="266"/>
      <c r="W10" s="266"/>
      <c r="X10" s="266"/>
      <c r="Y10" s="266"/>
      <c r="Z10" s="266"/>
      <c r="AA10" s="266"/>
      <c r="AB10" s="266"/>
      <c r="AC10" s="266"/>
      <c r="AD10" s="266"/>
      <c r="AE10" s="266"/>
      <c r="AF10" s="266"/>
    </row>
    <row r="11" spans="1:32" s="186" customFormat="1" x14ac:dyDescent="0.2">
      <c r="A11" s="266"/>
      <c r="B11" s="266"/>
      <c r="C11" s="266"/>
      <c r="D11" s="266"/>
      <c r="E11" s="266"/>
      <c r="F11" s="266"/>
      <c r="G11" s="266"/>
      <c r="H11" s="266"/>
      <c r="I11" s="266"/>
      <c r="J11" s="266"/>
      <c r="K11" s="266"/>
      <c r="L11" s="266"/>
      <c r="M11" s="266"/>
      <c r="N11" s="266"/>
      <c r="O11" s="266"/>
      <c r="P11" s="266"/>
      <c r="Q11" s="266"/>
      <c r="R11" s="266"/>
      <c r="S11" s="266"/>
      <c r="T11" s="266"/>
      <c r="U11" s="266"/>
      <c r="V11" s="266"/>
      <c r="W11" s="266"/>
      <c r="X11" s="266"/>
      <c r="Y11" s="266"/>
      <c r="Z11" s="266"/>
      <c r="AA11" s="266"/>
      <c r="AB11" s="266"/>
      <c r="AC11" s="266"/>
      <c r="AD11" s="266"/>
      <c r="AE11" s="266"/>
      <c r="AF11" s="266"/>
    </row>
    <row r="12" spans="1:32" s="186" customFormat="1" x14ac:dyDescent="0.2">
      <c r="A12" s="266"/>
      <c r="B12" s="266"/>
      <c r="C12" s="266"/>
      <c r="D12" s="266"/>
      <c r="E12" s="266"/>
      <c r="F12" s="266"/>
      <c r="G12" s="266"/>
      <c r="H12" s="266"/>
      <c r="I12" s="266"/>
      <c r="J12" s="266"/>
      <c r="K12" s="266"/>
      <c r="L12" s="266"/>
      <c r="M12" s="266"/>
      <c r="N12" s="266"/>
      <c r="O12" s="266"/>
      <c r="P12" s="266"/>
      <c r="Q12" s="266"/>
      <c r="R12" s="266"/>
      <c r="S12" s="266"/>
      <c r="T12" s="266"/>
      <c r="U12" s="266"/>
      <c r="V12" s="266"/>
      <c r="W12" s="266"/>
      <c r="X12" s="266"/>
      <c r="Y12" s="266"/>
      <c r="Z12" s="266"/>
      <c r="AA12" s="266"/>
      <c r="AB12" s="266"/>
      <c r="AC12" s="266"/>
      <c r="AD12" s="266"/>
      <c r="AE12" s="266"/>
      <c r="AF12" s="266"/>
    </row>
    <row r="13" spans="1:32" s="186" customFormat="1" x14ac:dyDescent="0.2">
      <c r="A13" s="266"/>
      <c r="B13" s="266"/>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6"/>
      <c r="AA13" s="266"/>
      <c r="AB13" s="266"/>
      <c r="AC13" s="266"/>
      <c r="AD13" s="266"/>
      <c r="AE13" s="266"/>
      <c r="AF13" s="266"/>
    </row>
    <row r="14" spans="1:32" s="186" customFormat="1" x14ac:dyDescent="0.2">
      <c r="A14" s="266"/>
      <c r="B14" s="266"/>
      <c r="C14" s="266"/>
      <c r="D14" s="266"/>
      <c r="E14" s="266"/>
      <c r="F14" s="266"/>
      <c r="G14" s="266"/>
      <c r="H14" s="266"/>
      <c r="I14" s="266"/>
      <c r="J14" s="266"/>
      <c r="K14" s="266"/>
      <c r="L14" s="266"/>
      <c r="M14" s="266"/>
      <c r="N14" s="266"/>
      <c r="O14" s="266"/>
      <c r="P14" s="266"/>
      <c r="Q14" s="266"/>
      <c r="R14" s="266"/>
      <c r="S14" s="266"/>
      <c r="T14" s="266"/>
      <c r="U14" s="266"/>
      <c r="V14" s="266"/>
      <c r="W14" s="266"/>
      <c r="X14" s="266"/>
      <c r="Y14" s="266"/>
      <c r="Z14" s="266"/>
      <c r="AA14" s="266"/>
      <c r="AB14" s="266"/>
      <c r="AC14" s="266"/>
      <c r="AD14" s="266"/>
      <c r="AE14" s="266"/>
      <c r="AF14" s="266"/>
    </row>
    <row r="15" spans="1:32" s="186" customFormat="1" x14ac:dyDescent="0.2">
      <c r="A15" s="266"/>
      <c r="B15" s="266"/>
      <c r="C15" s="266"/>
      <c r="D15" s="266"/>
      <c r="E15" s="266"/>
      <c r="F15" s="266"/>
      <c r="G15" s="266"/>
      <c r="H15" s="266"/>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c r="AF15" s="266"/>
    </row>
    <row r="16" spans="1:32" s="186" customFormat="1" x14ac:dyDescent="0.2">
      <c r="A16" s="266"/>
      <c r="B16" s="266"/>
      <c r="C16" s="266"/>
      <c r="D16" s="266"/>
      <c r="E16" s="266"/>
      <c r="F16" s="266"/>
      <c r="G16" s="266"/>
      <c r="H16" s="266"/>
      <c r="I16" s="266"/>
      <c r="J16" s="266"/>
      <c r="K16" s="266"/>
      <c r="L16" s="266"/>
      <c r="M16" s="266"/>
      <c r="N16" s="266"/>
      <c r="O16" s="266"/>
      <c r="P16" s="266"/>
      <c r="Q16" s="266"/>
      <c r="R16" s="266"/>
      <c r="S16" s="266"/>
      <c r="T16" s="266"/>
      <c r="U16" s="266"/>
      <c r="V16" s="266"/>
      <c r="W16" s="266"/>
      <c r="X16" s="266"/>
      <c r="Y16" s="266"/>
      <c r="Z16" s="266"/>
      <c r="AA16" s="266"/>
      <c r="AB16" s="266"/>
      <c r="AC16" s="266"/>
      <c r="AD16" s="266"/>
      <c r="AE16" s="266"/>
      <c r="AF16" s="266"/>
    </row>
    <row r="17" spans="1:32" s="186" customFormat="1" x14ac:dyDescent="0.2">
      <c r="A17" s="266"/>
      <c r="B17" s="266"/>
      <c r="C17" s="266"/>
      <c r="D17" s="266"/>
      <c r="E17" s="266"/>
      <c r="F17" s="266"/>
      <c r="G17" s="266"/>
      <c r="H17" s="266"/>
      <c r="I17" s="266"/>
      <c r="J17" s="266"/>
      <c r="K17" s="266"/>
      <c r="L17" s="266"/>
      <c r="M17" s="266"/>
      <c r="N17" s="266"/>
      <c r="O17" s="266"/>
      <c r="P17" s="266"/>
      <c r="Q17" s="266"/>
      <c r="R17" s="266"/>
      <c r="S17" s="266"/>
      <c r="T17" s="266"/>
      <c r="U17" s="266"/>
      <c r="V17" s="266"/>
      <c r="W17" s="266"/>
      <c r="X17" s="266"/>
      <c r="Y17" s="266"/>
      <c r="Z17" s="266"/>
      <c r="AA17" s="266"/>
      <c r="AB17" s="266"/>
      <c r="AC17" s="266"/>
      <c r="AD17" s="266"/>
      <c r="AE17" s="266"/>
      <c r="AF17" s="266"/>
    </row>
    <row r="18" spans="1:32" s="186" customFormat="1" x14ac:dyDescent="0.2">
      <c r="A18" s="266"/>
      <c r="B18" s="266"/>
      <c r="C18" s="266"/>
      <c r="D18" s="266"/>
      <c r="E18" s="266"/>
      <c r="F18" s="266"/>
      <c r="G18" s="266"/>
      <c r="H18" s="266"/>
      <c r="I18" s="266"/>
      <c r="J18" s="266"/>
      <c r="K18" s="266"/>
      <c r="L18" s="266"/>
      <c r="M18" s="266"/>
      <c r="N18" s="266"/>
      <c r="O18" s="266"/>
      <c r="P18" s="266"/>
      <c r="Q18" s="266"/>
      <c r="R18" s="266"/>
      <c r="S18" s="266"/>
      <c r="T18" s="266"/>
      <c r="U18" s="266"/>
      <c r="V18" s="266"/>
      <c r="W18" s="266"/>
      <c r="X18" s="266"/>
      <c r="Y18" s="266"/>
      <c r="Z18" s="266"/>
      <c r="AA18" s="266"/>
      <c r="AB18" s="266"/>
      <c r="AC18" s="266"/>
      <c r="AD18" s="266"/>
      <c r="AE18" s="266"/>
      <c r="AF18" s="266"/>
    </row>
    <row r="19" spans="1:32" s="186" customFormat="1" x14ac:dyDescent="0.2">
      <c r="A19" s="266"/>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266"/>
      <c r="AE19" s="266"/>
      <c r="AF19" s="266"/>
    </row>
    <row r="20" spans="1:32" s="186" customFormat="1" x14ac:dyDescent="0.2">
      <c r="A20" s="266"/>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s="266"/>
    </row>
    <row r="21" spans="1:32" s="186" customFormat="1" x14ac:dyDescent="0.2">
      <c r="A21" s="266"/>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c r="AF21" s="266"/>
    </row>
    <row r="22" spans="1:32" s="186" customFormat="1" x14ac:dyDescent="0.2">
      <c r="A22" s="266"/>
      <c r="B22" s="266"/>
      <c r="C22" s="266"/>
      <c r="D22" s="266"/>
      <c r="E22" s="266"/>
      <c r="F22" s="266"/>
      <c r="G22" s="266"/>
      <c r="H22" s="266"/>
      <c r="I22" s="266"/>
      <c r="J22" s="266"/>
      <c r="K22" s="266"/>
      <c r="L22" s="266"/>
      <c r="M22" s="266"/>
      <c r="N22" s="266"/>
      <c r="O22" s="266"/>
      <c r="P22" s="266"/>
      <c r="Q22" s="266"/>
      <c r="R22" s="266"/>
      <c r="S22" s="266"/>
      <c r="T22" s="266"/>
      <c r="U22" s="266"/>
      <c r="V22" s="266"/>
      <c r="W22" s="266"/>
      <c r="X22" s="266"/>
      <c r="Y22" s="266"/>
      <c r="Z22" s="266"/>
      <c r="AA22" s="266"/>
      <c r="AB22" s="266"/>
      <c r="AC22" s="266"/>
      <c r="AD22" s="266"/>
      <c r="AE22" s="266"/>
      <c r="AF22" s="266"/>
    </row>
    <row r="23" spans="1:32" s="186" customFormat="1" x14ac:dyDescent="0.2">
      <c r="A23" s="263" t="s">
        <v>210</v>
      </c>
    </row>
    <row r="24" spans="1:32" s="186" customFormat="1" x14ac:dyDescent="0.2">
      <c r="A24" s="263"/>
    </row>
    <row r="25" spans="1:32" s="186" customFormat="1" x14ac:dyDescent="0.2">
      <c r="A25" s="267"/>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67"/>
      <c r="AE25" s="267"/>
      <c r="AF25" s="267"/>
    </row>
    <row r="26" spans="1:32" s="186" customFormat="1" x14ac:dyDescent="0.2">
      <c r="A26" s="267"/>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267"/>
      <c r="AE26" s="267"/>
      <c r="AF26" s="267"/>
    </row>
    <row r="27" spans="1:32" s="186" customFormat="1" x14ac:dyDescent="0.2">
      <c r="A27" s="267"/>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67"/>
      <c r="AE27" s="267"/>
      <c r="AF27" s="267"/>
    </row>
    <row r="28" spans="1:32" s="186" customFormat="1" x14ac:dyDescent="0.2">
      <c r="A28" s="267"/>
      <c r="B28" s="267"/>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67"/>
      <c r="AE28" s="267"/>
      <c r="AF28" s="267"/>
    </row>
    <row r="29" spans="1:32" s="186" customFormat="1" x14ac:dyDescent="0.2">
      <c r="A29" s="267"/>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67"/>
      <c r="AE29" s="267"/>
      <c r="AF29" s="267"/>
    </row>
    <row r="30" spans="1:32" s="186" customFormat="1" x14ac:dyDescent="0.2">
      <c r="A30" s="267"/>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67"/>
      <c r="AE30" s="267"/>
      <c r="AF30" s="267"/>
    </row>
    <row r="31" spans="1:32" s="186" customFormat="1" x14ac:dyDescent="0.2">
      <c r="A31" s="267"/>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67"/>
      <c r="AE31" s="267"/>
      <c r="AF31" s="267"/>
    </row>
    <row r="32" spans="1:32" s="186" customFormat="1" x14ac:dyDescent="0.2">
      <c r="A32" s="267"/>
      <c r="B32" s="267"/>
      <c r="C32" s="267"/>
      <c r="D32" s="267"/>
      <c r="E32" s="267"/>
      <c r="F32" s="267"/>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c r="AD32" s="267"/>
      <c r="AE32" s="267"/>
      <c r="AF32" s="267"/>
    </row>
    <row r="33" spans="1:32" s="186" customFormat="1" x14ac:dyDescent="0.2">
      <c r="A33" s="267"/>
      <c r="B33" s="267"/>
      <c r="C33" s="267"/>
      <c r="D33" s="267"/>
      <c r="E33" s="267"/>
      <c r="F33" s="267"/>
      <c r="G33" s="267"/>
      <c r="H33" s="267"/>
      <c r="I33" s="267"/>
      <c r="J33" s="267"/>
      <c r="K33" s="267"/>
      <c r="L33" s="267"/>
      <c r="M33" s="267"/>
      <c r="N33" s="267"/>
      <c r="O33" s="267"/>
      <c r="P33" s="267"/>
      <c r="Q33" s="267"/>
      <c r="R33" s="267"/>
      <c r="S33" s="267"/>
      <c r="T33" s="267"/>
      <c r="U33" s="267"/>
      <c r="V33" s="267"/>
      <c r="W33" s="267"/>
      <c r="X33" s="267"/>
      <c r="Y33" s="267"/>
      <c r="Z33" s="267"/>
      <c r="AA33" s="267"/>
      <c r="AB33" s="267"/>
      <c r="AC33" s="267"/>
      <c r="AD33" s="267"/>
      <c r="AE33" s="267"/>
      <c r="AF33" s="267"/>
    </row>
    <row r="34" spans="1:32" s="186" customFormat="1" x14ac:dyDescent="0.2">
      <c r="A34" s="267"/>
      <c r="B34" s="267"/>
      <c r="C34" s="267"/>
      <c r="D34" s="267"/>
      <c r="E34" s="267"/>
      <c r="F34" s="267"/>
      <c r="G34" s="267"/>
      <c r="H34" s="267"/>
      <c r="I34" s="267"/>
      <c r="J34" s="267"/>
      <c r="K34" s="267"/>
      <c r="L34" s="267"/>
      <c r="M34" s="267"/>
      <c r="N34" s="267"/>
      <c r="O34" s="267"/>
      <c r="P34" s="267"/>
      <c r="Q34" s="267"/>
      <c r="R34" s="267"/>
      <c r="S34" s="267"/>
      <c r="T34" s="267"/>
      <c r="U34" s="267"/>
      <c r="V34" s="267"/>
      <c r="W34" s="267"/>
      <c r="X34" s="267"/>
      <c r="Y34" s="267"/>
      <c r="Z34" s="267"/>
      <c r="AA34" s="267"/>
      <c r="AB34" s="267"/>
      <c r="AC34" s="267"/>
      <c r="AD34" s="267"/>
      <c r="AE34" s="267"/>
      <c r="AF34" s="267"/>
    </row>
    <row r="35" spans="1:32" s="186" customFormat="1" x14ac:dyDescent="0.2">
      <c r="A35" s="267"/>
      <c r="B35" s="267"/>
      <c r="C35" s="267"/>
      <c r="D35" s="267"/>
      <c r="E35" s="267"/>
      <c r="F35" s="267"/>
      <c r="G35" s="267"/>
      <c r="H35" s="267"/>
      <c r="I35" s="267"/>
      <c r="J35" s="267"/>
      <c r="K35" s="267"/>
      <c r="L35" s="267"/>
      <c r="M35" s="267"/>
      <c r="N35" s="267"/>
      <c r="O35" s="267"/>
      <c r="P35" s="267"/>
      <c r="Q35" s="267"/>
      <c r="R35" s="267"/>
      <c r="S35" s="267"/>
      <c r="T35" s="267"/>
      <c r="U35" s="267"/>
      <c r="V35" s="267"/>
      <c r="W35" s="267"/>
      <c r="X35" s="267"/>
      <c r="Y35" s="267"/>
      <c r="Z35" s="267"/>
      <c r="AA35" s="267"/>
      <c r="AB35" s="267"/>
      <c r="AC35" s="267"/>
      <c r="AD35" s="267"/>
      <c r="AE35" s="267"/>
      <c r="AF35" s="267"/>
    </row>
    <row r="36" spans="1:32" s="186" customFormat="1" x14ac:dyDescent="0.2">
      <c r="A36" s="267"/>
      <c r="B36" s="267"/>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267"/>
      <c r="AE36" s="267"/>
      <c r="AF36" s="267"/>
    </row>
    <row r="37" spans="1:32" s="186" customFormat="1" x14ac:dyDescent="0.2">
      <c r="A37" s="267"/>
      <c r="B37" s="267"/>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267"/>
      <c r="AE37" s="267"/>
      <c r="AF37" s="267"/>
    </row>
    <row r="38" spans="1:32" s="186" customFormat="1" x14ac:dyDescent="0.2">
      <c r="A38" s="267"/>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67"/>
      <c r="AE38" s="267"/>
      <c r="AF38" s="267"/>
    </row>
    <row r="39" spans="1:32" s="186" customFormat="1" x14ac:dyDescent="0.2">
      <c r="A39" s="267"/>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67"/>
      <c r="AE39" s="267"/>
      <c r="AF39" s="267"/>
    </row>
    <row r="40" spans="1:32" s="186" customFormat="1" x14ac:dyDescent="0.2">
      <c r="A40" s="267"/>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67"/>
      <c r="AE40" s="267"/>
      <c r="AF40" s="267"/>
    </row>
    <row r="41" spans="1:32" s="186" customFormat="1" x14ac:dyDescent="0.2">
      <c r="A41" s="267"/>
      <c r="B41" s="267"/>
      <c r="C41" s="267"/>
      <c r="D41" s="267"/>
      <c r="E41" s="267"/>
      <c r="F41" s="267"/>
      <c r="G41" s="267"/>
      <c r="H41" s="267"/>
      <c r="I41" s="267"/>
      <c r="J41" s="267"/>
      <c r="K41" s="267"/>
      <c r="L41" s="267"/>
      <c r="M41" s="267"/>
      <c r="N41" s="267"/>
      <c r="O41" s="267"/>
      <c r="P41" s="267"/>
      <c r="Q41" s="267"/>
      <c r="R41" s="267"/>
      <c r="S41" s="267"/>
      <c r="T41" s="267"/>
      <c r="U41" s="267"/>
      <c r="V41" s="267"/>
      <c r="W41" s="267"/>
      <c r="X41" s="267"/>
      <c r="Y41" s="267"/>
      <c r="Z41" s="267"/>
      <c r="AA41" s="267"/>
      <c r="AB41" s="267"/>
      <c r="AC41" s="267"/>
      <c r="AD41" s="267"/>
      <c r="AE41" s="267"/>
      <c r="AF41" s="267"/>
    </row>
    <row r="42" spans="1:32" s="186" customFormat="1" x14ac:dyDescent="0.2">
      <c r="A42" s="267"/>
      <c r="B42" s="267"/>
      <c r="C42" s="267"/>
      <c r="D42" s="267"/>
      <c r="E42" s="267"/>
      <c r="F42" s="267"/>
      <c r="G42" s="267"/>
      <c r="H42" s="267"/>
      <c r="I42" s="267"/>
      <c r="J42" s="267"/>
      <c r="K42" s="267"/>
      <c r="L42" s="267"/>
      <c r="M42" s="267"/>
      <c r="N42" s="267"/>
      <c r="O42" s="267"/>
      <c r="P42" s="267"/>
      <c r="Q42" s="267"/>
      <c r="R42" s="267"/>
      <c r="S42" s="267"/>
      <c r="T42" s="267"/>
      <c r="U42" s="267"/>
      <c r="V42" s="267"/>
      <c r="W42" s="267"/>
      <c r="X42" s="267"/>
      <c r="Y42" s="267"/>
      <c r="Z42" s="267"/>
      <c r="AA42" s="267"/>
      <c r="AB42" s="267"/>
      <c r="AC42" s="267"/>
      <c r="AD42" s="267"/>
      <c r="AE42" s="267"/>
      <c r="AF42" s="267"/>
    </row>
    <row r="43" spans="1:32" s="186" customFormat="1" x14ac:dyDescent="0.2">
      <c r="A43" s="267"/>
      <c r="B43" s="267"/>
      <c r="C43" s="267"/>
      <c r="D43" s="267"/>
      <c r="E43" s="267"/>
      <c r="F43" s="267"/>
      <c r="G43" s="267"/>
      <c r="H43" s="267"/>
      <c r="I43" s="267"/>
      <c r="J43" s="267"/>
      <c r="K43" s="267"/>
      <c r="L43" s="267"/>
      <c r="M43" s="267"/>
      <c r="N43" s="267"/>
      <c r="O43" s="267"/>
      <c r="P43" s="267"/>
      <c r="Q43" s="267"/>
      <c r="R43" s="267"/>
      <c r="S43" s="267"/>
      <c r="T43" s="267"/>
      <c r="U43" s="267"/>
      <c r="V43" s="267"/>
      <c r="W43" s="267"/>
      <c r="X43" s="267"/>
      <c r="Y43" s="267"/>
      <c r="Z43" s="267"/>
      <c r="AA43" s="267"/>
      <c r="AB43" s="267"/>
      <c r="AC43" s="267"/>
      <c r="AD43" s="267"/>
      <c r="AE43" s="267"/>
      <c r="AF43" s="267"/>
    </row>
    <row r="44" spans="1:32" s="186" customFormat="1" x14ac:dyDescent="0.2">
      <c r="A44" s="263" t="s">
        <v>210</v>
      </c>
      <c r="B44" s="263"/>
    </row>
    <row r="45" spans="1:32" s="186" customFormat="1" x14ac:dyDescent="0.2"/>
    <row r="46" spans="1:32" s="186" customFormat="1" x14ac:dyDescent="0.2">
      <c r="A46" s="268"/>
      <c r="B46" s="268"/>
      <c r="C46" s="268"/>
      <c r="D46" s="268"/>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268"/>
      <c r="AE46" s="268"/>
      <c r="AF46" s="268"/>
    </row>
    <row r="47" spans="1:32" s="186" customFormat="1" x14ac:dyDescent="0.2">
      <c r="A47" s="268"/>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268"/>
      <c r="AE47" s="268"/>
      <c r="AF47" s="268"/>
    </row>
    <row r="48" spans="1:32" s="186" customFormat="1" x14ac:dyDescent="0.2">
      <c r="A48" s="268"/>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68"/>
      <c r="AE48" s="268"/>
      <c r="AF48" s="268"/>
    </row>
    <row r="49" spans="1:32" s="186" customFormat="1" x14ac:dyDescent="0.2">
      <c r="A49" s="268"/>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68"/>
      <c r="AE49" s="268"/>
      <c r="AF49" s="268"/>
    </row>
    <row r="50" spans="1:32" s="186" customFormat="1" x14ac:dyDescent="0.2">
      <c r="A50" s="268"/>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68"/>
      <c r="AE50" s="268"/>
      <c r="AF50" s="268"/>
    </row>
    <row r="51" spans="1:32" s="186" customFormat="1" x14ac:dyDescent="0.2">
      <c r="A51" s="268"/>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68"/>
      <c r="AE51" s="268"/>
      <c r="AF51" s="268"/>
    </row>
    <row r="52" spans="1:32" s="186" customFormat="1" x14ac:dyDescent="0.2">
      <c r="A52" s="268"/>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68"/>
      <c r="AE52" s="268"/>
      <c r="AF52" s="268"/>
    </row>
    <row r="53" spans="1:32" s="186" customFormat="1" x14ac:dyDescent="0.2">
      <c r="A53" s="268"/>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c r="AF53" s="268"/>
    </row>
    <row r="54" spans="1:32" s="186" customFormat="1" x14ac:dyDescent="0.2">
      <c r="A54" s="268"/>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68"/>
      <c r="AE54" s="268"/>
      <c r="AF54" s="268"/>
    </row>
    <row r="55" spans="1:32" s="186" customFormat="1" x14ac:dyDescent="0.2">
      <c r="A55" s="268"/>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68"/>
      <c r="AE55" s="268"/>
      <c r="AF55" s="268"/>
    </row>
    <row r="56" spans="1:32" s="186" customFormat="1" x14ac:dyDescent="0.2">
      <c r="A56" s="268"/>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68"/>
      <c r="AE56" s="268"/>
      <c r="AF56" s="268"/>
    </row>
    <row r="57" spans="1:32" s="186" customFormat="1" x14ac:dyDescent="0.2">
      <c r="A57" s="268"/>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68"/>
      <c r="AE57" s="268"/>
      <c r="AF57" s="268"/>
    </row>
    <row r="58" spans="1:32" s="186" customFormat="1" x14ac:dyDescent="0.2">
      <c r="A58" s="268"/>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68"/>
      <c r="AE58" s="268"/>
      <c r="AF58" s="268"/>
    </row>
    <row r="59" spans="1:32" s="186" customFormat="1" x14ac:dyDescent="0.2">
      <c r="A59" s="268"/>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8"/>
    </row>
    <row r="60" spans="1:32" s="186" customFormat="1" x14ac:dyDescent="0.2">
      <c r="A60" s="268"/>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8"/>
    </row>
    <row r="61" spans="1:32" s="186" customFormat="1" x14ac:dyDescent="0.2">
      <c r="A61" s="268"/>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8"/>
    </row>
    <row r="62" spans="1:32" s="186" customFormat="1" x14ac:dyDescent="0.2">
      <c r="A62" s="268"/>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68"/>
      <c r="AE62" s="268"/>
      <c r="AF62" s="268"/>
    </row>
    <row r="63" spans="1:32" s="186" customFormat="1" x14ac:dyDescent="0.2">
      <c r="A63" s="268"/>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68"/>
      <c r="AE63" s="268"/>
      <c r="AF63" s="268"/>
    </row>
    <row r="64" spans="1:32" s="186" customFormat="1" x14ac:dyDescent="0.2">
      <c r="A64" s="268"/>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68"/>
      <c r="AE64" s="268"/>
      <c r="AF64" s="268"/>
    </row>
    <row r="65" spans="1:2" s="186" customFormat="1" x14ac:dyDescent="0.2">
      <c r="A65" s="263" t="s">
        <v>210</v>
      </c>
      <c r="B65" s="263"/>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092D3-63B7-4D0A-A241-61C20A24F514}">
  <sheetPr codeName="Sheet4">
    <tabColor rgb="FFEAEAEA"/>
  </sheetPr>
  <dimension ref="A1:BQ207"/>
  <sheetViews>
    <sheetView zoomScaleNormal="100" workbookViewId="0">
      <selection sqref="A1:EG300"/>
    </sheetView>
  </sheetViews>
  <sheetFormatPr defaultColWidth="9" defaultRowHeight="12.75" x14ac:dyDescent="0.2"/>
  <cols>
    <col min="1" max="1" width="7.125" style="187" customWidth="1"/>
    <col min="2" max="2" width="9" style="187"/>
    <col min="3" max="3" width="5.875" style="187" customWidth="1"/>
    <col min="4" max="5" width="4.125" style="187" customWidth="1"/>
    <col min="6" max="6" width="3.875" style="187" customWidth="1"/>
    <col min="7" max="7" width="4.125" style="187" customWidth="1"/>
    <col min="8" max="9" width="3.875" style="187" customWidth="1"/>
    <col min="10" max="10" width="4.125" style="187" customWidth="1"/>
    <col min="11" max="12" width="3.875" style="187" customWidth="1"/>
    <col min="13" max="13" width="4.125" style="187" customWidth="1"/>
    <col min="14" max="15" width="3.875" style="187" customWidth="1"/>
    <col min="16" max="16" width="4.125" style="187" customWidth="1"/>
    <col min="17" max="18" width="3.875" style="187" customWidth="1"/>
    <col min="19" max="19" width="4.125" style="187" customWidth="1"/>
    <col min="20" max="21" width="3.875" style="187" customWidth="1"/>
    <col min="22" max="51" width="3.875" style="267" customWidth="1"/>
    <col min="52" max="69" width="3.875" style="268" customWidth="1"/>
    <col min="70" max="16384" width="9" style="187"/>
  </cols>
  <sheetData>
    <row r="1" spans="1:69" ht="18" x14ac:dyDescent="0.25">
      <c r="A1" s="269" t="str">
        <f ca="1">HLOOKUP(Introduction!$G$4,nametranslations,83,FALSE)</f>
        <v>Summary of data from national surveys and censuses</v>
      </c>
      <c r="B1" s="270"/>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row>
    <row r="2" spans="1:69" ht="15.75" x14ac:dyDescent="0.25">
      <c r="A2" s="271"/>
      <c r="B2" s="271"/>
      <c r="C2" s="271"/>
      <c r="D2" s="272" t="str">
        <f ca="1">HLOOKUP(Introduction!$G$4,nametranslations,85,FALSE)</f>
        <v>Drinking Water</v>
      </c>
      <c r="E2" s="270"/>
      <c r="F2" s="270"/>
      <c r="G2" s="273"/>
      <c r="H2" s="270"/>
      <c r="I2" s="270"/>
      <c r="J2" s="273"/>
      <c r="K2" s="274"/>
      <c r="L2" s="274"/>
      <c r="M2" s="273"/>
      <c r="N2" s="274"/>
      <c r="O2" s="274"/>
      <c r="P2" s="273"/>
      <c r="Q2" s="274"/>
      <c r="R2" s="274"/>
      <c r="S2" s="273"/>
      <c r="T2" s="274"/>
      <c r="U2" s="274"/>
      <c r="V2" s="275" t="str">
        <f ca="1">HLOOKUP(Introduction!$G$4,nametranslations,86,FALSE)</f>
        <v>Sanitation</v>
      </c>
      <c r="W2" s="186"/>
      <c r="X2" s="274"/>
      <c r="Y2" s="274"/>
      <c r="Z2" s="274"/>
      <c r="AA2" s="276"/>
      <c r="AB2" s="274"/>
      <c r="AC2" s="274"/>
      <c r="AD2" s="274"/>
      <c r="AE2" s="274"/>
      <c r="AF2" s="276"/>
      <c r="AG2" s="274"/>
      <c r="AH2" s="274"/>
      <c r="AI2" s="274"/>
      <c r="AJ2" s="274"/>
      <c r="AK2" s="276"/>
      <c r="AL2" s="274"/>
      <c r="AM2" s="274"/>
      <c r="AN2" s="274"/>
      <c r="AO2" s="274"/>
      <c r="AP2" s="276"/>
      <c r="AQ2" s="274"/>
      <c r="AR2" s="274"/>
      <c r="AS2" s="274"/>
      <c r="AT2" s="274"/>
      <c r="AU2" s="276"/>
      <c r="AV2" s="274"/>
      <c r="AW2" s="274"/>
      <c r="AX2" s="274"/>
      <c r="AY2" s="274"/>
      <c r="AZ2" s="277" t="str">
        <f ca="1">HLOOKUP(Introduction!$G$4,nametranslations,87,FALSE)</f>
        <v>Hygiene</v>
      </c>
      <c r="BA2" s="278"/>
      <c r="BB2" s="279"/>
      <c r="BC2" s="279"/>
      <c r="BD2" s="280"/>
      <c r="BE2" s="280"/>
      <c r="BF2" s="280"/>
      <c r="BG2" s="280"/>
      <c r="BH2" s="280"/>
      <c r="BI2" s="280"/>
      <c r="BJ2" s="280"/>
      <c r="BK2" s="280"/>
      <c r="BL2" s="280"/>
      <c r="BM2" s="280"/>
      <c r="BN2" s="280"/>
      <c r="BO2" s="280"/>
      <c r="BP2" s="280"/>
      <c r="BQ2" s="280"/>
    </row>
    <row r="3" spans="1:69" ht="14.25" x14ac:dyDescent="0.2">
      <c r="A3" s="281"/>
      <c r="B3" s="270"/>
      <c r="C3" s="270"/>
      <c r="D3" s="270" t="str">
        <f>+Key!$A$24</f>
        <v>Total</v>
      </c>
      <c r="E3" s="270"/>
      <c r="F3" s="270"/>
      <c r="G3" s="270" t="str">
        <f>+Key!$A$26</f>
        <v>Urban</v>
      </c>
      <c r="I3" s="270"/>
      <c r="J3" s="270" t="str">
        <f>+Key!$A$25</f>
        <v>Rural</v>
      </c>
      <c r="L3" s="270"/>
      <c r="M3" s="270" t="str">
        <f>+Key!$A$27</f>
        <v>Pre-primary</v>
      </c>
      <c r="O3" s="270"/>
      <c r="P3" s="270" t="str">
        <f>+Key!$A$28</f>
        <v>Primary</v>
      </c>
      <c r="Q3" s="270"/>
      <c r="R3" s="270"/>
      <c r="S3" s="270" t="str">
        <f>+Key!$A$29</f>
        <v>Secondary</v>
      </c>
      <c r="U3" s="270"/>
      <c r="V3" s="270" t="str">
        <f>+Key!$A$24</f>
        <v>Total</v>
      </c>
      <c r="W3" s="270"/>
      <c r="X3" s="270"/>
      <c r="Y3" s="270" t="str">
        <f>+Key!$A$26</f>
        <v>Urban</v>
      </c>
      <c r="Z3" s="187"/>
      <c r="AA3" s="270"/>
      <c r="AB3" s="270" t="str">
        <f>+Key!$A$25</f>
        <v>Rural</v>
      </c>
      <c r="AC3" s="187"/>
      <c r="AD3" s="270"/>
      <c r="AE3" s="270" t="str">
        <f>+Key!$A$27</f>
        <v>Pre-primary</v>
      </c>
      <c r="AF3" s="187"/>
      <c r="AG3" s="270"/>
      <c r="AH3" s="270" t="str">
        <f>+Key!$A$28</f>
        <v>Primary</v>
      </c>
      <c r="AI3" s="270"/>
      <c r="AJ3" s="270"/>
      <c r="AK3" s="270" t="str">
        <f>+Key!$A$29</f>
        <v>Secondary</v>
      </c>
      <c r="AL3" s="270"/>
      <c r="AM3" s="270"/>
      <c r="AN3" s="270"/>
      <c r="AO3" s="270"/>
      <c r="AP3" s="270" t="s">
        <v>17</v>
      </c>
      <c r="AQ3" s="270"/>
      <c r="AR3" s="270"/>
      <c r="AS3" s="270"/>
      <c r="AT3" s="270"/>
      <c r="AU3" s="270" t="s">
        <v>18</v>
      </c>
      <c r="AV3" s="270"/>
      <c r="AW3" s="270"/>
      <c r="AX3" s="270"/>
      <c r="AY3" s="270"/>
      <c r="AZ3" s="270" t="str">
        <f>+Key!$A$24</f>
        <v>Total</v>
      </c>
      <c r="BA3" s="282"/>
      <c r="BB3" s="270"/>
      <c r="BC3" s="270" t="str">
        <f>+Key!$A$26</f>
        <v>Urban</v>
      </c>
      <c r="BD3" s="187"/>
      <c r="BE3" s="270"/>
      <c r="BF3" s="270" t="str">
        <f>+Key!$A$25</f>
        <v>Rural</v>
      </c>
      <c r="BG3" s="187"/>
      <c r="BH3" s="270"/>
      <c r="BI3" s="270" t="str">
        <f>+Key!$A$27</f>
        <v>Pre-primary</v>
      </c>
      <c r="BJ3" s="187"/>
      <c r="BK3" s="270"/>
      <c r="BL3" s="270" t="str">
        <f>+Key!$A$28</f>
        <v>Primary</v>
      </c>
      <c r="BM3" s="270"/>
      <c r="BN3" s="270"/>
      <c r="BO3" s="270" t="str">
        <f>+Key!$A$29</f>
        <v>Secondary</v>
      </c>
      <c r="BP3" s="186"/>
      <c r="BQ3" s="270"/>
    </row>
    <row r="4" spans="1:69" ht="164.25" x14ac:dyDescent="0.2">
      <c r="A4" s="283" t="s">
        <v>5</v>
      </c>
      <c r="B4" s="283" t="str">
        <f ca="1">HLOOKUP(Introduction!$G$4,nametranslations,88,FALSE)</f>
        <v>Type</v>
      </c>
      <c r="C4" s="283" t="s">
        <v>4</v>
      </c>
      <c r="D4" s="284" t="s">
        <v>25</v>
      </c>
      <c r="E4" s="285" t="s">
        <v>19</v>
      </c>
      <c r="F4" s="286" t="s">
        <v>107</v>
      </c>
      <c r="G4" s="284" t="s">
        <v>25</v>
      </c>
      <c r="H4" s="285" t="s">
        <v>19</v>
      </c>
      <c r="I4" s="286" t="s">
        <v>107</v>
      </c>
      <c r="J4" s="284" t="s">
        <v>25</v>
      </c>
      <c r="K4" s="285" t="s">
        <v>19</v>
      </c>
      <c r="L4" s="286" t="s">
        <v>107</v>
      </c>
      <c r="M4" s="284" t="s">
        <v>25</v>
      </c>
      <c r="N4" s="285" t="s">
        <v>19</v>
      </c>
      <c r="O4" s="286" t="s">
        <v>107</v>
      </c>
      <c r="P4" s="284" t="s">
        <v>25</v>
      </c>
      <c r="Q4" s="285" t="s">
        <v>19</v>
      </c>
      <c r="R4" s="286" t="s">
        <v>107</v>
      </c>
      <c r="S4" s="284" t="s">
        <v>25</v>
      </c>
      <c r="T4" s="285" t="s">
        <v>19</v>
      </c>
      <c r="U4" s="287" t="s">
        <v>107</v>
      </c>
      <c r="V4" s="288" t="s">
        <v>25</v>
      </c>
      <c r="W4" s="289" t="s">
        <v>19</v>
      </c>
      <c r="X4" s="289" t="s">
        <v>21</v>
      </c>
      <c r="Y4" s="289" t="s">
        <v>28</v>
      </c>
      <c r="Z4" s="290" t="s">
        <v>108</v>
      </c>
      <c r="AA4" s="288" t="s">
        <v>25</v>
      </c>
      <c r="AB4" s="289" t="s">
        <v>19</v>
      </c>
      <c r="AC4" s="289" t="s">
        <v>21</v>
      </c>
      <c r="AD4" s="289" t="s">
        <v>28</v>
      </c>
      <c r="AE4" s="290" t="s">
        <v>108</v>
      </c>
      <c r="AF4" s="288" t="s">
        <v>25</v>
      </c>
      <c r="AG4" s="289" t="s">
        <v>19</v>
      </c>
      <c r="AH4" s="289" t="s">
        <v>21</v>
      </c>
      <c r="AI4" s="289" t="s">
        <v>28</v>
      </c>
      <c r="AJ4" s="290" t="s">
        <v>108</v>
      </c>
      <c r="AK4" s="288" t="s">
        <v>25</v>
      </c>
      <c r="AL4" s="289" t="s">
        <v>19</v>
      </c>
      <c r="AM4" s="289" t="s">
        <v>21</v>
      </c>
      <c r="AN4" s="289" t="s">
        <v>28</v>
      </c>
      <c r="AO4" s="290" t="s">
        <v>108</v>
      </c>
      <c r="AP4" s="288" t="s">
        <v>25</v>
      </c>
      <c r="AQ4" s="289" t="s">
        <v>19</v>
      </c>
      <c r="AR4" s="289" t="s">
        <v>21</v>
      </c>
      <c r="AS4" s="289" t="s">
        <v>28</v>
      </c>
      <c r="AT4" s="290" t="s">
        <v>108</v>
      </c>
      <c r="AU4" s="288" t="s">
        <v>25</v>
      </c>
      <c r="AV4" s="289" t="s">
        <v>19</v>
      </c>
      <c r="AW4" s="289" t="s">
        <v>21</v>
      </c>
      <c r="AX4" s="289" t="s">
        <v>28</v>
      </c>
      <c r="AY4" s="291" t="s">
        <v>108</v>
      </c>
      <c r="AZ4" s="292" t="s">
        <v>25</v>
      </c>
      <c r="BA4" s="293" t="s">
        <v>127</v>
      </c>
      <c r="BB4" s="294" t="s">
        <v>128</v>
      </c>
      <c r="BC4" s="292" t="s">
        <v>25</v>
      </c>
      <c r="BD4" s="293" t="s">
        <v>127</v>
      </c>
      <c r="BE4" s="294" t="s">
        <v>128</v>
      </c>
      <c r="BF4" s="292" t="s">
        <v>25</v>
      </c>
      <c r="BG4" s="293" t="s">
        <v>127</v>
      </c>
      <c r="BH4" s="294" t="s">
        <v>128</v>
      </c>
      <c r="BI4" s="292" t="s">
        <v>25</v>
      </c>
      <c r="BJ4" s="293" t="s">
        <v>127</v>
      </c>
      <c r="BK4" s="294" t="s">
        <v>128</v>
      </c>
      <c r="BL4" s="292" t="s">
        <v>25</v>
      </c>
      <c r="BM4" s="293" t="s">
        <v>127</v>
      </c>
      <c r="BN4" s="294" t="s">
        <v>128</v>
      </c>
      <c r="BO4" s="292" t="s">
        <v>25</v>
      </c>
      <c r="BP4" s="293" t="s">
        <v>127</v>
      </c>
      <c r="BQ4" s="294" t="s">
        <v>128</v>
      </c>
    </row>
    <row r="5" spans="1:69" ht="48" hidden="1" x14ac:dyDescent="0.2">
      <c r="A5" s="283" t="s">
        <v>38</v>
      </c>
      <c r="B5" s="283" t="s">
        <v>39</v>
      </c>
      <c r="C5" s="283" t="s">
        <v>40</v>
      </c>
      <c r="D5" s="284" t="s">
        <v>121</v>
      </c>
      <c r="E5" s="285" t="s">
        <v>41</v>
      </c>
      <c r="F5" s="286" t="s">
        <v>159</v>
      </c>
      <c r="G5" s="284" t="s">
        <v>122</v>
      </c>
      <c r="H5" s="285" t="s">
        <v>42</v>
      </c>
      <c r="I5" s="286" t="s">
        <v>160</v>
      </c>
      <c r="J5" s="284" t="s">
        <v>123</v>
      </c>
      <c r="K5" s="285" t="s">
        <v>43</v>
      </c>
      <c r="L5" s="286" t="s">
        <v>161</v>
      </c>
      <c r="M5" s="284" t="s">
        <v>124</v>
      </c>
      <c r="N5" s="285" t="s">
        <v>79</v>
      </c>
      <c r="O5" s="286" t="s">
        <v>162</v>
      </c>
      <c r="P5" s="284" t="s">
        <v>125</v>
      </c>
      <c r="Q5" s="285" t="s">
        <v>80</v>
      </c>
      <c r="R5" s="286" t="s">
        <v>163</v>
      </c>
      <c r="S5" s="284" t="s">
        <v>126</v>
      </c>
      <c r="T5" s="285" t="s">
        <v>81</v>
      </c>
      <c r="U5" s="287" t="s">
        <v>164</v>
      </c>
      <c r="V5" s="288" t="s">
        <v>115</v>
      </c>
      <c r="W5" s="289" t="s">
        <v>44</v>
      </c>
      <c r="X5" s="295" t="s">
        <v>58</v>
      </c>
      <c r="Y5" s="295" t="s">
        <v>59</v>
      </c>
      <c r="Z5" s="290" t="s">
        <v>165</v>
      </c>
      <c r="AA5" s="288" t="s">
        <v>116</v>
      </c>
      <c r="AB5" s="289" t="s">
        <v>45</v>
      </c>
      <c r="AC5" s="295" t="s">
        <v>60</v>
      </c>
      <c r="AD5" s="295" t="s">
        <v>61</v>
      </c>
      <c r="AE5" s="290" t="s">
        <v>166</v>
      </c>
      <c r="AF5" s="288" t="s">
        <v>117</v>
      </c>
      <c r="AG5" s="289" t="s">
        <v>46</v>
      </c>
      <c r="AH5" s="295" t="s">
        <v>62</v>
      </c>
      <c r="AI5" s="295" t="s">
        <v>63</v>
      </c>
      <c r="AJ5" s="290" t="s">
        <v>167</v>
      </c>
      <c r="AK5" s="288" t="s">
        <v>118</v>
      </c>
      <c r="AL5" s="289" t="s">
        <v>64</v>
      </c>
      <c r="AM5" s="295" t="s">
        <v>65</v>
      </c>
      <c r="AN5" s="295" t="s">
        <v>66</v>
      </c>
      <c r="AO5" s="290" t="s">
        <v>168</v>
      </c>
      <c r="AP5" s="288" t="s">
        <v>119</v>
      </c>
      <c r="AQ5" s="289" t="s">
        <v>67</v>
      </c>
      <c r="AR5" s="295" t="s">
        <v>68</v>
      </c>
      <c r="AS5" s="295" t="s">
        <v>69</v>
      </c>
      <c r="AT5" s="290" t="s">
        <v>169</v>
      </c>
      <c r="AU5" s="288" t="s">
        <v>120</v>
      </c>
      <c r="AV5" s="289" t="s">
        <v>70</v>
      </c>
      <c r="AW5" s="295" t="s">
        <v>71</v>
      </c>
      <c r="AX5" s="295" t="s">
        <v>72</v>
      </c>
      <c r="AY5" s="291" t="s">
        <v>170</v>
      </c>
      <c r="AZ5" s="292" t="s">
        <v>73</v>
      </c>
      <c r="BA5" s="293" t="s">
        <v>100</v>
      </c>
      <c r="BB5" s="294" t="s">
        <v>171</v>
      </c>
      <c r="BC5" s="292" t="s">
        <v>78</v>
      </c>
      <c r="BD5" s="293" t="s">
        <v>101</v>
      </c>
      <c r="BE5" s="294" t="s">
        <v>172</v>
      </c>
      <c r="BF5" s="292" t="s">
        <v>77</v>
      </c>
      <c r="BG5" s="293" t="s">
        <v>102</v>
      </c>
      <c r="BH5" s="294" t="s">
        <v>173</v>
      </c>
      <c r="BI5" s="292" t="s">
        <v>76</v>
      </c>
      <c r="BJ5" s="293" t="s">
        <v>103</v>
      </c>
      <c r="BK5" s="294" t="s">
        <v>174</v>
      </c>
      <c r="BL5" s="292" t="s">
        <v>75</v>
      </c>
      <c r="BM5" s="293" t="s">
        <v>104</v>
      </c>
      <c r="BN5" s="294" t="s">
        <v>175</v>
      </c>
      <c r="BO5" s="292" t="s">
        <v>74</v>
      </c>
      <c r="BP5" s="293" t="s">
        <v>105</v>
      </c>
      <c r="BQ5" s="294" t="s">
        <v>176</v>
      </c>
    </row>
    <row r="6" spans="1:69" x14ac:dyDescent="0.2">
      <c r="A6" s="296" t="str">
        <f>+RIGHT('Data Summary'!A6,LEN('Data Summary'!A6)-9)</f>
        <v>UIS</v>
      </c>
      <c r="B6" s="270" t="str">
        <f ca="1">+IF(ISTEXT('Data Summary'!B6),'Data Summary'!B6,"")</f>
        <v>Other</v>
      </c>
      <c r="C6" s="297">
        <f>+VALUE('Data Summary'!C6)</f>
        <v>2013</v>
      </c>
      <c r="D6" s="298">
        <f>+IF(AND(ISNUMBER('Water Data'!D4),'Data Summary'!BS6="Yes"),100-'Water Data'!D4,NA())</f>
        <v>100</v>
      </c>
      <c r="E6" s="298">
        <f>+IF(AND(ISNUMBER('Water Data'!D6),'Data Summary'!BT6="Yes"),'Water Data'!D6,NA())</f>
        <v>100</v>
      </c>
      <c r="F6" s="298">
        <f>+IF(AND(ISNUMBER('Water Data'!D9),'Data Summary'!BU6="Yes"),'Water Data'!D9,NA())</f>
        <v>100</v>
      </c>
      <c r="G6" s="298" t="e">
        <f>+IF(AND(ISNUMBER('Water Data'!E4),'Data Summary'!BV6="Yes"),100-'Water Data'!E4,NA())</f>
        <v>#N/A</v>
      </c>
      <c r="H6" s="298" t="e">
        <f>+IF(AND(ISNUMBER('Water Data'!E6),'Data Summary'!BW6="Yes"),'Water Data'!E6,NA())</f>
        <v>#N/A</v>
      </c>
      <c r="I6" s="298" t="e">
        <f>+IF(AND(ISNUMBER('Water Data'!E9),'Data Summary'!BX6="Yes"),'Water Data'!E9,NA())</f>
        <v>#N/A</v>
      </c>
      <c r="J6" s="298" t="e">
        <f>+IF(AND(ISNUMBER('Water Data'!F4),'Data Summary'!BY6="Yes"),100-'Water Data'!F4,NA())</f>
        <v>#N/A</v>
      </c>
      <c r="K6" s="298" t="e">
        <f>+IF(AND(ISNUMBER('Water Data'!F6),'Data Summary'!BZ6="Yes"),'Water Data'!F6,NA())</f>
        <v>#N/A</v>
      </c>
      <c r="L6" s="298" t="e">
        <f>+IF(AND(ISNUMBER('Water Data'!F9),'Data Summary'!CA6="Yes"),'Water Data'!F9,NA())</f>
        <v>#N/A</v>
      </c>
      <c r="M6" s="298" t="e">
        <f>+IF(AND(ISNUMBER('Water Data'!G4),'Data Summary'!CB6="Yes"),100-'Water Data'!G4,NA())</f>
        <v>#N/A</v>
      </c>
      <c r="N6" s="298" t="e">
        <f>+IF(AND(ISNUMBER('Water Data'!G6),'Data Summary'!CC6="Yes"),'Water Data'!G6,NA())</f>
        <v>#N/A</v>
      </c>
      <c r="O6" s="298" t="e">
        <f>+IF(AND(ISNUMBER('Water Data'!G9),'Data Summary'!CD6="Yes"),'Water Data'!G9,NA())</f>
        <v>#N/A</v>
      </c>
      <c r="P6" s="298">
        <f>+IF(AND(ISNUMBER('Water Data'!H4),'Data Summary'!CE6="Yes"),100-'Water Data'!H4,NA())</f>
        <v>100</v>
      </c>
      <c r="Q6" s="298">
        <f>+IF(AND(ISNUMBER('Water Data'!H6),'Data Summary'!CF6="Yes"),'Water Data'!H6,NA())</f>
        <v>100</v>
      </c>
      <c r="R6" s="298">
        <f>+IF(AND(ISNUMBER('Water Data'!H9),'Data Summary'!CG6="Yes"),'Water Data'!H9,NA())</f>
        <v>100</v>
      </c>
      <c r="S6" s="298">
        <f>+IF(AND(ISNUMBER('Water Data'!I4),'Data Summary'!CH6="Yes"),100-'Water Data'!I4,NA())</f>
        <v>100</v>
      </c>
      <c r="T6" s="298">
        <f>+IF(AND(ISNUMBER('Water Data'!I6),'Data Summary'!CI6="Yes"),'Water Data'!I6,NA())</f>
        <v>100</v>
      </c>
      <c r="U6" s="298">
        <f>+IF(AND(ISNUMBER('Water Data'!I9),'Data Summary'!CJ6="Yes"),'Water Data'!I9,NA())</f>
        <v>100</v>
      </c>
      <c r="V6" s="299">
        <f>+IF(AND(ISNUMBER('Sanitation Data'!D4),'Data Summary'!CK6="Yes"),100-'Sanitation Data'!D4,NA())</f>
        <v>100</v>
      </c>
      <c r="W6" s="299">
        <f>+IF(AND(ISNUMBER('Sanitation Data'!D6),'Data Summary'!CL6="Yes"),'Sanitation Data'!D6,NA())</f>
        <v>100</v>
      </c>
      <c r="X6" s="299" t="e">
        <f>+IF(AND(ISNUMBER('Sanitation Data'!D10),'Data Summary'!CM6="Yes"),'Sanitation Data'!D10,NA())</f>
        <v>#N/A</v>
      </c>
      <c r="Y6" s="299" t="e">
        <f>+IF(AND(ISNUMBER('Sanitation Data'!D11),'Data Summary'!CN6="Yes"),'Sanitation Data'!D11,NA())</f>
        <v>#N/A</v>
      </c>
      <c r="Z6" s="299">
        <f>+IF(AND(ISNUMBER('Sanitation Data'!D12),'Data Summary'!CO6="Yes"),'Sanitation Data'!D12,NA())</f>
        <v>100</v>
      </c>
      <c r="AA6" s="299" t="e">
        <f>+IF(AND(ISNUMBER('Sanitation Data'!E4),'Data Summary'!CP6="Yes"),100-'Sanitation Data'!E4,NA())</f>
        <v>#N/A</v>
      </c>
      <c r="AB6" s="299" t="e">
        <f>+IF(AND(ISNUMBER('Sanitation Data'!E6),'Data Summary'!CQ6="Yes"),'Sanitation Data'!E6,NA())</f>
        <v>#N/A</v>
      </c>
      <c r="AC6" s="299" t="e">
        <f>+IF(AND(ISNUMBER('Sanitation Data'!E10),'Data Summary'!CR6="Yes"),'Sanitation Data'!E10,NA())</f>
        <v>#N/A</v>
      </c>
      <c r="AD6" s="299" t="e">
        <f>+IF(AND(ISNUMBER('Sanitation Data'!E11),'Data Summary'!CS6="Yes"),'Sanitation Data'!E11,NA())</f>
        <v>#N/A</v>
      </c>
      <c r="AE6" s="299" t="e">
        <f>+IF(AND(ISNUMBER('Sanitation Data'!E12),'Data Summary'!CT6="Yes"),'Sanitation Data'!E12,NA())</f>
        <v>#N/A</v>
      </c>
      <c r="AF6" s="299" t="e">
        <f>+IF(AND(ISNUMBER('Sanitation Data'!F4),'Data Summary'!CU6="Yes"),100-'Sanitation Data'!F4,NA())</f>
        <v>#N/A</v>
      </c>
      <c r="AG6" s="299" t="e">
        <f>+IF(AND(ISNUMBER('Sanitation Data'!F6),'Data Summary'!CV6="Yes"),'Sanitation Data'!F6,NA())</f>
        <v>#N/A</v>
      </c>
      <c r="AH6" s="299" t="e">
        <f>+IF(AND(ISNUMBER('Sanitation Data'!F10),'Data Summary'!CW6="Yes"),'Sanitation Data'!F10,NA())</f>
        <v>#N/A</v>
      </c>
      <c r="AI6" s="299" t="e">
        <f>+IF(AND(ISNUMBER('Sanitation Data'!F11),'Data Summary'!CX6="Yes"),'Sanitation Data'!F11,NA())</f>
        <v>#N/A</v>
      </c>
      <c r="AJ6" s="299" t="e">
        <f>+IF(AND(ISNUMBER('Sanitation Data'!F12),'Data Summary'!CY6="Yes"),'Sanitation Data'!F12,NA())</f>
        <v>#N/A</v>
      </c>
      <c r="AK6" s="299" t="e">
        <f>+IF(AND(ISNUMBER('Sanitation Data'!G4),'Data Summary'!CZ6="Yes"),100-'Sanitation Data'!G4,NA())</f>
        <v>#N/A</v>
      </c>
      <c r="AL6" s="299" t="e">
        <f>+IF(AND(ISNUMBER('Sanitation Data'!G6),'Data Summary'!DA6="Yes"),'Sanitation Data'!G6,NA())</f>
        <v>#N/A</v>
      </c>
      <c r="AM6" s="299" t="e">
        <f>+IF(AND(ISNUMBER('Sanitation Data'!G10),'Data Summary'!DB6="Yes"),'Sanitation Data'!G10,NA())</f>
        <v>#N/A</v>
      </c>
      <c r="AN6" s="299" t="e">
        <f>+IF(AND(ISNUMBER('Sanitation Data'!G11),'Data Summary'!DC6="Yes"),'Sanitation Data'!G11,NA())</f>
        <v>#N/A</v>
      </c>
      <c r="AO6" s="299" t="e">
        <f>+IF(AND(ISNUMBER('Sanitation Data'!G12),'Data Summary'!DD6="Yes"),'Sanitation Data'!G12,NA())</f>
        <v>#N/A</v>
      </c>
      <c r="AP6" s="299">
        <f>+IF(AND(ISNUMBER('Sanitation Data'!H4),'Data Summary'!DE6="Yes"),100-'Sanitation Data'!H4,NA())</f>
        <v>100</v>
      </c>
      <c r="AQ6" s="299">
        <f>+IF(AND(ISNUMBER('Sanitation Data'!H6),'Data Summary'!DF6="Yes"),'Sanitation Data'!H6,NA())</f>
        <v>100</v>
      </c>
      <c r="AR6" s="299" t="e">
        <f>+IF(AND(ISNUMBER('Sanitation Data'!H10),'Data Summary'!DG6="Yes"),'Sanitation Data'!H10,NA())</f>
        <v>#N/A</v>
      </c>
      <c r="AS6" s="299" t="e">
        <f>+IF(AND(ISNUMBER('Sanitation Data'!H11),'Data Summary'!DH6="Yes"),'Sanitation Data'!H11,NA())</f>
        <v>#N/A</v>
      </c>
      <c r="AT6" s="299">
        <f>+IF(AND(ISNUMBER('Sanitation Data'!H12),'Data Summary'!DI6="Yes"),'Sanitation Data'!H12,NA())</f>
        <v>100</v>
      </c>
      <c r="AU6" s="299">
        <f>+IF(AND(ISNUMBER('Sanitation Data'!I4),'Data Summary'!DJ6="Yes"),100-'Sanitation Data'!I4,NA())</f>
        <v>100</v>
      </c>
      <c r="AV6" s="299">
        <f>+IF(AND(ISNUMBER('Sanitation Data'!I6),'Data Summary'!DK6="Yes"),'Sanitation Data'!I6,NA())</f>
        <v>100</v>
      </c>
      <c r="AW6" s="299" t="e">
        <f>+IF(AND(ISNUMBER('Sanitation Data'!I10),'Data Summary'!DL6="Yes"),'Sanitation Data'!I10,NA())</f>
        <v>#N/A</v>
      </c>
      <c r="AX6" s="299" t="e">
        <f>+IF(AND(ISNUMBER('Sanitation Data'!I11),'Data Summary'!DM6="Yes"),'Sanitation Data'!I11,NA())</f>
        <v>#N/A</v>
      </c>
      <c r="AY6" s="299">
        <f>+IF(AND(ISNUMBER('Sanitation Data'!I12),'Data Summary'!DN6="Yes"),'Sanitation Data'!I12,NA())</f>
        <v>100</v>
      </c>
      <c r="AZ6" s="300">
        <f>+IF(AND(ISNUMBER('Hygiene Data'!D5),'Data Summary'!DO6="Yes"),'Hygiene Data'!D5,NA())</f>
        <v>100</v>
      </c>
      <c r="BA6" s="300">
        <f>+IF(AND(ISNUMBER('Hygiene Data'!D7),'Data Summary'!DP6="Yes"),'Hygiene Data'!D7,NA())</f>
        <v>100</v>
      </c>
      <c r="BB6" s="300">
        <f>+IF(AND(ISNUMBER('Hygiene Data'!D9),'Data Summary'!DQ6="Yes"),'Hygiene Data'!D9,NA())</f>
        <v>100</v>
      </c>
      <c r="BC6" s="300" t="e">
        <f>+IF(AND(ISNUMBER('Hygiene Data'!E5),'Data Summary'!DR6="Yes"),'Hygiene Data'!E5,NA())</f>
        <v>#N/A</v>
      </c>
      <c r="BD6" s="300" t="e">
        <f>+IF(AND(ISNUMBER('Hygiene Data'!E7),'Data Summary'!DS6="Yes"),'Hygiene Data'!E7,NA())</f>
        <v>#N/A</v>
      </c>
      <c r="BE6" s="300" t="e">
        <f>+IF(AND(ISNUMBER('Hygiene Data'!E9),'Data Summary'!DT6="Yes"),'Hygiene Data'!E9,NA())</f>
        <v>#N/A</v>
      </c>
      <c r="BF6" s="300" t="e">
        <f>+IF(AND(ISNUMBER('Hygiene Data'!F5),'Data Summary'!DU6="Yes"),'Hygiene Data'!F5,NA())</f>
        <v>#N/A</v>
      </c>
      <c r="BG6" s="300" t="e">
        <f>+IF(AND(ISNUMBER('Hygiene Data'!F7),'Data Summary'!DV6="Yes"),'Hygiene Data'!F7,NA())</f>
        <v>#N/A</v>
      </c>
      <c r="BH6" s="300" t="e">
        <f>+IF(AND(ISNUMBER('Hygiene Data'!F9),'Data Summary'!DW6="Yes"),'Hygiene Data'!F9,NA())</f>
        <v>#N/A</v>
      </c>
      <c r="BI6" s="300" t="e">
        <f>+IF(AND(ISNUMBER('Hygiene Data'!G5),'Data Summary'!DX6="Yes"),'Hygiene Data'!G5,NA())</f>
        <v>#N/A</v>
      </c>
      <c r="BJ6" s="300" t="e">
        <f>+IF(AND(ISNUMBER('Hygiene Data'!G7),'Data Summary'!DY6="Yes"),'Hygiene Data'!G7,NA())</f>
        <v>#N/A</v>
      </c>
      <c r="BK6" s="300" t="e">
        <f>+IF(AND(ISNUMBER('Hygiene Data'!G9),'Data Summary'!DZ6="Yes"),'Hygiene Data'!G9,NA())</f>
        <v>#N/A</v>
      </c>
      <c r="BL6" s="300">
        <f>+IF(AND(ISNUMBER('Hygiene Data'!H5),'Data Summary'!EA6="Yes"),'Hygiene Data'!H5,NA())</f>
        <v>100</v>
      </c>
      <c r="BM6" s="300">
        <f>+IF(AND(ISNUMBER('Hygiene Data'!H7),'Data Summary'!EB6="Yes"),'Hygiene Data'!H7,NA())</f>
        <v>100</v>
      </c>
      <c r="BN6" s="300">
        <f>+IF(AND(ISNUMBER('Hygiene Data'!H9),'Data Summary'!EC6="Yes"),'Hygiene Data'!H9,NA())</f>
        <v>100</v>
      </c>
      <c r="BO6" s="300">
        <f>+IF(AND(ISNUMBER('Hygiene Data'!I5),'Data Summary'!ED6="Yes"),'Hygiene Data'!I5,NA())</f>
        <v>100</v>
      </c>
      <c r="BP6" s="300">
        <f>+IF(AND(ISNUMBER('Hygiene Data'!I7),'Data Summary'!EE6="Yes"),'Hygiene Data'!I7,NA())</f>
        <v>100</v>
      </c>
      <c r="BQ6" s="300">
        <f>+IF(AND(ISNUMBER('Hygiene Data'!I9),'Data Summary'!EF6="Yes"),'Hygiene Data'!I9,NA())</f>
        <v>100</v>
      </c>
    </row>
    <row r="7" spans="1:69" x14ac:dyDescent="0.2">
      <c r="A7" s="296" t="str">
        <f ca="1">+RIGHT('Data Summary'!A7,LEN('Data Summary'!A7)-9)</f>
        <v>UIS</v>
      </c>
      <c r="B7" s="270" t="str">
        <f ca="1">+IF(ISTEXT('Data Summary'!B7),'Data Summary'!B7,"")</f>
        <v>Other</v>
      </c>
      <c r="C7" s="297">
        <f ca="1">+VALUE('Data Summary'!C7)</f>
        <v>2014</v>
      </c>
      <c r="D7" s="298">
        <f ca="1">+IF(AND(ISNUMBER(OFFSET('Water Data'!$D$4,0,10*ROW('Water Data'!D1))),'Data Summary'!BS7="Yes"),100-OFFSET('Water Data'!$D$4,0,10*ROW('Water Data'!D1)),NA())</f>
        <v>100</v>
      </c>
      <c r="E7" s="298">
        <f ca="1">+IF(AND(ISNUMBER(OFFSET('Water Data'!$D$6,0,10*ROW('Water Data'!D1))),'Data Summary'!BT7="Yes"),OFFSET('Water Data'!$D$6,0,10*ROW('Water Data'!D1)),NA())</f>
        <v>100</v>
      </c>
      <c r="F7" s="298">
        <f ca="1">+IF(AND(ISNUMBER(OFFSET('Water Data'!$D$9,0,10*ROW('Water Data'!D1))),'Data Summary'!BU7="Yes"),OFFSET('Water Data'!$D$9,0,10*ROW('Water Data'!D1)),NA())</f>
        <v>100</v>
      </c>
      <c r="G7" s="298" t="e">
        <f ca="1">+IF(AND(ISNUMBER(OFFSET('Water Data'!$E$4,0,10*ROW('Water Data'!E1))),'Data Summary'!BV7="Yes"),100-OFFSET('Water Data'!$E$4,0,10*ROW('Water Data'!E1)),NA())</f>
        <v>#N/A</v>
      </c>
      <c r="H7" s="298" t="e">
        <f ca="1">+IF(AND(ISNUMBER(OFFSET('Water Data'!$E$6,0,10*ROW('Water Data'!E1))),'Data Summary'!BW7="Yes"),OFFSET('Water Data'!$E$6,0,10*ROW('Water Data'!E1)),NA())</f>
        <v>#N/A</v>
      </c>
      <c r="I7" s="298" t="e">
        <f ca="1">+IF(AND(ISNUMBER(OFFSET('Water Data'!$E$9,0,10*ROW('Water Data'!E1))),'Data Summary'!BX7="Yes"),OFFSET('Water Data'!$E$9,0,10*ROW('Water Data'!E1)),NA())</f>
        <v>#N/A</v>
      </c>
      <c r="J7" s="298" t="e">
        <f ca="1">+IF(AND(ISNUMBER(OFFSET('Water Data'!$F$4,0,10*ROW('Water Data'!F1))),'Data Summary'!BY7="Yes"),100-OFFSET('Water Data'!$F$4,0,10*ROW('Water Data'!F1)),NA())</f>
        <v>#N/A</v>
      </c>
      <c r="K7" s="298" t="e">
        <f ca="1">+IF(AND(ISNUMBER(OFFSET('Water Data'!$F$6,0,10*ROW('Water Data'!F1))),'Data Summary'!BZ7="Yes"),OFFSET('Water Data'!$F$6,0,10*ROW('Water Data'!F1)),NA())</f>
        <v>#N/A</v>
      </c>
      <c r="L7" s="298" t="e">
        <f ca="1">+IF(AND(ISNUMBER(OFFSET('Water Data'!$F$9,0,10*ROW('Water Data'!F1))),'Data Summary'!CA7="Yes"),OFFSET('Water Data'!$F$9,0,10*ROW('Water Data'!F1)),NA())</f>
        <v>#N/A</v>
      </c>
      <c r="M7" s="298" t="e">
        <f ca="1">+IF(AND(ISNUMBER(OFFSET('Water Data'!$G$4,0,10*ROW('Water Data'!G1))),'Data Summary'!CB7="Yes"),100-OFFSET('Water Data'!$G$4,0,10*ROW('Water Data'!G1)),NA())</f>
        <v>#N/A</v>
      </c>
      <c r="N7" s="298" t="e">
        <f ca="1">+IF(AND(ISNUMBER(OFFSET('Water Data'!$G$6,0,10*ROW('Water Data'!G1))),'Data Summary'!CC7="Yes"),OFFSET('Water Data'!$G$6,0,10*ROW('Water Data'!G1)),NA())</f>
        <v>#N/A</v>
      </c>
      <c r="O7" s="298" t="e">
        <f ca="1">+IF(AND(ISNUMBER(OFFSET('Water Data'!$G$9,0,10*ROW('Water Data'!G1))),'Data Summary'!CD7="Yes"),OFFSET('Water Data'!$G$9,0,10*ROW('Water Data'!G1)),NA())</f>
        <v>#N/A</v>
      </c>
      <c r="P7" s="298">
        <f ca="1">+IF(AND(ISNUMBER(OFFSET('Water Data'!$H$4,0,10*ROW('Water Data'!H1))),'Data Summary'!CE7="Yes"),100-OFFSET('Water Data'!$H$4,0,10*ROW('Water Data'!H1)),NA())</f>
        <v>100</v>
      </c>
      <c r="Q7" s="298">
        <f ca="1">+IF(AND(ISNUMBER(OFFSET('Water Data'!$H$6,0,10*ROW('Water Data'!H1))),'Data Summary'!CF7="Yes"),OFFSET('Water Data'!$H$6,0,10*ROW('Water Data'!H1)),NA())</f>
        <v>100</v>
      </c>
      <c r="R7" s="298">
        <f ca="1">+IF(AND(ISNUMBER(OFFSET('Water Data'!$H$9,0,10*ROW('Water Data'!H1))),'Data Summary'!CG7="Yes"),OFFSET('Water Data'!$H$9,0,10*ROW('Water Data'!H1)),NA())</f>
        <v>100</v>
      </c>
      <c r="S7" s="298">
        <f ca="1">+IF(AND(ISNUMBER(OFFSET('Water Data'!$I$4,0,10*ROW('Water Data'!I1))),'Data Summary'!CH7="Yes"),100-OFFSET('Water Data'!$I$4,0,10*ROW('Water Data'!I1)),NA())</f>
        <v>100</v>
      </c>
      <c r="T7" s="298">
        <f ca="1">+IF(AND(ISNUMBER(OFFSET('Water Data'!$I$6,0,10*ROW('Water Data'!I1))),'Data Summary'!CI7="Yes"),OFFSET('Water Data'!$I$6,0,10*ROW('Water Data'!I1)),NA())</f>
        <v>100</v>
      </c>
      <c r="U7" s="298">
        <f ca="1">+IF(AND(ISNUMBER(OFFSET('Water Data'!$I$9,0,10*ROW('Water Data'!I1))),'Data Summary'!CJ7="Yes"),OFFSET('Water Data'!$I$9,0,10*ROW('Water Data'!I1)),NA())</f>
        <v>100</v>
      </c>
      <c r="V7" s="299">
        <f ca="1">+IF(AND(ISNUMBER(OFFSET('Sanitation Data'!$D$4,0,10*ROW('Sanitation Data'!D1))),'Data Summary'!CK7="Yes"),100-OFFSET('Sanitation Data'!$D$4,0,10*ROW('Sanitation Data'!D1)),NA())</f>
        <v>100</v>
      </c>
      <c r="W7" s="299">
        <f ca="1">+IF(AND(ISNUMBER(OFFSET('Sanitation Data'!$D$6,0,10*ROW('Sanitation Data'!D1))),'Data Summary'!CL7="Yes"),OFFSET('Sanitation Data'!$D$6,0,10*ROW('Sanitation Data'!D1)),NA())</f>
        <v>100</v>
      </c>
      <c r="X7" s="299" t="e">
        <f ca="1">+IF(AND(ISNUMBER(OFFSET('Sanitation Data'!$D$10,0,10*ROW('Sanitation Data'!D1))),'Data Summary'!CM7="Yes"),OFFSET('Sanitation Data'!$D$10,0,10*ROW('Sanitation Data'!D1)),NA())</f>
        <v>#N/A</v>
      </c>
      <c r="Y7" s="299" t="e">
        <f ca="1">+IF(AND(ISNUMBER(OFFSET('Sanitation Data'!$D$11,0,10*ROW('Sanitation Data'!D1))),'Data Summary'!CN7="Yes"),OFFSET('Sanitation Data'!$D$11,0,10*ROW('Sanitation Data'!D1)),NA())</f>
        <v>#N/A</v>
      </c>
      <c r="Z7" s="299">
        <f ca="1">+IF(AND(ISNUMBER(OFFSET('Sanitation Data'!$D$12,0,10*ROW('Sanitation Data'!D1))),'Data Summary'!CO7="Yes"),OFFSET('Sanitation Data'!$D$12,0,10*ROW('Sanitation Data'!D1)),NA())</f>
        <v>100</v>
      </c>
      <c r="AA7" s="299" t="e">
        <f ca="1">+IF(AND(ISNUMBER(OFFSET('Sanitation Data'!$E$4,0,10*ROW('Sanitation Data'!E1))),'Data Summary'!CP7="Yes"),100-OFFSET('Sanitation Data'!$E$4,0,10*ROW('Sanitation Data'!E1)),NA())</f>
        <v>#N/A</v>
      </c>
      <c r="AB7" s="299" t="e">
        <f ca="1">+IF(AND(ISNUMBER(OFFSET('Sanitation Data'!$E$6,0,10*ROW('Sanitation Data'!E1))),'Data Summary'!CQ7="Yes"),OFFSET('Sanitation Data'!$E$6,0,10*ROW('Sanitation Data'!E1)),NA())</f>
        <v>#N/A</v>
      </c>
      <c r="AC7" s="299" t="e">
        <f ca="1">+IF(AND(ISNUMBER(OFFSET('Sanitation Data'!$E$10,0,10*ROW('Sanitation Data'!E1))),'Data Summary'!CR7="Yes"),OFFSET('Sanitation Data'!$E$10,0,10*ROW('Sanitation Data'!E1)),NA())</f>
        <v>#N/A</v>
      </c>
      <c r="AD7" s="299" t="e">
        <f ca="1">+IF(AND(ISNUMBER(OFFSET('Sanitation Data'!$E$11,0,10*ROW('Sanitation Data'!E1))),'Data Summary'!CS7="Yes"),OFFSET('Sanitation Data'!$E$11,0,10*ROW('Sanitation Data'!E1)),NA())</f>
        <v>#N/A</v>
      </c>
      <c r="AE7" s="299" t="e">
        <f ca="1">+IF(AND(ISNUMBER(OFFSET('Sanitation Data'!$E$12,0,10*ROW('Sanitation Data'!E1))),'Data Summary'!CT7="Yes"),OFFSET('Sanitation Data'!$E$12,0,10*ROW('Sanitation Data'!E1)),NA())</f>
        <v>#N/A</v>
      </c>
      <c r="AF7" s="299" t="e">
        <f ca="1">+IF(AND(ISNUMBER(OFFSET('Sanitation Data'!$F$4,0,10*ROW('Sanitation Data'!F1))),'Data Summary'!CU7="Yes"),100-OFFSET('Sanitation Data'!$F$4,0,10*ROW('Sanitation Data'!F1)),NA())</f>
        <v>#N/A</v>
      </c>
      <c r="AG7" s="299" t="e">
        <f ca="1">+IF(AND(ISNUMBER(OFFSET('Sanitation Data'!$F$6,0,10*ROW('Sanitation Data'!F1))),'Data Summary'!CV7="Yes"),OFFSET('Sanitation Data'!$F$6,0,10*ROW('Sanitation Data'!F1)),NA())</f>
        <v>#N/A</v>
      </c>
      <c r="AH7" s="299" t="e">
        <f ca="1">+IF(AND(ISNUMBER(OFFSET('Sanitation Data'!$F$10,0,10*ROW('Sanitation Data'!F1))),'Data Summary'!CW7="Yes"),OFFSET('Sanitation Data'!$F$10,0,10*ROW('Sanitation Data'!F1)),NA())</f>
        <v>#N/A</v>
      </c>
      <c r="AI7" s="299" t="e">
        <f ca="1">+IF(AND(ISNUMBER(OFFSET('Sanitation Data'!$F$11,0,10*ROW('Sanitation Data'!F1))),'Data Summary'!CX7="Yes"),OFFSET('Sanitation Data'!$F$11,0,10*ROW('Sanitation Data'!F1)),NA())</f>
        <v>#N/A</v>
      </c>
      <c r="AJ7" s="299" t="e">
        <f ca="1">+IF(AND(ISNUMBER(OFFSET('Sanitation Data'!$F$12,0,10*ROW('Sanitation Data'!F1))),'Data Summary'!CY7="Yes"),OFFSET('Sanitation Data'!$F$12,0,10*ROW('Sanitation Data'!F1)),NA())</f>
        <v>#N/A</v>
      </c>
      <c r="AK7" s="299" t="e">
        <f ca="1">+IF(AND(ISNUMBER(OFFSET('Sanitation Data'!$G$4,0,10*ROW('Sanitation Data'!G1))),'Data Summary'!CZ7="Yes"),100-OFFSET('Sanitation Data'!$G$4,0,10*ROW('Sanitation Data'!G1)),NA())</f>
        <v>#N/A</v>
      </c>
      <c r="AL7" s="299" t="e">
        <f ca="1">+IF(AND(ISNUMBER(OFFSET('Sanitation Data'!$G$6,0,10*ROW('Sanitation Data'!G1))),'Data Summary'!DA7="Yes"),OFFSET('Sanitation Data'!$G$6,0,10*ROW('Sanitation Data'!G1)),NA())</f>
        <v>#N/A</v>
      </c>
      <c r="AM7" s="299" t="e">
        <f ca="1">+IF(AND(ISNUMBER(OFFSET('Sanitation Data'!$G$10,0,10*ROW('Sanitation Data'!G1))),'Data Summary'!DB7="Yes"),OFFSET('Sanitation Data'!$G$10,0,10*ROW('Sanitation Data'!G1)),NA())</f>
        <v>#N/A</v>
      </c>
      <c r="AN7" s="299" t="e">
        <f ca="1">+IF(AND(ISNUMBER(OFFSET('Sanitation Data'!$G$11,0,10*ROW('Sanitation Data'!G1))),'Data Summary'!DC7="Yes"),OFFSET('Sanitation Data'!$G$11,0,10*ROW('Sanitation Data'!G1)),NA())</f>
        <v>#N/A</v>
      </c>
      <c r="AO7" s="299" t="e">
        <f ca="1">+IF(AND(ISNUMBER(OFFSET('Sanitation Data'!$G$12,0,10*ROW('Sanitation Data'!G1))),'Data Summary'!DD7="Yes"),OFFSET('Sanitation Data'!$G$12,0,10*ROW('Sanitation Data'!G1)),NA())</f>
        <v>#N/A</v>
      </c>
      <c r="AP7" s="299">
        <f ca="1">+IF(AND(ISNUMBER(OFFSET('Sanitation Data'!$H$4,0,10*ROW('Sanitation Data'!H1))),'Data Summary'!DE7="Yes"),100-OFFSET('Sanitation Data'!$H$4,0,10*ROW('Sanitation Data'!H1)),NA())</f>
        <v>100</v>
      </c>
      <c r="AQ7" s="299">
        <f ca="1">+IF(AND(ISNUMBER(OFFSET('Sanitation Data'!$H$6,0,10*ROW('Sanitation Data'!H1))),'Data Summary'!DF7="Yes"),OFFSET('Sanitation Data'!$H$6,0,10*ROW('Sanitation Data'!H1)),NA())</f>
        <v>100</v>
      </c>
      <c r="AR7" s="299" t="e">
        <f ca="1">+IF(AND(ISNUMBER(OFFSET('Sanitation Data'!$H$10,0,10*ROW('Sanitation Data'!H1))),'Data Summary'!DG7="Yes"),OFFSET('Sanitation Data'!$H$10,0,10*ROW('Sanitation Data'!H1)),NA())</f>
        <v>#N/A</v>
      </c>
      <c r="AS7" s="299" t="e">
        <f ca="1">+IF(AND(ISNUMBER(OFFSET('Sanitation Data'!$H$11,0,10*ROW('Sanitation Data'!H1))),'Data Summary'!DH7="Yes"),OFFSET('Sanitation Data'!$H$11,0,10*ROW('Sanitation Data'!H1)),NA())</f>
        <v>#N/A</v>
      </c>
      <c r="AT7" s="299">
        <f ca="1">+IF(AND(ISNUMBER(OFFSET('Sanitation Data'!$H$12,0,10*ROW('Sanitation Data'!H1))),'Data Summary'!DI7="Yes"),OFFSET('Sanitation Data'!$H$12,0,10*ROW('Sanitation Data'!H1)),NA())</f>
        <v>100</v>
      </c>
      <c r="AU7" s="299">
        <f ca="1">+IF(AND(ISNUMBER(OFFSET('Sanitation Data'!$I$4,0,10*ROW('Sanitation Data'!I1))),'Data Summary'!DJ7="Yes"),100-OFFSET('Sanitation Data'!$I$4,0,10*ROW('Sanitation Data'!I1)),NA())</f>
        <v>100</v>
      </c>
      <c r="AV7" s="299">
        <f ca="1">+IF(AND(ISNUMBER(OFFSET('Sanitation Data'!$I$6,0,10*ROW('Sanitation Data'!I1))),'Data Summary'!DK7="Yes"),OFFSET('Sanitation Data'!$I$6,0,10*ROW('Sanitation Data'!I1)),NA())</f>
        <v>100</v>
      </c>
      <c r="AW7" s="299" t="e">
        <f ca="1">+IF(AND(ISNUMBER(OFFSET('Sanitation Data'!$I$10,0,10*ROW('Sanitation Data'!I1))),'Data Summary'!DL7="Yes"),OFFSET('Sanitation Data'!$I$10,0,10*ROW('Sanitation Data'!I1)),NA())</f>
        <v>#N/A</v>
      </c>
      <c r="AX7" s="299" t="e">
        <f ca="1">+IF(AND(ISNUMBER(OFFSET('Sanitation Data'!$I$11,0,10*ROW('Sanitation Data'!I1))),'Data Summary'!DM7="Yes"),OFFSET('Sanitation Data'!$I$11,0,10*ROW('Sanitation Data'!I1)),NA())</f>
        <v>#N/A</v>
      </c>
      <c r="AY7" s="299">
        <f ca="1">+IF(AND(ISNUMBER(OFFSET('Sanitation Data'!$I$12,0,10*ROW('Sanitation Data'!I1))),'Data Summary'!DN7="Yes"),OFFSET('Sanitation Data'!$I$12,0,10*ROW('Sanitation Data'!I1)),NA())</f>
        <v>100</v>
      </c>
      <c r="AZ7" s="300">
        <f ca="1">+IF(AND(ISNUMBER(OFFSET('Hygiene Data'!$D$5,0,10*ROW('Hygiene Data'!D1))),'Data Summary'!DO7="Yes"),OFFSET('Hygiene Data'!$D$5,0,10*ROW('Hygiene Data'!D1)),NA())</f>
        <v>100</v>
      </c>
      <c r="BA7" s="300">
        <f ca="1">+IF(AND(ISNUMBER(OFFSET('Hygiene Data'!$D$7,0,10*ROW('Hygiene Data'!D1))),'Data Summary'!DP7="Yes"),OFFSET('Hygiene Data'!$D$7,0,10*ROW('Hygiene Data'!D1)),NA())</f>
        <v>100</v>
      </c>
      <c r="BB7" s="300">
        <f ca="1">+IF(AND(ISNUMBER(OFFSET('Hygiene Data'!$D$9,0,10*ROW('Hygiene Data'!D1))),'Data Summary'!DQ7="Yes"),OFFSET('Hygiene Data'!$D$9,0,10*ROW('Hygiene Data'!D1)),NA())</f>
        <v>100</v>
      </c>
      <c r="BC7" s="300" t="e">
        <f ca="1">+IF(AND(ISNUMBER(OFFSET('Hygiene Data'!$E$5,0,10*ROW('Hygiene Data'!E1))),'Data Summary'!DR7="Yes"),OFFSET('Hygiene Data'!$E$5,0,10*ROW('Hygiene Data'!E1)),NA())</f>
        <v>#N/A</v>
      </c>
      <c r="BD7" s="300" t="e">
        <f ca="1">+IF(AND(ISNUMBER(OFFSET('Hygiene Data'!$E$7,0,10*ROW('Hygiene Data'!E1))),'Data Summary'!DS7="Yes"),OFFSET('Hygiene Data'!$E$7,0,10*ROW('Hygiene Data'!E1)),NA())</f>
        <v>#N/A</v>
      </c>
      <c r="BE7" s="300" t="e">
        <f ca="1">+IF(AND(ISNUMBER(OFFSET('Hygiene Data'!$E$9,0,10*ROW('Hygiene Data'!E1))),'Data Summary'!DT7="Yes"),OFFSET('Hygiene Data'!$E$9,0,10*ROW('Hygiene Data'!E1)),NA())</f>
        <v>#N/A</v>
      </c>
      <c r="BF7" s="300" t="e">
        <f ca="1">+IF(AND(ISNUMBER(OFFSET('Hygiene Data'!$F$5,0,10*ROW('Hygiene Data'!F1))),'Data Summary'!DU7="Yes"),OFFSET('Hygiene Data'!$F$5,0,10*ROW('Hygiene Data'!F1)),NA())</f>
        <v>#N/A</v>
      </c>
      <c r="BG7" s="300" t="e">
        <f ca="1">+IF(AND(ISNUMBER(OFFSET('Hygiene Data'!$F$7,0,10*ROW('Hygiene Data'!F1))),'Data Summary'!DV7="Yes"),OFFSET('Hygiene Data'!$F$7,0,10*ROW('Hygiene Data'!F1)),NA())</f>
        <v>#N/A</v>
      </c>
      <c r="BH7" s="300" t="e">
        <f ca="1">+IF(AND(ISNUMBER(OFFSET('Hygiene Data'!$F$9,0,10*ROW('Hygiene Data'!F1))),'Data Summary'!DW7="Yes"),OFFSET('Hygiene Data'!$F$9,0,10*ROW('Hygiene Data'!F1)),NA())</f>
        <v>#N/A</v>
      </c>
      <c r="BI7" s="300" t="e">
        <f ca="1">+IF(AND(ISNUMBER(OFFSET('Hygiene Data'!$G$5,0,10*ROW('Hygiene Data'!G1))),'Data Summary'!DX7="Yes"),OFFSET('Hygiene Data'!$G$5,0,10*ROW('Hygiene Data'!G1)),NA())</f>
        <v>#N/A</v>
      </c>
      <c r="BJ7" s="300" t="e">
        <f ca="1">+IF(AND(ISNUMBER(OFFSET('Hygiene Data'!$G$7,0,10*ROW('Hygiene Data'!G1))),'Data Summary'!DY7="Yes"),OFFSET('Hygiene Data'!$G$7,0,10*ROW('Hygiene Data'!G1)),NA())</f>
        <v>#N/A</v>
      </c>
      <c r="BK7" s="300" t="e">
        <f ca="1">+IF(AND(ISNUMBER(OFFSET('Hygiene Data'!$G$9,0,10*ROW('Hygiene Data'!G1))),'Data Summary'!DZ7="Yes"),OFFSET('Hygiene Data'!$G$9,0,10*ROW('Hygiene Data'!G1)),NA())</f>
        <v>#N/A</v>
      </c>
      <c r="BL7" s="300">
        <f ca="1">+IF(AND(ISNUMBER(OFFSET('Hygiene Data'!$H$5,0,10*ROW('Hygiene Data'!H1))),'Data Summary'!EA7="Yes"),OFFSET('Hygiene Data'!$H$5,0,10*ROW('Hygiene Data'!H1)),NA())</f>
        <v>100</v>
      </c>
      <c r="BM7" s="300">
        <f ca="1">+IF(AND(ISNUMBER(OFFSET('Hygiene Data'!$H$7,0,10*ROW('Hygiene Data'!H1))),'Data Summary'!EB7="Yes"),OFFSET('Hygiene Data'!$H$7,0,10*ROW('Hygiene Data'!H1)),NA())</f>
        <v>100</v>
      </c>
      <c r="BN7" s="300">
        <f ca="1">+IF(AND(ISNUMBER(OFFSET('Hygiene Data'!$H$9,0,10*ROW('Hygiene Data'!H1))),'Data Summary'!EC7="Yes"),OFFSET('Hygiene Data'!$H$9,0,10*ROW('Hygiene Data'!H1)),NA())</f>
        <v>100</v>
      </c>
      <c r="BO7" s="300">
        <f ca="1">+IF(AND(ISNUMBER(OFFSET('Hygiene Data'!$I$5,0,10*ROW('Hygiene Data'!I1))),'Data Summary'!ED7="Yes"),OFFSET('Hygiene Data'!$I$5,0,10*ROW('Hygiene Data'!I1)),NA())</f>
        <v>100</v>
      </c>
      <c r="BP7" s="300">
        <f ca="1">+IF(AND(ISNUMBER(OFFSET('Hygiene Data'!$I$7,0,10*ROW('Hygiene Data'!I1))),'Data Summary'!EE7="Yes"),OFFSET('Hygiene Data'!$I$7,0,10*ROW('Hygiene Data'!I1)),NA())</f>
        <v>100</v>
      </c>
      <c r="BQ7" s="300">
        <f ca="1">+IF(AND(ISNUMBER(OFFSET('Hygiene Data'!$I$9,0,10*ROW('Hygiene Data'!I1))),'Data Summary'!EF7="Yes"),OFFSET('Hygiene Data'!$I$9,0,10*ROW('Hygiene Data'!I1)),NA())</f>
        <v>100</v>
      </c>
    </row>
    <row r="8" spans="1:69" x14ac:dyDescent="0.2">
      <c r="A8" s="296" t="str">
        <f ca="1">+RIGHT('Data Summary'!A8,LEN('Data Summary'!A8)-9)</f>
        <v>UIS</v>
      </c>
      <c r="B8" s="270" t="str">
        <f ca="1">+IF(ISTEXT('Data Summary'!B8),'Data Summary'!B8,"")</f>
        <v>Other</v>
      </c>
      <c r="C8" s="297">
        <f ca="1">+VALUE('Data Summary'!C8)</f>
        <v>2015</v>
      </c>
      <c r="D8" s="298">
        <f ca="1">+IF(AND(ISNUMBER(OFFSET('Water Data'!$D$4,0,10*ROW('Water Data'!D2))),'Data Summary'!BS8="Yes"),100-OFFSET('Water Data'!$D$4,0,10*ROW('Water Data'!D2)),NA())</f>
        <v>100</v>
      </c>
      <c r="E8" s="298">
        <f ca="1">+IF(AND(ISNUMBER(OFFSET('Water Data'!$D$6,0,10*ROW('Water Data'!D2))),'Data Summary'!BT8="Yes"),OFFSET('Water Data'!$D$6,0,10*ROW('Water Data'!D2)),NA())</f>
        <v>100</v>
      </c>
      <c r="F8" s="298">
        <f ca="1">+IF(AND(ISNUMBER(OFFSET('Water Data'!$D$9,0,10*ROW('Water Data'!D2))),'Data Summary'!BU8="Yes"),OFFSET('Water Data'!$D$9,0,10*ROW('Water Data'!D2)),NA())</f>
        <v>100</v>
      </c>
      <c r="G8" s="298" t="e">
        <f ca="1">+IF(AND(ISNUMBER(OFFSET('Water Data'!$E$4,0,10*ROW('Water Data'!E2))),'Data Summary'!BV8="Yes"),100-OFFSET('Water Data'!$E$4,0,10*ROW('Water Data'!E2)),NA())</f>
        <v>#N/A</v>
      </c>
      <c r="H8" s="298" t="e">
        <f ca="1">+IF(AND(ISNUMBER(OFFSET('Water Data'!$E$6,0,10*ROW('Water Data'!E2))),'Data Summary'!BW8="Yes"),OFFSET('Water Data'!$E$6,0,10*ROW('Water Data'!E2)),NA())</f>
        <v>#N/A</v>
      </c>
      <c r="I8" s="298" t="e">
        <f ca="1">+IF(AND(ISNUMBER(OFFSET('Water Data'!$E$9,0,10*ROW('Water Data'!E2))),'Data Summary'!BX8="Yes"),OFFSET('Water Data'!$E$9,0,10*ROW('Water Data'!E2)),NA())</f>
        <v>#N/A</v>
      </c>
      <c r="J8" s="298" t="e">
        <f ca="1">+IF(AND(ISNUMBER(OFFSET('Water Data'!$F$4,0,10*ROW('Water Data'!F2))),'Data Summary'!BY8="Yes"),100-OFFSET('Water Data'!$F$4,0,10*ROW('Water Data'!F2)),NA())</f>
        <v>#N/A</v>
      </c>
      <c r="K8" s="298" t="e">
        <f ca="1">+IF(AND(ISNUMBER(OFFSET('Water Data'!$F$6,0,10*ROW('Water Data'!F2))),'Data Summary'!BZ8="Yes"),OFFSET('Water Data'!$F$6,0,10*ROW('Water Data'!F2)),NA())</f>
        <v>#N/A</v>
      </c>
      <c r="L8" s="298" t="e">
        <f ca="1">+IF(AND(ISNUMBER(OFFSET('Water Data'!$F$9,0,10*ROW('Water Data'!F2))),'Data Summary'!CA8="Yes"),OFFSET('Water Data'!$F$9,0,10*ROW('Water Data'!F2)),NA())</f>
        <v>#N/A</v>
      </c>
      <c r="M8" s="298" t="e">
        <f ca="1">+IF(AND(ISNUMBER(OFFSET('Water Data'!$G$4,0,10*ROW('Water Data'!G2))),'Data Summary'!CB8="Yes"),100-OFFSET('Water Data'!$G$4,0,10*ROW('Water Data'!G2)),NA())</f>
        <v>#N/A</v>
      </c>
      <c r="N8" s="298" t="e">
        <f ca="1">+IF(AND(ISNUMBER(OFFSET('Water Data'!$G$6,0,10*ROW('Water Data'!G2))),'Data Summary'!CC8="Yes"),OFFSET('Water Data'!$G$6,0,10*ROW('Water Data'!G2)),NA())</f>
        <v>#N/A</v>
      </c>
      <c r="O8" s="298" t="e">
        <f ca="1">+IF(AND(ISNUMBER(OFFSET('Water Data'!$G$9,0,10*ROW('Water Data'!G2))),'Data Summary'!CD8="Yes"),OFFSET('Water Data'!$G$9,0,10*ROW('Water Data'!G2)),NA())</f>
        <v>#N/A</v>
      </c>
      <c r="P8" s="298">
        <f ca="1">+IF(AND(ISNUMBER(OFFSET('Water Data'!$H$4,0,10*ROW('Water Data'!H2))),'Data Summary'!CE8="Yes"),100-OFFSET('Water Data'!$H$4,0,10*ROW('Water Data'!H2)),NA())</f>
        <v>100</v>
      </c>
      <c r="Q8" s="298">
        <f ca="1">+IF(AND(ISNUMBER(OFFSET('Water Data'!$H$6,0,10*ROW('Water Data'!H2))),'Data Summary'!CF8="Yes"),OFFSET('Water Data'!$H$6,0,10*ROW('Water Data'!H2)),NA())</f>
        <v>100</v>
      </c>
      <c r="R8" s="298">
        <f ca="1">+IF(AND(ISNUMBER(OFFSET('Water Data'!$H$9,0,10*ROW('Water Data'!H2))),'Data Summary'!CG8="Yes"),OFFSET('Water Data'!$H$9,0,10*ROW('Water Data'!H2)),NA())</f>
        <v>100</v>
      </c>
      <c r="S8" s="298">
        <f ca="1">+IF(AND(ISNUMBER(OFFSET('Water Data'!$I$4,0,10*ROW('Water Data'!I2))),'Data Summary'!CH8="Yes"),100-OFFSET('Water Data'!$I$4,0,10*ROW('Water Data'!I2)),NA())</f>
        <v>100</v>
      </c>
      <c r="T8" s="298">
        <f ca="1">+IF(AND(ISNUMBER(OFFSET('Water Data'!$I$6,0,10*ROW('Water Data'!I2))),'Data Summary'!CI8="Yes"),OFFSET('Water Data'!$I$6,0,10*ROW('Water Data'!I2)),NA())</f>
        <v>100</v>
      </c>
      <c r="U8" s="298">
        <f ca="1">+IF(AND(ISNUMBER(OFFSET('Water Data'!$I$9,0,10*ROW('Water Data'!I2))),'Data Summary'!CJ8="Yes"),OFFSET('Water Data'!$I$9,0,10*ROW('Water Data'!I2)),NA())</f>
        <v>100</v>
      </c>
      <c r="V8" s="299">
        <f ca="1">+IF(AND(ISNUMBER(OFFSET('Sanitation Data'!$D$4,0,10*ROW('Sanitation Data'!D2))),'Data Summary'!CK8="Yes"),100-OFFSET('Sanitation Data'!$D$4,0,10*ROW('Sanitation Data'!D2)),NA())</f>
        <v>100</v>
      </c>
      <c r="W8" s="299">
        <f ca="1">+IF(AND(ISNUMBER(OFFSET('Sanitation Data'!$D$6,0,10*ROW('Sanitation Data'!D2))),'Data Summary'!CL8="Yes"),OFFSET('Sanitation Data'!$D$6,0,10*ROW('Sanitation Data'!D2)),NA())</f>
        <v>100</v>
      </c>
      <c r="X8" s="299" t="e">
        <f ca="1">+IF(AND(ISNUMBER(OFFSET('Sanitation Data'!$D$10,0,10*ROW('Sanitation Data'!D2))),'Data Summary'!CM8="Yes"),OFFSET('Sanitation Data'!$D$10,0,10*ROW('Sanitation Data'!D2)),NA())</f>
        <v>#N/A</v>
      </c>
      <c r="Y8" s="299" t="e">
        <f ca="1">+IF(AND(ISNUMBER(OFFSET('Sanitation Data'!$D$11,0,10*ROW('Sanitation Data'!D2))),'Data Summary'!CN8="Yes"),OFFSET('Sanitation Data'!$D$11,0,10*ROW('Sanitation Data'!D2)),NA())</f>
        <v>#N/A</v>
      </c>
      <c r="Z8" s="299">
        <f ca="1">+IF(AND(ISNUMBER(OFFSET('Sanitation Data'!$D$12,0,10*ROW('Sanitation Data'!D2))),'Data Summary'!CO8="Yes"),OFFSET('Sanitation Data'!$D$12,0,10*ROW('Sanitation Data'!D2)),NA())</f>
        <v>100</v>
      </c>
      <c r="AA8" s="299" t="e">
        <f ca="1">+IF(AND(ISNUMBER(OFFSET('Sanitation Data'!$E$4,0,10*ROW('Sanitation Data'!E2))),'Data Summary'!CP8="Yes"),100-OFFSET('Sanitation Data'!$E$4,0,10*ROW('Sanitation Data'!E2)),NA())</f>
        <v>#N/A</v>
      </c>
      <c r="AB8" s="299" t="e">
        <f ca="1">+IF(AND(ISNUMBER(OFFSET('Sanitation Data'!$E$6,0,10*ROW('Sanitation Data'!E2))),'Data Summary'!CQ8="Yes"),OFFSET('Sanitation Data'!$E$6,0,10*ROW('Sanitation Data'!E2)),NA())</f>
        <v>#N/A</v>
      </c>
      <c r="AC8" s="299" t="e">
        <f ca="1">+IF(AND(ISNUMBER(OFFSET('Sanitation Data'!$E$10,0,10*ROW('Sanitation Data'!E2))),'Data Summary'!CR8="Yes"),OFFSET('Sanitation Data'!$E$10,0,10*ROW('Sanitation Data'!E2)),NA())</f>
        <v>#N/A</v>
      </c>
      <c r="AD8" s="299" t="e">
        <f ca="1">+IF(AND(ISNUMBER(OFFSET('Sanitation Data'!$E$11,0,10*ROW('Sanitation Data'!E2))),'Data Summary'!CS8="Yes"),OFFSET('Sanitation Data'!$E$11,0,10*ROW('Sanitation Data'!E2)),NA())</f>
        <v>#N/A</v>
      </c>
      <c r="AE8" s="299" t="e">
        <f ca="1">+IF(AND(ISNUMBER(OFFSET('Sanitation Data'!$E$12,0,10*ROW('Sanitation Data'!E2))),'Data Summary'!CT8="Yes"),OFFSET('Sanitation Data'!$E$12,0,10*ROW('Sanitation Data'!E2)),NA())</f>
        <v>#N/A</v>
      </c>
      <c r="AF8" s="299" t="e">
        <f ca="1">+IF(AND(ISNUMBER(OFFSET('Sanitation Data'!$F$4,0,10*ROW('Sanitation Data'!F2))),'Data Summary'!CU8="Yes"),100-OFFSET('Sanitation Data'!$F$4,0,10*ROW('Sanitation Data'!F2)),NA())</f>
        <v>#N/A</v>
      </c>
      <c r="AG8" s="299" t="e">
        <f ca="1">+IF(AND(ISNUMBER(OFFSET('Sanitation Data'!$F$6,0,10*ROW('Sanitation Data'!F2))),'Data Summary'!CV8="Yes"),OFFSET('Sanitation Data'!$F$6,0,10*ROW('Sanitation Data'!F2)),NA())</f>
        <v>#N/A</v>
      </c>
      <c r="AH8" s="299" t="e">
        <f ca="1">+IF(AND(ISNUMBER(OFFSET('Sanitation Data'!$F$10,0,10*ROW('Sanitation Data'!F2))),'Data Summary'!CW8="Yes"),OFFSET('Sanitation Data'!$F$10,0,10*ROW('Sanitation Data'!F2)),NA())</f>
        <v>#N/A</v>
      </c>
      <c r="AI8" s="299" t="e">
        <f ca="1">+IF(AND(ISNUMBER(OFFSET('Sanitation Data'!$F$11,0,10*ROW('Sanitation Data'!F2))),'Data Summary'!CX8="Yes"),OFFSET('Sanitation Data'!$F$11,0,10*ROW('Sanitation Data'!F2)),NA())</f>
        <v>#N/A</v>
      </c>
      <c r="AJ8" s="299" t="e">
        <f ca="1">+IF(AND(ISNUMBER(OFFSET('Sanitation Data'!$F$12,0,10*ROW('Sanitation Data'!F2))),'Data Summary'!CY8="Yes"),OFFSET('Sanitation Data'!$F$12,0,10*ROW('Sanitation Data'!F2)),NA())</f>
        <v>#N/A</v>
      </c>
      <c r="AK8" s="299" t="e">
        <f ca="1">+IF(AND(ISNUMBER(OFFSET('Sanitation Data'!$G$4,0,10*ROW('Sanitation Data'!G2))),'Data Summary'!CZ8="Yes"),100-OFFSET('Sanitation Data'!$G$4,0,10*ROW('Sanitation Data'!G2)),NA())</f>
        <v>#N/A</v>
      </c>
      <c r="AL8" s="299" t="e">
        <f ca="1">+IF(AND(ISNUMBER(OFFSET('Sanitation Data'!$G$6,0,10*ROW('Sanitation Data'!G2))),'Data Summary'!DA8="Yes"),OFFSET('Sanitation Data'!$G$6,0,10*ROW('Sanitation Data'!G2)),NA())</f>
        <v>#N/A</v>
      </c>
      <c r="AM8" s="299" t="e">
        <f ca="1">+IF(AND(ISNUMBER(OFFSET('Sanitation Data'!$G$10,0,10*ROW('Sanitation Data'!G2))),'Data Summary'!DB8="Yes"),OFFSET('Sanitation Data'!$G$10,0,10*ROW('Sanitation Data'!G2)),NA())</f>
        <v>#N/A</v>
      </c>
      <c r="AN8" s="299" t="e">
        <f ca="1">+IF(AND(ISNUMBER(OFFSET('Sanitation Data'!$G$11,0,10*ROW('Sanitation Data'!G2))),'Data Summary'!DC8="Yes"),OFFSET('Sanitation Data'!$G$11,0,10*ROW('Sanitation Data'!G2)),NA())</f>
        <v>#N/A</v>
      </c>
      <c r="AO8" s="299" t="e">
        <f ca="1">+IF(AND(ISNUMBER(OFFSET('Sanitation Data'!$G$12,0,10*ROW('Sanitation Data'!G2))),'Data Summary'!DD8="Yes"),OFFSET('Sanitation Data'!$G$12,0,10*ROW('Sanitation Data'!G2)),NA())</f>
        <v>#N/A</v>
      </c>
      <c r="AP8" s="299">
        <f ca="1">+IF(AND(ISNUMBER(OFFSET('Sanitation Data'!$H$4,0,10*ROW('Sanitation Data'!H2))),'Data Summary'!DE8="Yes"),100-OFFSET('Sanitation Data'!$H$4,0,10*ROW('Sanitation Data'!H2)),NA())</f>
        <v>100</v>
      </c>
      <c r="AQ8" s="299">
        <f ca="1">+IF(AND(ISNUMBER(OFFSET('Sanitation Data'!$H$6,0,10*ROW('Sanitation Data'!H2))),'Data Summary'!DF8="Yes"),OFFSET('Sanitation Data'!$H$6,0,10*ROW('Sanitation Data'!H2)),NA())</f>
        <v>100</v>
      </c>
      <c r="AR8" s="299" t="e">
        <f ca="1">+IF(AND(ISNUMBER(OFFSET('Sanitation Data'!$H$10,0,10*ROW('Sanitation Data'!H2))),'Data Summary'!DG8="Yes"),OFFSET('Sanitation Data'!$H$10,0,10*ROW('Sanitation Data'!H2)),NA())</f>
        <v>#N/A</v>
      </c>
      <c r="AS8" s="299" t="e">
        <f ca="1">+IF(AND(ISNUMBER(OFFSET('Sanitation Data'!$H$11,0,10*ROW('Sanitation Data'!H2))),'Data Summary'!DH8="Yes"),OFFSET('Sanitation Data'!$H$11,0,10*ROW('Sanitation Data'!H2)),NA())</f>
        <v>#N/A</v>
      </c>
      <c r="AT8" s="299">
        <f ca="1">+IF(AND(ISNUMBER(OFFSET('Sanitation Data'!$H$12,0,10*ROW('Sanitation Data'!H2))),'Data Summary'!DI8="Yes"),OFFSET('Sanitation Data'!$H$12,0,10*ROW('Sanitation Data'!H2)),NA())</f>
        <v>100</v>
      </c>
      <c r="AU8" s="299">
        <f ca="1">+IF(AND(ISNUMBER(OFFSET('Sanitation Data'!$I$4,0,10*ROW('Sanitation Data'!I2))),'Data Summary'!DJ8="Yes"),100-OFFSET('Sanitation Data'!$I$4,0,10*ROW('Sanitation Data'!I2)),NA())</f>
        <v>100</v>
      </c>
      <c r="AV8" s="299">
        <f ca="1">+IF(AND(ISNUMBER(OFFSET('Sanitation Data'!$I$6,0,10*ROW('Sanitation Data'!I2))),'Data Summary'!DK8="Yes"),OFFSET('Sanitation Data'!$I$6,0,10*ROW('Sanitation Data'!I2)),NA())</f>
        <v>100</v>
      </c>
      <c r="AW8" s="299" t="e">
        <f ca="1">+IF(AND(ISNUMBER(OFFSET('Sanitation Data'!$I$10,0,10*ROW('Sanitation Data'!I2))),'Data Summary'!DL8="Yes"),OFFSET('Sanitation Data'!$I$10,0,10*ROW('Sanitation Data'!I2)),NA())</f>
        <v>#N/A</v>
      </c>
      <c r="AX8" s="299" t="e">
        <f ca="1">+IF(AND(ISNUMBER(OFFSET('Sanitation Data'!$I$11,0,10*ROW('Sanitation Data'!I2))),'Data Summary'!DM8="Yes"),OFFSET('Sanitation Data'!$I$11,0,10*ROW('Sanitation Data'!I2)),NA())</f>
        <v>#N/A</v>
      </c>
      <c r="AY8" s="299">
        <f ca="1">+IF(AND(ISNUMBER(OFFSET('Sanitation Data'!$I$12,0,10*ROW('Sanitation Data'!I2))),'Data Summary'!DN8="Yes"),OFFSET('Sanitation Data'!$I$12,0,10*ROW('Sanitation Data'!I2)),NA())</f>
        <v>100</v>
      </c>
      <c r="AZ8" s="300">
        <f ca="1">+IF(AND(ISNUMBER(OFFSET('Hygiene Data'!$D$5,0,10*ROW('Hygiene Data'!D2))),'Data Summary'!DO8="Yes"),OFFSET('Hygiene Data'!$D$5,0,10*ROW('Hygiene Data'!D2)),NA())</f>
        <v>100</v>
      </c>
      <c r="BA8" s="300">
        <f ca="1">+IF(AND(ISNUMBER(OFFSET('Hygiene Data'!$D$7,0,10*ROW('Hygiene Data'!D2))),'Data Summary'!DP8="Yes"),OFFSET('Hygiene Data'!$D$7,0,10*ROW('Hygiene Data'!D2)),NA())</f>
        <v>100</v>
      </c>
      <c r="BB8" s="300">
        <f ca="1">+IF(AND(ISNUMBER(OFFSET('Hygiene Data'!$D$9,0,10*ROW('Hygiene Data'!D2))),'Data Summary'!DQ8="Yes"),OFFSET('Hygiene Data'!$D$9,0,10*ROW('Hygiene Data'!D2)),NA())</f>
        <v>100</v>
      </c>
      <c r="BC8" s="300" t="e">
        <f ca="1">+IF(AND(ISNUMBER(OFFSET('Hygiene Data'!$E$5,0,10*ROW('Hygiene Data'!E2))),'Data Summary'!DR8="Yes"),OFFSET('Hygiene Data'!$E$5,0,10*ROW('Hygiene Data'!E2)),NA())</f>
        <v>#N/A</v>
      </c>
      <c r="BD8" s="300" t="e">
        <f ca="1">+IF(AND(ISNUMBER(OFFSET('Hygiene Data'!$E$7,0,10*ROW('Hygiene Data'!E2))),'Data Summary'!DS8="Yes"),OFFSET('Hygiene Data'!$E$7,0,10*ROW('Hygiene Data'!E2)),NA())</f>
        <v>#N/A</v>
      </c>
      <c r="BE8" s="300" t="e">
        <f ca="1">+IF(AND(ISNUMBER(OFFSET('Hygiene Data'!$E$9,0,10*ROW('Hygiene Data'!E2))),'Data Summary'!DT8="Yes"),OFFSET('Hygiene Data'!$E$9,0,10*ROW('Hygiene Data'!E2)),NA())</f>
        <v>#N/A</v>
      </c>
      <c r="BF8" s="300" t="e">
        <f ca="1">+IF(AND(ISNUMBER(OFFSET('Hygiene Data'!$F$5,0,10*ROW('Hygiene Data'!F2))),'Data Summary'!DU8="Yes"),OFFSET('Hygiene Data'!$F$5,0,10*ROW('Hygiene Data'!F2)),NA())</f>
        <v>#N/A</v>
      </c>
      <c r="BG8" s="300" t="e">
        <f ca="1">+IF(AND(ISNUMBER(OFFSET('Hygiene Data'!$F$7,0,10*ROW('Hygiene Data'!F2))),'Data Summary'!DV8="Yes"),OFFSET('Hygiene Data'!$F$7,0,10*ROW('Hygiene Data'!F2)),NA())</f>
        <v>#N/A</v>
      </c>
      <c r="BH8" s="300" t="e">
        <f ca="1">+IF(AND(ISNUMBER(OFFSET('Hygiene Data'!$F$9,0,10*ROW('Hygiene Data'!F2))),'Data Summary'!DW8="Yes"),OFFSET('Hygiene Data'!$F$9,0,10*ROW('Hygiene Data'!F2)),NA())</f>
        <v>#N/A</v>
      </c>
      <c r="BI8" s="300" t="e">
        <f ca="1">+IF(AND(ISNUMBER(OFFSET('Hygiene Data'!$G$5,0,10*ROW('Hygiene Data'!G2))),'Data Summary'!DX8="Yes"),OFFSET('Hygiene Data'!$G$5,0,10*ROW('Hygiene Data'!G2)),NA())</f>
        <v>#N/A</v>
      </c>
      <c r="BJ8" s="300" t="e">
        <f ca="1">+IF(AND(ISNUMBER(OFFSET('Hygiene Data'!$G$7,0,10*ROW('Hygiene Data'!G2))),'Data Summary'!DY8="Yes"),OFFSET('Hygiene Data'!$G$7,0,10*ROW('Hygiene Data'!G2)),NA())</f>
        <v>#N/A</v>
      </c>
      <c r="BK8" s="300" t="e">
        <f ca="1">+IF(AND(ISNUMBER(OFFSET('Hygiene Data'!$G$9,0,10*ROW('Hygiene Data'!G2))),'Data Summary'!DZ8="Yes"),OFFSET('Hygiene Data'!$G$9,0,10*ROW('Hygiene Data'!G2)),NA())</f>
        <v>#N/A</v>
      </c>
      <c r="BL8" s="300">
        <f ca="1">+IF(AND(ISNUMBER(OFFSET('Hygiene Data'!$H$5,0,10*ROW('Hygiene Data'!H2))),'Data Summary'!EA8="Yes"),OFFSET('Hygiene Data'!$H$5,0,10*ROW('Hygiene Data'!H2)),NA())</f>
        <v>100</v>
      </c>
      <c r="BM8" s="300">
        <f ca="1">+IF(AND(ISNUMBER(OFFSET('Hygiene Data'!$H$7,0,10*ROW('Hygiene Data'!H2))),'Data Summary'!EB8="Yes"),OFFSET('Hygiene Data'!$H$7,0,10*ROW('Hygiene Data'!H2)),NA())</f>
        <v>100</v>
      </c>
      <c r="BN8" s="300">
        <f ca="1">+IF(AND(ISNUMBER(OFFSET('Hygiene Data'!$H$9,0,10*ROW('Hygiene Data'!H2))),'Data Summary'!EC8="Yes"),OFFSET('Hygiene Data'!$H$9,0,10*ROW('Hygiene Data'!H2)),NA())</f>
        <v>100</v>
      </c>
      <c r="BO8" s="300">
        <f ca="1">+IF(AND(ISNUMBER(OFFSET('Hygiene Data'!$I$5,0,10*ROW('Hygiene Data'!I2))),'Data Summary'!ED8="Yes"),OFFSET('Hygiene Data'!$I$5,0,10*ROW('Hygiene Data'!I2)),NA())</f>
        <v>100</v>
      </c>
      <c r="BP8" s="300">
        <f ca="1">+IF(AND(ISNUMBER(OFFSET('Hygiene Data'!$I$7,0,10*ROW('Hygiene Data'!I2))),'Data Summary'!EE8="Yes"),OFFSET('Hygiene Data'!$I$7,0,10*ROW('Hygiene Data'!I2)),NA())</f>
        <v>100</v>
      </c>
      <c r="BQ8" s="300">
        <f ca="1">+IF(AND(ISNUMBER(OFFSET('Hygiene Data'!$I$9,0,10*ROW('Hygiene Data'!I2))),'Data Summary'!EF8="Yes"),OFFSET('Hygiene Data'!$I$9,0,10*ROW('Hygiene Data'!I2)),NA())</f>
        <v>100</v>
      </c>
    </row>
    <row r="9" spans="1:69" x14ac:dyDescent="0.2">
      <c r="A9" s="296" t="str">
        <f ca="1">+RIGHT('Data Summary'!A9,LEN('Data Summary'!A9)-9)</f>
        <v>UIS</v>
      </c>
      <c r="B9" s="270" t="str">
        <f ca="1">+IF(ISTEXT('Data Summary'!B9),'Data Summary'!B9,"")</f>
        <v>Other</v>
      </c>
      <c r="C9" s="297">
        <f ca="1">+VALUE('Data Summary'!C9)</f>
        <v>2016</v>
      </c>
      <c r="D9" s="298">
        <f ca="1">+IF(AND(ISNUMBER(OFFSET('Water Data'!$D$4,0,10*ROW('Water Data'!D3))),'Data Summary'!BS9="Yes"),100-OFFSET('Water Data'!$D$4,0,10*ROW('Water Data'!D3)),NA())</f>
        <v>100</v>
      </c>
      <c r="E9" s="298">
        <f ca="1">+IF(AND(ISNUMBER(OFFSET('Water Data'!$D$6,0,10*ROW('Water Data'!D3))),'Data Summary'!BT9="Yes"),OFFSET('Water Data'!$D$6,0,10*ROW('Water Data'!D3)),NA())</f>
        <v>100</v>
      </c>
      <c r="F9" s="298">
        <f ca="1">+IF(AND(ISNUMBER(OFFSET('Water Data'!$D$9,0,10*ROW('Water Data'!D3))),'Data Summary'!BU9="Yes"),OFFSET('Water Data'!$D$9,0,10*ROW('Water Data'!D3)),NA())</f>
        <v>100</v>
      </c>
      <c r="G9" s="298" t="e">
        <f ca="1">+IF(AND(ISNUMBER(OFFSET('Water Data'!$E$4,0,10*ROW('Water Data'!E3))),'Data Summary'!BV9="Yes"),100-OFFSET('Water Data'!$E$4,0,10*ROW('Water Data'!E3)),NA())</f>
        <v>#N/A</v>
      </c>
      <c r="H9" s="298" t="e">
        <f ca="1">+IF(AND(ISNUMBER(OFFSET('Water Data'!$E$6,0,10*ROW('Water Data'!E3))),'Data Summary'!BW9="Yes"),OFFSET('Water Data'!$E$6,0,10*ROW('Water Data'!E3)),NA())</f>
        <v>#N/A</v>
      </c>
      <c r="I9" s="298" t="e">
        <f ca="1">+IF(AND(ISNUMBER(OFFSET('Water Data'!$E$9,0,10*ROW('Water Data'!E3))),'Data Summary'!BX9="Yes"),OFFSET('Water Data'!$E$9,0,10*ROW('Water Data'!E3)),NA())</f>
        <v>#N/A</v>
      </c>
      <c r="J9" s="298" t="e">
        <f ca="1">+IF(AND(ISNUMBER(OFFSET('Water Data'!$F$4,0,10*ROW('Water Data'!F3))),'Data Summary'!BY9="Yes"),100-OFFSET('Water Data'!$F$4,0,10*ROW('Water Data'!F3)),NA())</f>
        <v>#N/A</v>
      </c>
      <c r="K9" s="298" t="e">
        <f ca="1">+IF(AND(ISNUMBER(OFFSET('Water Data'!$F$6,0,10*ROW('Water Data'!F3))),'Data Summary'!BZ9="Yes"),OFFSET('Water Data'!$F$6,0,10*ROW('Water Data'!F3)),NA())</f>
        <v>#N/A</v>
      </c>
      <c r="L9" s="298" t="e">
        <f ca="1">+IF(AND(ISNUMBER(OFFSET('Water Data'!$F$9,0,10*ROW('Water Data'!F3))),'Data Summary'!CA9="Yes"),OFFSET('Water Data'!$F$9,0,10*ROW('Water Data'!F3)),NA())</f>
        <v>#N/A</v>
      </c>
      <c r="M9" s="298" t="e">
        <f ca="1">+IF(AND(ISNUMBER(OFFSET('Water Data'!$G$4,0,10*ROW('Water Data'!G3))),'Data Summary'!CB9="Yes"),100-OFFSET('Water Data'!$G$4,0,10*ROW('Water Data'!G3)),NA())</f>
        <v>#N/A</v>
      </c>
      <c r="N9" s="298" t="e">
        <f ca="1">+IF(AND(ISNUMBER(OFFSET('Water Data'!$G$6,0,10*ROW('Water Data'!G3))),'Data Summary'!CC9="Yes"),OFFSET('Water Data'!$G$6,0,10*ROW('Water Data'!G3)),NA())</f>
        <v>#N/A</v>
      </c>
      <c r="O9" s="298" t="e">
        <f ca="1">+IF(AND(ISNUMBER(OFFSET('Water Data'!$G$9,0,10*ROW('Water Data'!G3))),'Data Summary'!CD9="Yes"),OFFSET('Water Data'!$G$9,0,10*ROW('Water Data'!G3)),NA())</f>
        <v>#N/A</v>
      </c>
      <c r="P9" s="298">
        <f ca="1">+IF(AND(ISNUMBER(OFFSET('Water Data'!$H$4,0,10*ROW('Water Data'!H3))),'Data Summary'!CE9="Yes"),100-OFFSET('Water Data'!$H$4,0,10*ROW('Water Data'!H3)),NA())</f>
        <v>100</v>
      </c>
      <c r="Q9" s="298">
        <f ca="1">+IF(AND(ISNUMBER(OFFSET('Water Data'!$H$6,0,10*ROW('Water Data'!H3))),'Data Summary'!CF9="Yes"),OFFSET('Water Data'!$H$6,0,10*ROW('Water Data'!H3)),NA())</f>
        <v>100</v>
      </c>
      <c r="R9" s="298">
        <f ca="1">+IF(AND(ISNUMBER(OFFSET('Water Data'!$H$9,0,10*ROW('Water Data'!H3))),'Data Summary'!CG9="Yes"),OFFSET('Water Data'!$H$9,0,10*ROW('Water Data'!H3)),NA())</f>
        <v>100</v>
      </c>
      <c r="S9" s="298">
        <f ca="1">+IF(AND(ISNUMBER(OFFSET('Water Data'!$I$4,0,10*ROW('Water Data'!I3))),'Data Summary'!CH9="Yes"),100-OFFSET('Water Data'!$I$4,0,10*ROW('Water Data'!I3)),NA())</f>
        <v>100</v>
      </c>
      <c r="T9" s="298">
        <f ca="1">+IF(AND(ISNUMBER(OFFSET('Water Data'!$I$6,0,10*ROW('Water Data'!I3))),'Data Summary'!CI9="Yes"),OFFSET('Water Data'!$I$6,0,10*ROW('Water Data'!I3)),NA())</f>
        <v>100</v>
      </c>
      <c r="U9" s="298">
        <f ca="1">+IF(AND(ISNUMBER(OFFSET('Water Data'!$I$9,0,10*ROW('Water Data'!I3))),'Data Summary'!CJ9="Yes"),OFFSET('Water Data'!$I$9,0,10*ROW('Water Data'!I3)),NA())</f>
        <v>100</v>
      </c>
      <c r="V9" s="299">
        <f ca="1">+IF(AND(ISNUMBER(OFFSET('Sanitation Data'!$D$4,0,10*ROW('Sanitation Data'!D3))),'Data Summary'!CK9="Yes"),100-OFFSET('Sanitation Data'!$D$4,0,10*ROW('Sanitation Data'!D3)),NA())</f>
        <v>100</v>
      </c>
      <c r="W9" s="299">
        <f ca="1">+IF(AND(ISNUMBER(OFFSET('Sanitation Data'!$D$6,0,10*ROW('Sanitation Data'!D3))),'Data Summary'!CL9="Yes"),OFFSET('Sanitation Data'!$D$6,0,10*ROW('Sanitation Data'!D3)),NA())</f>
        <v>100</v>
      </c>
      <c r="X9" s="299" t="e">
        <f ca="1">+IF(AND(ISNUMBER(OFFSET('Sanitation Data'!$D$10,0,10*ROW('Sanitation Data'!D3))),'Data Summary'!CM9="Yes"),OFFSET('Sanitation Data'!$D$10,0,10*ROW('Sanitation Data'!D3)),NA())</f>
        <v>#N/A</v>
      </c>
      <c r="Y9" s="299" t="e">
        <f ca="1">+IF(AND(ISNUMBER(OFFSET('Sanitation Data'!$D$11,0,10*ROW('Sanitation Data'!D3))),'Data Summary'!CN9="Yes"),OFFSET('Sanitation Data'!$D$11,0,10*ROW('Sanitation Data'!D3)),NA())</f>
        <v>#N/A</v>
      </c>
      <c r="Z9" s="299">
        <f ca="1">+IF(AND(ISNUMBER(OFFSET('Sanitation Data'!$D$12,0,10*ROW('Sanitation Data'!D3))),'Data Summary'!CO9="Yes"),OFFSET('Sanitation Data'!$D$12,0,10*ROW('Sanitation Data'!D3)),NA())</f>
        <v>100</v>
      </c>
      <c r="AA9" s="299" t="e">
        <f ca="1">+IF(AND(ISNUMBER(OFFSET('Sanitation Data'!$E$4,0,10*ROW('Sanitation Data'!E3))),'Data Summary'!CP9="Yes"),100-OFFSET('Sanitation Data'!$E$4,0,10*ROW('Sanitation Data'!E3)),NA())</f>
        <v>#N/A</v>
      </c>
      <c r="AB9" s="299" t="e">
        <f ca="1">+IF(AND(ISNUMBER(OFFSET('Sanitation Data'!$E$6,0,10*ROW('Sanitation Data'!E3))),'Data Summary'!CQ9="Yes"),OFFSET('Sanitation Data'!$E$6,0,10*ROW('Sanitation Data'!E3)),NA())</f>
        <v>#N/A</v>
      </c>
      <c r="AC9" s="299" t="e">
        <f ca="1">+IF(AND(ISNUMBER(OFFSET('Sanitation Data'!$E$10,0,10*ROW('Sanitation Data'!E3))),'Data Summary'!CR9="Yes"),OFFSET('Sanitation Data'!$E$10,0,10*ROW('Sanitation Data'!E3)),NA())</f>
        <v>#N/A</v>
      </c>
      <c r="AD9" s="299" t="e">
        <f ca="1">+IF(AND(ISNUMBER(OFFSET('Sanitation Data'!$E$11,0,10*ROW('Sanitation Data'!E3))),'Data Summary'!CS9="Yes"),OFFSET('Sanitation Data'!$E$11,0,10*ROW('Sanitation Data'!E3)),NA())</f>
        <v>#N/A</v>
      </c>
      <c r="AE9" s="299" t="e">
        <f ca="1">+IF(AND(ISNUMBER(OFFSET('Sanitation Data'!$E$12,0,10*ROW('Sanitation Data'!E3))),'Data Summary'!CT9="Yes"),OFFSET('Sanitation Data'!$E$12,0,10*ROW('Sanitation Data'!E3)),NA())</f>
        <v>#N/A</v>
      </c>
      <c r="AF9" s="299" t="e">
        <f ca="1">+IF(AND(ISNUMBER(OFFSET('Sanitation Data'!$F$4,0,10*ROW('Sanitation Data'!F3))),'Data Summary'!CU9="Yes"),100-OFFSET('Sanitation Data'!$F$4,0,10*ROW('Sanitation Data'!F3)),NA())</f>
        <v>#N/A</v>
      </c>
      <c r="AG9" s="299" t="e">
        <f ca="1">+IF(AND(ISNUMBER(OFFSET('Sanitation Data'!$F$6,0,10*ROW('Sanitation Data'!F3))),'Data Summary'!CV9="Yes"),OFFSET('Sanitation Data'!$F$6,0,10*ROW('Sanitation Data'!F3)),NA())</f>
        <v>#N/A</v>
      </c>
      <c r="AH9" s="299" t="e">
        <f ca="1">+IF(AND(ISNUMBER(OFFSET('Sanitation Data'!$F$10,0,10*ROW('Sanitation Data'!F3))),'Data Summary'!CW9="Yes"),OFFSET('Sanitation Data'!$F$10,0,10*ROW('Sanitation Data'!F3)),NA())</f>
        <v>#N/A</v>
      </c>
      <c r="AI9" s="299" t="e">
        <f ca="1">+IF(AND(ISNUMBER(OFFSET('Sanitation Data'!$F$11,0,10*ROW('Sanitation Data'!F3))),'Data Summary'!CX9="Yes"),OFFSET('Sanitation Data'!$F$11,0,10*ROW('Sanitation Data'!F3)),NA())</f>
        <v>#N/A</v>
      </c>
      <c r="AJ9" s="299" t="e">
        <f ca="1">+IF(AND(ISNUMBER(OFFSET('Sanitation Data'!$F$12,0,10*ROW('Sanitation Data'!F3))),'Data Summary'!CY9="Yes"),OFFSET('Sanitation Data'!$F$12,0,10*ROW('Sanitation Data'!F3)),NA())</f>
        <v>#N/A</v>
      </c>
      <c r="AK9" s="299" t="e">
        <f ca="1">+IF(AND(ISNUMBER(OFFSET('Sanitation Data'!$G$4,0,10*ROW('Sanitation Data'!G3))),'Data Summary'!CZ9="Yes"),100-OFFSET('Sanitation Data'!$G$4,0,10*ROW('Sanitation Data'!G3)),NA())</f>
        <v>#N/A</v>
      </c>
      <c r="AL9" s="299" t="e">
        <f ca="1">+IF(AND(ISNUMBER(OFFSET('Sanitation Data'!$G$6,0,10*ROW('Sanitation Data'!G3))),'Data Summary'!DA9="Yes"),OFFSET('Sanitation Data'!$G$6,0,10*ROW('Sanitation Data'!G3)),NA())</f>
        <v>#N/A</v>
      </c>
      <c r="AM9" s="299" t="e">
        <f ca="1">+IF(AND(ISNUMBER(OFFSET('Sanitation Data'!$G$10,0,10*ROW('Sanitation Data'!G3))),'Data Summary'!DB9="Yes"),OFFSET('Sanitation Data'!$G$10,0,10*ROW('Sanitation Data'!G3)),NA())</f>
        <v>#N/A</v>
      </c>
      <c r="AN9" s="299" t="e">
        <f ca="1">+IF(AND(ISNUMBER(OFFSET('Sanitation Data'!$G$11,0,10*ROW('Sanitation Data'!G3))),'Data Summary'!DC9="Yes"),OFFSET('Sanitation Data'!$G$11,0,10*ROW('Sanitation Data'!G3)),NA())</f>
        <v>#N/A</v>
      </c>
      <c r="AO9" s="299" t="e">
        <f ca="1">+IF(AND(ISNUMBER(OFFSET('Sanitation Data'!$G$12,0,10*ROW('Sanitation Data'!G3))),'Data Summary'!DD9="Yes"),OFFSET('Sanitation Data'!$G$12,0,10*ROW('Sanitation Data'!G3)),NA())</f>
        <v>#N/A</v>
      </c>
      <c r="AP9" s="299">
        <f ca="1">+IF(AND(ISNUMBER(OFFSET('Sanitation Data'!$H$4,0,10*ROW('Sanitation Data'!H3))),'Data Summary'!DE9="Yes"),100-OFFSET('Sanitation Data'!$H$4,0,10*ROW('Sanitation Data'!H3)),NA())</f>
        <v>100</v>
      </c>
      <c r="AQ9" s="299">
        <f ca="1">+IF(AND(ISNUMBER(OFFSET('Sanitation Data'!$H$6,0,10*ROW('Sanitation Data'!H3))),'Data Summary'!DF9="Yes"),OFFSET('Sanitation Data'!$H$6,0,10*ROW('Sanitation Data'!H3)),NA())</f>
        <v>100</v>
      </c>
      <c r="AR9" s="299" t="e">
        <f ca="1">+IF(AND(ISNUMBER(OFFSET('Sanitation Data'!$H$10,0,10*ROW('Sanitation Data'!H3))),'Data Summary'!DG9="Yes"),OFFSET('Sanitation Data'!$H$10,0,10*ROW('Sanitation Data'!H3)),NA())</f>
        <v>#N/A</v>
      </c>
      <c r="AS9" s="299" t="e">
        <f ca="1">+IF(AND(ISNUMBER(OFFSET('Sanitation Data'!$H$11,0,10*ROW('Sanitation Data'!H3))),'Data Summary'!DH9="Yes"),OFFSET('Sanitation Data'!$H$11,0,10*ROW('Sanitation Data'!H3)),NA())</f>
        <v>#N/A</v>
      </c>
      <c r="AT9" s="299">
        <f ca="1">+IF(AND(ISNUMBER(OFFSET('Sanitation Data'!$H$12,0,10*ROW('Sanitation Data'!H3))),'Data Summary'!DI9="Yes"),OFFSET('Sanitation Data'!$H$12,0,10*ROW('Sanitation Data'!H3)),NA())</f>
        <v>100</v>
      </c>
      <c r="AU9" s="299">
        <f ca="1">+IF(AND(ISNUMBER(OFFSET('Sanitation Data'!$I$4,0,10*ROW('Sanitation Data'!I3))),'Data Summary'!DJ9="Yes"),100-OFFSET('Sanitation Data'!$I$4,0,10*ROW('Sanitation Data'!I3)),NA())</f>
        <v>100</v>
      </c>
      <c r="AV9" s="299">
        <f ca="1">+IF(AND(ISNUMBER(OFFSET('Sanitation Data'!$I$6,0,10*ROW('Sanitation Data'!I3))),'Data Summary'!DK9="Yes"),OFFSET('Sanitation Data'!$I$6,0,10*ROW('Sanitation Data'!I3)),NA())</f>
        <v>100</v>
      </c>
      <c r="AW9" s="299" t="e">
        <f ca="1">+IF(AND(ISNUMBER(OFFSET('Sanitation Data'!$I$10,0,10*ROW('Sanitation Data'!I3))),'Data Summary'!DL9="Yes"),OFFSET('Sanitation Data'!$I$10,0,10*ROW('Sanitation Data'!I3)),NA())</f>
        <v>#N/A</v>
      </c>
      <c r="AX9" s="299" t="e">
        <f ca="1">+IF(AND(ISNUMBER(OFFSET('Sanitation Data'!$I$11,0,10*ROW('Sanitation Data'!I3))),'Data Summary'!DM9="Yes"),OFFSET('Sanitation Data'!$I$11,0,10*ROW('Sanitation Data'!I3)),NA())</f>
        <v>#N/A</v>
      </c>
      <c r="AY9" s="299">
        <f ca="1">+IF(AND(ISNUMBER(OFFSET('Sanitation Data'!$I$12,0,10*ROW('Sanitation Data'!I3))),'Data Summary'!DN9="Yes"),OFFSET('Sanitation Data'!$I$12,0,10*ROW('Sanitation Data'!I3)),NA())</f>
        <v>100</v>
      </c>
      <c r="AZ9" s="300">
        <f ca="1">+IF(AND(ISNUMBER(OFFSET('Hygiene Data'!$D$5,0,10*ROW('Hygiene Data'!D3))),'Data Summary'!DO9="Yes"),OFFSET('Hygiene Data'!$D$5,0,10*ROW('Hygiene Data'!D3)),NA())</f>
        <v>100</v>
      </c>
      <c r="BA9" s="300">
        <f ca="1">+IF(AND(ISNUMBER(OFFSET('Hygiene Data'!$D$7,0,10*ROW('Hygiene Data'!D3))),'Data Summary'!DP9="Yes"),OFFSET('Hygiene Data'!$D$7,0,10*ROW('Hygiene Data'!D3)),NA())</f>
        <v>100</v>
      </c>
      <c r="BB9" s="300">
        <f ca="1">+IF(AND(ISNUMBER(OFFSET('Hygiene Data'!$D$9,0,10*ROW('Hygiene Data'!D3))),'Data Summary'!DQ9="Yes"),OFFSET('Hygiene Data'!$D$9,0,10*ROW('Hygiene Data'!D3)),NA())</f>
        <v>100</v>
      </c>
      <c r="BC9" s="300" t="e">
        <f ca="1">+IF(AND(ISNUMBER(OFFSET('Hygiene Data'!$E$5,0,10*ROW('Hygiene Data'!E3))),'Data Summary'!DR9="Yes"),OFFSET('Hygiene Data'!$E$5,0,10*ROW('Hygiene Data'!E3)),NA())</f>
        <v>#N/A</v>
      </c>
      <c r="BD9" s="300" t="e">
        <f ca="1">+IF(AND(ISNUMBER(OFFSET('Hygiene Data'!$E$7,0,10*ROW('Hygiene Data'!E3))),'Data Summary'!DS9="Yes"),OFFSET('Hygiene Data'!$E$7,0,10*ROW('Hygiene Data'!E3)),NA())</f>
        <v>#N/A</v>
      </c>
      <c r="BE9" s="300" t="e">
        <f ca="1">+IF(AND(ISNUMBER(OFFSET('Hygiene Data'!$E$9,0,10*ROW('Hygiene Data'!E3))),'Data Summary'!DT9="Yes"),OFFSET('Hygiene Data'!$E$9,0,10*ROW('Hygiene Data'!E3)),NA())</f>
        <v>#N/A</v>
      </c>
      <c r="BF9" s="300" t="e">
        <f ca="1">+IF(AND(ISNUMBER(OFFSET('Hygiene Data'!$F$5,0,10*ROW('Hygiene Data'!F3))),'Data Summary'!DU9="Yes"),OFFSET('Hygiene Data'!$F$5,0,10*ROW('Hygiene Data'!F3)),NA())</f>
        <v>#N/A</v>
      </c>
      <c r="BG9" s="300" t="e">
        <f ca="1">+IF(AND(ISNUMBER(OFFSET('Hygiene Data'!$F$7,0,10*ROW('Hygiene Data'!F3))),'Data Summary'!DV9="Yes"),OFFSET('Hygiene Data'!$F$7,0,10*ROW('Hygiene Data'!F3)),NA())</f>
        <v>#N/A</v>
      </c>
      <c r="BH9" s="300" t="e">
        <f ca="1">+IF(AND(ISNUMBER(OFFSET('Hygiene Data'!$F$9,0,10*ROW('Hygiene Data'!F3))),'Data Summary'!DW9="Yes"),OFFSET('Hygiene Data'!$F$9,0,10*ROW('Hygiene Data'!F3)),NA())</f>
        <v>#N/A</v>
      </c>
      <c r="BI9" s="300" t="e">
        <f ca="1">+IF(AND(ISNUMBER(OFFSET('Hygiene Data'!$G$5,0,10*ROW('Hygiene Data'!G3))),'Data Summary'!DX9="Yes"),OFFSET('Hygiene Data'!$G$5,0,10*ROW('Hygiene Data'!G3)),NA())</f>
        <v>#N/A</v>
      </c>
      <c r="BJ9" s="300" t="e">
        <f ca="1">+IF(AND(ISNUMBER(OFFSET('Hygiene Data'!$G$7,0,10*ROW('Hygiene Data'!G3))),'Data Summary'!DY9="Yes"),OFFSET('Hygiene Data'!$G$7,0,10*ROW('Hygiene Data'!G3)),NA())</f>
        <v>#N/A</v>
      </c>
      <c r="BK9" s="300" t="e">
        <f ca="1">+IF(AND(ISNUMBER(OFFSET('Hygiene Data'!$G$9,0,10*ROW('Hygiene Data'!G3))),'Data Summary'!DZ9="Yes"),OFFSET('Hygiene Data'!$G$9,0,10*ROW('Hygiene Data'!G3)),NA())</f>
        <v>#N/A</v>
      </c>
      <c r="BL9" s="300">
        <f ca="1">+IF(AND(ISNUMBER(OFFSET('Hygiene Data'!$H$5,0,10*ROW('Hygiene Data'!H3))),'Data Summary'!EA9="Yes"),OFFSET('Hygiene Data'!$H$5,0,10*ROW('Hygiene Data'!H3)),NA())</f>
        <v>100</v>
      </c>
      <c r="BM9" s="300">
        <f ca="1">+IF(AND(ISNUMBER(OFFSET('Hygiene Data'!$H$7,0,10*ROW('Hygiene Data'!H3))),'Data Summary'!EB9="Yes"),OFFSET('Hygiene Data'!$H$7,0,10*ROW('Hygiene Data'!H3)),NA())</f>
        <v>100</v>
      </c>
      <c r="BN9" s="300">
        <f ca="1">+IF(AND(ISNUMBER(OFFSET('Hygiene Data'!$H$9,0,10*ROW('Hygiene Data'!H3))),'Data Summary'!EC9="Yes"),OFFSET('Hygiene Data'!$H$9,0,10*ROW('Hygiene Data'!H3)),NA())</f>
        <v>100</v>
      </c>
      <c r="BO9" s="300">
        <f ca="1">+IF(AND(ISNUMBER(OFFSET('Hygiene Data'!$I$5,0,10*ROW('Hygiene Data'!I3))),'Data Summary'!ED9="Yes"),OFFSET('Hygiene Data'!$I$5,0,10*ROW('Hygiene Data'!I3)),NA())</f>
        <v>100</v>
      </c>
      <c r="BP9" s="300">
        <f ca="1">+IF(AND(ISNUMBER(OFFSET('Hygiene Data'!$I$7,0,10*ROW('Hygiene Data'!I3))),'Data Summary'!EE9="Yes"),OFFSET('Hygiene Data'!$I$7,0,10*ROW('Hygiene Data'!I3)),NA())</f>
        <v>100</v>
      </c>
      <c r="BQ9" s="300">
        <f ca="1">+IF(AND(ISNUMBER(OFFSET('Hygiene Data'!$I$9,0,10*ROW('Hygiene Data'!I3))),'Data Summary'!EF9="Yes"),OFFSET('Hygiene Data'!$I$9,0,10*ROW('Hygiene Data'!I3)),NA())</f>
        <v>100</v>
      </c>
    </row>
    <row r="10" spans="1:69" x14ac:dyDescent="0.2">
      <c r="A10" s="296" t="str">
        <f ca="1">+RIGHT('Data Summary'!A10,LEN('Data Summary'!A10)-9)</f>
        <v>PWH</v>
      </c>
      <c r="B10" s="270" t="str">
        <f ca="1">+IF(ISTEXT('Data Summary'!B10),'Data Summary'!B10,"")</f>
        <v>Other</v>
      </c>
      <c r="C10" s="297">
        <f ca="1">+VALUE('Data Summary'!C10)</f>
        <v>2018</v>
      </c>
      <c r="D10" s="298">
        <f ca="1">+IF(AND(ISNUMBER(OFFSET('Water Data'!$D$4,0,10*ROW('Water Data'!D4))),'Data Summary'!BS10="Yes"),100-OFFSET('Water Data'!$D$4,0,10*ROW('Water Data'!D4)),NA())</f>
        <v>100</v>
      </c>
      <c r="E10" s="298">
        <f ca="1">+IF(AND(ISNUMBER(OFFSET('Water Data'!$D$6,0,10*ROW('Water Data'!D4))),'Data Summary'!BT10="Yes"),OFFSET('Water Data'!$D$6,0,10*ROW('Water Data'!D4)),NA())</f>
        <v>100</v>
      </c>
      <c r="F10" s="298">
        <f ca="1">+IF(AND(ISNUMBER(OFFSET('Water Data'!$D$9,0,10*ROW('Water Data'!D4))),'Data Summary'!BU10="Yes"),OFFSET('Water Data'!$D$9,0,10*ROW('Water Data'!D4)),NA())</f>
        <v>100</v>
      </c>
      <c r="G10" s="298" t="e">
        <f ca="1">+IF(AND(ISNUMBER(OFFSET('Water Data'!$E$4,0,10*ROW('Water Data'!E4))),'Data Summary'!BV10="Yes"),100-OFFSET('Water Data'!$E$4,0,10*ROW('Water Data'!E4)),NA())</f>
        <v>#N/A</v>
      </c>
      <c r="H10" s="298" t="e">
        <f ca="1">+IF(AND(ISNUMBER(OFFSET('Water Data'!$E$6,0,10*ROW('Water Data'!E4))),'Data Summary'!BW10="Yes"),OFFSET('Water Data'!$E$6,0,10*ROW('Water Data'!E4)),NA())</f>
        <v>#N/A</v>
      </c>
      <c r="I10" s="298" t="e">
        <f ca="1">+IF(AND(ISNUMBER(OFFSET('Water Data'!$E$9,0,10*ROW('Water Data'!E4))),'Data Summary'!BX10="Yes"),OFFSET('Water Data'!$E$9,0,10*ROW('Water Data'!E4)),NA())</f>
        <v>#N/A</v>
      </c>
      <c r="J10" s="298" t="e">
        <f ca="1">+IF(AND(ISNUMBER(OFFSET('Water Data'!$F$4,0,10*ROW('Water Data'!F4))),'Data Summary'!BY10="Yes"),100-OFFSET('Water Data'!$F$4,0,10*ROW('Water Data'!F4)),NA())</f>
        <v>#N/A</v>
      </c>
      <c r="K10" s="298" t="e">
        <f ca="1">+IF(AND(ISNUMBER(OFFSET('Water Data'!$F$6,0,10*ROW('Water Data'!F4))),'Data Summary'!BZ10="Yes"),OFFSET('Water Data'!$F$6,0,10*ROW('Water Data'!F4)),NA())</f>
        <v>#N/A</v>
      </c>
      <c r="L10" s="298" t="e">
        <f ca="1">+IF(AND(ISNUMBER(OFFSET('Water Data'!$F$9,0,10*ROW('Water Data'!F4))),'Data Summary'!CA10="Yes"),OFFSET('Water Data'!$F$9,0,10*ROW('Water Data'!F4)),NA())</f>
        <v>#N/A</v>
      </c>
      <c r="M10" s="298" t="e">
        <f ca="1">+IF(AND(ISNUMBER(OFFSET('Water Data'!$G$4,0,10*ROW('Water Data'!G4))),'Data Summary'!CB10="Yes"),100-OFFSET('Water Data'!$G$4,0,10*ROW('Water Data'!G4)),NA())</f>
        <v>#N/A</v>
      </c>
      <c r="N10" s="298" t="e">
        <f ca="1">+IF(AND(ISNUMBER(OFFSET('Water Data'!$G$6,0,10*ROW('Water Data'!G4))),'Data Summary'!CC10="Yes"),OFFSET('Water Data'!$G$6,0,10*ROW('Water Data'!G4)),NA())</f>
        <v>#N/A</v>
      </c>
      <c r="O10" s="298" t="e">
        <f ca="1">+IF(AND(ISNUMBER(OFFSET('Water Data'!$G$9,0,10*ROW('Water Data'!G4))),'Data Summary'!CD10="Yes"),OFFSET('Water Data'!$G$9,0,10*ROW('Water Data'!G4)),NA())</f>
        <v>#N/A</v>
      </c>
      <c r="P10" s="298" t="e">
        <f ca="1">+IF(AND(ISNUMBER(OFFSET('Water Data'!$H$4,0,10*ROW('Water Data'!H4))),'Data Summary'!CE10="Yes"),100-OFFSET('Water Data'!$H$4,0,10*ROW('Water Data'!H4)),NA())</f>
        <v>#N/A</v>
      </c>
      <c r="Q10" s="298" t="e">
        <f ca="1">+IF(AND(ISNUMBER(OFFSET('Water Data'!$H$6,0,10*ROW('Water Data'!H4))),'Data Summary'!CF10="Yes"),OFFSET('Water Data'!$H$6,0,10*ROW('Water Data'!H4)),NA())</f>
        <v>#N/A</v>
      </c>
      <c r="R10" s="298" t="e">
        <f ca="1">+IF(AND(ISNUMBER(OFFSET('Water Data'!$H$9,0,10*ROW('Water Data'!H4))),'Data Summary'!CG10="Yes"),OFFSET('Water Data'!$H$9,0,10*ROW('Water Data'!H4)),NA())</f>
        <v>#N/A</v>
      </c>
      <c r="S10" s="298" t="e">
        <f ca="1">+IF(AND(ISNUMBER(OFFSET('Water Data'!$I$4,0,10*ROW('Water Data'!I4))),'Data Summary'!CH10="Yes"),100-OFFSET('Water Data'!$I$4,0,10*ROW('Water Data'!I4)),NA())</f>
        <v>#N/A</v>
      </c>
      <c r="T10" s="298" t="e">
        <f ca="1">+IF(AND(ISNUMBER(OFFSET('Water Data'!$I$6,0,10*ROW('Water Data'!I4))),'Data Summary'!CI10="Yes"),OFFSET('Water Data'!$I$6,0,10*ROW('Water Data'!I4)),NA())</f>
        <v>#N/A</v>
      </c>
      <c r="U10" s="298" t="e">
        <f ca="1">+IF(AND(ISNUMBER(OFFSET('Water Data'!$I$9,0,10*ROW('Water Data'!I4))),'Data Summary'!CJ10="Yes"),OFFSET('Water Data'!$I$9,0,10*ROW('Water Data'!I4)),NA())</f>
        <v>#N/A</v>
      </c>
      <c r="V10" s="299">
        <f ca="1">+IF(AND(ISNUMBER(OFFSET('Sanitation Data'!$D$4,0,10*ROW('Sanitation Data'!D4))),'Data Summary'!CK10="Yes"),100-OFFSET('Sanitation Data'!$D$4,0,10*ROW('Sanitation Data'!D4)),NA())</f>
        <v>100</v>
      </c>
      <c r="W10" s="299">
        <f ca="1">+IF(AND(ISNUMBER(OFFSET('Sanitation Data'!$D$6,0,10*ROW('Sanitation Data'!D4))),'Data Summary'!CL10="Yes"),OFFSET('Sanitation Data'!$D$6,0,10*ROW('Sanitation Data'!D4)),NA())</f>
        <v>100</v>
      </c>
      <c r="X10" s="299" t="e">
        <f ca="1">+IF(AND(ISNUMBER(OFFSET('Sanitation Data'!$D$10,0,10*ROW('Sanitation Data'!D4))),'Data Summary'!CM10="Yes"),OFFSET('Sanitation Data'!$D$10,0,10*ROW('Sanitation Data'!D4)),NA())</f>
        <v>#N/A</v>
      </c>
      <c r="Y10" s="299" t="e">
        <f ca="1">+IF(AND(ISNUMBER(OFFSET('Sanitation Data'!$D$11,0,10*ROW('Sanitation Data'!D4))),'Data Summary'!CN10="Yes"),OFFSET('Sanitation Data'!$D$11,0,10*ROW('Sanitation Data'!D4)),NA())</f>
        <v>#N/A</v>
      </c>
      <c r="Z10" s="299">
        <f ca="1">+IF(AND(ISNUMBER(OFFSET('Sanitation Data'!$D$12,0,10*ROW('Sanitation Data'!D4))),'Data Summary'!CO10="Yes"),OFFSET('Sanitation Data'!$D$12,0,10*ROW('Sanitation Data'!D4)),NA())</f>
        <v>100</v>
      </c>
      <c r="AA10" s="299" t="e">
        <f ca="1">+IF(AND(ISNUMBER(OFFSET('Sanitation Data'!$E$4,0,10*ROW('Sanitation Data'!E4))),'Data Summary'!CP10="Yes"),100-OFFSET('Sanitation Data'!$E$4,0,10*ROW('Sanitation Data'!E4)),NA())</f>
        <v>#N/A</v>
      </c>
      <c r="AB10" s="299" t="e">
        <f ca="1">+IF(AND(ISNUMBER(OFFSET('Sanitation Data'!$E$6,0,10*ROW('Sanitation Data'!E4))),'Data Summary'!CQ10="Yes"),OFFSET('Sanitation Data'!$E$6,0,10*ROW('Sanitation Data'!E4)),NA())</f>
        <v>#N/A</v>
      </c>
      <c r="AC10" s="299" t="e">
        <f ca="1">+IF(AND(ISNUMBER(OFFSET('Sanitation Data'!$E$10,0,10*ROW('Sanitation Data'!E4))),'Data Summary'!CR10="Yes"),OFFSET('Sanitation Data'!$E$10,0,10*ROW('Sanitation Data'!E4)),NA())</f>
        <v>#N/A</v>
      </c>
      <c r="AD10" s="299" t="e">
        <f ca="1">+IF(AND(ISNUMBER(OFFSET('Sanitation Data'!$E$11,0,10*ROW('Sanitation Data'!E4))),'Data Summary'!CS10="Yes"),OFFSET('Sanitation Data'!$E$11,0,10*ROW('Sanitation Data'!E4)),NA())</f>
        <v>#N/A</v>
      </c>
      <c r="AE10" s="299" t="e">
        <f ca="1">+IF(AND(ISNUMBER(OFFSET('Sanitation Data'!$E$12,0,10*ROW('Sanitation Data'!E4))),'Data Summary'!CT10="Yes"),OFFSET('Sanitation Data'!$E$12,0,10*ROW('Sanitation Data'!E4)),NA())</f>
        <v>#N/A</v>
      </c>
      <c r="AF10" s="299" t="e">
        <f ca="1">+IF(AND(ISNUMBER(OFFSET('Sanitation Data'!$F$4,0,10*ROW('Sanitation Data'!F4))),'Data Summary'!CU10="Yes"),100-OFFSET('Sanitation Data'!$F$4,0,10*ROW('Sanitation Data'!F4)),NA())</f>
        <v>#N/A</v>
      </c>
      <c r="AG10" s="299" t="e">
        <f ca="1">+IF(AND(ISNUMBER(OFFSET('Sanitation Data'!$F$6,0,10*ROW('Sanitation Data'!F4))),'Data Summary'!CV10="Yes"),OFFSET('Sanitation Data'!$F$6,0,10*ROW('Sanitation Data'!F4)),NA())</f>
        <v>#N/A</v>
      </c>
      <c r="AH10" s="299" t="e">
        <f ca="1">+IF(AND(ISNUMBER(OFFSET('Sanitation Data'!$F$10,0,10*ROW('Sanitation Data'!F4))),'Data Summary'!CW10="Yes"),OFFSET('Sanitation Data'!$F$10,0,10*ROW('Sanitation Data'!F4)),NA())</f>
        <v>#N/A</v>
      </c>
      <c r="AI10" s="299" t="e">
        <f ca="1">+IF(AND(ISNUMBER(OFFSET('Sanitation Data'!$F$11,0,10*ROW('Sanitation Data'!F4))),'Data Summary'!CX10="Yes"),OFFSET('Sanitation Data'!$F$11,0,10*ROW('Sanitation Data'!F4)),NA())</f>
        <v>#N/A</v>
      </c>
      <c r="AJ10" s="299" t="e">
        <f ca="1">+IF(AND(ISNUMBER(OFFSET('Sanitation Data'!$F$12,0,10*ROW('Sanitation Data'!F4))),'Data Summary'!CY10="Yes"),OFFSET('Sanitation Data'!$F$12,0,10*ROW('Sanitation Data'!F4)),NA())</f>
        <v>#N/A</v>
      </c>
      <c r="AK10" s="299" t="e">
        <f ca="1">+IF(AND(ISNUMBER(OFFSET('Sanitation Data'!$G$4,0,10*ROW('Sanitation Data'!G4))),'Data Summary'!CZ10="Yes"),100-OFFSET('Sanitation Data'!$G$4,0,10*ROW('Sanitation Data'!G4)),NA())</f>
        <v>#N/A</v>
      </c>
      <c r="AL10" s="299" t="e">
        <f ca="1">+IF(AND(ISNUMBER(OFFSET('Sanitation Data'!$G$6,0,10*ROW('Sanitation Data'!G4))),'Data Summary'!DA10="Yes"),OFFSET('Sanitation Data'!$G$6,0,10*ROW('Sanitation Data'!G4)),NA())</f>
        <v>#N/A</v>
      </c>
      <c r="AM10" s="299" t="e">
        <f ca="1">+IF(AND(ISNUMBER(OFFSET('Sanitation Data'!$G$10,0,10*ROW('Sanitation Data'!G4))),'Data Summary'!DB10="Yes"),OFFSET('Sanitation Data'!$G$10,0,10*ROW('Sanitation Data'!G4)),NA())</f>
        <v>#N/A</v>
      </c>
      <c r="AN10" s="299" t="e">
        <f ca="1">+IF(AND(ISNUMBER(OFFSET('Sanitation Data'!$G$11,0,10*ROW('Sanitation Data'!G4))),'Data Summary'!DC10="Yes"),OFFSET('Sanitation Data'!$G$11,0,10*ROW('Sanitation Data'!G4)),NA())</f>
        <v>#N/A</v>
      </c>
      <c r="AO10" s="299" t="e">
        <f ca="1">+IF(AND(ISNUMBER(OFFSET('Sanitation Data'!$G$12,0,10*ROW('Sanitation Data'!G4))),'Data Summary'!DD10="Yes"),OFFSET('Sanitation Data'!$G$12,0,10*ROW('Sanitation Data'!G4)),NA())</f>
        <v>#N/A</v>
      </c>
      <c r="AP10" s="299" t="e">
        <f ca="1">+IF(AND(ISNUMBER(OFFSET('Sanitation Data'!$H$4,0,10*ROW('Sanitation Data'!H4))),'Data Summary'!DE10="Yes"),100-OFFSET('Sanitation Data'!$H$4,0,10*ROW('Sanitation Data'!H4)),NA())</f>
        <v>#N/A</v>
      </c>
      <c r="AQ10" s="299" t="e">
        <f ca="1">+IF(AND(ISNUMBER(OFFSET('Sanitation Data'!$H$6,0,10*ROW('Sanitation Data'!H4))),'Data Summary'!DF10="Yes"),OFFSET('Sanitation Data'!$H$6,0,10*ROW('Sanitation Data'!H4)),NA())</f>
        <v>#N/A</v>
      </c>
      <c r="AR10" s="299" t="e">
        <f ca="1">+IF(AND(ISNUMBER(OFFSET('Sanitation Data'!$H$10,0,10*ROW('Sanitation Data'!H4))),'Data Summary'!DG10="Yes"),OFFSET('Sanitation Data'!$H$10,0,10*ROW('Sanitation Data'!H4)),NA())</f>
        <v>#N/A</v>
      </c>
      <c r="AS10" s="299" t="e">
        <f ca="1">+IF(AND(ISNUMBER(OFFSET('Sanitation Data'!$H$11,0,10*ROW('Sanitation Data'!H4))),'Data Summary'!DH10="Yes"),OFFSET('Sanitation Data'!$H$11,0,10*ROW('Sanitation Data'!H4)),NA())</f>
        <v>#N/A</v>
      </c>
      <c r="AT10" s="299" t="e">
        <f ca="1">+IF(AND(ISNUMBER(OFFSET('Sanitation Data'!$H$12,0,10*ROW('Sanitation Data'!H4))),'Data Summary'!DI10="Yes"),OFFSET('Sanitation Data'!$H$12,0,10*ROW('Sanitation Data'!H4)),NA())</f>
        <v>#N/A</v>
      </c>
      <c r="AU10" s="299" t="e">
        <f ca="1">+IF(AND(ISNUMBER(OFFSET('Sanitation Data'!$I$4,0,10*ROW('Sanitation Data'!I4))),'Data Summary'!DJ10="Yes"),100-OFFSET('Sanitation Data'!$I$4,0,10*ROW('Sanitation Data'!I4)),NA())</f>
        <v>#N/A</v>
      </c>
      <c r="AV10" s="299" t="e">
        <f ca="1">+IF(AND(ISNUMBER(OFFSET('Sanitation Data'!$I$6,0,10*ROW('Sanitation Data'!I4))),'Data Summary'!DK10="Yes"),OFFSET('Sanitation Data'!$I$6,0,10*ROW('Sanitation Data'!I4)),NA())</f>
        <v>#N/A</v>
      </c>
      <c r="AW10" s="299" t="e">
        <f ca="1">+IF(AND(ISNUMBER(OFFSET('Sanitation Data'!$I$10,0,10*ROW('Sanitation Data'!I4))),'Data Summary'!DL10="Yes"),OFFSET('Sanitation Data'!$I$10,0,10*ROW('Sanitation Data'!I4)),NA())</f>
        <v>#N/A</v>
      </c>
      <c r="AX10" s="299" t="e">
        <f ca="1">+IF(AND(ISNUMBER(OFFSET('Sanitation Data'!$I$11,0,10*ROW('Sanitation Data'!I4))),'Data Summary'!DM10="Yes"),OFFSET('Sanitation Data'!$I$11,0,10*ROW('Sanitation Data'!I4)),NA())</f>
        <v>#N/A</v>
      </c>
      <c r="AY10" s="299" t="e">
        <f ca="1">+IF(AND(ISNUMBER(OFFSET('Sanitation Data'!$I$12,0,10*ROW('Sanitation Data'!I4))),'Data Summary'!DN10="Yes"),OFFSET('Sanitation Data'!$I$12,0,10*ROW('Sanitation Data'!I4)),NA())</f>
        <v>#N/A</v>
      </c>
      <c r="AZ10" s="300">
        <f ca="1">+IF(AND(ISNUMBER(OFFSET('Hygiene Data'!$D$5,0,10*ROW('Hygiene Data'!D4))),'Data Summary'!DO10="Yes"),OFFSET('Hygiene Data'!$D$5,0,10*ROW('Hygiene Data'!D4)),NA())</f>
        <v>100</v>
      </c>
      <c r="BA10" s="300">
        <f ca="1">+IF(AND(ISNUMBER(OFFSET('Hygiene Data'!$D$7,0,10*ROW('Hygiene Data'!D4))),'Data Summary'!DP10="Yes"),OFFSET('Hygiene Data'!$D$7,0,10*ROW('Hygiene Data'!D4)),NA())</f>
        <v>100</v>
      </c>
      <c r="BB10" s="300">
        <f ca="1">+IF(AND(ISNUMBER(OFFSET('Hygiene Data'!$D$9,0,10*ROW('Hygiene Data'!D4))),'Data Summary'!DQ10="Yes"),OFFSET('Hygiene Data'!$D$9,0,10*ROW('Hygiene Data'!D4)),NA())</f>
        <v>100</v>
      </c>
      <c r="BC10" s="300" t="e">
        <f ca="1">+IF(AND(ISNUMBER(OFFSET('Hygiene Data'!$E$5,0,10*ROW('Hygiene Data'!E4))),'Data Summary'!DR10="Yes"),OFFSET('Hygiene Data'!$E$5,0,10*ROW('Hygiene Data'!E4)),NA())</f>
        <v>#N/A</v>
      </c>
      <c r="BD10" s="300" t="e">
        <f ca="1">+IF(AND(ISNUMBER(OFFSET('Hygiene Data'!$E$7,0,10*ROW('Hygiene Data'!E4))),'Data Summary'!DS10="Yes"),OFFSET('Hygiene Data'!$E$7,0,10*ROW('Hygiene Data'!E4)),NA())</f>
        <v>#N/A</v>
      </c>
      <c r="BE10" s="300" t="e">
        <f ca="1">+IF(AND(ISNUMBER(OFFSET('Hygiene Data'!$E$9,0,10*ROW('Hygiene Data'!E4))),'Data Summary'!DT10="Yes"),OFFSET('Hygiene Data'!$E$9,0,10*ROW('Hygiene Data'!E4)),NA())</f>
        <v>#N/A</v>
      </c>
      <c r="BF10" s="300" t="e">
        <f ca="1">+IF(AND(ISNUMBER(OFFSET('Hygiene Data'!$F$5,0,10*ROW('Hygiene Data'!F4))),'Data Summary'!DU10="Yes"),OFFSET('Hygiene Data'!$F$5,0,10*ROW('Hygiene Data'!F4)),NA())</f>
        <v>#N/A</v>
      </c>
      <c r="BG10" s="300" t="e">
        <f ca="1">+IF(AND(ISNUMBER(OFFSET('Hygiene Data'!$F$7,0,10*ROW('Hygiene Data'!F4))),'Data Summary'!DV10="Yes"),OFFSET('Hygiene Data'!$F$7,0,10*ROW('Hygiene Data'!F4)),NA())</f>
        <v>#N/A</v>
      </c>
      <c r="BH10" s="300" t="e">
        <f ca="1">+IF(AND(ISNUMBER(OFFSET('Hygiene Data'!$F$9,0,10*ROW('Hygiene Data'!F4))),'Data Summary'!DW10="Yes"),OFFSET('Hygiene Data'!$F$9,0,10*ROW('Hygiene Data'!F4)),NA())</f>
        <v>#N/A</v>
      </c>
      <c r="BI10" s="300" t="e">
        <f ca="1">+IF(AND(ISNUMBER(OFFSET('Hygiene Data'!$G$5,0,10*ROW('Hygiene Data'!G4))),'Data Summary'!DX10="Yes"),OFFSET('Hygiene Data'!$G$5,0,10*ROW('Hygiene Data'!G4)),NA())</f>
        <v>#N/A</v>
      </c>
      <c r="BJ10" s="300" t="e">
        <f ca="1">+IF(AND(ISNUMBER(OFFSET('Hygiene Data'!$G$7,0,10*ROW('Hygiene Data'!G4))),'Data Summary'!DY10="Yes"),OFFSET('Hygiene Data'!$G$7,0,10*ROW('Hygiene Data'!G4)),NA())</f>
        <v>#N/A</v>
      </c>
      <c r="BK10" s="300" t="e">
        <f ca="1">+IF(AND(ISNUMBER(OFFSET('Hygiene Data'!$G$9,0,10*ROW('Hygiene Data'!G4))),'Data Summary'!DZ10="Yes"),OFFSET('Hygiene Data'!$G$9,0,10*ROW('Hygiene Data'!G4)),NA())</f>
        <v>#N/A</v>
      </c>
      <c r="BL10" s="300" t="e">
        <f ca="1">+IF(AND(ISNUMBER(OFFSET('Hygiene Data'!$H$5,0,10*ROW('Hygiene Data'!H4))),'Data Summary'!EA10="Yes"),OFFSET('Hygiene Data'!$H$5,0,10*ROW('Hygiene Data'!H4)),NA())</f>
        <v>#N/A</v>
      </c>
      <c r="BM10" s="300" t="e">
        <f ca="1">+IF(AND(ISNUMBER(OFFSET('Hygiene Data'!$H$7,0,10*ROW('Hygiene Data'!H4))),'Data Summary'!EB10="Yes"),OFFSET('Hygiene Data'!$H$7,0,10*ROW('Hygiene Data'!H4)),NA())</f>
        <v>#N/A</v>
      </c>
      <c r="BN10" s="300" t="e">
        <f ca="1">+IF(AND(ISNUMBER(OFFSET('Hygiene Data'!$H$9,0,10*ROW('Hygiene Data'!H4))),'Data Summary'!EC10="Yes"),OFFSET('Hygiene Data'!$H$9,0,10*ROW('Hygiene Data'!H4)),NA())</f>
        <v>#N/A</v>
      </c>
      <c r="BO10" s="300" t="e">
        <f ca="1">+IF(AND(ISNUMBER(OFFSET('Hygiene Data'!$I$5,0,10*ROW('Hygiene Data'!I4))),'Data Summary'!ED10="Yes"),OFFSET('Hygiene Data'!$I$5,0,10*ROW('Hygiene Data'!I4)),NA())</f>
        <v>#N/A</v>
      </c>
      <c r="BP10" s="300" t="e">
        <f ca="1">+IF(AND(ISNUMBER(OFFSET('Hygiene Data'!$I$7,0,10*ROW('Hygiene Data'!I4))),'Data Summary'!EE10="Yes"),OFFSET('Hygiene Data'!$I$7,0,10*ROW('Hygiene Data'!I4)),NA())</f>
        <v>#N/A</v>
      </c>
      <c r="BQ10" s="300" t="e">
        <f ca="1">+IF(AND(ISNUMBER(OFFSET('Hygiene Data'!$I$9,0,10*ROW('Hygiene Data'!I4))),'Data Summary'!EF10="Yes"),OFFSET('Hygiene Data'!$I$9,0,10*ROW('Hygiene Data'!I4)),NA())</f>
        <v>#N/A</v>
      </c>
    </row>
    <row r="11" spans="1:69" x14ac:dyDescent="0.2">
      <c r="A11" s="296" t="str">
        <f ca="1">+RIGHT('Data Summary'!A11,LEN('Data Summary'!A11)-9)</f>
        <v>UIS</v>
      </c>
      <c r="B11" s="270" t="str">
        <f ca="1">+IF(ISTEXT('Data Summary'!B11),'Data Summary'!B11,"")</f>
        <v>Other</v>
      </c>
      <c r="C11" s="297">
        <f ca="1">+VALUE('Data Summary'!C11)</f>
        <v>2019</v>
      </c>
      <c r="D11" s="298">
        <f ca="1">+IF(AND(ISNUMBER(OFFSET('Water Data'!$D$4,0,10*ROW('Water Data'!D5))),'Data Summary'!BS11="Yes"),100-OFFSET('Water Data'!$D$4,0,10*ROW('Water Data'!D5)),NA())</f>
        <v>100</v>
      </c>
      <c r="E11" s="298">
        <f ca="1">+IF(AND(ISNUMBER(OFFSET('Water Data'!$D$6,0,10*ROW('Water Data'!D5))),'Data Summary'!BT11="Yes"),OFFSET('Water Data'!$D$6,0,10*ROW('Water Data'!D5)),NA())</f>
        <v>100</v>
      </c>
      <c r="F11" s="298">
        <f ca="1">+IF(AND(ISNUMBER(OFFSET('Water Data'!$D$9,0,10*ROW('Water Data'!D5))),'Data Summary'!BU11="Yes"),OFFSET('Water Data'!$D$9,0,10*ROW('Water Data'!D5)),NA())</f>
        <v>100</v>
      </c>
      <c r="G11" s="298" t="e">
        <f ca="1">+IF(AND(ISNUMBER(OFFSET('Water Data'!$E$4,0,10*ROW('Water Data'!E5))),'Data Summary'!BV11="Yes"),100-OFFSET('Water Data'!$E$4,0,10*ROW('Water Data'!E5)),NA())</f>
        <v>#N/A</v>
      </c>
      <c r="H11" s="298" t="e">
        <f ca="1">+IF(AND(ISNUMBER(OFFSET('Water Data'!$E$6,0,10*ROW('Water Data'!E5))),'Data Summary'!BW11="Yes"),OFFSET('Water Data'!$E$6,0,10*ROW('Water Data'!E5)),NA())</f>
        <v>#N/A</v>
      </c>
      <c r="I11" s="298" t="e">
        <f ca="1">+IF(AND(ISNUMBER(OFFSET('Water Data'!$E$9,0,10*ROW('Water Data'!E5))),'Data Summary'!BX11="Yes"),OFFSET('Water Data'!$E$9,0,10*ROW('Water Data'!E5)),NA())</f>
        <v>#N/A</v>
      </c>
      <c r="J11" s="298" t="e">
        <f ca="1">+IF(AND(ISNUMBER(OFFSET('Water Data'!$F$4,0,10*ROW('Water Data'!F5))),'Data Summary'!BY11="Yes"),100-OFFSET('Water Data'!$F$4,0,10*ROW('Water Data'!F5)),NA())</f>
        <v>#N/A</v>
      </c>
      <c r="K11" s="298" t="e">
        <f ca="1">+IF(AND(ISNUMBER(OFFSET('Water Data'!$F$6,0,10*ROW('Water Data'!F5))),'Data Summary'!BZ11="Yes"),OFFSET('Water Data'!$F$6,0,10*ROW('Water Data'!F5)),NA())</f>
        <v>#N/A</v>
      </c>
      <c r="L11" s="298" t="e">
        <f ca="1">+IF(AND(ISNUMBER(OFFSET('Water Data'!$F$9,0,10*ROW('Water Data'!F5))),'Data Summary'!CA11="Yes"),OFFSET('Water Data'!$F$9,0,10*ROW('Water Data'!F5)),NA())</f>
        <v>#N/A</v>
      </c>
      <c r="M11" s="298" t="e">
        <f ca="1">+IF(AND(ISNUMBER(OFFSET('Water Data'!$G$4,0,10*ROW('Water Data'!G5))),'Data Summary'!CB11="Yes"),100-OFFSET('Water Data'!$G$4,0,10*ROW('Water Data'!G5)),NA())</f>
        <v>#N/A</v>
      </c>
      <c r="N11" s="298" t="e">
        <f ca="1">+IF(AND(ISNUMBER(OFFSET('Water Data'!$G$6,0,10*ROW('Water Data'!G5))),'Data Summary'!CC11="Yes"),OFFSET('Water Data'!$G$6,0,10*ROW('Water Data'!G5)),NA())</f>
        <v>#N/A</v>
      </c>
      <c r="O11" s="298" t="e">
        <f ca="1">+IF(AND(ISNUMBER(OFFSET('Water Data'!$G$9,0,10*ROW('Water Data'!G5))),'Data Summary'!CD11="Yes"),OFFSET('Water Data'!$G$9,0,10*ROW('Water Data'!G5)),NA())</f>
        <v>#N/A</v>
      </c>
      <c r="P11" s="298">
        <f ca="1">+IF(AND(ISNUMBER(OFFSET('Water Data'!$H$4,0,10*ROW('Water Data'!H5))),'Data Summary'!CE11="Yes"),100-OFFSET('Water Data'!$H$4,0,10*ROW('Water Data'!H5)),NA())</f>
        <v>100</v>
      </c>
      <c r="Q11" s="298">
        <f ca="1">+IF(AND(ISNUMBER(OFFSET('Water Data'!$H$6,0,10*ROW('Water Data'!H5))),'Data Summary'!CF11="Yes"),OFFSET('Water Data'!$H$6,0,10*ROW('Water Data'!H5)),NA())</f>
        <v>100</v>
      </c>
      <c r="R11" s="298">
        <f ca="1">+IF(AND(ISNUMBER(OFFSET('Water Data'!$H$9,0,10*ROW('Water Data'!H5))),'Data Summary'!CG11="Yes"),OFFSET('Water Data'!$H$9,0,10*ROW('Water Data'!H5)),NA())</f>
        <v>100</v>
      </c>
      <c r="S11" s="298">
        <f ca="1">+IF(AND(ISNUMBER(OFFSET('Water Data'!$I$4,0,10*ROW('Water Data'!I5))),'Data Summary'!CH11="Yes"),100-OFFSET('Water Data'!$I$4,0,10*ROW('Water Data'!I5)),NA())</f>
        <v>100</v>
      </c>
      <c r="T11" s="298">
        <f ca="1">+IF(AND(ISNUMBER(OFFSET('Water Data'!$I$6,0,10*ROW('Water Data'!I5))),'Data Summary'!CI11="Yes"),OFFSET('Water Data'!$I$6,0,10*ROW('Water Data'!I5)),NA())</f>
        <v>100</v>
      </c>
      <c r="U11" s="298">
        <f ca="1">+IF(AND(ISNUMBER(OFFSET('Water Data'!$I$9,0,10*ROW('Water Data'!I5))),'Data Summary'!CJ11="Yes"),OFFSET('Water Data'!$I$9,0,10*ROW('Water Data'!I5)),NA())</f>
        <v>100</v>
      </c>
      <c r="V11" s="299">
        <f ca="1">+IF(AND(ISNUMBER(OFFSET('Sanitation Data'!$D$4,0,10*ROW('Sanitation Data'!D5))),'Data Summary'!CK11="Yes"),100-OFFSET('Sanitation Data'!$D$4,0,10*ROW('Sanitation Data'!D5)),NA())</f>
        <v>100</v>
      </c>
      <c r="W11" s="299">
        <f ca="1">+IF(AND(ISNUMBER(OFFSET('Sanitation Data'!$D$6,0,10*ROW('Sanitation Data'!D5))),'Data Summary'!CL11="Yes"),OFFSET('Sanitation Data'!$D$6,0,10*ROW('Sanitation Data'!D5)),NA())</f>
        <v>100</v>
      </c>
      <c r="X11" s="299" t="e">
        <f ca="1">+IF(AND(ISNUMBER(OFFSET('Sanitation Data'!$D$10,0,10*ROW('Sanitation Data'!D5))),'Data Summary'!CM11="Yes"),OFFSET('Sanitation Data'!$D$10,0,10*ROW('Sanitation Data'!D5)),NA())</f>
        <v>#N/A</v>
      </c>
      <c r="Y11" s="299" t="e">
        <f ca="1">+IF(AND(ISNUMBER(OFFSET('Sanitation Data'!$D$11,0,10*ROW('Sanitation Data'!D5))),'Data Summary'!CN11="Yes"),OFFSET('Sanitation Data'!$D$11,0,10*ROW('Sanitation Data'!D5)),NA())</f>
        <v>#N/A</v>
      </c>
      <c r="Z11" s="299">
        <f ca="1">+IF(AND(ISNUMBER(OFFSET('Sanitation Data'!$D$12,0,10*ROW('Sanitation Data'!D5))),'Data Summary'!CO11="Yes"),OFFSET('Sanitation Data'!$D$12,0,10*ROW('Sanitation Data'!D5)),NA())</f>
        <v>100</v>
      </c>
      <c r="AA11" s="299" t="e">
        <f ca="1">+IF(AND(ISNUMBER(OFFSET('Sanitation Data'!$E$4,0,10*ROW('Sanitation Data'!E5))),'Data Summary'!CP11="Yes"),100-OFFSET('Sanitation Data'!$E$4,0,10*ROW('Sanitation Data'!E5)),NA())</f>
        <v>#N/A</v>
      </c>
      <c r="AB11" s="299" t="e">
        <f ca="1">+IF(AND(ISNUMBER(OFFSET('Sanitation Data'!$E$6,0,10*ROW('Sanitation Data'!E5))),'Data Summary'!CQ11="Yes"),OFFSET('Sanitation Data'!$E$6,0,10*ROW('Sanitation Data'!E5)),NA())</f>
        <v>#N/A</v>
      </c>
      <c r="AC11" s="299" t="e">
        <f ca="1">+IF(AND(ISNUMBER(OFFSET('Sanitation Data'!$E$10,0,10*ROW('Sanitation Data'!E5))),'Data Summary'!CR11="Yes"),OFFSET('Sanitation Data'!$E$10,0,10*ROW('Sanitation Data'!E5)),NA())</f>
        <v>#N/A</v>
      </c>
      <c r="AD11" s="299" t="e">
        <f ca="1">+IF(AND(ISNUMBER(OFFSET('Sanitation Data'!$E$11,0,10*ROW('Sanitation Data'!E5))),'Data Summary'!CS11="Yes"),OFFSET('Sanitation Data'!$E$11,0,10*ROW('Sanitation Data'!E5)),NA())</f>
        <v>#N/A</v>
      </c>
      <c r="AE11" s="299" t="e">
        <f ca="1">+IF(AND(ISNUMBER(OFFSET('Sanitation Data'!$E$12,0,10*ROW('Sanitation Data'!E5))),'Data Summary'!CT11="Yes"),OFFSET('Sanitation Data'!$E$12,0,10*ROW('Sanitation Data'!E5)),NA())</f>
        <v>#N/A</v>
      </c>
      <c r="AF11" s="299" t="e">
        <f ca="1">+IF(AND(ISNUMBER(OFFSET('Sanitation Data'!$F$4,0,10*ROW('Sanitation Data'!F5))),'Data Summary'!CU11="Yes"),100-OFFSET('Sanitation Data'!$F$4,0,10*ROW('Sanitation Data'!F5)),NA())</f>
        <v>#N/A</v>
      </c>
      <c r="AG11" s="299" t="e">
        <f ca="1">+IF(AND(ISNUMBER(OFFSET('Sanitation Data'!$F$6,0,10*ROW('Sanitation Data'!F5))),'Data Summary'!CV11="Yes"),OFFSET('Sanitation Data'!$F$6,0,10*ROW('Sanitation Data'!F5)),NA())</f>
        <v>#N/A</v>
      </c>
      <c r="AH11" s="299" t="e">
        <f ca="1">+IF(AND(ISNUMBER(OFFSET('Sanitation Data'!$F$10,0,10*ROW('Sanitation Data'!F5))),'Data Summary'!CW11="Yes"),OFFSET('Sanitation Data'!$F$10,0,10*ROW('Sanitation Data'!F5)),NA())</f>
        <v>#N/A</v>
      </c>
      <c r="AI11" s="299" t="e">
        <f ca="1">+IF(AND(ISNUMBER(OFFSET('Sanitation Data'!$F$11,0,10*ROW('Sanitation Data'!F5))),'Data Summary'!CX11="Yes"),OFFSET('Sanitation Data'!$F$11,0,10*ROW('Sanitation Data'!F5)),NA())</f>
        <v>#N/A</v>
      </c>
      <c r="AJ11" s="299" t="e">
        <f ca="1">+IF(AND(ISNUMBER(OFFSET('Sanitation Data'!$F$12,0,10*ROW('Sanitation Data'!F5))),'Data Summary'!CY11="Yes"),OFFSET('Sanitation Data'!$F$12,0,10*ROW('Sanitation Data'!F5)),NA())</f>
        <v>#N/A</v>
      </c>
      <c r="AK11" s="299" t="e">
        <f ca="1">+IF(AND(ISNUMBER(OFFSET('Sanitation Data'!$G$4,0,10*ROW('Sanitation Data'!G5))),'Data Summary'!CZ11="Yes"),100-OFFSET('Sanitation Data'!$G$4,0,10*ROW('Sanitation Data'!G5)),NA())</f>
        <v>#N/A</v>
      </c>
      <c r="AL11" s="299" t="e">
        <f ca="1">+IF(AND(ISNUMBER(OFFSET('Sanitation Data'!$G$6,0,10*ROW('Sanitation Data'!G5))),'Data Summary'!DA11="Yes"),OFFSET('Sanitation Data'!$G$6,0,10*ROW('Sanitation Data'!G5)),NA())</f>
        <v>#N/A</v>
      </c>
      <c r="AM11" s="299" t="e">
        <f ca="1">+IF(AND(ISNUMBER(OFFSET('Sanitation Data'!$G$10,0,10*ROW('Sanitation Data'!G5))),'Data Summary'!DB11="Yes"),OFFSET('Sanitation Data'!$G$10,0,10*ROW('Sanitation Data'!G5)),NA())</f>
        <v>#N/A</v>
      </c>
      <c r="AN11" s="299" t="e">
        <f ca="1">+IF(AND(ISNUMBER(OFFSET('Sanitation Data'!$G$11,0,10*ROW('Sanitation Data'!G5))),'Data Summary'!DC11="Yes"),OFFSET('Sanitation Data'!$G$11,0,10*ROW('Sanitation Data'!G5)),NA())</f>
        <v>#N/A</v>
      </c>
      <c r="AO11" s="299" t="e">
        <f ca="1">+IF(AND(ISNUMBER(OFFSET('Sanitation Data'!$G$12,0,10*ROW('Sanitation Data'!G5))),'Data Summary'!DD11="Yes"),OFFSET('Sanitation Data'!$G$12,0,10*ROW('Sanitation Data'!G5)),NA())</f>
        <v>#N/A</v>
      </c>
      <c r="AP11" s="299">
        <f ca="1">+IF(AND(ISNUMBER(OFFSET('Sanitation Data'!$H$4,0,10*ROW('Sanitation Data'!H5))),'Data Summary'!DE11="Yes"),100-OFFSET('Sanitation Data'!$H$4,0,10*ROW('Sanitation Data'!H5)),NA())</f>
        <v>100</v>
      </c>
      <c r="AQ11" s="299">
        <f ca="1">+IF(AND(ISNUMBER(OFFSET('Sanitation Data'!$H$6,0,10*ROW('Sanitation Data'!H5))),'Data Summary'!DF11="Yes"),OFFSET('Sanitation Data'!$H$6,0,10*ROW('Sanitation Data'!H5)),NA())</f>
        <v>100</v>
      </c>
      <c r="AR11" s="299" t="e">
        <f ca="1">+IF(AND(ISNUMBER(OFFSET('Sanitation Data'!$H$10,0,10*ROW('Sanitation Data'!H5))),'Data Summary'!DG11="Yes"),OFFSET('Sanitation Data'!$H$10,0,10*ROW('Sanitation Data'!H5)),NA())</f>
        <v>#N/A</v>
      </c>
      <c r="AS11" s="299" t="e">
        <f ca="1">+IF(AND(ISNUMBER(OFFSET('Sanitation Data'!$H$11,0,10*ROW('Sanitation Data'!H5))),'Data Summary'!DH11="Yes"),OFFSET('Sanitation Data'!$H$11,0,10*ROW('Sanitation Data'!H5)),NA())</f>
        <v>#N/A</v>
      </c>
      <c r="AT11" s="299">
        <f ca="1">+IF(AND(ISNUMBER(OFFSET('Sanitation Data'!$H$12,0,10*ROW('Sanitation Data'!H5))),'Data Summary'!DI11="Yes"),OFFSET('Sanitation Data'!$H$12,0,10*ROW('Sanitation Data'!H5)),NA())</f>
        <v>100</v>
      </c>
      <c r="AU11" s="299">
        <f ca="1">+IF(AND(ISNUMBER(OFFSET('Sanitation Data'!$I$4,0,10*ROW('Sanitation Data'!I5))),'Data Summary'!DJ11="Yes"),100-OFFSET('Sanitation Data'!$I$4,0,10*ROW('Sanitation Data'!I5)),NA())</f>
        <v>100</v>
      </c>
      <c r="AV11" s="299">
        <f ca="1">+IF(AND(ISNUMBER(OFFSET('Sanitation Data'!$I$6,0,10*ROW('Sanitation Data'!I5))),'Data Summary'!DK11="Yes"),OFFSET('Sanitation Data'!$I$6,0,10*ROW('Sanitation Data'!I5)),NA())</f>
        <v>100</v>
      </c>
      <c r="AW11" s="299" t="e">
        <f ca="1">+IF(AND(ISNUMBER(OFFSET('Sanitation Data'!$I$10,0,10*ROW('Sanitation Data'!I5))),'Data Summary'!DL11="Yes"),OFFSET('Sanitation Data'!$I$10,0,10*ROW('Sanitation Data'!I5)),NA())</f>
        <v>#N/A</v>
      </c>
      <c r="AX11" s="299" t="e">
        <f ca="1">+IF(AND(ISNUMBER(OFFSET('Sanitation Data'!$I$11,0,10*ROW('Sanitation Data'!I5))),'Data Summary'!DM11="Yes"),OFFSET('Sanitation Data'!$I$11,0,10*ROW('Sanitation Data'!I5)),NA())</f>
        <v>#N/A</v>
      </c>
      <c r="AY11" s="299">
        <f ca="1">+IF(AND(ISNUMBER(OFFSET('Sanitation Data'!$I$12,0,10*ROW('Sanitation Data'!I5))),'Data Summary'!DN11="Yes"),OFFSET('Sanitation Data'!$I$12,0,10*ROW('Sanitation Data'!I5)),NA())</f>
        <v>100</v>
      </c>
      <c r="AZ11" s="300">
        <f ca="1">+IF(AND(ISNUMBER(OFFSET('Hygiene Data'!$D$5,0,10*ROW('Hygiene Data'!D5))),'Data Summary'!DO11="Yes"),OFFSET('Hygiene Data'!$D$5,0,10*ROW('Hygiene Data'!D5)),NA())</f>
        <v>100</v>
      </c>
      <c r="BA11" s="300">
        <f ca="1">+IF(AND(ISNUMBER(OFFSET('Hygiene Data'!$D$7,0,10*ROW('Hygiene Data'!D5))),'Data Summary'!DP11="Yes"),OFFSET('Hygiene Data'!$D$7,0,10*ROW('Hygiene Data'!D5)),NA())</f>
        <v>100</v>
      </c>
      <c r="BB11" s="300">
        <f ca="1">+IF(AND(ISNUMBER(OFFSET('Hygiene Data'!$D$9,0,10*ROW('Hygiene Data'!D5))),'Data Summary'!DQ11="Yes"),OFFSET('Hygiene Data'!$D$9,0,10*ROW('Hygiene Data'!D5)),NA())</f>
        <v>100</v>
      </c>
      <c r="BC11" s="300" t="e">
        <f ca="1">+IF(AND(ISNUMBER(OFFSET('Hygiene Data'!$E$5,0,10*ROW('Hygiene Data'!E5))),'Data Summary'!DR11="Yes"),OFFSET('Hygiene Data'!$E$5,0,10*ROW('Hygiene Data'!E5)),NA())</f>
        <v>#N/A</v>
      </c>
      <c r="BD11" s="300" t="e">
        <f ca="1">+IF(AND(ISNUMBER(OFFSET('Hygiene Data'!$E$7,0,10*ROW('Hygiene Data'!E5))),'Data Summary'!DS11="Yes"),OFFSET('Hygiene Data'!$E$7,0,10*ROW('Hygiene Data'!E5)),NA())</f>
        <v>#N/A</v>
      </c>
      <c r="BE11" s="300" t="e">
        <f ca="1">+IF(AND(ISNUMBER(OFFSET('Hygiene Data'!$E$9,0,10*ROW('Hygiene Data'!E5))),'Data Summary'!DT11="Yes"),OFFSET('Hygiene Data'!$E$9,0,10*ROW('Hygiene Data'!E5)),NA())</f>
        <v>#N/A</v>
      </c>
      <c r="BF11" s="300" t="e">
        <f ca="1">+IF(AND(ISNUMBER(OFFSET('Hygiene Data'!$F$5,0,10*ROW('Hygiene Data'!F5))),'Data Summary'!DU11="Yes"),OFFSET('Hygiene Data'!$F$5,0,10*ROW('Hygiene Data'!F5)),NA())</f>
        <v>#N/A</v>
      </c>
      <c r="BG11" s="300" t="e">
        <f ca="1">+IF(AND(ISNUMBER(OFFSET('Hygiene Data'!$F$7,0,10*ROW('Hygiene Data'!F5))),'Data Summary'!DV11="Yes"),OFFSET('Hygiene Data'!$F$7,0,10*ROW('Hygiene Data'!F5)),NA())</f>
        <v>#N/A</v>
      </c>
      <c r="BH11" s="300" t="e">
        <f ca="1">+IF(AND(ISNUMBER(OFFSET('Hygiene Data'!$F$9,0,10*ROW('Hygiene Data'!F5))),'Data Summary'!DW11="Yes"),OFFSET('Hygiene Data'!$F$9,0,10*ROW('Hygiene Data'!F5)),NA())</f>
        <v>#N/A</v>
      </c>
      <c r="BI11" s="300" t="e">
        <f ca="1">+IF(AND(ISNUMBER(OFFSET('Hygiene Data'!$G$5,0,10*ROW('Hygiene Data'!G5))),'Data Summary'!DX11="Yes"),OFFSET('Hygiene Data'!$G$5,0,10*ROW('Hygiene Data'!G5)),NA())</f>
        <v>#N/A</v>
      </c>
      <c r="BJ11" s="300" t="e">
        <f ca="1">+IF(AND(ISNUMBER(OFFSET('Hygiene Data'!$G$7,0,10*ROW('Hygiene Data'!G5))),'Data Summary'!DY11="Yes"),OFFSET('Hygiene Data'!$G$7,0,10*ROW('Hygiene Data'!G5)),NA())</f>
        <v>#N/A</v>
      </c>
      <c r="BK11" s="300" t="e">
        <f ca="1">+IF(AND(ISNUMBER(OFFSET('Hygiene Data'!$G$9,0,10*ROW('Hygiene Data'!G5))),'Data Summary'!DZ11="Yes"),OFFSET('Hygiene Data'!$G$9,0,10*ROW('Hygiene Data'!G5)),NA())</f>
        <v>#N/A</v>
      </c>
      <c r="BL11" s="300">
        <f ca="1">+IF(AND(ISNUMBER(OFFSET('Hygiene Data'!$H$5,0,10*ROW('Hygiene Data'!H5))),'Data Summary'!EA11="Yes"),OFFSET('Hygiene Data'!$H$5,0,10*ROW('Hygiene Data'!H5)),NA())</f>
        <v>100</v>
      </c>
      <c r="BM11" s="300">
        <f ca="1">+IF(AND(ISNUMBER(OFFSET('Hygiene Data'!$H$7,0,10*ROW('Hygiene Data'!H5))),'Data Summary'!EB11="Yes"),OFFSET('Hygiene Data'!$H$7,0,10*ROW('Hygiene Data'!H5)),NA())</f>
        <v>100</v>
      </c>
      <c r="BN11" s="300">
        <f ca="1">+IF(AND(ISNUMBER(OFFSET('Hygiene Data'!$H$9,0,10*ROW('Hygiene Data'!H5))),'Data Summary'!EC11="Yes"),OFFSET('Hygiene Data'!$H$9,0,10*ROW('Hygiene Data'!H5)),NA())</f>
        <v>100</v>
      </c>
      <c r="BO11" s="300">
        <f ca="1">+IF(AND(ISNUMBER(OFFSET('Hygiene Data'!$I$5,0,10*ROW('Hygiene Data'!I5))),'Data Summary'!ED11="Yes"),OFFSET('Hygiene Data'!$I$5,0,10*ROW('Hygiene Data'!I5)),NA())</f>
        <v>100</v>
      </c>
      <c r="BP11" s="300">
        <f ca="1">+IF(AND(ISNUMBER(OFFSET('Hygiene Data'!$I$7,0,10*ROW('Hygiene Data'!I5))),'Data Summary'!EE11="Yes"),OFFSET('Hygiene Data'!$I$7,0,10*ROW('Hygiene Data'!I5)),NA())</f>
        <v>100</v>
      </c>
      <c r="BQ11" s="300">
        <f ca="1">+IF(AND(ISNUMBER(OFFSET('Hygiene Data'!$I$9,0,10*ROW('Hygiene Data'!I5))),'Data Summary'!EF11="Yes"),OFFSET('Hygiene Data'!$I$9,0,10*ROW('Hygiene Data'!I5)),NA())</f>
        <v>100</v>
      </c>
    </row>
    <row r="12" spans="1:69" x14ac:dyDescent="0.2">
      <c r="A12" s="296" t="str">
        <f ca="1">+RIGHT('Data Summary'!A12,LEN('Data Summary'!A12)-9)</f>
        <v>UIS</v>
      </c>
      <c r="B12" s="270" t="str">
        <f ca="1">+IF(ISTEXT('Data Summary'!B12),'Data Summary'!B12,"")</f>
        <v>Other</v>
      </c>
      <c r="C12" s="297">
        <f ca="1">+VALUE('Data Summary'!C12)</f>
        <v>2020</v>
      </c>
      <c r="D12" s="298">
        <f ca="1">+IF(AND(ISNUMBER(OFFSET('Water Data'!$D$4,0,10*ROW('Water Data'!D6))),'Data Summary'!BS12="Yes"),100-OFFSET('Water Data'!$D$4,0,10*ROW('Water Data'!D6)),NA())</f>
        <v>100</v>
      </c>
      <c r="E12" s="298">
        <f ca="1">+IF(AND(ISNUMBER(OFFSET('Water Data'!$D$6,0,10*ROW('Water Data'!D6))),'Data Summary'!BT12="Yes"),OFFSET('Water Data'!$D$6,0,10*ROW('Water Data'!D6)),NA())</f>
        <v>100</v>
      </c>
      <c r="F12" s="298">
        <f ca="1">+IF(AND(ISNUMBER(OFFSET('Water Data'!$D$9,0,10*ROW('Water Data'!D6))),'Data Summary'!BU12="Yes"),OFFSET('Water Data'!$D$9,0,10*ROW('Water Data'!D6)),NA())</f>
        <v>100</v>
      </c>
      <c r="G12" s="298" t="e">
        <f ca="1">+IF(AND(ISNUMBER(OFFSET('Water Data'!$E$4,0,10*ROW('Water Data'!E6))),'Data Summary'!BV12="Yes"),100-OFFSET('Water Data'!$E$4,0,10*ROW('Water Data'!E6)),NA())</f>
        <v>#N/A</v>
      </c>
      <c r="H12" s="298" t="e">
        <f ca="1">+IF(AND(ISNUMBER(OFFSET('Water Data'!$E$6,0,10*ROW('Water Data'!E6))),'Data Summary'!BW12="Yes"),OFFSET('Water Data'!$E$6,0,10*ROW('Water Data'!E6)),NA())</f>
        <v>#N/A</v>
      </c>
      <c r="I12" s="298" t="e">
        <f ca="1">+IF(AND(ISNUMBER(OFFSET('Water Data'!$E$9,0,10*ROW('Water Data'!E6))),'Data Summary'!BX12="Yes"),OFFSET('Water Data'!$E$9,0,10*ROW('Water Data'!E6)),NA())</f>
        <v>#N/A</v>
      </c>
      <c r="J12" s="298" t="e">
        <f ca="1">+IF(AND(ISNUMBER(OFFSET('Water Data'!$F$4,0,10*ROW('Water Data'!F6))),'Data Summary'!BY12="Yes"),100-OFFSET('Water Data'!$F$4,0,10*ROW('Water Data'!F6)),NA())</f>
        <v>#N/A</v>
      </c>
      <c r="K12" s="298" t="e">
        <f ca="1">+IF(AND(ISNUMBER(OFFSET('Water Data'!$F$6,0,10*ROW('Water Data'!F6))),'Data Summary'!BZ12="Yes"),OFFSET('Water Data'!$F$6,0,10*ROW('Water Data'!F6)),NA())</f>
        <v>#N/A</v>
      </c>
      <c r="L12" s="298" t="e">
        <f ca="1">+IF(AND(ISNUMBER(OFFSET('Water Data'!$F$9,0,10*ROW('Water Data'!F6))),'Data Summary'!CA12="Yes"),OFFSET('Water Data'!$F$9,0,10*ROW('Water Data'!F6)),NA())</f>
        <v>#N/A</v>
      </c>
      <c r="M12" s="298" t="e">
        <f ca="1">+IF(AND(ISNUMBER(OFFSET('Water Data'!$G$4,0,10*ROW('Water Data'!G6))),'Data Summary'!CB12="Yes"),100-OFFSET('Water Data'!$G$4,0,10*ROW('Water Data'!G6)),NA())</f>
        <v>#N/A</v>
      </c>
      <c r="N12" s="298" t="e">
        <f ca="1">+IF(AND(ISNUMBER(OFFSET('Water Data'!$G$6,0,10*ROW('Water Data'!G6))),'Data Summary'!CC12="Yes"),OFFSET('Water Data'!$G$6,0,10*ROW('Water Data'!G6)),NA())</f>
        <v>#N/A</v>
      </c>
      <c r="O12" s="298" t="e">
        <f ca="1">+IF(AND(ISNUMBER(OFFSET('Water Data'!$G$9,0,10*ROW('Water Data'!G6))),'Data Summary'!CD12="Yes"),OFFSET('Water Data'!$G$9,0,10*ROW('Water Data'!G6)),NA())</f>
        <v>#N/A</v>
      </c>
      <c r="P12" s="298">
        <f ca="1">+IF(AND(ISNUMBER(OFFSET('Water Data'!$H$4,0,10*ROW('Water Data'!H6))),'Data Summary'!CE12="Yes"),100-OFFSET('Water Data'!$H$4,0,10*ROW('Water Data'!H6)),NA())</f>
        <v>100</v>
      </c>
      <c r="Q12" s="298">
        <f ca="1">+IF(AND(ISNUMBER(OFFSET('Water Data'!$H$6,0,10*ROW('Water Data'!H6))),'Data Summary'!CF12="Yes"),OFFSET('Water Data'!$H$6,0,10*ROW('Water Data'!H6)),NA())</f>
        <v>100</v>
      </c>
      <c r="R12" s="298">
        <f ca="1">+IF(AND(ISNUMBER(OFFSET('Water Data'!$H$9,0,10*ROW('Water Data'!H6))),'Data Summary'!CG12="Yes"),OFFSET('Water Data'!$H$9,0,10*ROW('Water Data'!H6)),NA())</f>
        <v>100</v>
      </c>
      <c r="S12" s="298">
        <f ca="1">+IF(AND(ISNUMBER(OFFSET('Water Data'!$I$4,0,10*ROW('Water Data'!I6))),'Data Summary'!CH12="Yes"),100-OFFSET('Water Data'!$I$4,0,10*ROW('Water Data'!I6)),NA())</f>
        <v>100</v>
      </c>
      <c r="T12" s="298">
        <f ca="1">+IF(AND(ISNUMBER(OFFSET('Water Data'!$I$6,0,10*ROW('Water Data'!I6))),'Data Summary'!CI12="Yes"),OFFSET('Water Data'!$I$6,0,10*ROW('Water Data'!I6)),NA())</f>
        <v>100</v>
      </c>
      <c r="U12" s="298">
        <f ca="1">+IF(AND(ISNUMBER(OFFSET('Water Data'!$I$9,0,10*ROW('Water Data'!I6))),'Data Summary'!CJ12="Yes"),OFFSET('Water Data'!$I$9,0,10*ROW('Water Data'!I6)),NA())</f>
        <v>100</v>
      </c>
      <c r="V12" s="299">
        <f ca="1">+IF(AND(ISNUMBER(OFFSET('Sanitation Data'!$D$4,0,10*ROW('Sanitation Data'!D6))),'Data Summary'!CK12="Yes"),100-OFFSET('Sanitation Data'!$D$4,0,10*ROW('Sanitation Data'!D6)),NA())</f>
        <v>100</v>
      </c>
      <c r="W12" s="299">
        <f ca="1">+IF(AND(ISNUMBER(OFFSET('Sanitation Data'!$D$6,0,10*ROW('Sanitation Data'!D6))),'Data Summary'!CL12="Yes"),OFFSET('Sanitation Data'!$D$6,0,10*ROW('Sanitation Data'!D6)),NA())</f>
        <v>100</v>
      </c>
      <c r="X12" s="299" t="e">
        <f ca="1">+IF(AND(ISNUMBER(OFFSET('Sanitation Data'!$D$10,0,10*ROW('Sanitation Data'!D6))),'Data Summary'!CM12="Yes"),OFFSET('Sanitation Data'!$D$10,0,10*ROW('Sanitation Data'!D6)),NA())</f>
        <v>#N/A</v>
      </c>
      <c r="Y12" s="299" t="e">
        <f ca="1">+IF(AND(ISNUMBER(OFFSET('Sanitation Data'!$D$11,0,10*ROW('Sanitation Data'!D6))),'Data Summary'!CN12="Yes"),OFFSET('Sanitation Data'!$D$11,0,10*ROW('Sanitation Data'!D6)),NA())</f>
        <v>#N/A</v>
      </c>
      <c r="Z12" s="299">
        <f ca="1">+IF(AND(ISNUMBER(OFFSET('Sanitation Data'!$D$12,0,10*ROW('Sanitation Data'!D6))),'Data Summary'!CO12="Yes"),OFFSET('Sanitation Data'!$D$12,0,10*ROW('Sanitation Data'!D6)),NA())</f>
        <v>100</v>
      </c>
      <c r="AA12" s="299" t="e">
        <f ca="1">+IF(AND(ISNUMBER(OFFSET('Sanitation Data'!$E$4,0,10*ROW('Sanitation Data'!E6))),'Data Summary'!CP12="Yes"),100-OFFSET('Sanitation Data'!$E$4,0,10*ROW('Sanitation Data'!E6)),NA())</f>
        <v>#N/A</v>
      </c>
      <c r="AB12" s="299" t="e">
        <f ca="1">+IF(AND(ISNUMBER(OFFSET('Sanitation Data'!$E$6,0,10*ROW('Sanitation Data'!E6))),'Data Summary'!CQ12="Yes"),OFFSET('Sanitation Data'!$E$6,0,10*ROW('Sanitation Data'!E6)),NA())</f>
        <v>#N/A</v>
      </c>
      <c r="AC12" s="299" t="e">
        <f ca="1">+IF(AND(ISNUMBER(OFFSET('Sanitation Data'!$E$10,0,10*ROW('Sanitation Data'!E6))),'Data Summary'!CR12="Yes"),OFFSET('Sanitation Data'!$E$10,0,10*ROW('Sanitation Data'!E6)),NA())</f>
        <v>#N/A</v>
      </c>
      <c r="AD12" s="299" t="e">
        <f ca="1">+IF(AND(ISNUMBER(OFFSET('Sanitation Data'!$E$11,0,10*ROW('Sanitation Data'!E6))),'Data Summary'!CS12="Yes"),OFFSET('Sanitation Data'!$E$11,0,10*ROW('Sanitation Data'!E6)),NA())</f>
        <v>#N/A</v>
      </c>
      <c r="AE12" s="299" t="e">
        <f ca="1">+IF(AND(ISNUMBER(OFFSET('Sanitation Data'!$E$12,0,10*ROW('Sanitation Data'!E6))),'Data Summary'!CT12="Yes"),OFFSET('Sanitation Data'!$E$12,0,10*ROW('Sanitation Data'!E6)),NA())</f>
        <v>#N/A</v>
      </c>
      <c r="AF12" s="299" t="e">
        <f ca="1">+IF(AND(ISNUMBER(OFFSET('Sanitation Data'!$F$4,0,10*ROW('Sanitation Data'!F6))),'Data Summary'!CU12="Yes"),100-OFFSET('Sanitation Data'!$F$4,0,10*ROW('Sanitation Data'!F6)),NA())</f>
        <v>#N/A</v>
      </c>
      <c r="AG12" s="299" t="e">
        <f ca="1">+IF(AND(ISNUMBER(OFFSET('Sanitation Data'!$F$6,0,10*ROW('Sanitation Data'!F6))),'Data Summary'!CV12="Yes"),OFFSET('Sanitation Data'!$F$6,0,10*ROW('Sanitation Data'!F6)),NA())</f>
        <v>#N/A</v>
      </c>
      <c r="AH12" s="299" t="e">
        <f ca="1">+IF(AND(ISNUMBER(OFFSET('Sanitation Data'!$F$10,0,10*ROW('Sanitation Data'!F6))),'Data Summary'!CW12="Yes"),OFFSET('Sanitation Data'!$F$10,0,10*ROW('Sanitation Data'!F6)),NA())</f>
        <v>#N/A</v>
      </c>
      <c r="AI12" s="299" t="e">
        <f ca="1">+IF(AND(ISNUMBER(OFFSET('Sanitation Data'!$F$11,0,10*ROW('Sanitation Data'!F6))),'Data Summary'!CX12="Yes"),OFFSET('Sanitation Data'!$F$11,0,10*ROW('Sanitation Data'!F6)),NA())</f>
        <v>#N/A</v>
      </c>
      <c r="AJ12" s="299" t="e">
        <f ca="1">+IF(AND(ISNUMBER(OFFSET('Sanitation Data'!$F$12,0,10*ROW('Sanitation Data'!F6))),'Data Summary'!CY12="Yes"),OFFSET('Sanitation Data'!$F$12,0,10*ROW('Sanitation Data'!F6)),NA())</f>
        <v>#N/A</v>
      </c>
      <c r="AK12" s="299" t="e">
        <f ca="1">+IF(AND(ISNUMBER(OFFSET('Sanitation Data'!$G$4,0,10*ROW('Sanitation Data'!G6))),'Data Summary'!CZ12="Yes"),100-OFFSET('Sanitation Data'!$G$4,0,10*ROW('Sanitation Data'!G6)),NA())</f>
        <v>#N/A</v>
      </c>
      <c r="AL12" s="299" t="e">
        <f ca="1">+IF(AND(ISNUMBER(OFFSET('Sanitation Data'!$G$6,0,10*ROW('Sanitation Data'!G6))),'Data Summary'!DA12="Yes"),OFFSET('Sanitation Data'!$G$6,0,10*ROW('Sanitation Data'!G6)),NA())</f>
        <v>#N/A</v>
      </c>
      <c r="AM12" s="299" t="e">
        <f ca="1">+IF(AND(ISNUMBER(OFFSET('Sanitation Data'!$G$10,0,10*ROW('Sanitation Data'!G6))),'Data Summary'!DB12="Yes"),OFFSET('Sanitation Data'!$G$10,0,10*ROW('Sanitation Data'!G6)),NA())</f>
        <v>#N/A</v>
      </c>
      <c r="AN12" s="299" t="e">
        <f ca="1">+IF(AND(ISNUMBER(OFFSET('Sanitation Data'!$G$11,0,10*ROW('Sanitation Data'!G6))),'Data Summary'!DC12="Yes"),OFFSET('Sanitation Data'!$G$11,0,10*ROW('Sanitation Data'!G6)),NA())</f>
        <v>#N/A</v>
      </c>
      <c r="AO12" s="299" t="e">
        <f ca="1">+IF(AND(ISNUMBER(OFFSET('Sanitation Data'!$G$12,0,10*ROW('Sanitation Data'!G6))),'Data Summary'!DD12="Yes"),OFFSET('Sanitation Data'!$G$12,0,10*ROW('Sanitation Data'!G6)),NA())</f>
        <v>#N/A</v>
      </c>
      <c r="AP12" s="299">
        <f ca="1">+IF(AND(ISNUMBER(OFFSET('Sanitation Data'!$H$4,0,10*ROW('Sanitation Data'!H6))),'Data Summary'!DE12="Yes"),100-OFFSET('Sanitation Data'!$H$4,0,10*ROW('Sanitation Data'!H6)),NA())</f>
        <v>100</v>
      </c>
      <c r="AQ12" s="299">
        <f ca="1">+IF(AND(ISNUMBER(OFFSET('Sanitation Data'!$H$6,0,10*ROW('Sanitation Data'!H6))),'Data Summary'!DF12="Yes"),OFFSET('Sanitation Data'!$H$6,0,10*ROW('Sanitation Data'!H6)),NA())</f>
        <v>100</v>
      </c>
      <c r="AR12" s="299" t="e">
        <f ca="1">+IF(AND(ISNUMBER(OFFSET('Sanitation Data'!$H$10,0,10*ROW('Sanitation Data'!H6))),'Data Summary'!DG12="Yes"),OFFSET('Sanitation Data'!$H$10,0,10*ROW('Sanitation Data'!H6)),NA())</f>
        <v>#N/A</v>
      </c>
      <c r="AS12" s="299" t="e">
        <f ca="1">+IF(AND(ISNUMBER(OFFSET('Sanitation Data'!$H$11,0,10*ROW('Sanitation Data'!H6))),'Data Summary'!DH12="Yes"),OFFSET('Sanitation Data'!$H$11,0,10*ROW('Sanitation Data'!H6)),NA())</f>
        <v>#N/A</v>
      </c>
      <c r="AT12" s="299">
        <f ca="1">+IF(AND(ISNUMBER(OFFSET('Sanitation Data'!$H$12,0,10*ROW('Sanitation Data'!H6))),'Data Summary'!DI12="Yes"),OFFSET('Sanitation Data'!$H$12,0,10*ROW('Sanitation Data'!H6)),NA())</f>
        <v>100</v>
      </c>
      <c r="AU12" s="299">
        <f ca="1">+IF(AND(ISNUMBER(OFFSET('Sanitation Data'!$I$4,0,10*ROW('Sanitation Data'!I6))),'Data Summary'!DJ12="Yes"),100-OFFSET('Sanitation Data'!$I$4,0,10*ROW('Sanitation Data'!I6)),NA())</f>
        <v>100</v>
      </c>
      <c r="AV12" s="299">
        <f ca="1">+IF(AND(ISNUMBER(OFFSET('Sanitation Data'!$I$6,0,10*ROW('Sanitation Data'!I6))),'Data Summary'!DK12="Yes"),OFFSET('Sanitation Data'!$I$6,0,10*ROW('Sanitation Data'!I6)),NA())</f>
        <v>100</v>
      </c>
      <c r="AW12" s="299" t="e">
        <f ca="1">+IF(AND(ISNUMBER(OFFSET('Sanitation Data'!$I$10,0,10*ROW('Sanitation Data'!I6))),'Data Summary'!DL12="Yes"),OFFSET('Sanitation Data'!$I$10,0,10*ROW('Sanitation Data'!I6)),NA())</f>
        <v>#N/A</v>
      </c>
      <c r="AX12" s="299" t="e">
        <f ca="1">+IF(AND(ISNUMBER(OFFSET('Sanitation Data'!$I$11,0,10*ROW('Sanitation Data'!I6))),'Data Summary'!DM12="Yes"),OFFSET('Sanitation Data'!$I$11,0,10*ROW('Sanitation Data'!I6)),NA())</f>
        <v>#N/A</v>
      </c>
      <c r="AY12" s="299">
        <f ca="1">+IF(AND(ISNUMBER(OFFSET('Sanitation Data'!$I$12,0,10*ROW('Sanitation Data'!I6))),'Data Summary'!DN12="Yes"),OFFSET('Sanitation Data'!$I$12,0,10*ROW('Sanitation Data'!I6)),NA())</f>
        <v>100</v>
      </c>
      <c r="AZ12" s="300">
        <f ca="1">+IF(AND(ISNUMBER(OFFSET('Hygiene Data'!$D$5,0,10*ROW('Hygiene Data'!D6))),'Data Summary'!DO12="Yes"),OFFSET('Hygiene Data'!$D$5,0,10*ROW('Hygiene Data'!D6)),NA())</f>
        <v>100</v>
      </c>
      <c r="BA12" s="300">
        <f ca="1">+IF(AND(ISNUMBER(OFFSET('Hygiene Data'!$D$7,0,10*ROW('Hygiene Data'!D6))),'Data Summary'!DP12="Yes"),OFFSET('Hygiene Data'!$D$7,0,10*ROW('Hygiene Data'!D6)),NA())</f>
        <v>100</v>
      </c>
      <c r="BB12" s="300">
        <f ca="1">+IF(AND(ISNUMBER(OFFSET('Hygiene Data'!$D$9,0,10*ROW('Hygiene Data'!D6))),'Data Summary'!DQ12="Yes"),OFFSET('Hygiene Data'!$D$9,0,10*ROW('Hygiene Data'!D6)),NA())</f>
        <v>100</v>
      </c>
      <c r="BC12" s="300" t="e">
        <f ca="1">+IF(AND(ISNUMBER(OFFSET('Hygiene Data'!$E$5,0,10*ROW('Hygiene Data'!E6))),'Data Summary'!DR12="Yes"),OFFSET('Hygiene Data'!$E$5,0,10*ROW('Hygiene Data'!E6)),NA())</f>
        <v>#N/A</v>
      </c>
      <c r="BD12" s="300" t="e">
        <f ca="1">+IF(AND(ISNUMBER(OFFSET('Hygiene Data'!$E$7,0,10*ROW('Hygiene Data'!E6))),'Data Summary'!DS12="Yes"),OFFSET('Hygiene Data'!$E$7,0,10*ROW('Hygiene Data'!E6)),NA())</f>
        <v>#N/A</v>
      </c>
      <c r="BE12" s="300" t="e">
        <f ca="1">+IF(AND(ISNUMBER(OFFSET('Hygiene Data'!$E$9,0,10*ROW('Hygiene Data'!E6))),'Data Summary'!DT12="Yes"),OFFSET('Hygiene Data'!$E$9,0,10*ROW('Hygiene Data'!E6)),NA())</f>
        <v>#N/A</v>
      </c>
      <c r="BF12" s="300" t="e">
        <f ca="1">+IF(AND(ISNUMBER(OFFSET('Hygiene Data'!$F$5,0,10*ROW('Hygiene Data'!F6))),'Data Summary'!DU12="Yes"),OFFSET('Hygiene Data'!$F$5,0,10*ROW('Hygiene Data'!F6)),NA())</f>
        <v>#N/A</v>
      </c>
      <c r="BG12" s="300" t="e">
        <f ca="1">+IF(AND(ISNUMBER(OFFSET('Hygiene Data'!$F$7,0,10*ROW('Hygiene Data'!F6))),'Data Summary'!DV12="Yes"),OFFSET('Hygiene Data'!$F$7,0,10*ROW('Hygiene Data'!F6)),NA())</f>
        <v>#N/A</v>
      </c>
      <c r="BH12" s="300" t="e">
        <f ca="1">+IF(AND(ISNUMBER(OFFSET('Hygiene Data'!$F$9,0,10*ROW('Hygiene Data'!F6))),'Data Summary'!DW12="Yes"),OFFSET('Hygiene Data'!$F$9,0,10*ROW('Hygiene Data'!F6)),NA())</f>
        <v>#N/A</v>
      </c>
      <c r="BI12" s="300" t="e">
        <f ca="1">+IF(AND(ISNUMBER(OFFSET('Hygiene Data'!$G$5,0,10*ROW('Hygiene Data'!G6))),'Data Summary'!DX12="Yes"),OFFSET('Hygiene Data'!$G$5,0,10*ROW('Hygiene Data'!G6)),NA())</f>
        <v>#N/A</v>
      </c>
      <c r="BJ12" s="300" t="e">
        <f ca="1">+IF(AND(ISNUMBER(OFFSET('Hygiene Data'!$G$7,0,10*ROW('Hygiene Data'!G6))),'Data Summary'!DY12="Yes"),OFFSET('Hygiene Data'!$G$7,0,10*ROW('Hygiene Data'!G6)),NA())</f>
        <v>#N/A</v>
      </c>
      <c r="BK12" s="300" t="e">
        <f ca="1">+IF(AND(ISNUMBER(OFFSET('Hygiene Data'!$G$9,0,10*ROW('Hygiene Data'!G6))),'Data Summary'!DZ12="Yes"),OFFSET('Hygiene Data'!$G$9,0,10*ROW('Hygiene Data'!G6)),NA())</f>
        <v>#N/A</v>
      </c>
      <c r="BL12" s="300">
        <f ca="1">+IF(AND(ISNUMBER(OFFSET('Hygiene Data'!$H$5,0,10*ROW('Hygiene Data'!H6))),'Data Summary'!EA12="Yes"),OFFSET('Hygiene Data'!$H$5,0,10*ROW('Hygiene Data'!H6)),NA())</f>
        <v>100</v>
      </c>
      <c r="BM12" s="300">
        <f ca="1">+IF(AND(ISNUMBER(OFFSET('Hygiene Data'!$H$7,0,10*ROW('Hygiene Data'!H6))),'Data Summary'!EB12="Yes"),OFFSET('Hygiene Data'!$H$7,0,10*ROW('Hygiene Data'!H6)),NA())</f>
        <v>100</v>
      </c>
      <c r="BN12" s="300">
        <f ca="1">+IF(AND(ISNUMBER(OFFSET('Hygiene Data'!$H$9,0,10*ROW('Hygiene Data'!H6))),'Data Summary'!EC12="Yes"),OFFSET('Hygiene Data'!$H$9,0,10*ROW('Hygiene Data'!H6)),NA())</f>
        <v>100</v>
      </c>
      <c r="BO12" s="300">
        <f ca="1">+IF(AND(ISNUMBER(OFFSET('Hygiene Data'!$I$5,0,10*ROW('Hygiene Data'!I6))),'Data Summary'!ED12="Yes"),OFFSET('Hygiene Data'!$I$5,0,10*ROW('Hygiene Data'!I6)),NA())</f>
        <v>100</v>
      </c>
      <c r="BP12" s="300">
        <f ca="1">+IF(AND(ISNUMBER(OFFSET('Hygiene Data'!$I$7,0,10*ROW('Hygiene Data'!I6))),'Data Summary'!EE12="Yes"),OFFSET('Hygiene Data'!$I$7,0,10*ROW('Hygiene Data'!I6)),NA())</f>
        <v>100</v>
      </c>
      <c r="BQ12" s="300">
        <f ca="1">+IF(AND(ISNUMBER(OFFSET('Hygiene Data'!$I$9,0,10*ROW('Hygiene Data'!I6))),'Data Summary'!EF12="Yes"),OFFSET('Hygiene Data'!$I$9,0,10*ROW('Hygiene Data'!I6)),NA())</f>
        <v>100</v>
      </c>
    </row>
    <row r="13" spans="1:69" x14ac:dyDescent="0.2">
      <c r="A13" s="296" t="str">
        <f ca="1">+RIGHT('Data Summary'!A13,LEN('Data Summary'!A13)-9)</f>
        <v>UIS</v>
      </c>
      <c r="B13" s="270" t="str">
        <f ca="1">+IF(ISTEXT('Data Summary'!B13),'Data Summary'!B13,"")</f>
        <v>Other</v>
      </c>
      <c r="C13" s="297">
        <f ca="1">+VALUE('Data Summary'!C13)</f>
        <v>2021</v>
      </c>
      <c r="D13" s="298">
        <f ca="1">+IF(AND(ISNUMBER(OFFSET('Water Data'!$D$4,0,10*ROW('Water Data'!D7))),'Data Summary'!BS13="Yes"),100-OFFSET('Water Data'!$D$4,0,10*ROW('Water Data'!D7)),NA())</f>
        <v>100</v>
      </c>
      <c r="E13" s="298">
        <f ca="1">+IF(AND(ISNUMBER(OFFSET('Water Data'!$D$6,0,10*ROW('Water Data'!D7))),'Data Summary'!BT13="Yes"),OFFSET('Water Data'!$D$6,0,10*ROW('Water Data'!D7)),NA())</f>
        <v>100</v>
      </c>
      <c r="F13" s="298">
        <f ca="1">+IF(AND(ISNUMBER(OFFSET('Water Data'!$D$9,0,10*ROW('Water Data'!D7))),'Data Summary'!BU13="Yes"),OFFSET('Water Data'!$D$9,0,10*ROW('Water Data'!D7)),NA())</f>
        <v>100</v>
      </c>
      <c r="G13" s="298" t="e">
        <f ca="1">+IF(AND(ISNUMBER(OFFSET('Water Data'!$E$4,0,10*ROW('Water Data'!E7))),'Data Summary'!BV13="Yes"),100-OFFSET('Water Data'!$E$4,0,10*ROW('Water Data'!E7)),NA())</f>
        <v>#N/A</v>
      </c>
      <c r="H13" s="298" t="e">
        <f ca="1">+IF(AND(ISNUMBER(OFFSET('Water Data'!$E$6,0,10*ROW('Water Data'!E7))),'Data Summary'!BW13="Yes"),OFFSET('Water Data'!$E$6,0,10*ROW('Water Data'!E7)),NA())</f>
        <v>#N/A</v>
      </c>
      <c r="I13" s="298" t="e">
        <f ca="1">+IF(AND(ISNUMBER(OFFSET('Water Data'!$E$9,0,10*ROW('Water Data'!E7))),'Data Summary'!BX13="Yes"),OFFSET('Water Data'!$E$9,0,10*ROW('Water Data'!E7)),NA())</f>
        <v>#N/A</v>
      </c>
      <c r="J13" s="298" t="e">
        <f ca="1">+IF(AND(ISNUMBER(OFFSET('Water Data'!$F$4,0,10*ROW('Water Data'!F7))),'Data Summary'!BY13="Yes"),100-OFFSET('Water Data'!$F$4,0,10*ROW('Water Data'!F7)),NA())</f>
        <v>#N/A</v>
      </c>
      <c r="K13" s="298" t="e">
        <f ca="1">+IF(AND(ISNUMBER(OFFSET('Water Data'!$F$6,0,10*ROW('Water Data'!F7))),'Data Summary'!BZ13="Yes"),OFFSET('Water Data'!$F$6,0,10*ROW('Water Data'!F7)),NA())</f>
        <v>#N/A</v>
      </c>
      <c r="L13" s="298" t="e">
        <f ca="1">+IF(AND(ISNUMBER(OFFSET('Water Data'!$F$9,0,10*ROW('Water Data'!F7))),'Data Summary'!CA13="Yes"),OFFSET('Water Data'!$F$9,0,10*ROW('Water Data'!F7)),NA())</f>
        <v>#N/A</v>
      </c>
      <c r="M13" s="298" t="e">
        <f ca="1">+IF(AND(ISNUMBER(OFFSET('Water Data'!$G$4,0,10*ROW('Water Data'!G7))),'Data Summary'!CB13="Yes"),100-OFFSET('Water Data'!$G$4,0,10*ROW('Water Data'!G7)),NA())</f>
        <v>#N/A</v>
      </c>
      <c r="N13" s="298" t="e">
        <f ca="1">+IF(AND(ISNUMBER(OFFSET('Water Data'!$G$6,0,10*ROW('Water Data'!G7))),'Data Summary'!CC13="Yes"),OFFSET('Water Data'!$G$6,0,10*ROW('Water Data'!G7)),NA())</f>
        <v>#N/A</v>
      </c>
      <c r="O13" s="298" t="e">
        <f ca="1">+IF(AND(ISNUMBER(OFFSET('Water Data'!$G$9,0,10*ROW('Water Data'!G7))),'Data Summary'!CD13="Yes"),OFFSET('Water Data'!$G$9,0,10*ROW('Water Data'!G7)),NA())</f>
        <v>#N/A</v>
      </c>
      <c r="P13" s="298">
        <f ca="1">+IF(AND(ISNUMBER(OFFSET('Water Data'!$H$4,0,10*ROW('Water Data'!H7))),'Data Summary'!CE13="Yes"),100-OFFSET('Water Data'!$H$4,0,10*ROW('Water Data'!H7)),NA())</f>
        <v>100</v>
      </c>
      <c r="Q13" s="298">
        <f ca="1">+IF(AND(ISNUMBER(OFFSET('Water Data'!$H$6,0,10*ROW('Water Data'!H7))),'Data Summary'!CF13="Yes"),OFFSET('Water Data'!$H$6,0,10*ROW('Water Data'!H7)),NA())</f>
        <v>100</v>
      </c>
      <c r="R13" s="298">
        <f ca="1">+IF(AND(ISNUMBER(OFFSET('Water Data'!$H$9,0,10*ROW('Water Data'!H7))),'Data Summary'!CG13="Yes"),OFFSET('Water Data'!$H$9,0,10*ROW('Water Data'!H7)),NA())</f>
        <v>100</v>
      </c>
      <c r="S13" s="298">
        <f ca="1">+IF(AND(ISNUMBER(OFFSET('Water Data'!$I$4,0,10*ROW('Water Data'!I7))),'Data Summary'!CH13="Yes"),100-OFFSET('Water Data'!$I$4,0,10*ROW('Water Data'!I7)),NA())</f>
        <v>100</v>
      </c>
      <c r="T13" s="298">
        <f ca="1">+IF(AND(ISNUMBER(OFFSET('Water Data'!$I$6,0,10*ROW('Water Data'!I7))),'Data Summary'!CI13="Yes"),OFFSET('Water Data'!$I$6,0,10*ROW('Water Data'!I7)),NA())</f>
        <v>100</v>
      </c>
      <c r="U13" s="298">
        <f ca="1">+IF(AND(ISNUMBER(OFFSET('Water Data'!$I$9,0,10*ROW('Water Data'!I7))),'Data Summary'!CJ13="Yes"),OFFSET('Water Data'!$I$9,0,10*ROW('Water Data'!I7)),NA())</f>
        <v>100</v>
      </c>
      <c r="V13" s="299">
        <f ca="1">+IF(AND(ISNUMBER(OFFSET('Sanitation Data'!$D$4,0,10*ROW('Sanitation Data'!D7))),'Data Summary'!CK13="Yes"),100-OFFSET('Sanitation Data'!$D$4,0,10*ROW('Sanitation Data'!D7)),NA())</f>
        <v>100</v>
      </c>
      <c r="W13" s="299">
        <f ca="1">+IF(AND(ISNUMBER(OFFSET('Sanitation Data'!$D$6,0,10*ROW('Sanitation Data'!D7))),'Data Summary'!CL13="Yes"),OFFSET('Sanitation Data'!$D$6,0,10*ROW('Sanitation Data'!D7)),NA())</f>
        <v>100</v>
      </c>
      <c r="X13" s="299" t="e">
        <f ca="1">+IF(AND(ISNUMBER(OFFSET('Sanitation Data'!$D$10,0,10*ROW('Sanitation Data'!D7))),'Data Summary'!CM13="Yes"),OFFSET('Sanitation Data'!$D$10,0,10*ROW('Sanitation Data'!D7)),NA())</f>
        <v>#N/A</v>
      </c>
      <c r="Y13" s="299" t="e">
        <f ca="1">+IF(AND(ISNUMBER(OFFSET('Sanitation Data'!$D$11,0,10*ROW('Sanitation Data'!D7))),'Data Summary'!CN13="Yes"),OFFSET('Sanitation Data'!$D$11,0,10*ROW('Sanitation Data'!D7)),NA())</f>
        <v>#N/A</v>
      </c>
      <c r="Z13" s="299">
        <f ca="1">+IF(AND(ISNUMBER(OFFSET('Sanitation Data'!$D$12,0,10*ROW('Sanitation Data'!D7))),'Data Summary'!CO13="Yes"),OFFSET('Sanitation Data'!$D$12,0,10*ROW('Sanitation Data'!D7)),NA())</f>
        <v>100</v>
      </c>
      <c r="AA13" s="299" t="e">
        <f ca="1">+IF(AND(ISNUMBER(OFFSET('Sanitation Data'!$E$4,0,10*ROW('Sanitation Data'!E7))),'Data Summary'!CP13="Yes"),100-OFFSET('Sanitation Data'!$E$4,0,10*ROW('Sanitation Data'!E7)),NA())</f>
        <v>#N/A</v>
      </c>
      <c r="AB13" s="299" t="e">
        <f ca="1">+IF(AND(ISNUMBER(OFFSET('Sanitation Data'!$E$6,0,10*ROW('Sanitation Data'!E7))),'Data Summary'!CQ13="Yes"),OFFSET('Sanitation Data'!$E$6,0,10*ROW('Sanitation Data'!E7)),NA())</f>
        <v>#N/A</v>
      </c>
      <c r="AC13" s="299" t="e">
        <f ca="1">+IF(AND(ISNUMBER(OFFSET('Sanitation Data'!$E$10,0,10*ROW('Sanitation Data'!E7))),'Data Summary'!CR13="Yes"),OFFSET('Sanitation Data'!$E$10,0,10*ROW('Sanitation Data'!E7)),NA())</f>
        <v>#N/A</v>
      </c>
      <c r="AD13" s="299" t="e">
        <f ca="1">+IF(AND(ISNUMBER(OFFSET('Sanitation Data'!$E$11,0,10*ROW('Sanitation Data'!E7))),'Data Summary'!CS13="Yes"),OFFSET('Sanitation Data'!$E$11,0,10*ROW('Sanitation Data'!E7)),NA())</f>
        <v>#N/A</v>
      </c>
      <c r="AE13" s="299" t="e">
        <f ca="1">+IF(AND(ISNUMBER(OFFSET('Sanitation Data'!$E$12,0,10*ROW('Sanitation Data'!E7))),'Data Summary'!CT13="Yes"),OFFSET('Sanitation Data'!$E$12,0,10*ROW('Sanitation Data'!E7)),NA())</f>
        <v>#N/A</v>
      </c>
      <c r="AF13" s="299" t="e">
        <f ca="1">+IF(AND(ISNUMBER(OFFSET('Sanitation Data'!$F$4,0,10*ROW('Sanitation Data'!F7))),'Data Summary'!CU13="Yes"),100-OFFSET('Sanitation Data'!$F$4,0,10*ROW('Sanitation Data'!F7)),NA())</f>
        <v>#N/A</v>
      </c>
      <c r="AG13" s="299" t="e">
        <f ca="1">+IF(AND(ISNUMBER(OFFSET('Sanitation Data'!$F$6,0,10*ROW('Sanitation Data'!F7))),'Data Summary'!CV13="Yes"),OFFSET('Sanitation Data'!$F$6,0,10*ROW('Sanitation Data'!F7)),NA())</f>
        <v>#N/A</v>
      </c>
      <c r="AH13" s="299" t="e">
        <f ca="1">+IF(AND(ISNUMBER(OFFSET('Sanitation Data'!$F$10,0,10*ROW('Sanitation Data'!F7))),'Data Summary'!CW13="Yes"),OFFSET('Sanitation Data'!$F$10,0,10*ROW('Sanitation Data'!F7)),NA())</f>
        <v>#N/A</v>
      </c>
      <c r="AI13" s="299" t="e">
        <f ca="1">+IF(AND(ISNUMBER(OFFSET('Sanitation Data'!$F$11,0,10*ROW('Sanitation Data'!F7))),'Data Summary'!CX13="Yes"),OFFSET('Sanitation Data'!$F$11,0,10*ROW('Sanitation Data'!F7)),NA())</f>
        <v>#N/A</v>
      </c>
      <c r="AJ13" s="299" t="e">
        <f ca="1">+IF(AND(ISNUMBER(OFFSET('Sanitation Data'!$F$12,0,10*ROW('Sanitation Data'!F7))),'Data Summary'!CY13="Yes"),OFFSET('Sanitation Data'!$F$12,0,10*ROW('Sanitation Data'!F7)),NA())</f>
        <v>#N/A</v>
      </c>
      <c r="AK13" s="299" t="e">
        <f ca="1">+IF(AND(ISNUMBER(OFFSET('Sanitation Data'!$G$4,0,10*ROW('Sanitation Data'!G7))),'Data Summary'!CZ13="Yes"),100-OFFSET('Sanitation Data'!$G$4,0,10*ROW('Sanitation Data'!G7)),NA())</f>
        <v>#N/A</v>
      </c>
      <c r="AL13" s="299" t="e">
        <f ca="1">+IF(AND(ISNUMBER(OFFSET('Sanitation Data'!$G$6,0,10*ROW('Sanitation Data'!G7))),'Data Summary'!DA13="Yes"),OFFSET('Sanitation Data'!$G$6,0,10*ROW('Sanitation Data'!G7)),NA())</f>
        <v>#N/A</v>
      </c>
      <c r="AM13" s="299" t="e">
        <f ca="1">+IF(AND(ISNUMBER(OFFSET('Sanitation Data'!$G$10,0,10*ROW('Sanitation Data'!G7))),'Data Summary'!DB13="Yes"),OFFSET('Sanitation Data'!$G$10,0,10*ROW('Sanitation Data'!G7)),NA())</f>
        <v>#N/A</v>
      </c>
      <c r="AN13" s="299" t="e">
        <f ca="1">+IF(AND(ISNUMBER(OFFSET('Sanitation Data'!$G$11,0,10*ROW('Sanitation Data'!G7))),'Data Summary'!DC13="Yes"),OFFSET('Sanitation Data'!$G$11,0,10*ROW('Sanitation Data'!G7)),NA())</f>
        <v>#N/A</v>
      </c>
      <c r="AO13" s="299" t="e">
        <f ca="1">+IF(AND(ISNUMBER(OFFSET('Sanitation Data'!$G$12,0,10*ROW('Sanitation Data'!G7))),'Data Summary'!DD13="Yes"),OFFSET('Sanitation Data'!$G$12,0,10*ROW('Sanitation Data'!G7)),NA())</f>
        <v>#N/A</v>
      </c>
      <c r="AP13" s="299">
        <f ca="1">+IF(AND(ISNUMBER(OFFSET('Sanitation Data'!$H$4,0,10*ROW('Sanitation Data'!H7))),'Data Summary'!DE13="Yes"),100-OFFSET('Sanitation Data'!$H$4,0,10*ROW('Sanitation Data'!H7)),NA())</f>
        <v>100</v>
      </c>
      <c r="AQ13" s="299">
        <f ca="1">+IF(AND(ISNUMBER(OFFSET('Sanitation Data'!$H$6,0,10*ROW('Sanitation Data'!H7))),'Data Summary'!DF13="Yes"),OFFSET('Sanitation Data'!$H$6,0,10*ROW('Sanitation Data'!H7)),NA())</f>
        <v>100</v>
      </c>
      <c r="AR13" s="299" t="e">
        <f ca="1">+IF(AND(ISNUMBER(OFFSET('Sanitation Data'!$H$10,0,10*ROW('Sanitation Data'!H7))),'Data Summary'!DG13="Yes"),OFFSET('Sanitation Data'!$H$10,0,10*ROW('Sanitation Data'!H7)),NA())</f>
        <v>#N/A</v>
      </c>
      <c r="AS13" s="299" t="e">
        <f ca="1">+IF(AND(ISNUMBER(OFFSET('Sanitation Data'!$H$11,0,10*ROW('Sanitation Data'!H7))),'Data Summary'!DH13="Yes"),OFFSET('Sanitation Data'!$H$11,0,10*ROW('Sanitation Data'!H7)),NA())</f>
        <v>#N/A</v>
      </c>
      <c r="AT13" s="299">
        <f ca="1">+IF(AND(ISNUMBER(OFFSET('Sanitation Data'!$H$12,0,10*ROW('Sanitation Data'!H7))),'Data Summary'!DI13="Yes"),OFFSET('Sanitation Data'!$H$12,0,10*ROW('Sanitation Data'!H7)),NA())</f>
        <v>100</v>
      </c>
      <c r="AU13" s="299">
        <f ca="1">+IF(AND(ISNUMBER(OFFSET('Sanitation Data'!$I$4,0,10*ROW('Sanitation Data'!I7))),'Data Summary'!DJ13="Yes"),100-OFFSET('Sanitation Data'!$I$4,0,10*ROW('Sanitation Data'!I7)),NA())</f>
        <v>100</v>
      </c>
      <c r="AV13" s="299">
        <f ca="1">+IF(AND(ISNUMBER(OFFSET('Sanitation Data'!$I$6,0,10*ROW('Sanitation Data'!I7))),'Data Summary'!DK13="Yes"),OFFSET('Sanitation Data'!$I$6,0,10*ROW('Sanitation Data'!I7)),NA())</f>
        <v>100</v>
      </c>
      <c r="AW13" s="299" t="e">
        <f ca="1">+IF(AND(ISNUMBER(OFFSET('Sanitation Data'!$I$10,0,10*ROW('Sanitation Data'!I7))),'Data Summary'!DL13="Yes"),OFFSET('Sanitation Data'!$I$10,0,10*ROW('Sanitation Data'!I7)),NA())</f>
        <v>#N/A</v>
      </c>
      <c r="AX13" s="299" t="e">
        <f ca="1">+IF(AND(ISNUMBER(OFFSET('Sanitation Data'!$I$11,0,10*ROW('Sanitation Data'!I7))),'Data Summary'!DM13="Yes"),OFFSET('Sanitation Data'!$I$11,0,10*ROW('Sanitation Data'!I7)),NA())</f>
        <v>#N/A</v>
      </c>
      <c r="AY13" s="299">
        <f ca="1">+IF(AND(ISNUMBER(OFFSET('Sanitation Data'!$I$12,0,10*ROW('Sanitation Data'!I7))),'Data Summary'!DN13="Yes"),OFFSET('Sanitation Data'!$I$12,0,10*ROW('Sanitation Data'!I7)),NA())</f>
        <v>100</v>
      </c>
      <c r="AZ13" s="300">
        <f ca="1">+IF(AND(ISNUMBER(OFFSET('Hygiene Data'!$D$5,0,10*ROW('Hygiene Data'!D7))),'Data Summary'!DO13="Yes"),OFFSET('Hygiene Data'!$D$5,0,10*ROW('Hygiene Data'!D7)),NA())</f>
        <v>100</v>
      </c>
      <c r="BA13" s="300">
        <f ca="1">+IF(AND(ISNUMBER(OFFSET('Hygiene Data'!$D$7,0,10*ROW('Hygiene Data'!D7))),'Data Summary'!DP13="Yes"),OFFSET('Hygiene Data'!$D$7,0,10*ROW('Hygiene Data'!D7)),NA())</f>
        <v>100</v>
      </c>
      <c r="BB13" s="300">
        <f ca="1">+IF(AND(ISNUMBER(OFFSET('Hygiene Data'!$D$9,0,10*ROW('Hygiene Data'!D7))),'Data Summary'!DQ13="Yes"),OFFSET('Hygiene Data'!$D$9,0,10*ROW('Hygiene Data'!D7)),NA())</f>
        <v>100</v>
      </c>
      <c r="BC13" s="300" t="e">
        <f ca="1">+IF(AND(ISNUMBER(OFFSET('Hygiene Data'!$E$5,0,10*ROW('Hygiene Data'!E7))),'Data Summary'!DR13="Yes"),OFFSET('Hygiene Data'!$E$5,0,10*ROW('Hygiene Data'!E7)),NA())</f>
        <v>#N/A</v>
      </c>
      <c r="BD13" s="300" t="e">
        <f ca="1">+IF(AND(ISNUMBER(OFFSET('Hygiene Data'!$E$7,0,10*ROW('Hygiene Data'!E7))),'Data Summary'!DS13="Yes"),OFFSET('Hygiene Data'!$E$7,0,10*ROW('Hygiene Data'!E7)),NA())</f>
        <v>#N/A</v>
      </c>
      <c r="BE13" s="300" t="e">
        <f ca="1">+IF(AND(ISNUMBER(OFFSET('Hygiene Data'!$E$9,0,10*ROW('Hygiene Data'!E7))),'Data Summary'!DT13="Yes"),OFFSET('Hygiene Data'!$E$9,0,10*ROW('Hygiene Data'!E7)),NA())</f>
        <v>#N/A</v>
      </c>
      <c r="BF13" s="300" t="e">
        <f ca="1">+IF(AND(ISNUMBER(OFFSET('Hygiene Data'!$F$5,0,10*ROW('Hygiene Data'!F7))),'Data Summary'!DU13="Yes"),OFFSET('Hygiene Data'!$F$5,0,10*ROW('Hygiene Data'!F7)),NA())</f>
        <v>#N/A</v>
      </c>
      <c r="BG13" s="300" t="e">
        <f ca="1">+IF(AND(ISNUMBER(OFFSET('Hygiene Data'!$F$7,0,10*ROW('Hygiene Data'!F7))),'Data Summary'!DV13="Yes"),OFFSET('Hygiene Data'!$F$7,0,10*ROW('Hygiene Data'!F7)),NA())</f>
        <v>#N/A</v>
      </c>
      <c r="BH13" s="300" t="e">
        <f ca="1">+IF(AND(ISNUMBER(OFFSET('Hygiene Data'!$F$9,0,10*ROW('Hygiene Data'!F7))),'Data Summary'!DW13="Yes"),OFFSET('Hygiene Data'!$F$9,0,10*ROW('Hygiene Data'!F7)),NA())</f>
        <v>#N/A</v>
      </c>
      <c r="BI13" s="300" t="e">
        <f ca="1">+IF(AND(ISNUMBER(OFFSET('Hygiene Data'!$G$5,0,10*ROW('Hygiene Data'!G7))),'Data Summary'!DX13="Yes"),OFFSET('Hygiene Data'!$G$5,0,10*ROW('Hygiene Data'!G7)),NA())</f>
        <v>#N/A</v>
      </c>
      <c r="BJ13" s="300" t="e">
        <f ca="1">+IF(AND(ISNUMBER(OFFSET('Hygiene Data'!$G$7,0,10*ROW('Hygiene Data'!G7))),'Data Summary'!DY13="Yes"),OFFSET('Hygiene Data'!$G$7,0,10*ROW('Hygiene Data'!G7)),NA())</f>
        <v>#N/A</v>
      </c>
      <c r="BK13" s="300" t="e">
        <f ca="1">+IF(AND(ISNUMBER(OFFSET('Hygiene Data'!$G$9,0,10*ROW('Hygiene Data'!G7))),'Data Summary'!DZ13="Yes"),OFFSET('Hygiene Data'!$G$9,0,10*ROW('Hygiene Data'!G7)),NA())</f>
        <v>#N/A</v>
      </c>
      <c r="BL13" s="300">
        <f ca="1">+IF(AND(ISNUMBER(OFFSET('Hygiene Data'!$H$5,0,10*ROW('Hygiene Data'!H7))),'Data Summary'!EA13="Yes"),OFFSET('Hygiene Data'!$H$5,0,10*ROW('Hygiene Data'!H7)),NA())</f>
        <v>100</v>
      </c>
      <c r="BM13" s="300">
        <f ca="1">+IF(AND(ISNUMBER(OFFSET('Hygiene Data'!$H$7,0,10*ROW('Hygiene Data'!H7))),'Data Summary'!EB13="Yes"),OFFSET('Hygiene Data'!$H$7,0,10*ROW('Hygiene Data'!H7)),NA())</f>
        <v>100</v>
      </c>
      <c r="BN13" s="300">
        <f ca="1">+IF(AND(ISNUMBER(OFFSET('Hygiene Data'!$H$9,0,10*ROW('Hygiene Data'!H7))),'Data Summary'!EC13="Yes"),OFFSET('Hygiene Data'!$H$9,0,10*ROW('Hygiene Data'!H7)),NA())</f>
        <v>100</v>
      </c>
      <c r="BO13" s="300">
        <f ca="1">+IF(AND(ISNUMBER(OFFSET('Hygiene Data'!$I$5,0,10*ROW('Hygiene Data'!I7))),'Data Summary'!ED13="Yes"),OFFSET('Hygiene Data'!$I$5,0,10*ROW('Hygiene Data'!I7)),NA())</f>
        <v>100</v>
      </c>
      <c r="BP13" s="300">
        <f ca="1">+IF(AND(ISNUMBER(OFFSET('Hygiene Data'!$I$7,0,10*ROW('Hygiene Data'!I7))),'Data Summary'!EE13="Yes"),OFFSET('Hygiene Data'!$I$7,0,10*ROW('Hygiene Data'!I7)),NA())</f>
        <v>100</v>
      </c>
      <c r="BQ13" s="300">
        <f ca="1">+IF(AND(ISNUMBER(OFFSET('Hygiene Data'!$I$9,0,10*ROW('Hygiene Data'!I7))),'Data Summary'!EF13="Yes"),OFFSET('Hygiene Data'!$I$9,0,10*ROW('Hygiene Data'!I7)),NA())</f>
        <v>100</v>
      </c>
    </row>
    <row r="14" spans="1:69" x14ac:dyDescent="0.2">
      <c r="A14" s="296" t="str">
        <f ca="1">+RIGHT('Data Summary'!A14,LEN('Data Summary'!A14)-9)</f>
        <v>PWH</v>
      </c>
      <c r="B14" s="270" t="str">
        <f ca="1">+IF(ISTEXT('Data Summary'!B14),'Data Summary'!B14,"")</f>
        <v>Other</v>
      </c>
      <c r="C14" s="297">
        <f ca="1">+VALUE('Data Summary'!C14)</f>
        <v>2021</v>
      </c>
      <c r="D14" s="298">
        <f ca="1">+IF(AND(ISNUMBER(OFFSET('Water Data'!$D$4,0,10*ROW('Water Data'!D8))),'Data Summary'!BS14="Yes"),100-OFFSET('Water Data'!$D$4,0,10*ROW('Water Data'!D8)),NA())</f>
        <v>100</v>
      </c>
      <c r="E14" s="298">
        <f ca="1">+IF(AND(ISNUMBER(OFFSET('Water Data'!$D$6,0,10*ROW('Water Data'!D8))),'Data Summary'!BT14="Yes"),OFFSET('Water Data'!$D$6,0,10*ROW('Water Data'!D8)),NA())</f>
        <v>100</v>
      </c>
      <c r="F14" s="298">
        <f ca="1">+IF(AND(ISNUMBER(OFFSET('Water Data'!$D$9,0,10*ROW('Water Data'!D8))),'Data Summary'!BU14="Yes"),OFFSET('Water Data'!$D$9,0,10*ROW('Water Data'!D8)),NA())</f>
        <v>100</v>
      </c>
      <c r="G14" s="298" t="e">
        <f ca="1">+IF(AND(ISNUMBER(OFFSET('Water Data'!$E$4,0,10*ROW('Water Data'!E8))),'Data Summary'!BV14="Yes"),100-OFFSET('Water Data'!$E$4,0,10*ROW('Water Data'!E8)),NA())</f>
        <v>#N/A</v>
      </c>
      <c r="H14" s="298" t="e">
        <f ca="1">+IF(AND(ISNUMBER(OFFSET('Water Data'!$E$6,0,10*ROW('Water Data'!E8))),'Data Summary'!BW14="Yes"),OFFSET('Water Data'!$E$6,0,10*ROW('Water Data'!E8)),NA())</f>
        <v>#N/A</v>
      </c>
      <c r="I14" s="298" t="e">
        <f ca="1">+IF(AND(ISNUMBER(OFFSET('Water Data'!$E$9,0,10*ROW('Water Data'!E8))),'Data Summary'!BX14="Yes"),OFFSET('Water Data'!$E$9,0,10*ROW('Water Data'!E8)),NA())</f>
        <v>#N/A</v>
      </c>
      <c r="J14" s="298" t="e">
        <f ca="1">+IF(AND(ISNUMBER(OFFSET('Water Data'!$F$4,0,10*ROW('Water Data'!F8))),'Data Summary'!BY14="Yes"),100-OFFSET('Water Data'!$F$4,0,10*ROW('Water Data'!F8)),NA())</f>
        <v>#N/A</v>
      </c>
      <c r="K14" s="298" t="e">
        <f ca="1">+IF(AND(ISNUMBER(OFFSET('Water Data'!$F$6,0,10*ROW('Water Data'!F8))),'Data Summary'!BZ14="Yes"),OFFSET('Water Data'!$F$6,0,10*ROW('Water Data'!F8)),NA())</f>
        <v>#N/A</v>
      </c>
      <c r="L14" s="298" t="e">
        <f ca="1">+IF(AND(ISNUMBER(OFFSET('Water Data'!$F$9,0,10*ROW('Water Data'!F8))),'Data Summary'!CA14="Yes"),OFFSET('Water Data'!$F$9,0,10*ROW('Water Data'!F8)),NA())</f>
        <v>#N/A</v>
      </c>
      <c r="M14" s="298" t="e">
        <f ca="1">+IF(AND(ISNUMBER(OFFSET('Water Data'!$G$4,0,10*ROW('Water Data'!G8))),'Data Summary'!CB14="Yes"),100-OFFSET('Water Data'!$G$4,0,10*ROW('Water Data'!G8)),NA())</f>
        <v>#N/A</v>
      </c>
      <c r="N14" s="298" t="e">
        <f ca="1">+IF(AND(ISNUMBER(OFFSET('Water Data'!$G$6,0,10*ROW('Water Data'!G8))),'Data Summary'!CC14="Yes"),OFFSET('Water Data'!$G$6,0,10*ROW('Water Data'!G8)),NA())</f>
        <v>#N/A</v>
      </c>
      <c r="O14" s="298" t="e">
        <f ca="1">+IF(AND(ISNUMBER(OFFSET('Water Data'!$G$9,0,10*ROW('Water Data'!G8))),'Data Summary'!CD14="Yes"),OFFSET('Water Data'!$G$9,0,10*ROW('Water Data'!G8)),NA())</f>
        <v>#N/A</v>
      </c>
      <c r="P14" s="298" t="e">
        <f ca="1">+IF(AND(ISNUMBER(OFFSET('Water Data'!$H$4,0,10*ROW('Water Data'!H8))),'Data Summary'!CE14="Yes"),100-OFFSET('Water Data'!$H$4,0,10*ROW('Water Data'!H8)),NA())</f>
        <v>#N/A</v>
      </c>
      <c r="Q14" s="298" t="e">
        <f ca="1">+IF(AND(ISNUMBER(OFFSET('Water Data'!$H$6,0,10*ROW('Water Data'!H8))),'Data Summary'!CF14="Yes"),OFFSET('Water Data'!$H$6,0,10*ROW('Water Data'!H8)),NA())</f>
        <v>#N/A</v>
      </c>
      <c r="R14" s="298" t="e">
        <f ca="1">+IF(AND(ISNUMBER(OFFSET('Water Data'!$H$9,0,10*ROW('Water Data'!H8))),'Data Summary'!CG14="Yes"),OFFSET('Water Data'!$H$9,0,10*ROW('Water Data'!H8)),NA())</f>
        <v>#N/A</v>
      </c>
      <c r="S14" s="298" t="e">
        <f ca="1">+IF(AND(ISNUMBER(OFFSET('Water Data'!$I$4,0,10*ROW('Water Data'!I8))),'Data Summary'!CH14="Yes"),100-OFFSET('Water Data'!$I$4,0,10*ROW('Water Data'!I8)),NA())</f>
        <v>#N/A</v>
      </c>
      <c r="T14" s="298" t="e">
        <f ca="1">+IF(AND(ISNUMBER(OFFSET('Water Data'!$I$6,0,10*ROW('Water Data'!I8))),'Data Summary'!CI14="Yes"),OFFSET('Water Data'!$I$6,0,10*ROW('Water Data'!I8)),NA())</f>
        <v>#N/A</v>
      </c>
      <c r="U14" s="298" t="e">
        <f ca="1">+IF(AND(ISNUMBER(OFFSET('Water Data'!$I$9,0,10*ROW('Water Data'!I8))),'Data Summary'!CJ14="Yes"),OFFSET('Water Data'!$I$9,0,10*ROW('Water Data'!I8)),NA())</f>
        <v>#N/A</v>
      </c>
      <c r="V14" s="299">
        <f ca="1">+IF(AND(ISNUMBER(OFFSET('Sanitation Data'!$D$4,0,10*ROW('Sanitation Data'!D8))),'Data Summary'!CK14="Yes"),100-OFFSET('Sanitation Data'!$D$4,0,10*ROW('Sanitation Data'!D8)),NA())</f>
        <v>100</v>
      </c>
      <c r="W14" s="299">
        <f ca="1">+IF(AND(ISNUMBER(OFFSET('Sanitation Data'!$D$6,0,10*ROW('Sanitation Data'!D8))),'Data Summary'!CL14="Yes"),OFFSET('Sanitation Data'!$D$6,0,10*ROW('Sanitation Data'!D8)),NA())</f>
        <v>100</v>
      </c>
      <c r="X14" s="299" t="e">
        <f ca="1">+IF(AND(ISNUMBER(OFFSET('Sanitation Data'!$D$10,0,10*ROW('Sanitation Data'!D8))),'Data Summary'!CM14="Yes"),OFFSET('Sanitation Data'!$D$10,0,10*ROW('Sanitation Data'!D8)),NA())</f>
        <v>#N/A</v>
      </c>
      <c r="Y14" s="299" t="e">
        <f ca="1">+IF(AND(ISNUMBER(OFFSET('Sanitation Data'!$D$11,0,10*ROW('Sanitation Data'!D8))),'Data Summary'!CN14="Yes"),OFFSET('Sanitation Data'!$D$11,0,10*ROW('Sanitation Data'!D8)),NA())</f>
        <v>#N/A</v>
      </c>
      <c r="Z14" s="299">
        <f ca="1">+IF(AND(ISNUMBER(OFFSET('Sanitation Data'!$D$12,0,10*ROW('Sanitation Data'!D8))),'Data Summary'!CO14="Yes"),OFFSET('Sanitation Data'!$D$12,0,10*ROW('Sanitation Data'!D8)),NA())</f>
        <v>100</v>
      </c>
      <c r="AA14" s="299" t="e">
        <f ca="1">+IF(AND(ISNUMBER(OFFSET('Sanitation Data'!$E$4,0,10*ROW('Sanitation Data'!E8))),'Data Summary'!CP14="Yes"),100-OFFSET('Sanitation Data'!$E$4,0,10*ROW('Sanitation Data'!E8)),NA())</f>
        <v>#N/A</v>
      </c>
      <c r="AB14" s="299" t="e">
        <f ca="1">+IF(AND(ISNUMBER(OFFSET('Sanitation Data'!$E$6,0,10*ROW('Sanitation Data'!E8))),'Data Summary'!CQ14="Yes"),OFFSET('Sanitation Data'!$E$6,0,10*ROW('Sanitation Data'!E8)),NA())</f>
        <v>#N/A</v>
      </c>
      <c r="AC14" s="299" t="e">
        <f ca="1">+IF(AND(ISNUMBER(OFFSET('Sanitation Data'!$E$10,0,10*ROW('Sanitation Data'!E8))),'Data Summary'!CR14="Yes"),OFFSET('Sanitation Data'!$E$10,0,10*ROW('Sanitation Data'!E8)),NA())</f>
        <v>#N/A</v>
      </c>
      <c r="AD14" s="299" t="e">
        <f ca="1">+IF(AND(ISNUMBER(OFFSET('Sanitation Data'!$E$11,0,10*ROW('Sanitation Data'!E8))),'Data Summary'!CS14="Yes"),OFFSET('Sanitation Data'!$E$11,0,10*ROW('Sanitation Data'!E8)),NA())</f>
        <v>#N/A</v>
      </c>
      <c r="AE14" s="299" t="e">
        <f ca="1">+IF(AND(ISNUMBER(OFFSET('Sanitation Data'!$E$12,0,10*ROW('Sanitation Data'!E8))),'Data Summary'!CT14="Yes"),OFFSET('Sanitation Data'!$E$12,0,10*ROW('Sanitation Data'!E8)),NA())</f>
        <v>#N/A</v>
      </c>
      <c r="AF14" s="299" t="e">
        <f ca="1">+IF(AND(ISNUMBER(OFFSET('Sanitation Data'!$F$4,0,10*ROW('Sanitation Data'!F8))),'Data Summary'!CU14="Yes"),100-OFFSET('Sanitation Data'!$F$4,0,10*ROW('Sanitation Data'!F8)),NA())</f>
        <v>#N/A</v>
      </c>
      <c r="AG14" s="299" t="e">
        <f ca="1">+IF(AND(ISNUMBER(OFFSET('Sanitation Data'!$F$6,0,10*ROW('Sanitation Data'!F8))),'Data Summary'!CV14="Yes"),OFFSET('Sanitation Data'!$F$6,0,10*ROW('Sanitation Data'!F8)),NA())</f>
        <v>#N/A</v>
      </c>
      <c r="AH14" s="299" t="e">
        <f ca="1">+IF(AND(ISNUMBER(OFFSET('Sanitation Data'!$F$10,0,10*ROW('Sanitation Data'!F8))),'Data Summary'!CW14="Yes"),OFFSET('Sanitation Data'!$F$10,0,10*ROW('Sanitation Data'!F8)),NA())</f>
        <v>#N/A</v>
      </c>
      <c r="AI14" s="299" t="e">
        <f ca="1">+IF(AND(ISNUMBER(OFFSET('Sanitation Data'!$F$11,0,10*ROW('Sanitation Data'!F8))),'Data Summary'!CX14="Yes"),OFFSET('Sanitation Data'!$F$11,0,10*ROW('Sanitation Data'!F8)),NA())</f>
        <v>#N/A</v>
      </c>
      <c r="AJ14" s="299" t="e">
        <f ca="1">+IF(AND(ISNUMBER(OFFSET('Sanitation Data'!$F$12,0,10*ROW('Sanitation Data'!F8))),'Data Summary'!CY14="Yes"),OFFSET('Sanitation Data'!$F$12,0,10*ROW('Sanitation Data'!F8)),NA())</f>
        <v>#N/A</v>
      </c>
      <c r="AK14" s="299" t="e">
        <f ca="1">+IF(AND(ISNUMBER(OFFSET('Sanitation Data'!$G$4,0,10*ROW('Sanitation Data'!G8))),'Data Summary'!CZ14="Yes"),100-OFFSET('Sanitation Data'!$G$4,0,10*ROW('Sanitation Data'!G8)),NA())</f>
        <v>#N/A</v>
      </c>
      <c r="AL14" s="299" t="e">
        <f ca="1">+IF(AND(ISNUMBER(OFFSET('Sanitation Data'!$G$6,0,10*ROW('Sanitation Data'!G8))),'Data Summary'!DA14="Yes"),OFFSET('Sanitation Data'!$G$6,0,10*ROW('Sanitation Data'!G8)),NA())</f>
        <v>#N/A</v>
      </c>
      <c r="AM14" s="299" t="e">
        <f ca="1">+IF(AND(ISNUMBER(OFFSET('Sanitation Data'!$G$10,0,10*ROW('Sanitation Data'!G8))),'Data Summary'!DB14="Yes"),OFFSET('Sanitation Data'!$G$10,0,10*ROW('Sanitation Data'!G8)),NA())</f>
        <v>#N/A</v>
      </c>
      <c r="AN14" s="299" t="e">
        <f ca="1">+IF(AND(ISNUMBER(OFFSET('Sanitation Data'!$G$11,0,10*ROW('Sanitation Data'!G8))),'Data Summary'!DC14="Yes"),OFFSET('Sanitation Data'!$G$11,0,10*ROW('Sanitation Data'!G8)),NA())</f>
        <v>#N/A</v>
      </c>
      <c r="AO14" s="299" t="e">
        <f ca="1">+IF(AND(ISNUMBER(OFFSET('Sanitation Data'!$G$12,0,10*ROW('Sanitation Data'!G8))),'Data Summary'!DD14="Yes"),OFFSET('Sanitation Data'!$G$12,0,10*ROW('Sanitation Data'!G8)),NA())</f>
        <v>#N/A</v>
      </c>
      <c r="AP14" s="299" t="e">
        <f ca="1">+IF(AND(ISNUMBER(OFFSET('Sanitation Data'!$H$4,0,10*ROW('Sanitation Data'!H8))),'Data Summary'!DE14="Yes"),100-OFFSET('Sanitation Data'!$H$4,0,10*ROW('Sanitation Data'!H8)),NA())</f>
        <v>#N/A</v>
      </c>
      <c r="AQ14" s="299" t="e">
        <f ca="1">+IF(AND(ISNUMBER(OFFSET('Sanitation Data'!$H$6,0,10*ROW('Sanitation Data'!H8))),'Data Summary'!DF14="Yes"),OFFSET('Sanitation Data'!$H$6,0,10*ROW('Sanitation Data'!H8)),NA())</f>
        <v>#N/A</v>
      </c>
      <c r="AR14" s="299" t="e">
        <f ca="1">+IF(AND(ISNUMBER(OFFSET('Sanitation Data'!$H$10,0,10*ROW('Sanitation Data'!H8))),'Data Summary'!DG14="Yes"),OFFSET('Sanitation Data'!$H$10,0,10*ROW('Sanitation Data'!H8)),NA())</f>
        <v>#N/A</v>
      </c>
      <c r="AS14" s="299" t="e">
        <f ca="1">+IF(AND(ISNUMBER(OFFSET('Sanitation Data'!$H$11,0,10*ROW('Sanitation Data'!H8))),'Data Summary'!DH14="Yes"),OFFSET('Sanitation Data'!$H$11,0,10*ROW('Sanitation Data'!H8)),NA())</f>
        <v>#N/A</v>
      </c>
      <c r="AT14" s="299" t="e">
        <f ca="1">+IF(AND(ISNUMBER(OFFSET('Sanitation Data'!$H$12,0,10*ROW('Sanitation Data'!H8))),'Data Summary'!DI14="Yes"),OFFSET('Sanitation Data'!$H$12,0,10*ROW('Sanitation Data'!H8)),NA())</f>
        <v>#N/A</v>
      </c>
      <c r="AU14" s="299" t="e">
        <f ca="1">+IF(AND(ISNUMBER(OFFSET('Sanitation Data'!$I$4,0,10*ROW('Sanitation Data'!I8))),'Data Summary'!DJ14="Yes"),100-OFFSET('Sanitation Data'!$I$4,0,10*ROW('Sanitation Data'!I8)),NA())</f>
        <v>#N/A</v>
      </c>
      <c r="AV14" s="299" t="e">
        <f ca="1">+IF(AND(ISNUMBER(OFFSET('Sanitation Data'!$I$6,0,10*ROW('Sanitation Data'!I8))),'Data Summary'!DK14="Yes"),OFFSET('Sanitation Data'!$I$6,0,10*ROW('Sanitation Data'!I8)),NA())</f>
        <v>#N/A</v>
      </c>
      <c r="AW14" s="299" t="e">
        <f ca="1">+IF(AND(ISNUMBER(OFFSET('Sanitation Data'!$I$10,0,10*ROW('Sanitation Data'!I8))),'Data Summary'!DL14="Yes"),OFFSET('Sanitation Data'!$I$10,0,10*ROW('Sanitation Data'!I8)),NA())</f>
        <v>#N/A</v>
      </c>
      <c r="AX14" s="299" t="e">
        <f ca="1">+IF(AND(ISNUMBER(OFFSET('Sanitation Data'!$I$11,0,10*ROW('Sanitation Data'!I8))),'Data Summary'!DM14="Yes"),OFFSET('Sanitation Data'!$I$11,0,10*ROW('Sanitation Data'!I8)),NA())</f>
        <v>#N/A</v>
      </c>
      <c r="AY14" s="299" t="e">
        <f ca="1">+IF(AND(ISNUMBER(OFFSET('Sanitation Data'!$I$12,0,10*ROW('Sanitation Data'!I8))),'Data Summary'!DN14="Yes"),OFFSET('Sanitation Data'!$I$12,0,10*ROW('Sanitation Data'!I8)),NA())</f>
        <v>#N/A</v>
      </c>
      <c r="AZ14" s="300">
        <f ca="1">+IF(AND(ISNUMBER(OFFSET('Hygiene Data'!$D$5,0,10*ROW('Hygiene Data'!D8))),'Data Summary'!DO14="Yes"),OFFSET('Hygiene Data'!$D$5,0,10*ROW('Hygiene Data'!D8)),NA())</f>
        <v>100</v>
      </c>
      <c r="BA14" s="300">
        <f ca="1">+IF(AND(ISNUMBER(OFFSET('Hygiene Data'!$D$7,0,10*ROW('Hygiene Data'!D8))),'Data Summary'!DP14="Yes"),OFFSET('Hygiene Data'!$D$7,0,10*ROW('Hygiene Data'!D8)),NA())</f>
        <v>100</v>
      </c>
      <c r="BB14" s="300">
        <f ca="1">+IF(AND(ISNUMBER(OFFSET('Hygiene Data'!$D$9,0,10*ROW('Hygiene Data'!D8))),'Data Summary'!DQ14="Yes"),OFFSET('Hygiene Data'!$D$9,0,10*ROW('Hygiene Data'!D8)),NA())</f>
        <v>100</v>
      </c>
      <c r="BC14" s="300" t="e">
        <f ca="1">+IF(AND(ISNUMBER(OFFSET('Hygiene Data'!$E$5,0,10*ROW('Hygiene Data'!E8))),'Data Summary'!DR14="Yes"),OFFSET('Hygiene Data'!$E$5,0,10*ROW('Hygiene Data'!E8)),NA())</f>
        <v>#N/A</v>
      </c>
      <c r="BD14" s="300" t="e">
        <f ca="1">+IF(AND(ISNUMBER(OFFSET('Hygiene Data'!$E$7,0,10*ROW('Hygiene Data'!E8))),'Data Summary'!DS14="Yes"),OFFSET('Hygiene Data'!$E$7,0,10*ROW('Hygiene Data'!E8)),NA())</f>
        <v>#N/A</v>
      </c>
      <c r="BE14" s="300" t="e">
        <f ca="1">+IF(AND(ISNUMBER(OFFSET('Hygiene Data'!$E$9,0,10*ROW('Hygiene Data'!E8))),'Data Summary'!DT14="Yes"),OFFSET('Hygiene Data'!$E$9,0,10*ROW('Hygiene Data'!E8)),NA())</f>
        <v>#N/A</v>
      </c>
      <c r="BF14" s="300" t="e">
        <f ca="1">+IF(AND(ISNUMBER(OFFSET('Hygiene Data'!$F$5,0,10*ROW('Hygiene Data'!F8))),'Data Summary'!DU14="Yes"),OFFSET('Hygiene Data'!$F$5,0,10*ROW('Hygiene Data'!F8)),NA())</f>
        <v>#N/A</v>
      </c>
      <c r="BG14" s="300" t="e">
        <f ca="1">+IF(AND(ISNUMBER(OFFSET('Hygiene Data'!$F$7,0,10*ROW('Hygiene Data'!F8))),'Data Summary'!DV14="Yes"),OFFSET('Hygiene Data'!$F$7,0,10*ROW('Hygiene Data'!F8)),NA())</f>
        <v>#N/A</v>
      </c>
      <c r="BH14" s="300" t="e">
        <f ca="1">+IF(AND(ISNUMBER(OFFSET('Hygiene Data'!$F$9,0,10*ROW('Hygiene Data'!F8))),'Data Summary'!DW14="Yes"),OFFSET('Hygiene Data'!$F$9,0,10*ROW('Hygiene Data'!F8)),NA())</f>
        <v>#N/A</v>
      </c>
      <c r="BI14" s="300" t="e">
        <f ca="1">+IF(AND(ISNUMBER(OFFSET('Hygiene Data'!$G$5,0,10*ROW('Hygiene Data'!G8))),'Data Summary'!DX14="Yes"),OFFSET('Hygiene Data'!$G$5,0,10*ROW('Hygiene Data'!G8)),NA())</f>
        <v>#N/A</v>
      </c>
      <c r="BJ14" s="300" t="e">
        <f ca="1">+IF(AND(ISNUMBER(OFFSET('Hygiene Data'!$G$7,0,10*ROW('Hygiene Data'!G8))),'Data Summary'!DY14="Yes"),OFFSET('Hygiene Data'!$G$7,0,10*ROW('Hygiene Data'!G8)),NA())</f>
        <v>#N/A</v>
      </c>
      <c r="BK14" s="300" t="e">
        <f ca="1">+IF(AND(ISNUMBER(OFFSET('Hygiene Data'!$G$9,0,10*ROW('Hygiene Data'!G8))),'Data Summary'!DZ14="Yes"),OFFSET('Hygiene Data'!$G$9,0,10*ROW('Hygiene Data'!G8)),NA())</f>
        <v>#N/A</v>
      </c>
      <c r="BL14" s="300" t="e">
        <f ca="1">+IF(AND(ISNUMBER(OFFSET('Hygiene Data'!$H$5,0,10*ROW('Hygiene Data'!H8))),'Data Summary'!EA14="Yes"),OFFSET('Hygiene Data'!$H$5,0,10*ROW('Hygiene Data'!H8)),NA())</f>
        <v>#N/A</v>
      </c>
      <c r="BM14" s="300" t="e">
        <f ca="1">+IF(AND(ISNUMBER(OFFSET('Hygiene Data'!$H$7,0,10*ROW('Hygiene Data'!H8))),'Data Summary'!EB14="Yes"),OFFSET('Hygiene Data'!$H$7,0,10*ROW('Hygiene Data'!H8)),NA())</f>
        <v>#N/A</v>
      </c>
      <c r="BN14" s="300" t="e">
        <f ca="1">+IF(AND(ISNUMBER(OFFSET('Hygiene Data'!$H$9,0,10*ROW('Hygiene Data'!H8))),'Data Summary'!EC14="Yes"),OFFSET('Hygiene Data'!$H$9,0,10*ROW('Hygiene Data'!H8)),NA())</f>
        <v>#N/A</v>
      </c>
      <c r="BO14" s="300" t="e">
        <f ca="1">+IF(AND(ISNUMBER(OFFSET('Hygiene Data'!$I$5,0,10*ROW('Hygiene Data'!I8))),'Data Summary'!ED14="Yes"),OFFSET('Hygiene Data'!$I$5,0,10*ROW('Hygiene Data'!I8)),NA())</f>
        <v>#N/A</v>
      </c>
      <c r="BP14" s="300" t="e">
        <f ca="1">+IF(AND(ISNUMBER(OFFSET('Hygiene Data'!$I$7,0,10*ROW('Hygiene Data'!I8))),'Data Summary'!EE14="Yes"),OFFSET('Hygiene Data'!$I$7,0,10*ROW('Hygiene Data'!I8)),NA())</f>
        <v>#N/A</v>
      </c>
      <c r="BQ14" s="300" t="e">
        <f ca="1">+IF(AND(ISNUMBER(OFFSET('Hygiene Data'!$I$9,0,10*ROW('Hygiene Data'!I8))),'Data Summary'!EF14="Yes"),OFFSET('Hygiene Data'!$I$9,0,10*ROW('Hygiene Data'!I8)),NA())</f>
        <v>#N/A</v>
      </c>
    </row>
    <row r="15" spans="1:69" x14ac:dyDescent="0.2">
      <c r="A15" s="296" t="e">
        <f ca="1">+RIGHT('Data Summary'!A15,LEN('Data Summary'!A15)-9)</f>
        <v>#VALUE!</v>
      </c>
      <c r="B15" s="270" t="str">
        <f ca="1">+IF(ISTEXT('Data Summary'!B15),'Data Summary'!B15,"")</f>
        <v/>
      </c>
      <c r="C15" s="297" t="e">
        <f ca="1">+VALUE('Data Summary'!C15)</f>
        <v>#VALUE!</v>
      </c>
      <c r="D15" s="298" t="e">
        <f ca="1">+IF(AND(ISNUMBER(OFFSET('Water Data'!$D$4,0,10*ROW('Water Data'!D9))),'Data Summary'!BS15="Yes"),100-OFFSET('Water Data'!$D$4,0,10*ROW('Water Data'!D9)),NA())</f>
        <v>#N/A</v>
      </c>
      <c r="E15" s="298" t="e">
        <f ca="1">+IF(AND(ISNUMBER(OFFSET('Water Data'!$D$6,0,10*ROW('Water Data'!D9))),'Data Summary'!BT15="Yes"),OFFSET('Water Data'!$D$6,0,10*ROW('Water Data'!D9)),NA())</f>
        <v>#N/A</v>
      </c>
      <c r="F15" s="298" t="e">
        <f ca="1">+IF(AND(ISNUMBER(OFFSET('Water Data'!$D$9,0,10*ROW('Water Data'!D9))),'Data Summary'!BU15="Yes"),OFFSET('Water Data'!$D$9,0,10*ROW('Water Data'!D9)),NA())</f>
        <v>#N/A</v>
      </c>
      <c r="G15" s="298" t="e">
        <f ca="1">+IF(AND(ISNUMBER(OFFSET('Water Data'!$E$4,0,10*ROW('Water Data'!E9))),'Data Summary'!BV15="Yes"),100-OFFSET('Water Data'!$E$4,0,10*ROW('Water Data'!E9)),NA())</f>
        <v>#N/A</v>
      </c>
      <c r="H15" s="298" t="e">
        <f ca="1">+IF(AND(ISNUMBER(OFFSET('Water Data'!$E$6,0,10*ROW('Water Data'!E9))),'Data Summary'!BW15="Yes"),OFFSET('Water Data'!$E$6,0,10*ROW('Water Data'!E9)),NA())</f>
        <v>#N/A</v>
      </c>
      <c r="I15" s="298" t="e">
        <f ca="1">+IF(AND(ISNUMBER(OFFSET('Water Data'!$E$9,0,10*ROW('Water Data'!E9))),'Data Summary'!BX15="Yes"),OFFSET('Water Data'!$E$9,0,10*ROW('Water Data'!E9)),NA())</f>
        <v>#N/A</v>
      </c>
      <c r="J15" s="298" t="e">
        <f ca="1">+IF(AND(ISNUMBER(OFFSET('Water Data'!$F$4,0,10*ROW('Water Data'!F9))),'Data Summary'!BY15="Yes"),100-OFFSET('Water Data'!$F$4,0,10*ROW('Water Data'!F9)),NA())</f>
        <v>#N/A</v>
      </c>
      <c r="K15" s="298" t="e">
        <f ca="1">+IF(AND(ISNUMBER(OFFSET('Water Data'!$F$6,0,10*ROW('Water Data'!F9))),'Data Summary'!BZ15="Yes"),OFFSET('Water Data'!$F$6,0,10*ROW('Water Data'!F9)),NA())</f>
        <v>#N/A</v>
      </c>
      <c r="L15" s="298" t="e">
        <f ca="1">+IF(AND(ISNUMBER(OFFSET('Water Data'!$F$9,0,10*ROW('Water Data'!F9))),'Data Summary'!CA15="Yes"),OFFSET('Water Data'!$F$9,0,10*ROW('Water Data'!F9)),NA())</f>
        <v>#N/A</v>
      </c>
      <c r="M15" s="298" t="e">
        <f ca="1">+IF(AND(ISNUMBER(OFFSET('Water Data'!$G$4,0,10*ROW('Water Data'!G9))),'Data Summary'!CB15="Yes"),100-OFFSET('Water Data'!$G$4,0,10*ROW('Water Data'!G9)),NA())</f>
        <v>#N/A</v>
      </c>
      <c r="N15" s="298" t="e">
        <f ca="1">+IF(AND(ISNUMBER(OFFSET('Water Data'!$G$6,0,10*ROW('Water Data'!G9))),'Data Summary'!CC15="Yes"),OFFSET('Water Data'!$G$6,0,10*ROW('Water Data'!G9)),NA())</f>
        <v>#N/A</v>
      </c>
      <c r="O15" s="298" t="e">
        <f ca="1">+IF(AND(ISNUMBER(OFFSET('Water Data'!$G$9,0,10*ROW('Water Data'!G9))),'Data Summary'!CD15="Yes"),OFFSET('Water Data'!$G$9,0,10*ROW('Water Data'!G9)),NA())</f>
        <v>#N/A</v>
      </c>
      <c r="P15" s="298" t="e">
        <f ca="1">+IF(AND(ISNUMBER(OFFSET('Water Data'!$H$4,0,10*ROW('Water Data'!H9))),'Data Summary'!CE15="Yes"),100-OFFSET('Water Data'!$H$4,0,10*ROW('Water Data'!H9)),NA())</f>
        <v>#N/A</v>
      </c>
      <c r="Q15" s="298" t="e">
        <f ca="1">+IF(AND(ISNUMBER(OFFSET('Water Data'!$H$6,0,10*ROW('Water Data'!H9))),'Data Summary'!CF15="Yes"),OFFSET('Water Data'!$H$6,0,10*ROW('Water Data'!H9)),NA())</f>
        <v>#N/A</v>
      </c>
      <c r="R15" s="298" t="e">
        <f ca="1">+IF(AND(ISNUMBER(OFFSET('Water Data'!$H$9,0,10*ROW('Water Data'!H9))),'Data Summary'!CG15="Yes"),OFFSET('Water Data'!$H$9,0,10*ROW('Water Data'!H9)),NA())</f>
        <v>#N/A</v>
      </c>
      <c r="S15" s="298" t="e">
        <f ca="1">+IF(AND(ISNUMBER(OFFSET('Water Data'!$I$4,0,10*ROW('Water Data'!I9))),'Data Summary'!CH15="Yes"),100-OFFSET('Water Data'!$I$4,0,10*ROW('Water Data'!I9)),NA())</f>
        <v>#N/A</v>
      </c>
      <c r="T15" s="298" t="e">
        <f ca="1">+IF(AND(ISNUMBER(OFFSET('Water Data'!$I$6,0,10*ROW('Water Data'!I9))),'Data Summary'!CI15="Yes"),OFFSET('Water Data'!$I$6,0,10*ROW('Water Data'!I9)),NA())</f>
        <v>#N/A</v>
      </c>
      <c r="U15" s="298" t="e">
        <f ca="1">+IF(AND(ISNUMBER(OFFSET('Water Data'!$I$9,0,10*ROW('Water Data'!I9))),'Data Summary'!CJ15="Yes"),OFFSET('Water Data'!$I$9,0,10*ROW('Water Data'!I9)),NA())</f>
        <v>#N/A</v>
      </c>
      <c r="V15" s="299" t="e">
        <f ca="1">+IF(AND(ISNUMBER(OFFSET('Sanitation Data'!$D$4,0,10*ROW('Sanitation Data'!D9))),'Data Summary'!CK15="Yes"),100-OFFSET('Sanitation Data'!$D$4,0,10*ROW('Sanitation Data'!D9)),NA())</f>
        <v>#N/A</v>
      </c>
      <c r="W15" s="299" t="e">
        <f ca="1">+IF(AND(ISNUMBER(OFFSET('Sanitation Data'!$D$6,0,10*ROW('Sanitation Data'!D9))),'Data Summary'!CL15="Yes"),OFFSET('Sanitation Data'!$D$6,0,10*ROW('Sanitation Data'!D9)),NA())</f>
        <v>#N/A</v>
      </c>
      <c r="X15" s="299" t="e">
        <f ca="1">+IF(AND(ISNUMBER(OFFSET('Sanitation Data'!$D$10,0,10*ROW('Sanitation Data'!D9))),'Data Summary'!CM15="Yes"),OFFSET('Sanitation Data'!$D$10,0,10*ROW('Sanitation Data'!D9)),NA())</f>
        <v>#N/A</v>
      </c>
      <c r="Y15" s="299" t="e">
        <f ca="1">+IF(AND(ISNUMBER(OFFSET('Sanitation Data'!$D$11,0,10*ROW('Sanitation Data'!D9))),'Data Summary'!CN15="Yes"),OFFSET('Sanitation Data'!$D$11,0,10*ROW('Sanitation Data'!D9)),NA())</f>
        <v>#N/A</v>
      </c>
      <c r="Z15" s="299" t="e">
        <f ca="1">+IF(AND(ISNUMBER(OFFSET('Sanitation Data'!$D$12,0,10*ROW('Sanitation Data'!D9))),'Data Summary'!CO15="Yes"),OFFSET('Sanitation Data'!$D$12,0,10*ROW('Sanitation Data'!D9)),NA())</f>
        <v>#N/A</v>
      </c>
      <c r="AA15" s="299" t="e">
        <f ca="1">+IF(AND(ISNUMBER(OFFSET('Sanitation Data'!$E$4,0,10*ROW('Sanitation Data'!E9))),'Data Summary'!CP15="Yes"),100-OFFSET('Sanitation Data'!$E$4,0,10*ROW('Sanitation Data'!E9)),NA())</f>
        <v>#N/A</v>
      </c>
      <c r="AB15" s="299" t="e">
        <f ca="1">+IF(AND(ISNUMBER(OFFSET('Sanitation Data'!$E$6,0,10*ROW('Sanitation Data'!E9))),'Data Summary'!CQ15="Yes"),OFFSET('Sanitation Data'!$E$6,0,10*ROW('Sanitation Data'!E9)),NA())</f>
        <v>#N/A</v>
      </c>
      <c r="AC15" s="299" t="e">
        <f ca="1">+IF(AND(ISNUMBER(OFFSET('Sanitation Data'!$E$10,0,10*ROW('Sanitation Data'!E9))),'Data Summary'!CR15="Yes"),OFFSET('Sanitation Data'!$E$10,0,10*ROW('Sanitation Data'!E9)),NA())</f>
        <v>#N/A</v>
      </c>
      <c r="AD15" s="299" t="e">
        <f ca="1">+IF(AND(ISNUMBER(OFFSET('Sanitation Data'!$E$11,0,10*ROW('Sanitation Data'!E9))),'Data Summary'!CS15="Yes"),OFFSET('Sanitation Data'!$E$11,0,10*ROW('Sanitation Data'!E9)),NA())</f>
        <v>#N/A</v>
      </c>
      <c r="AE15" s="299" t="e">
        <f ca="1">+IF(AND(ISNUMBER(OFFSET('Sanitation Data'!$E$12,0,10*ROW('Sanitation Data'!E9))),'Data Summary'!CT15="Yes"),OFFSET('Sanitation Data'!$E$12,0,10*ROW('Sanitation Data'!E9)),NA())</f>
        <v>#N/A</v>
      </c>
      <c r="AF15" s="299" t="e">
        <f ca="1">+IF(AND(ISNUMBER(OFFSET('Sanitation Data'!$F$4,0,10*ROW('Sanitation Data'!F9))),'Data Summary'!CU15="Yes"),100-OFFSET('Sanitation Data'!$F$4,0,10*ROW('Sanitation Data'!F9)),NA())</f>
        <v>#N/A</v>
      </c>
      <c r="AG15" s="299" t="e">
        <f ca="1">+IF(AND(ISNUMBER(OFFSET('Sanitation Data'!$F$6,0,10*ROW('Sanitation Data'!F9))),'Data Summary'!CV15="Yes"),OFFSET('Sanitation Data'!$F$6,0,10*ROW('Sanitation Data'!F9)),NA())</f>
        <v>#N/A</v>
      </c>
      <c r="AH15" s="299" t="e">
        <f ca="1">+IF(AND(ISNUMBER(OFFSET('Sanitation Data'!$F$10,0,10*ROW('Sanitation Data'!F9))),'Data Summary'!CW15="Yes"),OFFSET('Sanitation Data'!$F$10,0,10*ROW('Sanitation Data'!F9)),NA())</f>
        <v>#N/A</v>
      </c>
      <c r="AI15" s="299" t="e">
        <f ca="1">+IF(AND(ISNUMBER(OFFSET('Sanitation Data'!$F$11,0,10*ROW('Sanitation Data'!F9))),'Data Summary'!CX15="Yes"),OFFSET('Sanitation Data'!$F$11,0,10*ROW('Sanitation Data'!F9)),NA())</f>
        <v>#N/A</v>
      </c>
      <c r="AJ15" s="299" t="e">
        <f ca="1">+IF(AND(ISNUMBER(OFFSET('Sanitation Data'!$F$12,0,10*ROW('Sanitation Data'!F9))),'Data Summary'!CY15="Yes"),OFFSET('Sanitation Data'!$F$12,0,10*ROW('Sanitation Data'!F9)),NA())</f>
        <v>#N/A</v>
      </c>
      <c r="AK15" s="299" t="e">
        <f ca="1">+IF(AND(ISNUMBER(OFFSET('Sanitation Data'!$G$4,0,10*ROW('Sanitation Data'!G9))),'Data Summary'!CZ15="Yes"),100-OFFSET('Sanitation Data'!$G$4,0,10*ROW('Sanitation Data'!G9)),NA())</f>
        <v>#N/A</v>
      </c>
      <c r="AL15" s="299" t="e">
        <f ca="1">+IF(AND(ISNUMBER(OFFSET('Sanitation Data'!$G$6,0,10*ROW('Sanitation Data'!G9))),'Data Summary'!DA15="Yes"),OFFSET('Sanitation Data'!$G$6,0,10*ROW('Sanitation Data'!G9)),NA())</f>
        <v>#N/A</v>
      </c>
      <c r="AM15" s="299" t="e">
        <f ca="1">+IF(AND(ISNUMBER(OFFSET('Sanitation Data'!$G$10,0,10*ROW('Sanitation Data'!G9))),'Data Summary'!DB15="Yes"),OFFSET('Sanitation Data'!$G$10,0,10*ROW('Sanitation Data'!G9)),NA())</f>
        <v>#N/A</v>
      </c>
      <c r="AN15" s="299" t="e">
        <f ca="1">+IF(AND(ISNUMBER(OFFSET('Sanitation Data'!$G$11,0,10*ROW('Sanitation Data'!G9))),'Data Summary'!DC15="Yes"),OFFSET('Sanitation Data'!$G$11,0,10*ROW('Sanitation Data'!G9)),NA())</f>
        <v>#N/A</v>
      </c>
      <c r="AO15" s="299" t="e">
        <f ca="1">+IF(AND(ISNUMBER(OFFSET('Sanitation Data'!$G$12,0,10*ROW('Sanitation Data'!G9))),'Data Summary'!DD15="Yes"),OFFSET('Sanitation Data'!$G$12,0,10*ROW('Sanitation Data'!G9)),NA())</f>
        <v>#N/A</v>
      </c>
      <c r="AP15" s="299" t="e">
        <f ca="1">+IF(AND(ISNUMBER(OFFSET('Sanitation Data'!$H$4,0,10*ROW('Sanitation Data'!H9))),'Data Summary'!DE15="Yes"),100-OFFSET('Sanitation Data'!$H$4,0,10*ROW('Sanitation Data'!H9)),NA())</f>
        <v>#N/A</v>
      </c>
      <c r="AQ15" s="299" t="e">
        <f ca="1">+IF(AND(ISNUMBER(OFFSET('Sanitation Data'!$H$6,0,10*ROW('Sanitation Data'!H9))),'Data Summary'!DF15="Yes"),OFFSET('Sanitation Data'!$H$6,0,10*ROW('Sanitation Data'!H9)),NA())</f>
        <v>#N/A</v>
      </c>
      <c r="AR15" s="299" t="e">
        <f ca="1">+IF(AND(ISNUMBER(OFFSET('Sanitation Data'!$H$10,0,10*ROW('Sanitation Data'!H9))),'Data Summary'!DG15="Yes"),OFFSET('Sanitation Data'!$H$10,0,10*ROW('Sanitation Data'!H9)),NA())</f>
        <v>#N/A</v>
      </c>
      <c r="AS15" s="299" t="e">
        <f ca="1">+IF(AND(ISNUMBER(OFFSET('Sanitation Data'!$H$11,0,10*ROW('Sanitation Data'!H9))),'Data Summary'!DH15="Yes"),OFFSET('Sanitation Data'!$H$11,0,10*ROW('Sanitation Data'!H9)),NA())</f>
        <v>#N/A</v>
      </c>
      <c r="AT15" s="299" t="e">
        <f ca="1">+IF(AND(ISNUMBER(OFFSET('Sanitation Data'!$H$12,0,10*ROW('Sanitation Data'!H9))),'Data Summary'!DI15="Yes"),OFFSET('Sanitation Data'!$H$12,0,10*ROW('Sanitation Data'!H9)),NA())</f>
        <v>#N/A</v>
      </c>
      <c r="AU15" s="299" t="e">
        <f ca="1">+IF(AND(ISNUMBER(OFFSET('Sanitation Data'!$I$4,0,10*ROW('Sanitation Data'!I9))),'Data Summary'!DJ15="Yes"),100-OFFSET('Sanitation Data'!$I$4,0,10*ROW('Sanitation Data'!I9)),NA())</f>
        <v>#N/A</v>
      </c>
      <c r="AV15" s="299" t="e">
        <f ca="1">+IF(AND(ISNUMBER(OFFSET('Sanitation Data'!$I$6,0,10*ROW('Sanitation Data'!I9))),'Data Summary'!DK15="Yes"),OFFSET('Sanitation Data'!$I$6,0,10*ROW('Sanitation Data'!I9)),NA())</f>
        <v>#N/A</v>
      </c>
      <c r="AW15" s="299" t="e">
        <f ca="1">+IF(AND(ISNUMBER(OFFSET('Sanitation Data'!$I$10,0,10*ROW('Sanitation Data'!I9))),'Data Summary'!DL15="Yes"),OFFSET('Sanitation Data'!$I$10,0,10*ROW('Sanitation Data'!I9)),NA())</f>
        <v>#N/A</v>
      </c>
      <c r="AX15" s="299" t="e">
        <f ca="1">+IF(AND(ISNUMBER(OFFSET('Sanitation Data'!$I$11,0,10*ROW('Sanitation Data'!I9))),'Data Summary'!DM15="Yes"),OFFSET('Sanitation Data'!$I$11,0,10*ROW('Sanitation Data'!I9)),NA())</f>
        <v>#N/A</v>
      </c>
      <c r="AY15" s="299" t="e">
        <f ca="1">+IF(AND(ISNUMBER(OFFSET('Sanitation Data'!$I$12,0,10*ROW('Sanitation Data'!I9))),'Data Summary'!DN15="Yes"),OFFSET('Sanitation Data'!$I$12,0,10*ROW('Sanitation Data'!I9)),NA())</f>
        <v>#N/A</v>
      </c>
      <c r="AZ15" s="300" t="e">
        <f ca="1">+IF(AND(ISNUMBER(OFFSET('Hygiene Data'!$D$5,0,10*ROW('Hygiene Data'!D9))),'Data Summary'!DO15="Yes"),OFFSET('Hygiene Data'!$D$5,0,10*ROW('Hygiene Data'!D9)),NA())</f>
        <v>#N/A</v>
      </c>
      <c r="BA15" s="300" t="e">
        <f ca="1">+IF(AND(ISNUMBER(OFFSET('Hygiene Data'!$D$7,0,10*ROW('Hygiene Data'!D9))),'Data Summary'!DP15="Yes"),OFFSET('Hygiene Data'!$D$7,0,10*ROW('Hygiene Data'!D9)),NA())</f>
        <v>#N/A</v>
      </c>
      <c r="BB15" s="300" t="e">
        <f ca="1">+IF(AND(ISNUMBER(OFFSET('Hygiene Data'!$D$9,0,10*ROW('Hygiene Data'!D9))),'Data Summary'!DQ15="Yes"),OFFSET('Hygiene Data'!$D$9,0,10*ROW('Hygiene Data'!D9)),NA())</f>
        <v>#N/A</v>
      </c>
      <c r="BC15" s="300" t="e">
        <f ca="1">+IF(AND(ISNUMBER(OFFSET('Hygiene Data'!$E$5,0,10*ROW('Hygiene Data'!E9))),'Data Summary'!DR15="Yes"),OFFSET('Hygiene Data'!$E$5,0,10*ROW('Hygiene Data'!E9)),NA())</f>
        <v>#N/A</v>
      </c>
      <c r="BD15" s="300" t="e">
        <f ca="1">+IF(AND(ISNUMBER(OFFSET('Hygiene Data'!$E$7,0,10*ROW('Hygiene Data'!E9))),'Data Summary'!DS15="Yes"),OFFSET('Hygiene Data'!$E$7,0,10*ROW('Hygiene Data'!E9)),NA())</f>
        <v>#N/A</v>
      </c>
      <c r="BE15" s="300" t="e">
        <f ca="1">+IF(AND(ISNUMBER(OFFSET('Hygiene Data'!$E$9,0,10*ROW('Hygiene Data'!E9))),'Data Summary'!DT15="Yes"),OFFSET('Hygiene Data'!$E$9,0,10*ROW('Hygiene Data'!E9)),NA())</f>
        <v>#N/A</v>
      </c>
      <c r="BF15" s="300" t="e">
        <f ca="1">+IF(AND(ISNUMBER(OFFSET('Hygiene Data'!$F$5,0,10*ROW('Hygiene Data'!F9))),'Data Summary'!DU15="Yes"),OFFSET('Hygiene Data'!$F$5,0,10*ROW('Hygiene Data'!F9)),NA())</f>
        <v>#N/A</v>
      </c>
      <c r="BG15" s="300" t="e">
        <f ca="1">+IF(AND(ISNUMBER(OFFSET('Hygiene Data'!$F$7,0,10*ROW('Hygiene Data'!F9))),'Data Summary'!DV15="Yes"),OFFSET('Hygiene Data'!$F$7,0,10*ROW('Hygiene Data'!F9)),NA())</f>
        <v>#N/A</v>
      </c>
      <c r="BH15" s="300" t="e">
        <f ca="1">+IF(AND(ISNUMBER(OFFSET('Hygiene Data'!$F$9,0,10*ROW('Hygiene Data'!F9))),'Data Summary'!DW15="Yes"),OFFSET('Hygiene Data'!$F$9,0,10*ROW('Hygiene Data'!F9)),NA())</f>
        <v>#N/A</v>
      </c>
      <c r="BI15" s="300" t="e">
        <f ca="1">+IF(AND(ISNUMBER(OFFSET('Hygiene Data'!$G$5,0,10*ROW('Hygiene Data'!G9))),'Data Summary'!DX15="Yes"),OFFSET('Hygiene Data'!$G$5,0,10*ROW('Hygiene Data'!G9)),NA())</f>
        <v>#N/A</v>
      </c>
      <c r="BJ15" s="300" t="e">
        <f ca="1">+IF(AND(ISNUMBER(OFFSET('Hygiene Data'!$G$7,0,10*ROW('Hygiene Data'!G9))),'Data Summary'!DY15="Yes"),OFFSET('Hygiene Data'!$G$7,0,10*ROW('Hygiene Data'!G9)),NA())</f>
        <v>#N/A</v>
      </c>
      <c r="BK15" s="300" t="e">
        <f ca="1">+IF(AND(ISNUMBER(OFFSET('Hygiene Data'!$G$9,0,10*ROW('Hygiene Data'!G9))),'Data Summary'!DZ15="Yes"),OFFSET('Hygiene Data'!$G$9,0,10*ROW('Hygiene Data'!G9)),NA())</f>
        <v>#N/A</v>
      </c>
      <c r="BL15" s="300" t="e">
        <f ca="1">+IF(AND(ISNUMBER(OFFSET('Hygiene Data'!$H$5,0,10*ROW('Hygiene Data'!H9))),'Data Summary'!EA15="Yes"),OFFSET('Hygiene Data'!$H$5,0,10*ROW('Hygiene Data'!H9)),NA())</f>
        <v>#N/A</v>
      </c>
      <c r="BM15" s="300" t="e">
        <f ca="1">+IF(AND(ISNUMBER(OFFSET('Hygiene Data'!$H$7,0,10*ROW('Hygiene Data'!H9))),'Data Summary'!EB15="Yes"),OFFSET('Hygiene Data'!$H$7,0,10*ROW('Hygiene Data'!H9)),NA())</f>
        <v>#N/A</v>
      </c>
      <c r="BN15" s="300" t="e">
        <f ca="1">+IF(AND(ISNUMBER(OFFSET('Hygiene Data'!$H$9,0,10*ROW('Hygiene Data'!H9))),'Data Summary'!EC15="Yes"),OFFSET('Hygiene Data'!$H$9,0,10*ROW('Hygiene Data'!H9)),NA())</f>
        <v>#N/A</v>
      </c>
      <c r="BO15" s="300" t="e">
        <f ca="1">+IF(AND(ISNUMBER(OFFSET('Hygiene Data'!$I$5,0,10*ROW('Hygiene Data'!I9))),'Data Summary'!ED15="Yes"),OFFSET('Hygiene Data'!$I$5,0,10*ROW('Hygiene Data'!I9)),NA())</f>
        <v>#N/A</v>
      </c>
      <c r="BP15" s="300" t="e">
        <f ca="1">+IF(AND(ISNUMBER(OFFSET('Hygiene Data'!$I$7,0,10*ROW('Hygiene Data'!I9))),'Data Summary'!EE15="Yes"),OFFSET('Hygiene Data'!$I$7,0,10*ROW('Hygiene Data'!I9)),NA())</f>
        <v>#N/A</v>
      </c>
      <c r="BQ15" s="300" t="e">
        <f ca="1">+IF(AND(ISNUMBER(OFFSET('Hygiene Data'!$I$9,0,10*ROW('Hygiene Data'!I9))),'Data Summary'!EF15="Yes"),OFFSET('Hygiene Data'!$I$9,0,10*ROW('Hygiene Data'!I9)),NA())</f>
        <v>#N/A</v>
      </c>
    </row>
    <row r="16" spans="1:69" x14ac:dyDescent="0.2">
      <c r="A16" s="296" t="e">
        <f ca="1">+RIGHT('Data Summary'!A16,LEN('Data Summary'!A16)-9)</f>
        <v>#VALUE!</v>
      </c>
      <c r="B16" s="270" t="str">
        <f ca="1">+IF(ISTEXT('Data Summary'!B16),'Data Summary'!B16,"")</f>
        <v/>
      </c>
      <c r="C16" s="297" t="e">
        <f ca="1">+VALUE('Data Summary'!C16)</f>
        <v>#VALUE!</v>
      </c>
      <c r="D16" s="298" t="e">
        <f ca="1">+IF(AND(ISNUMBER(OFFSET('Water Data'!$D$4,0,10*ROW('Water Data'!D10))),'Data Summary'!BS16="Yes"),100-OFFSET('Water Data'!$D$4,0,10*ROW('Water Data'!D10)),NA())</f>
        <v>#N/A</v>
      </c>
      <c r="E16" s="298" t="e">
        <f ca="1">+IF(AND(ISNUMBER(OFFSET('Water Data'!$D$6,0,10*ROW('Water Data'!D10))),'Data Summary'!BT16="Yes"),OFFSET('Water Data'!$D$6,0,10*ROW('Water Data'!D10)),NA())</f>
        <v>#N/A</v>
      </c>
      <c r="F16" s="298" t="e">
        <f ca="1">+IF(AND(ISNUMBER(OFFSET('Water Data'!$D$9,0,10*ROW('Water Data'!D10))),'Data Summary'!BU16="Yes"),OFFSET('Water Data'!$D$9,0,10*ROW('Water Data'!D10)),NA())</f>
        <v>#N/A</v>
      </c>
      <c r="G16" s="298" t="e">
        <f ca="1">+IF(AND(ISNUMBER(OFFSET('Water Data'!$E$4,0,10*ROW('Water Data'!E10))),'Data Summary'!BV16="Yes"),100-OFFSET('Water Data'!$E$4,0,10*ROW('Water Data'!E10)),NA())</f>
        <v>#N/A</v>
      </c>
      <c r="H16" s="298" t="e">
        <f ca="1">+IF(AND(ISNUMBER(OFFSET('Water Data'!$E$6,0,10*ROW('Water Data'!E10))),'Data Summary'!BW16="Yes"),OFFSET('Water Data'!$E$6,0,10*ROW('Water Data'!E10)),NA())</f>
        <v>#N/A</v>
      </c>
      <c r="I16" s="298" t="e">
        <f ca="1">+IF(AND(ISNUMBER(OFFSET('Water Data'!$E$9,0,10*ROW('Water Data'!E10))),'Data Summary'!BX16="Yes"),OFFSET('Water Data'!$E$9,0,10*ROW('Water Data'!E10)),NA())</f>
        <v>#N/A</v>
      </c>
      <c r="J16" s="298" t="e">
        <f ca="1">+IF(AND(ISNUMBER(OFFSET('Water Data'!$F$4,0,10*ROW('Water Data'!F10))),'Data Summary'!BY16="Yes"),100-OFFSET('Water Data'!$F$4,0,10*ROW('Water Data'!F10)),NA())</f>
        <v>#N/A</v>
      </c>
      <c r="K16" s="298" t="e">
        <f ca="1">+IF(AND(ISNUMBER(OFFSET('Water Data'!$F$6,0,10*ROW('Water Data'!F10))),'Data Summary'!BZ16="Yes"),OFFSET('Water Data'!$F$6,0,10*ROW('Water Data'!F10)),NA())</f>
        <v>#N/A</v>
      </c>
      <c r="L16" s="298" t="e">
        <f ca="1">+IF(AND(ISNUMBER(OFFSET('Water Data'!$F$9,0,10*ROW('Water Data'!F10))),'Data Summary'!CA16="Yes"),OFFSET('Water Data'!$F$9,0,10*ROW('Water Data'!F10)),NA())</f>
        <v>#N/A</v>
      </c>
      <c r="M16" s="298" t="e">
        <f ca="1">+IF(AND(ISNUMBER(OFFSET('Water Data'!$G$4,0,10*ROW('Water Data'!G10))),'Data Summary'!CB16="Yes"),100-OFFSET('Water Data'!$G$4,0,10*ROW('Water Data'!G10)),NA())</f>
        <v>#N/A</v>
      </c>
      <c r="N16" s="298" t="e">
        <f ca="1">+IF(AND(ISNUMBER(OFFSET('Water Data'!$G$6,0,10*ROW('Water Data'!G10))),'Data Summary'!CC16="Yes"),OFFSET('Water Data'!$G$6,0,10*ROW('Water Data'!G10)),NA())</f>
        <v>#N/A</v>
      </c>
      <c r="O16" s="298" t="e">
        <f ca="1">+IF(AND(ISNUMBER(OFFSET('Water Data'!$G$9,0,10*ROW('Water Data'!G10))),'Data Summary'!CD16="Yes"),OFFSET('Water Data'!$G$9,0,10*ROW('Water Data'!G10)),NA())</f>
        <v>#N/A</v>
      </c>
      <c r="P16" s="298" t="e">
        <f ca="1">+IF(AND(ISNUMBER(OFFSET('Water Data'!$H$4,0,10*ROW('Water Data'!H10))),'Data Summary'!CE16="Yes"),100-OFFSET('Water Data'!$H$4,0,10*ROW('Water Data'!H10)),NA())</f>
        <v>#N/A</v>
      </c>
      <c r="Q16" s="298" t="e">
        <f ca="1">+IF(AND(ISNUMBER(OFFSET('Water Data'!$H$6,0,10*ROW('Water Data'!H10))),'Data Summary'!CF16="Yes"),OFFSET('Water Data'!$H$6,0,10*ROW('Water Data'!H10)),NA())</f>
        <v>#N/A</v>
      </c>
      <c r="R16" s="298" t="e">
        <f ca="1">+IF(AND(ISNUMBER(OFFSET('Water Data'!$H$9,0,10*ROW('Water Data'!H10))),'Data Summary'!CG16="Yes"),OFFSET('Water Data'!$H$9,0,10*ROW('Water Data'!H10)),NA())</f>
        <v>#N/A</v>
      </c>
      <c r="S16" s="298" t="e">
        <f ca="1">+IF(AND(ISNUMBER(OFFSET('Water Data'!$I$4,0,10*ROW('Water Data'!I10))),'Data Summary'!CH16="Yes"),100-OFFSET('Water Data'!$I$4,0,10*ROW('Water Data'!I10)),NA())</f>
        <v>#N/A</v>
      </c>
      <c r="T16" s="298" t="e">
        <f ca="1">+IF(AND(ISNUMBER(OFFSET('Water Data'!$I$6,0,10*ROW('Water Data'!I10))),'Data Summary'!CI16="Yes"),OFFSET('Water Data'!$I$6,0,10*ROW('Water Data'!I10)),NA())</f>
        <v>#N/A</v>
      </c>
      <c r="U16" s="298" t="e">
        <f ca="1">+IF(AND(ISNUMBER(OFFSET('Water Data'!$I$9,0,10*ROW('Water Data'!I10))),'Data Summary'!CJ16="Yes"),OFFSET('Water Data'!$I$9,0,10*ROW('Water Data'!I10)),NA())</f>
        <v>#N/A</v>
      </c>
      <c r="V16" s="299" t="e">
        <f ca="1">+IF(AND(ISNUMBER(OFFSET('Sanitation Data'!$D$4,0,10*ROW('Sanitation Data'!D10))),'Data Summary'!CK16="Yes"),100-OFFSET('Sanitation Data'!$D$4,0,10*ROW('Sanitation Data'!D10)),NA())</f>
        <v>#N/A</v>
      </c>
      <c r="W16" s="299" t="e">
        <f ca="1">+IF(AND(ISNUMBER(OFFSET('Sanitation Data'!$D$6,0,10*ROW('Sanitation Data'!D10))),'Data Summary'!CL16="Yes"),OFFSET('Sanitation Data'!$D$6,0,10*ROW('Sanitation Data'!D10)),NA())</f>
        <v>#N/A</v>
      </c>
      <c r="X16" s="299" t="e">
        <f ca="1">+IF(AND(ISNUMBER(OFFSET('Sanitation Data'!$D$10,0,10*ROW('Sanitation Data'!D10))),'Data Summary'!CM16="Yes"),OFFSET('Sanitation Data'!$D$10,0,10*ROW('Sanitation Data'!D10)),NA())</f>
        <v>#N/A</v>
      </c>
      <c r="Y16" s="299" t="e">
        <f ca="1">+IF(AND(ISNUMBER(OFFSET('Sanitation Data'!$D$11,0,10*ROW('Sanitation Data'!D10))),'Data Summary'!CN16="Yes"),OFFSET('Sanitation Data'!$D$11,0,10*ROW('Sanitation Data'!D10)),NA())</f>
        <v>#N/A</v>
      </c>
      <c r="Z16" s="299" t="e">
        <f ca="1">+IF(AND(ISNUMBER(OFFSET('Sanitation Data'!$D$12,0,10*ROW('Sanitation Data'!D10))),'Data Summary'!CO16="Yes"),OFFSET('Sanitation Data'!$D$12,0,10*ROW('Sanitation Data'!D10)),NA())</f>
        <v>#N/A</v>
      </c>
      <c r="AA16" s="299" t="e">
        <f ca="1">+IF(AND(ISNUMBER(OFFSET('Sanitation Data'!$E$4,0,10*ROW('Sanitation Data'!E10))),'Data Summary'!CP16="Yes"),100-OFFSET('Sanitation Data'!$E$4,0,10*ROW('Sanitation Data'!E10)),NA())</f>
        <v>#N/A</v>
      </c>
      <c r="AB16" s="299" t="e">
        <f ca="1">+IF(AND(ISNUMBER(OFFSET('Sanitation Data'!$E$6,0,10*ROW('Sanitation Data'!E10))),'Data Summary'!CQ16="Yes"),OFFSET('Sanitation Data'!$E$6,0,10*ROW('Sanitation Data'!E10)),NA())</f>
        <v>#N/A</v>
      </c>
      <c r="AC16" s="299" t="e">
        <f ca="1">+IF(AND(ISNUMBER(OFFSET('Sanitation Data'!$E$10,0,10*ROW('Sanitation Data'!E10))),'Data Summary'!CR16="Yes"),OFFSET('Sanitation Data'!$E$10,0,10*ROW('Sanitation Data'!E10)),NA())</f>
        <v>#N/A</v>
      </c>
      <c r="AD16" s="299" t="e">
        <f ca="1">+IF(AND(ISNUMBER(OFFSET('Sanitation Data'!$E$11,0,10*ROW('Sanitation Data'!E10))),'Data Summary'!CS16="Yes"),OFFSET('Sanitation Data'!$E$11,0,10*ROW('Sanitation Data'!E10)),NA())</f>
        <v>#N/A</v>
      </c>
      <c r="AE16" s="299" t="e">
        <f ca="1">+IF(AND(ISNUMBER(OFFSET('Sanitation Data'!$E$12,0,10*ROW('Sanitation Data'!E10))),'Data Summary'!CT16="Yes"),OFFSET('Sanitation Data'!$E$12,0,10*ROW('Sanitation Data'!E10)),NA())</f>
        <v>#N/A</v>
      </c>
      <c r="AF16" s="299" t="e">
        <f ca="1">+IF(AND(ISNUMBER(OFFSET('Sanitation Data'!$F$4,0,10*ROW('Sanitation Data'!F10))),'Data Summary'!CU16="Yes"),100-OFFSET('Sanitation Data'!$F$4,0,10*ROW('Sanitation Data'!F10)),NA())</f>
        <v>#N/A</v>
      </c>
      <c r="AG16" s="299" t="e">
        <f ca="1">+IF(AND(ISNUMBER(OFFSET('Sanitation Data'!$F$6,0,10*ROW('Sanitation Data'!F10))),'Data Summary'!CV16="Yes"),OFFSET('Sanitation Data'!$F$6,0,10*ROW('Sanitation Data'!F10)),NA())</f>
        <v>#N/A</v>
      </c>
      <c r="AH16" s="299" t="e">
        <f ca="1">+IF(AND(ISNUMBER(OFFSET('Sanitation Data'!$F$10,0,10*ROW('Sanitation Data'!F10))),'Data Summary'!CW16="Yes"),OFFSET('Sanitation Data'!$F$10,0,10*ROW('Sanitation Data'!F10)),NA())</f>
        <v>#N/A</v>
      </c>
      <c r="AI16" s="299" t="e">
        <f ca="1">+IF(AND(ISNUMBER(OFFSET('Sanitation Data'!$F$11,0,10*ROW('Sanitation Data'!F10))),'Data Summary'!CX16="Yes"),OFFSET('Sanitation Data'!$F$11,0,10*ROW('Sanitation Data'!F10)),NA())</f>
        <v>#N/A</v>
      </c>
      <c r="AJ16" s="299" t="e">
        <f ca="1">+IF(AND(ISNUMBER(OFFSET('Sanitation Data'!$F$12,0,10*ROW('Sanitation Data'!F10))),'Data Summary'!CY16="Yes"),OFFSET('Sanitation Data'!$F$12,0,10*ROW('Sanitation Data'!F10)),NA())</f>
        <v>#N/A</v>
      </c>
      <c r="AK16" s="299" t="e">
        <f ca="1">+IF(AND(ISNUMBER(OFFSET('Sanitation Data'!$G$4,0,10*ROW('Sanitation Data'!G10))),'Data Summary'!CZ16="Yes"),100-OFFSET('Sanitation Data'!$G$4,0,10*ROW('Sanitation Data'!G10)),NA())</f>
        <v>#N/A</v>
      </c>
      <c r="AL16" s="299" t="e">
        <f ca="1">+IF(AND(ISNUMBER(OFFSET('Sanitation Data'!$G$6,0,10*ROW('Sanitation Data'!G10))),'Data Summary'!DA16="Yes"),OFFSET('Sanitation Data'!$G$6,0,10*ROW('Sanitation Data'!G10)),NA())</f>
        <v>#N/A</v>
      </c>
      <c r="AM16" s="299" t="e">
        <f ca="1">+IF(AND(ISNUMBER(OFFSET('Sanitation Data'!$G$10,0,10*ROW('Sanitation Data'!G10))),'Data Summary'!DB16="Yes"),OFFSET('Sanitation Data'!$G$10,0,10*ROW('Sanitation Data'!G10)),NA())</f>
        <v>#N/A</v>
      </c>
      <c r="AN16" s="299" t="e">
        <f ca="1">+IF(AND(ISNUMBER(OFFSET('Sanitation Data'!$G$11,0,10*ROW('Sanitation Data'!G10))),'Data Summary'!DC16="Yes"),OFFSET('Sanitation Data'!$G$11,0,10*ROW('Sanitation Data'!G10)),NA())</f>
        <v>#N/A</v>
      </c>
      <c r="AO16" s="299" t="e">
        <f ca="1">+IF(AND(ISNUMBER(OFFSET('Sanitation Data'!$G$12,0,10*ROW('Sanitation Data'!G10))),'Data Summary'!DD16="Yes"),OFFSET('Sanitation Data'!$G$12,0,10*ROW('Sanitation Data'!G10)),NA())</f>
        <v>#N/A</v>
      </c>
      <c r="AP16" s="299" t="e">
        <f ca="1">+IF(AND(ISNUMBER(OFFSET('Sanitation Data'!$H$4,0,10*ROW('Sanitation Data'!H10))),'Data Summary'!DE16="Yes"),100-OFFSET('Sanitation Data'!$H$4,0,10*ROW('Sanitation Data'!H10)),NA())</f>
        <v>#N/A</v>
      </c>
      <c r="AQ16" s="299" t="e">
        <f ca="1">+IF(AND(ISNUMBER(OFFSET('Sanitation Data'!$H$6,0,10*ROW('Sanitation Data'!H10))),'Data Summary'!DF16="Yes"),OFFSET('Sanitation Data'!$H$6,0,10*ROW('Sanitation Data'!H10)),NA())</f>
        <v>#N/A</v>
      </c>
      <c r="AR16" s="299" t="e">
        <f ca="1">+IF(AND(ISNUMBER(OFFSET('Sanitation Data'!$H$10,0,10*ROW('Sanitation Data'!H10))),'Data Summary'!DG16="Yes"),OFFSET('Sanitation Data'!$H$10,0,10*ROW('Sanitation Data'!H10)),NA())</f>
        <v>#N/A</v>
      </c>
      <c r="AS16" s="299" t="e">
        <f ca="1">+IF(AND(ISNUMBER(OFFSET('Sanitation Data'!$H$11,0,10*ROW('Sanitation Data'!H10))),'Data Summary'!DH16="Yes"),OFFSET('Sanitation Data'!$H$11,0,10*ROW('Sanitation Data'!H10)),NA())</f>
        <v>#N/A</v>
      </c>
      <c r="AT16" s="299" t="e">
        <f ca="1">+IF(AND(ISNUMBER(OFFSET('Sanitation Data'!$H$12,0,10*ROW('Sanitation Data'!H10))),'Data Summary'!DI16="Yes"),OFFSET('Sanitation Data'!$H$12,0,10*ROW('Sanitation Data'!H10)),NA())</f>
        <v>#N/A</v>
      </c>
      <c r="AU16" s="299" t="e">
        <f ca="1">+IF(AND(ISNUMBER(OFFSET('Sanitation Data'!$I$4,0,10*ROW('Sanitation Data'!I10))),'Data Summary'!DJ16="Yes"),100-OFFSET('Sanitation Data'!$I$4,0,10*ROW('Sanitation Data'!I10)),NA())</f>
        <v>#N/A</v>
      </c>
      <c r="AV16" s="299" t="e">
        <f ca="1">+IF(AND(ISNUMBER(OFFSET('Sanitation Data'!$I$6,0,10*ROW('Sanitation Data'!I10))),'Data Summary'!DK16="Yes"),OFFSET('Sanitation Data'!$I$6,0,10*ROW('Sanitation Data'!I10)),NA())</f>
        <v>#N/A</v>
      </c>
      <c r="AW16" s="299" t="e">
        <f ca="1">+IF(AND(ISNUMBER(OFFSET('Sanitation Data'!$I$10,0,10*ROW('Sanitation Data'!I10))),'Data Summary'!DL16="Yes"),OFFSET('Sanitation Data'!$I$10,0,10*ROW('Sanitation Data'!I10)),NA())</f>
        <v>#N/A</v>
      </c>
      <c r="AX16" s="299" t="e">
        <f ca="1">+IF(AND(ISNUMBER(OFFSET('Sanitation Data'!$I$11,0,10*ROW('Sanitation Data'!I10))),'Data Summary'!DM16="Yes"),OFFSET('Sanitation Data'!$I$11,0,10*ROW('Sanitation Data'!I10)),NA())</f>
        <v>#N/A</v>
      </c>
      <c r="AY16" s="299" t="e">
        <f ca="1">+IF(AND(ISNUMBER(OFFSET('Sanitation Data'!$I$12,0,10*ROW('Sanitation Data'!I10))),'Data Summary'!DN16="Yes"),OFFSET('Sanitation Data'!$I$12,0,10*ROW('Sanitation Data'!I10)),NA())</f>
        <v>#N/A</v>
      </c>
      <c r="AZ16" s="300" t="e">
        <f ca="1">+IF(AND(ISNUMBER(OFFSET('Hygiene Data'!$D$5,0,10*ROW('Hygiene Data'!D10))),'Data Summary'!DO16="Yes"),OFFSET('Hygiene Data'!$D$5,0,10*ROW('Hygiene Data'!D10)),NA())</f>
        <v>#N/A</v>
      </c>
      <c r="BA16" s="300" t="e">
        <f ca="1">+IF(AND(ISNUMBER(OFFSET('Hygiene Data'!$D$7,0,10*ROW('Hygiene Data'!D10))),'Data Summary'!DP16="Yes"),OFFSET('Hygiene Data'!$D$7,0,10*ROW('Hygiene Data'!D10)),NA())</f>
        <v>#N/A</v>
      </c>
      <c r="BB16" s="300" t="e">
        <f ca="1">+IF(AND(ISNUMBER(OFFSET('Hygiene Data'!$D$9,0,10*ROW('Hygiene Data'!D10))),'Data Summary'!DQ16="Yes"),OFFSET('Hygiene Data'!$D$9,0,10*ROW('Hygiene Data'!D10)),NA())</f>
        <v>#N/A</v>
      </c>
      <c r="BC16" s="300" t="e">
        <f ca="1">+IF(AND(ISNUMBER(OFFSET('Hygiene Data'!$E$5,0,10*ROW('Hygiene Data'!E10))),'Data Summary'!DR16="Yes"),OFFSET('Hygiene Data'!$E$5,0,10*ROW('Hygiene Data'!E10)),NA())</f>
        <v>#N/A</v>
      </c>
      <c r="BD16" s="300" t="e">
        <f ca="1">+IF(AND(ISNUMBER(OFFSET('Hygiene Data'!$E$7,0,10*ROW('Hygiene Data'!E10))),'Data Summary'!DS16="Yes"),OFFSET('Hygiene Data'!$E$7,0,10*ROW('Hygiene Data'!E10)),NA())</f>
        <v>#N/A</v>
      </c>
      <c r="BE16" s="300" t="e">
        <f ca="1">+IF(AND(ISNUMBER(OFFSET('Hygiene Data'!$E$9,0,10*ROW('Hygiene Data'!E10))),'Data Summary'!DT16="Yes"),OFFSET('Hygiene Data'!$E$9,0,10*ROW('Hygiene Data'!E10)),NA())</f>
        <v>#N/A</v>
      </c>
      <c r="BF16" s="300" t="e">
        <f ca="1">+IF(AND(ISNUMBER(OFFSET('Hygiene Data'!$F$5,0,10*ROW('Hygiene Data'!F10))),'Data Summary'!DU16="Yes"),OFFSET('Hygiene Data'!$F$5,0,10*ROW('Hygiene Data'!F10)),NA())</f>
        <v>#N/A</v>
      </c>
      <c r="BG16" s="300" t="e">
        <f ca="1">+IF(AND(ISNUMBER(OFFSET('Hygiene Data'!$F$7,0,10*ROW('Hygiene Data'!F10))),'Data Summary'!DV16="Yes"),OFFSET('Hygiene Data'!$F$7,0,10*ROW('Hygiene Data'!F10)),NA())</f>
        <v>#N/A</v>
      </c>
      <c r="BH16" s="300" t="e">
        <f ca="1">+IF(AND(ISNUMBER(OFFSET('Hygiene Data'!$F$9,0,10*ROW('Hygiene Data'!F10))),'Data Summary'!DW16="Yes"),OFFSET('Hygiene Data'!$F$9,0,10*ROW('Hygiene Data'!F10)),NA())</f>
        <v>#N/A</v>
      </c>
      <c r="BI16" s="300" t="e">
        <f ca="1">+IF(AND(ISNUMBER(OFFSET('Hygiene Data'!$G$5,0,10*ROW('Hygiene Data'!G10))),'Data Summary'!DX16="Yes"),OFFSET('Hygiene Data'!$G$5,0,10*ROW('Hygiene Data'!G10)),NA())</f>
        <v>#N/A</v>
      </c>
      <c r="BJ16" s="300" t="e">
        <f ca="1">+IF(AND(ISNUMBER(OFFSET('Hygiene Data'!$G$7,0,10*ROW('Hygiene Data'!G10))),'Data Summary'!DY16="Yes"),OFFSET('Hygiene Data'!$G$7,0,10*ROW('Hygiene Data'!G10)),NA())</f>
        <v>#N/A</v>
      </c>
      <c r="BK16" s="300" t="e">
        <f ca="1">+IF(AND(ISNUMBER(OFFSET('Hygiene Data'!$G$9,0,10*ROW('Hygiene Data'!G10))),'Data Summary'!DZ16="Yes"),OFFSET('Hygiene Data'!$G$9,0,10*ROW('Hygiene Data'!G10)),NA())</f>
        <v>#N/A</v>
      </c>
      <c r="BL16" s="300" t="e">
        <f ca="1">+IF(AND(ISNUMBER(OFFSET('Hygiene Data'!$H$5,0,10*ROW('Hygiene Data'!H10))),'Data Summary'!EA16="Yes"),OFFSET('Hygiene Data'!$H$5,0,10*ROW('Hygiene Data'!H10)),NA())</f>
        <v>#N/A</v>
      </c>
      <c r="BM16" s="300" t="e">
        <f ca="1">+IF(AND(ISNUMBER(OFFSET('Hygiene Data'!$H$7,0,10*ROW('Hygiene Data'!H10))),'Data Summary'!EB16="Yes"),OFFSET('Hygiene Data'!$H$7,0,10*ROW('Hygiene Data'!H10)),NA())</f>
        <v>#N/A</v>
      </c>
      <c r="BN16" s="300" t="e">
        <f ca="1">+IF(AND(ISNUMBER(OFFSET('Hygiene Data'!$H$9,0,10*ROW('Hygiene Data'!H10))),'Data Summary'!EC16="Yes"),OFFSET('Hygiene Data'!$H$9,0,10*ROW('Hygiene Data'!H10)),NA())</f>
        <v>#N/A</v>
      </c>
      <c r="BO16" s="300" t="e">
        <f ca="1">+IF(AND(ISNUMBER(OFFSET('Hygiene Data'!$I$5,0,10*ROW('Hygiene Data'!I10))),'Data Summary'!ED16="Yes"),OFFSET('Hygiene Data'!$I$5,0,10*ROW('Hygiene Data'!I10)),NA())</f>
        <v>#N/A</v>
      </c>
      <c r="BP16" s="300" t="e">
        <f ca="1">+IF(AND(ISNUMBER(OFFSET('Hygiene Data'!$I$7,0,10*ROW('Hygiene Data'!I10))),'Data Summary'!EE16="Yes"),OFFSET('Hygiene Data'!$I$7,0,10*ROW('Hygiene Data'!I10)),NA())</f>
        <v>#N/A</v>
      </c>
      <c r="BQ16" s="300" t="e">
        <f ca="1">+IF(AND(ISNUMBER(OFFSET('Hygiene Data'!$I$9,0,10*ROW('Hygiene Data'!I10))),'Data Summary'!EF16="Yes"),OFFSET('Hygiene Data'!$I$9,0,10*ROW('Hygiene Data'!I10)),NA())</f>
        <v>#N/A</v>
      </c>
    </row>
    <row r="17" spans="1:69" x14ac:dyDescent="0.2">
      <c r="A17" s="296" t="e">
        <f ca="1">+RIGHT('Data Summary'!A17,LEN('Data Summary'!A17)-9)</f>
        <v>#VALUE!</v>
      </c>
      <c r="B17" s="270" t="str">
        <f ca="1">+IF(ISTEXT('Data Summary'!B17),'Data Summary'!B17,"")</f>
        <v/>
      </c>
      <c r="C17" s="297" t="e">
        <f ca="1">+VALUE('Data Summary'!C17)</f>
        <v>#VALUE!</v>
      </c>
      <c r="D17" s="298" t="e">
        <f ca="1">+IF(AND(ISNUMBER(OFFSET('Water Data'!$D$4,0,10*ROW('Water Data'!D11))),'Data Summary'!BS17="Yes"),100-OFFSET('Water Data'!$D$4,0,10*ROW('Water Data'!D11)),NA())</f>
        <v>#N/A</v>
      </c>
      <c r="E17" s="298" t="e">
        <f ca="1">+IF(AND(ISNUMBER(OFFSET('Water Data'!$D$6,0,10*ROW('Water Data'!D11))),'Data Summary'!BT17="Yes"),OFFSET('Water Data'!$D$6,0,10*ROW('Water Data'!D11)),NA())</f>
        <v>#N/A</v>
      </c>
      <c r="F17" s="298" t="e">
        <f ca="1">+IF(AND(ISNUMBER(OFFSET('Water Data'!$D$9,0,10*ROW('Water Data'!D11))),'Data Summary'!BU17="Yes"),OFFSET('Water Data'!$D$9,0,10*ROW('Water Data'!D11)),NA())</f>
        <v>#N/A</v>
      </c>
      <c r="G17" s="298" t="e">
        <f ca="1">+IF(AND(ISNUMBER(OFFSET('Water Data'!$E$4,0,10*ROW('Water Data'!E11))),'Data Summary'!BV17="Yes"),100-OFFSET('Water Data'!$E$4,0,10*ROW('Water Data'!E11)),NA())</f>
        <v>#N/A</v>
      </c>
      <c r="H17" s="298" t="e">
        <f ca="1">+IF(AND(ISNUMBER(OFFSET('Water Data'!$E$6,0,10*ROW('Water Data'!E11))),'Data Summary'!BW17="Yes"),OFFSET('Water Data'!$E$6,0,10*ROW('Water Data'!E11)),NA())</f>
        <v>#N/A</v>
      </c>
      <c r="I17" s="298" t="e">
        <f ca="1">+IF(AND(ISNUMBER(OFFSET('Water Data'!$E$9,0,10*ROW('Water Data'!E11))),'Data Summary'!BX17="Yes"),OFFSET('Water Data'!$E$9,0,10*ROW('Water Data'!E11)),NA())</f>
        <v>#N/A</v>
      </c>
      <c r="J17" s="298" t="e">
        <f ca="1">+IF(AND(ISNUMBER(OFFSET('Water Data'!$F$4,0,10*ROW('Water Data'!F11))),'Data Summary'!BY17="Yes"),100-OFFSET('Water Data'!$F$4,0,10*ROW('Water Data'!F11)),NA())</f>
        <v>#N/A</v>
      </c>
      <c r="K17" s="298" t="e">
        <f ca="1">+IF(AND(ISNUMBER(OFFSET('Water Data'!$F$6,0,10*ROW('Water Data'!F11))),'Data Summary'!BZ17="Yes"),OFFSET('Water Data'!$F$6,0,10*ROW('Water Data'!F11)),NA())</f>
        <v>#N/A</v>
      </c>
      <c r="L17" s="298" t="e">
        <f ca="1">+IF(AND(ISNUMBER(OFFSET('Water Data'!$F$9,0,10*ROW('Water Data'!F11))),'Data Summary'!CA17="Yes"),OFFSET('Water Data'!$F$9,0,10*ROW('Water Data'!F11)),NA())</f>
        <v>#N/A</v>
      </c>
      <c r="M17" s="298" t="e">
        <f ca="1">+IF(AND(ISNUMBER(OFFSET('Water Data'!$G$4,0,10*ROW('Water Data'!G11))),'Data Summary'!CB17="Yes"),100-OFFSET('Water Data'!$G$4,0,10*ROW('Water Data'!G11)),NA())</f>
        <v>#N/A</v>
      </c>
      <c r="N17" s="298" t="e">
        <f ca="1">+IF(AND(ISNUMBER(OFFSET('Water Data'!$G$6,0,10*ROW('Water Data'!G11))),'Data Summary'!CC17="Yes"),OFFSET('Water Data'!$G$6,0,10*ROW('Water Data'!G11)),NA())</f>
        <v>#N/A</v>
      </c>
      <c r="O17" s="298" t="e">
        <f ca="1">+IF(AND(ISNUMBER(OFFSET('Water Data'!$G$9,0,10*ROW('Water Data'!G11))),'Data Summary'!CD17="Yes"),OFFSET('Water Data'!$G$9,0,10*ROW('Water Data'!G11)),NA())</f>
        <v>#N/A</v>
      </c>
      <c r="P17" s="298" t="e">
        <f ca="1">+IF(AND(ISNUMBER(OFFSET('Water Data'!$H$4,0,10*ROW('Water Data'!H11))),'Data Summary'!CE17="Yes"),100-OFFSET('Water Data'!$H$4,0,10*ROW('Water Data'!H11)),NA())</f>
        <v>#N/A</v>
      </c>
      <c r="Q17" s="298" t="e">
        <f ca="1">+IF(AND(ISNUMBER(OFFSET('Water Data'!$H$6,0,10*ROW('Water Data'!H11))),'Data Summary'!CF17="Yes"),OFFSET('Water Data'!$H$6,0,10*ROW('Water Data'!H11)),NA())</f>
        <v>#N/A</v>
      </c>
      <c r="R17" s="298" t="e">
        <f ca="1">+IF(AND(ISNUMBER(OFFSET('Water Data'!$H$9,0,10*ROW('Water Data'!H11))),'Data Summary'!CG17="Yes"),OFFSET('Water Data'!$H$9,0,10*ROW('Water Data'!H11)),NA())</f>
        <v>#N/A</v>
      </c>
      <c r="S17" s="298" t="e">
        <f ca="1">+IF(AND(ISNUMBER(OFFSET('Water Data'!$I$4,0,10*ROW('Water Data'!I11))),'Data Summary'!CH17="Yes"),100-OFFSET('Water Data'!$I$4,0,10*ROW('Water Data'!I11)),NA())</f>
        <v>#N/A</v>
      </c>
      <c r="T17" s="298" t="e">
        <f ca="1">+IF(AND(ISNUMBER(OFFSET('Water Data'!$I$6,0,10*ROW('Water Data'!I11))),'Data Summary'!CI17="Yes"),OFFSET('Water Data'!$I$6,0,10*ROW('Water Data'!I11)),NA())</f>
        <v>#N/A</v>
      </c>
      <c r="U17" s="298" t="e">
        <f ca="1">+IF(AND(ISNUMBER(OFFSET('Water Data'!$I$9,0,10*ROW('Water Data'!I11))),'Data Summary'!CJ17="Yes"),OFFSET('Water Data'!$I$9,0,10*ROW('Water Data'!I11)),NA())</f>
        <v>#N/A</v>
      </c>
      <c r="V17" s="299" t="e">
        <f ca="1">+IF(AND(ISNUMBER(OFFSET('Sanitation Data'!$D$4,0,10*ROW('Sanitation Data'!D11))),'Data Summary'!CK17="Yes"),100-OFFSET('Sanitation Data'!$D$4,0,10*ROW('Sanitation Data'!D11)),NA())</f>
        <v>#N/A</v>
      </c>
      <c r="W17" s="299" t="e">
        <f ca="1">+IF(AND(ISNUMBER(OFFSET('Sanitation Data'!$D$6,0,10*ROW('Sanitation Data'!D11))),'Data Summary'!CL17="Yes"),OFFSET('Sanitation Data'!$D$6,0,10*ROW('Sanitation Data'!D11)),NA())</f>
        <v>#N/A</v>
      </c>
      <c r="X17" s="299" t="e">
        <f ca="1">+IF(AND(ISNUMBER(OFFSET('Sanitation Data'!$D$10,0,10*ROW('Sanitation Data'!D11))),'Data Summary'!CM17="Yes"),OFFSET('Sanitation Data'!$D$10,0,10*ROW('Sanitation Data'!D11)),NA())</f>
        <v>#N/A</v>
      </c>
      <c r="Y17" s="299" t="e">
        <f ca="1">+IF(AND(ISNUMBER(OFFSET('Sanitation Data'!$D$11,0,10*ROW('Sanitation Data'!D11))),'Data Summary'!CN17="Yes"),OFFSET('Sanitation Data'!$D$11,0,10*ROW('Sanitation Data'!D11)),NA())</f>
        <v>#N/A</v>
      </c>
      <c r="Z17" s="299" t="e">
        <f ca="1">+IF(AND(ISNUMBER(OFFSET('Sanitation Data'!$D$12,0,10*ROW('Sanitation Data'!D11))),'Data Summary'!CO17="Yes"),OFFSET('Sanitation Data'!$D$12,0,10*ROW('Sanitation Data'!D11)),NA())</f>
        <v>#N/A</v>
      </c>
      <c r="AA17" s="299" t="e">
        <f ca="1">+IF(AND(ISNUMBER(OFFSET('Sanitation Data'!$E$4,0,10*ROW('Sanitation Data'!E11))),'Data Summary'!CP17="Yes"),100-OFFSET('Sanitation Data'!$E$4,0,10*ROW('Sanitation Data'!E11)),NA())</f>
        <v>#N/A</v>
      </c>
      <c r="AB17" s="299" t="e">
        <f ca="1">+IF(AND(ISNUMBER(OFFSET('Sanitation Data'!$E$6,0,10*ROW('Sanitation Data'!E11))),'Data Summary'!CQ17="Yes"),OFFSET('Sanitation Data'!$E$6,0,10*ROW('Sanitation Data'!E11)),NA())</f>
        <v>#N/A</v>
      </c>
      <c r="AC17" s="299" t="e">
        <f ca="1">+IF(AND(ISNUMBER(OFFSET('Sanitation Data'!$E$10,0,10*ROW('Sanitation Data'!E11))),'Data Summary'!CR17="Yes"),OFFSET('Sanitation Data'!$E$10,0,10*ROW('Sanitation Data'!E11)),NA())</f>
        <v>#N/A</v>
      </c>
      <c r="AD17" s="299" t="e">
        <f ca="1">+IF(AND(ISNUMBER(OFFSET('Sanitation Data'!$E$11,0,10*ROW('Sanitation Data'!E11))),'Data Summary'!CS17="Yes"),OFFSET('Sanitation Data'!$E$11,0,10*ROW('Sanitation Data'!E11)),NA())</f>
        <v>#N/A</v>
      </c>
      <c r="AE17" s="299" t="e">
        <f ca="1">+IF(AND(ISNUMBER(OFFSET('Sanitation Data'!$E$12,0,10*ROW('Sanitation Data'!E11))),'Data Summary'!CT17="Yes"),OFFSET('Sanitation Data'!$E$12,0,10*ROW('Sanitation Data'!E11)),NA())</f>
        <v>#N/A</v>
      </c>
      <c r="AF17" s="299" t="e">
        <f ca="1">+IF(AND(ISNUMBER(OFFSET('Sanitation Data'!$F$4,0,10*ROW('Sanitation Data'!F11))),'Data Summary'!CU17="Yes"),100-OFFSET('Sanitation Data'!$F$4,0,10*ROW('Sanitation Data'!F11)),NA())</f>
        <v>#N/A</v>
      </c>
      <c r="AG17" s="299" t="e">
        <f ca="1">+IF(AND(ISNUMBER(OFFSET('Sanitation Data'!$F$6,0,10*ROW('Sanitation Data'!F11))),'Data Summary'!CV17="Yes"),OFFSET('Sanitation Data'!$F$6,0,10*ROW('Sanitation Data'!F11)),NA())</f>
        <v>#N/A</v>
      </c>
      <c r="AH17" s="299" t="e">
        <f ca="1">+IF(AND(ISNUMBER(OFFSET('Sanitation Data'!$F$10,0,10*ROW('Sanitation Data'!F11))),'Data Summary'!CW17="Yes"),OFFSET('Sanitation Data'!$F$10,0,10*ROW('Sanitation Data'!F11)),NA())</f>
        <v>#N/A</v>
      </c>
      <c r="AI17" s="299" t="e">
        <f ca="1">+IF(AND(ISNUMBER(OFFSET('Sanitation Data'!$F$11,0,10*ROW('Sanitation Data'!F11))),'Data Summary'!CX17="Yes"),OFFSET('Sanitation Data'!$F$11,0,10*ROW('Sanitation Data'!F11)),NA())</f>
        <v>#N/A</v>
      </c>
      <c r="AJ17" s="299" t="e">
        <f ca="1">+IF(AND(ISNUMBER(OFFSET('Sanitation Data'!$F$12,0,10*ROW('Sanitation Data'!F11))),'Data Summary'!CY17="Yes"),OFFSET('Sanitation Data'!$F$12,0,10*ROW('Sanitation Data'!F11)),NA())</f>
        <v>#N/A</v>
      </c>
      <c r="AK17" s="299" t="e">
        <f ca="1">+IF(AND(ISNUMBER(OFFSET('Sanitation Data'!$G$4,0,10*ROW('Sanitation Data'!G11))),'Data Summary'!CZ17="Yes"),100-OFFSET('Sanitation Data'!$G$4,0,10*ROW('Sanitation Data'!G11)),NA())</f>
        <v>#N/A</v>
      </c>
      <c r="AL17" s="299" t="e">
        <f ca="1">+IF(AND(ISNUMBER(OFFSET('Sanitation Data'!$G$6,0,10*ROW('Sanitation Data'!G11))),'Data Summary'!DA17="Yes"),OFFSET('Sanitation Data'!$G$6,0,10*ROW('Sanitation Data'!G11)),NA())</f>
        <v>#N/A</v>
      </c>
      <c r="AM17" s="299" t="e">
        <f ca="1">+IF(AND(ISNUMBER(OFFSET('Sanitation Data'!$G$10,0,10*ROW('Sanitation Data'!G11))),'Data Summary'!DB17="Yes"),OFFSET('Sanitation Data'!$G$10,0,10*ROW('Sanitation Data'!G11)),NA())</f>
        <v>#N/A</v>
      </c>
      <c r="AN17" s="299" t="e">
        <f ca="1">+IF(AND(ISNUMBER(OFFSET('Sanitation Data'!$G$11,0,10*ROW('Sanitation Data'!G11))),'Data Summary'!DC17="Yes"),OFFSET('Sanitation Data'!$G$11,0,10*ROW('Sanitation Data'!G11)),NA())</f>
        <v>#N/A</v>
      </c>
      <c r="AO17" s="299" t="e">
        <f ca="1">+IF(AND(ISNUMBER(OFFSET('Sanitation Data'!$G$12,0,10*ROW('Sanitation Data'!G11))),'Data Summary'!DD17="Yes"),OFFSET('Sanitation Data'!$G$12,0,10*ROW('Sanitation Data'!G11)),NA())</f>
        <v>#N/A</v>
      </c>
      <c r="AP17" s="299" t="e">
        <f ca="1">+IF(AND(ISNUMBER(OFFSET('Sanitation Data'!$H$4,0,10*ROW('Sanitation Data'!H11))),'Data Summary'!DE17="Yes"),100-OFFSET('Sanitation Data'!$H$4,0,10*ROW('Sanitation Data'!H11)),NA())</f>
        <v>#N/A</v>
      </c>
      <c r="AQ17" s="299" t="e">
        <f ca="1">+IF(AND(ISNUMBER(OFFSET('Sanitation Data'!$H$6,0,10*ROW('Sanitation Data'!H11))),'Data Summary'!DF17="Yes"),OFFSET('Sanitation Data'!$H$6,0,10*ROW('Sanitation Data'!H11)),NA())</f>
        <v>#N/A</v>
      </c>
      <c r="AR17" s="299" t="e">
        <f ca="1">+IF(AND(ISNUMBER(OFFSET('Sanitation Data'!$H$10,0,10*ROW('Sanitation Data'!H11))),'Data Summary'!DG17="Yes"),OFFSET('Sanitation Data'!$H$10,0,10*ROW('Sanitation Data'!H11)),NA())</f>
        <v>#N/A</v>
      </c>
      <c r="AS17" s="299" t="e">
        <f ca="1">+IF(AND(ISNUMBER(OFFSET('Sanitation Data'!$H$11,0,10*ROW('Sanitation Data'!H11))),'Data Summary'!DH17="Yes"),OFFSET('Sanitation Data'!$H$11,0,10*ROW('Sanitation Data'!H11)),NA())</f>
        <v>#N/A</v>
      </c>
      <c r="AT17" s="299" t="e">
        <f ca="1">+IF(AND(ISNUMBER(OFFSET('Sanitation Data'!$H$12,0,10*ROW('Sanitation Data'!H11))),'Data Summary'!DI17="Yes"),OFFSET('Sanitation Data'!$H$12,0,10*ROW('Sanitation Data'!H11)),NA())</f>
        <v>#N/A</v>
      </c>
      <c r="AU17" s="299" t="e">
        <f ca="1">+IF(AND(ISNUMBER(OFFSET('Sanitation Data'!$I$4,0,10*ROW('Sanitation Data'!I11))),'Data Summary'!DJ17="Yes"),100-OFFSET('Sanitation Data'!$I$4,0,10*ROW('Sanitation Data'!I11)),NA())</f>
        <v>#N/A</v>
      </c>
      <c r="AV17" s="299" t="e">
        <f ca="1">+IF(AND(ISNUMBER(OFFSET('Sanitation Data'!$I$6,0,10*ROW('Sanitation Data'!I11))),'Data Summary'!DK17="Yes"),OFFSET('Sanitation Data'!$I$6,0,10*ROW('Sanitation Data'!I11)),NA())</f>
        <v>#N/A</v>
      </c>
      <c r="AW17" s="299" t="e">
        <f ca="1">+IF(AND(ISNUMBER(OFFSET('Sanitation Data'!$I$10,0,10*ROW('Sanitation Data'!I11))),'Data Summary'!DL17="Yes"),OFFSET('Sanitation Data'!$I$10,0,10*ROW('Sanitation Data'!I11)),NA())</f>
        <v>#N/A</v>
      </c>
      <c r="AX17" s="299" t="e">
        <f ca="1">+IF(AND(ISNUMBER(OFFSET('Sanitation Data'!$I$11,0,10*ROW('Sanitation Data'!I11))),'Data Summary'!DM17="Yes"),OFFSET('Sanitation Data'!$I$11,0,10*ROW('Sanitation Data'!I11)),NA())</f>
        <v>#N/A</v>
      </c>
      <c r="AY17" s="299" t="e">
        <f ca="1">+IF(AND(ISNUMBER(OFFSET('Sanitation Data'!$I$12,0,10*ROW('Sanitation Data'!I11))),'Data Summary'!DN17="Yes"),OFFSET('Sanitation Data'!$I$12,0,10*ROW('Sanitation Data'!I11)),NA())</f>
        <v>#N/A</v>
      </c>
      <c r="AZ17" s="300" t="e">
        <f ca="1">+IF(AND(ISNUMBER(OFFSET('Hygiene Data'!$D$5,0,10*ROW('Hygiene Data'!D11))),'Data Summary'!DO17="Yes"),OFFSET('Hygiene Data'!$D$5,0,10*ROW('Hygiene Data'!D11)),NA())</f>
        <v>#N/A</v>
      </c>
      <c r="BA17" s="300" t="e">
        <f ca="1">+IF(AND(ISNUMBER(OFFSET('Hygiene Data'!$D$7,0,10*ROW('Hygiene Data'!D11))),'Data Summary'!DP17="Yes"),OFFSET('Hygiene Data'!$D$7,0,10*ROW('Hygiene Data'!D11)),NA())</f>
        <v>#N/A</v>
      </c>
      <c r="BB17" s="300" t="e">
        <f ca="1">+IF(AND(ISNUMBER(OFFSET('Hygiene Data'!$D$9,0,10*ROW('Hygiene Data'!D11))),'Data Summary'!DQ17="Yes"),OFFSET('Hygiene Data'!$D$9,0,10*ROW('Hygiene Data'!D11)),NA())</f>
        <v>#N/A</v>
      </c>
      <c r="BC17" s="300" t="e">
        <f ca="1">+IF(AND(ISNUMBER(OFFSET('Hygiene Data'!$E$5,0,10*ROW('Hygiene Data'!E11))),'Data Summary'!DR17="Yes"),OFFSET('Hygiene Data'!$E$5,0,10*ROW('Hygiene Data'!E11)),NA())</f>
        <v>#N/A</v>
      </c>
      <c r="BD17" s="300" t="e">
        <f ca="1">+IF(AND(ISNUMBER(OFFSET('Hygiene Data'!$E$7,0,10*ROW('Hygiene Data'!E11))),'Data Summary'!DS17="Yes"),OFFSET('Hygiene Data'!$E$7,0,10*ROW('Hygiene Data'!E11)),NA())</f>
        <v>#N/A</v>
      </c>
      <c r="BE17" s="300" t="e">
        <f ca="1">+IF(AND(ISNUMBER(OFFSET('Hygiene Data'!$E$9,0,10*ROW('Hygiene Data'!E11))),'Data Summary'!DT17="Yes"),OFFSET('Hygiene Data'!$E$9,0,10*ROW('Hygiene Data'!E11)),NA())</f>
        <v>#N/A</v>
      </c>
      <c r="BF17" s="300" t="e">
        <f ca="1">+IF(AND(ISNUMBER(OFFSET('Hygiene Data'!$F$5,0,10*ROW('Hygiene Data'!F11))),'Data Summary'!DU17="Yes"),OFFSET('Hygiene Data'!$F$5,0,10*ROW('Hygiene Data'!F11)),NA())</f>
        <v>#N/A</v>
      </c>
      <c r="BG17" s="300" t="e">
        <f ca="1">+IF(AND(ISNUMBER(OFFSET('Hygiene Data'!$F$7,0,10*ROW('Hygiene Data'!F11))),'Data Summary'!DV17="Yes"),OFFSET('Hygiene Data'!$F$7,0,10*ROW('Hygiene Data'!F11)),NA())</f>
        <v>#N/A</v>
      </c>
      <c r="BH17" s="300" t="e">
        <f ca="1">+IF(AND(ISNUMBER(OFFSET('Hygiene Data'!$F$9,0,10*ROW('Hygiene Data'!F11))),'Data Summary'!DW17="Yes"),OFFSET('Hygiene Data'!$F$9,0,10*ROW('Hygiene Data'!F11)),NA())</f>
        <v>#N/A</v>
      </c>
      <c r="BI17" s="300" t="e">
        <f ca="1">+IF(AND(ISNUMBER(OFFSET('Hygiene Data'!$G$5,0,10*ROW('Hygiene Data'!G11))),'Data Summary'!DX17="Yes"),OFFSET('Hygiene Data'!$G$5,0,10*ROW('Hygiene Data'!G11)),NA())</f>
        <v>#N/A</v>
      </c>
      <c r="BJ17" s="300" t="e">
        <f ca="1">+IF(AND(ISNUMBER(OFFSET('Hygiene Data'!$G$7,0,10*ROW('Hygiene Data'!G11))),'Data Summary'!DY17="Yes"),OFFSET('Hygiene Data'!$G$7,0,10*ROW('Hygiene Data'!G11)),NA())</f>
        <v>#N/A</v>
      </c>
      <c r="BK17" s="300" t="e">
        <f ca="1">+IF(AND(ISNUMBER(OFFSET('Hygiene Data'!$G$9,0,10*ROW('Hygiene Data'!G11))),'Data Summary'!DZ17="Yes"),OFFSET('Hygiene Data'!$G$9,0,10*ROW('Hygiene Data'!G11)),NA())</f>
        <v>#N/A</v>
      </c>
      <c r="BL17" s="300" t="e">
        <f ca="1">+IF(AND(ISNUMBER(OFFSET('Hygiene Data'!$H$5,0,10*ROW('Hygiene Data'!H11))),'Data Summary'!EA17="Yes"),OFFSET('Hygiene Data'!$H$5,0,10*ROW('Hygiene Data'!H11)),NA())</f>
        <v>#N/A</v>
      </c>
      <c r="BM17" s="300" t="e">
        <f ca="1">+IF(AND(ISNUMBER(OFFSET('Hygiene Data'!$H$7,0,10*ROW('Hygiene Data'!H11))),'Data Summary'!EB17="Yes"),OFFSET('Hygiene Data'!$H$7,0,10*ROW('Hygiene Data'!H11)),NA())</f>
        <v>#N/A</v>
      </c>
      <c r="BN17" s="300" t="e">
        <f ca="1">+IF(AND(ISNUMBER(OFFSET('Hygiene Data'!$H$9,0,10*ROW('Hygiene Data'!H11))),'Data Summary'!EC17="Yes"),OFFSET('Hygiene Data'!$H$9,0,10*ROW('Hygiene Data'!H11)),NA())</f>
        <v>#N/A</v>
      </c>
      <c r="BO17" s="300" t="e">
        <f ca="1">+IF(AND(ISNUMBER(OFFSET('Hygiene Data'!$I$5,0,10*ROW('Hygiene Data'!I11))),'Data Summary'!ED17="Yes"),OFFSET('Hygiene Data'!$I$5,0,10*ROW('Hygiene Data'!I11)),NA())</f>
        <v>#N/A</v>
      </c>
      <c r="BP17" s="300" t="e">
        <f ca="1">+IF(AND(ISNUMBER(OFFSET('Hygiene Data'!$I$7,0,10*ROW('Hygiene Data'!I11))),'Data Summary'!EE17="Yes"),OFFSET('Hygiene Data'!$I$7,0,10*ROW('Hygiene Data'!I11)),NA())</f>
        <v>#N/A</v>
      </c>
      <c r="BQ17" s="300" t="e">
        <f ca="1">+IF(AND(ISNUMBER(OFFSET('Hygiene Data'!$I$9,0,10*ROW('Hygiene Data'!I11))),'Data Summary'!EF17="Yes"),OFFSET('Hygiene Data'!$I$9,0,10*ROW('Hygiene Data'!I11)),NA())</f>
        <v>#N/A</v>
      </c>
    </row>
    <row r="18" spans="1:69" x14ac:dyDescent="0.2">
      <c r="A18" s="296" t="e">
        <f ca="1">+RIGHT('Data Summary'!A18,LEN('Data Summary'!A18)-9)</f>
        <v>#VALUE!</v>
      </c>
      <c r="B18" s="270" t="str">
        <f ca="1">+IF(ISTEXT('Data Summary'!B18),'Data Summary'!B18,"")</f>
        <v/>
      </c>
      <c r="C18" s="297" t="e">
        <f ca="1">+VALUE('Data Summary'!C18)</f>
        <v>#VALUE!</v>
      </c>
      <c r="D18" s="298" t="e">
        <f ca="1">+IF(AND(ISNUMBER(OFFSET('Water Data'!$D$4,0,10*ROW('Water Data'!D12))),'Data Summary'!BS18="Yes"),100-OFFSET('Water Data'!$D$4,0,10*ROW('Water Data'!D12)),NA())</f>
        <v>#N/A</v>
      </c>
      <c r="E18" s="298" t="e">
        <f ca="1">+IF(AND(ISNUMBER(OFFSET('Water Data'!$D$6,0,10*ROW('Water Data'!D12))),'Data Summary'!BT18="Yes"),OFFSET('Water Data'!$D$6,0,10*ROW('Water Data'!D12)),NA())</f>
        <v>#N/A</v>
      </c>
      <c r="F18" s="298" t="e">
        <f ca="1">+IF(AND(ISNUMBER(OFFSET('Water Data'!$D$9,0,10*ROW('Water Data'!D12))),'Data Summary'!BU18="Yes"),OFFSET('Water Data'!$D$9,0,10*ROW('Water Data'!D12)),NA())</f>
        <v>#N/A</v>
      </c>
      <c r="G18" s="298" t="e">
        <f ca="1">+IF(AND(ISNUMBER(OFFSET('Water Data'!$E$4,0,10*ROW('Water Data'!E12))),'Data Summary'!BV18="Yes"),100-OFFSET('Water Data'!$E$4,0,10*ROW('Water Data'!E12)),NA())</f>
        <v>#N/A</v>
      </c>
      <c r="H18" s="298" t="e">
        <f ca="1">+IF(AND(ISNUMBER(OFFSET('Water Data'!$E$6,0,10*ROW('Water Data'!E12))),'Data Summary'!BW18="Yes"),OFFSET('Water Data'!$E$6,0,10*ROW('Water Data'!E12)),NA())</f>
        <v>#N/A</v>
      </c>
      <c r="I18" s="298" t="e">
        <f ca="1">+IF(AND(ISNUMBER(OFFSET('Water Data'!$E$9,0,10*ROW('Water Data'!E12))),'Data Summary'!BX18="Yes"),OFFSET('Water Data'!$E$9,0,10*ROW('Water Data'!E12)),NA())</f>
        <v>#N/A</v>
      </c>
      <c r="J18" s="298" t="e">
        <f ca="1">+IF(AND(ISNUMBER(OFFSET('Water Data'!$F$4,0,10*ROW('Water Data'!F12))),'Data Summary'!BY18="Yes"),100-OFFSET('Water Data'!$F$4,0,10*ROW('Water Data'!F12)),NA())</f>
        <v>#N/A</v>
      </c>
      <c r="K18" s="298" t="e">
        <f ca="1">+IF(AND(ISNUMBER(OFFSET('Water Data'!$F$6,0,10*ROW('Water Data'!F12))),'Data Summary'!BZ18="Yes"),OFFSET('Water Data'!$F$6,0,10*ROW('Water Data'!F12)),NA())</f>
        <v>#N/A</v>
      </c>
      <c r="L18" s="298" t="e">
        <f ca="1">+IF(AND(ISNUMBER(OFFSET('Water Data'!$F$9,0,10*ROW('Water Data'!F12))),'Data Summary'!CA18="Yes"),OFFSET('Water Data'!$F$9,0,10*ROW('Water Data'!F12)),NA())</f>
        <v>#N/A</v>
      </c>
      <c r="M18" s="298" t="e">
        <f ca="1">+IF(AND(ISNUMBER(OFFSET('Water Data'!$G$4,0,10*ROW('Water Data'!G12))),'Data Summary'!CB18="Yes"),100-OFFSET('Water Data'!$G$4,0,10*ROW('Water Data'!G12)),NA())</f>
        <v>#N/A</v>
      </c>
      <c r="N18" s="298" t="e">
        <f ca="1">+IF(AND(ISNUMBER(OFFSET('Water Data'!$G$6,0,10*ROW('Water Data'!G12))),'Data Summary'!CC18="Yes"),OFFSET('Water Data'!$G$6,0,10*ROW('Water Data'!G12)),NA())</f>
        <v>#N/A</v>
      </c>
      <c r="O18" s="298" t="e">
        <f ca="1">+IF(AND(ISNUMBER(OFFSET('Water Data'!$G$9,0,10*ROW('Water Data'!G12))),'Data Summary'!CD18="Yes"),OFFSET('Water Data'!$G$9,0,10*ROW('Water Data'!G12)),NA())</f>
        <v>#N/A</v>
      </c>
      <c r="P18" s="298" t="e">
        <f ca="1">+IF(AND(ISNUMBER(OFFSET('Water Data'!$H$4,0,10*ROW('Water Data'!H12))),'Data Summary'!CE18="Yes"),100-OFFSET('Water Data'!$H$4,0,10*ROW('Water Data'!H12)),NA())</f>
        <v>#N/A</v>
      </c>
      <c r="Q18" s="298" t="e">
        <f ca="1">+IF(AND(ISNUMBER(OFFSET('Water Data'!$H$6,0,10*ROW('Water Data'!H12))),'Data Summary'!CF18="Yes"),OFFSET('Water Data'!$H$6,0,10*ROW('Water Data'!H12)),NA())</f>
        <v>#N/A</v>
      </c>
      <c r="R18" s="298" t="e">
        <f ca="1">+IF(AND(ISNUMBER(OFFSET('Water Data'!$H$9,0,10*ROW('Water Data'!H12))),'Data Summary'!CG18="Yes"),OFFSET('Water Data'!$H$9,0,10*ROW('Water Data'!H12)),NA())</f>
        <v>#N/A</v>
      </c>
      <c r="S18" s="298" t="e">
        <f ca="1">+IF(AND(ISNUMBER(OFFSET('Water Data'!$I$4,0,10*ROW('Water Data'!I12))),'Data Summary'!CH18="Yes"),100-OFFSET('Water Data'!$I$4,0,10*ROW('Water Data'!I12)),NA())</f>
        <v>#N/A</v>
      </c>
      <c r="T18" s="298" t="e">
        <f ca="1">+IF(AND(ISNUMBER(OFFSET('Water Data'!$I$6,0,10*ROW('Water Data'!I12))),'Data Summary'!CI18="Yes"),OFFSET('Water Data'!$I$6,0,10*ROW('Water Data'!I12)),NA())</f>
        <v>#N/A</v>
      </c>
      <c r="U18" s="298" t="e">
        <f ca="1">+IF(AND(ISNUMBER(OFFSET('Water Data'!$I$9,0,10*ROW('Water Data'!I12))),'Data Summary'!CJ18="Yes"),OFFSET('Water Data'!$I$9,0,10*ROW('Water Data'!I12)),NA())</f>
        <v>#N/A</v>
      </c>
      <c r="V18" s="299" t="e">
        <f ca="1">+IF(AND(ISNUMBER(OFFSET('Sanitation Data'!$D$4,0,10*ROW('Sanitation Data'!D12))),'Data Summary'!CK18="Yes"),100-OFFSET('Sanitation Data'!$D$4,0,10*ROW('Sanitation Data'!D12)),NA())</f>
        <v>#N/A</v>
      </c>
      <c r="W18" s="299" t="e">
        <f ca="1">+IF(AND(ISNUMBER(OFFSET('Sanitation Data'!$D$6,0,10*ROW('Sanitation Data'!D12))),'Data Summary'!CL18="Yes"),OFFSET('Sanitation Data'!$D$6,0,10*ROW('Sanitation Data'!D12)),NA())</f>
        <v>#N/A</v>
      </c>
      <c r="X18" s="299" t="e">
        <f ca="1">+IF(AND(ISNUMBER(OFFSET('Sanitation Data'!$D$10,0,10*ROW('Sanitation Data'!D12))),'Data Summary'!CM18="Yes"),OFFSET('Sanitation Data'!$D$10,0,10*ROW('Sanitation Data'!D12)),NA())</f>
        <v>#N/A</v>
      </c>
      <c r="Y18" s="299" t="e">
        <f ca="1">+IF(AND(ISNUMBER(OFFSET('Sanitation Data'!$D$11,0,10*ROW('Sanitation Data'!D12))),'Data Summary'!CN18="Yes"),OFFSET('Sanitation Data'!$D$11,0,10*ROW('Sanitation Data'!D12)),NA())</f>
        <v>#N/A</v>
      </c>
      <c r="Z18" s="299" t="e">
        <f ca="1">+IF(AND(ISNUMBER(OFFSET('Sanitation Data'!$D$12,0,10*ROW('Sanitation Data'!D12))),'Data Summary'!CO18="Yes"),OFFSET('Sanitation Data'!$D$12,0,10*ROW('Sanitation Data'!D12)),NA())</f>
        <v>#N/A</v>
      </c>
      <c r="AA18" s="299" t="e">
        <f ca="1">+IF(AND(ISNUMBER(OFFSET('Sanitation Data'!$E$4,0,10*ROW('Sanitation Data'!E12))),'Data Summary'!CP18="Yes"),100-OFFSET('Sanitation Data'!$E$4,0,10*ROW('Sanitation Data'!E12)),NA())</f>
        <v>#N/A</v>
      </c>
      <c r="AB18" s="299" t="e">
        <f ca="1">+IF(AND(ISNUMBER(OFFSET('Sanitation Data'!$E$6,0,10*ROW('Sanitation Data'!E12))),'Data Summary'!CQ18="Yes"),OFFSET('Sanitation Data'!$E$6,0,10*ROW('Sanitation Data'!E12)),NA())</f>
        <v>#N/A</v>
      </c>
      <c r="AC18" s="299" t="e">
        <f ca="1">+IF(AND(ISNUMBER(OFFSET('Sanitation Data'!$E$10,0,10*ROW('Sanitation Data'!E12))),'Data Summary'!CR18="Yes"),OFFSET('Sanitation Data'!$E$10,0,10*ROW('Sanitation Data'!E12)),NA())</f>
        <v>#N/A</v>
      </c>
      <c r="AD18" s="299" t="e">
        <f ca="1">+IF(AND(ISNUMBER(OFFSET('Sanitation Data'!$E$11,0,10*ROW('Sanitation Data'!E12))),'Data Summary'!CS18="Yes"),OFFSET('Sanitation Data'!$E$11,0,10*ROW('Sanitation Data'!E12)),NA())</f>
        <v>#N/A</v>
      </c>
      <c r="AE18" s="299" t="e">
        <f ca="1">+IF(AND(ISNUMBER(OFFSET('Sanitation Data'!$E$12,0,10*ROW('Sanitation Data'!E12))),'Data Summary'!CT18="Yes"),OFFSET('Sanitation Data'!$E$12,0,10*ROW('Sanitation Data'!E12)),NA())</f>
        <v>#N/A</v>
      </c>
      <c r="AF18" s="299" t="e">
        <f ca="1">+IF(AND(ISNUMBER(OFFSET('Sanitation Data'!$F$4,0,10*ROW('Sanitation Data'!F12))),'Data Summary'!CU18="Yes"),100-OFFSET('Sanitation Data'!$F$4,0,10*ROW('Sanitation Data'!F12)),NA())</f>
        <v>#N/A</v>
      </c>
      <c r="AG18" s="299" t="e">
        <f ca="1">+IF(AND(ISNUMBER(OFFSET('Sanitation Data'!$F$6,0,10*ROW('Sanitation Data'!F12))),'Data Summary'!CV18="Yes"),OFFSET('Sanitation Data'!$F$6,0,10*ROW('Sanitation Data'!F12)),NA())</f>
        <v>#N/A</v>
      </c>
      <c r="AH18" s="299" t="e">
        <f ca="1">+IF(AND(ISNUMBER(OFFSET('Sanitation Data'!$F$10,0,10*ROW('Sanitation Data'!F12))),'Data Summary'!CW18="Yes"),OFFSET('Sanitation Data'!$F$10,0,10*ROW('Sanitation Data'!F12)),NA())</f>
        <v>#N/A</v>
      </c>
      <c r="AI18" s="299" t="e">
        <f ca="1">+IF(AND(ISNUMBER(OFFSET('Sanitation Data'!$F$11,0,10*ROW('Sanitation Data'!F12))),'Data Summary'!CX18="Yes"),OFFSET('Sanitation Data'!$F$11,0,10*ROW('Sanitation Data'!F12)),NA())</f>
        <v>#N/A</v>
      </c>
      <c r="AJ18" s="299" t="e">
        <f ca="1">+IF(AND(ISNUMBER(OFFSET('Sanitation Data'!$F$12,0,10*ROW('Sanitation Data'!F12))),'Data Summary'!CY18="Yes"),OFFSET('Sanitation Data'!$F$12,0,10*ROW('Sanitation Data'!F12)),NA())</f>
        <v>#N/A</v>
      </c>
      <c r="AK18" s="299" t="e">
        <f ca="1">+IF(AND(ISNUMBER(OFFSET('Sanitation Data'!$G$4,0,10*ROW('Sanitation Data'!G12))),'Data Summary'!CZ18="Yes"),100-OFFSET('Sanitation Data'!$G$4,0,10*ROW('Sanitation Data'!G12)),NA())</f>
        <v>#N/A</v>
      </c>
      <c r="AL18" s="299" t="e">
        <f ca="1">+IF(AND(ISNUMBER(OFFSET('Sanitation Data'!$G$6,0,10*ROW('Sanitation Data'!G12))),'Data Summary'!DA18="Yes"),OFFSET('Sanitation Data'!$G$6,0,10*ROW('Sanitation Data'!G12)),NA())</f>
        <v>#N/A</v>
      </c>
      <c r="AM18" s="299" t="e">
        <f ca="1">+IF(AND(ISNUMBER(OFFSET('Sanitation Data'!$G$10,0,10*ROW('Sanitation Data'!G12))),'Data Summary'!DB18="Yes"),OFFSET('Sanitation Data'!$G$10,0,10*ROW('Sanitation Data'!G12)),NA())</f>
        <v>#N/A</v>
      </c>
      <c r="AN18" s="299" t="e">
        <f ca="1">+IF(AND(ISNUMBER(OFFSET('Sanitation Data'!$G$11,0,10*ROW('Sanitation Data'!G12))),'Data Summary'!DC18="Yes"),OFFSET('Sanitation Data'!$G$11,0,10*ROW('Sanitation Data'!G12)),NA())</f>
        <v>#N/A</v>
      </c>
      <c r="AO18" s="299" t="e">
        <f ca="1">+IF(AND(ISNUMBER(OFFSET('Sanitation Data'!$G$12,0,10*ROW('Sanitation Data'!G12))),'Data Summary'!DD18="Yes"),OFFSET('Sanitation Data'!$G$12,0,10*ROW('Sanitation Data'!G12)),NA())</f>
        <v>#N/A</v>
      </c>
      <c r="AP18" s="299" t="e">
        <f ca="1">+IF(AND(ISNUMBER(OFFSET('Sanitation Data'!$H$4,0,10*ROW('Sanitation Data'!H12))),'Data Summary'!DE18="Yes"),100-OFFSET('Sanitation Data'!$H$4,0,10*ROW('Sanitation Data'!H12)),NA())</f>
        <v>#N/A</v>
      </c>
      <c r="AQ18" s="299" t="e">
        <f ca="1">+IF(AND(ISNUMBER(OFFSET('Sanitation Data'!$H$6,0,10*ROW('Sanitation Data'!H12))),'Data Summary'!DF18="Yes"),OFFSET('Sanitation Data'!$H$6,0,10*ROW('Sanitation Data'!H12)),NA())</f>
        <v>#N/A</v>
      </c>
      <c r="AR18" s="299" t="e">
        <f ca="1">+IF(AND(ISNUMBER(OFFSET('Sanitation Data'!$H$10,0,10*ROW('Sanitation Data'!H12))),'Data Summary'!DG18="Yes"),OFFSET('Sanitation Data'!$H$10,0,10*ROW('Sanitation Data'!H12)),NA())</f>
        <v>#N/A</v>
      </c>
      <c r="AS18" s="299" t="e">
        <f ca="1">+IF(AND(ISNUMBER(OFFSET('Sanitation Data'!$H$11,0,10*ROW('Sanitation Data'!H12))),'Data Summary'!DH18="Yes"),OFFSET('Sanitation Data'!$H$11,0,10*ROW('Sanitation Data'!H12)),NA())</f>
        <v>#N/A</v>
      </c>
      <c r="AT18" s="299" t="e">
        <f ca="1">+IF(AND(ISNUMBER(OFFSET('Sanitation Data'!$H$12,0,10*ROW('Sanitation Data'!H12))),'Data Summary'!DI18="Yes"),OFFSET('Sanitation Data'!$H$12,0,10*ROW('Sanitation Data'!H12)),NA())</f>
        <v>#N/A</v>
      </c>
      <c r="AU18" s="299" t="e">
        <f ca="1">+IF(AND(ISNUMBER(OFFSET('Sanitation Data'!$I$4,0,10*ROW('Sanitation Data'!I12))),'Data Summary'!DJ18="Yes"),100-OFFSET('Sanitation Data'!$I$4,0,10*ROW('Sanitation Data'!I12)),NA())</f>
        <v>#N/A</v>
      </c>
      <c r="AV18" s="299" t="e">
        <f ca="1">+IF(AND(ISNUMBER(OFFSET('Sanitation Data'!$I$6,0,10*ROW('Sanitation Data'!I12))),'Data Summary'!DK18="Yes"),OFFSET('Sanitation Data'!$I$6,0,10*ROW('Sanitation Data'!I12)),NA())</f>
        <v>#N/A</v>
      </c>
      <c r="AW18" s="299" t="e">
        <f ca="1">+IF(AND(ISNUMBER(OFFSET('Sanitation Data'!$I$10,0,10*ROW('Sanitation Data'!I12))),'Data Summary'!DL18="Yes"),OFFSET('Sanitation Data'!$I$10,0,10*ROW('Sanitation Data'!I12)),NA())</f>
        <v>#N/A</v>
      </c>
      <c r="AX18" s="299" t="e">
        <f ca="1">+IF(AND(ISNUMBER(OFFSET('Sanitation Data'!$I$11,0,10*ROW('Sanitation Data'!I12))),'Data Summary'!DM18="Yes"),OFFSET('Sanitation Data'!$I$11,0,10*ROW('Sanitation Data'!I12)),NA())</f>
        <v>#N/A</v>
      </c>
      <c r="AY18" s="299" t="e">
        <f ca="1">+IF(AND(ISNUMBER(OFFSET('Sanitation Data'!$I$12,0,10*ROW('Sanitation Data'!I12))),'Data Summary'!DN18="Yes"),OFFSET('Sanitation Data'!$I$12,0,10*ROW('Sanitation Data'!I12)),NA())</f>
        <v>#N/A</v>
      </c>
      <c r="AZ18" s="300" t="e">
        <f ca="1">+IF(AND(ISNUMBER(OFFSET('Hygiene Data'!$D$5,0,10*ROW('Hygiene Data'!D12))),'Data Summary'!DO18="Yes"),OFFSET('Hygiene Data'!$D$5,0,10*ROW('Hygiene Data'!D12)),NA())</f>
        <v>#N/A</v>
      </c>
      <c r="BA18" s="300" t="e">
        <f ca="1">+IF(AND(ISNUMBER(OFFSET('Hygiene Data'!$D$7,0,10*ROW('Hygiene Data'!D12))),'Data Summary'!DP18="Yes"),OFFSET('Hygiene Data'!$D$7,0,10*ROW('Hygiene Data'!D12)),NA())</f>
        <v>#N/A</v>
      </c>
      <c r="BB18" s="300" t="e">
        <f ca="1">+IF(AND(ISNUMBER(OFFSET('Hygiene Data'!$D$9,0,10*ROW('Hygiene Data'!D12))),'Data Summary'!DQ18="Yes"),OFFSET('Hygiene Data'!$D$9,0,10*ROW('Hygiene Data'!D12)),NA())</f>
        <v>#N/A</v>
      </c>
      <c r="BC18" s="300" t="e">
        <f ca="1">+IF(AND(ISNUMBER(OFFSET('Hygiene Data'!$E$5,0,10*ROW('Hygiene Data'!E12))),'Data Summary'!DR18="Yes"),OFFSET('Hygiene Data'!$E$5,0,10*ROW('Hygiene Data'!E12)),NA())</f>
        <v>#N/A</v>
      </c>
      <c r="BD18" s="300" t="e">
        <f ca="1">+IF(AND(ISNUMBER(OFFSET('Hygiene Data'!$E$7,0,10*ROW('Hygiene Data'!E12))),'Data Summary'!DS18="Yes"),OFFSET('Hygiene Data'!$E$7,0,10*ROW('Hygiene Data'!E12)),NA())</f>
        <v>#N/A</v>
      </c>
      <c r="BE18" s="300" t="e">
        <f ca="1">+IF(AND(ISNUMBER(OFFSET('Hygiene Data'!$E$9,0,10*ROW('Hygiene Data'!E12))),'Data Summary'!DT18="Yes"),OFFSET('Hygiene Data'!$E$9,0,10*ROW('Hygiene Data'!E12)),NA())</f>
        <v>#N/A</v>
      </c>
      <c r="BF18" s="300" t="e">
        <f ca="1">+IF(AND(ISNUMBER(OFFSET('Hygiene Data'!$F$5,0,10*ROW('Hygiene Data'!F12))),'Data Summary'!DU18="Yes"),OFFSET('Hygiene Data'!$F$5,0,10*ROW('Hygiene Data'!F12)),NA())</f>
        <v>#N/A</v>
      </c>
      <c r="BG18" s="300" t="e">
        <f ca="1">+IF(AND(ISNUMBER(OFFSET('Hygiene Data'!$F$7,0,10*ROW('Hygiene Data'!F12))),'Data Summary'!DV18="Yes"),OFFSET('Hygiene Data'!$F$7,0,10*ROW('Hygiene Data'!F12)),NA())</f>
        <v>#N/A</v>
      </c>
      <c r="BH18" s="300" t="e">
        <f ca="1">+IF(AND(ISNUMBER(OFFSET('Hygiene Data'!$F$9,0,10*ROW('Hygiene Data'!F12))),'Data Summary'!DW18="Yes"),OFFSET('Hygiene Data'!$F$9,0,10*ROW('Hygiene Data'!F12)),NA())</f>
        <v>#N/A</v>
      </c>
      <c r="BI18" s="300" t="e">
        <f ca="1">+IF(AND(ISNUMBER(OFFSET('Hygiene Data'!$G$5,0,10*ROW('Hygiene Data'!G12))),'Data Summary'!DX18="Yes"),OFFSET('Hygiene Data'!$G$5,0,10*ROW('Hygiene Data'!G12)),NA())</f>
        <v>#N/A</v>
      </c>
      <c r="BJ18" s="300" t="e">
        <f ca="1">+IF(AND(ISNUMBER(OFFSET('Hygiene Data'!$G$7,0,10*ROW('Hygiene Data'!G12))),'Data Summary'!DY18="Yes"),OFFSET('Hygiene Data'!$G$7,0,10*ROW('Hygiene Data'!G12)),NA())</f>
        <v>#N/A</v>
      </c>
      <c r="BK18" s="300" t="e">
        <f ca="1">+IF(AND(ISNUMBER(OFFSET('Hygiene Data'!$G$9,0,10*ROW('Hygiene Data'!G12))),'Data Summary'!DZ18="Yes"),OFFSET('Hygiene Data'!$G$9,0,10*ROW('Hygiene Data'!G12)),NA())</f>
        <v>#N/A</v>
      </c>
      <c r="BL18" s="300" t="e">
        <f ca="1">+IF(AND(ISNUMBER(OFFSET('Hygiene Data'!$H$5,0,10*ROW('Hygiene Data'!H12))),'Data Summary'!EA18="Yes"),OFFSET('Hygiene Data'!$H$5,0,10*ROW('Hygiene Data'!H12)),NA())</f>
        <v>#N/A</v>
      </c>
      <c r="BM18" s="300" t="e">
        <f ca="1">+IF(AND(ISNUMBER(OFFSET('Hygiene Data'!$H$7,0,10*ROW('Hygiene Data'!H12))),'Data Summary'!EB18="Yes"),OFFSET('Hygiene Data'!$H$7,0,10*ROW('Hygiene Data'!H12)),NA())</f>
        <v>#N/A</v>
      </c>
      <c r="BN18" s="300" t="e">
        <f ca="1">+IF(AND(ISNUMBER(OFFSET('Hygiene Data'!$H$9,0,10*ROW('Hygiene Data'!H12))),'Data Summary'!EC18="Yes"),OFFSET('Hygiene Data'!$H$9,0,10*ROW('Hygiene Data'!H12)),NA())</f>
        <v>#N/A</v>
      </c>
      <c r="BO18" s="300" t="e">
        <f ca="1">+IF(AND(ISNUMBER(OFFSET('Hygiene Data'!$I$5,0,10*ROW('Hygiene Data'!I12))),'Data Summary'!ED18="Yes"),OFFSET('Hygiene Data'!$I$5,0,10*ROW('Hygiene Data'!I12)),NA())</f>
        <v>#N/A</v>
      </c>
      <c r="BP18" s="300" t="e">
        <f ca="1">+IF(AND(ISNUMBER(OFFSET('Hygiene Data'!$I$7,0,10*ROW('Hygiene Data'!I12))),'Data Summary'!EE18="Yes"),OFFSET('Hygiene Data'!$I$7,0,10*ROW('Hygiene Data'!I12)),NA())</f>
        <v>#N/A</v>
      </c>
      <c r="BQ18" s="300" t="e">
        <f ca="1">+IF(AND(ISNUMBER(OFFSET('Hygiene Data'!$I$9,0,10*ROW('Hygiene Data'!I12))),'Data Summary'!EF18="Yes"),OFFSET('Hygiene Data'!$I$9,0,10*ROW('Hygiene Data'!I12)),NA())</f>
        <v>#N/A</v>
      </c>
    </row>
    <row r="19" spans="1:69" x14ac:dyDescent="0.2">
      <c r="A19" s="296" t="e">
        <f ca="1">+RIGHT('Data Summary'!A19,LEN('Data Summary'!A19)-9)</f>
        <v>#VALUE!</v>
      </c>
      <c r="B19" s="270" t="str">
        <f ca="1">+IF(ISTEXT('Data Summary'!B19),'Data Summary'!B19,"")</f>
        <v/>
      </c>
      <c r="C19" s="297" t="e">
        <f ca="1">+VALUE('Data Summary'!C19)</f>
        <v>#VALUE!</v>
      </c>
      <c r="D19" s="298" t="e">
        <f ca="1">+IF(AND(ISNUMBER(OFFSET('Water Data'!$D$4,0,10*ROW('Water Data'!D13))),'Data Summary'!BS19="Yes"),100-OFFSET('Water Data'!$D$4,0,10*ROW('Water Data'!D13)),NA())</f>
        <v>#N/A</v>
      </c>
      <c r="E19" s="298" t="e">
        <f ca="1">+IF(AND(ISNUMBER(OFFSET('Water Data'!$D$6,0,10*ROW('Water Data'!D13))),'Data Summary'!BT19="Yes"),OFFSET('Water Data'!$D$6,0,10*ROW('Water Data'!D13)),NA())</f>
        <v>#N/A</v>
      </c>
      <c r="F19" s="298" t="e">
        <f ca="1">+IF(AND(ISNUMBER(OFFSET('Water Data'!$D$9,0,10*ROW('Water Data'!D13))),'Data Summary'!BU19="Yes"),OFFSET('Water Data'!$D$9,0,10*ROW('Water Data'!D13)),NA())</f>
        <v>#N/A</v>
      </c>
      <c r="G19" s="298" t="e">
        <f ca="1">+IF(AND(ISNUMBER(OFFSET('Water Data'!$E$4,0,10*ROW('Water Data'!E13))),'Data Summary'!BV19="Yes"),100-OFFSET('Water Data'!$E$4,0,10*ROW('Water Data'!E13)),NA())</f>
        <v>#N/A</v>
      </c>
      <c r="H19" s="298" t="e">
        <f ca="1">+IF(AND(ISNUMBER(OFFSET('Water Data'!$E$6,0,10*ROW('Water Data'!E13))),'Data Summary'!BW19="Yes"),OFFSET('Water Data'!$E$6,0,10*ROW('Water Data'!E13)),NA())</f>
        <v>#N/A</v>
      </c>
      <c r="I19" s="298" t="e">
        <f ca="1">+IF(AND(ISNUMBER(OFFSET('Water Data'!$E$9,0,10*ROW('Water Data'!E13))),'Data Summary'!BX19="Yes"),OFFSET('Water Data'!$E$9,0,10*ROW('Water Data'!E13)),NA())</f>
        <v>#N/A</v>
      </c>
      <c r="J19" s="298" t="e">
        <f ca="1">+IF(AND(ISNUMBER(OFFSET('Water Data'!$F$4,0,10*ROW('Water Data'!F13))),'Data Summary'!BY19="Yes"),100-OFFSET('Water Data'!$F$4,0,10*ROW('Water Data'!F13)),NA())</f>
        <v>#N/A</v>
      </c>
      <c r="K19" s="298" t="e">
        <f ca="1">+IF(AND(ISNUMBER(OFFSET('Water Data'!$F$6,0,10*ROW('Water Data'!F13))),'Data Summary'!BZ19="Yes"),OFFSET('Water Data'!$F$6,0,10*ROW('Water Data'!F13)),NA())</f>
        <v>#N/A</v>
      </c>
      <c r="L19" s="298" t="e">
        <f ca="1">+IF(AND(ISNUMBER(OFFSET('Water Data'!$F$9,0,10*ROW('Water Data'!F13))),'Data Summary'!CA19="Yes"),OFFSET('Water Data'!$F$9,0,10*ROW('Water Data'!F13)),NA())</f>
        <v>#N/A</v>
      </c>
      <c r="M19" s="298" t="e">
        <f ca="1">+IF(AND(ISNUMBER(OFFSET('Water Data'!$G$4,0,10*ROW('Water Data'!G13))),'Data Summary'!CB19="Yes"),100-OFFSET('Water Data'!$G$4,0,10*ROW('Water Data'!G13)),NA())</f>
        <v>#N/A</v>
      </c>
      <c r="N19" s="298" t="e">
        <f ca="1">+IF(AND(ISNUMBER(OFFSET('Water Data'!$G$6,0,10*ROW('Water Data'!G13))),'Data Summary'!CC19="Yes"),OFFSET('Water Data'!$G$6,0,10*ROW('Water Data'!G13)),NA())</f>
        <v>#N/A</v>
      </c>
      <c r="O19" s="298" t="e">
        <f ca="1">+IF(AND(ISNUMBER(OFFSET('Water Data'!$G$9,0,10*ROW('Water Data'!G13))),'Data Summary'!CD19="Yes"),OFFSET('Water Data'!$G$9,0,10*ROW('Water Data'!G13)),NA())</f>
        <v>#N/A</v>
      </c>
      <c r="P19" s="298" t="e">
        <f ca="1">+IF(AND(ISNUMBER(OFFSET('Water Data'!$H$4,0,10*ROW('Water Data'!H13))),'Data Summary'!CE19="Yes"),100-OFFSET('Water Data'!$H$4,0,10*ROW('Water Data'!H13)),NA())</f>
        <v>#N/A</v>
      </c>
      <c r="Q19" s="298" t="e">
        <f ca="1">+IF(AND(ISNUMBER(OFFSET('Water Data'!$H$6,0,10*ROW('Water Data'!H13))),'Data Summary'!CF19="Yes"),OFFSET('Water Data'!$H$6,0,10*ROW('Water Data'!H13)),NA())</f>
        <v>#N/A</v>
      </c>
      <c r="R19" s="298" t="e">
        <f ca="1">+IF(AND(ISNUMBER(OFFSET('Water Data'!$H$9,0,10*ROW('Water Data'!H13))),'Data Summary'!CG19="Yes"),OFFSET('Water Data'!$H$9,0,10*ROW('Water Data'!H13)),NA())</f>
        <v>#N/A</v>
      </c>
      <c r="S19" s="298" t="e">
        <f ca="1">+IF(AND(ISNUMBER(OFFSET('Water Data'!$I$4,0,10*ROW('Water Data'!I13))),'Data Summary'!CH19="Yes"),100-OFFSET('Water Data'!$I$4,0,10*ROW('Water Data'!I13)),NA())</f>
        <v>#N/A</v>
      </c>
      <c r="T19" s="298" t="e">
        <f ca="1">+IF(AND(ISNUMBER(OFFSET('Water Data'!$I$6,0,10*ROW('Water Data'!I13))),'Data Summary'!CI19="Yes"),OFFSET('Water Data'!$I$6,0,10*ROW('Water Data'!I13)),NA())</f>
        <v>#N/A</v>
      </c>
      <c r="U19" s="298" t="e">
        <f ca="1">+IF(AND(ISNUMBER(OFFSET('Water Data'!$I$9,0,10*ROW('Water Data'!I13))),'Data Summary'!CJ19="Yes"),OFFSET('Water Data'!$I$9,0,10*ROW('Water Data'!I13)),NA())</f>
        <v>#N/A</v>
      </c>
      <c r="V19" s="299" t="e">
        <f ca="1">+IF(AND(ISNUMBER(OFFSET('Sanitation Data'!$D$4,0,10*ROW('Sanitation Data'!D13))),'Data Summary'!CK19="Yes"),100-OFFSET('Sanitation Data'!$D$4,0,10*ROW('Sanitation Data'!D13)),NA())</f>
        <v>#N/A</v>
      </c>
      <c r="W19" s="299" t="e">
        <f ca="1">+IF(AND(ISNUMBER(OFFSET('Sanitation Data'!$D$6,0,10*ROW('Sanitation Data'!D13))),'Data Summary'!CL19="Yes"),OFFSET('Sanitation Data'!$D$6,0,10*ROW('Sanitation Data'!D13)),NA())</f>
        <v>#N/A</v>
      </c>
      <c r="X19" s="299" t="e">
        <f ca="1">+IF(AND(ISNUMBER(OFFSET('Sanitation Data'!$D$10,0,10*ROW('Sanitation Data'!D13))),'Data Summary'!CM19="Yes"),OFFSET('Sanitation Data'!$D$10,0,10*ROW('Sanitation Data'!D13)),NA())</f>
        <v>#N/A</v>
      </c>
      <c r="Y19" s="299" t="e">
        <f ca="1">+IF(AND(ISNUMBER(OFFSET('Sanitation Data'!$D$11,0,10*ROW('Sanitation Data'!D13))),'Data Summary'!CN19="Yes"),OFFSET('Sanitation Data'!$D$11,0,10*ROW('Sanitation Data'!D13)),NA())</f>
        <v>#N/A</v>
      </c>
      <c r="Z19" s="299" t="e">
        <f ca="1">+IF(AND(ISNUMBER(OFFSET('Sanitation Data'!$D$12,0,10*ROW('Sanitation Data'!D13))),'Data Summary'!CO19="Yes"),OFFSET('Sanitation Data'!$D$12,0,10*ROW('Sanitation Data'!D13)),NA())</f>
        <v>#N/A</v>
      </c>
      <c r="AA19" s="299" t="e">
        <f ca="1">+IF(AND(ISNUMBER(OFFSET('Sanitation Data'!$E$4,0,10*ROW('Sanitation Data'!E13))),'Data Summary'!CP19="Yes"),100-OFFSET('Sanitation Data'!$E$4,0,10*ROW('Sanitation Data'!E13)),NA())</f>
        <v>#N/A</v>
      </c>
      <c r="AB19" s="299" t="e">
        <f ca="1">+IF(AND(ISNUMBER(OFFSET('Sanitation Data'!$E$6,0,10*ROW('Sanitation Data'!E13))),'Data Summary'!CQ19="Yes"),OFFSET('Sanitation Data'!$E$6,0,10*ROW('Sanitation Data'!E13)),NA())</f>
        <v>#N/A</v>
      </c>
      <c r="AC19" s="299" t="e">
        <f ca="1">+IF(AND(ISNUMBER(OFFSET('Sanitation Data'!$E$10,0,10*ROW('Sanitation Data'!E13))),'Data Summary'!CR19="Yes"),OFFSET('Sanitation Data'!$E$10,0,10*ROW('Sanitation Data'!E13)),NA())</f>
        <v>#N/A</v>
      </c>
      <c r="AD19" s="299" t="e">
        <f ca="1">+IF(AND(ISNUMBER(OFFSET('Sanitation Data'!$E$11,0,10*ROW('Sanitation Data'!E13))),'Data Summary'!CS19="Yes"),OFFSET('Sanitation Data'!$E$11,0,10*ROW('Sanitation Data'!E13)),NA())</f>
        <v>#N/A</v>
      </c>
      <c r="AE19" s="299" t="e">
        <f ca="1">+IF(AND(ISNUMBER(OFFSET('Sanitation Data'!$E$12,0,10*ROW('Sanitation Data'!E13))),'Data Summary'!CT19="Yes"),OFFSET('Sanitation Data'!$E$12,0,10*ROW('Sanitation Data'!E13)),NA())</f>
        <v>#N/A</v>
      </c>
      <c r="AF19" s="299" t="e">
        <f ca="1">+IF(AND(ISNUMBER(OFFSET('Sanitation Data'!$F$4,0,10*ROW('Sanitation Data'!F13))),'Data Summary'!CU19="Yes"),100-OFFSET('Sanitation Data'!$F$4,0,10*ROW('Sanitation Data'!F13)),NA())</f>
        <v>#N/A</v>
      </c>
      <c r="AG19" s="299" t="e">
        <f ca="1">+IF(AND(ISNUMBER(OFFSET('Sanitation Data'!$F$6,0,10*ROW('Sanitation Data'!F13))),'Data Summary'!CV19="Yes"),OFFSET('Sanitation Data'!$F$6,0,10*ROW('Sanitation Data'!F13)),NA())</f>
        <v>#N/A</v>
      </c>
      <c r="AH19" s="299" t="e">
        <f ca="1">+IF(AND(ISNUMBER(OFFSET('Sanitation Data'!$F$10,0,10*ROW('Sanitation Data'!F13))),'Data Summary'!CW19="Yes"),OFFSET('Sanitation Data'!$F$10,0,10*ROW('Sanitation Data'!F13)),NA())</f>
        <v>#N/A</v>
      </c>
      <c r="AI19" s="299" t="e">
        <f ca="1">+IF(AND(ISNUMBER(OFFSET('Sanitation Data'!$F$11,0,10*ROW('Sanitation Data'!F13))),'Data Summary'!CX19="Yes"),OFFSET('Sanitation Data'!$F$11,0,10*ROW('Sanitation Data'!F13)),NA())</f>
        <v>#N/A</v>
      </c>
      <c r="AJ19" s="299" t="e">
        <f ca="1">+IF(AND(ISNUMBER(OFFSET('Sanitation Data'!$F$12,0,10*ROW('Sanitation Data'!F13))),'Data Summary'!CY19="Yes"),OFFSET('Sanitation Data'!$F$12,0,10*ROW('Sanitation Data'!F13)),NA())</f>
        <v>#N/A</v>
      </c>
      <c r="AK19" s="299" t="e">
        <f ca="1">+IF(AND(ISNUMBER(OFFSET('Sanitation Data'!$G$4,0,10*ROW('Sanitation Data'!G13))),'Data Summary'!CZ19="Yes"),100-OFFSET('Sanitation Data'!$G$4,0,10*ROW('Sanitation Data'!G13)),NA())</f>
        <v>#N/A</v>
      </c>
      <c r="AL19" s="299" t="e">
        <f ca="1">+IF(AND(ISNUMBER(OFFSET('Sanitation Data'!$G$6,0,10*ROW('Sanitation Data'!G13))),'Data Summary'!DA19="Yes"),OFFSET('Sanitation Data'!$G$6,0,10*ROW('Sanitation Data'!G13)),NA())</f>
        <v>#N/A</v>
      </c>
      <c r="AM19" s="299" t="e">
        <f ca="1">+IF(AND(ISNUMBER(OFFSET('Sanitation Data'!$G$10,0,10*ROW('Sanitation Data'!G13))),'Data Summary'!DB19="Yes"),OFFSET('Sanitation Data'!$G$10,0,10*ROW('Sanitation Data'!G13)),NA())</f>
        <v>#N/A</v>
      </c>
      <c r="AN19" s="299" t="e">
        <f ca="1">+IF(AND(ISNUMBER(OFFSET('Sanitation Data'!$G$11,0,10*ROW('Sanitation Data'!G13))),'Data Summary'!DC19="Yes"),OFFSET('Sanitation Data'!$G$11,0,10*ROW('Sanitation Data'!G13)),NA())</f>
        <v>#N/A</v>
      </c>
      <c r="AO19" s="299" t="e">
        <f ca="1">+IF(AND(ISNUMBER(OFFSET('Sanitation Data'!$G$12,0,10*ROW('Sanitation Data'!G13))),'Data Summary'!DD19="Yes"),OFFSET('Sanitation Data'!$G$12,0,10*ROW('Sanitation Data'!G13)),NA())</f>
        <v>#N/A</v>
      </c>
      <c r="AP19" s="299" t="e">
        <f ca="1">+IF(AND(ISNUMBER(OFFSET('Sanitation Data'!$H$4,0,10*ROW('Sanitation Data'!H13))),'Data Summary'!DE19="Yes"),100-OFFSET('Sanitation Data'!$H$4,0,10*ROW('Sanitation Data'!H13)),NA())</f>
        <v>#N/A</v>
      </c>
      <c r="AQ19" s="299" t="e">
        <f ca="1">+IF(AND(ISNUMBER(OFFSET('Sanitation Data'!$H$6,0,10*ROW('Sanitation Data'!H13))),'Data Summary'!DF19="Yes"),OFFSET('Sanitation Data'!$H$6,0,10*ROW('Sanitation Data'!H13)),NA())</f>
        <v>#N/A</v>
      </c>
      <c r="AR19" s="299" t="e">
        <f ca="1">+IF(AND(ISNUMBER(OFFSET('Sanitation Data'!$H$10,0,10*ROW('Sanitation Data'!H13))),'Data Summary'!DG19="Yes"),OFFSET('Sanitation Data'!$H$10,0,10*ROW('Sanitation Data'!H13)),NA())</f>
        <v>#N/A</v>
      </c>
      <c r="AS19" s="299" t="e">
        <f ca="1">+IF(AND(ISNUMBER(OFFSET('Sanitation Data'!$H$11,0,10*ROW('Sanitation Data'!H13))),'Data Summary'!DH19="Yes"),OFFSET('Sanitation Data'!$H$11,0,10*ROW('Sanitation Data'!H13)),NA())</f>
        <v>#N/A</v>
      </c>
      <c r="AT19" s="299" t="e">
        <f ca="1">+IF(AND(ISNUMBER(OFFSET('Sanitation Data'!$H$12,0,10*ROW('Sanitation Data'!H13))),'Data Summary'!DI19="Yes"),OFFSET('Sanitation Data'!$H$12,0,10*ROW('Sanitation Data'!H13)),NA())</f>
        <v>#N/A</v>
      </c>
      <c r="AU19" s="299" t="e">
        <f ca="1">+IF(AND(ISNUMBER(OFFSET('Sanitation Data'!$I$4,0,10*ROW('Sanitation Data'!I13))),'Data Summary'!DJ19="Yes"),100-OFFSET('Sanitation Data'!$I$4,0,10*ROW('Sanitation Data'!I13)),NA())</f>
        <v>#N/A</v>
      </c>
      <c r="AV19" s="299" t="e">
        <f ca="1">+IF(AND(ISNUMBER(OFFSET('Sanitation Data'!$I$6,0,10*ROW('Sanitation Data'!I13))),'Data Summary'!DK19="Yes"),OFFSET('Sanitation Data'!$I$6,0,10*ROW('Sanitation Data'!I13)),NA())</f>
        <v>#N/A</v>
      </c>
      <c r="AW19" s="299" t="e">
        <f ca="1">+IF(AND(ISNUMBER(OFFSET('Sanitation Data'!$I$10,0,10*ROW('Sanitation Data'!I13))),'Data Summary'!DL19="Yes"),OFFSET('Sanitation Data'!$I$10,0,10*ROW('Sanitation Data'!I13)),NA())</f>
        <v>#N/A</v>
      </c>
      <c r="AX19" s="299" t="e">
        <f ca="1">+IF(AND(ISNUMBER(OFFSET('Sanitation Data'!$I$11,0,10*ROW('Sanitation Data'!I13))),'Data Summary'!DM19="Yes"),OFFSET('Sanitation Data'!$I$11,0,10*ROW('Sanitation Data'!I13)),NA())</f>
        <v>#N/A</v>
      </c>
      <c r="AY19" s="299" t="e">
        <f ca="1">+IF(AND(ISNUMBER(OFFSET('Sanitation Data'!$I$12,0,10*ROW('Sanitation Data'!I13))),'Data Summary'!DN19="Yes"),OFFSET('Sanitation Data'!$I$12,0,10*ROW('Sanitation Data'!I13)),NA())</f>
        <v>#N/A</v>
      </c>
      <c r="AZ19" s="300" t="e">
        <f ca="1">+IF(AND(ISNUMBER(OFFSET('Hygiene Data'!$D$5,0,10*ROW('Hygiene Data'!D13))),'Data Summary'!DO19="Yes"),OFFSET('Hygiene Data'!$D$5,0,10*ROW('Hygiene Data'!D13)),NA())</f>
        <v>#N/A</v>
      </c>
      <c r="BA19" s="300" t="e">
        <f ca="1">+IF(AND(ISNUMBER(OFFSET('Hygiene Data'!$D$7,0,10*ROW('Hygiene Data'!D13))),'Data Summary'!DP19="Yes"),OFFSET('Hygiene Data'!$D$7,0,10*ROW('Hygiene Data'!D13)),NA())</f>
        <v>#N/A</v>
      </c>
      <c r="BB19" s="300" t="e">
        <f ca="1">+IF(AND(ISNUMBER(OFFSET('Hygiene Data'!$D$9,0,10*ROW('Hygiene Data'!D13))),'Data Summary'!DQ19="Yes"),OFFSET('Hygiene Data'!$D$9,0,10*ROW('Hygiene Data'!D13)),NA())</f>
        <v>#N/A</v>
      </c>
      <c r="BC19" s="300" t="e">
        <f ca="1">+IF(AND(ISNUMBER(OFFSET('Hygiene Data'!$E$5,0,10*ROW('Hygiene Data'!E13))),'Data Summary'!DR19="Yes"),OFFSET('Hygiene Data'!$E$5,0,10*ROW('Hygiene Data'!E13)),NA())</f>
        <v>#N/A</v>
      </c>
      <c r="BD19" s="300" t="e">
        <f ca="1">+IF(AND(ISNUMBER(OFFSET('Hygiene Data'!$E$7,0,10*ROW('Hygiene Data'!E13))),'Data Summary'!DS19="Yes"),OFFSET('Hygiene Data'!$E$7,0,10*ROW('Hygiene Data'!E13)),NA())</f>
        <v>#N/A</v>
      </c>
      <c r="BE19" s="300" t="e">
        <f ca="1">+IF(AND(ISNUMBER(OFFSET('Hygiene Data'!$E$9,0,10*ROW('Hygiene Data'!E13))),'Data Summary'!DT19="Yes"),OFFSET('Hygiene Data'!$E$9,0,10*ROW('Hygiene Data'!E13)),NA())</f>
        <v>#N/A</v>
      </c>
      <c r="BF19" s="300" t="e">
        <f ca="1">+IF(AND(ISNUMBER(OFFSET('Hygiene Data'!$F$5,0,10*ROW('Hygiene Data'!F13))),'Data Summary'!DU19="Yes"),OFFSET('Hygiene Data'!$F$5,0,10*ROW('Hygiene Data'!F13)),NA())</f>
        <v>#N/A</v>
      </c>
      <c r="BG19" s="300" t="e">
        <f ca="1">+IF(AND(ISNUMBER(OFFSET('Hygiene Data'!$F$7,0,10*ROW('Hygiene Data'!F13))),'Data Summary'!DV19="Yes"),OFFSET('Hygiene Data'!$F$7,0,10*ROW('Hygiene Data'!F13)),NA())</f>
        <v>#N/A</v>
      </c>
      <c r="BH19" s="300" t="e">
        <f ca="1">+IF(AND(ISNUMBER(OFFSET('Hygiene Data'!$F$9,0,10*ROW('Hygiene Data'!F13))),'Data Summary'!DW19="Yes"),OFFSET('Hygiene Data'!$F$9,0,10*ROW('Hygiene Data'!F13)),NA())</f>
        <v>#N/A</v>
      </c>
      <c r="BI19" s="300" t="e">
        <f ca="1">+IF(AND(ISNUMBER(OFFSET('Hygiene Data'!$G$5,0,10*ROW('Hygiene Data'!G13))),'Data Summary'!DX19="Yes"),OFFSET('Hygiene Data'!$G$5,0,10*ROW('Hygiene Data'!G13)),NA())</f>
        <v>#N/A</v>
      </c>
      <c r="BJ19" s="300" t="e">
        <f ca="1">+IF(AND(ISNUMBER(OFFSET('Hygiene Data'!$G$7,0,10*ROW('Hygiene Data'!G13))),'Data Summary'!DY19="Yes"),OFFSET('Hygiene Data'!$G$7,0,10*ROW('Hygiene Data'!G13)),NA())</f>
        <v>#N/A</v>
      </c>
      <c r="BK19" s="300" t="e">
        <f ca="1">+IF(AND(ISNUMBER(OFFSET('Hygiene Data'!$G$9,0,10*ROW('Hygiene Data'!G13))),'Data Summary'!DZ19="Yes"),OFFSET('Hygiene Data'!$G$9,0,10*ROW('Hygiene Data'!G13)),NA())</f>
        <v>#N/A</v>
      </c>
      <c r="BL19" s="300" t="e">
        <f ca="1">+IF(AND(ISNUMBER(OFFSET('Hygiene Data'!$H$5,0,10*ROW('Hygiene Data'!H13))),'Data Summary'!EA19="Yes"),OFFSET('Hygiene Data'!$H$5,0,10*ROW('Hygiene Data'!H13)),NA())</f>
        <v>#N/A</v>
      </c>
      <c r="BM19" s="300" t="e">
        <f ca="1">+IF(AND(ISNUMBER(OFFSET('Hygiene Data'!$H$7,0,10*ROW('Hygiene Data'!H13))),'Data Summary'!EB19="Yes"),OFFSET('Hygiene Data'!$H$7,0,10*ROW('Hygiene Data'!H13)),NA())</f>
        <v>#N/A</v>
      </c>
      <c r="BN19" s="300" t="e">
        <f ca="1">+IF(AND(ISNUMBER(OFFSET('Hygiene Data'!$H$9,0,10*ROW('Hygiene Data'!H13))),'Data Summary'!EC19="Yes"),OFFSET('Hygiene Data'!$H$9,0,10*ROW('Hygiene Data'!H13)),NA())</f>
        <v>#N/A</v>
      </c>
      <c r="BO19" s="300" t="e">
        <f ca="1">+IF(AND(ISNUMBER(OFFSET('Hygiene Data'!$I$5,0,10*ROW('Hygiene Data'!I13))),'Data Summary'!ED19="Yes"),OFFSET('Hygiene Data'!$I$5,0,10*ROW('Hygiene Data'!I13)),NA())</f>
        <v>#N/A</v>
      </c>
      <c r="BP19" s="300" t="e">
        <f ca="1">+IF(AND(ISNUMBER(OFFSET('Hygiene Data'!$I$7,0,10*ROW('Hygiene Data'!I13))),'Data Summary'!EE19="Yes"),OFFSET('Hygiene Data'!$I$7,0,10*ROW('Hygiene Data'!I13)),NA())</f>
        <v>#N/A</v>
      </c>
      <c r="BQ19" s="300" t="e">
        <f ca="1">+IF(AND(ISNUMBER(OFFSET('Hygiene Data'!$I$9,0,10*ROW('Hygiene Data'!I13))),'Data Summary'!EF19="Yes"),OFFSET('Hygiene Data'!$I$9,0,10*ROW('Hygiene Data'!I13)),NA())</f>
        <v>#N/A</v>
      </c>
    </row>
    <row r="20" spans="1:69" x14ac:dyDescent="0.2">
      <c r="A20" s="296" t="e">
        <f ca="1">+RIGHT('Data Summary'!A20,LEN('Data Summary'!A20)-9)</f>
        <v>#VALUE!</v>
      </c>
      <c r="B20" s="270" t="str">
        <f ca="1">+IF(ISTEXT('Data Summary'!B20),'Data Summary'!B20,"")</f>
        <v/>
      </c>
      <c r="C20" s="297" t="e">
        <f ca="1">+VALUE('Data Summary'!C20)</f>
        <v>#VALUE!</v>
      </c>
      <c r="D20" s="298" t="e">
        <f ca="1">+IF(AND(ISNUMBER(OFFSET('Water Data'!$D$4,0,10*ROW('Water Data'!D14))),'Data Summary'!BS20="Yes"),100-OFFSET('Water Data'!$D$4,0,10*ROW('Water Data'!D14)),NA())</f>
        <v>#N/A</v>
      </c>
      <c r="E20" s="298" t="e">
        <f ca="1">+IF(AND(ISNUMBER(OFFSET('Water Data'!$D$6,0,10*ROW('Water Data'!D14))),'Data Summary'!BT20="Yes"),OFFSET('Water Data'!$D$6,0,10*ROW('Water Data'!D14)),NA())</f>
        <v>#N/A</v>
      </c>
      <c r="F20" s="298" t="e">
        <f ca="1">+IF(AND(ISNUMBER(OFFSET('Water Data'!$D$9,0,10*ROW('Water Data'!D14))),'Data Summary'!BU20="Yes"),OFFSET('Water Data'!$D$9,0,10*ROW('Water Data'!D14)),NA())</f>
        <v>#N/A</v>
      </c>
      <c r="G20" s="298" t="e">
        <f ca="1">+IF(AND(ISNUMBER(OFFSET('Water Data'!$E$4,0,10*ROW('Water Data'!E14))),'Data Summary'!BV20="Yes"),100-OFFSET('Water Data'!$E$4,0,10*ROW('Water Data'!E14)),NA())</f>
        <v>#N/A</v>
      </c>
      <c r="H20" s="298" t="e">
        <f ca="1">+IF(AND(ISNUMBER(OFFSET('Water Data'!$E$6,0,10*ROW('Water Data'!E14))),'Data Summary'!BW20="Yes"),OFFSET('Water Data'!$E$6,0,10*ROW('Water Data'!E14)),NA())</f>
        <v>#N/A</v>
      </c>
      <c r="I20" s="298" t="e">
        <f ca="1">+IF(AND(ISNUMBER(OFFSET('Water Data'!$E$9,0,10*ROW('Water Data'!E14))),'Data Summary'!BX20="Yes"),OFFSET('Water Data'!$E$9,0,10*ROW('Water Data'!E14)),NA())</f>
        <v>#N/A</v>
      </c>
      <c r="J20" s="298" t="e">
        <f ca="1">+IF(AND(ISNUMBER(OFFSET('Water Data'!$F$4,0,10*ROW('Water Data'!F14))),'Data Summary'!BY20="Yes"),100-OFFSET('Water Data'!$F$4,0,10*ROW('Water Data'!F14)),NA())</f>
        <v>#N/A</v>
      </c>
      <c r="K20" s="298" t="e">
        <f ca="1">+IF(AND(ISNUMBER(OFFSET('Water Data'!$F$6,0,10*ROW('Water Data'!F14))),'Data Summary'!BZ20="Yes"),OFFSET('Water Data'!$F$6,0,10*ROW('Water Data'!F14)),NA())</f>
        <v>#N/A</v>
      </c>
      <c r="L20" s="298" t="e">
        <f ca="1">+IF(AND(ISNUMBER(OFFSET('Water Data'!$F$9,0,10*ROW('Water Data'!F14))),'Data Summary'!CA20="Yes"),OFFSET('Water Data'!$F$9,0,10*ROW('Water Data'!F14)),NA())</f>
        <v>#N/A</v>
      </c>
      <c r="M20" s="298" t="e">
        <f ca="1">+IF(AND(ISNUMBER(OFFSET('Water Data'!$G$4,0,10*ROW('Water Data'!G14))),'Data Summary'!CB20="Yes"),100-OFFSET('Water Data'!$G$4,0,10*ROW('Water Data'!G14)),NA())</f>
        <v>#N/A</v>
      </c>
      <c r="N20" s="298" t="e">
        <f ca="1">+IF(AND(ISNUMBER(OFFSET('Water Data'!$G$6,0,10*ROW('Water Data'!G14))),'Data Summary'!CC20="Yes"),OFFSET('Water Data'!$G$6,0,10*ROW('Water Data'!G14)),NA())</f>
        <v>#N/A</v>
      </c>
      <c r="O20" s="298" t="e">
        <f ca="1">+IF(AND(ISNUMBER(OFFSET('Water Data'!$G$9,0,10*ROW('Water Data'!G14))),'Data Summary'!CD20="Yes"),OFFSET('Water Data'!$G$9,0,10*ROW('Water Data'!G14)),NA())</f>
        <v>#N/A</v>
      </c>
      <c r="P20" s="298" t="e">
        <f ca="1">+IF(AND(ISNUMBER(OFFSET('Water Data'!$H$4,0,10*ROW('Water Data'!H14))),'Data Summary'!CE20="Yes"),100-OFFSET('Water Data'!$H$4,0,10*ROW('Water Data'!H14)),NA())</f>
        <v>#N/A</v>
      </c>
      <c r="Q20" s="298" t="e">
        <f ca="1">+IF(AND(ISNUMBER(OFFSET('Water Data'!$H$6,0,10*ROW('Water Data'!H14))),'Data Summary'!CF20="Yes"),OFFSET('Water Data'!$H$6,0,10*ROW('Water Data'!H14)),NA())</f>
        <v>#N/A</v>
      </c>
      <c r="R20" s="298" t="e">
        <f ca="1">+IF(AND(ISNUMBER(OFFSET('Water Data'!$H$9,0,10*ROW('Water Data'!H14))),'Data Summary'!CG20="Yes"),OFFSET('Water Data'!$H$9,0,10*ROW('Water Data'!H14)),NA())</f>
        <v>#N/A</v>
      </c>
      <c r="S20" s="298" t="e">
        <f ca="1">+IF(AND(ISNUMBER(OFFSET('Water Data'!$I$4,0,10*ROW('Water Data'!I14))),'Data Summary'!CH20="Yes"),100-OFFSET('Water Data'!$I$4,0,10*ROW('Water Data'!I14)),NA())</f>
        <v>#N/A</v>
      </c>
      <c r="T20" s="298" t="e">
        <f ca="1">+IF(AND(ISNUMBER(OFFSET('Water Data'!$I$6,0,10*ROW('Water Data'!I14))),'Data Summary'!CI20="Yes"),OFFSET('Water Data'!$I$6,0,10*ROW('Water Data'!I14)),NA())</f>
        <v>#N/A</v>
      </c>
      <c r="U20" s="298" t="e">
        <f ca="1">+IF(AND(ISNUMBER(OFFSET('Water Data'!$I$9,0,10*ROW('Water Data'!I14))),'Data Summary'!CJ20="Yes"),OFFSET('Water Data'!$I$9,0,10*ROW('Water Data'!I14)),NA())</f>
        <v>#N/A</v>
      </c>
      <c r="V20" s="299" t="e">
        <f ca="1">+IF(AND(ISNUMBER(OFFSET('Sanitation Data'!$D$4,0,10*ROW('Sanitation Data'!D14))),'Data Summary'!CK20="Yes"),100-OFFSET('Sanitation Data'!$D$4,0,10*ROW('Sanitation Data'!D14)),NA())</f>
        <v>#N/A</v>
      </c>
      <c r="W20" s="299" t="e">
        <f ca="1">+IF(AND(ISNUMBER(OFFSET('Sanitation Data'!$D$6,0,10*ROW('Sanitation Data'!D14))),'Data Summary'!CL20="Yes"),OFFSET('Sanitation Data'!$D$6,0,10*ROW('Sanitation Data'!D14)),NA())</f>
        <v>#N/A</v>
      </c>
      <c r="X20" s="299" t="e">
        <f ca="1">+IF(AND(ISNUMBER(OFFSET('Sanitation Data'!$D$10,0,10*ROW('Sanitation Data'!D14))),'Data Summary'!CM20="Yes"),OFFSET('Sanitation Data'!$D$10,0,10*ROW('Sanitation Data'!D14)),NA())</f>
        <v>#N/A</v>
      </c>
      <c r="Y20" s="299" t="e">
        <f ca="1">+IF(AND(ISNUMBER(OFFSET('Sanitation Data'!$D$11,0,10*ROW('Sanitation Data'!D14))),'Data Summary'!CN20="Yes"),OFFSET('Sanitation Data'!$D$11,0,10*ROW('Sanitation Data'!D14)),NA())</f>
        <v>#N/A</v>
      </c>
      <c r="Z20" s="299" t="e">
        <f ca="1">+IF(AND(ISNUMBER(OFFSET('Sanitation Data'!$D$12,0,10*ROW('Sanitation Data'!D14))),'Data Summary'!CO20="Yes"),OFFSET('Sanitation Data'!$D$12,0,10*ROW('Sanitation Data'!D14)),NA())</f>
        <v>#N/A</v>
      </c>
      <c r="AA20" s="299" t="e">
        <f ca="1">+IF(AND(ISNUMBER(OFFSET('Sanitation Data'!$E$4,0,10*ROW('Sanitation Data'!E14))),'Data Summary'!CP20="Yes"),100-OFFSET('Sanitation Data'!$E$4,0,10*ROW('Sanitation Data'!E14)),NA())</f>
        <v>#N/A</v>
      </c>
      <c r="AB20" s="299" t="e">
        <f ca="1">+IF(AND(ISNUMBER(OFFSET('Sanitation Data'!$E$6,0,10*ROW('Sanitation Data'!E14))),'Data Summary'!CQ20="Yes"),OFFSET('Sanitation Data'!$E$6,0,10*ROW('Sanitation Data'!E14)),NA())</f>
        <v>#N/A</v>
      </c>
      <c r="AC20" s="299" t="e">
        <f ca="1">+IF(AND(ISNUMBER(OFFSET('Sanitation Data'!$E$10,0,10*ROW('Sanitation Data'!E14))),'Data Summary'!CR20="Yes"),OFFSET('Sanitation Data'!$E$10,0,10*ROW('Sanitation Data'!E14)),NA())</f>
        <v>#N/A</v>
      </c>
      <c r="AD20" s="299" t="e">
        <f ca="1">+IF(AND(ISNUMBER(OFFSET('Sanitation Data'!$E$11,0,10*ROW('Sanitation Data'!E14))),'Data Summary'!CS20="Yes"),OFFSET('Sanitation Data'!$E$11,0,10*ROW('Sanitation Data'!E14)),NA())</f>
        <v>#N/A</v>
      </c>
      <c r="AE20" s="299" t="e">
        <f ca="1">+IF(AND(ISNUMBER(OFFSET('Sanitation Data'!$E$12,0,10*ROW('Sanitation Data'!E14))),'Data Summary'!CT20="Yes"),OFFSET('Sanitation Data'!$E$12,0,10*ROW('Sanitation Data'!E14)),NA())</f>
        <v>#N/A</v>
      </c>
      <c r="AF20" s="299" t="e">
        <f ca="1">+IF(AND(ISNUMBER(OFFSET('Sanitation Data'!$F$4,0,10*ROW('Sanitation Data'!F14))),'Data Summary'!CU20="Yes"),100-OFFSET('Sanitation Data'!$F$4,0,10*ROW('Sanitation Data'!F14)),NA())</f>
        <v>#N/A</v>
      </c>
      <c r="AG20" s="299" t="e">
        <f ca="1">+IF(AND(ISNUMBER(OFFSET('Sanitation Data'!$F$6,0,10*ROW('Sanitation Data'!F14))),'Data Summary'!CV20="Yes"),OFFSET('Sanitation Data'!$F$6,0,10*ROW('Sanitation Data'!F14)),NA())</f>
        <v>#N/A</v>
      </c>
      <c r="AH20" s="299" t="e">
        <f ca="1">+IF(AND(ISNUMBER(OFFSET('Sanitation Data'!$F$10,0,10*ROW('Sanitation Data'!F14))),'Data Summary'!CW20="Yes"),OFFSET('Sanitation Data'!$F$10,0,10*ROW('Sanitation Data'!F14)),NA())</f>
        <v>#N/A</v>
      </c>
      <c r="AI20" s="299" t="e">
        <f ca="1">+IF(AND(ISNUMBER(OFFSET('Sanitation Data'!$F$11,0,10*ROW('Sanitation Data'!F14))),'Data Summary'!CX20="Yes"),OFFSET('Sanitation Data'!$F$11,0,10*ROW('Sanitation Data'!F14)),NA())</f>
        <v>#N/A</v>
      </c>
      <c r="AJ20" s="299" t="e">
        <f ca="1">+IF(AND(ISNUMBER(OFFSET('Sanitation Data'!$F$12,0,10*ROW('Sanitation Data'!F14))),'Data Summary'!CY20="Yes"),OFFSET('Sanitation Data'!$F$12,0,10*ROW('Sanitation Data'!F14)),NA())</f>
        <v>#N/A</v>
      </c>
      <c r="AK20" s="299" t="e">
        <f ca="1">+IF(AND(ISNUMBER(OFFSET('Sanitation Data'!$G$4,0,10*ROW('Sanitation Data'!G14))),'Data Summary'!CZ20="Yes"),100-OFFSET('Sanitation Data'!$G$4,0,10*ROW('Sanitation Data'!G14)),NA())</f>
        <v>#N/A</v>
      </c>
      <c r="AL20" s="299" t="e">
        <f ca="1">+IF(AND(ISNUMBER(OFFSET('Sanitation Data'!$G$6,0,10*ROW('Sanitation Data'!G14))),'Data Summary'!DA20="Yes"),OFFSET('Sanitation Data'!$G$6,0,10*ROW('Sanitation Data'!G14)),NA())</f>
        <v>#N/A</v>
      </c>
      <c r="AM20" s="299" t="e">
        <f ca="1">+IF(AND(ISNUMBER(OFFSET('Sanitation Data'!$G$10,0,10*ROW('Sanitation Data'!G14))),'Data Summary'!DB20="Yes"),OFFSET('Sanitation Data'!$G$10,0,10*ROW('Sanitation Data'!G14)),NA())</f>
        <v>#N/A</v>
      </c>
      <c r="AN20" s="299" t="e">
        <f ca="1">+IF(AND(ISNUMBER(OFFSET('Sanitation Data'!$G$11,0,10*ROW('Sanitation Data'!G14))),'Data Summary'!DC20="Yes"),OFFSET('Sanitation Data'!$G$11,0,10*ROW('Sanitation Data'!G14)),NA())</f>
        <v>#N/A</v>
      </c>
      <c r="AO20" s="299" t="e">
        <f ca="1">+IF(AND(ISNUMBER(OFFSET('Sanitation Data'!$G$12,0,10*ROW('Sanitation Data'!G14))),'Data Summary'!DD20="Yes"),OFFSET('Sanitation Data'!$G$12,0,10*ROW('Sanitation Data'!G14)),NA())</f>
        <v>#N/A</v>
      </c>
      <c r="AP20" s="299" t="e">
        <f ca="1">+IF(AND(ISNUMBER(OFFSET('Sanitation Data'!$H$4,0,10*ROW('Sanitation Data'!H14))),'Data Summary'!DE20="Yes"),100-OFFSET('Sanitation Data'!$H$4,0,10*ROW('Sanitation Data'!H14)),NA())</f>
        <v>#N/A</v>
      </c>
      <c r="AQ20" s="299" t="e">
        <f ca="1">+IF(AND(ISNUMBER(OFFSET('Sanitation Data'!$H$6,0,10*ROW('Sanitation Data'!H14))),'Data Summary'!DF20="Yes"),OFFSET('Sanitation Data'!$H$6,0,10*ROW('Sanitation Data'!H14)),NA())</f>
        <v>#N/A</v>
      </c>
      <c r="AR20" s="299" t="e">
        <f ca="1">+IF(AND(ISNUMBER(OFFSET('Sanitation Data'!$H$10,0,10*ROW('Sanitation Data'!H14))),'Data Summary'!DG20="Yes"),OFFSET('Sanitation Data'!$H$10,0,10*ROW('Sanitation Data'!H14)),NA())</f>
        <v>#N/A</v>
      </c>
      <c r="AS20" s="299" t="e">
        <f ca="1">+IF(AND(ISNUMBER(OFFSET('Sanitation Data'!$H$11,0,10*ROW('Sanitation Data'!H14))),'Data Summary'!DH20="Yes"),OFFSET('Sanitation Data'!$H$11,0,10*ROW('Sanitation Data'!H14)),NA())</f>
        <v>#N/A</v>
      </c>
      <c r="AT20" s="299" t="e">
        <f ca="1">+IF(AND(ISNUMBER(OFFSET('Sanitation Data'!$H$12,0,10*ROW('Sanitation Data'!H14))),'Data Summary'!DI20="Yes"),OFFSET('Sanitation Data'!$H$12,0,10*ROW('Sanitation Data'!H14)),NA())</f>
        <v>#N/A</v>
      </c>
      <c r="AU20" s="299" t="e">
        <f ca="1">+IF(AND(ISNUMBER(OFFSET('Sanitation Data'!$I$4,0,10*ROW('Sanitation Data'!I14))),'Data Summary'!DJ20="Yes"),100-OFFSET('Sanitation Data'!$I$4,0,10*ROW('Sanitation Data'!I14)),NA())</f>
        <v>#N/A</v>
      </c>
      <c r="AV20" s="299" t="e">
        <f ca="1">+IF(AND(ISNUMBER(OFFSET('Sanitation Data'!$I$6,0,10*ROW('Sanitation Data'!I14))),'Data Summary'!DK20="Yes"),OFFSET('Sanitation Data'!$I$6,0,10*ROW('Sanitation Data'!I14)),NA())</f>
        <v>#N/A</v>
      </c>
      <c r="AW20" s="299" t="e">
        <f ca="1">+IF(AND(ISNUMBER(OFFSET('Sanitation Data'!$I$10,0,10*ROW('Sanitation Data'!I14))),'Data Summary'!DL20="Yes"),OFFSET('Sanitation Data'!$I$10,0,10*ROW('Sanitation Data'!I14)),NA())</f>
        <v>#N/A</v>
      </c>
      <c r="AX20" s="299" t="e">
        <f ca="1">+IF(AND(ISNUMBER(OFFSET('Sanitation Data'!$I$11,0,10*ROW('Sanitation Data'!I14))),'Data Summary'!DM20="Yes"),OFFSET('Sanitation Data'!$I$11,0,10*ROW('Sanitation Data'!I14)),NA())</f>
        <v>#N/A</v>
      </c>
      <c r="AY20" s="299" t="e">
        <f ca="1">+IF(AND(ISNUMBER(OFFSET('Sanitation Data'!$I$12,0,10*ROW('Sanitation Data'!I14))),'Data Summary'!DN20="Yes"),OFFSET('Sanitation Data'!$I$12,0,10*ROW('Sanitation Data'!I14)),NA())</f>
        <v>#N/A</v>
      </c>
      <c r="AZ20" s="300" t="e">
        <f ca="1">+IF(AND(ISNUMBER(OFFSET('Hygiene Data'!$D$5,0,10*ROW('Hygiene Data'!D14))),'Data Summary'!DO20="Yes"),OFFSET('Hygiene Data'!$D$5,0,10*ROW('Hygiene Data'!D14)),NA())</f>
        <v>#N/A</v>
      </c>
      <c r="BA20" s="300" t="e">
        <f ca="1">+IF(AND(ISNUMBER(OFFSET('Hygiene Data'!$D$7,0,10*ROW('Hygiene Data'!D14))),'Data Summary'!DP20="Yes"),OFFSET('Hygiene Data'!$D$7,0,10*ROW('Hygiene Data'!D14)),NA())</f>
        <v>#N/A</v>
      </c>
      <c r="BB20" s="300" t="e">
        <f ca="1">+IF(AND(ISNUMBER(OFFSET('Hygiene Data'!$D$9,0,10*ROW('Hygiene Data'!D14))),'Data Summary'!DQ20="Yes"),OFFSET('Hygiene Data'!$D$9,0,10*ROW('Hygiene Data'!D14)),NA())</f>
        <v>#N/A</v>
      </c>
      <c r="BC20" s="300" t="e">
        <f ca="1">+IF(AND(ISNUMBER(OFFSET('Hygiene Data'!$E$5,0,10*ROW('Hygiene Data'!E14))),'Data Summary'!DR20="Yes"),OFFSET('Hygiene Data'!$E$5,0,10*ROW('Hygiene Data'!E14)),NA())</f>
        <v>#N/A</v>
      </c>
      <c r="BD20" s="300" t="e">
        <f ca="1">+IF(AND(ISNUMBER(OFFSET('Hygiene Data'!$E$7,0,10*ROW('Hygiene Data'!E14))),'Data Summary'!DS20="Yes"),OFFSET('Hygiene Data'!$E$7,0,10*ROW('Hygiene Data'!E14)),NA())</f>
        <v>#N/A</v>
      </c>
      <c r="BE20" s="300" t="e">
        <f ca="1">+IF(AND(ISNUMBER(OFFSET('Hygiene Data'!$E$9,0,10*ROW('Hygiene Data'!E14))),'Data Summary'!DT20="Yes"),OFFSET('Hygiene Data'!$E$9,0,10*ROW('Hygiene Data'!E14)),NA())</f>
        <v>#N/A</v>
      </c>
      <c r="BF20" s="300" t="e">
        <f ca="1">+IF(AND(ISNUMBER(OFFSET('Hygiene Data'!$F$5,0,10*ROW('Hygiene Data'!F14))),'Data Summary'!DU20="Yes"),OFFSET('Hygiene Data'!$F$5,0,10*ROW('Hygiene Data'!F14)),NA())</f>
        <v>#N/A</v>
      </c>
      <c r="BG20" s="300" t="e">
        <f ca="1">+IF(AND(ISNUMBER(OFFSET('Hygiene Data'!$F$7,0,10*ROW('Hygiene Data'!F14))),'Data Summary'!DV20="Yes"),OFFSET('Hygiene Data'!$F$7,0,10*ROW('Hygiene Data'!F14)),NA())</f>
        <v>#N/A</v>
      </c>
      <c r="BH20" s="300" t="e">
        <f ca="1">+IF(AND(ISNUMBER(OFFSET('Hygiene Data'!$F$9,0,10*ROW('Hygiene Data'!F14))),'Data Summary'!DW20="Yes"),OFFSET('Hygiene Data'!$F$9,0,10*ROW('Hygiene Data'!F14)),NA())</f>
        <v>#N/A</v>
      </c>
      <c r="BI20" s="300" t="e">
        <f ca="1">+IF(AND(ISNUMBER(OFFSET('Hygiene Data'!$G$5,0,10*ROW('Hygiene Data'!G14))),'Data Summary'!DX20="Yes"),OFFSET('Hygiene Data'!$G$5,0,10*ROW('Hygiene Data'!G14)),NA())</f>
        <v>#N/A</v>
      </c>
      <c r="BJ20" s="300" t="e">
        <f ca="1">+IF(AND(ISNUMBER(OFFSET('Hygiene Data'!$G$7,0,10*ROW('Hygiene Data'!G14))),'Data Summary'!DY20="Yes"),OFFSET('Hygiene Data'!$G$7,0,10*ROW('Hygiene Data'!G14)),NA())</f>
        <v>#N/A</v>
      </c>
      <c r="BK20" s="300" t="e">
        <f ca="1">+IF(AND(ISNUMBER(OFFSET('Hygiene Data'!$G$9,0,10*ROW('Hygiene Data'!G14))),'Data Summary'!DZ20="Yes"),OFFSET('Hygiene Data'!$G$9,0,10*ROW('Hygiene Data'!G14)),NA())</f>
        <v>#N/A</v>
      </c>
      <c r="BL20" s="300" t="e">
        <f ca="1">+IF(AND(ISNUMBER(OFFSET('Hygiene Data'!$H$5,0,10*ROW('Hygiene Data'!H14))),'Data Summary'!EA20="Yes"),OFFSET('Hygiene Data'!$H$5,0,10*ROW('Hygiene Data'!H14)),NA())</f>
        <v>#N/A</v>
      </c>
      <c r="BM20" s="300" t="e">
        <f ca="1">+IF(AND(ISNUMBER(OFFSET('Hygiene Data'!$H$7,0,10*ROW('Hygiene Data'!H14))),'Data Summary'!EB20="Yes"),OFFSET('Hygiene Data'!$H$7,0,10*ROW('Hygiene Data'!H14)),NA())</f>
        <v>#N/A</v>
      </c>
      <c r="BN20" s="300" t="e">
        <f ca="1">+IF(AND(ISNUMBER(OFFSET('Hygiene Data'!$H$9,0,10*ROW('Hygiene Data'!H14))),'Data Summary'!EC20="Yes"),OFFSET('Hygiene Data'!$H$9,0,10*ROW('Hygiene Data'!H14)),NA())</f>
        <v>#N/A</v>
      </c>
      <c r="BO20" s="300" t="e">
        <f ca="1">+IF(AND(ISNUMBER(OFFSET('Hygiene Data'!$I$5,0,10*ROW('Hygiene Data'!I14))),'Data Summary'!ED20="Yes"),OFFSET('Hygiene Data'!$I$5,0,10*ROW('Hygiene Data'!I14)),NA())</f>
        <v>#N/A</v>
      </c>
      <c r="BP20" s="300" t="e">
        <f ca="1">+IF(AND(ISNUMBER(OFFSET('Hygiene Data'!$I$7,0,10*ROW('Hygiene Data'!I14))),'Data Summary'!EE20="Yes"),OFFSET('Hygiene Data'!$I$7,0,10*ROW('Hygiene Data'!I14)),NA())</f>
        <v>#N/A</v>
      </c>
      <c r="BQ20" s="300" t="e">
        <f ca="1">+IF(AND(ISNUMBER(OFFSET('Hygiene Data'!$I$9,0,10*ROW('Hygiene Data'!I14))),'Data Summary'!EF20="Yes"),OFFSET('Hygiene Data'!$I$9,0,10*ROW('Hygiene Data'!I14)),NA())</f>
        <v>#N/A</v>
      </c>
    </row>
    <row r="21" spans="1:69" x14ac:dyDescent="0.2">
      <c r="A21" s="296" t="e">
        <f ca="1">+RIGHT('Data Summary'!A21,LEN('Data Summary'!A21)-9)</f>
        <v>#VALUE!</v>
      </c>
      <c r="B21" s="270" t="str">
        <f ca="1">+IF(ISTEXT('Data Summary'!B21),'Data Summary'!B21,"")</f>
        <v/>
      </c>
      <c r="C21" s="297" t="e">
        <f ca="1">+VALUE('Data Summary'!C21)</f>
        <v>#VALUE!</v>
      </c>
      <c r="D21" s="298" t="e">
        <f ca="1">+IF(AND(ISNUMBER(OFFSET('Water Data'!$D$4,0,10*ROW('Water Data'!D15))),'Data Summary'!BS21="Yes"),100-OFFSET('Water Data'!$D$4,0,10*ROW('Water Data'!D15)),NA())</f>
        <v>#N/A</v>
      </c>
      <c r="E21" s="298" t="e">
        <f ca="1">+IF(AND(ISNUMBER(OFFSET('Water Data'!$D$6,0,10*ROW('Water Data'!D15))),'Data Summary'!BT21="Yes"),OFFSET('Water Data'!$D$6,0,10*ROW('Water Data'!D15)),NA())</f>
        <v>#N/A</v>
      </c>
      <c r="F21" s="298" t="e">
        <f ca="1">+IF(AND(ISNUMBER(OFFSET('Water Data'!$D$9,0,10*ROW('Water Data'!D15))),'Data Summary'!BU21="Yes"),OFFSET('Water Data'!$D$9,0,10*ROW('Water Data'!D15)),NA())</f>
        <v>#N/A</v>
      </c>
      <c r="G21" s="298" t="e">
        <f ca="1">+IF(AND(ISNUMBER(OFFSET('Water Data'!$E$4,0,10*ROW('Water Data'!E15))),'Data Summary'!BV21="Yes"),100-OFFSET('Water Data'!$E$4,0,10*ROW('Water Data'!E15)),NA())</f>
        <v>#N/A</v>
      </c>
      <c r="H21" s="298" t="e">
        <f ca="1">+IF(AND(ISNUMBER(OFFSET('Water Data'!$E$6,0,10*ROW('Water Data'!E15))),'Data Summary'!BW21="Yes"),OFFSET('Water Data'!$E$6,0,10*ROW('Water Data'!E15)),NA())</f>
        <v>#N/A</v>
      </c>
      <c r="I21" s="298" t="e">
        <f ca="1">+IF(AND(ISNUMBER(OFFSET('Water Data'!$E$9,0,10*ROW('Water Data'!E15))),'Data Summary'!BX21="Yes"),OFFSET('Water Data'!$E$9,0,10*ROW('Water Data'!E15)),NA())</f>
        <v>#N/A</v>
      </c>
      <c r="J21" s="298" t="e">
        <f ca="1">+IF(AND(ISNUMBER(OFFSET('Water Data'!$F$4,0,10*ROW('Water Data'!F15))),'Data Summary'!BY21="Yes"),100-OFFSET('Water Data'!$F$4,0,10*ROW('Water Data'!F15)),NA())</f>
        <v>#N/A</v>
      </c>
      <c r="K21" s="298" t="e">
        <f ca="1">+IF(AND(ISNUMBER(OFFSET('Water Data'!$F$6,0,10*ROW('Water Data'!F15))),'Data Summary'!BZ21="Yes"),OFFSET('Water Data'!$F$6,0,10*ROW('Water Data'!F15)),NA())</f>
        <v>#N/A</v>
      </c>
      <c r="L21" s="298" t="e">
        <f ca="1">+IF(AND(ISNUMBER(OFFSET('Water Data'!$F$9,0,10*ROW('Water Data'!F15))),'Data Summary'!CA21="Yes"),OFFSET('Water Data'!$F$9,0,10*ROW('Water Data'!F15)),NA())</f>
        <v>#N/A</v>
      </c>
      <c r="M21" s="298" t="e">
        <f ca="1">+IF(AND(ISNUMBER(OFFSET('Water Data'!$G$4,0,10*ROW('Water Data'!G15))),'Data Summary'!CB21="Yes"),100-OFFSET('Water Data'!$G$4,0,10*ROW('Water Data'!G15)),NA())</f>
        <v>#N/A</v>
      </c>
      <c r="N21" s="298" t="e">
        <f ca="1">+IF(AND(ISNUMBER(OFFSET('Water Data'!$G$6,0,10*ROW('Water Data'!G15))),'Data Summary'!CC21="Yes"),OFFSET('Water Data'!$G$6,0,10*ROW('Water Data'!G15)),NA())</f>
        <v>#N/A</v>
      </c>
      <c r="O21" s="298" t="e">
        <f ca="1">+IF(AND(ISNUMBER(OFFSET('Water Data'!$G$9,0,10*ROW('Water Data'!G15))),'Data Summary'!CD21="Yes"),OFFSET('Water Data'!$G$9,0,10*ROW('Water Data'!G15)),NA())</f>
        <v>#N/A</v>
      </c>
      <c r="P21" s="298" t="e">
        <f ca="1">+IF(AND(ISNUMBER(OFFSET('Water Data'!$H$4,0,10*ROW('Water Data'!H15))),'Data Summary'!CE21="Yes"),100-OFFSET('Water Data'!$H$4,0,10*ROW('Water Data'!H15)),NA())</f>
        <v>#N/A</v>
      </c>
      <c r="Q21" s="298" t="e">
        <f ca="1">+IF(AND(ISNUMBER(OFFSET('Water Data'!$H$6,0,10*ROW('Water Data'!H15))),'Data Summary'!CF21="Yes"),OFFSET('Water Data'!$H$6,0,10*ROW('Water Data'!H15)),NA())</f>
        <v>#N/A</v>
      </c>
      <c r="R21" s="298" t="e">
        <f ca="1">+IF(AND(ISNUMBER(OFFSET('Water Data'!$H$9,0,10*ROW('Water Data'!H15))),'Data Summary'!CG21="Yes"),OFFSET('Water Data'!$H$9,0,10*ROW('Water Data'!H15)),NA())</f>
        <v>#N/A</v>
      </c>
      <c r="S21" s="298" t="e">
        <f ca="1">+IF(AND(ISNUMBER(OFFSET('Water Data'!$I$4,0,10*ROW('Water Data'!I15))),'Data Summary'!CH21="Yes"),100-OFFSET('Water Data'!$I$4,0,10*ROW('Water Data'!I15)),NA())</f>
        <v>#N/A</v>
      </c>
      <c r="T21" s="298" t="e">
        <f ca="1">+IF(AND(ISNUMBER(OFFSET('Water Data'!$I$6,0,10*ROW('Water Data'!I15))),'Data Summary'!CI21="Yes"),OFFSET('Water Data'!$I$6,0,10*ROW('Water Data'!I15)),NA())</f>
        <v>#N/A</v>
      </c>
      <c r="U21" s="298" t="e">
        <f ca="1">+IF(AND(ISNUMBER(OFFSET('Water Data'!$I$9,0,10*ROW('Water Data'!I15))),'Data Summary'!CJ21="Yes"),OFFSET('Water Data'!$I$9,0,10*ROW('Water Data'!I15)),NA())</f>
        <v>#N/A</v>
      </c>
      <c r="V21" s="299" t="e">
        <f ca="1">+IF(AND(ISNUMBER(OFFSET('Sanitation Data'!$D$4,0,10*ROW('Sanitation Data'!D15))),'Data Summary'!CK21="Yes"),100-OFFSET('Sanitation Data'!$D$4,0,10*ROW('Sanitation Data'!D15)),NA())</f>
        <v>#N/A</v>
      </c>
      <c r="W21" s="299" t="e">
        <f ca="1">+IF(AND(ISNUMBER(OFFSET('Sanitation Data'!$D$6,0,10*ROW('Sanitation Data'!D15))),'Data Summary'!CL21="Yes"),OFFSET('Sanitation Data'!$D$6,0,10*ROW('Sanitation Data'!D15)),NA())</f>
        <v>#N/A</v>
      </c>
      <c r="X21" s="299" t="e">
        <f ca="1">+IF(AND(ISNUMBER(OFFSET('Sanitation Data'!$D$10,0,10*ROW('Sanitation Data'!D15))),'Data Summary'!CM21="Yes"),OFFSET('Sanitation Data'!$D$10,0,10*ROW('Sanitation Data'!D15)),NA())</f>
        <v>#N/A</v>
      </c>
      <c r="Y21" s="299" t="e">
        <f ca="1">+IF(AND(ISNUMBER(OFFSET('Sanitation Data'!$D$11,0,10*ROW('Sanitation Data'!D15))),'Data Summary'!CN21="Yes"),OFFSET('Sanitation Data'!$D$11,0,10*ROW('Sanitation Data'!D15)),NA())</f>
        <v>#N/A</v>
      </c>
      <c r="Z21" s="299" t="e">
        <f ca="1">+IF(AND(ISNUMBER(OFFSET('Sanitation Data'!$D$12,0,10*ROW('Sanitation Data'!D15))),'Data Summary'!CO21="Yes"),OFFSET('Sanitation Data'!$D$12,0,10*ROW('Sanitation Data'!D15)),NA())</f>
        <v>#N/A</v>
      </c>
      <c r="AA21" s="299" t="e">
        <f ca="1">+IF(AND(ISNUMBER(OFFSET('Sanitation Data'!$E$4,0,10*ROW('Sanitation Data'!E15))),'Data Summary'!CP21="Yes"),100-OFFSET('Sanitation Data'!$E$4,0,10*ROW('Sanitation Data'!E15)),NA())</f>
        <v>#N/A</v>
      </c>
      <c r="AB21" s="299" t="e">
        <f ca="1">+IF(AND(ISNUMBER(OFFSET('Sanitation Data'!$E$6,0,10*ROW('Sanitation Data'!E15))),'Data Summary'!CQ21="Yes"),OFFSET('Sanitation Data'!$E$6,0,10*ROW('Sanitation Data'!E15)),NA())</f>
        <v>#N/A</v>
      </c>
      <c r="AC21" s="299" t="e">
        <f ca="1">+IF(AND(ISNUMBER(OFFSET('Sanitation Data'!$E$10,0,10*ROW('Sanitation Data'!E15))),'Data Summary'!CR21="Yes"),OFFSET('Sanitation Data'!$E$10,0,10*ROW('Sanitation Data'!E15)),NA())</f>
        <v>#N/A</v>
      </c>
      <c r="AD21" s="299" t="e">
        <f ca="1">+IF(AND(ISNUMBER(OFFSET('Sanitation Data'!$E$11,0,10*ROW('Sanitation Data'!E15))),'Data Summary'!CS21="Yes"),OFFSET('Sanitation Data'!$E$11,0,10*ROW('Sanitation Data'!E15)),NA())</f>
        <v>#N/A</v>
      </c>
      <c r="AE21" s="299" t="e">
        <f ca="1">+IF(AND(ISNUMBER(OFFSET('Sanitation Data'!$E$12,0,10*ROW('Sanitation Data'!E15))),'Data Summary'!CT21="Yes"),OFFSET('Sanitation Data'!$E$12,0,10*ROW('Sanitation Data'!E15)),NA())</f>
        <v>#N/A</v>
      </c>
      <c r="AF21" s="299" t="e">
        <f ca="1">+IF(AND(ISNUMBER(OFFSET('Sanitation Data'!$F$4,0,10*ROW('Sanitation Data'!F15))),'Data Summary'!CU21="Yes"),100-OFFSET('Sanitation Data'!$F$4,0,10*ROW('Sanitation Data'!F15)),NA())</f>
        <v>#N/A</v>
      </c>
      <c r="AG21" s="299" t="e">
        <f ca="1">+IF(AND(ISNUMBER(OFFSET('Sanitation Data'!$F$6,0,10*ROW('Sanitation Data'!F15))),'Data Summary'!CV21="Yes"),OFFSET('Sanitation Data'!$F$6,0,10*ROW('Sanitation Data'!F15)),NA())</f>
        <v>#N/A</v>
      </c>
      <c r="AH21" s="299" t="e">
        <f ca="1">+IF(AND(ISNUMBER(OFFSET('Sanitation Data'!$F$10,0,10*ROW('Sanitation Data'!F15))),'Data Summary'!CW21="Yes"),OFFSET('Sanitation Data'!$F$10,0,10*ROW('Sanitation Data'!F15)),NA())</f>
        <v>#N/A</v>
      </c>
      <c r="AI21" s="299" t="e">
        <f ca="1">+IF(AND(ISNUMBER(OFFSET('Sanitation Data'!$F$11,0,10*ROW('Sanitation Data'!F15))),'Data Summary'!CX21="Yes"),OFFSET('Sanitation Data'!$F$11,0,10*ROW('Sanitation Data'!F15)),NA())</f>
        <v>#N/A</v>
      </c>
      <c r="AJ21" s="299" t="e">
        <f ca="1">+IF(AND(ISNUMBER(OFFSET('Sanitation Data'!$F$12,0,10*ROW('Sanitation Data'!F15))),'Data Summary'!CY21="Yes"),OFFSET('Sanitation Data'!$F$12,0,10*ROW('Sanitation Data'!F15)),NA())</f>
        <v>#N/A</v>
      </c>
      <c r="AK21" s="299" t="e">
        <f ca="1">+IF(AND(ISNUMBER(OFFSET('Sanitation Data'!$G$4,0,10*ROW('Sanitation Data'!G15))),'Data Summary'!CZ21="Yes"),100-OFFSET('Sanitation Data'!$G$4,0,10*ROW('Sanitation Data'!G15)),NA())</f>
        <v>#N/A</v>
      </c>
      <c r="AL21" s="299" t="e">
        <f ca="1">+IF(AND(ISNUMBER(OFFSET('Sanitation Data'!$G$6,0,10*ROW('Sanitation Data'!G15))),'Data Summary'!DA21="Yes"),OFFSET('Sanitation Data'!$G$6,0,10*ROW('Sanitation Data'!G15)),NA())</f>
        <v>#N/A</v>
      </c>
      <c r="AM21" s="299" t="e">
        <f ca="1">+IF(AND(ISNUMBER(OFFSET('Sanitation Data'!$G$10,0,10*ROW('Sanitation Data'!G15))),'Data Summary'!DB21="Yes"),OFFSET('Sanitation Data'!$G$10,0,10*ROW('Sanitation Data'!G15)),NA())</f>
        <v>#N/A</v>
      </c>
      <c r="AN21" s="299" t="e">
        <f ca="1">+IF(AND(ISNUMBER(OFFSET('Sanitation Data'!$G$11,0,10*ROW('Sanitation Data'!G15))),'Data Summary'!DC21="Yes"),OFFSET('Sanitation Data'!$G$11,0,10*ROW('Sanitation Data'!G15)),NA())</f>
        <v>#N/A</v>
      </c>
      <c r="AO21" s="299" t="e">
        <f ca="1">+IF(AND(ISNUMBER(OFFSET('Sanitation Data'!$G$12,0,10*ROW('Sanitation Data'!G15))),'Data Summary'!DD21="Yes"),OFFSET('Sanitation Data'!$G$12,0,10*ROW('Sanitation Data'!G15)),NA())</f>
        <v>#N/A</v>
      </c>
      <c r="AP21" s="299" t="e">
        <f ca="1">+IF(AND(ISNUMBER(OFFSET('Sanitation Data'!$H$4,0,10*ROW('Sanitation Data'!H15))),'Data Summary'!DE21="Yes"),100-OFFSET('Sanitation Data'!$H$4,0,10*ROW('Sanitation Data'!H15)),NA())</f>
        <v>#N/A</v>
      </c>
      <c r="AQ21" s="299" t="e">
        <f ca="1">+IF(AND(ISNUMBER(OFFSET('Sanitation Data'!$H$6,0,10*ROW('Sanitation Data'!H15))),'Data Summary'!DF21="Yes"),OFFSET('Sanitation Data'!$H$6,0,10*ROW('Sanitation Data'!H15)),NA())</f>
        <v>#N/A</v>
      </c>
      <c r="AR21" s="299" t="e">
        <f ca="1">+IF(AND(ISNUMBER(OFFSET('Sanitation Data'!$H$10,0,10*ROW('Sanitation Data'!H15))),'Data Summary'!DG21="Yes"),OFFSET('Sanitation Data'!$H$10,0,10*ROW('Sanitation Data'!H15)),NA())</f>
        <v>#N/A</v>
      </c>
      <c r="AS21" s="299" t="e">
        <f ca="1">+IF(AND(ISNUMBER(OFFSET('Sanitation Data'!$H$11,0,10*ROW('Sanitation Data'!H15))),'Data Summary'!DH21="Yes"),OFFSET('Sanitation Data'!$H$11,0,10*ROW('Sanitation Data'!H15)),NA())</f>
        <v>#N/A</v>
      </c>
      <c r="AT21" s="299" t="e">
        <f ca="1">+IF(AND(ISNUMBER(OFFSET('Sanitation Data'!$H$12,0,10*ROW('Sanitation Data'!H15))),'Data Summary'!DI21="Yes"),OFFSET('Sanitation Data'!$H$12,0,10*ROW('Sanitation Data'!H15)),NA())</f>
        <v>#N/A</v>
      </c>
      <c r="AU21" s="299" t="e">
        <f ca="1">+IF(AND(ISNUMBER(OFFSET('Sanitation Data'!$I$4,0,10*ROW('Sanitation Data'!I15))),'Data Summary'!DJ21="Yes"),100-OFFSET('Sanitation Data'!$I$4,0,10*ROW('Sanitation Data'!I15)),NA())</f>
        <v>#N/A</v>
      </c>
      <c r="AV21" s="299" t="e">
        <f ca="1">+IF(AND(ISNUMBER(OFFSET('Sanitation Data'!$I$6,0,10*ROW('Sanitation Data'!I15))),'Data Summary'!DK21="Yes"),OFFSET('Sanitation Data'!$I$6,0,10*ROW('Sanitation Data'!I15)),NA())</f>
        <v>#N/A</v>
      </c>
      <c r="AW21" s="299" t="e">
        <f ca="1">+IF(AND(ISNUMBER(OFFSET('Sanitation Data'!$I$10,0,10*ROW('Sanitation Data'!I15))),'Data Summary'!DL21="Yes"),OFFSET('Sanitation Data'!$I$10,0,10*ROW('Sanitation Data'!I15)),NA())</f>
        <v>#N/A</v>
      </c>
      <c r="AX21" s="299" t="e">
        <f ca="1">+IF(AND(ISNUMBER(OFFSET('Sanitation Data'!$I$11,0,10*ROW('Sanitation Data'!I15))),'Data Summary'!DM21="Yes"),OFFSET('Sanitation Data'!$I$11,0,10*ROW('Sanitation Data'!I15)),NA())</f>
        <v>#N/A</v>
      </c>
      <c r="AY21" s="299" t="e">
        <f ca="1">+IF(AND(ISNUMBER(OFFSET('Sanitation Data'!$I$12,0,10*ROW('Sanitation Data'!I15))),'Data Summary'!DN21="Yes"),OFFSET('Sanitation Data'!$I$12,0,10*ROW('Sanitation Data'!I15)),NA())</f>
        <v>#N/A</v>
      </c>
      <c r="AZ21" s="300" t="e">
        <f ca="1">+IF(AND(ISNUMBER(OFFSET('Hygiene Data'!$D$5,0,10*ROW('Hygiene Data'!D15))),'Data Summary'!DO21="Yes"),OFFSET('Hygiene Data'!$D$5,0,10*ROW('Hygiene Data'!D15)),NA())</f>
        <v>#N/A</v>
      </c>
      <c r="BA21" s="300" t="e">
        <f ca="1">+IF(AND(ISNUMBER(OFFSET('Hygiene Data'!$D$7,0,10*ROW('Hygiene Data'!D15))),'Data Summary'!DP21="Yes"),OFFSET('Hygiene Data'!$D$7,0,10*ROW('Hygiene Data'!D15)),NA())</f>
        <v>#N/A</v>
      </c>
      <c r="BB21" s="300" t="e">
        <f ca="1">+IF(AND(ISNUMBER(OFFSET('Hygiene Data'!$D$9,0,10*ROW('Hygiene Data'!D15))),'Data Summary'!DQ21="Yes"),OFFSET('Hygiene Data'!$D$9,0,10*ROW('Hygiene Data'!D15)),NA())</f>
        <v>#N/A</v>
      </c>
      <c r="BC21" s="300" t="e">
        <f ca="1">+IF(AND(ISNUMBER(OFFSET('Hygiene Data'!$E$5,0,10*ROW('Hygiene Data'!E15))),'Data Summary'!DR21="Yes"),OFFSET('Hygiene Data'!$E$5,0,10*ROW('Hygiene Data'!E15)),NA())</f>
        <v>#N/A</v>
      </c>
      <c r="BD21" s="300" t="e">
        <f ca="1">+IF(AND(ISNUMBER(OFFSET('Hygiene Data'!$E$7,0,10*ROW('Hygiene Data'!E15))),'Data Summary'!DS21="Yes"),OFFSET('Hygiene Data'!$E$7,0,10*ROW('Hygiene Data'!E15)),NA())</f>
        <v>#N/A</v>
      </c>
      <c r="BE21" s="300" t="e">
        <f ca="1">+IF(AND(ISNUMBER(OFFSET('Hygiene Data'!$E$9,0,10*ROW('Hygiene Data'!E15))),'Data Summary'!DT21="Yes"),OFFSET('Hygiene Data'!$E$9,0,10*ROW('Hygiene Data'!E15)),NA())</f>
        <v>#N/A</v>
      </c>
      <c r="BF21" s="300" t="e">
        <f ca="1">+IF(AND(ISNUMBER(OFFSET('Hygiene Data'!$F$5,0,10*ROW('Hygiene Data'!F15))),'Data Summary'!DU21="Yes"),OFFSET('Hygiene Data'!$F$5,0,10*ROW('Hygiene Data'!F15)),NA())</f>
        <v>#N/A</v>
      </c>
      <c r="BG21" s="300" t="e">
        <f ca="1">+IF(AND(ISNUMBER(OFFSET('Hygiene Data'!$F$7,0,10*ROW('Hygiene Data'!F15))),'Data Summary'!DV21="Yes"),OFFSET('Hygiene Data'!$F$7,0,10*ROW('Hygiene Data'!F15)),NA())</f>
        <v>#N/A</v>
      </c>
      <c r="BH21" s="300" t="e">
        <f ca="1">+IF(AND(ISNUMBER(OFFSET('Hygiene Data'!$F$9,0,10*ROW('Hygiene Data'!F15))),'Data Summary'!DW21="Yes"),OFFSET('Hygiene Data'!$F$9,0,10*ROW('Hygiene Data'!F15)),NA())</f>
        <v>#N/A</v>
      </c>
      <c r="BI21" s="300" t="e">
        <f ca="1">+IF(AND(ISNUMBER(OFFSET('Hygiene Data'!$G$5,0,10*ROW('Hygiene Data'!G15))),'Data Summary'!DX21="Yes"),OFFSET('Hygiene Data'!$G$5,0,10*ROW('Hygiene Data'!G15)),NA())</f>
        <v>#N/A</v>
      </c>
      <c r="BJ21" s="300" t="e">
        <f ca="1">+IF(AND(ISNUMBER(OFFSET('Hygiene Data'!$G$7,0,10*ROW('Hygiene Data'!G15))),'Data Summary'!DY21="Yes"),OFFSET('Hygiene Data'!$G$7,0,10*ROW('Hygiene Data'!G15)),NA())</f>
        <v>#N/A</v>
      </c>
      <c r="BK21" s="300" t="e">
        <f ca="1">+IF(AND(ISNUMBER(OFFSET('Hygiene Data'!$G$9,0,10*ROW('Hygiene Data'!G15))),'Data Summary'!DZ21="Yes"),OFFSET('Hygiene Data'!$G$9,0,10*ROW('Hygiene Data'!G15)),NA())</f>
        <v>#N/A</v>
      </c>
      <c r="BL21" s="300" t="e">
        <f ca="1">+IF(AND(ISNUMBER(OFFSET('Hygiene Data'!$H$5,0,10*ROW('Hygiene Data'!H15))),'Data Summary'!EA21="Yes"),OFFSET('Hygiene Data'!$H$5,0,10*ROW('Hygiene Data'!H15)),NA())</f>
        <v>#N/A</v>
      </c>
      <c r="BM21" s="300" t="e">
        <f ca="1">+IF(AND(ISNUMBER(OFFSET('Hygiene Data'!$H$7,0,10*ROW('Hygiene Data'!H15))),'Data Summary'!EB21="Yes"),OFFSET('Hygiene Data'!$H$7,0,10*ROW('Hygiene Data'!H15)),NA())</f>
        <v>#N/A</v>
      </c>
      <c r="BN21" s="300" t="e">
        <f ca="1">+IF(AND(ISNUMBER(OFFSET('Hygiene Data'!$H$9,0,10*ROW('Hygiene Data'!H15))),'Data Summary'!EC21="Yes"),OFFSET('Hygiene Data'!$H$9,0,10*ROW('Hygiene Data'!H15)),NA())</f>
        <v>#N/A</v>
      </c>
      <c r="BO21" s="300" t="e">
        <f ca="1">+IF(AND(ISNUMBER(OFFSET('Hygiene Data'!$I$5,0,10*ROW('Hygiene Data'!I15))),'Data Summary'!ED21="Yes"),OFFSET('Hygiene Data'!$I$5,0,10*ROW('Hygiene Data'!I15)),NA())</f>
        <v>#N/A</v>
      </c>
      <c r="BP21" s="300" t="e">
        <f ca="1">+IF(AND(ISNUMBER(OFFSET('Hygiene Data'!$I$7,0,10*ROW('Hygiene Data'!I15))),'Data Summary'!EE21="Yes"),OFFSET('Hygiene Data'!$I$7,0,10*ROW('Hygiene Data'!I15)),NA())</f>
        <v>#N/A</v>
      </c>
      <c r="BQ21" s="300" t="e">
        <f ca="1">+IF(AND(ISNUMBER(OFFSET('Hygiene Data'!$I$9,0,10*ROW('Hygiene Data'!I15))),'Data Summary'!EF21="Yes"),OFFSET('Hygiene Data'!$I$9,0,10*ROW('Hygiene Data'!I15)),NA())</f>
        <v>#N/A</v>
      </c>
    </row>
    <row r="22" spans="1:69" x14ac:dyDescent="0.2">
      <c r="A22" s="296" t="e">
        <f ca="1">+RIGHT('Data Summary'!A22,LEN('Data Summary'!A22)-9)</f>
        <v>#VALUE!</v>
      </c>
      <c r="B22" s="270" t="str">
        <f ca="1">+IF(ISTEXT('Data Summary'!B22),'Data Summary'!B22,"")</f>
        <v/>
      </c>
      <c r="C22" s="297" t="e">
        <f ca="1">+VALUE('Data Summary'!C22)</f>
        <v>#VALUE!</v>
      </c>
      <c r="D22" s="298" t="e">
        <f ca="1">+IF(AND(ISNUMBER(OFFSET('Water Data'!$D$4,0,10*ROW('Water Data'!D16))),'Data Summary'!BS22="Yes"),100-OFFSET('Water Data'!$D$4,0,10*ROW('Water Data'!D16)),NA())</f>
        <v>#N/A</v>
      </c>
      <c r="E22" s="298" t="e">
        <f ca="1">+IF(AND(ISNUMBER(OFFSET('Water Data'!$D$6,0,10*ROW('Water Data'!D16))),'Data Summary'!BT22="Yes"),OFFSET('Water Data'!$D$6,0,10*ROW('Water Data'!D16)),NA())</f>
        <v>#N/A</v>
      </c>
      <c r="F22" s="298" t="e">
        <f ca="1">+IF(AND(ISNUMBER(OFFSET('Water Data'!$D$9,0,10*ROW('Water Data'!D16))),'Data Summary'!BU22="Yes"),OFFSET('Water Data'!$D$9,0,10*ROW('Water Data'!D16)),NA())</f>
        <v>#N/A</v>
      </c>
      <c r="G22" s="298" t="e">
        <f ca="1">+IF(AND(ISNUMBER(OFFSET('Water Data'!$E$4,0,10*ROW('Water Data'!E16))),'Data Summary'!BV22="Yes"),100-OFFSET('Water Data'!$E$4,0,10*ROW('Water Data'!E16)),NA())</f>
        <v>#N/A</v>
      </c>
      <c r="H22" s="298" t="e">
        <f ca="1">+IF(AND(ISNUMBER(OFFSET('Water Data'!$E$6,0,10*ROW('Water Data'!E16))),'Data Summary'!BW22="Yes"),OFFSET('Water Data'!$E$6,0,10*ROW('Water Data'!E16)),NA())</f>
        <v>#N/A</v>
      </c>
      <c r="I22" s="298" t="e">
        <f ca="1">+IF(AND(ISNUMBER(OFFSET('Water Data'!$E$9,0,10*ROW('Water Data'!E16))),'Data Summary'!BX22="Yes"),OFFSET('Water Data'!$E$9,0,10*ROW('Water Data'!E16)),NA())</f>
        <v>#N/A</v>
      </c>
      <c r="J22" s="298" t="e">
        <f ca="1">+IF(AND(ISNUMBER(OFFSET('Water Data'!$F$4,0,10*ROW('Water Data'!F16))),'Data Summary'!BY22="Yes"),100-OFFSET('Water Data'!$F$4,0,10*ROW('Water Data'!F16)),NA())</f>
        <v>#N/A</v>
      </c>
      <c r="K22" s="298" t="e">
        <f ca="1">+IF(AND(ISNUMBER(OFFSET('Water Data'!$F$6,0,10*ROW('Water Data'!F16))),'Data Summary'!BZ22="Yes"),OFFSET('Water Data'!$F$6,0,10*ROW('Water Data'!F16)),NA())</f>
        <v>#N/A</v>
      </c>
      <c r="L22" s="298" t="e">
        <f ca="1">+IF(AND(ISNUMBER(OFFSET('Water Data'!$F$9,0,10*ROW('Water Data'!F16))),'Data Summary'!CA22="Yes"),OFFSET('Water Data'!$F$9,0,10*ROW('Water Data'!F16)),NA())</f>
        <v>#N/A</v>
      </c>
      <c r="M22" s="298" t="e">
        <f ca="1">+IF(AND(ISNUMBER(OFFSET('Water Data'!$G$4,0,10*ROW('Water Data'!G16))),'Data Summary'!CB22="Yes"),100-OFFSET('Water Data'!$G$4,0,10*ROW('Water Data'!G16)),NA())</f>
        <v>#N/A</v>
      </c>
      <c r="N22" s="298" t="e">
        <f ca="1">+IF(AND(ISNUMBER(OFFSET('Water Data'!$G$6,0,10*ROW('Water Data'!G16))),'Data Summary'!CC22="Yes"),OFFSET('Water Data'!$G$6,0,10*ROW('Water Data'!G16)),NA())</f>
        <v>#N/A</v>
      </c>
      <c r="O22" s="298" t="e">
        <f ca="1">+IF(AND(ISNUMBER(OFFSET('Water Data'!$G$9,0,10*ROW('Water Data'!G16))),'Data Summary'!CD22="Yes"),OFFSET('Water Data'!$G$9,0,10*ROW('Water Data'!G16)),NA())</f>
        <v>#N/A</v>
      </c>
      <c r="P22" s="298" t="e">
        <f ca="1">+IF(AND(ISNUMBER(OFFSET('Water Data'!$H$4,0,10*ROW('Water Data'!H16))),'Data Summary'!CE22="Yes"),100-OFFSET('Water Data'!$H$4,0,10*ROW('Water Data'!H16)),NA())</f>
        <v>#N/A</v>
      </c>
      <c r="Q22" s="298" t="e">
        <f ca="1">+IF(AND(ISNUMBER(OFFSET('Water Data'!$H$6,0,10*ROW('Water Data'!H16))),'Data Summary'!CF22="Yes"),OFFSET('Water Data'!$H$6,0,10*ROW('Water Data'!H16)),NA())</f>
        <v>#N/A</v>
      </c>
      <c r="R22" s="298" t="e">
        <f ca="1">+IF(AND(ISNUMBER(OFFSET('Water Data'!$H$9,0,10*ROW('Water Data'!H16))),'Data Summary'!CG22="Yes"),OFFSET('Water Data'!$H$9,0,10*ROW('Water Data'!H16)),NA())</f>
        <v>#N/A</v>
      </c>
      <c r="S22" s="298" t="e">
        <f ca="1">+IF(AND(ISNUMBER(OFFSET('Water Data'!$I$4,0,10*ROW('Water Data'!I16))),'Data Summary'!CH22="Yes"),100-OFFSET('Water Data'!$I$4,0,10*ROW('Water Data'!I16)),NA())</f>
        <v>#N/A</v>
      </c>
      <c r="T22" s="298" t="e">
        <f ca="1">+IF(AND(ISNUMBER(OFFSET('Water Data'!$I$6,0,10*ROW('Water Data'!I16))),'Data Summary'!CI22="Yes"),OFFSET('Water Data'!$I$6,0,10*ROW('Water Data'!I16)),NA())</f>
        <v>#N/A</v>
      </c>
      <c r="U22" s="298" t="e">
        <f ca="1">+IF(AND(ISNUMBER(OFFSET('Water Data'!$I$9,0,10*ROW('Water Data'!I16))),'Data Summary'!CJ22="Yes"),OFFSET('Water Data'!$I$9,0,10*ROW('Water Data'!I16)),NA())</f>
        <v>#N/A</v>
      </c>
      <c r="V22" s="299" t="e">
        <f ca="1">+IF(AND(ISNUMBER(OFFSET('Sanitation Data'!$D$4,0,10*ROW('Sanitation Data'!D16))),'Data Summary'!CK22="Yes"),100-OFFSET('Sanitation Data'!$D$4,0,10*ROW('Sanitation Data'!D16)),NA())</f>
        <v>#N/A</v>
      </c>
      <c r="W22" s="299" t="e">
        <f ca="1">+IF(AND(ISNUMBER(OFFSET('Sanitation Data'!$D$6,0,10*ROW('Sanitation Data'!D16))),'Data Summary'!CL22="Yes"),OFFSET('Sanitation Data'!$D$6,0,10*ROW('Sanitation Data'!D16)),NA())</f>
        <v>#N/A</v>
      </c>
      <c r="X22" s="299" t="e">
        <f ca="1">+IF(AND(ISNUMBER(OFFSET('Sanitation Data'!$D$10,0,10*ROW('Sanitation Data'!D16))),'Data Summary'!CM22="Yes"),OFFSET('Sanitation Data'!$D$10,0,10*ROW('Sanitation Data'!D16)),NA())</f>
        <v>#N/A</v>
      </c>
      <c r="Y22" s="299" t="e">
        <f ca="1">+IF(AND(ISNUMBER(OFFSET('Sanitation Data'!$D$11,0,10*ROW('Sanitation Data'!D16))),'Data Summary'!CN22="Yes"),OFFSET('Sanitation Data'!$D$11,0,10*ROW('Sanitation Data'!D16)),NA())</f>
        <v>#N/A</v>
      </c>
      <c r="Z22" s="299" t="e">
        <f ca="1">+IF(AND(ISNUMBER(OFFSET('Sanitation Data'!$D$12,0,10*ROW('Sanitation Data'!D16))),'Data Summary'!CO22="Yes"),OFFSET('Sanitation Data'!$D$12,0,10*ROW('Sanitation Data'!D16)),NA())</f>
        <v>#N/A</v>
      </c>
      <c r="AA22" s="299" t="e">
        <f ca="1">+IF(AND(ISNUMBER(OFFSET('Sanitation Data'!$E$4,0,10*ROW('Sanitation Data'!E16))),'Data Summary'!CP22="Yes"),100-OFFSET('Sanitation Data'!$E$4,0,10*ROW('Sanitation Data'!E16)),NA())</f>
        <v>#N/A</v>
      </c>
      <c r="AB22" s="299" t="e">
        <f ca="1">+IF(AND(ISNUMBER(OFFSET('Sanitation Data'!$E$6,0,10*ROW('Sanitation Data'!E16))),'Data Summary'!CQ22="Yes"),OFFSET('Sanitation Data'!$E$6,0,10*ROW('Sanitation Data'!E16)),NA())</f>
        <v>#N/A</v>
      </c>
      <c r="AC22" s="299" t="e">
        <f ca="1">+IF(AND(ISNUMBER(OFFSET('Sanitation Data'!$E$10,0,10*ROW('Sanitation Data'!E16))),'Data Summary'!CR22="Yes"),OFFSET('Sanitation Data'!$E$10,0,10*ROW('Sanitation Data'!E16)),NA())</f>
        <v>#N/A</v>
      </c>
      <c r="AD22" s="299" t="e">
        <f ca="1">+IF(AND(ISNUMBER(OFFSET('Sanitation Data'!$E$11,0,10*ROW('Sanitation Data'!E16))),'Data Summary'!CS22="Yes"),OFFSET('Sanitation Data'!$E$11,0,10*ROW('Sanitation Data'!E16)),NA())</f>
        <v>#N/A</v>
      </c>
      <c r="AE22" s="299" t="e">
        <f ca="1">+IF(AND(ISNUMBER(OFFSET('Sanitation Data'!$E$12,0,10*ROW('Sanitation Data'!E16))),'Data Summary'!CT22="Yes"),OFFSET('Sanitation Data'!$E$12,0,10*ROW('Sanitation Data'!E16)),NA())</f>
        <v>#N/A</v>
      </c>
      <c r="AF22" s="299" t="e">
        <f ca="1">+IF(AND(ISNUMBER(OFFSET('Sanitation Data'!$F$4,0,10*ROW('Sanitation Data'!F16))),'Data Summary'!CU22="Yes"),100-OFFSET('Sanitation Data'!$F$4,0,10*ROW('Sanitation Data'!F16)),NA())</f>
        <v>#N/A</v>
      </c>
      <c r="AG22" s="299" t="e">
        <f ca="1">+IF(AND(ISNUMBER(OFFSET('Sanitation Data'!$F$6,0,10*ROW('Sanitation Data'!F16))),'Data Summary'!CV22="Yes"),OFFSET('Sanitation Data'!$F$6,0,10*ROW('Sanitation Data'!F16)),NA())</f>
        <v>#N/A</v>
      </c>
      <c r="AH22" s="299" t="e">
        <f ca="1">+IF(AND(ISNUMBER(OFFSET('Sanitation Data'!$F$10,0,10*ROW('Sanitation Data'!F16))),'Data Summary'!CW22="Yes"),OFFSET('Sanitation Data'!$F$10,0,10*ROW('Sanitation Data'!F16)),NA())</f>
        <v>#N/A</v>
      </c>
      <c r="AI22" s="299" t="e">
        <f ca="1">+IF(AND(ISNUMBER(OFFSET('Sanitation Data'!$F$11,0,10*ROW('Sanitation Data'!F16))),'Data Summary'!CX22="Yes"),OFFSET('Sanitation Data'!$F$11,0,10*ROW('Sanitation Data'!F16)),NA())</f>
        <v>#N/A</v>
      </c>
      <c r="AJ22" s="299" t="e">
        <f ca="1">+IF(AND(ISNUMBER(OFFSET('Sanitation Data'!$F$12,0,10*ROW('Sanitation Data'!F16))),'Data Summary'!CY22="Yes"),OFFSET('Sanitation Data'!$F$12,0,10*ROW('Sanitation Data'!F16)),NA())</f>
        <v>#N/A</v>
      </c>
      <c r="AK22" s="299" t="e">
        <f ca="1">+IF(AND(ISNUMBER(OFFSET('Sanitation Data'!$G$4,0,10*ROW('Sanitation Data'!G16))),'Data Summary'!CZ22="Yes"),100-OFFSET('Sanitation Data'!$G$4,0,10*ROW('Sanitation Data'!G16)),NA())</f>
        <v>#N/A</v>
      </c>
      <c r="AL22" s="299" t="e">
        <f ca="1">+IF(AND(ISNUMBER(OFFSET('Sanitation Data'!$G$6,0,10*ROW('Sanitation Data'!G16))),'Data Summary'!DA22="Yes"),OFFSET('Sanitation Data'!$G$6,0,10*ROW('Sanitation Data'!G16)),NA())</f>
        <v>#N/A</v>
      </c>
      <c r="AM22" s="299" t="e">
        <f ca="1">+IF(AND(ISNUMBER(OFFSET('Sanitation Data'!$G$10,0,10*ROW('Sanitation Data'!G16))),'Data Summary'!DB22="Yes"),OFFSET('Sanitation Data'!$G$10,0,10*ROW('Sanitation Data'!G16)),NA())</f>
        <v>#N/A</v>
      </c>
      <c r="AN22" s="299" t="e">
        <f ca="1">+IF(AND(ISNUMBER(OFFSET('Sanitation Data'!$G$11,0,10*ROW('Sanitation Data'!G16))),'Data Summary'!DC22="Yes"),OFFSET('Sanitation Data'!$G$11,0,10*ROW('Sanitation Data'!G16)),NA())</f>
        <v>#N/A</v>
      </c>
      <c r="AO22" s="299" t="e">
        <f ca="1">+IF(AND(ISNUMBER(OFFSET('Sanitation Data'!$G$12,0,10*ROW('Sanitation Data'!G16))),'Data Summary'!DD22="Yes"),OFFSET('Sanitation Data'!$G$12,0,10*ROW('Sanitation Data'!G16)),NA())</f>
        <v>#N/A</v>
      </c>
      <c r="AP22" s="299" t="e">
        <f ca="1">+IF(AND(ISNUMBER(OFFSET('Sanitation Data'!$H$4,0,10*ROW('Sanitation Data'!H16))),'Data Summary'!DE22="Yes"),100-OFFSET('Sanitation Data'!$H$4,0,10*ROW('Sanitation Data'!H16)),NA())</f>
        <v>#N/A</v>
      </c>
      <c r="AQ22" s="299" t="e">
        <f ca="1">+IF(AND(ISNUMBER(OFFSET('Sanitation Data'!$H$6,0,10*ROW('Sanitation Data'!H16))),'Data Summary'!DF22="Yes"),OFFSET('Sanitation Data'!$H$6,0,10*ROW('Sanitation Data'!H16)),NA())</f>
        <v>#N/A</v>
      </c>
      <c r="AR22" s="299" t="e">
        <f ca="1">+IF(AND(ISNUMBER(OFFSET('Sanitation Data'!$H$10,0,10*ROW('Sanitation Data'!H16))),'Data Summary'!DG22="Yes"),OFFSET('Sanitation Data'!$H$10,0,10*ROW('Sanitation Data'!H16)),NA())</f>
        <v>#N/A</v>
      </c>
      <c r="AS22" s="299" t="e">
        <f ca="1">+IF(AND(ISNUMBER(OFFSET('Sanitation Data'!$H$11,0,10*ROW('Sanitation Data'!H16))),'Data Summary'!DH22="Yes"),OFFSET('Sanitation Data'!$H$11,0,10*ROW('Sanitation Data'!H16)),NA())</f>
        <v>#N/A</v>
      </c>
      <c r="AT22" s="299" t="e">
        <f ca="1">+IF(AND(ISNUMBER(OFFSET('Sanitation Data'!$H$12,0,10*ROW('Sanitation Data'!H16))),'Data Summary'!DI22="Yes"),OFFSET('Sanitation Data'!$H$12,0,10*ROW('Sanitation Data'!H16)),NA())</f>
        <v>#N/A</v>
      </c>
      <c r="AU22" s="299" t="e">
        <f ca="1">+IF(AND(ISNUMBER(OFFSET('Sanitation Data'!$I$4,0,10*ROW('Sanitation Data'!I16))),'Data Summary'!DJ22="Yes"),100-OFFSET('Sanitation Data'!$I$4,0,10*ROW('Sanitation Data'!I16)),NA())</f>
        <v>#N/A</v>
      </c>
      <c r="AV22" s="299" t="e">
        <f ca="1">+IF(AND(ISNUMBER(OFFSET('Sanitation Data'!$I$6,0,10*ROW('Sanitation Data'!I16))),'Data Summary'!DK22="Yes"),OFFSET('Sanitation Data'!$I$6,0,10*ROW('Sanitation Data'!I16)),NA())</f>
        <v>#N/A</v>
      </c>
      <c r="AW22" s="299" t="e">
        <f ca="1">+IF(AND(ISNUMBER(OFFSET('Sanitation Data'!$I$10,0,10*ROW('Sanitation Data'!I16))),'Data Summary'!DL22="Yes"),OFFSET('Sanitation Data'!$I$10,0,10*ROW('Sanitation Data'!I16)),NA())</f>
        <v>#N/A</v>
      </c>
      <c r="AX22" s="299" t="e">
        <f ca="1">+IF(AND(ISNUMBER(OFFSET('Sanitation Data'!$I$11,0,10*ROW('Sanitation Data'!I16))),'Data Summary'!DM22="Yes"),OFFSET('Sanitation Data'!$I$11,0,10*ROW('Sanitation Data'!I16)),NA())</f>
        <v>#N/A</v>
      </c>
      <c r="AY22" s="299" t="e">
        <f ca="1">+IF(AND(ISNUMBER(OFFSET('Sanitation Data'!$I$12,0,10*ROW('Sanitation Data'!I16))),'Data Summary'!DN22="Yes"),OFFSET('Sanitation Data'!$I$12,0,10*ROW('Sanitation Data'!I16)),NA())</f>
        <v>#N/A</v>
      </c>
      <c r="AZ22" s="300" t="e">
        <f ca="1">+IF(AND(ISNUMBER(OFFSET('Hygiene Data'!$D$5,0,10*ROW('Hygiene Data'!D16))),'Data Summary'!DO22="Yes"),OFFSET('Hygiene Data'!$D$5,0,10*ROW('Hygiene Data'!D16)),NA())</f>
        <v>#N/A</v>
      </c>
      <c r="BA22" s="300" t="e">
        <f ca="1">+IF(AND(ISNUMBER(OFFSET('Hygiene Data'!$D$7,0,10*ROW('Hygiene Data'!D16))),'Data Summary'!DP22="Yes"),OFFSET('Hygiene Data'!$D$7,0,10*ROW('Hygiene Data'!D16)),NA())</f>
        <v>#N/A</v>
      </c>
      <c r="BB22" s="300" t="e">
        <f ca="1">+IF(AND(ISNUMBER(OFFSET('Hygiene Data'!$D$9,0,10*ROW('Hygiene Data'!D16))),'Data Summary'!DQ22="Yes"),OFFSET('Hygiene Data'!$D$9,0,10*ROW('Hygiene Data'!D16)),NA())</f>
        <v>#N/A</v>
      </c>
      <c r="BC22" s="300" t="e">
        <f ca="1">+IF(AND(ISNUMBER(OFFSET('Hygiene Data'!$E$5,0,10*ROW('Hygiene Data'!E16))),'Data Summary'!DR22="Yes"),OFFSET('Hygiene Data'!$E$5,0,10*ROW('Hygiene Data'!E16)),NA())</f>
        <v>#N/A</v>
      </c>
      <c r="BD22" s="300" t="e">
        <f ca="1">+IF(AND(ISNUMBER(OFFSET('Hygiene Data'!$E$7,0,10*ROW('Hygiene Data'!E16))),'Data Summary'!DS22="Yes"),OFFSET('Hygiene Data'!$E$7,0,10*ROW('Hygiene Data'!E16)),NA())</f>
        <v>#N/A</v>
      </c>
      <c r="BE22" s="300" t="e">
        <f ca="1">+IF(AND(ISNUMBER(OFFSET('Hygiene Data'!$E$9,0,10*ROW('Hygiene Data'!E16))),'Data Summary'!DT22="Yes"),OFFSET('Hygiene Data'!$E$9,0,10*ROW('Hygiene Data'!E16)),NA())</f>
        <v>#N/A</v>
      </c>
      <c r="BF22" s="300" t="e">
        <f ca="1">+IF(AND(ISNUMBER(OFFSET('Hygiene Data'!$F$5,0,10*ROW('Hygiene Data'!F16))),'Data Summary'!DU22="Yes"),OFFSET('Hygiene Data'!$F$5,0,10*ROW('Hygiene Data'!F16)),NA())</f>
        <v>#N/A</v>
      </c>
      <c r="BG22" s="300" t="e">
        <f ca="1">+IF(AND(ISNUMBER(OFFSET('Hygiene Data'!$F$7,0,10*ROW('Hygiene Data'!F16))),'Data Summary'!DV22="Yes"),OFFSET('Hygiene Data'!$F$7,0,10*ROW('Hygiene Data'!F16)),NA())</f>
        <v>#N/A</v>
      </c>
      <c r="BH22" s="300" t="e">
        <f ca="1">+IF(AND(ISNUMBER(OFFSET('Hygiene Data'!$F$9,0,10*ROW('Hygiene Data'!F16))),'Data Summary'!DW22="Yes"),OFFSET('Hygiene Data'!$F$9,0,10*ROW('Hygiene Data'!F16)),NA())</f>
        <v>#N/A</v>
      </c>
      <c r="BI22" s="300" t="e">
        <f ca="1">+IF(AND(ISNUMBER(OFFSET('Hygiene Data'!$G$5,0,10*ROW('Hygiene Data'!G16))),'Data Summary'!DX22="Yes"),OFFSET('Hygiene Data'!$G$5,0,10*ROW('Hygiene Data'!G16)),NA())</f>
        <v>#N/A</v>
      </c>
      <c r="BJ22" s="300" t="e">
        <f ca="1">+IF(AND(ISNUMBER(OFFSET('Hygiene Data'!$G$7,0,10*ROW('Hygiene Data'!G16))),'Data Summary'!DY22="Yes"),OFFSET('Hygiene Data'!$G$7,0,10*ROW('Hygiene Data'!G16)),NA())</f>
        <v>#N/A</v>
      </c>
      <c r="BK22" s="300" t="e">
        <f ca="1">+IF(AND(ISNUMBER(OFFSET('Hygiene Data'!$G$9,0,10*ROW('Hygiene Data'!G16))),'Data Summary'!DZ22="Yes"),OFFSET('Hygiene Data'!$G$9,0,10*ROW('Hygiene Data'!G16)),NA())</f>
        <v>#N/A</v>
      </c>
      <c r="BL22" s="300" t="e">
        <f ca="1">+IF(AND(ISNUMBER(OFFSET('Hygiene Data'!$H$5,0,10*ROW('Hygiene Data'!H16))),'Data Summary'!EA22="Yes"),OFFSET('Hygiene Data'!$H$5,0,10*ROW('Hygiene Data'!H16)),NA())</f>
        <v>#N/A</v>
      </c>
      <c r="BM22" s="300" t="e">
        <f ca="1">+IF(AND(ISNUMBER(OFFSET('Hygiene Data'!$H$7,0,10*ROW('Hygiene Data'!H16))),'Data Summary'!EB22="Yes"),OFFSET('Hygiene Data'!$H$7,0,10*ROW('Hygiene Data'!H16)),NA())</f>
        <v>#N/A</v>
      </c>
      <c r="BN22" s="300" t="e">
        <f ca="1">+IF(AND(ISNUMBER(OFFSET('Hygiene Data'!$H$9,0,10*ROW('Hygiene Data'!H16))),'Data Summary'!EC22="Yes"),OFFSET('Hygiene Data'!$H$9,0,10*ROW('Hygiene Data'!H16)),NA())</f>
        <v>#N/A</v>
      </c>
      <c r="BO22" s="300" t="e">
        <f ca="1">+IF(AND(ISNUMBER(OFFSET('Hygiene Data'!$I$5,0,10*ROW('Hygiene Data'!I16))),'Data Summary'!ED22="Yes"),OFFSET('Hygiene Data'!$I$5,0,10*ROW('Hygiene Data'!I16)),NA())</f>
        <v>#N/A</v>
      </c>
      <c r="BP22" s="300" t="e">
        <f ca="1">+IF(AND(ISNUMBER(OFFSET('Hygiene Data'!$I$7,0,10*ROW('Hygiene Data'!I16))),'Data Summary'!EE22="Yes"),OFFSET('Hygiene Data'!$I$7,0,10*ROW('Hygiene Data'!I16)),NA())</f>
        <v>#N/A</v>
      </c>
      <c r="BQ22" s="300" t="e">
        <f ca="1">+IF(AND(ISNUMBER(OFFSET('Hygiene Data'!$I$9,0,10*ROW('Hygiene Data'!I16))),'Data Summary'!EF22="Yes"),OFFSET('Hygiene Data'!$I$9,0,10*ROW('Hygiene Data'!I16)),NA())</f>
        <v>#N/A</v>
      </c>
    </row>
    <row r="23" spans="1:69" x14ac:dyDescent="0.2">
      <c r="A23" s="296" t="e">
        <f ca="1">+RIGHT('Data Summary'!A23,LEN('Data Summary'!A23)-9)</f>
        <v>#VALUE!</v>
      </c>
      <c r="B23" s="270" t="str">
        <f ca="1">+IF(ISTEXT('Data Summary'!B23),'Data Summary'!B23,"")</f>
        <v/>
      </c>
      <c r="C23" s="297" t="e">
        <f ca="1">+VALUE('Data Summary'!C23)</f>
        <v>#VALUE!</v>
      </c>
      <c r="D23" s="298" t="e">
        <f ca="1">+IF(AND(ISNUMBER(OFFSET('Water Data'!$D$4,0,10*ROW('Water Data'!D17))),'Data Summary'!BS23="Yes"),100-OFFSET('Water Data'!$D$4,0,10*ROW('Water Data'!D17)),NA())</f>
        <v>#N/A</v>
      </c>
      <c r="E23" s="298" t="e">
        <f ca="1">+IF(AND(ISNUMBER(OFFSET('Water Data'!$D$6,0,10*ROW('Water Data'!D17))),'Data Summary'!BT23="Yes"),OFFSET('Water Data'!$D$6,0,10*ROW('Water Data'!D17)),NA())</f>
        <v>#N/A</v>
      </c>
      <c r="F23" s="298" t="e">
        <f ca="1">+IF(AND(ISNUMBER(OFFSET('Water Data'!$D$9,0,10*ROW('Water Data'!D17))),'Data Summary'!BU23="Yes"),OFFSET('Water Data'!$D$9,0,10*ROW('Water Data'!D17)),NA())</f>
        <v>#N/A</v>
      </c>
      <c r="G23" s="298" t="e">
        <f ca="1">+IF(AND(ISNUMBER(OFFSET('Water Data'!$E$4,0,10*ROW('Water Data'!E17))),'Data Summary'!BV23="Yes"),100-OFFSET('Water Data'!$E$4,0,10*ROW('Water Data'!E17)),NA())</f>
        <v>#N/A</v>
      </c>
      <c r="H23" s="298" t="e">
        <f ca="1">+IF(AND(ISNUMBER(OFFSET('Water Data'!$E$6,0,10*ROW('Water Data'!E17))),'Data Summary'!BW23="Yes"),OFFSET('Water Data'!$E$6,0,10*ROW('Water Data'!E17)),NA())</f>
        <v>#N/A</v>
      </c>
      <c r="I23" s="298" t="e">
        <f ca="1">+IF(AND(ISNUMBER(OFFSET('Water Data'!$E$9,0,10*ROW('Water Data'!E17))),'Data Summary'!BX23="Yes"),OFFSET('Water Data'!$E$9,0,10*ROW('Water Data'!E17)),NA())</f>
        <v>#N/A</v>
      </c>
      <c r="J23" s="298" t="e">
        <f ca="1">+IF(AND(ISNUMBER(OFFSET('Water Data'!$F$4,0,10*ROW('Water Data'!F17))),'Data Summary'!BY23="Yes"),100-OFFSET('Water Data'!$F$4,0,10*ROW('Water Data'!F17)),NA())</f>
        <v>#N/A</v>
      </c>
      <c r="K23" s="298" t="e">
        <f ca="1">+IF(AND(ISNUMBER(OFFSET('Water Data'!$F$6,0,10*ROW('Water Data'!F17))),'Data Summary'!BZ23="Yes"),OFFSET('Water Data'!$F$6,0,10*ROW('Water Data'!F17)),NA())</f>
        <v>#N/A</v>
      </c>
      <c r="L23" s="298" t="e">
        <f ca="1">+IF(AND(ISNUMBER(OFFSET('Water Data'!$F$9,0,10*ROW('Water Data'!F17))),'Data Summary'!CA23="Yes"),OFFSET('Water Data'!$F$9,0,10*ROW('Water Data'!F17)),NA())</f>
        <v>#N/A</v>
      </c>
      <c r="M23" s="298" t="e">
        <f ca="1">+IF(AND(ISNUMBER(OFFSET('Water Data'!$G$4,0,10*ROW('Water Data'!G17))),'Data Summary'!CB23="Yes"),100-OFFSET('Water Data'!$G$4,0,10*ROW('Water Data'!G17)),NA())</f>
        <v>#N/A</v>
      </c>
      <c r="N23" s="298" t="e">
        <f ca="1">+IF(AND(ISNUMBER(OFFSET('Water Data'!$G$6,0,10*ROW('Water Data'!G17))),'Data Summary'!CC23="Yes"),OFFSET('Water Data'!$G$6,0,10*ROW('Water Data'!G17)),NA())</f>
        <v>#N/A</v>
      </c>
      <c r="O23" s="298" t="e">
        <f ca="1">+IF(AND(ISNUMBER(OFFSET('Water Data'!$G$9,0,10*ROW('Water Data'!G17))),'Data Summary'!CD23="Yes"),OFFSET('Water Data'!$G$9,0,10*ROW('Water Data'!G17)),NA())</f>
        <v>#N/A</v>
      </c>
      <c r="P23" s="298" t="e">
        <f ca="1">+IF(AND(ISNUMBER(OFFSET('Water Data'!$H$4,0,10*ROW('Water Data'!H17))),'Data Summary'!CE23="Yes"),100-OFFSET('Water Data'!$H$4,0,10*ROW('Water Data'!H17)),NA())</f>
        <v>#N/A</v>
      </c>
      <c r="Q23" s="298" t="e">
        <f ca="1">+IF(AND(ISNUMBER(OFFSET('Water Data'!$H$6,0,10*ROW('Water Data'!H17))),'Data Summary'!CF23="Yes"),OFFSET('Water Data'!$H$6,0,10*ROW('Water Data'!H17)),NA())</f>
        <v>#N/A</v>
      </c>
      <c r="R23" s="298" t="e">
        <f ca="1">+IF(AND(ISNUMBER(OFFSET('Water Data'!$H$9,0,10*ROW('Water Data'!H17))),'Data Summary'!CG23="Yes"),OFFSET('Water Data'!$H$9,0,10*ROW('Water Data'!H17)),NA())</f>
        <v>#N/A</v>
      </c>
      <c r="S23" s="298" t="e">
        <f ca="1">+IF(AND(ISNUMBER(OFFSET('Water Data'!$I$4,0,10*ROW('Water Data'!I17))),'Data Summary'!CH23="Yes"),100-OFFSET('Water Data'!$I$4,0,10*ROW('Water Data'!I17)),NA())</f>
        <v>#N/A</v>
      </c>
      <c r="T23" s="298" t="e">
        <f ca="1">+IF(AND(ISNUMBER(OFFSET('Water Data'!$I$6,0,10*ROW('Water Data'!I17))),'Data Summary'!CI23="Yes"),OFFSET('Water Data'!$I$6,0,10*ROW('Water Data'!I17)),NA())</f>
        <v>#N/A</v>
      </c>
      <c r="U23" s="298" t="e">
        <f ca="1">+IF(AND(ISNUMBER(OFFSET('Water Data'!$I$9,0,10*ROW('Water Data'!I17))),'Data Summary'!CJ23="Yes"),OFFSET('Water Data'!$I$9,0,10*ROW('Water Data'!I17)),NA())</f>
        <v>#N/A</v>
      </c>
      <c r="V23" s="299" t="e">
        <f ca="1">+IF(AND(ISNUMBER(OFFSET('Sanitation Data'!$D$4,0,10*ROW('Sanitation Data'!D17))),'Data Summary'!CK23="Yes"),100-OFFSET('Sanitation Data'!$D$4,0,10*ROW('Sanitation Data'!D17)),NA())</f>
        <v>#N/A</v>
      </c>
      <c r="W23" s="299" t="e">
        <f ca="1">+IF(AND(ISNUMBER(OFFSET('Sanitation Data'!$D$6,0,10*ROW('Sanitation Data'!D17))),'Data Summary'!CL23="Yes"),OFFSET('Sanitation Data'!$D$6,0,10*ROW('Sanitation Data'!D17)),NA())</f>
        <v>#N/A</v>
      </c>
      <c r="X23" s="299" t="e">
        <f ca="1">+IF(AND(ISNUMBER(OFFSET('Sanitation Data'!$D$10,0,10*ROW('Sanitation Data'!D17))),'Data Summary'!CM23="Yes"),OFFSET('Sanitation Data'!$D$10,0,10*ROW('Sanitation Data'!D17)),NA())</f>
        <v>#N/A</v>
      </c>
      <c r="Y23" s="299" t="e">
        <f ca="1">+IF(AND(ISNUMBER(OFFSET('Sanitation Data'!$D$11,0,10*ROW('Sanitation Data'!D17))),'Data Summary'!CN23="Yes"),OFFSET('Sanitation Data'!$D$11,0,10*ROW('Sanitation Data'!D17)),NA())</f>
        <v>#N/A</v>
      </c>
      <c r="Z23" s="299" t="e">
        <f ca="1">+IF(AND(ISNUMBER(OFFSET('Sanitation Data'!$D$12,0,10*ROW('Sanitation Data'!D17))),'Data Summary'!CO23="Yes"),OFFSET('Sanitation Data'!$D$12,0,10*ROW('Sanitation Data'!D17)),NA())</f>
        <v>#N/A</v>
      </c>
      <c r="AA23" s="299" t="e">
        <f ca="1">+IF(AND(ISNUMBER(OFFSET('Sanitation Data'!$E$4,0,10*ROW('Sanitation Data'!E17))),'Data Summary'!CP23="Yes"),100-OFFSET('Sanitation Data'!$E$4,0,10*ROW('Sanitation Data'!E17)),NA())</f>
        <v>#N/A</v>
      </c>
      <c r="AB23" s="299" t="e">
        <f ca="1">+IF(AND(ISNUMBER(OFFSET('Sanitation Data'!$E$6,0,10*ROW('Sanitation Data'!E17))),'Data Summary'!CQ23="Yes"),OFFSET('Sanitation Data'!$E$6,0,10*ROW('Sanitation Data'!E17)),NA())</f>
        <v>#N/A</v>
      </c>
      <c r="AC23" s="299" t="e">
        <f ca="1">+IF(AND(ISNUMBER(OFFSET('Sanitation Data'!$E$10,0,10*ROW('Sanitation Data'!E17))),'Data Summary'!CR23="Yes"),OFFSET('Sanitation Data'!$E$10,0,10*ROW('Sanitation Data'!E17)),NA())</f>
        <v>#N/A</v>
      </c>
      <c r="AD23" s="299" t="e">
        <f ca="1">+IF(AND(ISNUMBER(OFFSET('Sanitation Data'!$E$11,0,10*ROW('Sanitation Data'!E17))),'Data Summary'!CS23="Yes"),OFFSET('Sanitation Data'!$E$11,0,10*ROW('Sanitation Data'!E17)),NA())</f>
        <v>#N/A</v>
      </c>
      <c r="AE23" s="299" t="e">
        <f ca="1">+IF(AND(ISNUMBER(OFFSET('Sanitation Data'!$E$12,0,10*ROW('Sanitation Data'!E17))),'Data Summary'!CT23="Yes"),OFFSET('Sanitation Data'!$E$12,0,10*ROW('Sanitation Data'!E17)),NA())</f>
        <v>#N/A</v>
      </c>
      <c r="AF23" s="299" t="e">
        <f ca="1">+IF(AND(ISNUMBER(OFFSET('Sanitation Data'!$F$4,0,10*ROW('Sanitation Data'!F17))),'Data Summary'!CU23="Yes"),100-OFFSET('Sanitation Data'!$F$4,0,10*ROW('Sanitation Data'!F17)),NA())</f>
        <v>#N/A</v>
      </c>
      <c r="AG23" s="299" t="e">
        <f ca="1">+IF(AND(ISNUMBER(OFFSET('Sanitation Data'!$F$6,0,10*ROW('Sanitation Data'!F17))),'Data Summary'!CV23="Yes"),OFFSET('Sanitation Data'!$F$6,0,10*ROW('Sanitation Data'!F17)),NA())</f>
        <v>#N/A</v>
      </c>
      <c r="AH23" s="299" t="e">
        <f ca="1">+IF(AND(ISNUMBER(OFFSET('Sanitation Data'!$F$10,0,10*ROW('Sanitation Data'!F17))),'Data Summary'!CW23="Yes"),OFFSET('Sanitation Data'!$F$10,0,10*ROW('Sanitation Data'!F17)),NA())</f>
        <v>#N/A</v>
      </c>
      <c r="AI23" s="299" t="e">
        <f ca="1">+IF(AND(ISNUMBER(OFFSET('Sanitation Data'!$F$11,0,10*ROW('Sanitation Data'!F17))),'Data Summary'!CX23="Yes"),OFFSET('Sanitation Data'!$F$11,0,10*ROW('Sanitation Data'!F17)),NA())</f>
        <v>#N/A</v>
      </c>
      <c r="AJ23" s="299" t="e">
        <f ca="1">+IF(AND(ISNUMBER(OFFSET('Sanitation Data'!$F$12,0,10*ROW('Sanitation Data'!F17))),'Data Summary'!CY23="Yes"),OFFSET('Sanitation Data'!$F$12,0,10*ROW('Sanitation Data'!F17)),NA())</f>
        <v>#N/A</v>
      </c>
      <c r="AK23" s="299" t="e">
        <f ca="1">+IF(AND(ISNUMBER(OFFSET('Sanitation Data'!$G$4,0,10*ROW('Sanitation Data'!G17))),'Data Summary'!CZ23="Yes"),100-OFFSET('Sanitation Data'!$G$4,0,10*ROW('Sanitation Data'!G17)),NA())</f>
        <v>#N/A</v>
      </c>
      <c r="AL23" s="299" t="e">
        <f ca="1">+IF(AND(ISNUMBER(OFFSET('Sanitation Data'!$G$6,0,10*ROW('Sanitation Data'!G17))),'Data Summary'!DA23="Yes"),OFFSET('Sanitation Data'!$G$6,0,10*ROW('Sanitation Data'!G17)),NA())</f>
        <v>#N/A</v>
      </c>
      <c r="AM23" s="299" t="e">
        <f ca="1">+IF(AND(ISNUMBER(OFFSET('Sanitation Data'!$G$10,0,10*ROW('Sanitation Data'!G17))),'Data Summary'!DB23="Yes"),OFFSET('Sanitation Data'!$G$10,0,10*ROW('Sanitation Data'!G17)),NA())</f>
        <v>#N/A</v>
      </c>
      <c r="AN23" s="299" t="e">
        <f ca="1">+IF(AND(ISNUMBER(OFFSET('Sanitation Data'!$G$11,0,10*ROW('Sanitation Data'!G17))),'Data Summary'!DC23="Yes"),OFFSET('Sanitation Data'!$G$11,0,10*ROW('Sanitation Data'!G17)),NA())</f>
        <v>#N/A</v>
      </c>
      <c r="AO23" s="299" t="e">
        <f ca="1">+IF(AND(ISNUMBER(OFFSET('Sanitation Data'!$G$12,0,10*ROW('Sanitation Data'!G17))),'Data Summary'!DD23="Yes"),OFFSET('Sanitation Data'!$G$12,0,10*ROW('Sanitation Data'!G17)),NA())</f>
        <v>#N/A</v>
      </c>
      <c r="AP23" s="299" t="e">
        <f ca="1">+IF(AND(ISNUMBER(OFFSET('Sanitation Data'!$H$4,0,10*ROW('Sanitation Data'!H17))),'Data Summary'!DE23="Yes"),100-OFFSET('Sanitation Data'!$H$4,0,10*ROW('Sanitation Data'!H17)),NA())</f>
        <v>#N/A</v>
      </c>
      <c r="AQ23" s="299" t="e">
        <f ca="1">+IF(AND(ISNUMBER(OFFSET('Sanitation Data'!$H$6,0,10*ROW('Sanitation Data'!H17))),'Data Summary'!DF23="Yes"),OFFSET('Sanitation Data'!$H$6,0,10*ROW('Sanitation Data'!H17)),NA())</f>
        <v>#N/A</v>
      </c>
      <c r="AR23" s="299" t="e">
        <f ca="1">+IF(AND(ISNUMBER(OFFSET('Sanitation Data'!$H$10,0,10*ROW('Sanitation Data'!H17))),'Data Summary'!DG23="Yes"),OFFSET('Sanitation Data'!$H$10,0,10*ROW('Sanitation Data'!H17)),NA())</f>
        <v>#N/A</v>
      </c>
      <c r="AS23" s="299" t="e">
        <f ca="1">+IF(AND(ISNUMBER(OFFSET('Sanitation Data'!$H$11,0,10*ROW('Sanitation Data'!H17))),'Data Summary'!DH23="Yes"),OFFSET('Sanitation Data'!$H$11,0,10*ROW('Sanitation Data'!H17)),NA())</f>
        <v>#N/A</v>
      </c>
      <c r="AT23" s="299" t="e">
        <f ca="1">+IF(AND(ISNUMBER(OFFSET('Sanitation Data'!$H$12,0,10*ROW('Sanitation Data'!H17))),'Data Summary'!DI23="Yes"),OFFSET('Sanitation Data'!$H$12,0,10*ROW('Sanitation Data'!H17)),NA())</f>
        <v>#N/A</v>
      </c>
      <c r="AU23" s="299" t="e">
        <f ca="1">+IF(AND(ISNUMBER(OFFSET('Sanitation Data'!$I$4,0,10*ROW('Sanitation Data'!I17))),'Data Summary'!DJ23="Yes"),100-OFFSET('Sanitation Data'!$I$4,0,10*ROW('Sanitation Data'!I17)),NA())</f>
        <v>#N/A</v>
      </c>
      <c r="AV23" s="299" t="e">
        <f ca="1">+IF(AND(ISNUMBER(OFFSET('Sanitation Data'!$I$6,0,10*ROW('Sanitation Data'!I17))),'Data Summary'!DK23="Yes"),OFFSET('Sanitation Data'!$I$6,0,10*ROW('Sanitation Data'!I17)),NA())</f>
        <v>#N/A</v>
      </c>
      <c r="AW23" s="299" t="e">
        <f ca="1">+IF(AND(ISNUMBER(OFFSET('Sanitation Data'!$I$10,0,10*ROW('Sanitation Data'!I17))),'Data Summary'!DL23="Yes"),OFFSET('Sanitation Data'!$I$10,0,10*ROW('Sanitation Data'!I17)),NA())</f>
        <v>#N/A</v>
      </c>
      <c r="AX23" s="299" t="e">
        <f ca="1">+IF(AND(ISNUMBER(OFFSET('Sanitation Data'!$I$11,0,10*ROW('Sanitation Data'!I17))),'Data Summary'!DM23="Yes"),OFFSET('Sanitation Data'!$I$11,0,10*ROW('Sanitation Data'!I17)),NA())</f>
        <v>#N/A</v>
      </c>
      <c r="AY23" s="299" t="e">
        <f ca="1">+IF(AND(ISNUMBER(OFFSET('Sanitation Data'!$I$12,0,10*ROW('Sanitation Data'!I17))),'Data Summary'!DN23="Yes"),OFFSET('Sanitation Data'!$I$12,0,10*ROW('Sanitation Data'!I17)),NA())</f>
        <v>#N/A</v>
      </c>
      <c r="AZ23" s="300" t="e">
        <f ca="1">+IF(AND(ISNUMBER(OFFSET('Hygiene Data'!$D$5,0,10*ROW('Hygiene Data'!D17))),'Data Summary'!DO23="Yes"),OFFSET('Hygiene Data'!$D$5,0,10*ROW('Hygiene Data'!D17)),NA())</f>
        <v>#N/A</v>
      </c>
      <c r="BA23" s="300" t="e">
        <f ca="1">+IF(AND(ISNUMBER(OFFSET('Hygiene Data'!$D$7,0,10*ROW('Hygiene Data'!D17))),'Data Summary'!DP23="Yes"),OFFSET('Hygiene Data'!$D$7,0,10*ROW('Hygiene Data'!D17)),NA())</f>
        <v>#N/A</v>
      </c>
      <c r="BB23" s="300" t="e">
        <f ca="1">+IF(AND(ISNUMBER(OFFSET('Hygiene Data'!$D$9,0,10*ROW('Hygiene Data'!D17))),'Data Summary'!DQ23="Yes"),OFFSET('Hygiene Data'!$D$9,0,10*ROW('Hygiene Data'!D17)),NA())</f>
        <v>#N/A</v>
      </c>
      <c r="BC23" s="300" t="e">
        <f ca="1">+IF(AND(ISNUMBER(OFFSET('Hygiene Data'!$E$5,0,10*ROW('Hygiene Data'!E17))),'Data Summary'!DR23="Yes"),OFFSET('Hygiene Data'!$E$5,0,10*ROW('Hygiene Data'!E17)),NA())</f>
        <v>#N/A</v>
      </c>
      <c r="BD23" s="300" t="e">
        <f ca="1">+IF(AND(ISNUMBER(OFFSET('Hygiene Data'!$E$7,0,10*ROW('Hygiene Data'!E17))),'Data Summary'!DS23="Yes"),OFFSET('Hygiene Data'!$E$7,0,10*ROW('Hygiene Data'!E17)),NA())</f>
        <v>#N/A</v>
      </c>
      <c r="BE23" s="300" t="e">
        <f ca="1">+IF(AND(ISNUMBER(OFFSET('Hygiene Data'!$E$9,0,10*ROW('Hygiene Data'!E17))),'Data Summary'!DT23="Yes"),OFFSET('Hygiene Data'!$E$9,0,10*ROW('Hygiene Data'!E17)),NA())</f>
        <v>#N/A</v>
      </c>
      <c r="BF23" s="300" t="e">
        <f ca="1">+IF(AND(ISNUMBER(OFFSET('Hygiene Data'!$F$5,0,10*ROW('Hygiene Data'!F17))),'Data Summary'!DU23="Yes"),OFFSET('Hygiene Data'!$F$5,0,10*ROW('Hygiene Data'!F17)),NA())</f>
        <v>#N/A</v>
      </c>
      <c r="BG23" s="300" t="e">
        <f ca="1">+IF(AND(ISNUMBER(OFFSET('Hygiene Data'!$F$7,0,10*ROW('Hygiene Data'!F17))),'Data Summary'!DV23="Yes"),OFFSET('Hygiene Data'!$F$7,0,10*ROW('Hygiene Data'!F17)),NA())</f>
        <v>#N/A</v>
      </c>
      <c r="BH23" s="300" t="e">
        <f ca="1">+IF(AND(ISNUMBER(OFFSET('Hygiene Data'!$F$9,0,10*ROW('Hygiene Data'!F17))),'Data Summary'!DW23="Yes"),OFFSET('Hygiene Data'!$F$9,0,10*ROW('Hygiene Data'!F17)),NA())</f>
        <v>#N/A</v>
      </c>
      <c r="BI23" s="300" t="e">
        <f ca="1">+IF(AND(ISNUMBER(OFFSET('Hygiene Data'!$G$5,0,10*ROW('Hygiene Data'!G17))),'Data Summary'!DX23="Yes"),OFFSET('Hygiene Data'!$G$5,0,10*ROW('Hygiene Data'!G17)),NA())</f>
        <v>#N/A</v>
      </c>
      <c r="BJ23" s="300" t="e">
        <f ca="1">+IF(AND(ISNUMBER(OFFSET('Hygiene Data'!$G$7,0,10*ROW('Hygiene Data'!G17))),'Data Summary'!DY23="Yes"),OFFSET('Hygiene Data'!$G$7,0,10*ROW('Hygiene Data'!G17)),NA())</f>
        <v>#N/A</v>
      </c>
      <c r="BK23" s="300" t="e">
        <f ca="1">+IF(AND(ISNUMBER(OFFSET('Hygiene Data'!$G$9,0,10*ROW('Hygiene Data'!G17))),'Data Summary'!DZ23="Yes"),OFFSET('Hygiene Data'!$G$9,0,10*ROW('Hygiene Data'!G17)),NA())</f>
        <v>#N/A</v>
      </c>
      <c r="BL23" s="300" t="e">
        <f ca="1">+IF(AND(ISNUMBER(OFFSET('Hygiene Data'!$H$5,0,10*ROW('Hygiene Data'!H17))),'Data Summary'!EA23="Yes"),OFFSET('Hygiene Data'!$H$5,0,10*ROW('Hygiene Data'!H17)),NA())</f>
        <v>#N/A</v>
      </c>
      <c r="BM23" s="300" t="e">
        <f ca="1">+IF(AND(ISNUMBER(OFFSET('Hygiene Data'!$H$7,0,10*ROW('Hygiene Data'!H17))),'Data Summary'!EB23="Yes"),OFFSET('Hygiene Data'!$H$7,0,10*ROW('Hygiene Data'!H17)),NA())</f>
        <v>#N/A</v>
      </c>
      <c r="BN23" s="300" t="e">
        <f ca="1">+IF(AND(ISNUMBER(OFFSET('Hygiene Data'!$H$9,0,10*ROW('Hygiene Data'!H17))),'Data Summary'!EC23="Yes"),OFFSET('Hygiene Data'!$H$9,0,10*ROW('Hygiene Data'!H17)),NA())</f>
        <v>#N/A</v>
      </c>
      <c r="BO23" s="300" t="e">
        <f ca="1">+IF(AND(ISNUMBER(OFFSET('Hygiene Data'!$I$5,0,10*ROW('Hygiene Data'!I17))),'Data Summary'!ED23="Yes"),OFFSET('Hygiene Data'!$I$5,0,10*ROW('Hygiene Data'!I17)),NA())</f>
        <v>#N/A</v>
      </c>
      <c r="BP23" s="300" t="e">
        <f ca="1">+IF(AND(ISNUMBER(OFFSET('Hygiene Data'!$I$7,0,10*ROW('Hygiene Data'!I17))),'Data Summary'!EE23="Yes"),OFFSET('Hygiene Data'!$I$7,0,10*ROW('Hygiene Data'!I17)),NA())</f>
        <v>#N/A</v>
      </c>
      <c r="BQ23" s="300" t="e">
        <f ca="1">+IF(AND(ISNUMBER(OFFSET('Hygiene Data'!$I$9,0,10*ROW('Hygiene Data'!I17))),'Data Summary'!EF23="Yes"),OFFSET('Hygiene Data'!$I$9,0,10*ROW('Hygiene Data'!I17)),NA())</f>
        <v>#N/A</v>
      </c>
    </row>
    <row r="24" spans="1:69" x14ac:dyDescent="0.2">
      <c r="A24" s="296" t="e">
        <f ca="1">+RIGHT('Data Summary'!A24,LEN('Data Summary'!A24)-9)</f>
        <v>#VALUE!</v>
      </c>
      <c r="B24" s="270" t="str">
        <f ca="1">+IF(ISTEXT('Data Summary'!B24),'Data Summary'!B24,"")</f>
        <v/>
      </c>
      <c r="C24" s="297" t="e">
        <f ca="1">+VALUE('Data Summary'!C24)</f>
        <v>#VALUE!</v>
      </c>
      <c r="D24" s="298" t="e">
        <f ca="1">+IF(AND(ISNUMBER(OFFSET('Water Data'!$D$4,0,10*ROW('Water Data'!D18))),'Data Summary'!BS24="Yes"),100-OFFSET('Water Data'!$D$4,0,10*ROW('Water Data'!D18)),NA())</f>
        <v>#N/A</v>
      </c>
      <c r="E24" s="298" t="e">
        <f ca="1">+IF(AND(ISNUMBER(OFFSET('Water Data'!$D$6,0,10*ROW('Water Data'!D18))),'Data Summary'!BT24="Yes"),OFFSET('Water Data'!$D$6,0,10*ROW('Water Data'!D18)),NA())</f>
        <v>#N/A</v>
      </c>
      <c r="F24" s="298" t="e">
        <f ca="1">+IF(AND(ISNUMBER(OFFSET('Water Data'!$D$9,0,10*ROW('Water Data'!D18))),'Data Summary'!BU24="Yes"),OFFSET('Water Data'!$D$9,0,10*ROW('Water Data'!D18)),NA())</f>
        <v>#N/A</v>
      </c>
      <c r="G24" s="298" t="e">
        <f ca="1">+IF(AND(ISNUMBER(OFFSET('Water Data'!$E$4,0,10*ROW('Water Data'!E18))),'Data Summary'!BV24="Yes"),100-OFFSET('Water Data'!$E$4,0,10*ROW('Water Data'!E18)),NA())</f>
        <v>#N/A</v>
      </c>
      <c r="H24" s="298" t="e">
        <f ca="1">+IF(AND(ISNUMBER(OFFSET('Water Data'!$E$6,0,10*ROW('Water Data'!E18))),'Data Summary'!BW24="Yes"),OFFSET('Water Data'!$E$6,0,10*ROW('Water Data'!E18)),NA())</f>
        <v>#N/A</v>
      </c>
      <c r="I24" s="298" t="e">
        <f ca="1">+IF(AND(ISNUMBER(OFFSET('Water Data'!$E$9,0,10*ROW('Water Data'!E18))),'Data Summary'!BX24="Yes"),OFFSET('Water Data'!$E$9,0,10*ROW('Water Data'!E18)),NA())</f>
        <v>#N/A</v>
      </c>
      <c r="J24" s="298" t="e">
        <f ca="1">+IF(AND(ISNUMBER(OFFSET('Water Data'!$F$4,0,10*ROW('Water Data'!F18))),'Data Summary'!BY24="Yes"),100-OFFSET('Water Data'!$F$4,0,10*ROW('Water Data'!F18)),NA())</f>
        <v>#N/A</v>
      </c>
      <c r="K24" s="298" t="e">
        <f ca="1">+IF(AND(ISNUMBER(OFFSET('Water Data'!$F$6,0,10*ROW('Water Data'!F18))),'Data Summary'!BZ24="Yes"),OFFSET('Water Data'!$F$6,0,10*ROW('Water Data'!F18)),NA())</f>
        <v>#N/A</v>
      </c>
      <c r="L24" s="298" t="e">
        <f ca="1">+IF(AND(ISNUMBER(OFFSET('Water Data'!$F$9,0,10*ROW('Water Data'!F18))),'Data Summary'!CA24="Yes"),OFFSET('Water Data'!$F$9,0,10*ROW('Water Data'!F18)),NA())</f>
        <v>#N/A</v>
      </c>
      <c r="M24" s="298" t="e">
        <f ca="1">+IF(AND(ISNUMBER(OFFSET('Water Data'!$G$4,0,10*ROW('Water Data'!G18))),'Data Summary'!CB24="Yes"),100-OFFSET('Water Data'!$G$4,0,10*ROW('Water Data'!G18)),NA())</f>
        <v>#N/A</v>
      </c>
      <c r="N24" s="298" t="e">
        <f ca="1">+IF(AND(ISNUMBER(OFFSET('Water Data'!$G$6,0,10*ROW('Water Data'!G18))),'Data Summary'!CC24="Yes"),OFFSET('Water Data'!$G$6,0,10*ROW('Water Data'!G18)),NA())</f>
        <v>#N/A</v>
      </c>
      <c r="O24" s="298" t="e">
        <f ca="1">+IF(AND(ISNUMBER(OFFSET('Water Data'!$G$9,0,10*ROW('Water Data'!G18))),'Data Summary'!CD24="Yes"),OFFSET('Water Data'!$G$9,0,10*ROW('Water Data'!G18)),NA())</f>
        <v>#N/A</v>
      </c>
      <c r="P24" s="298" t="e">
        <f ca="1">+IF(AND(ISNUMBER(OFFSET('Water Data'!$H$4,0,10*ROW('Water Data'!H18))),'Data Summary'!CE24="Yes"),100-OFFSET('Water Data'!$H$4,0,10*ROW('Water Data'!H18)),NA())</f>
        <v>#N/A</v>
      </c>
      <c r="Q24" s="298" t="e">
        <f ca="1">+IF(AND(ISNUMBER(OFFSET('Water Data'!$H$6,0,10*ROW('Water Data'!H18))),'Data Summary'!CF24="Yes"),OFFSET('Water Data'!$H$6,0,10*ROW('Water Data'!H18)),NA())</f>
        <v>#N/A</v>
      </c>
      <c r="R24" s="298" t="e">
        <f ca="1">+IF(AND(ISNUMBER(OFFSET('Water Data'!$H$9,0,10*ROW('Water Data'!H18))),'Data Summary'!CG24="Yes"),OFFSET('Water Data'!$H$9,0,10*ROW('Water Data'!H18)),NA())</f>
        <v>#N/A</v>
      </c>
      <c r="S24" s="298" t="e">
        <f ca="1">+IF(AND(ISNUMBER(OFFSET('Water Data'!$I$4,0,10*ROW('Water Data'!I18))),'Data Summary'!CH24="Yes"),100-OFFSET('Water Data'!$I$4,0,10*ROW('Water Data'!I18)),NA())</f>
        <v>#N/A</v>
      </c>
      <c r="T24" s="298" t="e">
        <f ca="1">+IF(AND(ISNUMBER(OFFSET('Water Data'!$I$6,0,10*ROW('Water Data'!I18))),'Data Summary'!CI24="Yes"),OFFSET('Water Data'!$I$6,0,10*ROW('Water Data'!I18)),NA())</f>
        <v>#N/A</v>
      </c>
      <c r="U24" s="298" t="e">
        <f ca="1">+IF(AND(ISNUMBER(OFFSET('Water Data'!$I$9,0,10*ROW('Water Data'!I18))),'Data Summary'!CJ24="Yes"),OFFSET('Water Data'!$I$9,0,10*ROW('Water Data'!I18)),NA())</f>
        <v>#N/A</v>
      </c>
      <c r="V24" s="299" t="e">
        <f ca="1">+IF(AND(ISNUMBER(OFFSET('Sanitation Data'!$D$4,0,10*ROW('Sanitation Data'!D18))),'Data Summary'!CK24="Yes"),100-OFFSET('Sanitation Data'!$D$4,0,10*ROW('Sanitation Data'!D18)),NA())</f>
        <v>#N/A</v>
      </c>
      <c r="W24" s="299" t="e">
        <f ca="1">+IF(AND(ISNUMBER(OFFSET('Sanitation Data'!$D$6,0,10*ROW('Sanitation Data'!D18))),'Data Summary'!CL24="Yes"),OFFSET('Sanitation Data'!$D$6,0,10*ROW('Sanitation Data'!D18)),NA())</f>
        <v>#N/A</v>
      </c>
      <c r="X24" s="299" t="e">
        <f ca="1">+IF(AND(ISNUMBER(OFFSET('Sanitation Data'!$D$10,0,10*ROW('Sanitation Data'!D18))),'Data Summary'!CM24="Yes"),OFFSET('Sanitation Data'!$D$10,0,10*ROW('Sanitation Data'!D18)),NA())</f>
        <v>#N/A</v>
      </c>
      <c r="Y24" s="299" t="e">
        <f ca="1">+IF(AND(ISNUMBER(OFFSET('Sanitation Data'!$D$11,0,10*ROW('Sanitation Data'!D18))),'Data Summary'!CN24="Yes"),OFFSET('Sanitation Data'!$D$11,0,10*ROW('Sanitation Data'!D18)),NA())</f>
        <v>#N/A</v>
      </c>
      <c r="Z24" s="299" t="e">
        <f ca="1">+IF(AND(ISNUMBER(OFFSET('Sanitation Data'!$D$12,0,10*ROW('Sanitation Data'!D18))),'Data Summary'!CO24="Yes"),OFFSET('Sanitation Data'!$D$12,0,10*ROW('Sanitation Data'!D18)),NA())</f>
        <v>#N/A</v>
      </c>
      <c r="AA24" s="299" t="e">
        <f ca="1">+IF(AND(ISNUMBER(OFFSET('Sanitation Data'!$E$4,0,10*ROW('Sanitation Data'!E18))),'Data Summary'!CP24="Yes"),100-OFFSET('Sanitation Data'!$E$4,0,10*ROW('Sanitation Data'!E18)),NA())</f>
        <v>#N/A</v>
      </c>
      <c r="AB24" s="299" t="e">
        <f ca="1">+IF(AND(ISNUMBER(OFFSET('Sanitation Data'!$E$6,0,10*ROW('Sanitation Data'!E18))),'Data Summary'!CQ24="Yes"),OFFSET('Sanitation Data'!$E$6,0,10*ROW('Sanitation Data'!E18)),NA())</f>
        <v>#N/A</v>
      </c>
      <c r="AC24" s="299" t="e">
        <f ca="1">+IF(AND(ISNUMBER(OFFSET('Sanitation Data'!$E$10,0,10*ROW('Sanitation Data'!E18))),'Data Summary'!CR24="Yes"),OFFSET('Sanitation Data'!$E$10,0,10*ROW('Sanitation Data'!E18)),NA())</f>
        <v>#N/A</v>
      </c>
      <c r="AD24" s="299" t="e">
        <f ca="1">+IF(AND(ISNUMBER(OFFSET('Sanitation Data'!$E$11,0,10*ROW('Sanitation Data'!E18))),'Data Summary'!CS24="Yes"),OFFSET('Sanitation Data'!$E$11,0,10*ROW('Sanitation Data'!E18)),NA())</f>
        <v>#N/A</v>
      </c>
      <c r="AE24" s="299" t="e">
        <f ca="1">+IF(AND(ISNUMBER(OFFSET('Sanitation Data'!$E$12,0,10*ROW('Sanitation Data'!E18))),'Data Summary'!CT24="Yes"),OFFSET('Sanitation Data'!$E$12,0,10*ROW('Sanitation Data'!E18)),NA())</f>
        <v>#N/A</v>
      </c>
      <c r="AF24" s="299" t="e">
        <f ca="1">+IF(AND(ISNUMBER(OFFSET('Sanitation Data'!$F$4,0,10*ROW('Sanitation Data'!F18))),'Data Summary'!CU24="Yes"),100-OFFSET('Sanitation Data'!$F$4,0,10*ROW('Sanitation Data'!F18)),NA())</f>
        <v>#N/A</v>
      </c>
      <c r="AG24" s="299" t="e">
        <f ca="1">+IF(AND(ISNUMBER(OFFSET('Sanitation Data'!$F$6,0,10*ROW('Sanitation Data'!F18))),'Data Summary'!CV24="Yes"),OFFSET('Sanitation Data'!$F$6,0,10*ROW('Sanitation Data'!F18)),NA())</f>
        <v>#N/A</v>
      </c>
      <c r="AH24" s="299" t="e">
        <f ca="1">+IF(AND(ISNUMBER(OFFSET('Sanitation Data'!$F$10,0,10*ROW('Sanitation Data'!F18))),'Data Summary'!CW24="Yes"),OFFSET('Sanitation Data'!$F$10,0,10*ROW('Sanitation Data'!F18)),NA())</f>
        <v>#N/A</v>
      </c>
      <c r="AI24" s="299" t="e">
        <f ca="1">+IF(AND(ISNUMBER(OFFSET('Sanitation Data'!$F$11,0,10*ROW('Sanitation Data'!F18))),'Data Summary'!CX24="Yes"),OFFSET('Sanitation Data'!$F$11,0,10*ROW('Sanitation Data'!F18)),NA())</f>
        <v>#N/A</v>
      </c>
      <c r="AJ24" s="299" t="e">
        <f ca="1">+IF(AND(ISNUMBER(OFFSET('Sanitation Data'!$F$12,0,10*ROW('Sanitation Data'!F18))),'Data Summary'!CY24="Yes"),OFFSET('Sanitation Data'!$F$12,0,10*ROW('Sanitation Data'!F18)),NA())</f>
        <v>#N/A</v>
      </c>
      <c r="AK24" s="299" t="e">
        <f ca="1">+IF(AND(ISNUMBER(OFFSET('Sanitation Data'!$G$4,0,10*ROW('Sanitation Data'!G18))),'Data Summary'!CZ24="Yes"),100-OFFSET('Sanitation Data'!$G$4,0,10*ROW('Sanitation Data'!G18)),NA())</f>
        <v>#N/A</v>
      </c>
      <c r="AL24" s="299" t="e">
        <f ca="1">+IF(AND(ISNUMBER(OFFSET('Sanitation Data'!$G$6,0,10*ROW('Sanitation Data'!G18))),'Data Summary'!DA24="Yes"),OFFSET('Sanitation Data'!$G$6,0,10*ROW('Sanitation Data'!G18)),NA())</f>
        <v>#N/A</v>
      </c>
      <c r="AM24" s="299" t="e">
        <f ca="1">+IF(AND(ISNUMBER(OFFSET('Sanitation Data'!$G$10,0,10*ROW('Sanitation Data'!G18))),'Data Summary'!DB24="Yes"),OFFSET('Sanitation Data'!$G$10,0,10*ROW('Sanitation Data'!G18)),NA())</f>
        <v>#N/A</v>
      </c>
      <c r="AN24" s="299" t="e">
        <f ca="1">+IF(AND(ISNUMBER(OFFSET('Sanitation Data'!$G$11,0,10*ROW('Sanitation Data'!G18))),'Data Summary'!DC24="Yes"),OFFSET('Sanitation Data'!$G$11,0,10*ROW('Sanitation Data'!G18)),NA())</f>
        <v>#N/A</v>
      </c>
      <c r="AO24" s="299" t="e">
        <f ca="1">+IF(AND(ISNUMBER(OFFSET('Sanitation Data'!$G$12,0,10*ROW('Sanitation Data'!G18))),'Data Summary'!DD24="Yes"),OFFSET('Sanitation Data'!$G$12,0,10*ROW('Sanitation Data'!G18)),NA())</f>
        <v>#N/A</v>
      </c>
      <c r="AP24" s="299" t="e">
        <f ca="1">+IF(AND(ISNUMBER(OFFSET('Sanitation Data'!$H$4,0,10*ROW('Sanitation Data'!H18))),'Data Summary'!DE24="Yes"),100-OFFSET('Sanitation Data'!$H$4,0,10*ROW('Sanitation Data'!H18)),NA())</f>
        <v>#N/A</v>
      </c>
      <c r="AQ24" s="299" t="e">
        <f ca="1">+IF(AND(ISNUMBER(OFFSET('Sanitation Data'!$H$6,0,10*ROW('Sanitation Data'!H18))),'Data Summary'!DF24="Yes"),OFFSET('Sanitation Data'!$H$6,0,10*ROW('Sanitation Data'!H18)),NA())</f>
        <v>#N/A</v>
      </c>
      <c r="AR24" s="299" t="e">
        <f ca="1">+IF(AND(ISNUMBER(OFFSET('Sanitation Data'!$H$10,0,10*ROW('Sanitation Data'!H18))),'Data Summary'!DG24="Yes"),OFFSET('Sanitation Data'!$H$10,0,10*ROW('Sanitation Data'!H18)),NA())</f>
        <v>#N/A</v>
      </c>
      <c r="AS24" s="299" t="e">
        <f ca="1">+IF(AND(ISNUMBER(OFFSET('Sanitation Data'!$H$11,0,10*ROW('Sanitation Data'!H18))),'Data Summary'!DH24="Yes"),OFFSET('Sanitation Data'!$H$11,0,10*ROW('Sanitation Data'!H18)),NA())</f>
        <v>#N/A</v>
      </c>
      <c r="AT24" s="299" t="e">
        <f ca="1">+IF(AND(ISNUMBER(OFFSET('Sanitation Data'!$H$12,0,10*ROW('Sanitation Data'!H18))),'Data Summary'!DI24="Yes"),OFFSET('Sanitation Data'!$H$12,0,10*ROW('Sanitation Data'!H18)),NA())</f>
        <v>#N/A</v>
      </c>
      <c r="AU24" s="299" t="e">
        <f ca="1">+IF(AND(ISNUMBER(OFFSET('Sanitation Data'!$I$4,0,10*ROW('Sanitation Data'!I18))),'Data Summary'!DJ24="Yes"),100-OFFSET('Sanitation Data'!$I$4,0,10*ROW('Sanitation Data'!I18)),NA())</f>
        <v>#N/A</v>
      </c>
      <c r="AV24" s="299" t="e">
        <f ca="1">+IF(AND(ISNUMBER(OFFSET('Sanitation Data'!$I$6,0,10*ROW('Sanitation Data'!I18))),'Data Summary'!DK24="Yes"),OFFSET('Sanitation Data'!$I$6,0,10*ROW('Sanitation Data'!I18)),NA())</f>
        <v>#N/A</v>
      </c>
      <c r="AW24" s="299" t="e">
        <f ca="1">+IF(AND(ISNUMBER(OFFSET('Sanitation Data'!$I$10,0,10*ROW('Sanitation Data'!I18))),'Data Summary'!DL24="Yes"),OFFSET('Sanitation Data'!$I$10,0,10*ROW('Sanitation Data'!I18)),NA())</f>
        <v>#N/A</v>
      </c>
      <c r="AX24" s="299" t="e">
        <f ca="1">+IF(AND(ISNUMBER(OFFSET('Sanitation Data'!$I$11,0,10*ROW('Sanitation Data'!I18))),'Data Summary'!DM24="Yes"),OFFSET('Sanitation Data'!$I$11,0,10*ROW('Sanitation Data'!I18)),NA())</f>
        <v>#N/A</v>
      </c>
      <c r="AY24" s="299" t="e">
        <f ca="1">+IF(AND(ISNUMBER(OFFSET('Sanitation Data'!$I$12,0,10*ROW('Sanitation Data'!I18))),'Data Summary'!DN24="Yes"),OFFSET('Sanitation Data'!$I$12,0,10*ROW('Sanitation Data'!I18)),NA())</f>
        <v>#N/A</v>
      </c>
      <c r="AZ24" s="300" t="e">
        <f ca="1">+IF(AND(ISNUMBER(OFFSET('Hygiene Data'!$D$5,0,10*ROW('Hygiene Data'!D18))),'Data Summary'!DO24="Yes"),OFFSET('Hygiene Data'!$D$5,0,10*ROW('Hygiene Data'!D18)),NA())</f>
        <v>#N/A</v>
      </c>
      <c r="BA24" s="300" t="e">
        <f ca="1">+IF(AND(ISNUMBER(OFFSET('Hygiene Data'!$D$7,0,10*ROW('Hygiene Data'!D18))),'Data Summary'!DP24="Yes"),OFFSET('Hygiene Data'!$D$7,0,10*ROW('Hygiene Data'!D18)),NA())</f>
        <v>#N/A</v>
      </c>
      <c r="BB24" s="300" t="e">
        <f ca="1">+IF(AND(ISNUMBER(OFFSET('Hygiene Data'!$D$9,0,10*ROW('Hygiene Data'!D18))),'Data Summary'!DQ24="Yes"),OFFSET('Hygiene Data'!$D$9,0,10*ROW('Hygiene Data'!D18)),NA())</f>
        <v>#N/A</v>
      </c>
      <c r="BC24" s="300" t="e">
        <f ca="1">+IF(AND(ISNUMBER(OFFSET('Hygiene Data'!$E$5,0,10*ROW('Hygiene Data'!E18))),'Data Summary'!DR24="Yes"),OFFSET('Hygiene Data'!$E$5,0,10*ROW('Hygiene Data'!E18)),NA())</f>
        <v>#N/A</v>
      </c>
      <c r="BD24" s="300" t="e">
        <f ca="1">+IF(AND(ISNUMBER(OFFSET('Hygiene Data'!$E$7,0,10*ROW('Hygiene Data'!E18))),'Data Summary'!DS24="Yes"),OFFSET('Hygiene Data'!$E$7,0,10*ROW('Hygiene Data'!E18)),NA())</f>
        <v>#N/A</v>
      </c>
      <c r="BE24" s="300" t="e">
        <f ca="1">+IF(AND(ISNUMBER(OFFSET('Hygiene Data'!$E$9,0,10*ROW('Hygiene Data'!E18))),'Data Summary'!DT24="Yes"),OFFSET('Hygiene Data'!$E$9,0,10*ROW('Hygiene Data'!E18)),NA())</f>
        <v>#N/A</v>
      </c>
      <c r="BF24" s="300" t="e">
        <f ca="1">+IF(AND(ISNUMBER(OFFSET('Hygiene Data'!$F$5,0,10*ROW('Hygiene Data'!F18))),'Data Summary'!DU24="Yes"),OFFSET('Hygiene Data'!$F$5,0,10*ROW('Hygiene Data'!F18)),NA())</f>
        <v>#N/A</v>
      </c>
      <c r="BG24" s="300" t="e">
        <f ca="1">+IF(AND(ISNUMBER(OFFSET('Hygiene Data'!$F$7,0,10*ROW('Hygiene Data'!F18))),'Data Summary'!DV24="Yes"),OFFSET('Hygiene Data'!$F$7,0,10*ROW('Hygiene Data'!F18)),NA())</f>
        <v>#N/A</v>
      </c>
      <c r="BH24" s="300" t="e">
        <f ca="1">+IF(AND(ISNUMBER(OFFSET('Hygiene Data'!$F$9,0,10*ROW('Hygiene Data'!F18))),'Data Summary'!DW24="Yes"),OFFSET('Hygiene Data'!$F$9,0,10*ROW('Hygiene Data'!F18)),NA())</f>
        <v>#N/A</v>
      </c>
      <c r="BI24" s="300" t="e">
        <f ca="1">+IF(AND(ISNUMBER(OFFSET('Hygiene Data'!$G$5,0,10*ROW('Hygiene Data'!G18))),'Data Summary'!DX24="Yes"),OFFSET('Hygiene Data'!$G$5,0,10*ROW('Hygiene Data'!G18)),NA())</f>
        <v>#N/A</v>
      </c>
      <c r="BJ24" s="300" t="e">
        <f ca="1">+IF(AND(ISNUMBER(OFFSET('Hygiene Data'!$G$7,0,10*ROW('Hygiene Data'!G18))),'Data Summary'!DY24="Yes"),OFFSET('Hygiene Data'!$G$7,0,10*ROW('Hygiene Data'!G18)),NA())</f>
        <v>#N/A</v>
      </c>
      <c r="BK24" s="300" t="e">
        <f ca="1">+IF(AND(ISNUMBER(OFFSET('Hygiene Data'!$G$9,0,10*ROW('Hygiene Data'!G18))),'Data Summary'!DZ24="Yes"),OFFSET('Hygiene Data'!$G$9,0,10*ROW('Hygiene Data'!G18)),NA())</f>
        <v>#N/A</v>
      </c>
      <c r="BL24" s="300" t="e">
        <f ca="1">+IF(AND(ISNUMBER(OFFSET('Hygiene Data'!$H$5,0,10*ROW('Hygiene Data'!H18))),'Data Summary'!EA24="Yes"),OFFSET('Hygiene Data'!$H$5,0,10*ROW('Hygiene Data'!H18)),NA())</f>
        <v>#N/A</v>
      </c>
      <c r="BM24" s="300" t="e">
        <f ca="1">+IF(AND(ISNUMBER(OFFSET('Hygiene Data'!$H$7,0,10*ROW('Hygiene Data'!H18))),'Data Summary'!EB24="Yes"),OFFSET('Hygiene Data'!$H$7,0,10*ROW('Hygiene Data'!H18)),NA())</f>
        <v>#N/A</v>
      </c>
      <c r="BN24" s="300" t="e">
        <f ca="1">+IF(AND(ISNUMBER(OFFSET('Hygiene Data'!$H$9,0,10*ROW('Hygiene Data'!H18))),'Data Summary'!EC24="Yes"),OFFSET('Hygiene Data'!$H$9,0,10*ROW('Hygiene Data'!H18)),NA())</f>
        <v>#N/A</v>
      </c>
      <c r="BO24" s="300" t="e">
        <f ca="1">+IF(AND(ISNUMBER(OFFSET('Hygiene Data'!$I$5,0,10*ROW('Hygiene Data'!I18))),'Data Summary'!ED24="Yes"),OFFSET('Hygiene Data'!$I$5,0,10*ROW('Hygiene Data'!I18)),NA())</f>
        <v>#N/A</v>
      </c>
      <c r="BP24" s="300" t="e">
        <f ca="1">+IF(AND(ISNUMBER(OFFSET('Hygiene Data'!$I$7,0,10*ROW('Hygiene Data'!I18))),'Data Summary'!EE24="Yes"),OFFSET('Hygiene Data'!$I$7,0,10*ROW('Hygiene Data'!I18)),NA())</f>
        <v>#N/A</v>
      </c>
      <c r="BQ24" s="300" t="e">
        <f ca="1">+IF(AND(ISNUMBER(OFFSET('Hygiene Data'!$I$9,0,10*ROW('Hygiene Data'!I18))),'Data Summary'!EF24="Yes"),OFFSET('Hygiene Data'!$I$9,0,10*ROW('Hygiene Data'!I18)),NA())</f>
        <v>#N/A</v>
      </c>
    </row>
    <row r="25" spans="1:69" x14ac:dyDescent="0.2">
      <c r="A25" s="296" t="e">
        <f ca="1">+RIGHT('Data Summary'!A25,LEN('Data Summary'!A25)-9)</f>
        <v>#VALUE!</v>
      </c>
      <c r="B25" s="270" t="str">
        <f ca="1">+IF(ISTEXT('Data Summary'!B25),'Data Summary'!B25,"")</f>
        <v/>
      </c>
      <c r="C25" s="297" t="e">
        <f ca="1">+VALUE('Data Summary'!C25)</f>
        <v>#VALUE!</v>
      </c>
      <c r="D25" s="298" t="e">
        <f ca="1">+IF(AND(ISNUMBER(OFFSET('Water Data'!$D$4,0,10*ROW('Water Data'!D19))),'Data Summary'!BS25="Yes"),100-OFFSET('Water Data'!$D$4,0,10*ROW('Water Data'!D19)),NA())</f>
        <v>#N/A</v>
      </c>
      <c r="E25" s="298" t="e">
        <f ca="1">+IF(AND(ISNUMBER(OFFSET('Water Data'!$D$6,0,10*ROW('Water Data'!D19))),'Data Summary'!BT25="Yes"),OFFSET('Water Data'!$D$6,0,10*ROW('Water Data'!D19)),NA())</f>
        <v>#N/A</v>
      </c>
      <c r="F25" s="298" t="e">
        <f ca="1">+IF(AND(ISNUMBER(OFFSET('Water Data'!$D$9,0,10*ROW('Water Data'!D19))),'Data Summary'!BU25="Yes"),OFFSET('Water Data'!$D$9,0,10*ROW('Water Data'!D19)),NA())</f>
        <v>#N/A</v>
      </c>
      <c r="G25" s="298" t="e">
        <f ca="1">+IF(AND(ISNUMBER(OFFSET('Water Data'!$E$4,0,10*ROW('Water Data'!E19))),'Data Summary'!BV25="Yes"),100-OFFSET('Water Data'!$E$4,0,10*ROW('Water Data'!E19)),NA())</f>
        <v>#N/A</v>
      </c>
      <c r="H25" s="298" t="e">
        <f ca="1">+IF(AND(ISNUMBER(OFFSET('Water Data'!$E$6,0,10*ROW('Water Data'!E19))),'Data Summary'!BW25="Yes"),OFFSET('Water Data'!$E$6,0,10*ROW('Water Data'!E19)),NA())</f>
        <v>#N/A</v>
      </c>
      <c r="I25" s="298" t="e">
        <f ca="1">+IF(AND(ISNUMBER(OFFSET('Water Data'!$E$9,0,10*ROW('Water Data'!E19))),'Data Summary'!BX25="Yes"),OFFSET('Water Data'!$E$9,0,10*ROW('Water Data'!E19)),NA())</f>
        <v>#N/A</v>
      </c>
      <c r="J25" s="298" t="e">
        <f ca="1">+IF(AND(ISNUMBER(OFFSET('Water Data'!$F$4,0,10*ROW('Water Data'!F19))),'Data Summary'!BY25="Yes"),100-OFFSET('Water Data'!$F$4,0,10*ROW('Water Data'!F19)),NA())</f>
        <v>#N/A</v>
      </c>
      <c r="K25" s="298" t="e">
        <f ca="1">+IF(AND(ISNUMBER(OFFSET('Water Data'!$F$6,0,10*ROW('Water Data'!F19))),'Data Summary'!BZ25="Yes"),OFFSET('Water Data'!$F$6,0,10*ROW('Water Data'!F19)),NA())</f>
        <v>#N/A</v>
      </c>
      <c r="L25" s="298" t="e">
        <f ca="1">+IF(AND(ISNUMBER(OFFSET('Water Data'!$F$9,0,10*ROW('Water Data'!F19))),'Data Summary'!CA25="Yes"),OFFSET('Water Data'!$F$9,0,10*ROW('Water Data'!F19)),NA())</f>
        <v>#N/A</v>
      </c>
      <c r="M25" s="298" t="e">
        <f ca="1">+IF(AND(ISNUMBER(OFFSET('Water Data'!$G$4,0,10*ROW('Water Data'!G19))),'Data Summary'!CB25="Yes"),100-OFFSET('Water Data'!$G$4,0,10*ROW('Water Data'!G19)),NA())</f>
        <v>#N/A</v>
      </c>
      <c r="N25" s="298" t="e">
        <f ca="1">+IF(AND(ISNUMBER(OFFSET('Water Data'!$G$6,0,10*ROW('Water Data'!G19))),'Data Summary'!CC25="Yes"),OFFSET('Water Data'!$G$6,0,10*ROW('Water Data'!G19)),NA())</f>
        <v>#N/A</v>
      </c>
      <c r="O25" s="298" t="e">
        <f ca="1">+IF(AND(ISNUMBER(OFFSET('Water Data'!$G$9,0,10*ROW('Water Data'!G19))),'Data Summary'!CD25="Yes"),OFFSET('Water Data'!$G$9,0,10*ROW('Water Data'!G19)),NA())</f>
        <v>#N/A</v>
      </c>
      <c r="P25" s="298" t="e">
        <f ca="1">+IF(AND(ISNUMBER(OFFSET('Water Data'!$H$4,0,10*ROW('Water Data'!H19))),'Data Summary'!CE25="Yes"),100-OFFSET('Water Data'!$H$4,0,10*ROW('Water Data'!H19)),NA())</f>
        <v>#N/A</v>
      </c>
      <c r="Q25" s="298" t="e">
        <f ca="1">+IF(AND(ISNUMBER(OFFSET('Water Data'!$H$6,0,10*ROW('Water Data'!H19))),'Data Summary'!CF25="Yes"),OFFSET('Water Data'!$H$6,0,10*ROW('Water Data'!H19)),NA())</f>
        <v>#N/A</v>
      </c>
      <c r="R25" s="298" t="e">
        <f ca="1">+IF(AND(ISNUMBER(OFFSET('Water Data'!$H$9,0,10*ROW('Water Data'!H19))),'Data Summary'!CG25="Yes"),OFFSET('Water Data'!$H$9,0,10*ROW('Water Data'!H19)),NA())</f>
        <v>#N/A</v>
      </c>
      <c r="S25" s="298" t="e">
        <f ca="1">+IF(AND(ISNUMBER(OFFSET('Water Data'!$I$4,0,10*ROW('Water Data'!I19))),'Data Summary'!CH25="Yes"),100-OFFSET('Water Data'!$I$4,0,10*ROW('Water Data'!I19)),NA())</f>
        <v>#N/A</v>
      </c>
      <c r="T25" s="298" t="e">
        <f ca="1">+IF(AND(ISNUMBER(OFFSET('Water Data'!$I$6,0,10*ROW('Water Data'!I19))),'Data Summary'!CI25="Yes"),OFFSET('Water Data'!$I$6,0,10*ROW('Water Data'!I19)),NA())</f>
        <v>#N/A</v>
      </c>
      <c r="U25" s="298" t="e">
        <f ca="1">+IF(AND(ISNUMBER(OFFSET('Water Data'!$I$9,0,10*ROW('Water Data'!I19))),'Data Summary'!CJ25="Yes"),OFFSET('Water Data'!$I$9,0,10*ROW('Water Data'!I19)),NA())</f>
        <v>#N/A</v>
      </c>
      <c r="V25" s="299" t="e">
        <f ca="1">+IF(AND(ISNUMBER(OFFSET('Sanitation Data'!$D$4,0,10*ROW('Sanitation Data'!D19))),'Data Summary'!CK25="Yes"),100-OFFSET('Sanitation Data'!$D$4,0,10*ROW('Sanitation Data'!D19)),NA())</f>
        <v>#N/A</v>
      </c>
      <c r="W25" s="299" t="e">
        <f ca="1">+IF(AND(ISNUMBER(OFFSET('Sanitation Data'!$D$6,0,10*ROW('Sanitation Data'!D19))),'Data Summary'!CL25="Yes"),OFFSET('Sanitation Data'!$D$6,0,10*ROW('Sanitation Data'!D19)),NA())</f>
        <v>#N/A</v>
      </c>
      <c r="X25" s="299" t="e">
        <f ca="1">+IF(AND(ISNUMBER(OFFSET('Sanitation Data'!$D$10,0,10*ROW('Sanitation Data'!D19))),'Data Summary'!CM25="Yes"),OFFSET('Sanitation Data'!$D$10,0,10*ROW('Sanitation Data'!D19)),NA())</f>
        <v>#N/A</v>
      </c>
      <c r="Y25" s="299" t="e">
        <f ca="1">+IF(AND(ISNUMBER(OFFSET('Sanitation Data'!$D$11,0,10*ROW('Sanitation Data'!D19))),'Data Summary'!CN25="Yes"),OFFSET('Sanitation Data'!$D$11,0,10*ROW('Sanitation Data'!D19)),NA())</f>
        <v>#N/A</v>
      </c>
      <c r="Z25" s="299" t="e">
        <f ca="1">+IF(AND(ISNUMBER(OFFSET('Sanitation Data'!$D$12,0,10*ROW('Sanitation Data'!D19))),'Data Summary'!CO25="Yes"),OFFSET('Sanitation Data'!$D$12,0,10*ROW('Sanitation Data'!D19)),NA())</f>
        <v>#N/A</v>
      </c>
      <c r="AA25" s="299" t="e">
        <f ca="1">+IF(AND(ISNUMBER(OFFSET('Sanitation Data'!$E$4,0,10*ROW('Sanitation Data'!E19))),'Data Summary'!CP25="Yes"),100-OFFSET('Sanitation Data'!$E$4,0,10*ROW('Sanitation Data'!E19)),NA())</f>
        <v>#N/A</v>
      </c>
      <c r="AB25" s="299" t="e">
        <f ca="1">+IF(AND(ISNUMBER(OFFSET('Sanitation Data'!$E$6,0,10*ROW('Sanitation Data'!E19))),'Data Summary'!CQ25="Yes"),OFFSET('Sanitation Data'!$E$6,0,10*ROW('Sanitation Data'!E19)),NA())</f>
        <v>#N/A</v>
      </c>
      <c r="AC25" s="299" t="e">
        <f ca="1">+IF(AND(ISNUMBER(OFFSET('Sanitation Data'!$E$10,0,10*ROW('Sanitation Data'!E19))),'Data Summary'!CR25="Yes"),OFFSET('Sanitation Data'!$E$10,0,10*ROW('Sanitation Data'!E19)),NA())</f>
        <v>#N/A</v>
      </c>
      <c r="AD25" s="299" t="e">
        <f ca="1">+IF(AND(ISNUMBER(OFFSET('Sanitation Data'!$E$11,0,10*ROW('Sanitation Data'!E19))),'Data Summary'!CS25="Yes"),OFFSET('Sanitation Data'!$E$11,0,10*ROW('Sanitation Data'!E19)),NA())</f>
        <v>#N/A</v>
      </c>
      <c r="AE25" s="299" t="e">
        <f ca="1">+IF(AND(ISNUMBER(OFFSET('Sanitation Data'!$E$12,0,10*ROW('Sanitation Data'!E19))),'Data Summary'!CT25="Yes"),OFFSET('Sanitation Data'!$E$12,0,10*ROW('Sanitation Data'!E19)),NA())</f>
        <v>#N/A</v>
      </c>
      <c r="AF25" s="299" t="e">
        <f ca="1">+IF(AND(ISNUMBER(OFFSET('Sanitation Data'!$F$4,0,10*ROW('Sanitation Data'!F19))),'Data Summary'!CU25="Yes"),100-OFFSET('Sanitation Data'!$F$4,0,10*ROW('Sanitation Data'!F19)),NA())</f>
        <v>#N/A</v>
      </c>
      <c r="AG25" s="299" t="e">
        <f ca="1">+IF(AND(ISNUMBER(OFFSET('Sanitation Data'!$F$6,0,10*ROW('Sanitation Data'!F19))),'Data Summary'!CV25="Yes"),OFFSET('Sanitation Data'!$F$6,0,10*ROW('Sanitation Data'!F19)),NA())</f>
        <v>#N/A</v>
      </c>
      <c r="AH25" s="299" t="e">
        <f ca="1">+IF(AND(ISNUMBER(OFFSET('Sanitation Data'!$F$10,0,10*ROW('Sanitation Data'!F19))),'Data Summary'!CW25="Yes"),OFFSET('Sanitation Data'!$F$10,0,10*ROW('Sanitation Data'!F19)),NA())</f>
        <v>#N/A</v>
      </c>
      <c r="AI25" s="299" t="e">
        <f ca="1">+IF(AND(ISNUMBER(OFFSET('Sanitation Data'!$F$11,0,10*ROW('Sanitation Data'!F19))),'Data Summary'!CX25="Yes"),OFFSET('Sanitation Data'!$F$11,0,10*ROW('Sanitation Data'!F19)),NA())</f>
        <v>#N/A</v>
      </c>
      <c r="AJ25" s="299" t="e">
        <f ca="1">+IF(AND(ISNUMBER(OFFSET('Sanitation Data'!$F$12,0,10*ROW('Sanitation Data'!F19))),'Data Summary'!CY25="Yes"),OFFSET('Sanitation Data'!$F$12,0,10*ROW('Sanitation Data'!F19)),NA())</f>
        <v>#N/A</v>
      </c>
      <c r="AK25" s="299" t="e">
        <f ca="1">+IF(AND(ISNUMBER(OFFSET('Sanitation Data'!$G$4,0,10*ROW('Sanitation Data'!G19))),'Data Summary'!CZ25="Yes"),100-OFFSET('Sanitation Data'!$G$4,0,10*ROW('Sanitation Data'!G19)),NA())</f>
        <v>#N/A</v>
      </c>
      <c r="AL25" s="299" t="e">
        <f ca="1">+IF(AND(ISNUMBER(OFFSET('Sanitation Data'!$G$6,0,10*ROW('Sanitation Data'!G19))),'Data Summary'!DA25="Yes"),OFFSET('Sanitation Data'!$G$6,0,10*ROW('Sanitation Data'!G19)),NA())</f>
        <v>#N/A</v>
      </c>
      <c r="AM25" s="299" t="e">
        <f ca="1">+IF(AND(ISNUMBER(OFFSET('Sanitation Data'!$G$10,0,10*ROW('Sanitation Data'!G19))),'Data Summary'!DB25="Yes"),OFFSET('Sanitation Data'!$G$10,0,10*ROW('Sanitation Data'!G19)),NA())</f>
        <v>#N/A</v>
      </c>
      <c r="AN25" s="299" t="e">
        <f ca="1">+IF(AND(ISNUMBER(OFFSET('Sanitation Data'!$G$11,0,10*ROW('Sanitation Data'!G19))),'Data Summary'!DC25="Yes"),OFFSET('Sanitation Data'!$G$11,0,10*ROW('Sanitation Data'!G19)),NA())</f>
        <v>#N/A</v>
      </c>
      <c r="AO25" s="299" t="e">
        <f ca="1">+IF(AND(ISNUMBER(OFFSET('Sanitation Data'!$G$12,0,10*ROW('Sanitation Data'!G19))),'Data Summary'!DD25="Yes"),OFFSET('Sanitation Data'!$G$12,0,10*ROW('Sanitation Data'!G19)),NA())</f>
        <v>#N/A</v>
      </c>
      <c r="AP25" s="299" t="e">
        <f ca="1">+IF(AND(ISNUMBER(OFFSET('Sanitation Data'!$H$4,0,10*ROW('Sanitation Data'!H19))),'Data Summary'!DE25="Yes"),100-OFFSET('Sanitation Data'!$H$4,0,10*ROW('Sanitation Data'!H19)),NA())</f>
        <v>#N/A</v>
      </c>
      <c r="AQ25" s="299" t="e">
        <f ca="1">+IF(AND(ISNUMBER(OFFSET('Sanitation Data'!$H$6,0,10*ROW('Sanitation Data'!H19))),'Data Summary'!DF25="Yes"),OFFSET('Sanitation Data'!$H$6,0,10*ROW('Sanitation Data'!H19)),NA())</f>
        <v>#N/A</v>
      </c>
      <c r="AR25" s="299" t="e">
        <f ca="1">+IF(AND(ISNUMBER(OFFSET('Sanitation Data'!$H$10,0,10*ROW('Sanitation Data'!H19))),'Data Summary'!DG25="Yes"),OFFSET('Sanitation Data'!$H$10,0,10*ROW('Sanitation Data'!H19)),NA())</f>
        <v>#N/A</v>
      </c>
      <c r="AS25" s="299" t="e">
        <f ca="1">+IF(AND(ISNUMBER(OFFSET('Sanitation Data'!$H$11,0,10*ROW('Sanitation Data'!H19))),'Data Summary'!DH25="Yes"),OFFSET('Sanitation Data'!$H$11,0,10*ROW('Sanitation Data'!H19)),NA())</f>
        <v>#N/A</v>
      </c>
      <c r="AT25" s="299" t="e">
        <f ca="1">+IF(AND(ISNUMBER(OFFSET('Sanitation Data'!$H$12,0,10*ROW('Sanitation Data'!H19))),'Data Summary'!DI25="Yes"),OFFSET('Sanitation Data'!$H$12,0,10*ROW('Sanitation Data'!H19)),NA())</f>
        <v>#N/A</v>
      </c>
      <c r="AU25" s="299" t="e">
        <f ca="1">+IF(AND(ISNUMBER(OFFSET('Sanitation Data'!$I$4,0,10*ROW('Sanitation Data'!I19))),'Data Summary'!DJ25="Yes"),100-OFFSET('Sanitation Data'!$I$4,0,10*ROW('Sanitation Data'!I19)),NA())</f>
        <v>#N/A</v>
      </c>
      <c r="AV25" s="299" t="e">
        <f ca="1">+IF(AND(ISNUMBER(OFFSET('Sanitation Data'!$I$6,0,10*ROW('Sanitation Data'!I19))),'Data Summary'!DK25="Yes"),OFFSET('Sanitation Data'!$I$6,0,10*ROW('Sanitation Data'!I19)),NA())</f>
        <v>#N/A</v>
      </c>
      <c r="AW25" s="299" t="e">
        <f ca="1">+IF(AND(ISNUMBER(OFFSET('Sanitation Data'!$I$10,0,10*ROW('Sanitation Data'!I19))),'Data Summary'!DL25="Yes"),OFFSET('Sanitation Data'!$I$10,0,10*ROW('Sanitation Data'!I19)),NA())</f>
        <v>#N/A</v>
      </c>
      <c r="AX25" s="299" t="e">
        <f ca="1">+IF(AND(ISNUMBER(OFFSET('Sanitation Data'!$I$11,0,10*ROW('Sanitation Data'!I19))),'Data Summary'!DM25="Yes"),OFFSET('Sanitation Data'!$I$11,0,10*ROW('Sanitation Data'!I19)),NA())</f>
        <v>#N/A</v>
      </c>
      <c r="AY25" s="299" t="e">
        <f ca="1">+IF(AND(ISNUMBER(OFFSET('Sanitation Data'!$I$12,0,10*ROW('Sanitation Data'!I19))),'Data Summary'!DN25="Yes"),OFFSET('Sanitation Data'!$I$12,0,10*ROW('Sanitation Data'!I19)),NA())</f>
        <v>#N/A</v>
      </c>
      <c r="AZ25" s="300" t="e">
        <f ca="1">+IF(AND(ISNUMBER(OFFSET('Hygiene Data'!$D$5,0,10*ROW('Hygiene Data'!D19))),'Data Summary'!DO25="Yes"),OFFSET('Hygiene Data'!$D$5,0,10*ROW('Hygiene Data'!D19)),NA())</f>
        <v>#N/A</v>
      </c>
      <c r="BA25" s="300" t="e">
        <f ca="1">+IF(AND(ISNUMBER(OFFSET('Hygiene Data'!$D$7,0,10*ROW('Hygiene Data'!D19))),'Data Summary'!DP25="Yes"),OFFSET('Hygiene Data'!$D$7,0,10*ROW('Hygiene Data'!D19)),NA())</f>
        <v>#N/A</v>
      </c>
      <c r="BB25" s="300" t="e">
        <f ca="1">+IF(AND(ISNUMBER(OFFSET('Hygiene Data'!$D$9,0,10*ROW('Hygiene Data'!D19))),'Data Summary'!DQ25="Yes"),OFFSET('Hygiene Data'!$D$9,0,10*ROW('Hygiene Data'!D19)),NA())</f>
        <v>#N/A</v>
      </c>
      <c r="BC25" s="300" t="e">
        <f ca="1">+IF(AND(ISNUMBER(OFFSET('Hygiene Data'!$E$5,0,10*ROW('Hygiene Data'!E19))),'Data Summary'!DR25="Yes"),OFFSET('Hygiene Data'!$E$5,0,10*ROW('Hygiene Data'!E19)),NA())</f>
        <v>#N/A</v>
      </c>
      <c r="BD25" s="300" t="e">
        <f ca="1">+IF(AND(ISNUMBER(OFFSET('Hygiene Data'!$E$7,0,10*ROW('Hygiene Data'!E19))),'Data Summary'!DS25="Yes"),OFFSET('Hygiene Data'!$E$7,0,10*ROW('Hygiene Data'!E19)),NA())</f>
        <v>#N/A</v>
      </c>
      <c r="BE25" s="300" t="e">
        <f ca="1">+IF(AND(ISNUMBER(OFFSET('Hygiene Data'!$E$9,0,10*ROW('Hygiene Data'!E19))),'Data Summary'!DT25="Yes"),OFFSET('Hygiene Data'!$E$9,0,10*ROW('Hygiene Data'!E19)),NA())</f>
        <v>#N/A</v>
      </c>
      <c r="BF25" s="300" t="e">
        <f ca="1">+IF(AND(ISNUMBER(OFFSET('Hygiene Data'!$F$5,0,10*ROW('Hygiene Data'!F19))),'Data Summary'!DU25="Yes"),OFFSET('Hygiene Data'!$F$5,0,10*ROW('Hygiene Data'!F19)),NA())</f>
        <v>#N/A</v>
      </c>
      <c r="BG25" s="300" t="e">
        <f ca="1">+IF(AND(ISNUMBER(OFFSET('Hygiene Data'!$F$7,0,10*ROW('Hygiene Data'!F19))),'Data Summary'!DV25="Yes"),OFFSET('Hygiene Data'!$F$7,0,10*ROW('Hygiene Data'!F19)),NA())</f>
        <v>#N/A</v>
      </c>
      <c r="BH25" s="300" t="e">
        <f ca="1">+IF(AND(ISNUMBER(OFFSET('Hygiene Data'!$F$9,0,10*ROW('Hygiene Data'!F19))),'Data Summary'!DW25="Yes"),OFFSET('Hygiene Data'!$F$9,0,10*ROW('Hygiene Data'!F19)),NA())</f>
        <v>#N/A</v>
      </c>
      <c r="BI25" s="300" t="e">
        <f ca="1">+IF(AND(ISNUMBER(OFFSET('Hygiene Data'!$G$5,0,10*ROW('Hygiene Data'!G19))),'Data Summary'!DX25="Yes"),OFFSET('Hygiene Data'!$G$5,0,10*ROW('Hygiene Data'!G19)),NA())</f>
        <v>#N/A</v>
      </c>
      <c r="BJ25" s="300" t="e">
        <f ca="1">+IF(AND(ISNUMBER(OFFSET('Hygiene Data'!$G$7,0,10*ROW('Hygiene Data'!G19))),'Data Summary'!DY25="Yes"),OFFSET('Hygiene Data'!$G$7,0,10*ROW('Hygiene Data'!G19)),NA())</f>
        <v>#N/A</v>
      </c>
      <c r="BK25" s="300" t="e">
        <f ca="1">+IF(AND(ISNUMBER(OFFSET('Hygiene Data'!$G$9,0,10*ROW('Hygiene Data'!G19))),'Data Summary'!DZ25="Yes"),OFFSET('Hygiene Data'!$G$9,0,10*ROW('Hygiene Data'!G19)),NA())</f>
        <v>#N/A</v>
      </c>
      <c r="BL25" s="300" t="e">
        <f ca="1">+IF(AND(ISNUMBER(OFFSET('Hygiene Data'!$H$5,0,10*ROW('Hygiene Data'!H19))),'Data Summary'!EA25="Yes"),OFFSET('Hygiene Data'!$H$5,0,10*ROW('Hygiene Data'!H19)),NA())</f>
        <v>#N/A</v>
      </c>
      <c r="BM25" s="300" t="e">
        <f ca="1">+IF(AND(ISNUMBER(OFFSET('Hygiene Data'!$H$7,0,10*ROW('Hygiene Data'!H19))),'Data Summary'!EB25="Yes"),OFFSET('Hygiene Data'!$H$7,0,10*ROW('Hygiene Data'!H19)),NA())</f>
        <v>#N/A</v>
      </c>
      <c r="BN25" s="300" t="e">
        <f ca="1">+IF(AND(ISNUMBER(OFFSET('Hygiene Data'!$H$9,0,10*ROW('Hygiene Data'!H19))),'Data Summary'!EC25="Yes"),OFFSET('Hygiene Data'!$H$9,0,10*ROW('Hygiene Data'!H19)),NA())</f>
        <v>#N/A</v>
      </c>
      <c r="BO25" s="300" t="e">
        <f ca="1">+IF(AND(ISNUMBER(OFFSET('Hygiene Data'!$I$5,0,10*ROW('Hygiene Data'!I19))),'Data Summary'!ED25="Yes"),OFFSET('Hygiene Data'!$I$5,0,10*ROW('Hygiene Data'!I19)),NA())</f>
        <v>#N/A</v>
      </c>
      <c r="BP25" s="300" t="e">
        <f ca="1">+IF(AND(ISNUMBER(OFFSET('Hygiene Data'!$I$7,0,10*ROW('Hygiene Data'!I19))),'Data Summary'!EE25="Yes"),OFFSET('Hygiene Data'!$I$7,0,10*ROW('Hygiene Data'!I19)),NA())</f>
        <v>#N/A</v>
      </c>
      <c r="BQ25" s="300" t="e">
        <f ca="1">+IF(AND(ISNUMBER(OFFSET('Hygiene Data'!$I$9,0,10*ROW('Hygiene Data'!I19))),'Data Summary'!EF25="Yes"),OFFSET('Hygiene Data'!$I$9,0,10*ROW('Hygiene Data'!I19)),NA())</f>
        <v>#N/A</v>
      </c>
    </row>
    <row r="26" spans="1:69" x14ac:dyDescent="0.2">
      <c r="A26" s="296" t="e">
        <f ca="1">+RIGHT('Data Summary'!A26,LEN('Data Summary'!A26)-9)</f>
        <v>#VALUE!</v>
      </c>
      <c r="B26" s="270" t="str">
        <f ca="1">+IF(ISTEXT('Data Summary'!B26),'Data Summary'!B26,"")</f>
        <v/>
      </c>
      <c r="C26" s="297" t="e">
        <f ca="1">+VALUE('Data Summary'!C26)</f>
        <v>#VALUE!</v>
      </c>
      <c r="D26" s="298" t="e">
        <f ca="1">+IF(AND(ISNUMBER(OFFSET('Water Data'!$D$4,0,10*ROW('Water Data'!D20))),'Data Summary'!BS26="Yes"),100-OFFSET('Water Data'!$D$4,0,10*ROW('Water Data'!D20)),NA())</f>
        <v>#N/A</v>
      </c>
      <c r="E26" s="298" t="e">
        <f ca="1">+IF(AND(ISNUMBER(OFFSET('Water Data'!$D$6,0,10*ROW('Water Data'!D20))),'Data Summary'!BT26="Yes"),OFFSET('Water Data'!$D$6,0,10*ROW('Water Data'!D20)),NA())</f>
        <v>#N/A</v>
      </c>
      <c r="F26" s="298" t="e">
        <f ca="1">+IF(AND(ISNUMBER(OFFSET('Water Data'!$D$9,0,10*ROW('Water Data'!D20))),'Data Summary'!BU26="Yes"),OFFSET('Water Data'!$D$9,0,10*ROW('Water Data'!D20)),NA())</f>
        <v>#N/A</v>
      </c>
      <c r="G26" s="298" t="e">
        <f ca="1">+IF(AND(ISNUMBER(OFFSET('Water Data'!$E$4,0,10*ROW('Water Data'!E20))),'Data Summary'!BV26="Yes"),100-OFFSET('Water Data'!$E$4,0,10*ROW('Water Data'!E20)),NA())</f>
        <v>#N/A</v>
      </c>
      <c r="H26" s="298" t="e">
        <f ca="1">+IF(AND(ISNUMBER(OFFSET('Water Data'!$E$6,0,10*ROW('Water Data'!E20))),'Data Summary'!BW26="Yes"),OFFSET('Water Data'!$E$6,0,10*ROW('Water Data'!E20)),NA())</f>
        <v>#N/A</v>
      </c>
      <c r="I26" s="298" t="e">
        <f ca="1">+IF(AND(ISNUMBER(OFFSET('Water Data'!$E$9,0,10*ROW('Water Data'!E20))),'Data Summary'!BX26="Yes"),OFFSET('Water Data'!$E$9,0,10*ROW('Water Data'!E20)),NA())</f>
        <v>#N/A</v>
      </c>
      <c r="J26" s="298" t="e">
        <f ca="1">+IF(AND(ISNUMBER(OFFSET('Water Data'!$F$4,0,10*ROW('Water Data'!F20))),'Data Summary'!BY26="Yes"),100-OFFSET('Water Data'!$F$4,0,10*ROW('Water Data'!F20)),NA())</f>
        <v>#N/A</v>
      </c>
      <c r="K26" s="298" t="e">
        <f ca="1">+IF(AND(ISNUMBER(OFFSET('Water Data'!$F$6,0,10*ROW('Water Data'!F20))),'Data Summary'!BZ26="Yes"),OFFSET('Water Data'!$F$6,0,10*ROW('Water Data'!F20)),NA())</f>
        <v>#N/A</v>
      </c>
      <c r="L26" s="298" t="e">
        <f ca="1">+IF(AND(ISNUMBER(OFFSET('Water Data'!$F$9,0,10*ROW('Water Data'!F20))),'Data Summary'!CA26="Yes"),OFFSET('Water Data'!$F$9,0,10*ROW('Water Data'!F20)),NA())</f>
        <v>#N/A</v>
      </c>
      <c r="M26" s="298" t="e">
        <f ca="1">+IF(AND(ISNUMBER(OFFSET('Water Data'!$G$4,0,10*ROW('Water Data'!G20))),'Data Summary'!CB26="Yes"),100-OFFSET('Water Data'!$G$4,0,10*ROW('Water Data'!G20)),NA())</f>
        <v>#N/A</v>
      </c>
      <c r="N26" s="298" t="e">
        <f ca="1">+IF(AND(ISNUMBER(OFFSET('Water Data'!$G$6,0,10*ROW('Water Data'!G20))),'Data Summary'!CC26="Yes"),OFFSET('Water Data'!$G$6,0,10*ROW('Water Data'!G20)),NA())</f>
        <v>#N/A</v>
      </c>
      <c r="O26" s="298" t="e">
        <f ca="1">+IF(AND(ISNUMBER(OFFSET('Water Data'!$G$9,0,10*ROW('Water Data'!G20))),'Data Summary'!CD26="Yes"),OFFSET('Water Data'!$G$9,0,10*ROW('Water Data'!G20)),NA())</f>
        <v>#N/A</v>
      </c>
      <c r="P26" s="298" t="e">
        <f ca="1">+IF(AND(ISNUMBER(OFFSET('Water Data'!$H$4,0,10*ROW('Water Data'!H20))),'Data Summary'!CE26="Yes"),100-OFFSET('Water Data'!$H$4,0,10*ROW('Water Data'!H20)),NA())</f>
        <v>#N/A</v>
      </c>
      <c r="Q26" s="298" t="e">
        <f ca="1">+IF(AND(ISNUMBER(OFFSET('Water Data'!$H$6,0,10*ROW('Water Data'!H20))),'Data Summary'!CF26="Yes"),OFFSET('Water Data'!$H$6,0,10*ROW('Water Data'!H20)),NA())</f>
        <v>#N/A</v>
      </c>
      <c r="R26" s="298" t="e">
        <f ca="1">+IF(AND(ISNUMBER(OFFSET('Water Data'!$H$9,0,10*ROW('Water Data'!H20))),'Data Summary'!CG26="Yes"),OFFSET('Water Data'!$H$9,0,10*ROW('Water Data'!H20)),NA())</f>
        <v>#N/A</v>
      </c>
      <c r="S26" s="298" t="e">
        <f ca="1">+IF(AND(ISNUMBER(OFFSET('Water Data'!$I$4,0,10*ROW('Water Data'!I20))),'Data Summary'!CH26="Yes"),100-OFFSET('Water Data'!$I$4,0,10*ROW('Water Data'!I20)),NA())</f>
        <v>#N/A</v>
      </c>
      <c r="T26" s="298" t="e">
        <f ca="1">+IF(AND(ISNUMBER(OFFSET('Water Data'!$I$6,0,10*ROW('Water Data'!I20))),'Data Summary'!CI26="Yes"),OFFSET('Water Data'!$I$6,0,10*ROW('Water Data'!I20)),NA())</f>
        <v>#N/A</v>
      </c>
      <c r="U26" s="298" t="e">
        <f ca="1">+IF(AND(ISNUMBER(OFFSET('Water Data'!$I$9,0,10*ROW('Water Data'!I20))),'Data Summary'!CJ26="Yes"),OFFSET('Water Data'!$I$9,0,10*ROW('Water Data'!I20)),NA())</f>
        <v>#N/A</v>
      </c>
      <c r="V26" s="299" t="e">
        <f ca="1">+IF(AND(ISNUMBER(OFFSET('Sanitation Data'!$D$4,0,10*ROW('Sanitation Data'!D20))),'Data Summary'!CK26="Yes"),100-OFFSET('Sanitation Data'!$D$4,0,10*ROW('Sanitation Data'!D20)),NA())</f>
        <v>#N/A</v>
      </c>
      <c r="W26" s="299" t="e">
        <f ca="1">+IF(AND(ISNUMBER(OFFSET('Sanitation Data'!$D$6,0,10*ROW('Sanitation Data'!D20))),'Data Summary'!CL26="Yes"),OFFSET('Sanitation Data'!$D$6,0,10*ROW('Sanitation Data'!D20)),NA())</f>
        <v>#N/A</v>
      </c>
      <c r="X26" s="299" t="e">
        <f ca="1">+IF(AND(ISNUMBER(OFFSET('Sanitation Data'!$D$10,0,10*ROW('Sanitation Data'!D20))),'Data Summary'!CM26="Yes"),OFFSET('Sanitation Data'!$D$10,0,10*ROW('Sanitation Data'!D20)),NA())</f>
        <v>#N/A</v>
      </c>
      <c r="Y26" s="299" t="e">
        <f ca="1">+IF(AND(ISNUMBER(OFFSET('Sanitation Data'!$D$11,0,10*ROW('Sanitation Data'!D20))),'Data Summary'!CN26="Yes"),OFFSET('Sanitation Data'!$D$11,0,10*ROW('Sanitation Data'!D20)),NA())</f>
        <v>#N/A</v>
      </c>
      <c r="Z26" s="299" t="e">
        <f ca="1">+IF(AND(ISNUMBER(OFFSET('Sanitation Data'!$D$12,0,10*ROW('Sanitation Data'!D20))),'Data Summary'!CO26="Yes"),OFFSET('Sanitation Data'!$D$12,0,10*ROW('Sanitation Data'!D20)),NA())</f>
        <v>#N/A</v>
      </c>
      <c r="AA26" s="299" t="e">
        <f ca="1">+IF(AND(ISNUMBER(OFFSET('Sanitation Data'!$E$4,0,10*ROW('Sanitation Data'!E20))),'Data Summary'!CP26="Yes"),100-OFFSET('Sanitation Data'!$E$4,0,10*ROW('Sanitation Data'!E20)),NA())</f>
        <v>#N/A</v>
      </c>
      <c r="AB26" s="299" t="e">
        <f ca="1">+IF(AND(ISNUMBER(OFFSET('Sanitation Data'!$E$6,0,10*ROW('Sanitation Data'!E20))),'Data Summary'!CQ26="Yes"),OFFSET('Sanitation Data'!$E$6,0,10*ROW('Sanitation Data'!E20)),NA())</f>
        <v>#N/A</v>
      </c>
      <c r="AC26" s="299" t="e">
        <f ca="1">+IF(AND(ISNUMBER(OFFSET('Sanitation Data'!$E$10,0,10*ROW('Sanitation Data'!E20))),'Data Summary'!CR26="Yes"),OFFSET('Sanitation Data'!$E$10,0,10*ROW('Sanitation Data'!E20)),NA())</f>
        <v>#N/A</v>
      </c>
      <c r="AD26" s="299" t="e">
        <f ca="1">+IF(AND(ISNUMBER(OFFSET('Sanitation Data'!$E$11,0,10*ROW('Sanitation Data'!E20))),'Data Summary'!CS26="Yes"),OFFSET('Sanitation Data'!$E$11,0,10*ROW('Sanitation Data'!E20)),NA())</f>
        <v>#N/A</v>
      </c>
      <c r="AE26" s="299" t="e">
        <f ca="1">+IF(AND(ISNUMBER(OFFSET('Sanitation Data'!$E$12,0,10*ROW('Sanitation Data'!E20))),'Data Summary'!CT26="Yes"),OFFSET('Sanitation Data'!$E$12,0,10*ROW('Sanitation Data'!E20)),NA())</f>
        <v>#N/A</v>
      </c>
      <c r="AF26" s="299" t="e">
        <f ca="1">+IF(AND(ISNUMBER(OFFSET('Sanitation Data'!$F$4,0,10*ROW('Sanitation Data'!F20))),'Data Summary'!CU26="Yes"),100-OFFSET('Sanitation Data'!$F$4,0,10*ROW('Sanitation Data'!F20)),NA())</f>
        <v>#N/A</v>
      </c>
      <c r="AG26" s="299" t="e">
        <f ca="1">+IF(AND(ISNUMBER(OFFSET('Sanitation Data'!$F$6,0,10*ROW('Sanitation Data'!F20))),'Data Summary'!CV26="Yes"),OFFSET('Sanitation Data'!$F$6,0,10*ROW('Sanitation Data'!F20)),NA())</f>
        <v>#N/A</v>
      </c>
      <c r="AH26" s="299" t="e">
        <f ca="1">+IF(AND(ISNUMBER(OFFSET('Sanitation Data'!$F$10,0,10*ROW('Sanitation Data'!F20))),'Data Summary'!CW26="Yes"),OFFSET('Sanitation Data'!$F$10,0,10*ROW('Sanitation Data'!F20)),NA())</f>
        <v>#N/A</v>
      </c>
      <c r="AI26" s="299" t="e">
        <f ca="1">+IF(AND(ISNUMBER(OFFSET('Sanitation Data'!$F$11,0,10*ROW('Sanitation Data'!F20))),'Data Summary'!CX26="Yes"),OFFSET('Sanitation Data'!$F$11,0,10*ROW('Sanitation Data'!F20)),NA())</f>
        <v>#N/A</v>
      </c>
      <c r="AJ26" s="299" t="e">
        <f ca="1">+IF(AND(ISNUMBER(OFFSET('Sanitation Data'!$F$12,0,10*ROW('Sanitation Data'!F20))),'Data Summary'!CY26="Yes"),OFFSET('Sanitation Data'!$F$12,0,10*ROW('Sanitation Data'!F20)),NA())</f>
        <v>#N/A</v>
      </c>
      <c r="AK26" s="299" t="e">
        <f ca="1">+IF(AND(ISNUMBER(OFFSET('Sanitation Data'!$G$4,0,10*ROW('Sanitation Data'!G20))),'Data Summary'!CZ26="Yes"),100-OFFSET('Sanitation Data'!$G$4,0,10*ROW('Sanitation Data'!G20)),NA())</f>
        <v>#N/A</v>
      </c>
      <c r="AL26" s="299" t="e">
        <f ca="1">+IF(AND(ISNUMBER(OFFSET('Sanitation Data'!$G$6,0,10*ROW('Sanitation Data'!G20))),'Data Summary'!DA26="Yes"),OFFSET('Sanitation Data'!$G$6,0,10*ROW('Sanitation Data'!G20)),NA())</f>
        <v>#N/A</v>
      </c>
      <c r="AM26" s="299" t="e">
        <f ca="1">+IF(AND(ISNUMBER(OFFSET('Sanitation Data'!$G$10,0,10*ROW('Sanitation Data'!G20))),'Data Summary'!DB26="Yes"),OFFSET('Sanitation Data'!$G$10,0,10*ROW('Sanitation Data'!G20)),NA())</f>
        <v>#N/A</v>
      </c>
      <c r="AN26" s="299" t="e">
        <f ca="1">+IF(AND(ISNUMBER(OFFSET('Sanitation Data'!$G$11,0,10*ROW('Sanitation Data'!G20))),'Data Summary'!DC26="Yes"),OFFSET('Sanitation Data'!$G$11,0,10*ROW('Sanitation Data'!G20)),NA())</f>
        <v>#N/A</v>
      </c>
      <c r="AO26" s="299" t="e">
        <f ca="1">+IF(AND(ISNUMBER(OFFSET('Sanitation Data'!$G$12,0,10*ROW('Sanitation Data'!G20))),'Data Summary'!DD26="Yes"),OFFSET('Sanitation Data'!$G$12,0,10*ROW('Sanitation Data'!G20)),NA())</f>
        <v>#N/A</v>
      </c>
      <c r="AP26" s="299" t="e">
        <f ca="1">+IF(AND(ISNUMBER(OFFSET('Sanitation Data'!$H$4,0,10*ROW('Sanitation Data'!H20))),'Data Summary'!DE26="Yes"),100-OFFSET('Sanitation Data'!$H$4,0,10*ROW('Sanitation Data'!H20)),NA())</f>
        <v>#N/A</v>
      </c>
      <c r="AQ26" s="299" t="e">
        <f ca="1">+IF(AND(ISNUMBER(OFFSET('Sanitation Data'!$H$6,0,10*ROW('Sanitation Data'!H20))),'Data Summary'!DF26="Yes"),OFFSET('Sanitation Data'!$H$6,0,10*ROW('Sanitation Data'!H20)),NA())</f>
        <v>#N/A</v>
      </c>
      <c r="AR26" s="299" t="e">
        <f ca="1">+IF(AND(ISNUMBER(OFFSET('Sanitation Data'!$H$10,0,10*ROW('Sanitation Data'!H20))),'Data Summary'!DG26="Yes"),OFFSET('Sanitation Data'!$H$10,0,10*ROW('Sanitation Data'!H20)),NA())</f>
        <v>#N/A</v>
      </c>
      <c r="AS26" s="299" t="e">
        <f ca="1">+IF(AND(ISNUMBER(OFFSET('Sanitation Data'!$H$11,0,10*ROW('Sanitation Data'!H20))),'Data Summary'!DH26="Yes"),OFFSET('Sanitation Data'!$H$11,0,10*ROW('Sanitation Data'!H20)),NA())</f>
        <v>#N/A</v>
      </c>
      <c r="AT26" s="299" t="e">
        <f ca="1">+IF(AND(ISNUMBER(OFFSET('Sanitation Data'!$H$12,0,10*ROW('Sanitation Data'!H20))),'Data Summary'!DI26="Yes"),OFFSET('Sanitation Data'!$H$12,0,10*ROW('Sanitation Data'!H20)),NA())</f>
        <v>#N/A</v>
      </c>
      <c r="AU26" s="299" t="e">
        <f ca="1">+IF(AND(ISNUMBER(OFFSET('Sanitation Data'!$I$4,0,10*ROW('Sanitation Data'!I20))),'Data Summary'!DJ26="Yes"),100-OFFSET('Sanitation Data'!$I$4,0,10*ROW('Sanitation Data'!I20)),NA())</f>
        <v>#N/A</v>
      </c>
      <c r="AV26" s="299" t="e">
        <f ca="1">+IF(AND(ISNUMBER(OFFSET('Sanitation Data'!$I$6,0,10*ROW('Sanitation Data'!I20))),'Data Summary'!DK26="Yes"),OFFSET('Sanitation Data'!$I$6,0,10*ROW('Sanitation Data'!I20)),NA())</f>
        <v>#N/A</v>
      </c>
      <c r="AW26" s="299" t="e">
        <f ca="1">+IF(AND(ISNUMBER(OFFSET('Sanitation Data'!$I$10,0,10*ROW('Sanitation Data'!I20))),'Data Summary'!DL26="Yes"),OFFSET('Sanitation Data'!$I$10,0,10*ROW('Sanitation Data'!I20)),NA())</f>
        <v>#N/A</v>
      </c>
      <c r="AX26" s="299" t="e">
        <f ca="1">+IF(AND(ISNUMBER(OFFSET('Sanitation Data'!$I$11,0,10*ROW('Sanitation Data'!I20))),'Data Summary'!DM26="Yes"),OFFSET('Sanitation Data'!$I$11,0,10*ROW('Sanitation Data'!I20)),NA())</f>
        <v>#N/A</v>
      </c>
      <c r="AY26" s="299" t="e">
        <f ca="1">+IF(AND(ISNUMBER(OFFSET('Sanitation Data'!$I$12,0,10*ROW('Sanitation Data'!I20))),'Data Summary'!DN26="Yes"),OFFSET('Sanitation Data'!$I$12,0,10*ROW('Sanitation Data'!I20)),NA())</f>
        <v>#N/A</v>
      </c>
      <c r="AZ26" s="300" t="e">
        <f ca="1">+IF(AND(ISNUMBER(OFFSET('Hygiene Data'!$D$5,0,10*ROW('Hygiene Data'!D20))),'Data Summary'!DO26="Yes"),OFFSET('Hygiene Data'!$D$5,0,10*ROW('Hygiene Data'!D20)),NA())</f>
        <v>#N/A</v>
      </c>
      <c r="BA26" s="300" t="e">
        <f ca="1">+IF(AND(ISNUMBER(OFFSET('Hygiene Data'!$D$7,0,10*ROW('Hygiene Data'!D20))),'Data Summary'!DP26="Yes"),OFFSET('Hygiene Data'!$D$7,0,10*ROW('Hygiene Data'!D20)),NA())</f>
        <v>#N/A</v>
      </c>
      <c r="BB26" s="300" t="e">
        <f ca="1">+IF(AND(ISNUMBER(OFFSET('Hygiene Data'!$D$9,0,10*ROW('Hygiene Data'!D20))),'Data Summary'!DQ26="Yes"),OFFSET('Hygiene Data'!$D$9,0,10*ROW('Hygiene Data'!D20)),NA())</f>
        <v>#N/A</v>
      </c>
      <c r="BC26" s="300" t="e">
        <f ca="1">+IF(AND(ISNUMBER(OFFSET('Hygiene Data'!$E$5,0,10*ROW('Hygiene Data'!E20))),'Data Summary'!DR26="Yes"),OFFSET('Hygiene Data'!$E$5,0,10*ROW('Hygiene Data'!E20)),NA())</f>
        <v>#N/A</v>
      </c>
      <c r="BD26" s="300" t="e">
        <f ca="1">+IF(AND(ISNUMBER(OFFSET('Hygiene Data'!$E$7,0,10*ROW('Hygiene Data'!E20))),'Data Summary'!DS26="Yes"),OFFSET('Hygiene Data'!$E$7,0,10*ROW('Hygiene Data'!E20)),NA())</f>
        <v>#N/A</v>
      </c>
      <c r="BE26" s="300" t="e">
        <f ca="1">+IF(AND(ISNUMBER(OFFSET('Hygiene Data'!$E$9,0,10*ROW('Hygiene Data'!E20))),'Data Summary'!DT26="Yes"),OFFSET('Hygiene Data'!$E$9,0,10*ROW('Hygiene Data'!E20)),NA())</f>
        <v>#N/A</v>
      </c>
      <c r="BF26" s="300" t="e">
        <f ca="1">+IF(AND(ISNUMBER(OFFSET('Hygiene Data'!$F$5,0,10*ROW('Hygiene Data'!F20))),'Data Summary'!DU26="Yes"),OFFSET('Hygiene Data'!$F$5,0,10*ROW('Hygiene Data'!F20)),NA())</f>
        <v>#N/A</v>
      </c>
      <c r="BG26" s="300" t="e">
        <f ca="1">+IF(AND(ISNUMBER(OFFSET('Hygiene Data'!$F$7,0,10*ROW('Hygiene Data'!F20))),'Data Summary'!DV26="Yes"),OFFSET('Hygiene Data'!$F$7,0,10*ROW('Hygiene Data'!F20)),NA())</f>
        <v>#N/A</v>
      </c>
      <c r="BH26" s="300" t="e">
        <f ca="1">+IF(AND(ISNUMBER(OFFSET('Hygiene Data'!$F$9,0,10*ROW('Hygiene Data'!F20))),'Data Summary'!DW26="Yes"),OFFSET('Hygiene Data'!$F$9,0,10*ROW('Hygiene Data'!F20)),NA())</f>
        <v>#N/A</v>
      </c>
      <c r="BI26" s="300" t="e">
        <f ca="1">+IF(AND(ISNUMBER(OFFSET('Hygiene Data'!$G$5,0,10*ROW('Hygiene Data'!G20))),'Data Summary'!DX26="Yes"),OFFSET('Hygiene Data'!$G$5,0,10*ROW('Hygiene Data'!G20)),NA())</f>
        <v>#N/A</v>
      </c>
      <c r="BJ26" s="300" t="e">
        <f ca="1">+IF(AND(ISNUMBER(OFFSET('Hygiene Data'!$G$7,0,10*ROW('Hygiene Data'!G20))),'Data Summary'!DY26="Yes"),OFFSET('Hygiene Data'!$G$7,0,10*ROW('Hygiene Data'!G20)),NA())</f>
        <v>#N/A</v>
      </c>
      <c r="BK26" s="300" t="e">
        <f ca="1">+IF(AND(ISNUMBER(OFFSET('Hygiene Data'!$G$9,0,10*ROW('Hygiene Data'!G20))),'Data Summary'!DZ26="Yes"),OFFSET('Hygiene Data'!$G$9,0,10*ROW('Hygiene Data'!G20)),NA())</f>
        <v>#N/A</v>
      </c>
      <c r="BL26" s="300" t="e">
        <f ca="1">+IF(AND(ISNUMBER(OFFSET('Hygiene Data'!$H$5,0,10*ROW('Hygiene Data'!H20))),'Data Summary'!EA26="Yes"),OFFSET('Hygiene Data'!$H$5,0,10*ROW('Hygiene Data'!H20)),NA())</f>
        <v>#N/A</v>
      </c>
      <c r="BM26" s="300" t="e">
        <f ca="1">+IF(AND(ISNUMBER(OFFSET('Hygiene Data'!$H$7,0,10*ROW('Hygiene Data'!H20))),'Data Summary'!EB26="Yes"),OFFSET('Hygiene Data'!$H$7,0,10*ROW('Hygiene Data'!H20)),NA())</f>
        <v>#N/A</v>
      </c>
      <c r="BN26" s="300" t="e">
        <f ca="1">+IF(AND(ISNUMBER(OFFSET('Hygiene Data'!$H$9,0,10*ROW('Hygiene Data'!H20))),'Data Summary'!EC26="Yes"),OFFSET('Hygiene Data'!$H$9,0,10*ROW('Hygiene Data'!H20)),NA())</f>
        <v>#N/A</v>
      </c>
      <c r="BO26" s="300" t="e">
        <f ca="1">+IF(AND(ISNUMBER(OFFSET('Hygiene Data'!$I$5,0,10*ROW('Hygiene Data'!I20))),'Data Summary'!ED26="Yes"),OFFSET('Hygiene Data'!$I$5,0,10*ROW('Hygiene Data'!I20)),NA())</f>
        <v>#N/A</v>
      </c>
      <c r="BP26" s="300" t="e">
        <f ca="1">+IF(AND(ISNUMBER(OFFSET('Hygiene Data'!$I$7,0,10*ROW('Hygiene Data'!I20))),'Data Summary'!EE26="Yes"),OFFSET('Hygiene Data'!$I$7,0,10*ROW('Hygiene Data'!I20)),NA())</f>
        <v>#N/A</v>
      </c>
      <c r="BQ26" s="300" t="e">
        <f ca="1">+IF(AND(ISNUMBER(OFFSET('Hygiene Data'!$I$9,0,10*ROW('Hygiene Data'!I20))),'Data Summary'!EF26="Yes"),OFFSET('Hygiene Data'!$I$9,0,10*ROW('Hygiene Data'!I20)),NA())</f>
        <v>#N/A</v>
      </c>
    </row>
    <row r="27" spans="1:69" x14ac:dyDescent="0.2">
      <c r="A27" s="296" t="e">
        <f ca="1">+RIGHT('Data Summary'!A27,LEN('Data Summary'!A27)-9)</f>
        <v>#VALUE!</v>
      </c>
      <c r="B27" s="270" t="str">
        <f ca="1">+IF(ISTEXT('Data Summary'!B27),'Data Summary'!B27,"")</f>
        <v/>
      </c>
      <c r="C27" s="297" t="e">
        <f ca="1">+VALUE('Data Summary'!C27)</f>
        <v>#VALUE!</v>
      </c>
      <c r="D27" s="298" t="e">
        <f ca="1">+IF(AND(ISNUMBER(OFFSET('Water Data'!$D$4,0,10*ROW('Water Data'!D21))),'Data Summary'!BS27="Yes"),100-OFFSET('Water Data'!$D$4,0,10*ROW('Water Data'!D21)),NA())</f>
        <v>#N/A</v>
      </c>
      <c r="E27" s="298" t="e">
        <f ca="1">+IF(AND(ISNUMBER(OFFSET('Water Data'!$D$6,0,10*ROW('Water Data'!D21))),'Data Summary'!BT27="Yes"),OFFSET('Water Data'!$D$6,0,10*ROW('Water Data'!D21)),NA())</f>
        <v>#N/A</v>
      </c>
      <c r="F27" s="298" t="e">
        <f ca="1">+IF(AND(ISNUMBER(OFFSET('Water Data'!$D$9,0,10*ROW('Water Data'!D21))),'Data Summary'!BU27="Yes"),OFFSET('Water Data'!$D$9,0,10*ROW('Water Data'!D21)),NA())</f>
        <v>#N/A</v>
      </c>
      <c r="G27" s="298" t="e">
        <f ca="1">+IF(AND(ISNUMBER(OFFSET('Water Data'!$E$4,0,10*ROW('Water Data'!E21))),'Data Summary'!BV27="Yes"),100-OFFSET('Water Data'!$E$4,0,10*ROW('Water Data'!E21)),NA())</f>
        <v>#N/A</v>
      </c>
      <c r="H27" s="298" t="e">
        <f ca="1">+IF(AND(ISNUMBER(OFFSET('Water Data'!$E$6,0,10*ROW('Water Data'!E21))),'Data Summary'!BW27="Yes"),OFFSET('Water Data'!$E$6,0,10*ROW('Water Data'!E21)),NA())</f>
        <v>#N/A</v>
      </c>
      <c r="I27" s="298" t="e">
        <f ca="1">+IF(AND(ISNUMBER(OFFSET('Water Data'!$E$9,0,10*ROW('Water Data'!E21))),'Data Summary'!BX27="Yes"),OFFSET('Water Data'!$E$9,0,10*ROW('Water Data'!E21)),NA())</f>
        <v>#N/A</v>
      </c>
      <c r="J27" s="298" t="e">
        <f ca="1">+IF(AND(ISNUMBER(OFFSET('Water Data'!$F$4,0,10*ROW('Water Data'!F21))),'Data Summary'!BY27="Yes"),100-OFFSET('Water Data'!$F$4,0,10*ROW('Water Data'!F21)),NA())</f>
        <v>#N/A</v>
      </c>
      <c r="K27" s="298" t="e">
        <f ca="1">+IF(AND(ISNUMBER(OFFSET('Water Data'!$F$6,0,10*ROW('Water Data'!F21))),'Data Summary'!BZ27="Yes"),OFFSET('Water Data'!$F$6,0,10*ROW('Water Data'!F21)),NA())</f>
        <v>#N/A</v>
      </c>
      <c r="L27" s="298" t="e">
        <f ca="1">+IF(AND(ISNUMBER(OFFSET('Water Data'!$F$9,0,10*ROW('Water Data'!F21))),'Data Summary'!CA27="Yes"),OFFSET('Water Data'!$F$9,0,10*ROW('Water Data'!F21)),NA())</f>
        <v>#N/A</v>
      </c>
      <c r="M27" s="298" t="e">
        <f ca="1">+IF(AND(ISNUMBER(OFFSET('Water Data'!$G$4,0,10*ROW('Water Data'!G21))),'Data Summary'!CB27="Yes"),100-OFFSET('Water Data'!$G$4,0,10*ROW('Water Data'!G21)),NA())</f>
        <v>#N/A</v>
      </c>
      <c r="N27" s="298" t="e">
        <f ca="1">+IF(AND(ISNUMBER(OFFSET('Water Data'!$G$6,0,10*ROW('Water Data'!G21))),'Data Summary'!CC27="Yes"),OFFSET('Water Data'!$G$6,0,10*ROW('Water Data'!G21)),NA())</f>
        <v>#N/A</v>
      </c>
      <c r="O27" s="298" t="e">
        <f ca="1">+IF(AND(ISNUMBER(OFFSET('Water Data'!$G$9,0,10*ROW('Water Data'!G21))),'Data Summary'!CD27="Yes"),OFFSET('Water Data'!$G$9,0,10*ROW('Water Data'!G21)),NA())</f>
        <v>#N/A</v>
      </c>
      <c r="P27" s="298" t="e">
        <f ca="1">+IF(AND(ISNUMBER(OFFSET('Water Data'!$H$4,0,10*ROW('Water Data'!H21))),'Data Summary'!CE27="Yes"),100-OFFSET('Water Data'!$H$4,0,10*ROW('Water Data'!H21)),NA())</f>
        <v>#N/A</v>
      </c>
      <c r="Q27" s="298" t="e">
        <f ca="1">+IF(AND(ISNUMBER(OFFSET('Water Data'!$H$6,0,10*ROW('Water Data'!H21))),'Data Summary'!CF27="Yes"),OFFSET('Water Data'!$H$6,0,10*ROW('Water Data'!H21)),NA())</f>
        <v>#N/A</v>
      </c>
      <c r="R27" s="298" t="e">
        <f ca="1">+IF(AND(ISNUMBER(OFFSET('Water Data'!$H$9,0,10*ROW('Water Data'!H21))),'Data Summary'!CG27="Yes"),OFFSET('Water Data'!$H$9,0,10*ROW('Water Data'!H21)),NA())</f>
        <v>#N/A</v>
      </c>
      <c r="S27" s="298" t="e">
        <f ca="1">+IF(AND(ISNUMBER(OFFSET('Water Data'!$I$4,0,10*ROW('Water Data'!I21))),'Data Summary'!CH27="Yes"),100-OFFSET('Water Data'!$I$4,0,10*ROW('Water Data'!I21)),NA())</f>
        <v>#N/A</v>
      </c>
      <c r="T27" s="298" t="e">
        <f ca="1">+IF(AND(ISNUMBER(OFFSET('Water Data'!$I$6,0,10*ROW('Water Data'!I21))),'Data Summary'!CI27="Yes"),OFFSET('Water Data'!$I$6,0,10*ROW('Water Data'!I21)),NA())</f>
        <v>#N/A</v>
      </c>
      <c r="U27" s="298" t="e">
        <f ca="1">+IF(AND(ISNUMBER(OFFSET('Water Data'!$I$9,0,10*ROW('Water Data'!I21))),'Data Summary'!CJ27="Yes"),OFFSET('Water Data'!$I$9,0,10*ROW('Water Data'!I21)),NA())</f>
        <v>#N/A</v>
      </c>
      <c r="V27" s="299" t="e">
        <f ca="1">+IF(AND(ISNUMBER(OFFSET('Sanitation Data'!$D$4,0,10*ROW('Sanitation Data'!D21))),'Data Summary'!CK27="Yes"),100-OFFSET('Sanitation Data'!$D$4,0,10*ROW('Sanitation Data'!D21)),NA())</f>
        <v>#N/A</v>
      </c>
      <c r="W27" s="299" t="e">
        <f ca="1">+IF(AND(ISNUMBER(OFFSET('Sanitation Data'!$D$6,0,10*ROW('Sanitation Data'!D21))),'Data Summary'!CL27="Yes"),OFFSET('Sanitation Data'!$D$6,0,10*ROW('Sanitation Data'!D21)),NA())</f>
        <v>#N/A</v>
      </c>
      <c r="X27" s="299" t="e">
        <f ca="1">+IF(AND(ISNUMBER(OFFSET('Sanitation Data'!$D$10,0,10*ROW('Sanitation Data'!D21))),'Data Summary'!CM27="Yes"),OFFSET('Sanitation Data'!$D$10,0,10*ROW('Sanitation Data'!D21)),NA())</f>
        <v>#N/A</v>
      </c>
      <c r="Y27" s="299" t="e">
        <f ca="1">+IF(AND(ISNUMBER(OFFSET('Sanitation Data'!$D$11,0,10*ROW('Sanitation Data'!D21))),'Data Summary'!CN27="Yes"),OFFSET('Sanitation Data'!$D$11,0,10*ROW('Sanitation Data'!D21)),NA())</f>
        <v>#N/A</v>
      </c>
      <c r="Z27" s="299" t="e">
        <f ca="1">+IF(AND(ISNUMBER(OFFSET('Sanitation Data'!$D$12,0,10*ROW('Sanitation Data'!D21))),'Data Summary'!CO27="Yes"),OFFSET('Sanitation Data'!$D$12,0,10*ROW('Sanitation Data'!D21)),NA())</f>
        <v>#N/A</v>
      </c>
      <c r="AA27" s="299" t="e">
        <f ca="1">+IF(AND(ISNUMBER(OFFSET('Sanitation Data'!$E$4,0,10*ROW('Sanitation Data'!E21))),'Data Summary'!CP27="Yes"),100-OFFSET('Sanitation Data'!$E$4,0,10*ROW('Sanitation Data'!E21)),NA())</f>
        <v>#N/A</v>
      </c>
      <c r="AB27" s="299" t="e">
        <f ca="1">+IF(AND(ISNUMBER(OFFSET('Sanitation Data'!$E$6,0,10*ROW('Sanitation Data'!E21))),'Data Summary'!CQ27="Yes"),OFFSET('Sanitation Data'!$E$6,0,10*ROW('Sanitation Data'!E21)),NA())</f>
        <v>#N/A</v>
      </c>
      <c r="AC27" s="299" t="e">
        <f ca="1">+IF(AND(ISNUMBER(OFFSET('Sanitation Data'!$E$10,0,10*ROW('Sanitation Data'!E21))),'Data Summary'!CR27="Yes"),OFFSET('Sanitation Data'!$E$10,0,10*ROW('Sanitation Data'!E21)),NA())</f>
        <v>#N/A</v>
      </c>
      <c r="AD27" s="299" t="e">
        <f ca="1">+IF(AND(ISNUMBER(OFFSET('Sanitation Data'!$E$11,0,10*ROW('Sanitation Data'!E21))),'Data Summary'!CS27="Yes"),OFFSET('Sanitation Data'!$E$11,0,10*ROW('Sanitation Data'!E21)),NA())</f>
        <v>#N/A</v>
      </c>
      <c r="AE27" s="299" t="e">
        <f ca="1">+IF(AND(ISNUMBER(OFFSET('Sanitation Data'!$E$12,0,10*ROW('Sanitation Data'!E21))),'Data Summary'!CT27="Yes"),OFFSET('Sanitation Data'!$E$12,0,10*ROW('Sanitation Data'!E21)),NA())</f>
        <v>#N/A</v>
      </c>
      <c r="AF27" s="299" t="e">
        <f ca="1">+IF(AND(ISNUMBER(OFFSET('Sanitation Data'!$F$4,0,10*ROW('Sanitation Data'!F21))),'Data Summary'!CU27="Yes"),100-OFFSET('Sanitation Data'!$F$4,0,10*ROW('Sanitation Data'!F21)),NA())</f>
        <v>#N/A</v>
      </c>
      <c r="AG27" s="299" t="e">
        <f ca="1">+IF(AND(ISNUMBER(OFFSET('Sanitation Data'!$F$6,0,10*ROW('Sanitation Data'!F21))),'Data Summary'!CV27="Yes"),OFFSET('Sanitation Data'!$F$6,0,10*ROW('Sanitation Data'!F21)),NA())</f>
        <v>#N/A</v>
      </c>
      <c r="AH27" s="299" t="e">
        <f ca="1">+IF(AND(ISNUMBER(OFFSET('Sanitation Data'!$F$10,0,10*ROW('Sanitation Data'!F21))),'Data Summary'!CW27="Yes"),OFFSET('Sanitation Data'!$F$10,0,10*ROW('Sanitation Data'!F21)),NA())</f>
        <v>#N/A</v>
      </c>
      <c r="AI27" s="299" t="e">
        <f ca="1">+IF(AND(ISNUMBER(OFFSET('Sanitation Data'!$F$11,0,10*ROW('Sanitation Data'!F21))),'Data Summary'!CX27="Yes"),OFFSET('Sanitation Data'!$F$11,0,10*ROW('Sanitation Data'!F21)),NA())</f>
        <v>#N/A</v>
      </c>
      <c r="AJ27" s="299" t="e">
        <f ca="1">+IF(AND(ISNUMBER(OFFSET('Sanitation Data'!$F$12,0,10*ROW('Sanitation Data'!F21))),'Data Summary'!CY27="Yes"),OFFSET('Sanitation Data'!$F$12,0,10*ROW('Sanitation Data'!F21)),NA())</f>
        <v>#N/A</v>
      </c>
      <c r="AK27" s="299" t="e">
        <f ca="1">+IF(AND(ISNUMBER(OFFSET('Sanitation Data'!$G$4,0,10*ROW('Sanitation Data'!G21))),'Data Summary'!CZ27="Yes"),100-OFFSET('Sanitation Data'!$G$4,0,10*ROW('Sanitation Data'!G21)),NA())</f>
        <v>#N/A</v>
      </c>
      <c r="AL27" s="299" t="e">
        <f ca="1">+IF(AND(ISNUMBER(OFFSET('Sanitation Data'!$G$6,0,10*ROW('Sanitation Data'!G21))),'Data Summary'!DA27="Yes"),OFFSET('Sanitation Data'!$G$6,0,10*ROW('Sanitation Data'!G21)),NA())</f>
        <v>#N/A</v>
      </c>
      <c r="AM27" s="299" t="e">
        <f ca="1">+IF(AND(ISNUMBER(OFFSET('Sanitation Data'!$G$10,0,10*ROW('Sanitation Data'!G21))),'Data Summary'!DB27="Yes"),OFFSET('Sanitation Data'!$G$10,0,10*ROW('Sanitation Data'!G21)),NA())</f>
        <v>#N/A</v>
      </c>
      <c r="AN27" s="299" t="e">
        <f ca="1">+IF(AND(ISNUMBER(OFFSET('Sanitation Data'!$G$11,0,10*ROW('Sanitation Data'!G21))),'Data Summary'!DC27="Yes"),OFFSET('Sanitation Data'!$G$11,0,10*ROW('Sanitation Data'!G21)),NA())</f>
        <v>#N/A</v>
      </c>
      <c r="AO27" s="299" t="e">
        <f ca="1">+IF(AND(ISNUMBER(OFFSET('Sanitation Data'!$G$12,0,10*ROW('Sanitation Data'!G21))),'Data Summary'!DD27="Yes"),OFFSET('Sanitation Data'!$G$12,0,10*ROW('Sanitation Data'!G21)),NA())</f>
        <v>#N/A</v>
      </c>
      <c r="AP27" s="299" t="e">
        <f ca="1">+IF(AND(ISNUMBER(OFFSET('Sanitation Data'!$H$4,0,10*ROW('Sanitation Data'!H21))),'Data Summary'!DE27="Yes"),100-OFFSET('Sanitation Data'!$H$4,0,10*ROW('Sanitation Data'!H21)),NA())</f>
        <v>#N/A</v>
      </c>
      <c r="AQ27" s="299" t="e">
        <f ca="1">+IF(AND(ISNUMBER(OFFSET('Sanitation Data'!$H$6,0,10*ROW('Sanitation Data'!H21))),'Data Summary'!DF27="Yes"),OFFSET('Sanitation Data'!$H$6,0,10*ROW('Sanitation Data'!H21)),NA())</f>
        <v>#N/A</v>
      </c>
      <c r="AR27" s="299" t="e">
        <f ca="1">+IF(AND(ISNUMBER(OFFSET('Sanitation Data'!$H$10,0,10*ROW('Sanitation Data'!H21))),'Data Summary'!DG27="Yes"),OFFSET('Sanitation Data'!$H$10,0,10*ROW('Sanitation Data'!H21)),NA())</f>
        <v>#N/A</v>
      </c>
      <c r="AS27" s="299" t="e">
        <f ca="1">+IF(AND(ISNUMBER(OFFSET('Sanitation Data'!$H$11,0,10*ROW('Sanitation Data'!H21))),'Data Summary'!DH27="Yes"),OFFSET('Sanitation Data'!$H$11,0,10*ROW('Sanitation Data'!H21)),NA())</f>
        <v>#N/A</v>
      </c>
      <c r="AT27" s="299" t="e">
        <f ca="1">+IF(AND(ISNUMBER(OFFSET('Sanitation Data'!$H$12,0,10*ROW('Sanitation Data'!H21))),'Data Summary'!DI27="Yes"),OFFSET('Sanitation Data'!$H$12,0,10*ROW('Sanitation Data'!H21)),NA())</f>
        <v>#N/A</v>
      </c>
      <c r="AU27" s="299" t="e">
        <f ca="1">+IF(AND(ISNUMBER(OFFSET('Sanitation Data'!$I$4,0,10*ROW('Sanitation Data'!I21))),'Data Summary'!DJ27="Yes"),100-OFFSET('Sanitation Data'!$I$4,0,10*ROW('Sanitation Data'!I21)),NA())</f>
        <v>#N/A</v>
      </c>
      <c r="AV27" s="299" t="e">
        <f ca="1">+IF(AND(ISNUMBER(OFFSET('Sanitation Data'!$I$6,0,10*ROW('Sanitation Data'!I21))),'Data Summary'!DK27="Yes"),OFFSET('Sanitation Data'!$I$6,0,10*ROW('Sanitation Data'!I21)),NA())</f>
        <v>#N/A</v>
      </c>
      <c r="AW27" s="299" t="e">
        <f ca="1">+IF(AND(ISNUMBER(OFFSET('Sanitation Data'!$I$10,0,10*ROW('Sanitation Data'!I21))),'Data Summary'!DL27="Yes"),OFFSET('Sanitation Data'!$I$10,0,10*ROW('Sanitation Data'!I21)),NA())</f>
        <v>#N/A</v>
      </c>
      <c r="AX27" s="299" t="e">
        <f ca="1">+IF(AND(ISNUMBER(OFFSET('Sanitation Data'!$I$11,0,10*ROW('Sanitation Data'!I21))),'Data Summary'!DM27="Yes"),OFFSET('Sanitation Data'!$I$11,0,10*ROW('Sanitation Data'!I21)),NA())</f>
        <v>#N/A</v>
      </c>
      <c r="AY27" s="299" t="e">
        <f ca="1">+IF(AND(ISNUMBER(OFFSET('Sanitation Data'!$I$12,0,10*ROW('Sanitation Data'!I21))),'Data Summary'!DN27="Yes"),OFFSET('Sanitation Data'!$I$12,0,10*ROW('Sanitation Data'!I21)),NA())</f>
        <v>#N/A</v>
      </c>
      <c r="AZ27" s="300" t="e">
        <f ca="1">+IF(AND(ISNUMBER(OFFSET('Hygiene Data'!$D$5,0,10*ROW('Hygiene Data'!D21))),'Data Summary'!DO27="Yes"),OFFSET('Hygiene Data'!$D$5,0,10*ROW('Hygiene Data'!D21)),NA())</f>
        <v>#N/A</v>
      </c>
      <c r="BA27" s="300" t="e">
        <f ca="1">+IF(AND(ISNUMBER(OFFSET('Hygiene Data'!$D$7,0,10*ROW('Hygiene Data'!D21))),'Data Summary'!DP27="Yes"),OFFSET('Hygiene Data'!$D$7,0,10*ROW('Hygiene Data'!D21)),NA())</f>
        <v>#N/A</v>
      </c>
      <c r="BB27" s="300" t="e">
        <f ca="1">+IF(AND(ISNUMBER(OFFSET('Hygiene Data'!$D$9,0,10*ROW('Hygiene Data'!D21))),'Data Summary'!DQ27="Yes"),OFFSET('Hygiene Data'!$D$9,0,10*ROW('Hygiene Data'!D21)),NA())</f>
        <v>#N/A</v>
      </c>
      <c r="BC27" s="300" t="e">
        <f ca="1">+IF(AND(ISNUMBER(OFFSET('Hygiene Data'!$E$5,0,10*ROW('Hygiene Data'!E21))),'Data Summary'!DR27="Yes"),OFFSET('Hygiene Data'!$E$5,0,10*ROW('Hygiene Data'!E21)),NA())</f>
        <v>#N/A</v>
      </c>
      <c r="BD27" s="300" t="e">
        <f ca="1">+IF(AND(ISNUMBER(OFFSET('Hygiene Data'!$E$7,0,10*ROW('Hygiene Data'!E21))),'Data Summary'!DS27="Yes"),OFFSET('Hygiene Data'!$E$7,0,10*ROW('Hygiene Data'!E21)),NA())</f>
        <v>#N/A</v>
      </c>
      <c r="BE27" s="300" t="e">
        <f ca="1">+IF(AND(ISNUMBER(OFFSET('Hygiene Data'!$E$9,0,10*ROW('Hygiene Data'!E21))),'Data Summary'!DT27="Yes"),OFFSET('Hygiene Data'!$E$9,0,10*ROW('Hygiene Data'!E21)),NA())</f>
        <v>#N/A</v>
      </c>
      <c r="BF27" s="300" t="e">
        <f ca="1">+IF(AND(ISNUMBER(OFFSET('Hygiene Data'!$F$5,0,10*ROW('Hygiene Data'!F21))),'Data Summary'!DU27="Yes"),OFFSET('Hygiene Data'!$F$5,0,10*ROW('Hygiene Data'!F21)),NA())</f>
        <v>#N/A</v>
      </c>
      <c r="BG27" s="300" t="e">
        <f ca="1">+IF(AND(ISNUMBER(OFFSET('Hygiene Data'!$F$7,0,10*ROW('Hygiene Data'!F21))),'Data Summary'!DV27="Yes"),OFFSET('Hygiene Data'!$F$7,0,10*ROW('Hygiene Data'!F21)),NA())</f>
        <v>#N/A</v>
      </c>
      <c r="BH27" s="300" t="e">
        <f ca="1">+IF(AND(ISNUMBER(OFFSET('Hygiene Data'!$F$9,0,10*ROW('Hygiene Data'!F21))),'Data Summary'!DW27="Yes"),OFFSET('Hygiene Data'!$F$9,0,10*ROW('Hygiene Data'!F21)),NA())</f>
        <v>#N/A</v>
      </c>
      <c r="BI27" s="300" t="e">
        <f ca="1">+IF(AND(ISNUMBER(OFFSET('Hygiene Data'!$G$5,0,10*ROW('Hygiene Data'!G21))),'Data Summary'!DX27="Yes"),OFFSET('Hygiene Data'!$G$5,0,10*ROW('Hygiene Data'!G21)),NA())</f>
        <v>#N/A</v>
      </c>
      <c r="BJ27" s="300" t="e">
        <f ca="1">+IF(AND(ISNUMBER(OFFSET('Hygiene Data'!$G$7,0,10*ROW('Hygiene Data'!G21))),'Data Summary'!DY27="Yes"),OFFSET('Hygiene Data'!$G$7,0,10*ROW('Hygiene Data'!G21)),NA())</f>
        <v>#N/A</v>
      </c>
      <c r="BK27" s="300" t="e">
        <f ca="1">+IF(AND(ISNUMBER(OFFSET('Hygiene Data'!$G$9,0,10*ROW('Hygiene Data'!G21))),'Data Summary'!DZ27="Yes"),OFFSET('Hygiene Data'!$G$9,0,10*ROW('Hygiene Data'!G21)),NA())</f>
        <v>#N/A</v>
      </c>
      <c r="BL27" s="300" t="e">
        <f ca="1">+IF(AND(ISNUMBER(OFFSET('Hygiene Data'!$H$5,0,10*ROW('Hygiene Data'!H21))),'Data Summary'!EA27="Yes"),OFFSET('Hygiene Data'!$H$5,0,10*ROW('Hygiene Data'!H21)),NA())</f>
        <v>#N/A</v>
      </c>
      <c r="BM27" s="300" t="e">
        <f ca="1">+IF(AND(ISNUMBER(OFFSET('Hygiene Data'!$H$7,0,10*ROW('Hygiene Data'!H21))),'Data Summary'!EB27="Yes"),OFFSET('Hygiene Data'!$H$7,0,10*ROW('Hygiene Data'!H21)),NA())</f>
        <v>#N/A</v>
      </c>
      <c r="BN27" s="300" t="e">
        <f ca="1">+IF(AND(ISNUMBER(OFFSET('Hygiene Data'!$H$9,0,10*ROW('Hygiene Data'!H21))),'Data Summary'!EC27="Yes"),OFFSET('Hygiene Data'!$H$9,0,10*ROW('Hygiene Data'!H21)),NA())</f>
        <v>#N/A</v>
      </c>
      <c r="BO27" s="300" t="e">
        <f ca="1">+IF(AND(ISNUMBER(OFFSET('Hygiene Data'!$I$5,0,10*ROW('Hygiene Data'!I21))),'Data Summary'!ED27="Yes"),OFFSET('Hygiene Data'!$I$5,0,10*ROW('Hygiene Data'!I21)),NA())</f>
        <v>#N/A</v>
      </c>
      <c r="BP27" s="300" t="e">
        <f ca="1">+IF(AND(ISNUMBER(OFFSET('Hygiene Data'!$I$7,0,10*ROW('Hygiene Data'!I21))),'Data Summary'!EE27="Yes"),OFFSET('Hygiene Data'!$I$7,0,10*ROW('Hygiene Data'!I21)),NA())</f>
        <v>#N/A</v>
      </c>
      <c r="BQ27" s="300" t="e">
        <f ca="1">+IF(AND(ISNUMBER(OFFSET('Hygiene Data'!$I$9,0,10*ROW('Hygiene Data'!I21))),'Data Summary'!EF27="Yes"),OFFSET('Hygiene Data'!$I$9,0,10*ROW('Hygiene Data'!I21)),NA())</f>
        <v>#N/A</v>
      </c>
    </row>
    <row r="28" spans="1:69" x14ac:dyDescent="0.2">
      <c r="A28" s="296" t="e">
        <f ca="1">+RIGHT('Data Summary'!A28,LEN('Data Summary'!A28)-9)</f>
        <v>#VALUE!</v>
      </c>
      <c r="B28" s="270" t="str">
        <f ca="1">+IF(ISTEXT('Data Summary'!B28),'Data Summary'!B28,"")</f>
        <v/>
      </c>
      <c r="C28" s="297" t="e">
        <f ca="1">+VALUE('Data Summary'!C28)</f>
        <v>#VALUE!</v>
      </c>
      <c r="D28" s="298" t="e">
        <f ca="1">+IF(AND(ISNUMBER(OFFSET('Water Data'!$D$4,0,10*ROW('Water Data'!D22))),'Data Summary'!BS28="Yes"),100-OFFSET('Water Data'!$D$4,0,10*ROW('Water Data'!D22)),NA())</f>
        <v>#N/A</v>
      </c>
      <c r="E28" s="298" t="e">
        <f ca="1">+IF(AND(ISNUMBER(OFFSET('Water Data'!$D$6,0,10*ROW('Water Data'!D22))),'Data Summary'!BT28="Yes"),OFFSET('Water Data'!$D$6,0,10*ROW('Water Data'!D22)),NA())</f>
        <v>#N/A</v>
      </c>
      <c r="F28" s="298" t="e">
        <f ca="1">+IF(AND(ISNUMBER(OFFSET('Water Data'!$D$9,0,10*ROW('Water Data'!D22))),'Data Summary'!BU28="Yes"),OFFSET('Water Data'!$D$9,0,10*ROW('Water Data'!D22)),NA())</f>
        <v>#N/A</v>
      </c>
      <c r="G28" s="298" t="e">
        <f ca="1">+IF(AND(ISNUMBER(OFFSET('Water Data'!$E$4,0,10*ROW('Water Data'!E22))),'Data Summary'!BV28="Yes"),100-OFFSET('Water Data'!$E$4,0,10*ROW('Water Data'!E22)),NA())</f>
        <v>#N/A</v>
      </c>
      <c r="H28" s="298" t="e">
        <f ca="1">+IF(AND(ISNUMBER(OFFSET('Water Data'!$E$6,0,10*ROW('Water Data'!E22))),'Data Summary'!BW28="Yes"),OFFSET('Water Data'!$E$6,0,10*ROW('Water Data'!E22)),NA())</f>
        <v>#N/A</v>
      </c>
      <c r="I28" s="298" t="e">
        <f ca="1">+IF(AND(ISNUMBER(OFFSET('Water Data'!$E$9,0,10*ROW('Water Data'!E22))),'Data Summary'!BX28="Yes"),OFFSET('Water Data'!$E$9,0,10*ROW('Water Data'!E22)),NA())</f>
        <v>#N/A</v>
      </c>
      <c r="J28" s="298" t="e">
        <f ca="1">+IF(AND(ISNUMBER(OFFSET('Water Data'!$F$4,0,10*ROW('Water Data'!F22))),'Data Summary'!BY28="Yes"),100-OFFSET('Water Data'!$F$4,0,10*ROW('Water Data'!F22)),NA())</f>
        <v>#N/A</v>
      </c>
      <c r="K28" s="298" t="e">
        <f ca="1">+IF(AND(ISNUMBER(OFFSET('Water Data'!$F$6,0,10*ROW('Water Data'!F22))),'Data Summary'!BZ28="Yes"),OFFSET('Water Data'!$F$6,0,10*ROW('Water Data'!F22)),NA())</f>
        <v>#N/A</v>
      </c>
      <c r="L28" s="298" t="e">
        <f ca="1">+IF(AND(ISNUMBER(OFFSET('Water Data'!$F$9,0,10*ROW('Water Data'!F22))),'Data Summary'!CA28="Yes"),OFFSET('Water Data'!$F$9,0,10*ROW('Water Data'!F22)),NA())</f>
        <v>#N/A</v>
      </c>
      <c r="M28" s="298" t="e">
        <f ca="1">+IF(AND(ISNUMBER(OFFSET('Water Data'!$G$4,0,10*ROW('Water Data'!G22))),'Data Summary'!CB28="Yes"),100-OFFSET('Water Data'!$G$4,0,10*ROW('Water Data'!G22)),NA())</f>
        <v>#N/A</v>
      </c>
      <c r="N28" s="298" t="e">
        <f ca="1">+IF(AND(ISNUMBER(OFFSET('Water Data'!$G$6,0,10*ROW('Water Data'!G22))),'Data Summary'!CC28="Yes"),OFFSET('Water Data'!$G$6,0,10*ROW('Water Data'!G22)),NA())</f>
        <v>#N/A</v>
      </c>
      <c r="O28" s="298" t="e">
        <f ca="1">+IF(AND(ISNUMBER(OFFSET('Water Data'!$G$9,0,10*ROW('Water Data'!G22))),'Data Summary'!CD28="Yes"),OFFSET('Water Data'!$G$9,0,10*ROW('Water Data'!G22)),NA())</f>
        <v>#N/A</v>
      </c>
      <c r="P28" s="298" t="e">
        <f ca="1">+IF(AND(ISNUMBER(OFFSET('Water Data'!$H$4,0,10*ROW('Water Data'!H22))),'Data Summary'!CE28="Yes"),100-OFFSET('Water Data'!$H$4,0,10*ROW('Water Data'!H22)),NA())</f>
        <v>#N/A</v>
      </c>
      <c r="Q28" s="298" t="e">
        <f ca="1">+IF(AND(ISNUMBER(OFFSET('Water Data'!$H$6,0,10*ROW('Water Data'!H22))),'Data Summary'!CF28="Yes"),OFFSET('Water Data'!$H$6,0,10*ROW('Water Data'!H22)),NA())</f>
        <v>#N/A</v>
      </c>
      <c r="R28" s="298" t="e">
        <f ca="1">+IF(AND(ISNUMBER(OFFSET('Water Data'!$H$9,0,10*ROW('Water Data'!H22))),'Data Summary'!CG28="Yes"),OFFSET('Water Data'!$H$9,0,10*ROW('Water Data'!H22)),NA())</f>
        <v>#N/A</v>
      </c>
      <c r="S28" s="298" t="e">
        <f ca="1">+IF(AND(ISNUMBER(OFFSET('Water Data'!$I$4,0,10*ROW('Water Data'!I22))),'Data Summary'!CH28="Yes"),100-OFFSET('Water Data'!$I$4,0,10*ROW('Water Data'!I22)),NA())</f>
        <v>#N/A</v>
      </c>
      <c r="T28" s="298" t="e">
        <f ca="1">+IF(AND(ISNUMBER(OFFSET('Water Data'!$I$6,0,10*ROW('Water Data'!I22))),'Data Summary'!CI28="Yes"),OFFSET('Water Data'!$I$6,0,10*ROW('Water Data'!I22)),NA())</f>
        <v>#N/A</v>
      </c>
      <c r="U28" s="298" t="e">
        <f ca="1">+IF(AND(ISNUMBER(OFFSET('Water Data'!$I$9,0,10*ROW('Water Data'!I22))),'Data Summary'!CJ28="Yes"),OFFSET('Water Data'!$I$9,0,10*ROW('Water Data'!I22)),NA())</f>
        <v>#N/A</v>
      </c>
      <c r="V28" s="299" t="e">
        <f ca="1">+IF(AND(ISNUMBER(OFFSET('Sanitation Data'!$D$4,0,10*ROW('Sanitation Data'!D22))),'Data Summary'!CK28="Yes"),100-OFFSET('Sanitation Data'!$D$4,0,10*ROW('Sanitation Data'!D22)),NA())</f>
        <v>#N/A</v>
      </c>
      <c r="W28" s="299" t="e">
        <f ca="1">+IF(AND(ISNUMBER(OFFSET('Sanitation Data'!$D$6,0,10*ROW('Sanitation Data'!D22))),'Data Summary'!CL28="Yes"),OFFSET('Sanitation Data'!$D$6,0,10*ROW('Sanitation Data'!D22)),NA())</f>
        <v>#N/A</v>
      </c>
      <c r="X28" s="299" t="e">
        <f ca="1">+IF(AND(ISNUMBER(OFFSET('Sanitation Data'!$D$10,0,10*ROW('Sanitation Data'!D22))),'Data Summary'!CM28="Yes"),OFFSET('Sanitation Data'!$D$10,0,10*ROW('Sanitation Data'!D22)),NA())</f>
        <v>#N/A</v>
      </c>
      <c r="Y28" s="299" t="e">
        <f ca="1">+IF(AND(ISNUMBER(OFFSET('Sanitation Data'!$D$11,0,10*ROW('Sanitation Data'!D22))),'Data Summary'!CN28="Yes"),OFFSET('Sanitation Data'!$D$11,0,10*ROW('Sanitation Data'!D22)),NA())</f>
        <v>#N/A</v>
      </c>
      <c r="Z28" s="299" t="e">
        <f ca="1">+IF(AND(ISNUMBER(OFFSET('Sanitation Data'!$D$12,0,10*ROW('Sanitation Data'!D22))),'Data Summary'!CO28="Yes"),OFFSET('Sanitation Data'!$D$12,0,10*ROW('Sanitation Data'!D22)),NA())</f>
        <v>#N/A</v>
      </c>
      <c r="AA28" s="299" t="e">
        <f ca="1">+IF(AND(ISNUMBER(OFFSET('Sanitation Data'!$E$4,0,10*ROW('Sanitation Data'!E22))),'Data Summary'!CP28="Yes"),100-OFFSET('Sanitation Data'!$E$4,0,10*ROW('Sanitation Data'!E22)),NA())</f>
        <v>#N/A</v>
      </c>
      <c r="AB28" s="299" t="e">
        <f ca="1">+IF(AND(ISNUMBER(OFFSET('Sanitation Data'!$E$6,0,10*ROW('Sanitation Data'!E22))),'Data Summary'!CQ28="Yes"),OFFSET('Sanitation Data'!$E$6,0,10*ROW('Sanitation Data'!E22)),NA())</f>
        <v>#N/A</v>
      </c>
      <c r="AC28" s="299" t="e">
        <f ca="1">+IF(AND(ISNUMBER(OFFSET('Sanitation Data'!$E$10,0,10*ROW('Sanitation Data'!E22))),'Data Summary'!CR28="Yes"),OFFSET('Sanitation Data'!$E$10,0,10*ROW('Sanitation Data'!E22)),NA())</f>
        <v>#N/A</v>
      </c>
      <c r="AD28" s="299" t="e">
        <f ca="1">+IF(AND(ISNUMBER(OFFSET('Sanitation Data'!$E$11,0,10*ROW('Sanitation Data'!E22))),'Data Summary'!CS28="Yes"),OFFSET('Sanitation Data'!$E$11,0,10*ROW('Sanitation Data'!E22)),NA())</f>
        <v>#N/A</v>
      </c>
      <c r="AE28" s="299" t="e">
        <f ca="1">+IF(AND(ISNUMBER(OFFSET('Sanitation Data'!$E$12,0,10*ROW('Sanitation Data'!E22))),'Data Summary'!CT28="Yes"),OFFSET('Sanitation Data'!$E$12,0,10*ROW('Sanitation Data'!E22)),NA())</f>
        <v>#N/A</v>
      </c>
      <c r="AF28" s="299" t="e">
        <f ca="1">+IF(AND(ISNUMBER(OFFSET('Sanitation Data'!$F$4,0,10*ROW('Sanitation Data'!F22))),'Data Summary'!CU28="Yes"),100-OFFSET('Sanitation Data'!$F$4,0,10*ROW('Sanitation Data'!F22)),NA())</f>
        <v>#N/A</v>
      </c>
      <c r="AG28" s="299" t="e">
        <f ca="1">+IF(AND(ISNUMBER(OFFSET('Sanitation Data'!$F$6,0,10*ROW('Sanitation Data'!F22))),'Data Summary'!CV28="Yes"),OFFSET('Sanitation Data'!$F$6,0,10*ROW('Sanitation Data'!F22)),NA())</f>
        <v>#N/A</v>
      </c>
      <c r="AH28" s="299" t="e">
        <f ca="1">+IF(AND(ISNUMBER(OFFSET('Sanitation Data'!$F$10,0,10*ROW('Sanitation Data'!F22))),'Data Summary'!CW28="Yes"),OFFSET('Sanitation Data'!$F$10,0,10*ROW('Sanitation Data'!F22)),NA())</f>
        <v>#N/A</v>
      </c>
      <c r="AI28" s="299" t="e">
        <f ca="1">+IF(AND(ISNUMBER(OFFSET('Sanitation Data'!$F$11,0,10*ROW('Sanitation Data'!F22))),'Data Summary'!CX28="Yes"),OFFSET('Sanitation Data'!$F$11,0,10*ROW('Sanitation Data'!F22)),NA())</f>
        <v>#N/A</v>
      </c>
      <c r="AJ28" s="299" t="e">
        <f ca="1">+IF(AND(ISNUMBER(OFFSET('Sanitation Data'!$F$12,0,10*ROW('Sanitation Data'!F22))),'Data Summary'!CY28="Yes"),OFFSET('Sanitation Data'!$F$12,0,10*ROW('Sanitation Data'!F22)),NA())</f>
        <v>#N/A</v>
      </c>
      <c r="AK28" s="299" t="e">
        <f ca="1">+IF(AND(ISNUMBER(OFFSET('Sanitation Data'!$G$4,0,10*ROW('Sanitation Data'!G22))),'Data Summary'!CZ28="Yes"),100-OFFSET('Sanitation Data'!$G$4,0,10*ROW('Sanitation Data'!G22)),NA())</f>
        <v>#N/A</v>
      </c>
      <c r="AL28" s="299" t="e">
        <f ca="1">+IF(AND(ISNUMBER(OFFSET('Sanitation Data'!$G$6,0,10*ROW('Sanitation Data'!G22))),'Data Summary'!DA28="Yes"),OFFSET('Sanitation Data'!$G$6,0,10*ROW('Sanitation Data'!G22)),NA())</f>
        <v>#N/A</v>
      </c>
      <c r="AM28" s="299" t="e">
        <f ca="1">+IF(AND(ISNUMBER(OFFSET('Sanitation Data'!$G$10,0,10*ROW('Sanitation Data'!G22))),'Data Summary'!DB28="Yes"),OFFSET('Sanitation Data'!$G$10,0,10*ROW('Sanitation Data'!G22)),NA())</f>
        <v>#N/A</v>
      </c>
      <c r="AN28" s="299" t="e">
        <f ca="1">+IF(AND(ISNUMBER(OFFSET('Sanitation Data'!$G$11,0,10*ROW('Sanitation Data'!G22))),'Data Summary'!DC28="Yes"),OFFSET('Sanitation Data'!$G$11,0,10*ROW('Sanitation Data'!G22)),NA())</f>
        <v>#N/A</v>
      </c>
      <c r="AO28" s="299" t="e">
        <f ca="1">+IF(AND(ISNUMBER(OFFSET('Sanitation Data'!$G$12,0,10*ROW('Sanitation Data'!G22))),'Data Summary'!DD28="Yes"),OFFSET('Sanitation Data'!$G$12,0,10*ROW('Sanitation Data'!G22)),NA())</f>
        <v>#N/A</v>
      </c>
      <c r="AP28" s="299" t="e">
        <f ca="1">+IF(AND(ISNUMBER(OFFSET('Sanitation Data'!$H$4,0,10*ROW('Sanitation Data'!H22))),'Data Summary'!DE28="Yes"),100-OFFSET('Sanitation Data'!$H$4,0,10*ROW('Sanitation Data'!H22)),NA())</f>
        <v>#N/A</v>
      </c>
      <c r="AQ28" s="299" t="e">
        <f ca="1">+IF(AND(ISNUMBER(OFFSET('Sanitation Data'!$H$6,0,10*ROW('Sanitation Data'!H22))),'Data Summary'!DF28="Yes"),OFFSET('Sanitation Data'!$H$6,0,10*ROW('Sanitation Data'!H22)),NA())</f>
        <v>#N/A</v>
      </c>
      <c r="AR28" s="299" t="e">
        <f ca="1">+IF(AND(ISNUMBER(OFFSET('Sanitation Data'!$H$10,0,10*ROW('Sanitation Data'!H22))),'Data Summary'!DG28="Yes"),OFFSET('Sanitation Data'!$H$10,0,10*ROW('Sanitation Data'!H22)),NA())</f>
        <v>#N/A</v>
      </c>
      <c r="AS28" s="299" t="e">
        <f ca="1">+IF(AND(ISNUMBER(OFFSET('Sanitation Data'!$H$11,0,10*ROW('Sanitation Data'!H22))),'Data Summary'!DH28="Yes"),OFFSET('Sanitation Data'!$H$11,0,10*ROW('Sanitation Data'!H22)),NA())</f>
        <v>#N/A</v>
      </c>
      <c r="AT28" s="299" t="e">
        <f ca="1">+IF(AND(ISNUMBER(OFFSET('Sanitation Data'!$H$12,0,10*ROW('Sanitation Data'!H22))),'Data Summary'!DI28="Yes"),OFFSET('Sanitation Data'!$H$12,0,10*ROW('Sanitation Data'!H22)),NA())</f>
        <v>#N/A</v>
      </c>
      <c r="AU28" s="299" t="e">
        <f ca="1">+IF(AND(ISNUMBER(OFFSET('Sanitation Data'!$I$4,0,10*ROW('Sanitation Data'!I22))),'Data Summary'!DJ28="Yes"),100-OFFSET('Sanitation Data'!$I$4,0,10*ROW('Sanitation Data'!I22)),NA())</f>
        <v>#N/A</v>
      </c>
      <c r="AV28" s="299" t="e">
        <f ca="1">+IF(AND(ISNUMBER(OFFSET('Sanitation Data'!$I$6,0,10*ROW('Sanitation Data'!I22))),'Data Summary'!DK28="Yes"),OFFSET('Sanitation Data'!$I$6,0,10*ROW('Sanitation Data'!I22)),NA())</f>
        <v>#N/A</v>
      </c>
      <c r="AW28" s="299" t="e">
        <f ca="1">+IF(AND(ISNUMBER(OFFSET('Sanitation Data'!$I$10,0,10*ROW('Sanitation Data'!I22))),'Data Summary'!DL28="Yes"),OFFSET('Sanitation Data'!$I$10,0,10*ROW('Sanitation Data'!I22)),NA())</f>
        <v>#N/A</v>
      </c>
      <c r="AX28" s="299" t="e">
        <f ca="1">+IF(AND(ISNUMBER(OFFSET('Sanitation Data'!$I$11,0,10*ROW('Sanitation Data'!I22))),'Data Summary'!DM28="Yes"),OFFSET('Sanitation Data'!$I$11,0,10*ROW('Sanitation Data'!I22)),NA())</f>
        <v>#N/A</v>
      </c>
      <c r="AY28" s="299" t="e">
        <f ca="1">+IF(AND(ISNUMBER(OFFSET('Sanitation Data'!$I$12,0,10*ROW('Sanitation Data'!I22))),'Data Summary'!DN28="Yes"),OFFSET('Sanitation Data'!$I$12,0,10*ROW('Sanitation Data'!I22)),NA())</f>
        <v>#N/A</v>
      </c>
      <c r="AZ28" s="300" t="e">
        <f ca="1">+IF(AND(ISNUMBER(OFFSET('Hygiene Data'!$D$5,0,10*ROW('Hygiene Data'!D22))),'Data Summary'!DO28="Yes"),OFFSET('Hygiene Data'!$D$5,0,10*ROW('Hygiene Data'!D22)),NA())</f>
        <v>#N/A</v>
      </c>
      <c r="BA28" s="300" t="e">
        <f ca="1">+IF(AND(ISNUMBER(OFFSET('Hygiene Data'!$D$7,0,10*ROW('Hygiene Data'!D22))),'Data Summary'!DP28="Yes"),OFFSET('Hygiene Data'!$D$7,0,10*ROW('Hygiene Data'!D22)),NA())</f>
        <v>#N/A</v>
      </c>
      <c r="BB28" s="300" t="e">
        <f ca="1">+IF(AND(ISNUMBER(OFFSET('Hygiene Data'!$D$9,0,10*ROW('Hygiene Data'!D22))),'Data Summary'!DQ28="Yes"),OFFSET('Hygiene Data'!$D$9,0,10*ROW('Hygiene Data'!D22)),NA())</f>
        <v>#N/A</v>
      </c>
      <c r="BC28" s="300" t="e">
        <f ca="1">+IF(AND(ISNUMBER(OFFSET('Hygiene Data'!$E$5,0,10*ROW('Hygiene Data'!E22))),'Data Summary'!DR28="Yes"),OFFSET('Hygiene Data'!$E$5,0,10*ROW('Hygiene Data'!E22)),NA())</f>
        <v>#N/A</v>
      </c>
      <c r="BD28" s="300" t="e">
        <f ca="1">+IF(AND(ISNUMBER(OFFSET('Hygiene Data'!$E$7,0,10*ROW('Hygiene Data'!E22))),'Data Summary'!DS28="Yes"),OFFSET('Hygiene Data'!$E$7,0,10*ROW('Hygiene Data'!E22)),NA())</f>
        <v>#N/A</v>
      </c>
      <c r="BE28" s="300" t="e">
        <f ca="1">+IF(AND(ISNUMBER(OFFSET('Hygiene Data'!$E$9,0,10*ROW('Hygiene Data'!E22))),'Data Summary'!DT28="Yes"),OFFSET('Hygiene Data'!$E$9,0,10*ROW('Hygiene Data'!E22)),NA())</f>
        <v>#N/A</v>
      </c>
      <c r="BF28" s="300" t="e">
        <f ca="1">+IF(AND(ISNUMBER(OFFSET('Hygiene Data'!$F$5,0,10*ROW('Hygiene Data'!F22))),'Data Summary'!DU28="Yes"),OFFSET('Hygiene Data'!$F$5,0,10*ROW('Hygiene Data'!F22)),NA())</f>
        <v>#N/A</v>
      </c>
      <c r="BG28" s="300" t="e">
        <f ca="1">+IF(AND(ISNUMBER(OFFSET('Hygiene Data'!$F$7,0,10*ROW('Hygiene Data'!F22))),'Data Summary'!DV28="Yes"),OFFSET('Hygiene Data'!$F$7,0,10*ROW('Hygiene Data'!F22)),NA())</f>
        <v>#N/A</v>
      </c>
      <c r="BH28" s="300" t="e">
        <f ca="1">+IF(AND(ISNUMBER(OFFSET('Hygiene Data'!$F$9,0,10*ROW('Hygiene Data'!F22))),'Data Summary'!DW28="Yes"),OFFSET('Hygiene Data'!$F$9,0,10*ROW('Hygiene Data'!F22)),NA())</f>
        <v>#N/A</v>
      </c>
      <c r="BI28" s="300" t="e">
        <f ca="1">+IF(AND(ISNUMBER(OFFSET('Hygiene Data'!$G$5,0,10*ROW('Hygiene Data'!G22))),'Data Summary'!DX28="Yes"),OFFSET('Hygiene Data'!$G$5,0,10*ROW('Hygiene Data'!G22)),NA())</f>
        <v>#N/A</v>
      </c>
      <c r="BJ28" s="300" t="e">
        <f ca="1">+IF(AND(ISNUMBER(OFFSET('Hygiene Data'!$G$7,0,10*ROW('Hygiene Data'!G22))),'Data Summary'!DY28="Yes"),OFFSET('Hygiene Data'!$G$7,0,10*ROW('Hygiene Data'!G22)),NA())</f>
        <v>#N/A</v>
      </c>
      <c r="BK28" s="300" t="e">
        <f ca="1">+IF(AND(ISNUMBER(OFFSET('Hygiene Data'!$G$9,0,10*ROW('Hygiene Data'!G22))),'Data Summary'!DZ28="Yes"),OFFSET('Hygiene Data'!$G$9,0,10*ROW('Hygiene Data'!G22)),NA())</f>
        <v>#N/A</v>
      </c>
      <c r="BL28" s="300" t="e">
        <f ca="1">+IF(AND(ISNUMBER(OFFSET('Hygiene Data'!$H$5,0,10*ROW('Hygiene Data'!H22))),'Data Summary'!EA28="Yes"),OFFSET('Hygiene Data'!$H$5,0,10*ROW('Hygiene Data'!H22)),NA())</f>
        <v>#N/A</v>
      </c>
      <c r="BM28" s="300" t="e">
        <f ca="1">+IF(AND(ISNUMBER(OFFSET('Hygiene Data'!$H$7,0,10*ROW('Hygiene Data'!H22))),'Data Summary'!EB28="Yes"),OFFSET('Hygiene Data'!$H$7,0,10*ROW('Hygiene Data'!H22)),NA())</f>
        <v>#N/A</v>
      </c>
      <c r="BN28" s="300" t="e">
        <f ca="1">+IF(AND(ISNUMBER(OFFSET('Hygiene Data'!$H$9,0,10*ROW('Hygiene Data'!H22))),'Data Summary'!EC28="Yes"),OFFSET('Hygiene Data'!$H$9,0,10*ROW('Hygiene Data'!H22)),NA())</f>
        <v>#N/A</v>
      </c>
      <c r="BO28" s="300" t="e">
        <f ca="1">+IF(AND(ISNUMBER(OFFSET('Hygiene Data'!$I$5,0,10*ROW('Hygiene Data'!I22))),'Data Summary'!ED28="Yes"),OFFSET('Hygiene Data'!$I$5,0,10*ROW('Hygiene Data'!I22)),NA())</f>
        <v>#N/A</v>
      </c>
      <c r="BP28" s="300" t="e">
        <f ca="1">+IF(AND(ISNUMBER(OFFSET('Hygiene Data'!$I$7,0,10*ROW('Hygiene Data'!I22))),'Data Summary'!EE28="Yes"),OFFSET('Hygiene Data'!$I$7,0,10*ROW('Hygiene Data'!I22)),NA())</f>
        <v>#N/A</v>
      </c>
      <c r="BQ28" s="300" t="e">
        <f ca="1">+IF(AND(ISNUMBER(OFFSET('Hygiene Data'!$I$9,0,10*ROW('Hygiene Data'!I22))),'Data Summary'!EF28="Yes"),OFFSET('Hygiene Data'!$I$9,0,10*ROW('Hygiene Data'!I22)),NA())</f>
        <v>#N/A</v>
      </c>
    </row>
    <row r="29" spans="1:69" x14ac:dyDescent="0.2">
      <c r="A29" s="296" t="e">
        <f ca="1">+RIGHT('Data Summary'!A29,LEN('Data Summary'!A29)-9)</f>
        <v>#VALUE!</v>
      </c>
      <c r="B29" s="270" t="str">
        <f ca="1">+IF(ISTEXT('Data Summary'!B29),'Data Summary'!B29,"")</f>
        <v/>
      </c>
      <c r="C29" s="297" t="e">
        <f ca="1">+VALUE('Data Summary'!C29)</f>
        <v>#VALUE!</v>
      </c>
      <c r="D29" s="298" t="e">
        <f ca="1">+IF(AND(ISNUMBER(OFFSET('Water Data'!$D$4,0,10*ROW('Water Data'!D23))),'Data Summary'!BS29="Yes"),100-OFFSET('Water Data'!$D$4,0,10*ROW('Water Data'!D23)),NA())</f>
        <v>#N/A</v>
      </c>
      <c r="E29" s="298" t="e">
        <f ca="1">+IF(AND(ISNUMBER(OFFSET('Water Data'!$D$6,0,10*ROW('Water Data'!D23))),'Data Summary'!BT29="Yes"),OFFSET('Water Data'!$D$6,0,10*ROW('Water Data'!D23)),NA())</f>
        <v>#N/A</v>
      </c>
      <c r="F29" s="298" t="e">
        <f ca="1">+IF(AND(ISNUMBER(OFFSET('Water Data'!$D$9,0,10*ROW('Water Data'!D23))),'Data Summary'!BU29="Yes"),OFFSET('Water Data'!$D$9,0,10*ROW('Water Data'!D23)),NA())</f>
        <v>#N/A</v>
      </c>
      <c r="G29" s="298" t="e">
        <f ca="1">+IF(AND(ISNUMBER(OFFSET('Water Data'!$E$4,0,10*ROW('Water Data'!E23))),'Data Summary'!BV29="Yes"),100-OFFSET('Water Data'!$E$4,0,10*ROW('Water Data'!E23)),NA())</f>
        <v>#N/A</v>
      </c>
      <c r="H29" s="298" t="e">
        <f ca="1">+IF(AND(ISNUMBER(OFFSET('Water Data'!$E$6,0,10*ROW('Water Data'!E23))),'Data Summary'!BW29="Yes"),OFFSET('Water Data'!$E$6,0,10*ROW('Water Data'!E23)),NA())</f>
        <v>#N/A</v>
      </c>
      <c r="I29" s="298" t="e">
        <f ca="1">+IF(AND(ISNUMBER(OFFSET('Water Data'!$E$9,0,10*ROW('Water Data'!E23))),'Data Summary'!BX29="Yes"),OFFSET('Water Data'!$E$9,0,10*ROW('Water Data'!E23)),NA())</f>
        <v>#N/A</v>
      </c>
      <c r="J29" s="298" t="e">
        <f ca="1">+IF(AND(ISNUMBER(OFFSET('Water Data'!$F$4,0,10*ROW('Water Data'!F23))),'Data Summary'!BY29="Yes"),100-OFFSET('Water Data'!$F$4,0,10*ROW('Water Data'!F23)),NA())</f>
        <v>#N/A</v>
      </c>
      <c r="K29" s="298" t="e">
        <f ca="1">+IF(AND(ISNUMBER(OFFSET('Water Data'!$F$6,0,10*ROW('Water Data'!F23))),'Data Summary'!BZ29="Yes"),OFFSET('Water Data'!$F$6,0,10*ROW('Water Data'!F23)),NA())</f>
        <v>#N/A</v>
      </c>
      <c r="L29" s="298" t="e">
        <f ca="1">+IF(AND(ISNUMBER(OFFSET('Water Data'!$F$9,0,10*ROW('Water Data'!F23))),'Data Summary'!CA29="Yes"),OFFSET('Water Data'!$F$9,0,10*ROW('Water Data'!F23)),NA())</f>
        <v>#N/A</v>
      </c>
      <c r="M29" s="298" t="e">
        <f ca="1">+IF(AND(ISNUMBER(OFFSET('Water Data'!$G$4,0,10*ROW('Water Data'!G23))),'Data Summary'!CB29="Yes"),100-OFFSET('Water Data'!$G$4,0,10*ROW('Water Data'!G23)),NA())</f>
        <v>#N/A</v>
      </c>
      <c r="N29" s="298" t="e">
        <f ca="1">+IF(AND(ISNUMBER(OFFSET('Water Data'!$G$6,0,10*ROW('Water Data'!G23))),'Data Summary'!CC29="Yes"),OFFSET('Water Data'!$G$6,0,10*ROW('Water Data'!G23)),NA())</f>
        <v>#N/A</v>
      </c>
      <c r="O29" s="298" t="e">
        <f ca="1">+IF(AND(ISNUMBER(OFFSET('Water Data'!$G$9,0,10*ROW('Water Data'!G23))),'Data Summary'!CD29="Yes"),OFFSET('Water Data'!$G$9,0,10*ROW('Water Data'!G23)),NA())</f>
        <v>#N/A</v>
      </c>
      <c r="P29" s="298" t="e">
        <f ca="1">+IF(AND(ISNUMBER(OFFSET('Water Data'!$H$4,0,10*ROW('Water Data'!H23))),'Data Summary'!CE29="Yes"),100-OFFSET('Water Data'!$H$4,0,10*ROW('Water Data'!H23)),NA())</f>
        <v>#N/A</v>
      </c>
      <c r="Q29" s="298" t="e">
        <f ca="1">+IF(AND(ISNUMBER(OFFSET('Water Data'!$H$6,0,10*ROW('Water Data'!H23))),'Data Summary'!CF29="Yes"),OFFSET('Water Data'!$H$6,0,10*ROW('Water Data'!H23)),NA())</f>
        <v>#N/A</v>
      </c>
      <c r="R29" s="298" t="e">
        <f ca="1">+IF(AND(ISNUMBER(OFFSET('Water Data'!$H$9,0,10*ROW('Water Data'!H23))),'Data Summary'!CG29="Yes"),OFFSET('Water Data'!$H$9,0,10*ROW('Water Data'!H23)),NA())</f>
        <v>#N/A</v>
      </c>
      <c r="S29" s="298" t="e">
        <f ca="1">+IF(AND(ISNUMBER(OFFSET('Water Data'!$I$4,0,10*ROW('Water Data'!I23))),'Data Summary'!CH29="Yes"),100-OFFSET('Water Data'!$I$4,0,10*ROW('Water Data'!I23)),NA())</f>
        <v>#N/A</v>
      </c>
      <c r="T29" s="298" t="e">
        <f ca="1">+IF(AND(ISNUMBER(OFFSET('Water Data'!$I$6,0,10*ROW('Water Data'!I23))),'Data Summary'!CI29="Yes"),OFFSET('Water Data'!$I$6,0,10*ROW('Water Data'!I23)),NA())</f>
        <v>#N/A</v>
      </c>
      <c r="U29" s="298" t="e">
        <f ca="1">+IF(AND(ISNUMBER(OFFSET('Water Data'!$I$9,0,10*ROW('Water Data'!I23))),'Data Summary'!CJ29="Yes"),OFFSET('Water Data'!$I$9,0,10*ROW('Water Data'!I23)),NA())</f>
        <v>#N/A</v>
      </c>
      <c r="V29" s="299" t="e">
        <f ca="1">+IF(AND(ISNUMBER(OFFSET('Sanitation Data'!$D$4,0,10*ROW('Sanitation Data'!D23))),'Data Summary'!CK29="Yes"),100-OFFSET('Sanitation Data'!$D$4,0,10*ROW('Sanitation Data'!D23)),NA())</f>
        <v>#N/A</v>
      </c>
      <c r="W29" s="299" t="e">
        <f ca="1">+IF(AND(ISNUMBER(OFFSET('Sanitation Data'!$D$6,0,10*ROW('Sanitation Data'!D23))),'Data Summary'!CL29="Yes"),OFFSET('Sanitation Data'!$D$6,0,10*ROW('Sanitation Data'!D23)),NA())</f>
        <v>#N/A</v>
      </c>
      <c r="X29" s="299" t="e">
        <f ca="1">+IF(AND(ISNUMBER(OFFSET('Sanitation Data'!$D$10,0,10*ROW('Sanitation Data'!D23))),'Data Summary'!CM29="Yes"),OFFSET('Sanitation Data'!$D$10,0,10*ROW('Sanitation Data'!D23)),NA())</f>
        <v>#N/A</v>
      </c>
      <c r="Y29" s="299" t="e">
        <f ca="1">+IF(AND(ISNUMBER(OFFSET('Sanitation Data'!$D$11,0,10*ROW('Sanitation Data'!D23))),'Data Summary'!CN29="Yes"),OFFSET('Sanitation Data'!$D$11,0,10*ROW('Sanitation Data'!D23)),NA())</f>
        <v>#N/A</v>
      </c>
      <c r="Z29" s="299" t="e">
        <f ca="1">+IF(AND(ISNUMBER(OFFSET('Sanitation Data'!$D$12,0,10*ROW('Sanitation Data'!D23))),'Data Summary'!CO29="Yes"),OFFSET('Sanitation Data'!$D$12,0,10*ROW('Sanitation Data'!D23)),NA())</f>
        <v>#N/A</v>
      </c>
      <c r="AA29" s="299" t="e">
        <f ca="1">+IF(AND(ISNUMBER(OFFSET('Sanitation Data'!$E$4,0,10*ROW('Sanitation Data'!E23))),'Data Summary'!CP29="Yes"),100-OFFSET('Sanitation Data'!$E$4,0,10*ROW('Sanitation Data'!E23)),NA())</f>
        <v>#N/A</v>
      </c>
      <c r="AB29" s="299" t="e">
        <f ca="1">+IF(AND(ISNUMBER(OFFSET('Sanitation Data'!$E$6,0,10*ROW('Sanitation Data'!E23))),'Data Summary'!CQ29="Yes"),OFFSET('Sanitation Data'!$E$6,0,10*ROW('Sanitation Data'!E23)),NA())</f>
        <v>#N/A</v>
      </c>
      <c r="AC29" s="299" t="e">
        <f ca="1">+IF(AND(ISNUMBER(OFFSET('Sanitation Data'!$E$10,0,10*ROW('Sanitation Data'!E23))),'Data Summary'!CR29="Yes"),OFFSET('Sanitation Data'!$E$10,0,10*ROW('Sanitation Data'!E23)),NA())</f>
        <v>#N/A</v>
      </c>
      <c r="AD29" s="299" t="e">
        <f ca="1">+IF(AND(ISNUMBER(OFFSET('Sanitation Data'!$E$11,0,10*ROW('Sanitation Data'!E23))),'Data Summary'!CS29="Yes"),OFFSET('Sanitation Data'!$E$11,0,10*ROW('Sanitation Data'!E23)),NA())</f>
        <v>#N/A</v>
      </c>
      <c r="AE29" s="299" t="e">
        <f ca="1">+IF(AND(ISNUMBER(OFFSET('Sanitation Data'!$E$12,0,10*ROW('Sanitation Data'!E23))),'Data Summary'!CT29="Yes"),OFFSET('Sanitation Data'!$E$12,0,10*ROW('Sanitation Data'!E23)),NA())</f>
        <v>#N/A</v>
      </c>
      <c r="AF29" s="299" t="e">
        <f ca="1">+IF(AND(ISNUMBER(OFFSET('Sanitation Data'!$F$4,0,10*ROW('Sanitation Data'!F23))),'Data Summary'!CU29="Yes"),100-OFFSET('Sanitation Data'!$F$4,0,10*ROW('Sanitation Data'!F23)),NA())</f>
        <v>#N/A</v>
      </c>
      <c r="AG29" s="299" t="e">
        <f ca="1">+IF(AND(ISNUMBER(OFFSET('Sanitation Data'!$F$6,0,10*ROW('Sanitation Data'!F23))),'Data Summary'!CV29="Yes"),OFFSET('Sanitation Data'!$F$6,0,10*ROW('Sanitation Data'!F23)),NA())</f>
        <v>#N/A</v>
      </c>
      <c r="AH29" s="299" t="e">
        <f ca="1">+IF(AND(ISNUMBER(OFFSET('Sanitation Data'!$F$10,0,10*ROW('Sanitation Data'!F23))),'Data Summary'!CW29="Yes"),OFFSET('Sanitation Data'!$F$10,0,10*ROW('Sanitation Data'!F23)),NA())</f>
        <v>#N/A</v>
      </c>
      <c r="AI29" s="299" t="e">
        <f ca="1">+IF(AND(ISNUMBER(OFFSET('Sanitation Data'!$F$11,0,10*ROW('Sanitation Data'!F23))),'Data Summary'!CX29="Yes"),OFFSET('Sanitation Data'!$F$11,0,10*ROW('Sanitation Data'!F23)),NA())</f>
        <v>#N/A</v>
      </c>
      <c r="AJ29" s="299" t="e">
        <f ca="1">+IF(AND(ISNUMBER(OFFSET('Sanitation Data'!$F$12,0,10*ROW('Sanitation Data'!F23))),'Data Summary'!CY29="Yes"),OFFSET('Sanitation Data'!$F$12,0,10*ROW('Sanitation Data'!F23)),NA())</f>
        <v>#N/A</v>
      </c>
      <c r="AK29" s="299" t="e">
        <f ca="1">+IF(AND(ISNUMBER(OFFSET('Sanitation Data'!$G$4,0,10*ROW('Sanitation Data'!G23))),'Data Summary'!CZ29="Yes"),100-OFFSET('Sanitation Data'!$G$4,0,10*ROW('Sanitation Data'!G23)),NA())</f>
        <v>#N/A</v>
      </c>
      <c r="AL29" s="299" t="e">
        <f ca="1">+IF(AND(ISNUMBER(OFFSET('Sanitation Data'!$G$6,0,10*ROW('Sanitation Data'!G23))),'Data Summary'!DA29="Yes"),OFFSET('Sanitation Data'!$G$6,0,10*ROW('Sanitation Data'!G23)),NA())</f>
        <v>#N/A</v>
      </c>
      <c r="AM29" s="299" t="e">
        <f ca="1">+IF(AND(ISNUMBER(OFFSET('Sanitation Data'!$G$10,0,10*ROW('Sanitation Data'!G23))),'Data Summary'!DB29="Yes"),OFFSET('Sanitation Data'!$G$10,0,10*ROW('Sanitation Data'!G23)),NA())</f>
        <v>#N/A</v>
      </c>
      <c r="AN29" s="299" t="e">
        <f ca="1">+IF(AND(ISNUMBER(OFFSET('Sanitation Data'!$G$11,0,10*ROW('Sanitation Data'!G23))),'Data Summary'!DC29="Yes"),OFFSET('Sanitation Data'!$G$11,0,10*ROW('Sanitation Data'!G23)),NA())</f>
        <v>#N/A</v>
      </c>
      <c r="AO29" s="299" t="e">
        <f ca="1">+IF(AND(ISNUMBER(OFFSET('Sanitation Data'!$G$12,0,10*ROW('Sanitation Data'!G23))),'Data Summary'!DD29="Yes"),OFFSET('Sanitation Data'!$G$12,0,10*ROW('Sanitation Data'!G23)),NA())</f>
        <v>#N/A</v>
      </c>
      <c r="AP29" s="299" t="e">
        <f ca="1">+IF(AND(ISNUMBER(OFFSET('Sanitation Data'!$H$4,0,10*ROW('Sanitation Data'!H23))),'Data Summary'!DE29="Yes"),100-OFFSET('Sanitation Data'!$H$4,0,10*ROW('Sanitation Data'!H23)),NA())</f>
        <v>#N/A</v>
      </c>
      <c r="AQ29" s="299" t="e">
        <f ca="1">+IF(AND(ISNUMBER(OFFSET('Sanitation Data'!$H$6,0,10*ROW('Sanitation Data'!H23))),'Data Summary'!DF29="Yes"),OFFSET('Sanitation Data'!$H$6,0,10*ROW('Sanitation Data'!H23)),NA())</f>
        <v>#N/A</v>
      </c>
      <c r="AR29" s="299" t="e">
        <f ca="1">+IF(AND(ISNUMBER(OFFSET('Sanitation Data'!$H$10,0,10*ROW('Sanitation Data'!H23))),'Data Summary'!DG29="Yes"),OFFSET('Sanitation Data'!$H$10,0,10*ROW('Sanitation Data'!H23)),NA())</f>
        <v>#N/A</v>
      </c>
      <c r="AS29" s="299" t="e">
        <f ca="1">+IF(AND(ISNUMBER(OFFSET('Sanitation Data'!$H$11,0,10*ROW('Sanitation Data'!H23))),'Data Summary'!DH29="Yes"),OFFSET('Sanitation Data'!$H$11,0,10*ROW('Sanitation Data'!H23)),NA())</f>
        <v>#N/A</v>
      </c>
      <c r="AT29" s="299" t="e">
        <f ca="1">+IF(AND(ISNUMBER(OFFSET('Sanitation Data'!$H$12,0,10*ROW('Sanitation Data'!H23))),'Data Summary'!DI29="Yes"),OFFSET('Sanitation Data'!$H$12,0,10*ROW('Sanitation Data'!H23)),NA())</f>
        <v>#N/A</v>
      </c>
      <c r="AU29" s="299" t="e">
        <f ca="1">+IF(AND(ISNUMBER(OFFSET('Sanitation Data'!$I$4,0,10*ROW('Sanitation Data'!I23))),'Data Summary'!DJ29="Yes"),100-OFFSET('Sanitation Data'!$I$4,0,10*ROW('Sanitation Data'!I23)),NA())</f>
        <v>#N/A</v>
      </c>
      <c r="AV29" s="299" t="e">
        <f ca="1">+IF(AND(ISNUMBER(OFFSET('Sanitation Data'!$I$6,0,10*ROW('Sanitation Data'!I23))),'Data Summary'!DK29="Yes"),OFFSET('Sanitation Data'!$I$6,0,10*ROW('Sanitation Data'!I23)),NA())</f>
        <v>#N/A</v>
      </c>
      <c r="AW29" s="299" t="e">
        <f ca="1">+IF(AND(ISNUMBER(OFFSET('Sanitation Data'!$I$10,0,10*ROW('Sanitation Data'!I23))),'Data Summary'!DL29="Yes"),OFFSET('Sanitation Data'!$I$10,0,10*ROW('Sanitation Data'!I23)),NA())</f>
        <v>#N/A</v>
      </c>
      <c r="AX29" s="299" t="e">
        <f ca="1">+IF(AND(ISNUMBER(OFFSET('Sanitation Data'!$I$11,0,10*ROW('Sanitation Data'!I23))),'Data Summary'!DM29="Yes"),OFFSET('Sanitation Data'!$I$11,0,10*ROW('Sanitation Data'!I23)),NA())</f>
        <v>#N/A</v>
      </c>
      <c r="AY29" s="299" t="e">
        <f ca="1">+IF(AND(ISNUMBER(OFFSET('Sanitation Data'!$I$12,0,10*ROW('Sanitation Data'!I23))),'Data Summary'!DN29="Yes"),OFFSET('Sanitation Data'!$I$12,0,10*ROW('Sanitation Data'!I23)),NA())</f>
        <v>#N/A</v>
      </c>
      <c r="AZ29" s="300" t="e">
        <f ca="1">+IF(AND(ISNUMBER(OFFSET('Hygiene Data'!$D$5,0,10*ROW('Hygiene Data'!D23))),'Data Summary'!DO29="Yes"),OFFSET('Hygiene Data'!$D$5,0,10*ROW('Hygiene Data'!D23)),NA())</f>
        <v>#N/A</v>
      </c>
      <c r="BA29" s="300" t="e">
        <f ca="1">+IF(AND(ISNUMBER(OFFSET('Hygiene Data'!$D$7,0,10*ROW('Hygiene Data'!D23))),'Data Summary'!DP29="Yes"),OFFSET('Hygiene Data'!$D$7,0,10*ROW('Hygiene Data'!D23)),NA())</f>
        <v>#N/A</v>
      </c>
      <c r="BB29" s="300" t="e">
        <f ca="1">+IF(AND(ISNUMBER(OFFSET('Hygiene Data'!$D$9,0,10*ROW('Hygiene Data'!D23))),'Data Summary'!DQ29="Yes"),OFFSET('Hygiene Data'!$D$9,0,10*ROW('Hygiene Data'!D23)),NA())</f>
        <v>#N/A</v>
      </c>
      <c r="BC29" s="300" t="e">
        <f ca="1">+IF(AND(ISNUMBER(OFFSET('Hygiene Data'!$E$5,0,10*ROW('Hygiene Data'!E23))),'Data Summary'!DR29="Yes"),OFFSET('Hygiene Data'!$E$5,0,10*ROW('Hygiene Data'!E23)),NA())</f>
        <v>#N/A</v>
      </c>
      <c r="BD29" s="300" t="e">
        <f ca="1">+IF(AND(ISNUMBER(OFFSET('Hygiene Data'!$E$7,0,10*ROW('Hygiene Data'!E23))),'Data Summary'!DS29="Yes"),OFFSET('Hygiene Data'!$E$7,0,10*ROW('Hygiene Data'!E23)),NA())</f>
        <v>#N/A</v>
      </c>
      <c r="BE29" s="300" t="e">
        <f ca="1">+IF(AND(ISNUMBER(OFFSET('Hygiene Data'!$E$9,0,10*ROW('Hygiene Data'!E23))),'Data Summary'!DT29="Yes"),OFFSET('Hygiene Data'!$E$9,0,10*ROW('Hygiene Data'!E23)),NA())</f>
        <v>#N/A</v>
      </c>
      <c r="BF29" s="300" t="e">
        <f ca="1">+IF(AND(ISNUMBER(OFFSET('Hygiene Data'!$F$5,0,10*ROW('Hygiene Data'!F23))),'Data Summary'!DU29="Yes"),OFFSET('Hygiene Data'!$F$5,0,10*ROW('Hygiene Data'!F23)),NA())</f>
        <v>#N/A</v>
      </c>
      <c r="BG29" s="300" t="e">
        <f ca="1">+IF(AND(ISNUMBER(OFFSET('Hygiene Data'!$F$7,0,10*ROW('Hygiene Data'!F23))),'Data Summary'!DV29="Yes"),OFFSET('Hygiene Data'!$F$7,0,10*ROW('Hygiene Data'!F23)),NA())</f>
        <v>#N/A</v>
      </c>
      <c r="BH29" s="300" t="e">
        <f ca="1">+IF(AND(ISNUMBER(OFFSET('Hygiene Data'!$F$9,0,10*ROW('Hygiene Data'!F23))),'Data Summary'!DW29="Yes"),OFFSET('Hygiene Data'!$F$9,0,10*ROW('Hygiene Data'!F23)),NA())</f>
        <v>#N/A</v>
      </c>
      <c r="BI29" s="300" t="e">
        <f ca="1">+IF(AND(ISNUMBER(OFFSET('Hygiene Data'!$G$5,0,10*ROW('Hygiene Data'!G23))),'Data Summary'!DX29="Yes"),OFFSET('Hygiene Data'!$G$5,0,10*ROW('Hygiene Data'!G23)),NA())</f>
        <v>#N/A</v>
      </c>
      <c r="BJ29" s="300" t="e">
        <f ca="1">+IF(AND(ISNUMBER(OFFSET('Hygiene Data'!$G$7,0,10*ROW('Hygiene Data'!G23))),'Data Summary'!DY29="Yes"),OFFSET('Hygiene Data'!$G$7,0,10*ROW('Hygiene Data'!G23)),NA())</f>
        <v>#N/A</v>
      </c>
      <c r="BK29" s="300" t="e">
        <f ca="1">+IF(AND(ISNUMBER(OFFSET('Hygiene Data'!$G$9,0,10*ROW('Hygiene Data'!G23))),'Data Summary'!DZ29="Yes"),OFFSET('Hygiene Data'!$G$9,0,10*ROW('Hygiene Data'!G23)),NA())</f>
        <v>#N/A</v>
      </c>
      <c r="BL29" s="300" t="e">
        <f ca="1">+IF(AND(ISNUMBER(OFFSET('Hygiene Data'!$H$5,0,10*ROW('Hygiene Data'!H23))),'Data Summary'!EA29="Yes"),OFFSET('Hygiene Data'!$H$5,0,10*ROW('Hygiene Data'!H23)),NA())</f>
        <v>#N/A</v>
      </c>
      <c r="BM29" s="300" t="e">
        <f ca="1">+IF(AND(ISNUMBER(OFFSET('Hygiene Data'!$H$7,0,10*ROW('Hygiene Data'!H23))),'Data Summary'!EB29="Yes"),OFFSET('Hygiene Data'!$H$7,0,10*ROW('Hygiene Data'!H23)),NA())</f>
        <v>#N/A</v>
      </c>
      <c r="BN29" s="300" t="e">
        <f ca="1">+IF(AND(ISNUMBER(OFFSET('Hygiene Data'!$H$9,0,10*ROW('Hygiene Data'!H23))),'Data Summary'!EC29="Yes"),OFFSET('Hygiene Data'!$H$9,0,10*ROW('Hygiene Data'!H23)),NA())</f>
        <v>#N/A</v>
      </c>
      <c r="BO29" s="300" t="e">
        <f ca="1">+IF(AND(ISNUMBER(OFFSET('Hygiene Data'!$I$5,0,10*ROW('Hygiene Data'!I23))),'Data Summary'!ED29="Yes"),OFFSET('Hygiene Data'!$I$5,0,10*ROW('Hygiene Data'!I23)),NA())</f>
        <v>#N/A</v>
      </c>
      <c r="BP29" s="300" t="e">
        <f ca="1">+IF(AND(ISNUMBER(OFFSET('Hygiene Data'!$I$7,0,10*ROW('Hygiene Data'!I23))),'Data Summary'!EE29="Yes"),OFFSET('Hygiene Data'!$I$7,0,10*ROW('Hygiene Data'!I23)),NA())</f>
        <v>#N/A</v>
      </c>
      <c r="BQ29" s="300" t="e">
        <f ca="1">+IF(AND(ISNUMBER(OFFSET('Hygiene Data'!$I$9,0,10*ROW('Hygiene Data'!I23))),'Data Summary'!EF29="Yes"),OFFSET('Hygiene Data'!$I$9,0,10*ROW('Hygiene Data'!I23)),NA())</f>
        <v>#N/A</v>
      </c>
    </row>
    <row r="30" spans="1:69" x14ac:dyDescent="0.2">
      <c r="A30" s="296" t="e">
        <f ca="1">+RIGHT('Data Summary'!A30,LEN('Data Summary'!A30)-9)</f>
        <v>#VALUE!</v>
      </c>
      <c r="B30" s="270" t="str">
        <f ca="1">+IF(ISTEXT('Data Summary'!B30),'Data Summary'!B30,"")</f>
        <v/>
      </c>
      <c r="C30" s="297" t="e">
        <f ca="1">+VALUE('Data Summary'!C30)</f>
        <v>#VALUE!</v>
      </c>
      <c r="D30" s="298" t="e">
        <f ca="1">+IF(AND(ISNUMBER(OFFSET('Water Data'!$D$4,0,10*ROW('Water Data'!D24))),'Data Summary'!BS30="Yes"),100-OFFSET('Water Data'!$D$4,0,10*ROW('Water Data'!D24)),NA())</f>
        <v>#N/A</v>
      </c>
      <c r="E30" s="298" t="e">
        <f ca="1">+IF(AND(ISNUMBER(OFFSET('Water Data'!$D$6,0,10*ROW('Water Data'!D24))),'Data Summary'!BT30="Yes"),OFFSET('Water Data'!$D$6,0,10*ROW('Water Data'!D24)),NA())</f>
        <v>#N/A</v>
      </c>
      <c r="F30" s="298" t="e">
        <f ca="1">+IF(AND(ISNUMBER(OFFSET('Water Data'!$D$9,0,10*ROW('Water Data'!D24))),'Data Summary'!BU30="Yes"),OFFSET('Water Data'!$D$9,0,10*ROW('Water Data'!D24)),NA())</f>
        <v>#N/A</v>
      </c>
      <c r="G30" s="298" t="e">
        <f ca="1">+IF(AND(ISNUMBER(OFFSET('Water Data'!$E$4,0,10*ROW('Water Data'!E24))),'Data Summary'!BV30="Yes"),100-OFFSET('Water Data'!$E$4,0,10*ROW('Water Data'!E24)),NA())</f>
        <v>#N/A</v>
      </c>
      <c r="H30" s="298" t="e">
        <f ca="1">+IF(AND(ISNUMBER(OFFSET('Water Data'!$E$6,0,10*ROW('Water Data'!E24))),'Data Summary'!BW30="Yes"),OFFSET('Water Data'!$E$6,0,10*ROW('Water Data'!E24)),NA())</f>
        <v>#N/A</v>
      </c>
      <c r="I30" s="298" t="e">
        <f ca="1">+IF(AND(ISNUMBER(OFFSET('Water Data'!$E$9,0,10*ROW('Water Data'!E24))),'Data Summary'!BX30="Yes"),OFFSET('Water Data'!$E$9,0,10*ROW('Water Data'!E24)),NA())</f>
        <v>#N/A</v>
      </c>
      <c r="J30" s="298" t="e">
        <f ca="1">+IF(AND(ISNUMBER(OFFSET('Water Data'!$F$4,0,10*ROW('Water Data'!F24))),'Data Summary'!BY30="Yes"),100-OFFSET('Water Data'!$F$4,0,10*ROW('Water Data'!F24)),NA())</f>
        <v>#N/A</v>
      </c>
      <c r="K30" s="298" t="e">
        <f ca="1">+IF(AND(ISNUMBER(OFFSET('Water Data'!$F$6,0,10*ROW('Water Data'!F24))),'Data Summary'!BZ30="Yes"),OFFSET('Water Data'!$F$6,0,10*ROW('Water Data'!F24)),NA())</f>
        <v>#N/A</v>
      </c>
      <c r="L30" s="298" t="e">
        <f ca="1">+IF(AND(ISNUMBER(OFFSET('Water Data'!$F$9,0,10*ROW('Water Data'!F24))),'Data Summary'!CA30="Yes"),OFFSET('Water Data'!$F$9,0,10*ROW('Water Data'!F24)),NA())</f>
        <v>#N/A</v>
      </c>
      <c r="M30" s="298" t="e">
        <f ca="1">+IF(AND(ISNUMBER(OFFSET('Water Data'!$G$4,0,10*ROW('Water Data'!G24))),'Data Summary'!CB30="Yes"),100-OFFSET('Water Data'!$G$4,0,10*ROW('Water Data'!G24)),NA())</f>
        <v>#N/A</v>
      </c>
      <c r="N30" s="298" t="e">
        <f ca="1">+IF(AND(ISNUMBER(OFFSET('Water Data'!$G$6,0,10*ROW('Water Data'!G24))),'Data Summary'!CC30="Yes"),OFFSET('Water Data'!$G$6,0,10*ROW('Water Data'!G24)),NA())</f>
        <v>#N/A</v>
      </c>
      <c r="O30" s="298" t="e">
        <f ca="1">+IF(AND(ISNUMBER(OFFSET('Water Data'!$G$9,0,10*ROW('Water Data'!G24))),'Data Summary'!CD30="Yes"),OFFSET('Water Data'!$G$9,0,10*ROW('Water Data'!G24)),NA())</f>
        <v>#N/A</v>
      </c>
      <c r="P30" s="298" t="e">
        <f ca="1">+IF(AND(ISNUMBER(OFFSET('Water Data'!$H$4,0,10*ROW('Water Data'!H24))),'Data Summary'!CE30="Yes"),100-OFFSET('Water Data'!$H$4,0,10*ROW('Water Data'!H24)),NA())</f>
        <v>#N/A</v>
      </c>
      <c r="Q30" s="298" t="e">
        <f ca="1">+IF(AND(ISNUMBER(OFFSET('Water Data'!$H$6,0,10*ROW('Water Data'!H24))),'Data Summary'!CF30="Yes"),OFFSET('Water Data'!$H$6,0,10*ROW('Water Data'!H24)),NA())</f>
        <v>#N/A</v>
      </c>
      <c r="R30" s="298" t="e">
        <f ca="1">+IF(AND(ISNUMBER(OFFSET('Water Data'!$H$9,0,10*ROW('Water Data'!H24))),'Data Summary'!CG30="Yes"),OFFSET('Water Data'!$H$9,0,10*ROW('Water Data'!H24)),NA())</f>
        <v>#N/A</v>
      </c>
      <c r="S30" s="298" t="e">
        <f ca="1">+IF(AND(ISNUMBER(OFFSET('Water Data'!$I$4,0,10*ROW('Water Data'!I24))),'Data Summary'!CH30="Yes"),100-OFFSET('Water Data'!$I$4,0,10*ROW('Water Data'!I24)),NA())</f>
        <v>#N/A</v>
      </c>
      <c r="T30" s="298" t="e">
        <f ca="1">+IF(AND(ISNUMBER(OFFSET('Water Data'!$I$6,0,10*ROW('Water Data'!I24))),'Data Summary'!CI30="Yes"),OFFSET('Water Data'!$I$6,0,10*ROW('Water Data'!I24)),NA())</f>
        <v>#N/A</v>
      </c>
      <c r="U30" s="298" t="e">
        <f ca="1">+IF(AND(ISNUMBER(OFFSET('Water Data'!$I$9,0,10*ROW('Water Data'!I24))),'Data Summary'!CJ30="Yes"),OFFSET('Water Data'!$I$9,0,10*ROW('Water Data'!I24)),NA())</f>
        <v>#N/A</v>
      </c>
      <c r="V30" s="299" t="e">
        <f ca="1">+IF(AND(ISNUMBER(OFFSET('Sanitation Data'!$D$4,0,10*ROW('Sanitation Data'!D24))),'Data Summary'!CK30="Yes"),100-OFFSET('Sanitation Data'!$D$4,0,10*ROW('Sanitation Data'!D24)),NA())</f>
        <v>#N/A</v>
      </c>
      <c r="W30" s="299" t="e">
        <f ca="1">+IF(AND(ISNUMBER(OFFSET('Sanitation Data'!$D$6,0,10*ROW('Sanitation Data'!D24))),'Data Summary'!CL30="Yes"),OFFSET('Sanitation Data'!$D$6,0,10*ROW('Sanitation Data'!D24)),NA())</f>
        <v>#N/A</v>
      </c>
      <c r="X30" s="299" t="e">
        <f ca="1">+IF(AND(ISNUMBER(OFFSET('Sanitation Data'!$D$10,0,10*ROW('Sanitation Data'!D24))),'Data Summary'!CM30="Yes"),OFFSET('Sanitation Data'!$D$10,0,10*ROW('Sanitation Data'!D24)),NA())</f>
        <v>#N/A</v>
      </c>
      <c r="Y30" s="299" t="e">
        <f ca="1">+IF(AND(ISNUMBER(OFFSET('Sanitation Data'!$D$11,0,10*ROW('Sanitation Data'!D24))),'Data Summary'!CN30="Yes"),OFFSET('Sanitation Data'!$D$11,0,10*ROW('Sanitation Data'!D24)),NA())</f>
        <v>#N/A</v>
      </c>
      <c r="Z30" s="299" t="e">
        <f ca="1">+IF(AND(ISNUMBER(OFFSET('Sanitation Data'!$D$12,0,10*ROW('Sanitation Data'!D24))),'Data Summary'!CO30="Yes"),OFFSET('Sanitation Data'!$D$12,0,10*ROW('Sanitation Data'!D24)),NA())</f>
        <v>#N/A</v>
      </c>
      <c r="AA30" s="299" t="e">
        <f ca="1">+IF(AND(ISNUMBER(OFFSET('Sanitation Data'!$E$4,0,10*ROW('Sanitation Data'!E24))),'Data Summary'!CP30="Yes"),100-OFFSET('Sanitation Data'!$E$4,0,10*ROW('Sanitation Data'!E24)),NA())</f>
        <v>#N/A</v>
      </c>
      <c r="AB30" s="299" t="e">
        <f ca="1">+IF(AND(ISNUMBER(OFFSET('Sanitation Data'!$E$6,0,10*ROW('Sanitation Data'!E24))),'Data Summary'!CQ30="Yes"),OFFSET('Sanitation Data'!$E$6,0,10*ROW('Sanitation Data'!E24)),NA())</f>
        <v>#N/A</v>
      </c>
      <c r="AC30" s="299" t="e">
        <f ca="1">+IF(AND(ISNUMBER(OFFSET('Sanitation Data'!$E$10,0,10*ROW('Sanitation Data'!E24))),'Data Summary'!CR30="Yes"),OFFSET('Sanitation Data'!$E$10,0,10*ROW('Sanitation Data'!E24)),NA())</f>
        <v>#N/A</v>
      </c>
      <c r="AD30" s="299" t="e">
        <f ca="1">+IF(AND(ISNUMBER(OFFSET('Sanitation Data'!$E$11,0,10*ROW('Sanitation Data'!E24))),'Data Summary'!CS30="Yes"),OFFSET('Sanitation Data'!$E$11,0,10*ROW('Sanitation Data'!E24)),NA())</f>
        <v>#N/A</v>
      </c>
      <c r="AE30" s="299" t="e">
        <f ca="1">+IF(AND(ISNUMBER(OFFSET('Sanitation Data'!$E$12,0,10*ROW('Sanitation Data'!E24))),'Data Summary'!CT30="Yes"),OFFSET('Sanitation Data'!$E$12,0,10*ROW('Sanitation Data'!E24)),NA())</f>
        <v>#N/A</v>
      </c>
      <c r="AF30" s="299" t="e">
        <f ca="1">+IF(AND(ISNUMBER(OFFSET('Sanitation Data'!$F$4,0,10*ROW('Sanitation Data'!F24))),'Data Summary'!CU30="Yes"),100-OFFSET('Sanitation Data'!$F$4,0,10*ROW('Sanitation Data'!F24)),NA())</f>
        <v>#N/A</v>
      </c>
      <c r="AG30" s="299" t="e">
        <f ca="1">+IF(AND(ISNUMBER(OFFSET('Sanitation Data'!$F$6,0,10*ROW('Sanitation Data'!F24))),'Data Summary'!CV30="Yes"),OFFSET('Sanitation Data'!$F$6,0,10*ROW('Sanitation Data'!F24)),NA())</f>
        <v>#N/A</v>
      </c>
      <c r="AH30" s="299" t="e">
        <f ca="1">+IF(AND(ISNUMBER(OFFSET('Sanitation Data'!$F$10,0,10*ROW('Sanitation Data'!F24))),'Data Summary'!CW30="Yes"),OFFSET('Sanitation Data'!$F$10,0,10*ROW('Sanitation Data'!F24)),NA())</f>
        <v>#N/A</v>
      </c>
      <c r="AI30" s="299" t="e">
        <f ca="1">+IF(AND(ISNUMBER(OFFSET('Sanitation Data'!$F$11,0,10*ROW('Sanitation Data'!F24))),'Data Summary'!CX30="Yes"),OFFSET('Sanitation Data'!$F$11,0,10*ROW('Sanitation Data'!F24)),NA())</f>
        <v>#N/A</v>
      </c>
      <c r="AJ30" s="299" t="e">
        <f ca="1">+IF(AND(ISNUMBER(OFFSET('Sanitation Data'!$F$12,0,10*ROW('Sanitation Data'!F24))),'Data Summary'!CY30="Yes"),OFFSET('Sanitation Data'!$F$12,0,10*ROW('Sanitation Data'!F24)),NA())</f>
        <v>#N/A</v>
      </c>
      <c r="AK30" s="299" t="e">
        <f ca="1">+IF(AND(ISNUMBER(OFFSET('Sanitation Data'!$G$4,0,10*ROW('Sanitation Data'!G24))),'Data Summary'!CZ30="Yes"),100-OFFSET('Sanitation Data'!$G$4,0,10*ROW('Sanitation Data'!G24)),NA())</f>
        <v>#N/A</v>
      </c>
      <c r="AL30" s="299" t="e">
        <f ca="1">+IF(AND(ISNUMBER(OFFSET('Sanitation Data'!$G$6,0,10*ROW('Sanitation Data'!G24))),'Data Summary'!DA30="Yes"),OFFSET('Sanitation Data'!$G$6,0,10*ROW('Sanitation Data'!G24)),NA())</f>
        <v>#N/A</v>
      </c>
      <c r="AM30" s="299" t="e">
        <f ca="1">+IF(AND(ISNUMBER(OFFSET('Sanitation Data'!$G$10,0,10*ROW('Sanitation Data'!G24))),'Data Summary'!DB30="Yes"),OFFSET('Sanitation Data'!$G$10,0,10*ROW('Sanitation Data'!G24)),NA())</f>
        <v>#N/A</v>
      </c>
      <c r="AN30" s="299" t="e">
        <f ca="1">+IF(AND(ISNUMBER(OFFSET('Sanitation Data'!$G$11,0,10*ROW('Sanitation Data'!G24))),'Data Summary'!DC30="Yes"),OFFSET('Sanitation Data'!$G$11,0,10*ROW('Sanitation Data'!G24)),NA())</f>
        <v>#N/A</v>
      </c>
      <c r="AO30" s="299" t="e">
        <f ca="1">+IF(AND(ISNUMBER(OFFSET('Sanitation Data'!$G$12,0,10*ROW('Sanitation Data'!G24))),'Data Summary'!DD30="Yes"),OFFSET('Sanitation Data'!$G$12,0,10*ROW('Sanitation Data'!G24)),NA())</f>
        <v>#N/A</v>
      </c>
      <c r="AP30" s="299" t="e">
        <f ca="1">+IF(AND(ISNUMBER(OFFSET('Sanitation Data'!$H$4,0,10*ROW('Sanitation Data'!H24))),'Data Summary'!DE30="Yes"),100-OFFSET('Sanitation Data'!$H$4,0,10*ROW('Sanitation Data'!H24)),NA())</f>
        <v>#N/A</v>
      </c>
      <c r="AQ30" s="299" t="e">
        <f ca="1">+IF(AND(ISNUMBER(OFFSET('Sanitation Data'!$H$6,0,10*ROW('Sanitation Data'!H24))),'Data Summary'!DF30="Yes"),OFFSET('Sanitation Data'!$H$6,0,10*ROW('Sanitation Data'!H24)),NA())</f>
        <v>#N/A</v>
      </c>
      <c r="AR30" s="299" t="e">
        <f ca="1">+IF(AND(ISNUMBER(OFFSET('Sanitation Data'!$H$10,0,10*ROW('Sanitation Data'!H24))),'Data Summary'!DG30="Yes"),OFFSET('Sanitation Data'!$H$10,0,10*ROW('Sanitation Data'!H24)),NA())</f>
        <v>#N/A</v>
      </c>
      <c r="AS30" s="299" t="e">
        <f ca="1">+IF(AND(ISNUMBER(OFFSET('Sanitation Data'!$H$11,0,10*ROW('Sanitation Data'!H24))),'Data Summary'!DH30="Yes"),OFFSET('Sanitation Data'!$H$11,0,10*ROW('Sanitation Data'!H24)),NA())</f>
        <v>#N/A</v>
      </c>
      <c r="AT30" s="299" t="e">
        <f ca="1">+IF(AND(ISNUMBER(OFFSET('Sanitation Data'!$H$12,0,10*ROW('Sanitation Data'!H24))),'Data Summary'!DI30="Yes"),OFFSET('Sanitation Data'!$H$12,0,10*ROW('Sanitation Data'!H24)),NA())</f>
        <v>#N/A</v>
      </c>
      <c r="AU30" s="299" t="e">
        <f ca="1">+IF(AND(ISNUMBER(OFFSET('Sanitation Data'!$I$4,0,10*ROW('Sanitation Data'!I24))),'Data Summary'!DJ30="Yes"),100-OFFSET('Sanitation Data'!$I$4,0,10*ROW('Sanitation Data'!I24)),NA())</f>
        <v>#N/A</v>
      </c>
      <c r="AV30" s="299" t="e">
        <f ca="1">+IF(AND(ISNUMBER(OFFSET('Sanitation Data'!$I$6,0,10*ROW('Sanitation Data'!I24))),'Data Summary'!DK30="Yes"),OFFSET('Sanitation Data'!$I$6,0,10*ROW('Sanitation Data'!I24)),NA())</f>
        <v>#N/A</v>
      </c>
      <c r="AW30" s="299" t="e">
        <f ca="1">+IF(AND(ISNUMBER(OFFSET('Sanitation Data'!$I$10,0,10*ROW('Sanitation Data'!I24))),'Data Summary'!DL30="Yes"),OFFSET('Sanitation Data'!$I$10,0,10*ROW('Sanitation Data'!I24)),NA())</f>
        <v>#N/A</v>
      </c>
      <c r="AX30" s="299" t="e">
        <f ca="1">+IF(AND(ISNUMBER(OFFSET('Sanitation Data'!$I$11,0,10*ROW('Sanitation Data'!I24))),'Data Summary'!DM30="Yes"),OFFSET('Sanitation Data'!$I$11,0,10*ROW('Sanitation Data'!I24)),NA())</f>
        <v>#N/A</v>
      </c>
      <c r="AY30" s="299" t="e">
        <f ca="1">+IF(AND(ISNUMBER(OFFSET('Sanitation Data'!$I$12,0,10*ROW('Sanitation Data'!I24))),'Data Summary'!DN30="Yes"),OFFSET('Sanitation Data'!$I$12,0,10*ROW('Sanitation Data'!I24)),NA())</f>
        <v>#N/A</v>
      </c>
      <c r="AZ30" s="300" t="e">
        <f ca="1">+IF(AND(ISNUMBER(OFFSET('Hygiene Data'!$D$5,0,10*ROW('Hygiene Data'!D24))),'Data Summary'!DO30="Yes"),OFFSET('Hygiene Data'!$D$5,0,10*ROW('Hygiene Data'!D24)),NA())</f>
        <v>#N/A</v>
      </c>
      <c r="BA30" s="300" t="e">
        <f ca="1">+IF(AND(ISNUMBER(OFFSET('Hygiene Data'!$D$7,0,10*ROW('Hygiene Data'!D24))),'Data Summary'!DP30="Yes"),OFFSET('Hygiene Data'!$D$7,0,10*ROW('Hygiene Data'!D24)),NA())</f>
        <v>#N/A</v>
      </c>
      <c r="BB30" s="300" t="e">
        <f ca="1">+IF(AND(ISNUMBER(OFFSET('Hygiene Data'!$D$9,0,10*ROW('Hygiene Data'!D24))),'Data Summary'!DQ30="Yes"),OFFSET('Hygiene Data'!$D$9,0,10*ROW('Hygiene Data'!D24)),NA())</f>
        <v>#N/A</v>
      </c>
      <c r="BC30" s="300" t="e">
        <f ca="1">+IF(AND(ISNUMBER(OFFSET('Hygiene Data'!$E$5,0,10*ROW('Hygiene Data'!E24))),'Data Summary'!DR30="Yes"),OFFSET('Hygiene Data'!$E$5,0,10*ROW('Hygiene Data'!E24)),NA())</f>
        <v>#N/A</v>
      </c>
      <c r="BD30" s="300" t="e">
        <f ca="1">+IF(AND(ISNUMBER(OFFSET('Hygiene Data'!$E$7,0,10*ROW('Hygiene Data'!E24))),'Data Summary'!DS30="Yes"),OFFSET('Hygiene Data'!$E$7,0,10*ROW('Hygiene Data'!E24)),NA())</f>
        <v>#N/A</v>
      </c>
      <c r="BE30" s="300" t="e">
        <f ca="1">+IF(AND(ISNUMBER(OFFSET('Hygiene Data'!$E$9,0,10*ROW('Hygiene Data'!E24))),'Data Summary'!DT30="Yes"),OFFSET('Hygiene Data'!$E$9,0,10*ROW('Hygiene Data'!E24)),NA())</f>
        <v>#N/A</v>
      </c>
      <c r="BF30" s="300" t="e">
        <f ca="1">+IF(AND(ISNUMBER(OFFSET('Hygiene Data'!$F$5,0,10*ROW('Hygiene Data'!F24))),'Data Summary'!DU30="Yes"),OFFSET('Hygiene Data'!$F$5,0,10*ROW('Hygiene Data'!F24)),NA())</f>
        <v>#N/A</v>
      </c>
      <c r="BG30" s="300" t="e">
        <f ca="1">+IF(AND(ISNUMBER(OFFSET('Hygiene Data'!$F$7,0,10*ROW('Hygiene Data'!F24))),'Data Summary'!DV30="Yes"),OFFSET('Hygiene Data'!$F$7,0,10*ROW('Hygiene Data'!F24)),NA())</f>
        <v>#N/A</v>
      </c>
      <c r="BH30" s="300" t="e">
        <f ca="1">+IF(AND(ISNUMBER(OFFSET('Hygiene Data'!$F$9,0,10*ROW('Hygiene Data'!F24))),'Data Summary'!DW30="Yes"),OFFSET('Hygiene Data'!$F$9,0,10*ROW('Hygiene Data'!F24)),NA())</f>
        <v>#N/A</v>
      </c>
      <c r="BI30" s="300" t="e">
        <f ca="1">+IF(AND(ISNUMBER(OFFSET('Hygiene Data'!$G$5,0,10*ROW('Hygiene Data'!G24))),'Data Summary'!DX30="Yes"),OFFSET('Hygiene Data'!$G$5,0,10*ROW('Hygiene Data'!G24)),NA())</f>
        <v>#N/A</v>
      </c>
      <c r="BJ30" s="300" t="e">
        <f ca="1">+IF(AND(ISNUMBER(OFFSET('Hygiene Data'!$G$7,0,10*ROW('Hygiene Data'!G24))),'Data Summary'!DY30="Yes"),OFFSET('Hygiene Data'!$G$7,0,10*ROW('Hygiene Data'!G24)),NA())</f>
        <v>#N/A</v>
      </c>
      <c r="BK30" s="300" t="e">
        <f ca="1">+IF(AND(ISNUMBER(OFFSET('Hygiene Data'!$G$9,0,10*ROW('Hygiene Data'!G24))),'Data Summary'!DZ30="Yes"),OFFSET('Hygiene Data'!$G$9,0,10*ROW('Hygiene Data'!G24)),NA())</f>
        <v>#N/A</v>
      </c>
      <c r="BL30" s="300" t="e">
        <f ca="1">+IF(AND(ISNUMBER(OFFSET('Hygiene Data'!$H$5,0,10*ROW('Hygiene Data'!H24))),'Data Summary'!EA30="Yes"),OFFSET('Hygiene Data'!$H$5,0,10*ROW('Hygiene Data'!H24)),NA())</f>
        <v>#N/A</v>
      </c>
      <c r="BM30" s="300" t="e">
        <f ca="1">+IF(AND(ISNUMBER(OFFSET('Hygiene Data'!$H$7,0,10*ROW('Hygiene Data'!H24))),'Data Summary'!EB30="Yes"),OFFSET('Hygiene Data'!$H$7,0,10*ROW('Hygiene Data'!H24)),NA())</f>
        <v>#N/A</v>
      </c>
      <c r="BN30" s="300" t="e">
        <f ca="1">+IF(AND(ISNUMBER(OFFSET('Hygiene Data'!$H$9,0,10*ROW('Hygiene Data'!H24))),'Data Summary'!EC30="Yes"),OFFSET('Hygiene Data'!$H$9,0,10*ROW('Hygiene Data'!H24)),NA())</f>
        <v>#N/A</v>
      </c>
      <c r="BO30" s="300" t="e">
        <f ca="1">+IF(AND(ISNUMBER(OFFSET('Hygiene Data'!$I$5,0,10*ROW('Hygiene Data'!I24))),'Data Summary'!ED30="Yes"),OFFSET('Hygiene Data'!$I$5,0,10*ROW('Hygiene Data'!I24)),NA())</f>
        <v>#N/A</v>
      </c>
      <c r="BP30" s="300" t="e">
        <f ca="1">+IF(AND(ISNUMBER(OFFSET('Hygiene Data'!$I$7,0,10*ROW('Hygiene Data'!I24))),'Data Summary'!EE30="Yes"),OFFSET('Hygiene Data'!$I$7,0,10*ROW('Hygiene Data'!I24)),NA())</f>
        <v>#N/A</v>
      </c>
      <c r="BQ30" s="300" t="e">
        <f ca="1">+IF(AND(ISNUMBER(OFFSET('Hygiene Data'!$I$9,0,10*ROW('Hygiene Data'!I24))),'Data Summary'!EF30="Yes"),OFFSET('Hygiene Data'!$I$9,0,10*ROW('Hygiene Data'!I24)),NA())</f>
        <v>#N/A</v>
      </c>
    </row>
    <row r="31" spans="1:69" x14ac:dyDescent="0.2">
      <c r="A31" s="296" t="e">
        <f ca="1">+RIGHT('Data Summary'!A31,LEN('Data Summary'!A31)-9)</f>
        <v>#VALUE!</v>
      </c>
      <c r="B31" s="270" t="str">
        <f ca="1">+IF(ISTEXT('Data Summary'!B31),'Data Summary'!B31,"")</f>
        <v/>
      </c>
      <c r="C31" s="297" t="e">
        <f ca="1">+VALUE('Data Summary'!C31)</f>
        <v>#VALUE!</v>
      </c>
      <c r="D31" s="298" t="e">
        <f ca="1">+IF(AND(ISNUMBER(OFFSET('Water Data'!$D$4,0,10*ROW('Water Data'!D25))),'Data Summary'!BS31="Yes"),100-OFFSET('Water Data'!$D$4,0,10*ROW('Water Data'!D25)),NA())</f>
        <v>#N/A</v>
      </c>
      <c r="E31" s="298" t="e">
        <f ca="1">+IF(AND(ISNUMBER(OFFSET('Water Data'!$D$6,0,10*ROW('Water Data'!D25))),'Data Summary'!BT31="Yes"),OFFSET('Water Data'!$D$6,0,10*ROW('Water Data'!D25)),NA())</f>
        <v>#N/A</v>
      </c>
      <c r="F31" s="298" t="e">
        <f ca="1">+IF(AND(ISNUMBER(OFFSET('Water Data'!$D$9,0,10*ROW('Water Data'!D25))),'Data Summary'!BU31="Yes"),OFFSET('Water Data'!$D$9,0,10*ROW('Water Data'!D25)),NA())</f>
        <v>#N/A</v>
      </c>
      <c r="G31" s="298" t="e">
        <f ca="1">+IF(AND(ISNUMBER(OFFSET('Water Data'!$E$4,0,10*ROW('Water Data'!E25))),'Data Summary'!BV31="Yes"),100-OFFSET('Water Data'!$E$4,0,10*ROW('Water Data'!E25)),NA())</f>
        <v>#N/A</v>
      </c>
      <c r="H31" s="298" t="e">
        <f ca="1">+IF(AND(ISNUMBER(OFFSET('Water Data'!$E$6,0,10*ROW('Water Data'!E25))),'Data Summary'!BW31="Yes"),OFFSET('Water Data'!$E$6,0,10*ROW('Water Data'!E25)),NA())</f>
        <v>#N/A</v>
      </c>
      <c r="I31" s="298" t="e">
        <f ca="1">+IF(AND(ISNUMBER(OFFSET('Water Data'!$E$9,0,10*ROW('Water Data'!E25))),'Data Summary'!BX31="Yes"),OFFSET('Water Data'!$E$9,0,10*ROW('Water Data'!E25)),NA())</f>
        <v>#N/A</v>
      </c>
      <c r="J31" s="298" t="e">
        <f ca="1">+IF(AND(ISNUMBER(OFFSET('Water Data'!$F$4,0,10*ROW('Water Data'!F25))),'Data Summary'!BY31="Yes"),100-OFFSET('Water Data'!$F$4,0,10*ROW('Water Data'!F25)),NA())</f>
        <v>#N/A</v>
      </c>
      <c r="K31" s="298" t="e">
        <f ca="1">+IF(AND(ISNUMBER(OFFSET('Water Data'!$F$6,0,10*ROW('Water Data'!F25))),'Data Summary'!BZ31="Yes"),OFFSET('Water Data'!$F$6,0,10*ROW('Water Data'!F25)),NA())</f>
        <v>#N/A</v>
      </c>
      <c r="L31" s="298" t="e">
        <f ca="1">+IF(AND(ISNUMBER(OFFSET('Water Data'!$F$9,0,10*ROW('Water Data'!F25))),'Data Summary'!CA31="Yes"),OFFSET('Water Data'!$F$9,0,10*ROW('Water Data'!F25)),NA())</f>
        <v>#N/A</v>
      </c>
      <c r="M31" s="298" t="e">
        <f ca="1">+IF(AND(ISNUMBER(OFFSET('Water Data'!$G$4,0,10*ROW('Water Data'!G25))),'Data Summary'!CB31="Yes"),100-OFFSET('Water Data'!$G$4,0,10*ROW('Water Data'!G25)),NA())</f>
        <v>#N/A</v>
      </c>
      <c r="N31" s="298" t="e">
        <f ca="1">+IF(AND(ISNUMBER(OFFSET('Water Data'!$G$6,0,10*ROW('Water Data'!G25))),'Data Summary'!CC31="Yes"),OFFSET('Water Data'!$G$6,0,10*ROW('Water Data'!G25)),NA())</f>
        <v>#N/A</v>
      </c>
      <c r="O31" s="298" t="e">
        <f ca="1">+IF(AND(ISNUMBER(OFFSET('Water Data'!$G$9,0,10*ROW('Water Data'!G25))),'Data Summary'!CD31="Yes"),OFFSET('Water Data'!$G$9,0,10*ROW('Water Data'!G25)),NA())</f>
        <v>#N/A</v>
      </c>
      <c r="P31" s="298" t="e">
        <f ca="1">+IF(AND(ISNUMBER(OFFSET('Water Data'!$H$4,0,10*ROW('Water Data'!H25))),'Data Summary'!CE31="Yes"),100-OFFSET('Water Data'!$H$4,0,10*ROW('Water Data'!H25)),NA())</f>
        <v>#N/A</v>
      </c>
      <c r="Q31" s="298" t="e">
        <f ca="1">+IF(AND(ISNUMBER(OFFSET('Water Data'!$H$6,0,10*ROW('Water Data'!H25))),'Data Summary'!CF31="Yes"),OFFSET('Water Data'!$H$6,0,10*ROW('Water Data'!H25)),NA())</f>
        <v>#N/A</v>
      </c>
      <c r="R31" s="298" t="e">
        <f ca="1">+IF(AND(ISNUMBER(OFFSET('Water Data'!$H$9,0,10*ROW('Water Data'!H25))),'Data Summary'!CG31="Yes"),OFFSET('Water Data'!$H$9,0,10*ROW('Water Data'!H25)),NA())</f>
        <v>#N/A</v>
      </c>
      <c r="S31" s="298" t="e">
        <f ca="1">+IF(AND(ISNUMBER(OFFSET('Water Data'!$I$4,0,10*ROW('Water Data'!I25))),'Data Summary'!CH31="Yes"),100-OFFSET('Water Data'!$I$4,0,10*ROW('Water Data'!I25)),NA())</f>
        <v>#N/A</v>
      </c>
      <c r="T31" s="298" t="e">
        <f ca="1">+IF(AND(ISNUMBER(OFFSET('Water Data'!$I$6,0,10*ROW('Water Data'!I25))),'Data Summary'!CI31="Yes"),OFFSET('Water Data'!$I$6,0,10*ROW('Water Data'!I25)),NA())</f>
        <v>#N/A</v>
      </c>
      <c r="U31" s="298" t="e">
        <f ca="1">+IF(AND(ISNUMBER(OFFSET('Water Data'!$I$9,0,10*ROW('Water Data'!I25))),'Data Summary'!CJ31="Yes"),OFFSET('Water Data'!$I$9,0,10*ROW('Water Data'!I25)),NA())</f>
        <v>#N/A</v>
      </c>
      <c r="V31" s="299" t="e">
        <f ca="1">+IF(AND(ISNUMBER(OFFSET('Sanitation Data'!$D$4,0,10*ROW('Sanitation Data'!D25))),'Data Summary'!CK31="Yes"),100-OFFSET('Sanitation Data'!$D$4,0,10*ROW('Sanitation Data'!D25)),NA())</f>
        <v>#N/A</v>
      </c>
      <c r="W31" s="299" t="e">
        <f ca="1">+IF(AND(ISNUMBER(OFFSET('Sanitation Data'!$D$6,0,10*ROW('Sanitation Data'!D25))),'Data Summary'!CL31="Yes"),OFFSET('Sanitation Data'!$D$6,0,10*ROW('Sanitation Data'!D25)),NA())</f>
        <v>#N/A</v>
      </c>
      <c r="X31" s="299" t="e">
        <f ca="1">+IF(AND(ISNUMBER(OFFSET('Sanitation Data'!$D$10,0,10*ROW('Sanitation Data'!D25))),'Data Summary'!CM31="Yes"),OFFSET('Sanitation Data'!$D$10,0,10*ROW('Sanitation Data'!D25)),NA())</f>
        <v>#N/A</v>
      </c>
      <c r="Y31" s="299" t="e">
        <f ca="1">+IF(AND(ISNUMBER(OFFSET('Sanitation Data'!$D$11,0,10*ROW('Sanitation Data'!D25))),'Data Summary'!CN31="Yes"),OFFSET('Sanitation Data'!$D$11,0,10*ROW('Sanitation Data'!D25)),NA())</f>
        <v>#N/A</v>
      </c>
      <c r="Z31" s="299" t="e">
        <f ca="1">+IF(AND(ISNUMBER(OFFSET('Sanitation Data'!$D$12,0,10*ROW('Sanitation Data'!D25))),'Data Summary'!CO31="Yes"),OFFSET('Sanitation Data'!$D$12,0,10*ROW('Sanitation Data'!D25)),NA())</f>
        <v>#N/A</v>
      </c>
      <c r="AA31" s="299" t="e">
        <f ca="1">+IF(AND(ISNUMBER(OFFSET('Sanitation Data'!$E$4,0,10*ROW('Sanitation Data'!E25))),'Data Summary'!CP31="Yes"),100-OFFSET('Sanitation Data'!$E$4,0,10*ROW('Sanitation Data'!E25)),NA())</f>
        <v>#N/A</v>
      </c>
      <c r="AB31" s="299" t="e">
        <f ca="1">+IF(AND(ISNUMBER(OFFSET('Sanitation Data'!$E$6,0,10*ROW('Sanitation Data'!E25))),'Data Summary'!CQ31="Yes"),OFFSET('Sanitation Data'!$E$6,0,10*ROW('Sanitation Data'!E25)),NA())</f>
        <v>#N/A</v>
      </c>
      <c r="AC31" s="299" t="e">
        <f ca="1">+IF(AND(ISNUMBER(OFFSET('Sanitation Data'!$E$10,0,10*ROW('Sanitation Data'!E25))),'Data Summary'!CR31="Yes"),OFFSET('Sanitation Data'!$E$10,0,10*ROW('Sanitation Data'!E25)),NA())</f>
        <v>#N/A</v>
      </c>
      <c r="AD31" s="299" t="e">
        <f ca="1">+IF(AND(ISNUMBER(OFFSET('Sanitation Data'!$E$11,0,10*ROW('Sanitation Data'!E25))),'Data Summary'!CS31="Yes"),OFFSET('Sanitation Data'!$E$11,0,10*ROW('Sanitation Data'!E25)),NA())</f>
        <v>#N/A</v>
      </c>
      <c r="AE31" s="299" t="e">
        <f ca="1">+IF(AND(ISNUMBER(OFFSET('Sanitation Data'!$E$12,0,10*ROW('Sanitation Data'!E25))),'Data Summary'!CT31="Yes"),OFFSET('Sanitation Data'!$E$12,0,10*ROW('Sanitation Data'!E25)),NA())</f>
        <v>#N/A</v>
      </c>
      <c r="AF31" s="299" t="e">
        <f ca="1">+IF(AND(ISNUMBER(OFFSET('Sanitation Data'!$F$4,0,10*ROW('Sanitation Data'!F25))),'Data Summary'!CU31="Yes"),100-OFFSET('Sanitation Data'!$F$4,0,10*ROW('Sanitation Data'!F25)),NA())</f>
        <v>#N/A</v>
      </c>
      <c r="AG31" s="299" t="e">
        <f ca="1">+IF(AND(ISNUMBER(OFFSET('Sanitation Data'!$F$6,0,10*ROW('Sanitation Data'!F25))),'Data Summary'!CV31="Yes"),OFFSET('Sanitation Data'!$F$6,0,10*ROW('Sanitation Data'!F25)),NA())</f>
        <v>#N/A</v>
      </c>
      <c r="AH31" s="299" t="e">
        <f ca="1">+IF(AND(ISNUMBER(OFFSET('Sanitation Data'!$F$10,0,10*ROW('Sanitation Data'!F25))),'Data Summary'!CW31="Yes"),OFFSET('Sanitation Data'!$F$10,0,10*ROW('Sanitation Data'!F25)),NA())</f>
        <v>#N/A</v>
      </c>
      <c r="AI31" s="299" t="e">
        <f ca="1">+IF(AND(ISNUMBER(OFFSET('Sanitation Data'!$F$11,0,10*ROW('Sanitation Data'!F25))),'Data Summary'!CX31="Yes"),OFFSET('Sanitation Data'!$F$11,0,10*ROW('Sanitation Data'!F25)),NA())</f>
        <v>#N/A</v>
      </c>
      <c r="AJ31" s="299" t="e">
        <f ca="1">+IF(AND(ISNUMBER(OFFSET('Sanitation Data'!$F$12,0,10*ROW('Sanitation Data'!F25))),'Data Summary'!CY31="Yes"),OFFSET('Sanitation Data'!$F$12,0,10*ROW('Sanitation Data'!F25)),NA())</f>
        <v>#N/A</v>
      </c>
      <c r="AK31" s="299" t="e">
        <f ca="1">+IF(AND(ISNUMBER(OFFSET('Sanitation Data'!$G$4,0,10*ROW('Sanitation Data'!G25))),'Data Summary'!CZ31="Yes"),100-OFFSET('Sanitation Data'!$G$4,0,10*ROW('Sanitation Data'!G25)),NA())</f>
        <v>#N/A</v>
      </c>
      <c r="AL31" s="299" t="e">
        <f ca="1">+IF(AND(ISNUMBER(OFFSET('Sanitation Data'!$G$6,0,10*ROW('Sanitation Data'!G25))),'Data Summary'!DA31="Yes"),OFFSET('Sanitation Data'!$G$6,0,10*ROW('Sanitation Data'!G25)),NA())</f>
        <v>#N/A</v>
      </c>
      <c r="AM31" s="299" t="e">
        <f ca="1">+IF(AND(ISNUMBER(OFFSET('Sanitation Data'!$G$10,0,10*ROW('Sanitation Data'!G25))),'Data Summary'!DB31="Yes"),OFFSET('Sanitation Data'!$G$10,0,10*ROW('Sanitation Data'!G25)),NA())</f>
        <v>#N/A</v>
      </c>
      <c r="AN31" s="299" t="e">
        <f ca="1">+IF(AND(ISNUMBER(OFFSET('Sanitation Data'!$G$11,0,10*ROW('Sanitation Data'!G25))),'Data Summary'!DC31="Yes"),OFFSET('Sanitation Data'!$G$11,0,10*ROW('Sanitation Data'!G25)),NA())</f>
        <v>#N/A</v>
      </c>
      <c r="AO31" s="299" t="e">
        <f ca="1">+IF(AND(ISNUMBER(OFFSET('Sanitation Data'!$G$12,0,10*ROW('Sanitation Data'!G25))),'Data Summary'!DD31="Yes"),OFFSET('Sanitation Data'!$G$12,0,10*ROW('Sanitation Data'!G25)),NA())</f>
        <v>#N/A</v>
      </c>
      <c r="AP31" s="299" t="e">
        <f ca="1">+IF(AND(ISNUMBER(OFFSET('Sanitation Data'!$H$4,0,10*ROW('Sanitation Data'!H25))),'Data Summary'!DE31="Yes"),100-OFFSET('Sanitation Data'!$H$4,0,10*ROW('Sanitation Data'!H25)),NA())</f>
        <v>#N/A</v>
      </c>
      <c r="AQ31" s="299" t="e">
        <f ca="1">+IF(AND(ISNUMBER(OFFSET('Sanitation Data'!$H$6,0,10*ROW('Sanitation Data'!H25))),'Data Summary'!DF31="Yes"),OFFSET('Sanitation Data'!$H$6,0,10*ROW('Sanitation Data'!H25)),NA())</f>
        <v>#N/A</v>
      </c>
      <c r="AR31" s="299" t="e">
        <f ca="1">+IF(AND(ISNUMBER(OFFSET('Sanitation Data'!$H$10,0,10*ROW('Sanitation Data'!H25))),'Data Summary'!DG31="Yes"),OFFSET('Sanitation Data'!$H$10,0,10*ROW('Sanitation Data'!H25)),NA())</f>
        <v>#N/A</v>
      </c>
      <c r="AS31" s="299" t="e">
        <f ca="1">+IF(AND(ISNUMBER(OFFSET('Sanitation Data'!$H$11,0,10*ROW('Sanitation Data'!H25))),'Data Summary'!DH31="Yes"),OFFSET('Sanitation Data'!$H$11,0,10*ROW('Sanitation Data'!H25)),NA())</f>
        <v>#N/A</v>
      </c>
      <c r="AT31" s="299" t="e">
        <f ca="1">+IF(AND(ISNUMBER(OFFSET('Sanitation Data'!$H$12,0,10*ROW('Sanitation Data'!H25))),'Data Summary'!DI31="Yes"),OFFSET('Sanitation Data'!$H$12,0,10*ROW('Sanitation Data'!H25)),NA())</f>
        <v>#N/A</v>
      </c>
      <c r="AU31" s="299" t="e">
        <f ca="1">+IF(AND(ISNUMBER(OFFSET('Sanitation Data'!$I$4,0,10*ROW('Sanitation Data'!I25))),'Data Summary'!DJ31="Yes"),100-OFFSET('Sanitation Data'!$I$4,0,10*ROW('Sanitation Data'!I25)),NA())</f>
        <v>#N/A</v>
      </c>
      <c r="AV31" s="299" t="e">
        <f ca="1">+IF(AND(ISNUMBER(OFFSET('Sanitation Data'!$I$6,0,10*ROW('Sanitation Data'!I25))),'Data Summary'!DK31="Yes"),OFFSET('Sanitation Data'!$I$6,0,10*ROW('Sanitation Data'!I25)),NA())</f>
        <v>#N/A</v>
      </c>
      <c r="AW31" s="299" t="e">
        <f ca="1">+IF(AND(ISNUMBER(OFFSET('Sanitation Data'!$I$10,0,10*ROW('Sanitation Data'!I25))),'Data Summary'!DL31="Yes"),OFFSET('Sanitation Data'!$I$10,0,10*ROW('Sanitation Data'!I25)),NA())</f>
        <v>#N/A</v>
      </c>
      <c r="AX31" s="299" t="e">
        <f ca="1">+IF(AND(ISNUMBER(OFFSET('Sanitation Data'!$I$11,0,10*ROW('Sanitation Data'!I25))),'Data Summary'!DM31="Yes"),OFFSET('Sanitation Data'!$I$11,0,10*ROW('Sanitation Data'!I25)),NA())</f>
        <v>#N/A</v>
      </c>
      <c r="AY31" s="299" t="e">
        <f ca="1">+IF(AND(ISNUMBER(OFFSET('Sanitation Data'!$I$12,0,10*ROW('Sanitation Data'!I25))),'Data Summary'!DN31="Yes"),OFFSET('Sanitation Data'!$I$12,0,10*ROW('Sanitation Data'!I25)),NA())</f>
        <v>#N/A</v>
      </c>
      <c r="AZ31" s="300" t="e">
        <f ca="1">+IF(AND(ISNUMBER(OFFSET('Hygiene Data'!$D$5,0,10*ROW('Hygiene Data'!D25))),'Data Summary'!DO31="Yes"),OFFSET('Hygiene Data'!$D$5,0,10*ROW('Hygiene Data'!D25)),NA())</f>
        <v>#N/A</v>
      </c>
      <c r="BA31" s="300" t="e">
        <f ca="1">+IF(AND(ISNUMBER(OFFSET('Hygiene Data'!$D$7,0,10*ROW('Hygiene Data'!D25))),'Data Summary'!DP31="Yes"),OFFSET('Hygiene Data'!$D$7,0,10*ROW('Hygiene Data'!D25)),NA())</f>
        <v>#N/A</v>
      </c>
      <c r="BB31" s="300" t="e">
        <f ca="1">+IF(AND(ISNUMBER(OFFSET('Hygiene Data'!$D$9,0,10*ROW('Hygiene Data'!D25))),'Data Summary'!DQ31="Yes"),OFFSET('Hygiene Data'!$D$9,0,10*ROW('Hygiene Data'!D25)),NA())</f>
        <v>#N/A</v>
      </c>
      <c r="BC31" s="300" t="e">
        <f ca="1">+IF(AND(ISNUMBER(OFFSET('Hygiene Data'!$E$5,0,10*ROW('Hygiene Data'!E25))),'Data Summary'!DR31="Yes"),OFFSET('Hygiene Data'!$E$5,0,10*ROW('Hygiene Data'!E25)),NA())</f>
        <v>#N/A</v>
      </c>
      <c r="BD31" s="300" t="e">
        <f ca="1">+IF(AND(ISNUMBER(OFFSET('Hygiene Data'!$E$7,0,10*ROW('Hygiene Data'!E25))),'Data Summary'!DS31="Yes"),OFFSET('Hygiene Data'!$E$7,0,10*ROW('Hygiene Data'!E25)),NA())</f>
        <v>#N/A</v>
      </c>
      <c r="BE31" s="300" t="e">
        <f ca="1">+IF(AND(ISNUMBER(OFFSET('Hygiene Data'!$E$9,0,10*ROW('Hygiene Data'!E25))),'Data Summary'!DT31="Yes"),OFFSET('Hygiene Data'!$E$9,0,10*ROW('Hygiene Data'!E25)),NA())</f>
        <v>#N/A</v>
      </c>
      <c r="BF31" s="300" t="e">
        <f ca="1">+IF(AND(ISNUMBER(OFFSET('Hygiene Data'!$F$5,0,10*ROW('Hygiene Data'!F25))),'Data Summary'!DU31="Yes"),OFFSET('Hygiene Data'!$F$5,0,10*ROW('Hygiene Data'!F25)),NA())</f>
        <v>#N/A</v>
      </c>
      <c r="BG31" s="300" t="e">
        <f ca="1">+IF(AND(ISNUMBER(OFFSET('Hygiene Data'!$F$7,0,10*ROW('Hygiene Data'!F25))),'Data Summary'!DV31="Yes"),OFFSET('Hygiene Data'!$F$7,0,10*ROW('Hygiene Data'!F25)),NA())</f>
        <v>#N/A</v>
      </c>
      <c r="BH31" s="300" t="e">
        <f ca="1">+IF(AND(ISNUMBER(OFFSET('Hygiene Data'!$F$9,0,10*ROW('Hygiene Data'!F25))),'Data Summary'!DW31="Yes"),OFFSET('Hygiene Data'!$F$9,0,10*ROW('Hygiene Data'!F25)),NA())</f>
        <v>#N/A</v>
      </c>
      <c r="BI31" s="300" t="e">
        <f ca="1">+IF(AND(ISNUMBER(OFFSET('Hygiene Data'!$G$5,0,10*ROW('Hygiene Data'!G25))),'Data Summary'!DX31="Yes"),OFFSET('Hygiene Data'!$G$5,0,10*ROW('Hygiene Data'!G25)),NA())</f>
        <v>#N/A</v>
      </c>
      <c r="BJ31" s="300" t="e">
        <f ca="1">+IF(AND(ISNUMBER(OFFSET('Hygiene Data'!$G$7,0,10*ROW('Hygiene Data'!G25))),'Data Summary'!DY31="Yes"),OFFSET('Hygiene Data'!$G$7,0,10*ROW('Hygiene Data'!G25)),NA())</f>
        <v>#N/A</v>
      </c>
      <c r="BK31" s="300" t="e">
        <f ca="1">+IF(AND(ISNUMBER(OFFSET('Hygiene Data'!$G$9,0,10*ROW('Hygiene Data'!G25))),'Data Summary'!DZ31="Yes"),OFFSET('Hygiene Data'!$G$9,0,10*ROW('Hygiene Data'!G25)),NA())</f>
        <v>#N/A</v>
      </c>
      <c r="BL31" s="300" t="e">
        <f ca="1">+IF(AND(ISNUMBER(OFFSET('Hygiene Data'!$H$5,0,10*ROW('Hygiene Data'!H25))),'Data Summary'!EA31="Yes"),OFFSET('Hygiene Data'!$H$5,0,10*ROW('Hygiene Data'!H25)),NA())</f>
        <v>#N/A</v>
      </c>
      <c r="BM31" s="300" t="e">
        <f ca="1">+IF(AND(ISNUMBER(OFFSET('Hygiene Data'!$H$7,0,10*ROW('Hygiene Data'!H25))),'Data Summary'!EB31="Yes"),OFFSET('Hygiene Data'!$H$7,0,10*ROW('Hygiene Data'!H25)),NA())</f>
        <v>#N/A</v>
      </c>
      <c r="BN31" s="300" t="e">
        <f ca="1">+IF(AND(ISNUMBER(OFFSET('Hygiene Data'!$H$9,0,10*ROW('Hygiene Data'!H25))),'Data Summary'!EC31="Yes"),OFFSET('Hygiene Data'!$H$9,0,10*ROW('Hygiene Data'!H25)),NA())</f>
        <v>#N/A</v>
      </c>
      <c r="BO31" s="300" t="e">
        <f ca="1">+IF(AND(ISNUMBER(OFFSET('Hygiene Data'!$I$5,0,10*ROW('Hygiene Data'!I25))),'Data Summary'!ED31="Yes"),OFFSET('Hygiene Data'!$I$5,0,10*ROW('Hygiene Data'!I25)),NA())</f>
        <v>#N/A</v>
      </c>
      <c r="BP31" s="300" t="e">
        <f ca="1">+IF(AND(ISNUMBER(OFFSET('Hygiene Data'!$I$7,0,10*ROW('Hygiene Data'!I25))),'Data Summary'!EE31="Yes"),OFFSET('Hygiene Data'!$I$7,0,10*ROW('Hygiene Data'!I25)),NA())</f>
        <v>#N/A</v>
      </c>
      <c r="BQ31" s="300" t="e">
        <f ca="1">+IF(AND(ISNUMBER(OFFSET('Hygiene Data'!$I$9,0,10*ROW('Hygiene Data'!I25))),'Data Summary'!EF31="Yes"),OFFSET('Hygiene Data'!$I$9,0,10*ROW('Hygiene Data'!I25)),NA())</f>
        <v>#N/A</v>
      </c>
    </row>
    <row r="32" spans="1:69" x14ac:dyDescent="0.2">
      <c r="A32" s="296" t="e">
        <f ca="1">+RIGHT('Data Summary'!A32,LEN('Data Summary'!A32)-9)</f>
        <v>#VALUE!</v>
      </c>
      <c r="B32" s="270" t="str">
        <f ca="1">+IF(ISTEXT('Data Summary'!B32),'Data Summary'!B32,"")</f>
        <v/>
      </c>
      <c r="C32" s="297" t="e">
        <f ca="1">+VALUE('Data Summary'!C32)</f>
        <v>#VALUE!</v>
      </c>
      <c r="D32" s="298" t="e">
        <f ca="1">+IF(AND(ISNUMBER(OFFSET('Water Data'!$D$4,0,10*ROW('Water Data'!D26))),'Data Summary'!BS32="Yes"),100-OFFSET('Water Data'!$D$4,0,10*ROW('Water Data'!D26)),NA())</f>
        <v>#N/A</v>
      </c>
      <c r="E32" s="298" t="e">
        <f ca="1">+IF(AND(ISNUMBER(OFFSET('Water Data'!$D$6,0,10*ROW('Water Data'!D26))),'Data Summary'!BT32="Yes"),OFFSET('Water Data'!$D$6,0,10*ROW('Water Data'!D26)),NA())</f>
        <v>#N/A</v>
      </c>
      <c r="F32" s="298" t="e">
        <f ca="1">+IF(AND(ISNUMBER(OFFSET('Water Data'!$D$9,0,10*ROW('Water Data'!D26))),'Data Summary'!BU32="Yes"),OFFSET('Water Data'!$D$9,0,10*ROW('Water Data'!D26)),NA())</f>
        <v>#N/A</v>
      </c>
      <c r="G32" s="298" t="e">
        <f ca="1">+IF(AND(ISNUMBER(OFFSET('Water Data'!$E$4,0,10*ROW('Water Data'!E26))),'Data Summary'!BV32="Yes"),100-OFFSET('Water Data'!$E$4,0,10*ROW('Water Data'!E26)),NA())</f>
        <v>#N/A</v>
      </c>
      <c r="H32" s="298" t="e">
        <f ca="1">+IF(AND(ISNUMBER(OFFSET('Water Data'!$E$6,0,10*ROW('Water Data'!E26))),'Data Summary'!BW32="Yes"),OFFSET('Water Data'!$E$6,0,10*ROW('Water Data'!E26)),NA())</f>
        <v>#N/A</v>
      </c>
      <c r="I32" s="298" t="e">
        <f ca="1">+IF(AND(ISNUMBER(OFFSET('Water Data'!$E$9,0,10*ROW('Water Data'!E26))),'Data Summary'!BX32="Yes"),OFFSET('Water Data'!$E$9,0,10*ROW('Water Data'!E26)),NA())</f>
        <v>#N/A</v>
      </c>
      <c r="J32" s="298" t="e">
        <f ca="1">+IF(AND(ISNUMBER(OFFSET('Water Data'!$F$4,0,10*ROW('Water Data'!F26))),'Data Summary'!BY32="Yes"),100-OFFSET('Water Data'!$F$4,0,10*ROW('Water Data'!F26)),NA())</f>
        <v>#N/A</v>
      </c>
      <c r="K32" s="298" t="e">
        <f ca="1">+IF(AND(ISNUMBER(OFFSET('Water Data'!$F$6,0,10*ROW('Water Data'!F26))),'Data Summary'!BZ32="Yes"),OFFSET('Water Data'!$F$6,0,10*ROW('Water Data'!F26)),NA())</f>
        <v>#N/A</v>
      </c>
      <c r="L32" s="298" t="e">
        <f ca="1">+IF(AND(ISNUMBER(OFFSET('Water Data'!$F$9,0,10*ROW('Water Data'!F26))),'Data Summary'!CA32="Yes"),OFFSET('Water Data'!$F$9,0,10*ROW('Water Data'!F26)),NA())</f>
        <v>#N/A</v>
      </c>
      <c r="M32" s="298" t="e">
        <f ca="1">+IF(AND(ISNUMBER(OFFSET('Water Data'!$G$4,0,10*ROW('Water Data'!G26))),'Data Summary'!CB32="Yes"),100-OFFSET('Water Data'!$G$4,0,10*ROW('Water Data'!G26)),NA())</f>
        <v>#N/A</v>
      </c>
      <c r="N32" s="298" t="e">
        <f ca="1">+IF(AND(ISNUMBER(OFFSET('Water Data'!$G$6,0,10*ROW('Water Data'!G26))),'Data Summary'!CC32="Yes"),OFFSET('Water Data'!$G$6,0,10*ROW('Water Data'!G26)),NA())</f>
        <v>#N/A</v>
      </c>
      <c r="O32" s="298" t="e">
        <f ca="1">+IF(AND(ISNUMBER(OFFSET('Water Data'!$G$9,0,10*ROW('Water Data'!G26))),'Data Summary'!CD32="Yes"),OFFSET('Water Data'!$G$9,0,10*ROW('Water Data'!G26)),NA())</f>
        <v>#N/A</v>
      </c>
      <c r="P32" s="298" t="e">
        <f ca="1">+IF(AND(ISNUMBER(OFFSET('Water Data'!$H$4,0,10*ROW('Water Data'!H26))),'Data Summary'!CE32="Yes"),100-OFFSET('Water Data'!$H$4,0,10*ROW('Water Data'!H26)),NA())</f>
        <v>#N/A</v>
      </c>
      <c r="Q32" s="298" t="e">
        <f ca="1">+IF(AND(ISNUMBER(OFFSET('Water Data'!$H$6,0,10*ROW('Water Data'!H26))),'Data Summary'!CF32="Yes"),OFFSET('Water Data'!$H$6,0,10*ROW('Water Data'!H26)),NA())</f>
        <v>#N/A</v>
      </c>
      <c r="R32" s="298" t="e">
        <f ca="1">+IF(AND(ISNUMBER(OFFSET('Water Data'!$H$9,0,10*ROW('Water Data'!H26))),'Data Summary'!CG32="Yes"),OFFSET('Water Data'!$H$9,0,10*ROW('Water Data'!H26)),NA())</f>
        <v>#N/A</v>
      </c>
      <c r="S32" s="298" t="e">
        <f ca="1">+IF(AND(ISNUMBER(OFFSET('Water Data'!$I$4,0,10*ROW('Water Data'!I26))),'Data Summary'!CH32="Yes"),100-OFFSET('Water Data'!$I$4,0,10*ROW('Water Data'!I26)),NA())</f>
        <v>#N/A</v>
      </c>
      <c r="T32" s="298" t="e">
        <f ca="1">+IF(AND(ISNUMBER(OFFSET('Water Data'!$I$6,0,10*ROW('Water Data'!I26))),'Data Summary'!CI32="Yes"),OFFSET('Water Data'!$I$6,0,10*ROW('Water Data'!I26)),NA())</f>
        <v>#N/A</v>
      </c>
      <c r="U32" s="298" t="e">
        <f ca="1">+IF(AND(ISNUMBER(OFFSET('Water Data'!$I$9,0,10*ROW('Water Data'!I26))),'Data Summary'!CJ32="Yes"),OFFSET('Water Data'!$I$9,0,10*ROW('Water Data'!I26)),NA())</f>
        <v>#N/A</v>
      </c>
      <c r="V32" s="299" t="e">
        <f ca="1">+IF(AND(ISNUMBER(OFFSET('Sanitation Data'!$D$4,0,10*ROW('Sanitation Data'!D26))),'Data Summary'!CK32="Yes"),100-OFFSET('Sanitation Data'!$D$4,0,10*ROW('Sanitation Data'!D26)),NA())</f>
        <v>#N/A</v>
      </c>
      <c r="W32" s="299" t="e">
        <f ca="1">+IF(AND(ISNUMBER(OFFSET('Sanitation Data'!$D$6,0,10*ROW('Sanitation Data'!D26))),'Data Summary'!CL32="Yes"),OFFSET('Sanitation Data'!$D$6,0,10*ROW('Sanitation Data'!D26)),NA())</f>
        <v>#N/A</v>
      </c>
      <c r="X32" s="299" t="e">
        <f ca="1">+IF(AND(ISNUMBER(OFFSET('Sanitation Data'!$D$10,0,10*ROW('Sanitation Data'!D26))),'Data Summary'!CM32="Yes"),OFFSET('Sanitation Data'!$D$10,0,10*ROW('Sanitation Data'!D26)),NA())</f>
        <v>#N/A</v>
      </c>
      <c r="Y32" s="299" t="e">
        <f ca="1">+IF(AND(ISNUMBER(OFFSET('Sanitation Data'!$D$11,0,10*ROW('Sanitation Data'!D26))),'Data Summary'!CN32="Yes"),OFFSET('Sanitation Data'!$D$11,0,10*ROW('Sanitation Data'!D26)),NA())</f>
        <v>#N/A</v>
      </c>
      <c r="Z32" s="299" t="e">
        <f ca="1">+IF(AND(ISNUMBER(OFFSET('Sanitation Data'!$D$12,0,10*ROW('Sanitation Data'!D26))),'Data Summary'!CO32="Yes"),OFFSET('Sanitation Data'!$D$12,0,10*ROW('Sanitation Data'!D26)),NA())</f>
        <v>#N/A</v>
      </c>
      <c r="AA32" s="299" t="e">
        <f ca="1">+IF(AND(ISNUMBER(OFFSET('Sanitation Data'!$E$4,0,10*ROW('Sanitation Data'!E26))),'Data Summary'!CP32="Yes"),100-OFFSET('Sanitation Data'!$E$4,0,10*ROW('Sanitation Data'!E26)),NA())</f>
        <v>#N/A</v>
      </c>
      <c r="AB32" s="299" t="e">
        <f ca="1">+IF(AND(ISNUMBER(OFFSET('Sanitation Data'!$E$6,0,10*ROW('Sanitation Data'!E26))),'Data Summary'!CQ32="Yes"),OFFSET('Sanitation Data'!$E$6,0,10*ROW('Sanitation Data'!E26)),NA())</f>
        <v>#N/A</v>
      </c>
      <c r="AC32" s="299" t="e">
        <f ca="1">+IF(AND(ISNUMBER(OFFSET('Sanitation Data'!$E$10,0,10*ROW('Sanitation Data'!E26))),'Data Summary'!CR32="Yes"),OFFSET('Sanitation Data'!$E$10,0,10*ROW('Sanitation Data'!E26)),NA())</f>
        <v>#N/A</v>
      </c>
      <c r="AD32" s="299" t="e">
        <f ca="1">+IF(AND(ISNUMBER(OFFSET('Sanitation Data'!$E$11,0,10*ROW('Sanitation Data'!E26))),'Data Summary'!CS32="Yes"),OFFSET('Sanitation Data'!$E$11,0,10*ROW('Sanitation Data'!E26)),NA())</f>
        <v>#N/A</v>
      </c>
      <c r="AE32" s="299" t="e">
        <f ca="1">+IF(AND(ISNUMBER(OFFSET('Sanitation Data'!$E$12,0,10*ROW('Sanitation Data'!E26))),'Data Summary'!CT32="Yes"),OFFSET('Sanitation Data'!$E$12,0,10*ROW('Sanitation Data'!E26)),NA())</f>
        <v>#N/A</v>
      </c>
      <c r="AF32" s="299" t="e">
        <f ca="1">+IF(AND(ISNUMBER(OFFSET('Sanitation Data'!$F$4,0,10*ROW('Sanitation Data'!F26))),'Data Summary'!CU32="Yes"),100-OFFSET('Sanitation Data'!$F$4,0,10*ROW('Sanitation Data'!F26)),NA())</f>
        <v>#N/A</v>
      </c>
      <c r="AG32" s="299" t="e">
        <f ca="1">+IF(AND(ISNUMBER(OFFSET('Sanitation Data'!$F$6,0,10*ROW('Sanitation Data'!F26))),'Data Summary'!CV32="Yes"),OFFSET('Sanitation Data'!$F$6,0,10*ROW('Sanitation Data'!F26)),NA())</f>
        <v>#N/A</v>
      </c>
      <c r="AH32" s="299" t="e">
        <f ca="1">+IF(AND(ISNUMBER(OFFSET('Sanitation Data'!$F$10,0,10*ROW('Sanitation Data'!F26))),'Data Summary'!CW32="Yes"),OFFSET('Sanitation Data'!$F$10,0,10*ROW('Sanitation Data'!F26)),NA())</f>
        <v>#N/A</v>
      </c>
      <c r="AI32" s="299" t="e">
        <f ca="1">+IF(AND(ISNUMBER(OFFSET('Sanitation Data'!$F$11,0,10*ROW('Sanitation Data'!F26))),'Data Summary'!CX32="Yes"),OFFSET('Sanitation Data'!$F$11,0,10*ROW('Sanitation Data'!F26)),NA())</f>
        <v>#N/A</v>
      </c>
      <c r="AJ32" s="299" t="e">
        <f ca="1">+IF(AND(ISNUMBER(OFFSET('Sanitation Data'!$F$12,0,10*ROW('Sanitation Data'!F26))),'Data Summary'!CY32="Yes"),OFFSET('Sanitation Data'!$F$12,0,10*ROW('Sanitation Data'!F26)),NA())</f>
        <v>#N/A</v>
      </c>
      <c r="AK32" s="299" t="e">
        <f ca="1">+IF(AND(ISNUMBER(OFFSET('Sanitation Data'!$G$4,0,10*ROW('Sanitation Data'!G26))),'Data Summary'!CZ32="Yes"),100-OFFSET('Sanitation Data'!$G$4,0,10*ROW('Sanitation Data'!G26)),NA())</f>
        <v>#N/A</v>
      </c>
      <c r="AL32" s="299" t="e">
        <f ca="1">+IF(AND(ISNUMBER(OFFSET('Sanitation Data'!$G$6,0,10*ROW('Sanitation Data'!G26))),'Data Summary'!DA32="Yes"),OFFSET('Sanitation Data'!$G$6,0,10*ROW('Sanitation Data'!G26)),NA())</f>
        <v>#N/A</v>
      </c>
      <c r="AM32" s="299" t="e">
        <f ca="1">+IF(AND(ISNUMBER(OFFSET('Sanitation Data'!$G$10,0,10*ROW('Sanitation Data'!G26))),'Data Summary'!DB32="Yes"),OFFSET('Sanitation Data'!$G$10,0,10*ROW('Sanitation Data'!G26)),NA())</f>
        <v>#N/A</v>
      </c>
      <c r="AN32" s="299" t="e">
        <f ca="1">+IF(AND(ISNUMBER(OFFSET('Sanitation Data'!$G$11,0,10*ROW('Sanitation Data'!G26))),'Data Summary'!DC32="Yes"),OFFSET('Sanitation Data'!$G$11,0,10*ROW('Sanitation Data'!G26)),NA())</f>
        <v>#N/A</v>
      </c>
      <c r="AO32" s="299" t="e">
        <f ca="1">+IF(AND(ISNUMBER(OFFSET('Sanitation Data'!$G$12,0,10*ROW('Sanitation Data'!G26))),'Data Summary'!DD32="Yes"),OFFSET('Sanitation Data'!$G$12,0,10*ROW('Sanitation Data'!G26)),NA())</f>
        <v>#N/A</v>
      </c>
      <c r="AP32" s="299" t="e">
        <f ca="1">+IF(AND(ISNUMBER(OFFSET('Sanitation Data'!$H$4,0,10*ROW('Sanitation Data'!H26))),'Data Summary'!DE32="Yes"),100-OFFSET('Sanitation Data'!$H$4,0,10*ROW('Sanitation Data'!H26)),NA())</f>
        <v>#N/A</v>
      </c>
      <c r="AQ32" s="299" t="e">
        <f ca="1">+IF(AND(ISNUMBER(OFFSET('Sanitation Data'!$H$6,0,10*ROW('Sanitation Data'!H26))),'Data Summary'!DF32="Yes"),OFFSET('Sanitation Data'!$H$6,0,10*ROW('Sanitation Data'!H26)),NA())</f>
        <v>#N/A</v>
      </c>
      <c r="AR32" s="299" t="e">
        <f ca="1">+IF(AND(ISNUMBER(OFFSET('Sanitation Data'!$H$10,0,10*ROW('Sanitation Data'!H26))),'Data Summary'!DG32="Yes"),OFFSET('Sanitation Data'!$H$10,0,10*ROW('Sanitation Data'!H26)),NA())</f>
        <v>#N/A</v>
      </c>
      <c r="AS32" s="299" t="e">
        <f ca="1">+IF(AND(ISNUMBER(OFFSET('Sanitation Data'!$H$11,0,10*ROW('Sanitation Data'!H26))),'Data Summary'!DH32="Yes"),OFFSET('Sanitation Data'!$H$11,0,10*ROW('Sanitation Data'!H26)),NA())</f>
        <v>#N/A</v>
      </c>
      <c r="AT32" s="299" t="e">
        <f ca="1">+IF(AND(ISNUMBER(OFFSET('Sanitation Data'!$H$12,0,10*ROW('Sanitation Data'!H26))),'Data Summary'!DI32="Yes"),OFFSET('Sanitation Data'!$H$12,0,10*ROW('Sanitation Data'!H26)),NA())</f>
        <v>#N/A</v>
      </c>
      <c r="AU32" s="299" t="e">
        <f ca="1">+IF(AND(ISNUMBER(OFFSET('Sanitation Data'!$I$4,0,10*ROW('Sanitation Data'!I26))),'Data Summary'!DJ32="Yes"),100-OFFSET('Sanitation Data'!$I$4,0,10*ROW('Sanitation Data'!I26)),NA())</f>
        <v>#N/A</v>
      </c>
      <c r="AV32" s="299" t="e">
        <f ca="1">+IF(AND(ISNUMBER(OFFSET('Sanitation Data'!$I$6,0,10*ROW('Sanitation Data'!I26))),'Data Summary'!DK32="Yes"),OFFSET('Sanitation Data'!$I$6,0,10*ROW('Sanitation Data'!I26)),NA())</f>
        <v>#N/A</v>
      </c>
      <c r="AW32" s="299" t="e">
        <f ca="1">+IF(AND(ISNUMBER(OFFSET('Sanitation Data'!$I$10,0,10*ROW('Sanitation Data'!I26))),'Data Summary'!DL32="Yes"),OFFSET('Sanitation Data'!$I$10,0,10*ROW('Sanitation Data'!I26)),NA())</f>
        <v>#N/A</v>
      </c>
      <c r="AX32" s="299" t="e">
        <f ca="1">+IF(AND(ISNUMBER(OFFSET('Sanitation Data'!$I$11,0,10*ROW('Sanitation Data'!I26))),'Data Summary'!DM32="Yes"),OFFSET('Sanitation Data'!$I$11,0,10*ROW('Sanitation Data'!I26)),NA())</f>
        <v>#N/A</v>
      </c>
      <c r="AY32" s="299" t="e">
        <f ca="1">+IF(AND(ISNUMBER(OFFSET('Sanitation Data'!$I$12,0,10*ROW('Sanitation Data'!I26))),'Data Summary'!DN32="Yes"),OFFSET('Sanitation Data'!$I$12,0,10*ROW('Sanitation Data'!I26)),NA())</f>
        <v>#N/A</v>
      </c>
      <c r="AZ32" s="300" t="e">
        <f ca="1">+IF(AND(ISNUMBER(OFFSET('Hygiene Data'!$D$5,0,10*ROW('Hygiene Data'!D26))),'Data Summary'!DO32="Yes"),OFFSET('Hygiene Data'!$D$5,0,10*ROW('Hygiene Data'!D26)),NA())</f>
        <v>#N/A</v>
      </c>
      <c r="BA32" s="300" t="e">
        <f ca="1">+IF(AND(ISNUMBER(OFFSET('Hygiene Data'!$D$7,0,10*ROW('Hygiene Data'!D26))),'Data Summary'!DP32="Yes"),OFFSET('Hygiene Data'!$D$7,0,10*ROW('Hygiene Data'!D26)),NA())</f>
        <v>#N/A</v>
      </c>
      <c r="BB32" s="300" t="e">
        <f ca="1">+IF(AND(ISNUMBER(OFFSET('Hygiene Data'!$D$9,0,10*ROW('Hygiene Data'!D26))),'Data Summary'!DQ32="Yes"),OFFSET('Hygiene Data'!$D$9,0,10*ROW('Hygiene Data'!D26)),NA())</f>
        <v>#N/A</v>
      </c>
      <c r="BC32" s="300" t="e">
        <f ca="1">+IF(AND(ISNUMBER(OFFSET('Hygiene Data'!$E$5,0,10*ROW('Hygiene Data'!E26))),'Data Summary'!DR32="Yes"),OFFSET('Hygiene Data'!$E$5,0,10*ROW('Hygiene Data'!E26)),NA())</f>
        <v>#N/A</v>
      </c>
      <c r="BD32" s="300" t="e">
        <f ca="1">+IF(AND(ISNUMBER(OFFSET('Hygiene Data'!$E$7,0,10*ROW('Hygiene Data'!E26))),'Data Summary'!DS32="Yes"),OFFSET('Hygiene Data'!$E$7,0,10*ROW('Hygiene Data'!E26)),NA())</f>
        <v>#N/A</v>
      </c>
      <c r="BE32" s="300" t="e">
        <f ca="1">+IF(AND(ISNUMBER(OFFSET('Hygiene Data'!$E$9,0,10*ROW('Hygiene Data'!E26))),'Data Summary'!DT32="Yes"),OFFSET('Hygiene Data'!$E$9,0,10*ROW('Hygiene Data'!E26)),NA())</f>
        <v>#N/A</v>
      </c>
      <c r="BF32" s="300" t="e">
        <f ca="1">+IF(AND(ISNUMBER(OFFSET('Hygiene Data'!$F$5,0,10*ROW('Hygiene Data'!F26))),'Data Summary'!DU32="Yes"),OFFSET('Hygiene Data'!$F$5,0,10*ROW('Hygiene Data'!F26)),NA())</f>
        <v>#N/A</v>
      </c>
      <c r="BG32" s="300" t="e">
        <f ca="1">+IF(AND(ISNUMBER(OFFSET('Hygiene Data'!$F$7,0,10*ROW('Hygiene Data'!F26))),'Data Summary'!DV32="Yes"),OFFSET('Hygiene Data'!$F$7,0,10*ROW('Hygiene Data'!F26)),NA())</f>
        <v>#N/A</v>
      </c>
      <c r="BH32" s="300" t="e">
        <f ca="1">+IF(AND(ISNUMBER(OFFSET('Hygiene Data'!$F$9,0,10*ROW('Hygiene Data'!F26))),'Data Summary'!DW32="Yes"),OFFSET('Hygiene Data'!$F$9,0,10*ROW('Hygiene Data'!F26)),NA())</f>
        <v>#N/A</v>
      </c>
      <c r="BI32" s="300" t="e">
        <f ca="1">+IF(AND(ISNUMBER(OFFSET('Hygiene Data'!$G$5,0,10*ROW('Hygiene Data'!G26))),'Data Summary'!DX32="Yes"),OFFSET('Hygiene Data'!$G$5,0,10*ROW('Hygiene Data'!G26)),NA())</f>
        <v>#N/A</v>
      </c>
      <c r="BJ32" s="300" t="e">
        <f ca="1">+IF(AND(ISNUMBER(OFFSET('Hygiene Data'!$G$7,0,10*ROW('Hygiene Data'!G26))),'Data Summary'!DY32="Yes"),OFFSET('Hygiene Data'!$G$7,0,10*ROW('Hygiene Data'!G26)),NA())</f>
        <v>#N/A</v>
      </c>
      <c r="BK32" s="300" t="e">
        <f ca="1">+IF(AND(ISNUMBER(OFFSET('Hygiene Data'!$G$9,0,10*ROW('Hygiene Data'!G26))),'Data Summary'!DZ32="Yes"),OFFSET('Hygiene Data'!$G$9,0,10*ROW('Hygiene Data'!G26)),NA())</f>
        <v>#N/A</v>
      </c>
      <c r="BL32" s="300" t="e">
        <f ca="1">+IF(AND(ISNUMBER(OFFSET('Hygiene Data'!$H$5,0,10*ROW('Hygiene Data'!H26))),'Data Summary'!EA32="Yes"),OFFSET('Hygiene Data'!$H$5,0,10*ROW('Hygiene Data'!H26)),NA())</f>
        <v>#N/A</v>
      </c>
      <c r="BM32" s="300" t="e">
        <f ca="1">+IF(AND(ISNUMBER(OFFSET('Hygiene Data'!$H$7,0,10*ROW('Hygiene Data'!H26))),'Data Summary'!EB32="Yes"),OFFSET('Hygiene Data'!$H$7,0,10*ROW('Hygiene Data'!H26)),NA())</f>
        <v>#N/A</v>
      </c>
      <c r="BN32" s="300" t="e">
        <f ca="1">+IF(AND(ISNUMBER(OFFSET('Hygiene Data'!$H$9,0,10*ROW('Hygiene Data'!H26))),'Data Summary'!EC32="Yes"),OFFSET('Hygiene Data'!$H$9,0,10*ROW('Hygiene Data'!H26)),NA())</f>
        <v>#N/A</v>
      </c>
      <c r="BO32" s="300" t="e">
        <f ca="1">+IF(AND(ISNUMBER(OFFSET('Hygiene Data'!$I$5,0,10*ROW('Hygiene Data'!I26))),'Data Summary'!ED32="Yes"),OFFSET('Hygiene Data'!$I$5,0,10*ROW('Hygiene Data'!I26)),NA())</f>
        <v>#N/A</v>
      </c>
      <c r="BP32" s="300" t="e">
        <f ca="1">+IF(AND(ISNUMBER(OFFSET('Hygiene Data'!$I$7,0,10*ROW('Hygiene Data'!I26))),'Data Summary'!EE32="Yes"),OFFSET('Hygiene Data'!$I$7,0,10*ROW('Hygiene Data'!I26)),NA())</f>
        <v>#N/A</v>
      </c>
      <c r="BQ32" s="300" t="e">
        <f ca="1">+IF(AND(ISNUMBER(OFFSET('Hygiene Data'!$I$9,0,10*ROW('Hygiene Data'!I26))),'Data Summary'!EF32="Yes"),OFFSET('Hygiene Data'!$I$9,0,10*ROW('Hygiene Data'!I26)),NA())</f>
        <v>#N/A</v>
      </c>
    </row>
    <row r="33" spans="1:69" x14ac:dyDescent="0.2">
      <c r="A33" s="296" t="e">
        <f ca="1">+RIGHT('Data Summary'!A33,LEN('Data Summary'!A33)-9)</f>
        <v>#VALUE!</v>
      </c>
      <c r="B33" s="270" t="str">
        <f ca="1">+IF(ISTEXT('Data Summary'!B33),'Data Summary'!B33,"")</f>
        <v/>
      </c>
      <c r="C33" s="297" t="e">
        <f ca="1">+VALUE('Data Summary'!C33)</f>
        <v>#VALUE!</v>
      </c>
      <c r="D33" s="298" t="e">
        <f ca="1">+IF(AND(ISNUMBER(OFFSET('Water Data'!$D$4,0,10*ROW('Water Data'!D27))),'Data Summary'!BS33="Yes"),100-OFFSET('Water Data'!$D$4,0,10*ROW('Water Data'!D27)),NA())</f>
        <v>#N/A</v>
      </c>
      <c r="E33" s="298" t="e">
        <f ca="1">+IF(AND(ISNUMBER(OFFSET('Water Data'!$D$6,0,10*ROW('Water Data'!D27))),'Data Summary'!BT33="Yes"),OFFSET('Water Data'!$D$6,0,10*ROW('Water Data'!D27)),NA())</f>
        <v>#N/A</v>
      </c>
      <c r="F33" s="298" t="e">
        <f ca="1">+IF(AND(ISNUMBER(OFFSET('Water Data'!$D$9,0,10*ROW('Water Data'!D27))),'Data Summary'!BU33="Yes"),OFFSET('Water Data'!$D$9,0,10*ROW('Water Data'!D27)),NA())</f>
        <v>#N/A</v>
      </c>
      <c r="G33" s="298" t="e">
        <f ca="1">+IF(AND(ISNUMBER(OFFSET('Water Data'!$E$4,0,10*ROW('Water Data'!E27))),'Data Summary'!BV33="Yes"),100-OFFSET('Water Data'!$E$4,0,10*ROW('Water Data'!E27)),NA())</f>
        <v>#N/A</v>
      </c>
      <c r="H33" s="298" t="e">
        <f ca="1">+IF(AND(ISNUMBER(OFFSET('Water Data'!$E$6,0,10*ROW('Water Data'!E27))),'Data Summary'!BW33="Yes"),OFFSET('Water Data'!$E$6,0,10*ROW('Water Data'!E27)),NA())</f>
        <v>#N/A</v>
      </c>
      <c r="I33" s="298" t="e">
        <f ca="1">+IF(AND(ISNUMBER(OFFSET('Water Data'!$E$9,0,10*ROW('Water Data'!E27))),'Data Summary'!BX33="Yes"),OFFSET('Water Data'!$E$9,0,10*ROW('Water Data'!E27)),NA())</f>
        <v>#N/A</v>
      </c>
      <c r="J33" s="298" t="e">
        <f ca="1">+IF(AND(ISNUMBER(OFFSET('Water Data'!$F$4,0,10*ROW('Water Data'!F27))),'Data Summary'!BY33="Yes"),100-OFFSET('Water Data'!$F$4,0,10*ROW('Water Data'!F27)),NA())</f>
        <v>#N/A</v>
      </c>
      <c r="K33" s="298" t="e">
        <f ca="1">+IF(AND(ISNUMBER(OFFSET('Water Data'!$F$6,0,10*ROW('Water Data'!F27))),'Data Summary'!BZ33="Yes"),OFFSET('Water Data'!$F$6,0,10*ROW('Water Data'!F27)),NA())</f>
        <v>#N/A</v>
      </c>
      <c r="L33" s="298" t="e">
        <f ca="1">+IF(AND(ISNUMBER(OFFSET('Water Data'!$F$9,0,10*ROW('Water Data'!F27))),'Data Summary'!CA33="Yes"),OFFSET('Water Data'!$F$9,0,10*ROW('Water Data'!F27)),NA())</f>
        <v>#N/A</v>
      </c>
      <c r="M33" s="298" t="e">
        <f ca="1">+IF(AND(ISNUMBER(OFFSET('Water Data'!$G$4,0,10*ROW('Water Data'!G27))),'Data Summary'!CB33="Yes"),100-OFFSET('Water Data'!$G$4,0,10*ROW('Water Data'!G27)),NA())</f>
        <v>#N/A</v>
      </c>
      <c r="N33" s="298" t="e">
        <f ca="1">+IF(AND(ISNUMBER(OFFSET('Water Data'!$G$6,0,10*ROW('Water Data'!G27))),'Data Summary'!CC33="Yes"),OFFSET('Water Data'!$G$6,0,10*ROW('Water Data'!G27)),NA())</f>
        <v>#N/A</v>
      </c>
      <c r="O33" s="298" t="e">
        <f ca="1">+IF(AND(ISNUMBER(OFFSET('Water Data'!$G$9,0,10*ROW('Water Data'!G27))),'Data Summary'!CD33="Yes"),OFFSET('Water Data'!$G$9,0,10*ROW('Water Data'!G27)),NA())</f>
        <v>#N/A</v>
      </c>
      <c r="P33" s="298" t="e">
        <f ca="1">+IF(AND(ISNUMBER(OFFSET('Water Data'!$H$4,0,10*ROW('Water Data'!H27))),'Data Summary'!CE33="Yes"),100-OFFSET('Water Data'!$H$4,0,10*ROW('Water Data'!H27)),NA())</f>
        <v>#N/A</v>
      </c>
      <c r="Q33" s="298" t="e">
        <f ca="1">+IF(AND(ISNUMBER(OFFSET('Water Data'!$H$6,0,10*ROW('Water Data'!H27))),'Data Summary'!CF33="Yes"),OFFSET('Water Data'!$H$6,0,10*ROW('Water Data'!H27)),NA())</f>
        <v>#N/A</v>
      </c>
      <c r="R33" s="298" t="e">
        <f ca="1">+IF(AND(ISNUMBER(OFFSET('Water Data'!$H$9,0,10*ROW('Water Data'!H27))),'Data Summary'!CG33="Yes"),OFFSET('Water Data'!$H$9,0,10*ROW('Water Data'!H27)),NA())</f>
        <v>#N/A</v>
      </c>
      <c r="S33" s="298" t="e">
        <f ca="1">+IF(AND(ISNUMBER(OFFSET('Water Data'!$I$4,0,10*ROW('Water Data'!I27))),'Data Summary'!CH33="Yes"),100-OFFSET('Water Data'!$I$4,0,10*ROW('Water Data'!I27)),NA())</f>
        <v>#N/A</v>
      </c>
      <c r="T33" s="298" t="e">
        <f ca="1">+IF(AND(ISNUMBER(OFFSET('Water Data'!$I$6,0,10*ROW('Water Data'!I27))),'Data Summary'!CI33="Yes"),OFFSET('Water Data'!$I$6,0,10*ROW('Water Data'!I27)),NA())</f>
        <v>#N/A</v>
      </c>
      <c r="U33" s="298" t="e">
        <f ca="1">+IF(AND(ISNUMBER(OFFSET('Water Data'!$I$9,0,10*ROW('Water Data'!I27))),'Data Summary'!CJ33="Yes"),OFFSET('Water Data'!$I$9,0,10*ROW('Water Data'!I27)),NA())</f>
        <v>#N/A</v>
      </c>
      <c r="V33" s="299" t="e">
        <f ca="1">+IF(AND(ISNUMBER(OFFSET('Sanitation Data'!$D$4,0,10*ROW('Sanitation Data'!D27))),'Data Summary'!CK33="Yes"),100-OFFSET('Sanitation Data'!$D$4,0,10*ROW('Sanitation Data'!D27)),NA())</f>
        <v>#N/A</v>
      </c>
      <c r="W33" s="299" t="e">
        <f ca="1">+IF(AND(ISNUMBER(OFFSET('Sanitation Data'!$D$6,0,10*ROW('Sanitation Data'!D27))),'Data Summary'!CL33="Yes"),OFFSET('Sanitation Data'!$D$6,0,10*ROW('Sanitation Data'!D27)),NA())</f>
        <v>#N/A</v>
      </c>
      <c r="X33" s="299" t="e">
        <f ca="1">+IF(AND(ISNUMBER(OFFSET('Sanitation Data'!$D$10,0,10*ROW('Sanitation Data'!D27))),'Data Summary'!CM33="Yes"),OFFSET('Sanitation Data'!$D$10,0,10*ROW('Sanitation Data'!D27)),NA())</f>
        <v>#N/A</v>
      </c>
      <c r="Y33" s="299" t="e">
        <f ca="1">+IF(AND(ISNUMBER(OFFSET('Sanitation Data'!$D$11,0,10*ROW('Sanitation Data'!D27))),'Data Summary'!CN33="Yes"),OFFSET('Sanitation Data'!$D$11,0,10*ROW('Sanitation Data'!D27)),NA())</f>
        <v>#N/A</v>
      </c>
      <c r="Z33" s="299" t="e">
        <f ca="1">+IF(AND(ISNUMBER(OFFSET('Sanitation Data'!$D$12,0,10*ROW('Sanitation Data'!D27))),'Data Summary'!CO33="Yes"),OFFSET('Sanitation Data'!$D$12,0,10*ROW('Sanitation Data'!D27)),NA())</f>
        <v>#N/A</v>
      </c>
      <c r="AA33" s="299" t="e">
        <f ca="1">+IF(AND(ISNUMBER(OFFSET('Sanitation Data'!$E$4,0,10*ROW('Sanitation Data'!E27))),'Data Summary'!CP33="Yes"),100-OFFSET('Sanitation Data'!$E$4,0,10*ROW('Sanitation Data'!E27)),NA())</f>
        <v>#N/A</v>
      </c>
      <c r="AB33" s="299" t="e">
        <f ca="1">+IF(AND(ISNUMBER(OFFSET('Sanitation Data'!$E$6,0,10*ROW('Sanitation Data'!E27))),'Data Summary'!CQ33="Yes"),OFFSET('Sanitation Data'!$E$6,0,10*ROW('Sanitation Data'!E27)),NA())</f>
        <v>#N/A</v>
      </c>
      <c r="AC33" s="299" t="e">
        <f ca="1">+IF(AND(ISNUMBER(OFFSET('Sanitation Data'!$E$10,0,10*ROW('Sanitation Data'!E27))),'Data Summary'!CR33="Yes"),OFFSET('Sanitation Data'!$E$10,0,10*ROW('Sanitation Data'!E27)),NA())</f>
        <v>#N/A</v>
      </c>
      <c r="AD33" s="299" t="e">
        <f ca="1">+IF(AND(ISNUMBER(OFFSET('Sanitation Data'!$E$11,0,10*ROW('Sanitation Data'!E27))),'Data Summary'!CS33="Yes"),OFFSET('Sanitation Data'!$E$11,0,10*ROW('Sanitation Data'!E27)),NA())</f>
        <v>#N/A</v>
      </c>
      <c r="AE33" s="299" t="e">
        <f ca="1">+IF(AND(ISNUMBER(OFFSET('Sanitation Data'!$E$12,0,10*ROW('Sanitation Data'!E27))),'Data Summary'!CT33="Yes"),OFFSET('Sanitation Data'!$E$12,0,10*ROW('Sanitation Data'!E27)),NA())</f>
        <v>#N/A</v>
      </c>
      <c r="AF33" s="299" t="e">
        <f ca="1">+IF(AND(ISNUMBER(OFFSET('Sanitation Data'!$F$4,0,10*ROW('Sanitation Data'!F27))),'Data Summary'!CU33="Yes"),100-OFFSET('Sanitation Data'!$F$4,0,10*ROW('Sanitation Data'!F27)),NA())</f>
        <v>#N/A</v>
      </c>
      <c r="AG33" s="299" t="e">
        <f ca="1">+IF(AND(ISNUMBER(OFFSET('Sanitation Data'!$F$6,0,10*ROW('Sanitation Data'!F27))),'Data Summary'!CV33="Yes"),OFFSET('Sanitation Data'!$F$6,0,10*ROW('Sanitation Data'!F27)),NA())</f>
        <v>#N/A</v>
      </c>
      <c r="AH33" s="299" t="e">
        <f ca="1">+IF(AND(ISNUMBER(OFFSET('Sanitation Data'!$F$10,0,10*ROW('Sanitation Data'!F27))),'Data Summary'!CW33="Yes"),OFFSET('Sanitation Data'!$F$10,0,10*ROW('Sanitation Data'!F27)),NA())</f>
        <v>#N/A</v>
      </c>
      <c r="AI33" s="299" t="e">
        <f ca="1">+IF(AND(ISNUMBER(OFFSET('Sanitation Data'!$F$11,0,10*ROW('Sanitation Data'!F27))),'Data Summary'!CX33="Yes"),OFFSET('Sanitation Data'!$F$11,0,10*ROW('Sanitation Data'!F27)),NA())</f>
        <v>#N/A</v>
      </c>
      <c r="AJ33" s="299" t="e">
        <f ca="1">+IF(AND(ISNUMBER(OFFSET('Sanitation Data'!$F$12,0,10*ROW('Sanitation Data'!F27))),'Data Summary'!CY33="Yes"),OFFSET('Sanitation Data'!$F$12,0,10*ROW('Sanitation Data'!F27)),NA())</f>
        <v>#N/A</v>
      </c>
      <c r="AK33" s="299" t="e">
        <f ca="1">+IF(AND(ISNUMBER(OFFSET('Sanitation Data'!$G$4,0,10*ROW('Sanitation Data'!G27))),'Data Summary'!CZ33="Yes"),100-OFFSET('Sanitation Data'!$G$4,0,10*ROW('Sanitation Data'!G27)),NA())</f>
        <v>#N/A</v>
      </c>
      <c r="AL33" s="299" t="e">
        <f ca="1">+IF(AND(ISNUMBER(OFFSET('Sanitation Data'!$G$6,0,10*ROW('Sanitation Data'!G27))),'Data Summary'!DA33="Yes"),OFFSET('Sanitation Data'!$G$6,0,10*ROW('Sanitation Data'!G27)),NA())</f>
        <v>#N/A</v>
      </c>
      <c r="AM33" s="299" t="e">
        <f ca="1">+IF(AND(ISNUMBER(OFFSET('Sanitation Data'!$G$10,0,10*ROW('Sanitation Data'!G27))),'Data Summary'!DB33="Yes"),OFFSET('Sanitation Data'!$G$10,0,10*ROW('Sanitation Data'!G27)),NA())</f>
        <v>#N/A</v>
      </c>
      <c r="AN33" s="299" t="e">
        <f ca="1">+IF(AND(ISNUMBER(OFFSET('Sanitation Data'!$G$11,0,10*ROW('Sanitation Data'!G27))),'Data Summary'!DC33="Yes"),OFFSET('Sanitation Data'!$G$11,0,10*ROW('Sanitation Data'!G27)),NA())</f>
        <v>#N/A</v>
      </c>
      <c r="AO33" s="299" t="e">
        <f ca="1">+IF(AND(ISNUMBER(OFFSET('Sanitation Data'!$G$12,0,10*ROW('Sanitation Data'!G27))),'Data Summary'!DD33="Yes"),OFFSET('Sanitation Data'!$G$12,0,10*ROW('Sanitation Data'!G27)),NA())</f>
        <v>#N/A</v>
      </c>
      <c r="AP33" s="299" t="e">
        <f ca="1">+IF(AND(ISNUMBER(OFFSET('Sanitation Data'!$H$4,0,10*ROW('Sanitation Data'!H27))),'Data Summary'!DE33="Yes"),100-OFFSET('Sanitation Data'!$H$4,0,10*ROW('Sanitation Data'!H27)),NA())</f>
        <v>#N/A</v>
      </c>
      <c r="AQ33" s="299" t="e">
        <f ca="1">+IF(AND(ISNUMBER(OFFSET('Sanitation Data'!$H$6,0,10*ROW('Sanitation Data'!H27))),'Data Summary'!DF33="Yes"),OFFSET('Sanitation Data'!$H$6,0,10*ROW('Sanitation Data'!H27)),NA())</f>
        <v>#N/A</v>
      </c>
      <c r="AR33" s="299" t="e">
        <f ca="1">+IF(AND(ISNUMBER(OFFSET('Sanitation Data'!$H$10,0,10*ROW('Sanitation Data'!H27))),'Data Summary'!DG33="Yes"),OFFSET('Sanitation Data'!$H$10,0,10*ROW('Sanitation Data'!H27)),NA())</f>
        <v>#N/A</v>
      </c>
      <c r="AS33" s="299" t="e">
        <f ca="1">+IF(AND(ISNUMBER(OFFSET('Sanitation Data'!$H$11,0,10*ROW('Sanitation Data'!H27))),'Data Summary'!DH33="Yes"),OFFSET('Sanitation Data'!$H$11,0,10*ROW('Sanitation Data'!H27)),NA())</f>
        <v>#N/A</v>
      </c>
      <c r="AT33" s="299" t="e">
        <f ca="1">+IF(AND(ISNUMBER(OFFSET('Sanitation Data'!$H$12,0,10*ROW('Sanitation Data'!H27))),'Data Summary'!DI33="Yes"),OFFSET('Sanitation Data'!$H$12,0,10*ROW('Sanitation Data'!H27)),NA())</f>
        <v>#N/A</v>
      </c>
      <c r="AU33" s="299" t="e">
        <f ca="1">+IF(AND(ISNUMBER(OFFSET('Sanitation Data'!$I$4,0,10*ROW('Sanitation Data'!I27))),'Data Summary'!DJ33="Yes"),100-OFFSET('Sanitation Data'!$I$4,0,10*ROW('Sanitation Data'!I27)),NA())</f>
        <v>#N/A</v>
      </c>
      <c r="AV33" s="299" t="e">
        <f ca="1">+IF(AND(ISNUMBER(OFFSET('Sanitation Data'!$I$6,0,10*ROW('Sanitation Data'!I27))),'Data Summary'!DK33="Yes"),OFFSET('Sanitation Data'!$I$6,0,10*ROW('Sanitation Data'!I27)),NA())</f>
        <v>#N/A</v>
      </c>
      <c r="AW33" s="299" t="e">
        <f ca="1">+IF(AND(ISNUMBER(OFFSET('Sanitation Data'!$I$10,0,10*ROW('Sanitation Data'!I27))),'Data Summary'!DL33="Yes"),OFFSET('Sanitation Data'!$I$10,0,10*ROW('Sanitation Data'!I27)),NA())</f>
        <v>#N/A</v>
      </c>
      <c r="AX33" s="299" t="e">
        <f ca="1">+IF(AND(ISNUMBER(OFFSET('Sanitation Data'!$I$11,0,10*ROW('Sanitation Data'!I27))),'Data Summary'!DM33="Yes"),OFFSET('Sanitation Data'!$I$11,0,10*ROW('Sanitation Data'!I27)),NA())</f>
        <v>#N/A</v>
      </c>
      <c r="AY33" s="299" t="e">
        <f ca="1">+IF(AND(ISNUMBER(OFFSET('Sanitation Data'!$I$12,0,10*ROW('Sanitation Data'!I27))),'Data Summary'!DN33="Yes"),OFFSET('Sanitation Data'!$I$12,0,10*ROW('Sanitation Data'!I27)),NA())</f>
        <v>#N/A</v>
      </c>
      <c r="AZ33" s="300" t="e">
        <f ca="1">+IF(AND(ISNUMBER(OFFSET('Hygiene Data'!$D$5,0,10*ROW('Hygiene Data'!D27))),'Data Summary'!DO33="Yes"),OFFSET('Hygiene Data'!$D$5,0,10*ROW('Hygiene Data'!D27)),NA())</f>
        <v>#N/A</v>
      </c>
      <c r="BA33" s="300" t="e">
        <f ca="1">+IF(AND(ISNUMBER(OFFSET('Hygiene Data'!$D$7,0,10*ROW('Hygiene Data'!D27))),'Data Summary'!DP33="Yes"),OFFSET('Hygiene Data'!$D$7,0,10*ROW('Hygiene Data'!D27)),NA())</f>
        <v>#N/A</v>
      </c>
      <c r="BB33" s="300" t="e">
        <f ca="1">+IF(AND(ISNUMBER(OFFSET('Hygiene Data'!$D$9,0,10*ROW('Hygiene Data'!D27))),'Data Summary'!DQ33="Yes"),OFFSET('Hygiene Data'!$D$9,0,10*ROW('Hygiene Data'!D27)),NA())</f>
        <v>#N/A</v>
      </c>
      <c r="BC33" s="300" t="e">
        <f ca="1">+IF(AND(ISNUMBER(OFFSET('Hygiene Data'!$E$5,0,10*ROW('Hygiene Data'!E27))),'Data Summary'!DR33="Yes"),OFFSET('Hygiene Data'!$E$5,0,10*ROW('Hygiene Data'!E27)),NA())</f>
        <v>#N/A</v>
      </c>
      <c r="BD33" s="300" t="e">
        <f ca="1">+IF(AND(ISNUMBER(OFFSET('Hygiene Data'!$E$7,0,10*ROW('Hygiene Data'!E27))),'Data Summary'!DS33="Yes"),OFFSET('Hygiene Data'!$E$7,0,10*ROW('Hygiene Data'!E27)),NA())</f>
        <v>#N/A</v>
      </c>
      <c r="BE33" s="300" t="e">
        <f ca="1">+IF(AND(ISNUMBER(OFFSET('Hygiene Data'!$E$9,0,10*ROW('Hygiene Data'!E27))),'Data Summary'!DT33="Yes"),OFFSET('Hygiene Data'!$E$9,0,10*ROW('Hygiene Data'!E27)),NA())</f>
        <v>#N/A</v>
      </c>
      <c r="BF33" s="300" t="e">
        <f ca="1">+IF(AND(ISNUMBER(OFFSET('Hygiene Data'!$F$5,0,10*ROW('Hygiene Data'!F27))),'Data Summary'!DU33="Yes"),OFFSET('Hygiene Data'!$F$5,0,10*ROW('Hygiene Data'!F27)),NA())</f>
        <v>#N/A</v>
      </c>
      <c r="BG33" s="300" t="e">
        <f ca="1">+IF(AND(ISNUMBER(OFFSET('Hygiene Data'!$F$7,0,10*ROW('Hygiene Data'!F27))),'Data Summary'!DV33="Yes"),OFFSET('Hygiene Data'!$F$7,0,10*ROW('Hygiene Data'!F27)),NA())</f>
        <v>#N/A</v>
      </c>
      <c r="BH33" s="300" t="e">
        <f ca="1">+IF(AND(ISNUMBER(OFFSET('Hygiene Data'!$F$9,0,10*ROW('Hygiene Data'!F27))),'Data Summary'!DW33="Yes"),OFFSET('Hygiene Data'!$F$9,0,10*ROW('Hygiene Data'!F27)),NA())</f>
        <v>#N/A</v>
      </c>
      <c r="BI33" s="300" t="e">
        <f ca="1">+IF(AND(ISNUMBER(OFFSET('Hygiene Data'!$G$5,0,10*ROW('Hygiene Data'!G27))),'Data Summary'!DX33="Yes"),OFFSET('Hygiene Data'!$G$5,0,10*ROW('Hygiene Data'!G27)),NA())</f>
        <v>#N/A</v>
      </c>
      <c r="BJ33" s="300" t="e">
        <f ca="1">+IF(AND(ISNUMBER(OFFSET('Hygiene Data'!$G$7,0,10*ROW('Hygiene Data'!G27))),'Data Summary'!DY33="Yes"),OFFSET('Hygiene Data'!$G$7,0,10*ROW('Hygiene Data'!G27)),NA())</f>
        <v>#N/A</v>
      </c>
      <c r="BK33" s="300" t="e">
        <f ca="1">+IF(AND(ISNUMBER(OFFSET('Hygiene Data'!$G$9,0,10*ROW('Hygiene Data'!G27))),'Data Summary'!DZ33="Yes"),OFFSET('Hygiene Data'!$G$9,0,10*ROW('Hygiene Data'!G27)),NA())</f>
        <v>#N/A</v>
      </c>
      <c r="BL33" s="300" t="e">
        <f ca="1">+IF(AND(ISNUMBER(OFFSET('Hygiene Data'!$H$5,0,10*ROW('Hygiene Data'!H27))),'Data Summary'!EA33="Yes"),OFFSET('Hygiene Data'!$H$5,0,10*ROW('Hygiene Data'!H27)),NA())</f>
        <v>#N/A</v>
      </c>
      <c r="BM33" s="300" t="e">
        <f ca="1">+IF(AND(ISNUMBER(OFFSET('Hygiene Data'!$H$7,0,10*ROW('Hygiene Data'!H27))),'Data Summary'!EB33="Yes"),OFFSET('Hygiene Data'!$H$7,0,10*ROW('Hygiene Data'!H27)),NA())</f>
        <v>#N/A</v>
      </c>
      <c r="BN33" s="300" t="e">
        <f ca="1">+IF(AND(ISNUMBER(OFFSET('Hygiene Data'!$H$9,0,10*ROW('Hygiene Data'!H27))),'Data Summary'!EC33="Yes"),OFFSET('Hygiene Data'!$H$9,0,10*ROW('Hygiene Data'!H27)),NA())</f>
        <v>#N/A</v>
      </c>
      <c r="BO33" s="300" t="e">
        <f ca="1">+IF(AND(ISNUMBER(OFFSET('Hygiene Data'!$I$5,0,10*ROW('Hygiene Data'!I27))),'Data Summary'!ED33="Yes"),OFFSET('Hygiene Data'!$I$5,0,10*ROW('Hygiene Data'!I27)),NA())</f>
        <v>#N/A</v>
      </c>
      <c r="BP33" s="300" t="e">
        <f ca="1">+IF(AND(ISNUMBER(OFFSET('Hygiene Data'!$I$7,0,10*ROW('Hygiene Data'!I27))),'Data Summary'!EE33="Yes"),OFFSET('Hygiene Data'!$I$7,0,10*ROW('Hygiene Data'!I27)),NA())</f>
        <v>#N/A</v>
      </c>
      <c r="BQ33" s="300" t="e">
        <f ca="1">+IF(AND(ISNUMBER(OFFSET('Hygiene Data'!$I$9,0,10*ROW('Hygiene Data'!I27))),'Data Summary'!EF33="Yes"),OFFSET('Hygiene Data'!$I$9,0,10*ROW('Hygiene Data'!I27)),NA())</f>
        <v>#N/A</v>
      </c>
    </row>
    <row r="34" spans="1:69" x14ac:dyDescent="0.2">
      <c r="A34" s="296" t="e">
        <f ca="1">+RIGHT('Data Summary'!A34,LEN('Data Summary'!A34)-9)</f>
        <v>#VALUE!</v>
      </c>
      <c r="B34" s="270" t="str">
        <f ca="1">+IF(ISTEXT('Data Summary'!B34),'Data Summary'!B34,"")</f>
        <v/>
      </c>
      <c r="C34" s="297" t="e">
        <f ca="1">+VALUE('Data Summary'!C34)</f>
        <v>#VALUE!</v>
      </c>
      <c r="D34" s="298" t="e">
        <f ca="1">+IF(AND(ISNUMBER(OFFSET('Water Data'!$D$4,0,10*ROW('Water Data'!D28))),'Data Summary'!BS34="Yes"),100-OFFSET('Water Data'!$D$4,0,10*ROW('Water Data'!D28)),NA())</f>
        <v>#N/A</v>
      </c>
      <c r="E34" s="298" t="e">
        <f ca="1">+IF(AND(ISNUMBER(OFFSET('Water Data'!$D$6,0,10*ROW('Water Data'!D28))),'Data Summary'!BT34="Yes"),OFFSET('Water Data'!$D$6,0,10*ROW('Water Data'!D28)),NA())</f>
        <v>#N/A</v>
      </c>
      <c r="F34" s="298" t="e">
        <f ca="1">+IF(AND(ISNUMBER(OFFSET('Water Data'!$D$9,0,10*ROW('Water Data'!D28))),'Data Summary'!BU34="Yes"),OFFSET('Water Data'!$D$9,0,10*ROW('Water Data'!D28)),NA())</f>
        <v>#N/A</v>
      </c>
      <c r="G34" s="298" t="e">
        <f ca="1">+IF(AND(ISNUMBER(OFFSET('Water Data'!$E$4,0,10*ROW('Water Data'!E28))),'Data Summary'!BV34="Yes"),100-OFFSET('Water Data'!$E$4,0,10*ROW('Water Data'!E28)),NA())</f>
        <v>#N/A</v>
      </c>
      <c r="H34" s="298" t="e">
        <f ca="1">+IF(AND(ISNUMBER(OFFSET('Water Data'!$E$6,0,10*ROW('Water Data'!E28))),'Data Summary'!BW34="Yes"),OFFSET('Water Data'!$E$6,0,10*ROW('Water Data'!E28)),NA())</f>
        <v>#N/A</v>
      </c>
      <c r="I34" s="298" t="e">
        <f ca="1">+IF(AND(ISNUMBER(OFFSET('Water Data'!$E$9,0,10*ROW('Water Data'!E28))),'Data Summary'!BX34="Yes"),OFFSET('Water Data'!$E$9,0,10*ROW('Water Data'!E28)),NA())</f>
        <v>#N/A</v>
      </c>
      <c r="J34" s="298" t="e">
        <f ca="1">+IF(AND(ISNUMBER(OFFSET('Water Data'!$F$4,0,10*ROW('Water Data'!F28))),'Data Summary'!BY34="Yes"),100-OFFSET('Water Data'!$F$4,0,10*ROW('Water Data'!F28)),NA())</f>
        <v>#N/A</v>
      </c>
      <c r="K34" s="298" t="e">
        <f ca="1">+IF(AND(ISNUMBER(OFFSET('Water Data'!$F$6,0,10*ROW('Water Data'!F28))),'Data Summary'!BZ34="Yes"),OFFSET('Water Data'!$F$6,0,10*ROW('Water Data'!F28)),NA())</f>
        <v>#N/A</v>
      </c>
      <c r="L34" s="298" t="e">
        <f ca="1">+IF(AND(ISNUMBER(OFFSET('Water Data'!$F$9,0,10*ROW('Water Data'!F28))),'Data Summary'!CA34="Yes"),OFFSET('Water Data'!$F$9,0,10*ROW('Water Data'!F28)),NA())</f>
        <v>#N/A</v>
      </c>
      <c r="M34" s="298" t="e">
        <f ca="1">+IF(AND(ISNUMBER(OFFSET('Water Data'!$G$4,0,10*ROW('Water Data'!G28))),'Data Summary'!CB34="Yes"),100-OFFSET('Water Data'!$G$4,0,10*ROW('Water Data'!G28)),NA())</f>
        <v>#N/A</v>
      </c>
      <c r="N34" s="298" t="e">
        <f ca="1">+IF(AND(ISNUMBER(OFFSET('Water Data'!$G$6,0,10*ROW('Water Data'!G28))),'Data Summary'!CC34="Yes"),OFFSET('Water Data'!$G$6,0,10*ROW('Water Data'!G28)),NA())</f>
        <v>#N/A</v>
      </c>
      <c r="O34" s="298" t="e">
        <f ca="1">+IF(AND(ISNUMBER(OFFSET('Water Data'!$G$9,0,10*ROW('Water Data'!G28))),'Data Summary'!CD34="Yes"),OFFSET('Water Data'!$G$9,0,10*ROW('Water Data'!G28)),NA())</f>
        <v>#N/A</v>
      </c>
      <c r="P34" s="298" t="e">
        <f ca="1">+IF(AND(ISNUMBER(OFFSET('Water Data'!$H$4,0,10*ROW('Water Data'!H28))),'Data Summary'!CE34="Yes"),100-OFFSET('Water Data'!$H$4,0,10*ROW('Water Data'!H28)),NA())</f>
        <v>#N/A</v>
      </c>
      <c r="Q34" s="298" t="e">
        <f ca="1">+IF(AND(ISNUMBER(OFFSET('Water Data'!$H$6,0,10*ROW('Water Data'!H28))),'Data Summary'!CF34="Yes"),OFFSET('Water Data'!$H$6,0,10*ROW('Water Data'!H28)),NA())</f>
        <v>#N/A</v>
      </c>
      <c r="R34" s="298" t="e">
        <f ca="1">+IF(AND(ISNUMBER(OFFSET('Water Data'!$H$9,0,10*ROW('Water Data'!H28))),'Data Summary'!CG34="Yes"),OFFSET('Water Data'!$H$9,0,10*ROW('Water Data'!H28)),NA())</f>
        <v>#N/A</v>
      </c>
      <c r="S34" s="298" t="e">
        <f ca="1">+IF(AND(ISNUMBER(OFFSET('Water Data'!$I$4,0,10*ROW('Water Data'!I28))),'Data Summary'!CH34="Yes"),100-OFFSET('Water Data'!$I$4,0,10*ROW('Water Data'!I28)),NA())</f>
        <v>#N/A</v>
      </c>
      <c r="T34" s="298" t="e">
        <f ca="1">+IF(AND(ISNUMBER(OFFSET('Water Data'!$I$6,0,10*ROW('Water Data'!I28))),'Data Summary'!CI34="Yes"),OFFSET('Water Data'!$I$6,0,10*ROW('Water Data'!I28)),NA())</f>
        <v>#N/A</v>
      </c>
      <c r="U34" s="298" t="e">
        <f ca="1">+IF(AND(ISNUMBER(OFFSET('Water Data'!$I$9,0,10*ROW('Water Data'!I28))),'Data Summary'!CJ34="Yes"),OFFSET('Water Data'!$I$9,0,10*ROW('Water Data'!I28)),NA())</f>
        <v>#N/A</v>
      </c>
      <c r="V34" s="299" t="e">
        <f ca="1">+IF(AND(ISNUMBER(OFFSET('Sanitation Data'!$D$4,0,10*ROW('Sanitation Data'!D28))),'Data Summary'!CK34="Yes"),100-OFFSET('Sanitation Data'!$D$4,0,10*ROW('Sanitation Data'!D28)),NA())</f>
        <v>#N/A</v>
      </c>
      <c r="W34" s="299" t="e">
        <f ca="1">+IF(AND(ISNUMBER(OFFSET('Sanitation Data'!$D$6,0,10*ROW('Sanitation Data'!D28))),'Data Summary'!CL34="Yes"),OFFSET('Sanitation Data'!$D$6,0,10*ROW('Sanitation Data'!D28)),NA())</f>
        <v>#N/A</v>
      </c>
      <c r="X34" s="299" t="e">
        <f ca="1">+IF(AND(ISNUMBER(OFFSET('Sanitation Data'!$D$10,0,10*ROW('Sanitation Data'!D28))),'Data Summary'!CM34="Yes"),OFFSET('Sanitation Data'!$D$10,0,10*ROW('Sanitation Data'!D28)),NA())</f>
        <v>#N/A</v>
      </c>
      <c r="Y34" s="299" t="e">
        <f ca="1">+IF(AND(ISNUMBER(OFFSET('Sanitation Data'!$D$11,0,10*ROW('Sanitation Data'!D28))),'Data Summary'!CN34="Yes"),OFFSET('Sanitation Data'!$D$11,0,10*ROW('Sanitation Data'!D28)),NA())</f>
        <v>#N/A</v>
      </c>
      <c r="Z34" s="299" t="e">
        <f ca="1">+IF(AND(ISNUMBER(OFFSET('Sanitation Data'!$D$12,0,10*ROW('Sanitation Data'!D28))),'Data Summary'!CO34="Yes"),OFFSET('Sanitation Data'!$D$12,0,10*ROW('Sanitation Data'!D28)),NA())</f>
        <v>#N/A</v>
      </c>
      <c r="AA34" s="299" t="e">
        <f ca="1">+IF(AND(ISNUMBER(OFFSET('Sanitation Data'!$E$4,0,10*ROW('Sanitation Data'!E28))),'Data Summary'!CP34="Yes"),100-OFFSET('Sanitation Data'!$E$4,0,10*ROW('Sanitation Data'!E28)),NA())</f>
        <v>#N/A</v>
      </c>
      <c r="AB34" s="299" t="e">
        <f ca="1">+IF(AND(ISNUMBER(OFFSET('Sanitation Data'!$E$6,0,10*ROW('Sanitation Data'!E28))),'Data Summary'!CQ34="Yes"),OFFSET('Sanitation Data'!$E$6,0,10*ROW('Sanitation Data'!E28)),NA())</f>
        <v>#N/A</v>
      </c>
      <c r="AC34" s="299" t="e">
        <f ca="1">+IF(AND(ISNUMBER(OFFSET('Sanitation Data'!$E$10,0,10*ROW('Sanitation Data'!E28))),'Data Summary'!CR34="Yes"),OFFSET('Sanitation Data'!$E$10,0,10*ROW('Sanitation Data'!E28)),NA())</f>
        <v>#N/A</v>
      </c>
      <c r="AD34" s="299" t="e">
        <f ca="1">+IF(AND(ISNUMBER(OFFSET('Sanitation Data'!$E$11,0,10*ROW('Sanitation Data'!E28))),'Data Summary'!CS34="Yes"),OFFSET('Sanitation Data'!$E$11,0,10*ROW('Sanitation Data'!E28)),NA())</f>
        <v>#N/A</v>
      </c>
      <c r="AE34" s="299" t="e">
        <f ca="1">+IF(AND(ISNUMBER(OFFSET('Sanitation Data'!$E$12,0,10*ROW('Sanitation Data'!E28))),'Data Summary'!CT34="Yes"),OFFSET('Sanitation Data'!$E$12,0,10*ROW('Sanitation Data'!E28)),NA())</f>
        <v>#N/A</v>
      </c>
      <c r="AF34" s="299" t="e">
        <f ca="1">+IF(AND(ISNUMBER(OFFSET('Sanitation Data'!$F$4,0,10*ROW('Sanitation Data'!F28))),'Data Summary'!CU34="Yes"),100-OFFSET('Sanitation Data'!$F$4,0,10*ROW('Sanitation Data'!F28)),NA())</f>
        <v>#N/A</v>
      </c>
      <c r="AG34" s="299" t="e">
        <f ca="1">+IF(AND(ISNUMBER(OFFSET('Sanitation Data'!$F$6,0,10*ROW('Sanitation Data'!F28))),'Data Summary'!CV34="Yes"),OFFSET('Sanitation Data'!$F$6,0,10*ROW('Sanitation Data'!F28)),NA())</f>
        <v>#N/A</v>
      </c>
      <c r="AH34" s="299" t="e">
        <f ca="1">+IF(AND(ISNUMBER(OFFSET('Sanitation Data'!$F$10,0,10*ROW('Sanitation Data'!F28))),'Data Summary'!CW34="Yes"),OFFSET('Sanitation Data'!$F$10,0,10*ROW('Sanitation Data'!F28)),NA())</f>
        <v>#N/A</v>
      </c>
      <c r="AI34" s="299" t="e">
        <f ca="1">+IF(AND(ISNUMBER(OFFSET('Sanitation Data'!$F$11,0,10*ROW('Sanitation Data'!F28))),'Data Summary'!CX34="Yes"),OFFSET('Sanitation Data'!$F$11,0,10*ROW('Sanitation Data'!F28)),NA())</f>
        <v>#N/A</v>
      </c>
      <c r="AJ34" s="299" t="e">
        <f ca="1">+IF(AND(ISNUMBER(OFFSET('Sanitation Data'!$F$12,0,10*ROW('Sanitation Data'!F28))),'Data Summary'!CY34="Yes"),OFFSET('Sanitation Data'!$F$12,0,10*ROW('Sanitation Data'!F28)),NA())</f>
        <v>#N/A</v>
      </c>
      <c r="AK34" s="299" t="e">
        <f ca="1">+IF(AND(ISNUMBER(OFFSET('Sanitation Data'!$G$4,0,10*ROW('Sanitation Data'!G28))),'Data Summary'!CZ34="Yes"),100-OFFSET('Sanitation Data'!$G$4,0,10*ROW('Sanitation Data'!G28)),NA())</f>
        <v>#N/A</v>
      </c>
      <c r="AL34" s="299" t="e">
        <f ca="1">+IF(AND(ISNUMBER(OFFSET('Sanitation Data'!$G$6,0,10*ROW('Sanitation Data'!G28))),'Data Summary'!DA34="Yes"),OFFSET('Sanitation Data'!$G$6,0,10*ROW('Sanitation Data'!G28)),NA())</f>
        <v>#N/A</v>
      </c>
      <c r="AM34" s="299" t="e">
        <f ca="1">+IF(AND(ISNUMBER(OFFSET('Sanitation Data'!$G$10,0,10*ROW('Sanitation Data'!G28))),'Data Summary'!DB34="Yes"),OFFSET('Sanitation Data'!$G$10,0,10*ROW('Sanitation Data'!G28)),NA())</f>
        <v>#N/A</v>
      </c>
      <c r="AN34" s="299" t="e">
        <f ca="1">+IF(AND(ISNUMBER(OFFSET('Sanitation Data'!$G$11,0,10*ROW('Sanitation Data'!G28))),'Data Summary'!DC34="Yes"),OFFSET('Sanitation Data'!$G$11,0,10*ROW('Sanitation Data'!G28)),NA())</f>
        <v>#N/A</v>
      </c>
      <c r="AO34" s="299" t="e">
        <f ca="1">+IF(AND(ISNUMBER(OFFSET('Sanitation Data'!$G$12,0,10*ROW('Sanitation Data'!G28))),'Data Summary'!DD34="Yes"),OFFSET('Sanitation Data'!$G$12,0,10*ROW('Sanitation Data'!G28)),NA())</f>
        <v>#N/A</v>
      </c>
      <c r="AP34" s="299" t="e">
        <f ca="1">+IF(AND(ISNUMBER(OFFSET('Sanitation Data'!$H$4,0,10*ROW('Sanitation Data'!H28))),'Data Summary'!DE34="Yes"),100-OFFSET('Sanitation Data'!$H$4,0,10*ROW('Sanitation Data'!H28)),NA())</f>
        <v>#N/A</v>
      </c>
      <c r="AQ34" s="299" t="e">
        <f ca="1">+IF(AND(ISNUMBER(OFFSET('Sanitation Data'!$H$6,0,10*ROW('Sanitation Data'!H28))),'Data Summary'!DF34="Yes"),OFFSET('Sanitation Data'!$H$6,0,10*ROW('Sanitation Data'!H28)),NA())</f>
        <v>#N/A</v>
      </c>
      <c r="AR34" s="299" t="e">
        <f ca="1">+IF(AND(ISNUMBER(OFFSET('Sanitation Data'!$H$10,0,10*ROW('Sanitation Data'!H28))),'Data Summary'!DG34="Yes"),OFFSET('Sanitation Data'!$H$10,0,10*ROW('Sanitation Data'!H28)),NA())</f>
        <v>#N/A</v>
      </c>
      <c r="AS34" s="299" t="e">
        <f ca="1">+IF(AND(ISNUMBER(OFFSET('Sanitation Data'!$H$11,0,10*ROW('Sanitation Data'!H28))),'Data Summary'!DH34="Yes"),OFFSET('Sanitation Data'!$H$11,0,10*ROW('Sanitation Data'!H28)),NA())</f>
        <v>#N/A</v>
      </c>
      <c r="AT34" s="299" t="e">
        <f ca="1">+IF(AND(ISNUMBER(OFFSET('Sanitation Data'!$H$12,0,10*ROW('Sanitation Data'!H28))),'Data Summary'!DI34="Yes"),OFFSET('Sanitation Data'!$H$12,0,10*ROW('Sanitation Data'!H28)),NA())</f>
        <v>#N/A</v>
      </c>
      <c r="AU34" s="299" t="e">
        <f ca="1">+IF(AND(ISNUMBER(OFFSET('Sanitation Data'!$I$4,0,10*ROW('Sanitation Data'!I28))),'Data Summary'!DJ34="Yes"),100-OFFSET('Sanitation Data'!$I$4,0,10*ROW('Sanitation Data'!I28)),NA())</f>
        <v>#N/A</v>
      </c>
      <c r="AV34" s="299" t="e">
        <f ca="1">+IF(AND(ISNUMBER(OFFSET('Sanitation Data'!$I$6,0,10*ROW('Sanitation Data'!I28))),'Data Summary'!DK34="Yes"),OFFSET('Sanitation Data'!$I$6,0,10*ROW('Sanitation Data'!I28)),NA())</f>
        <v>#N/A</v>
      </c>
      <c r="AW34" s="299" t="e">
        <f ca="1">+IF(AND(ISNUMBER(OFFSET('Sanitation Data'!$I$10,0,10*ROW('Sanitation Data'!I28))),'Data Summary'!DL34="Yes"),OFFSET('Sanitation Data'!$I$10,0,10*ROW('Sanitation Data'!I28)),NA())</f>
        <v>#N/A</v>
      </c>
      <c r="AX34" s="299" t="e">
        <f ca="1">+IF(AND(ISNUMBER(OFFSET('Sanitation Data'!$I$11,0,10*ROW('Sanitation Data'!I28))),'Data Summary'!DM34="Yes"),OFFSET('Sanitation Data'!$I$11,0,10*ROW('Sanitation Data'!I28)),NA())</f>
        <v>#N/A</v>
      </c>
      <c r="AY34" s="299" t="e">
        <f ca="1">+IF(AND(ISNUMBER(OFFSET('Sanitation Data'!$I$12,0,10*ROW('Sanitation Data'!I28))),'Data Summary'!DN34="Yes"),OFFSET('Sanitation Data'!$I$12,0,10*ROW('Sanitation Data'!I28)),NA())</f>
        <v>#N/A</v>
      </c>
      <c r="AZ34" s="300" t="e">
        <f ca="1">+IF(AND(ISNUMBER(OFFSET('Hygiene Data'!$D$5,0,10*ROW('Hygiene Data'!D28))),'Data Summary'!DO34="Yes"),OFFSET('Hygiene Data'!$D$5,0,10*ROW('Hygiene Data'!D28)),NA())</f>
        <v>#N/A</v>
      </c>
      <c r="BA34" s="300" t="e">
        <f ca="1">+IF(AND(ISNUMBER(OFFSET('Hygiene Data'!$D$7,0,10*ROW('Hygiene Data'!D28))),'Data Summary'!DP34="Yes"),OFFSET('Hygiene Data'!$D$7,0,10*ROW('Hygiene Data'!D28)),NA())</f>
        <v>#N/A</v>
      </c>
      <c r="BB34" s="300" t="e">
        <f ca="1">+IF(AND(ISNUMBER(OFFSET('Hygiene Data'!$D$9,0,10*ROW('Hygiene Data'!D28))),'Data Summary'!DQ34="Yes"),OFFSET('Hygiene Data'!$D$9,0,10*ROW('Hygiene Data'!D28)),NA())</f>
        <v>#N/A</v>
      </c>
      <c r="BC34" s="300" t="e">
        <f ca="1">+IF(AND(ISNUMBER(OFFSET('Hygiene Data'!$E$5,0,10*ROW('Hygiene Data'!E28))),'Data Summary'!DR34="Yes"),OFFSET('Hygiene Data'!$E$5,0,10*ROW('Hygiene Data'!E28)),NA())</f>
        <v>#N/A</v>
      </c>
      <c r="BD34" s="300" t="e">
        <f ca="1">+IF(AND(ISNUMBER(OFFSET('Hygiene Data'!$E$7,0,10*ROW('Hygiene Data'!E28))),'Data Summary'!DS34="Yes"),OFFSET('Hygiene Data'!$E$7,0,10*ROW('Hygiene Data'!E28)),NA())</f>
        <v>#N/A</v>
      </c>
      <c r="BE34" s="300" t="e">
        <f ca="1">+IF(AND(ISNUMBER(OFFSET('Hygiene Data'!$E$9,0,10*ROW('Hygiene Data'!E28))),'Data Summary'!DT34="Yes"),OFFSET('Hygiene Data'!$E$9,0,10*ROW('Hygiene Data'!E28)),NA())</f>
        <v>#N/A</v>
      </c>
      <c r="BF34" s="300" t="e">
        <f ca="1">+IF(AND(ISNUMBER(OFFSET('Hygiene Data'!$F$5,0,10*ROW('Hygiene Data'!F28))),'Data Summary'!DU34="Yes"),OFFSET('Hygiene Data'!$F$5,0,10*ROW('Hygiene Data'!F28)),NA())</f>
        <v>#N/A</v>
      </c>
      <c r="BG34" s="300" t="e">
        <f ca="1">+IF(AND(ISNUMBER(OFFSET('Hygiene Data'!$F$7,0,10*ROW('Hygiene Data'!F28))),'Data Summary'!DV34="Yes"),OFFSET('Hygiene Data'!$F$7,0,10*ROW('Hygiene Data'!F28)),NA())</f>
        <v>#N/A</v>
      </c>
      <c r="BH34" s="300" t="e">
        <f ca="1">+IF(AND(ISNUMBER(OFFSET('Hygiene Data'!$F$9,0,10*ROW('Hygiene Data'!F28))),'Data Summary'!DW34="Yes"),OFFSET('Hygiene Data'!$F$9,0,10*ROW('Hygiene Data'!F28)),NA())</f>
        <v>#N/A</v>
      </c>
      <c r="BI34" s="300" t="e">
        <f ca="1">+IF(AND(ISNUMBER(OFFSET('Hygiene Data'!$G$5,0,10*ROW('Hygiene Data'!G28))),'Data Summary'!DX34="Yes"),OFFSET('Hygiene Data'!$G$5,0,10*ROW('Hygiene Data'!G28)),NA())</f>
        <v>#N/A</v>
      </c>
      <c r="BJ34" s="300" t="e">
        <f ca="1">+IF(AND(ISNUMBER(OFFSET('Hygiene Data'!$G$7,0,10*ROW('Hygiene Data'!G28))),'Data Summary'!DY34="Yes"),OFFSET('Hygiene Data'!$G$7,0,10*ROW('Hygiene Data'!G28)),NA())</f>
        <v>#N/A</v>
      </c>
      <c r="BK34" s="300" t="e">
        <f ca="1">+IF(AND(ISNUMBER(OFFSET('Hygiene Data'!$G$9,0,10*ROW('Hygiene Data'!G28))),'Data Summary'!DZ34="Yes"),OFFSET('Hygiene Data'!$G$9,0,10*ROW('Hygiene Data'!G28)),NA())</f>
        <v>#N/A</v>
      </c>
      <c r="BL34" s="300" t="e">
        <f ca="1">+IF(AND(ISNUMBER(OFFSET('Hygiene Data'!$H$5,0,10*ROW('Hygiene Data'!H28))),'Data Summary'!EA34="Yes"),OFFSET('Hygiene Data'!$H$5,0,10*ROW('Hygiene Data'!H28)),NA())</f>
        <v>#N/A</v>
      </c>
      <c r="BM34" s="300" t="e">
        <f ca="1">+IF(AND(ISNUMBER(OFFSET('Hygiene Data'!$H$7,0,10*ROW('Hygiene Data'!H28))),'Data Summary'!EB34="Yes"),OFFSET('Hygiene Data'!$H$7,0,10*ROW('Hygiene Data'!H28)),NA())</f>
        <v>#N/A</v>
      </c>
      <c r="BN34" s="300" t="e">
        <f ca="1">+IF(AND(ISNUMBER(OFFSET('Hygiene Data'!$H$9,0,10*ROW('Hygiene Data'!H28))),'Data Summary'!EC34="Yes"),OFFSET('Hygiene Data'!$H$9,0,10*ROW('Hygiene Data'!H28)),NA())</f>
        <v>#N/A</v>
      </c>
      <c r="BO34" s="300" t="e">
        <f ca="1">+IF(AND(ISNUMBER(OFFSET('Hygiene Data'!$I$5,0,10*ROW('Hygiene Data'!I28))),'Data Summary'!ED34="Yes"),OFFSET('Hygiene Data'!$I$5,0,10*ROW('Hygiene Data'!I28)),NA())</f>
        <v>#N/A</v>
      </c>
      <c r="BP34" s="300" t="e">
        <f ca="1">+IF(AND(ISNUMBER(OFFSET('Hygiene Data'!$I$7,0,10*ROW('Hygiene Data'!I28))),'Data Summary'!EE34="Yes"),OFFSET('Hygiene Data'!$I$7,0,10*ROW('Hygiene Data'!I28)),NA())</f>
        <v>#N/A</v>
      </c>
      <c r="BQ34" s="300" t="e">
        <f ca="1">+IF(AND(ISNUMBER(OFFSET('Hygiene Data'!$I$9,0,10*ROW('Hygiene Data'!I28))),'Data Summary'!EF34="Yes"),OFFSET('Hygiene Data'!$I$9,0,10*ROW('Hygiene Data'!I28)),NA())</f>
        <v>#N/A</v>
      </c>
    </row>
    <row r="35" spans="1:69" x14ac:dyDescent="0.2">
      <c r="A35" s="296" t="e">
        <f ca="1">+RIGHT('Data Summary'!A35,LEN('Data Summary'!A35)-9)</f>
        <v>#VALUE!</v>
      </c>
      <c r="B35" s="270" t="str">
        <f ca="1">+IF(ISTEXT('Data Summary'!B35),'Data Summary'!B35,"")</f>
        <v/>
      </c>
      <c r="C35" s="297" t="e">
        <f ca="1">+VALUE('Data Summary'!C35)</f>
        <v>#VALUE!</v>
      </c>
      <c r="D35" s="298" t="e">
        <f ca="1">+IF(AND(ISNUMBER(OFFSET('Water Data'!$D$4,0,10*ROW('Water Data'!D29))),'Data Summary'!BS35="Yes"),100-OFFSET('Water Data'!$D$4,0,10*ROW('Water Data'!D29)),NA())</f>
        <v>#N/A</v>
      </c>
      <c r="E35" s="298" t="e">
        <f ca="1">+IF(AND(ISNUMBER(OFFSET('Water Data'!$D$6,0,10*ROW('Water Data'!D29))),'Data Summary'!BT35="Yes"),OFFSET('Water Data'!$D$6,0,10*ROW('Water Data'!D29)),NA())</f>
        <v>#N/A</v>
      </c>
      <c r="F35" s="298" t="e">
        <f ca="1">+IF(AND(ISNUMBER(OFFSET('Water Data'!$D$9,0,10*ROW('Water Data'!D29))),'Data Summary'!BU35="Yes"),OFFSET('Water Data'!$D$9,0,10*ROW('Water Data'!D29)),NA())</f>
        <v>#N/A</v>
      </c>
      <c r="G35" s="298" t="e">
        <f ca="1">+IF(AND(ISNUMBER(OFFSET('Water Data'!$E$4,0,10*ROW('Water Data'!E29))),'Data Summary'!BV35="Yes"),100-OFFSET('Water Data'!$E$4,0,10*ROW('Water Data'!E29)),NA())</f>
        <v>#N/A</v>
      </c>
      <c r="H35" s="298" t="e">
        <f ca="1">+IF(AND(ISNUMBER(OFFSET('Water Data'!$E$6,0,10*ROW('Water Data'!E29))),'Data Summary'!BW35="Yes"),OFFSET('Water Data'!$E$6,0,10*ROW('Water Data'!E29)),NA())</f>
        <v>#N/A</v>
      </c>
      <c r="I35" s="298" t="e">
        <f ca="1">+IF(AND(ISNUMBER(OFFSET('Water Data'!$E$9,0,10*ROW('Water Data'!E29))),'Data Summary'!BX35="Yes"),OFFSET('Water Data'!$E$9,0,10*ROW('Water Data'!E29)),NA())</f>
        <v>#N/A</v>
      </c>
      <c r="J35" s="298" t="e">
        <f ca="1">+IF(AND(ISNUMBER(OFFSET('Water Data'!$F$4,0,10*ROW('Water Data'!F29))),'Data Summary'!BY35="Yes"),100-OFFSET('Water Data'!$F$4,0,10*ROW('Water Data'!F29)),NA())</f>
        <v>#N/A</v>
      </c>
      <c r="K35" s="298" t="e">
        <f ca="1">+IF(AND(ISNUMBER(OFFSET('Water Data'!$F$6,0,10*ROW('Water Data'!F29))),'Data Summary'!BZ35="Yes"),OFFSET('Water Data'!$F$6,0,10*ROW('Water Data'!F29)),NA())</f>
        <v>#N/A</v>
      </c>
      <c r="L35" s="298" t="e">
        <f ca="1">+IF(AND(ISNUMBER(OFFSET('Water Data'!$F$9,0,10*ROW('Water Data'!F29))),'Data Summary'!CA35="Yes"),OFFSET('Water Data'!$F$9,0,10*ROW('Water Data'!F29)),NA())</f>
        <v>#N/A</v>
      </c>
      <c r="M35" s="298" t="e">
        <f ca="1">+IF(AND(ISNUMBER(OFFSET('Water Data'!$G$4,0,10*ROW('Water Data'!G29))),'Data Summary'!CB35="Yes"),100-OFFSET('Water Data'!$G$4,0,10*ROW('Water Data'!G29)),NA())</f>
        <v>#N/A</v>
      </c>
      <c r="N35" s="298" t="e">
        <f ca="1">+IF(AND(ISNUMBER(OFFSET('Water Data'!$G$6,0,10*ROW('Water Data'!G29))),'Data Summary'!CC35="Yes"),OFFSET('Water Data'!$G$6,0,10*ROW('Water Data'!G29)),NA())</f>
        <v>#N/A</v>
      </c>
      <c r="O35" s="298" t="e">
        <f ca="1">+IF(AND(ISNUMBER(OFFSET('Water Data'!$G$9,0,10*ROW('Water Data'!G29))),'Data Summary'!CD35="Yes"),OFFSET('Water Data'!$G$9,0,10*ROW('Water Data'!G29)),NA())</f>
        <v>#N/A</v>
      </c>
      <c r="P35" s="298" t="e">
        <f ca="1">+IF(AND(ISNUMBER(OFFSET('Water Data'!$H$4,0,10*ROW('Water Data'!H29))),'Data Summary'!CE35="Yes"),100-OFFSET('Water Data'!$H$4,0,10*ROW('Water Data'!H29)),NA())</f>
        <v>#N/A</v>
      </c>
      <c r="Q35" s="298" t="e">
        <f ca="1">+IF(AND(ISNUMBER(OFFSET('Water Data'!$H$6,0,10*ROW('Water Data'!H29))),'Data Summary'!CF35="Yes"),OFFSET('Water Data'!$H$6,0,10*ROW('Water Data'!H29)),NA())</f>
        <v>#N/A</v>
      </c>
      <c r="R35" s="298" t="e">
        <f ca="1">+IF(AND(ISNUMBER(OFFSET('Water Data'!$H$9,0,10*ROW('Water Data'!H29))),'Data Summary'!CG35="Yes"),OFFSET('Water Data'!$H$9,0,10*ROW('Water Data'!H29)),NA())</f>
        <v>#N/A</v>
      </c>
      <c r="S35" s="298" t="e">
        <f ca="1">+IF(AND(ISNUMBER(OFFSET('Water Data'!$I$4,0,10*ROW('Water Data'!I29))),'Data Summary'!CH35="Yes"),100-OFFSET('Water Data'!$I$4,0,10*ROW('Water Data'!I29)),NA())</f>
        <v>#N/A</v>
      </c>
      <c r="T35" s="298" t="e">
        <f ca="1">+IF(AND(ISNUMBER(OFFSET('Water Data'!$I$6,0,10*ROW('Water Data'!I29))),'Data Summary'!CI35="Yes"),OFFSET('Water Data'!$I$6,0,10*ROW('Water Data'!I29)),NA())</f>
        <v>#N/A</v>
      </c>
      <c r="U35" s="298" t="e">
        <f ca="1">+IF(AND(ISNUMBER(OFFSET('Water Data'!$I$9,0,10*ROW('Water Data'!I29))),'Data Summary'!CJ35="Yes"),OFFSET('Water Data'!$I$9,0,10*ROW('Water Data'!I29)),NA())</f>
        <v>#N/A</v>
      </c>
      <c r="V35" s="299" t="e">
        <f ca="1">+IF(AND(ISNUMBER(OFFSET('Sanitation Data'!$D$4,0,10*ROW('Sanitation Data'!D29))),'Data Summary'!CK35="Yes"),100-OFFSET('Sanitation Data'!$D$4,0,10*ROW('Sanitation Data'!D29)),NA())</f>
        <v>#N/A</v>
      </c>
      <c r="W35" s="299" t="e">
        <f ca="1">+IF(AND(ISNUMBER(OFFSET('Sanitation Data'!$D$6,0,10*ROW('Sanitation Data'!D29))),'Data Summary'!CL35="Yes"),OFFSET('Sanitation Data'!$D$6,0,10*ROW('Sanitation Data'!D29)),NA())</f>
        <v>#N/A</v>
      </c>
      <c r="X35" s="299" t="e">
        <f ca="1">+IF(AND(ISNUMBER(OFFSET('Sanitation Data'!$D$10,0,10*ROW('Sanitation Data'!D29))),'Data Summary'!CM35="Yes"),OFFSET('Sanitation Data'!$D$10,0,10*ROW('Sanitation Data'!D29)),NA())</f>
        <v>#N/A</v>
      </c>
      <c r="Y35" s="299" t="e">
        <f ca="1">+IF(AND(ISNUMBER(OFFSET('Sanitation Data'!$D$11,0,10*ROW('Sanitation Data'!D29))),'Data Summary'!CN35="Yes"),OFFSET('Sanitation Data'!$D$11,0,10*ROW('Sanitation Data'!D29)),NA())</f>
        <v>#N/A</v>
      </c>
      <c r="Z35" s="299" t="e">
        <f ca="1">+IF(AND(ISNUMBER(OFFSET('Sanitation Data'!$D$12,0,10*ROW('Sanitation Data'!D29))),'Data Summary'!CO35="Yes"),OFFSET('Sanitation Data'!$D$12,0,10*ROW('Sanitation Data'!D29)),NA())</f>
        <v>#N/A</v>
      </c>
      <c r="AA35" s="299" t="e">
        <f ca="1">+IF(AND(ISNUMBER(OFFSET('Sanitation Data'!$E$4,0,10*ROW('Sanitation Data'!E29))),'Data Summary'!CP35="Yes"),100-OFFSET('Sanitation Data'!$E$4,0,10*ROW('Sanitation Data'!E29)),NA())</f>
        <v>#N/A</v>
      </c>
      <c r="AB35" s="299" t="e">
        <f ca="1">+IF(AND(ISNUMBER(OFFSET('Sanitation Data'!$E$6,0,10*ROW('Sanitation Data'!E29))),'Data Summary'!CQ35="Yes"),OFFSET('Sanitation Data'!$E$6,0,10*ROW('Sanitation Data'!E29)),NA())</f>
        <v>#N/A</v>
      </c>
      <c r="AC35" s="299" t="e">
        <f ca="1">+IF(AND(ISNUMBER(OFFSET('Sanitation Data'!$E$10,0,10*ROW('Sanitation Data'!E29))),'Data Summary'!CR35="Yes"),OFFSET('Sanitation Data'!$E$10,0,10*ROW('Sanitation Data'!E29)),NA())</f>
        <v>#N/A</v>
      </c>
      <c r="AD35" s="299" t="e">
        <f ca="1">+IF(AND(ISNUMBER(OFFSET('Sanitation Data'!$E$11,0,10*ROW('Sanitation Data'!E29))),'Data Summary'!CS35="Yes"),OFFSET('Sanitation Data'!$E$11,0,10*ROW('Sanitation Data'!E29)),NA())</f>
        <v>#N/A</v>
      </c>
      <c r="AE35" s="299" t="e">
        <f ca="1">+IF(AND(ISNUMBER(OFFSET('Sanitation Data'!$E$12,0,10*ROW('Sanitation Data'!E29))),'Data Summary'!CT35="Yes"),OFFSET('Sanitation Data'!$E$12,0,10*ROW('Sanitation Data'!E29)),NA())</f>
        <v>#N/A</v>
      </c>
      <c r="AF35" s="299" t="e">
        <f ca="1">+IF(AND(ISNUMBER(OFFSET('Sanitation Data'!$F$4,0,10*ROW('Sanitation Data'!F29))),'Data Summary'!CU35="Yes"),100-OFFSET('Sanitation Data'!$F$4,0,10*ROW('Sanitation Data'!F29)),NA())</f>
        <v>#N/A</v>
      </c>
      <c r="AG35" s="299" t="e">
        <f ca="1">+IF(AND(ISNUMBER(OFFSET('Sanitation Data'!$F$6,0,10*ROW('Sanitation Data'!F29))),'Data Summary'!CV35="Yes"),OFFSET('Sanitation Data'!$F$6,0,10*ROW('Sanitation Data'!F29)),NA())</f>
        <v>#N/A</v>
      </c>
      <c r="AH35" s="299" t="e">
        <f ca="1">+IF(AND(ISNUMBER(OFFSET('Sanitation Data'!$F$10,0,10*ROW('Sanitation Data'!F29))),'Data Summary'!CW35="Yes"),OFFSET('Sanitation Data'!$F$10,0,10*ROW('Sanitation Data'!F29)),NA())</f>
        <v>#N/A</v>
      </c>
      <c r="AI35" s="299" t="e">
        <f ca="1">+IF(AND(ISNUMBER(OFFSET('Sanitation Data'!$F$11,0,10*ROW('Sanitation Data'!F29))),'Data Summary'!CX35="Yes"),OFFSET('Sanitation Data'!$F$11,0,10*ROW('Sanitation Data'!F29)),NA())</f>
        <v>#N/A</v>
      </c>
      <c r="AJ35" s="299" t="e">
        <f ca="1">+IF(AND(ISNUMBER(OFFSET('Sanitation Data'!$F$12,0,10*ROW('Sanitation Data'!F29))),'Data Summary'!CY35="Yes"),OFFSET('Sanitation Data'!$F$12,0,10*ROW('Sanitation Data'!F29)),NA())</f>
        <v>#N/A</v>
      </c>
      <c r="AK35" s="299" t="e">
        <f ca="1">+IF(AND(ISNUMBER(OFFSET('Sanitation Data'!$G$4,0,10*ROW('Sanitation Data'!G29))),'Data Summary'!CZ35="Yes"),100-OFFSET('Sanitation Data'!$G$4,0,10*ROW('Sanitation Data'!G29)),NA())</f>
        <v>#N/A</v>
      </c>
      <c r="AL35" s="299" t="e">
        <f ca="1">+IF(AND(ISNUMBER(OFFSET('Sanitation Data'!$G$6,0,10*ROW('Sanitation Data'!G29))),'Data Summary'!DA35="Yes"),OFFSET('Sanitation Data'!$G$6,0,10*ROW('Sanitation Data'!G29)),NA())</f>
        <v>#N/A</v>
      </c>
      <c r="AM35" s="299" t="e">
        <f ca="1">+IF(AND(ISNUMBER(OFFSET('Sanitation Data'!$G$10,0,10*ROW('Sanitation Data'!G29))),'Data Summary'!DB35="Yes"),OFFSET('Sanitation Data'!$G$10,0,10*ROW('Sanitation Data'!G29)),NA())</f>
        <v>#N/A</v>
      </c>
      <c r="AN35" s="299" t="e">
        <f ca="1">+IF(AND(ISNUMBER(OFFSET('Sanitation Data'!$G$11,0,10*ROW('Sanitation Data'!G29))),'Data Summary'!DC35="Yes"),OFFSET('Sanitation Data'!$G$11,0,10*ROW('Sanitation Data'!G29)),NA())</f>
        <v>#N/A</v>
      </c>
      <c r="AO35" s="299" t="e">
        <f ca="1">+IF(AND(ISNUMBER(OFFSET('Sanitation Data'!$G$12,0,10*ROW('Sanitation Data'!G29))),'Data Summary'!DD35="Yes"),OFFSET('Sanitation Data'!$G$12,0,10*ROW('Sanitation Data'!G29)),NA())</f>
        <v>#N/A</v>
      </c>
      <c r="AP35" s="299" t="e">
        <f ca="1">+IF(AND(ISNUMBER(OFFSET('Sanitation Data'!$H$4,0,10*ROW('Sanitation Data'!H29))),'Data Summary'!DE35="Yes"),100-OFFSET('Sanitation Data'!$H$4,0,10*ROW('Sanitation Data'!H29)),NA())</f>
        <v>#N/A</v>
      </c>
      <c r="AQ35" s="299" t="e">
        <f ca="1">+IF(AND(ISNUMBER(OFFSET('Sanitation Data'!$H$6,0,10*ROW('Sanitation Data'!H29))),'Data Summary'!DF35="Yes"),OFFSET('Sanitation Data'!$H$6,0,10*ROW('Sanitation Data'!H29)),NA())</f>
        <v>#N/A</v>
      </c>
      <c r="AR35" s="299" t="e">
        <f ca="1">+IF(AND(ISNUMBER(OFFSET('Sanitation Data'!$H$10,0,10*ROW('Sanitation Data'!H29))),'Data Summary'!DG35="Yes"),OFFSET('Sanitation Data'!$H$10,0,10*ROW('Sanitation Data'!H29)),NA())</f>
        <v>#N/A</v>
      </c>
      <c r="AS35" s="299" t="e">
        <f ca="1">+IF(AND(ISNUMBER(OFFSET('Sanitation Data'!$H$11,0,10*ROW('Sanitation Data'!H29))),'Data Summary'!DH35="Yes"),OFFSET('Sanitation Data'!$H$11,0,10*ROW('Sanitation Data'!H29)),NA())</f>
        <v>#N/A</v>
      </c>
      <c r="AT35" s="299" t="e">
        <f ca="1">+IF(AND(ISNUMBER(OFFSET('Sanitation Data'!$H$12,0,10*ROW('Sanitation Data'!H29))),'Data Summary'!DI35="Yes"),OFFSET('Sanitation Data'!$H$12,0,10*ROW('Sanitation Data'!H29)),NA())</f>
        <v>#N/A</v>
      </c>
      <c r="AU35" s="299" t="e">
        <f ca="1">+IF(AND(ISNUMBER(OFFSET('Sanitation Data'!$I$4,0,10*ROW('Sanitation Data'!I29))),'Data Summary'!DJ35="Yes"),100-OFFSET('Sanitation Data'!$I$4,0,10*ROW('Sanitation Data'!I29)),NA())</f>
        <v>#N/A</v>
      </c>
      <c r="AV35" s="299" t="e">
        <f ca="1">+IF(AND(ISNUMBER(OFFSET('Sanitation Data'!$I$6,0,10*ROW('Sanitation Data'!I29))),'Data Summary'!DK35="Yes"),OFFSET('Sanitation Data'!$I$6,0,10*ROW('Sanitation Data'!I29)),NA())</f>
        <v>#N/A</v>
      </c>
      <c r="AW35" s="299" t="e">
        <f ca="1">+IF(AND(ISNUMBER(OFFSET('Sanitation Data'!$I$10,0,10*ROW('Sanitation Data'!I29))),'Data Summary'!DL35="Yes"),OFFSET('Sanitation Data'!$I$10,0,10*ROW('Sanitation Data'!I29)),NA())</f>
        <v>#N/A</v>
      </c>
      <c r="AX35" s="299" t="e">
        <f ca="1">+IF(AND(ISNUMBER(OFFSET('Sanitation Data'!$I$11,0,10*ROW('Sanitation Data'!I29))),'Data Summary'!DM35="Yes"),OFFSET('Sanitation Data'!$I$11,0,10*ROW('Sanitation Data'!I29)),NA())</f>
        <v>#N/A</v>
      </c>
      <c r="AY35" s="299" t="e">
        <f ca="1">+IF(AND(ISNUMBER(OFFSET('Sanitation Data'!$I$12,0,10*ROW('Sanitation Data'!I29))),'Data Summary'!DN35="Yes"),OFFSET('Sanitation Data'!$I$12,0,10*ROW('Sanitation Data'!I29)),NA())</f>
        <v>#N/A</v>
      </c>
      <c r="AZ35" s="300" t="e">
        <f ca="1">+IF(AND(ISNUMBER(OFFSET('Hygiene Data'!$D$5,0,10*ROW('Hygiene Data'!D29))),'Data Summary'!DO35="Yes"),OFFSET('Hygiene Data'!$D$5,0,10*ROW('Hygiene Data'!D29)),NA())</f>
        <v>#N/A</v>
      </c>
      <c r="BA35" s="300" t="e">
        <f ca="1">+IF(AND(ISNUMBER(OFFSET('Hygiene Data'!$D$7,0,10*ROW('Hygiene Data'!D29))),'Data Summary'!DP35="Yes"),OFFSET('Hygiene Data'!$D$7,0,10*ROW('Hygiene Data'!D29)),NA())</f>
        <v>#N/A</v>
      </c>
      <c r="BB35" s="300" t="e">
        <f ca="1">+IF(AND(ISNUMBER(OFFSET('Hygiene Data'!$D$9,0,10*ROW('Hygiene Data'!D29))),'Data Summary'!DQ35="Yes"),OFFSET('Hygiene Data'!$D$9,0,10*ROW('Hygiene Data'!D29)),NA())</f>
        <v>#N/A</v>
      </c>
      <c r="BC35" s="300" t="e">
        <f ca="1">+IF(AND(ISNUMBER(OFFSET('Hygiene Data'!$E$5,0,10*ROW('Hygiene Data'!E29))),'Data Summary'!DR35="Yes"),OFFSET('Hygiene Data'!$E$5,0,10*ROW('Hygiene Data'!E29)),NA())</f>
        <v>#N/A</v>
      </c>
      <c r="BD35" s="300" t="e">
        <f ca="1">+IF(AND(ISNUMBER(OFFSET('Hygiene Data'!$E$7,0,10*ROW('Hygiene Data'!E29))),'Data Summary'!DS35="Yes"),OFFSET('Hygiene Data'!$E$7,0,10*ROW('Hygiene Data'!E29)),NA())</f>
        <v>#N/A</v>
      </c>
      <c r="BE35" s="300" t="e">
        <f ca="1">+IF(AND(ISNUMBER(OFFSET('Hygiene Data'!$E$9,0,10*ROW('Hygiene Data'!E29))),'Data Summary'!DT35="Yes"),OFFSET('Hygiene Data'!$E$9,0,10*ROW('Hygiene Data'!E29)),NA())</f>
        <v>#N/A</v>
      </c>
      <c r="BF35" s="300" t="e">
        <f ca="1">+IF(AND(ISNUMBER(OFFSET('Hygiene Data'!$F$5,0,10*ROW('Hygiene Data'!F29))),'Data Summary'!DU35="Yes"),OFFSET('Hygiene Data'!$F$5,0,10*ROW('Hygiene Data'!F29)),NA())</f>
        <v>#N/A</v>
      </c>
      <c r="BG35" s="300" t="e">
        <f ca="1">+IF(AND(ISNUMBER(OFFSET('Hygiene Data'!$F$7,0,10*ROW('Hygiene Data'!F29))),'Data Summary'!DV35="Yes"),OFFSET('Hygiene Data'!$F$7,0,10*ROW('Hygiene Data'!F29)),NA())</f>
        <v>#N/A</v>
      </c>
      <c r="BH35" s="300" t="e">
        <f ca="1">+IF(AND(ISNUMBER(OFFSET('Hygiene Data'!$F$9,0,10*ROW('Hygiene Data'!F29))),'Data Summary'!DW35="Yes"),OFFSET('Hygiene Data'!$F$9,0,10*ROW('Hygiene Data'!F29)),NA())</f>
        <v>#N/A</v>
      </c>
      <c r="BI35" s="300" t="e">
        <f ca="1">+IF(AND(ISNUMBER(OFFSET('Hygiene Data'!$G$5,0,10*ROW('Hygiene Data'!G29))),'Data Summary'!DX35="Yes"),OFFSET('Hygiene Data'!$G$5,0,10*ROW('Hygiene Data'!G29)),NA())</f>
        <v>#N/A</v>
      </c>
      <c r="BJ35" s="300" t="e">
        <f ca="1">+IF(AND(ISNUMBER(OFFSET('Hygiene Data'!$G$7,0,10*ROW('Hygiene Data'!G29))),'Data Summary'!DY35="Yes"),OFFSET('Hygiene Data'!$G$7,0,10*ROW('Hygiene Data'!G29)),NA())</f>
        <v>#N/A</v>
      </c>
      <c r="BK35" s="300" t="e">
        <f ca="1">+IF(AND(ISNUMBER(OFFSET('Hygiene Data'!$G$9,0,10*ROW('Hygiene Data'!G29))),'Data Summary'!DZ35="Yes"),OFFSET('Hygiene Data'!$G$9,0,10*ROW('Hygiene Data'!G29)),NA())</f>
        <v>#N/A</v>
      </c>
      <c r="BL35" s="300" t="e">
        <f ca="1">+IF(AND(ISNUMBER(OFFSET('Hygiene Data'!$H$5,0,10*ROW('Hygiene Data'!H29))),'Data Summary'!EA35="Yes"),OFFSET('Hygiene Data'!$H$5,0,10*ROW('Hygiene Data'!H29)),NA())</f>
        <v>#N/A</v>
      </c>
      <c r="BM35" s="300" t="e">
        <f ca="1">+IF(AND(ISNUMBER(OFFSET('Hygiene Data'!$H$7,0,10*ROW('Hygiene Data'!H29))),'Data Summary'!EB35="Yes"),OFFSET('Hygiene Data'!$H$7,0,10*ROW('Hygiene Data'!H29)),NA())</f>
        <v>#N/A</v>
      </c>
      <c r="BN35" s="300" t="e">
        <f ca="1">+IF(AND(ISNUMBER(OFFSET('Hygiene Data'!$H$9,0,10*ROW('Hygiene Data'!H29))),'Data Summary'!EC35="Yes"),OFFSET('Hygiene Data'!$H$9,0,10*ROW('Hygiene Data'!H29)),NA())</f>
        <v>#N/A</v>
      </c>
      <c r="BO35" s="300" t="e">
        <f ca="1">+IF(AND(ISNUMBER(OFFSET('Hygiene Data'!$I$5,0,10*ROW('Hygiene Data'!I29))),'Data Summary'!ED35="Yes"),OFFSET('Hygiene Data'!$I$5,0,10*ROW('Hygiene Data'!I29)),NA())</f>
        <v>#N/A</v>
      </c>
      <c r="BP35" s="300" t="e">
        <f ca="1">+IF(AND(ISNUMBER(OFFSET('Hygiene Data'!$I$7,0,10*ROW('Hygiene Data'!I29))),'Data Summary'!EE35="Yes"),OFFSET('Hygiene Data'!$I$7,0,10*ROW('Hygiene Data'!I29)),NA())</f>
        <v>#N/A</v>
      </c>
      <c r="BQ35" s="300" t="e">
        <f ca="1">+IF(AND(ISNUMBER(OFFSET('Hygiene Data'!$I$9,0,10*ROW('Hygiene Data'!I29))),'Data Summary'!EF35="Yes"),OFFSET('Hygiene Data'!$I$9,0,10*ROW('Hygiene Data'!I29)),NA())</f>
        <v>#N/A</v>
      </c>
    </row>
    <row r="36" spans="1:69" x14ac:dyDescent="0.2">
      <c r="A36" s="296" t="e">
        <f ca="1">+RIGHT('Data Summary'!A36,LEN('Data Summary'!A36)-9)</f>
        <v>#VALUE!</v>
      </c>
      <c r="B36" s="270" t="str">
        <f ca="1">+IF(ISTEXT('Data Summary'!B36),'Data Summary'!B36,"")</f>
        <v/>
      </c>
      <c r="C36" s="297" t="e">
        <f ca="1">+VALUE('Data Summary'!C36)</f>
        <v>#VALUE!</v>
      </c>
      <c r="D36" s="298" t="e">
        <f ca="1">+IF(AND(ISNUMBER(OFFSET('Water Data'!$D$4,0,10*ROW('Water Data'!D30))),'Data Summary'!BS36="Yes"),100-OFFSET('Water Data'!$D$4,0,10*ROW('Water Data'!D30)),NA())</f>
        <v>#N/A</v>
      </c>
      <c r="E36" s="298" t="e">
        <f ca="1">+IF(AND(ISNUMBER(OFFSET('Water Data'!$D$6,0,10*ROW('Water Data'!D30))),'Data Summary'!BT36="Yes"),OFFSET('Water Data'!$D$6,0,10*ROW('Water Data'!D30)),NA())</f>
        <v>#N/A</v>
      </c>
      <c r="F36" s="298" t="e">
        <f ca="1">+IF(AND(ISNUMBER(OFFSET('Water Data'!$D$9,0,10*ROW('Water Data'!D30))),'Data Summary'!BU36="Yes"),OFFSET('Water Data'!$D$9,0,10*ROW('Water Data'!D30)),NA())</f>
        <v>#N/A</v>
      </c>
      <c r="G36" s="298" t="e">
        <f ca="1">+IF(AND(ISNUMBER(OFFSET('Water Data'!$E$4,0,10*ROW('Water Data'!E30))),'Data Summary'!BV36="Yes"),100-OFFSET('Water Data'!$E$4,0,10*ROW('Water Data'!E30)),NA())</f>
        <v>#N/A</v>
      </c>
      <c r="H36" s="298" t="e">
        <f ca="1">+IF(AND(ISNUMBER(OFFSET('Water Data'!$E$6,0,10*ROW('Water Data'!E30))),'Data Summary'!BW36="Yes"),OFFSET('Water Data'!$E$6,0,10*ROW('Water Data'!E30)),NA())</f>
        <v>#N/A</v>
      </c>
      <c r="I36" s="298" t="e">
        <f ca="1">+IF(AND(ISNUMBER(OFFSET('Water Data'!$E$9,0,10*ROW('Water Data'!E30))),'Data Summary'!BX36="Yes"),OFFSET('Water Data'!$E$9,0,10*ROW('Water Data'!E30)),NA())</f>
        <v>#N/A</v>
      </c>
      <c r="J36" s="298" t="e">
        <f ca="1">+IF(AND(ISNUMBER(OFFSET('Water Data'!$F$4,0,10*ROW('Water Data'!F30))),'Data Summary'!BY36="Yes"),100-OFFSET('Water Data'!$F$4,0,10*ROW('Water Data'!F30)),NA())</f>
        <v>#N/A</v>
      </c>
      <c r="K36" s="298" t="e">
        <f ca="1">+IF(AND(ISNUMBER(OFFSET('Water Data'!$F$6,0,10*ROW('Water Data'!F30))),'Data Summary'!BZ36="Yes"),OFFSET('Water Data'!$F$6,0,10*ROW('Water Data'!F30)),NA())</f>
        <v>#N/A</v>
      </c>
      <c r="L36" s="298" t="e">
        <f ca="1">+IF(AND(ISNUMBER(OFFSET('Water Data'!$F$9,0,10*ROW('Water Data'!F30))),'Data Summary'!CA36="Yes"),OFFSET('Water Data'!$F$9,0,10*ROW('Water Data'!F30)),NA())</f>
        <v>#N/A</v>
      </c>
      <c r="M36" s="298" t="e">
        <f ca="1">+IF(AND(ISNUMBER(OFFSET('Water Data'!$G$4,0,10*ROW('Water Data'!G30))),'Data Summary'!CB36="Yes"),100-OFFSET('Water Data'!$G$4,0,10*ROW('Water Data'!G30)),NA())</f>
        <v>#N/A</v>
      </c>
      <c r="N36" s="298" t="e">
        <f ca="1">+IF(AND(ISNUMBER(OFFSET('Water Data'!$G$6,0,10*ROW('Water Data'!G30))),'Data Summary'!CC36="Yes"),OFFSET('Water Data'!$G$6,0,10*ROW('Water Data'!G30)),NA())</f>
        <v>#N/A</v>
      </c>
      <c r="O36" s="298" t="e">
        <f ca="1">+IF(AND(ISNUMBER(OFFSET('Water Data'!$G$9,0,10*ROW('Water Data'!G30))),'Data Summary'!CD36="Yes"),OFFSET('Water Data'!$G$9,0,10*ROW('Water Data'!G30)),NA())</f>
        <v>#N/A</v>
      </c>
      <c r="P36" s="298" t="e">
        <f ca="1">+IF(AND(ISNUMBER(OFFSET('Water Data'!$H$4,0,10*ROW('Water Data'!H30))),'Data Summary'!CE36="Yes"),100-OFFSET('Water Data'!$H$4,0,10*ROW('Water Data'!H30)),NA())</f>
        <v>#N/A</v>
      </c>
      <c r="Q36" s="298" t="e">
        <f ca="1">+IF(AND(ISNUMBER(OFFSET('Water Data'!$H$6,0,10*ROW('Water Data'!H30))),'Data Summary'!CF36="Yes"),OFFSET('Water Data'!$H$6,0,10*ROW('Water Data'!H30)),NA())</f>
        <v>#N/A</v>
      </c>
      <c r="R36" s="298" t="e">
        <f ca="1">+IF(AND(ISNUMBER(OFFSET('Water Data'!$H$9,0,10*ROW('Water Data'!H30))),'Data Summary'!CG36="Yes"),OFFSET('Water Data'!$H$9,0,10*ROW('Water Data'!H30)),NA())</f>
        <v>#N/A</v>
      </c>
      <c r="S36" s="298" t="e">
        <f ca="1">+IF(AND(ISNUMBER(OFFSET('Water Data'!$I$4,0,10*ROW('Water Data'!I30))),'Data Summary'!CH36="Yes"),100-OFFSET('Water Data'!$I$4,0,10*ROW('Water Data'!I30)),NA())</f>
        <v>#N/A</v>
      </c>
      <c r="T36" s="298" t="e">
        <f ca="1">+IF(AND(ISNUMBER(OFFSET('Water Data'!$I$6,0,10*ROW('Water Data'!I30))),'Data Summary'!CI36="Yes"),OFFSET('Water Data'!$I$6,0,10*ROW('Water Data'!I30)),NA())</f>
        <v>#N/A</v>
      </c>
      <c r="U36" s="298" t="e">
        <f ca="1">+IF(AND(ISNUMBER(OFFSET('Water Data'!$I$9,0,10*ROW('Water Data'!I30))),'Data Summary'!CJ36="Yes"),OFFSET('Water Data'!$I$9,0,10*ROW('Water Data'!I30)),NA())</f>
        <v>#N/A</v>
      </c>
      <c r="V36" s="299" t="e">
        <f ca="1">+IF(AND(ISNUMBER(OFFSET('Sanitation Data'!$D$4,0,10*ROW('Sanitation Data'!D30))),'Data Summary'!CK36="Yes"),100-OFFSET('Sanitation Data'!$D$4,0,10*ROW('Sanitation Data'!D30)),NA())</f>
        <v>#N/A</v>
      </c>
      <c r="W36" s="299" t="e">
        <f ca="1">+IF(AND(ISNUMBER(OFFSET('Sanitation Data'!$D$6,0,10*ROW('Sanitation Data'!D30))),'Data Summary'!CL36="Yes"),OFFSET('Sanitation Data'!$D$6,0,10*ROW('Sanitation Data'!D30)),NA())</f>
        <v>#N/A</v>
      </c>
      <c r="X36" s="299" t="e">
        <f ca="1">+IF(AND(ISNUMBER(OFFSET('Sanitation Data'!$D$10,0,10*ROW('Sanitation Data'!D30))),'Data Summary'!CM36="Yes"),OFFSET('Sanitation Data'!$D$10,0,10*ROW('Sanitation Data'!D30)),NA())</f>
        <v>#N/A</v>
      </c>
      <c r="Y36" s="299" t="e">
        <f ca="1">+IF(AND(ISNUMBER(OFFSET('Sanitation Data'!$D$11,0,10*ROW('Sanitation Data'!D30))),'Data Summary'!CN36="Yes"),OFFSET('Sanitation Data'!$D$11,0,10*ROW('Sanitation Data'!D30)),NA())</f>
        <v>#N/A</v>
      </c>
      <c r="Z36" s="299" t="e">
        <f ca="1">+IF(AND(ISNUMBER(OFFSET('Sanitation Data'!$D$12,0,10*ROW('Sanitation Data'!D30))),'Data Summary'!CO36="Yes"),OFFSET('Sanitation Data'!$D$12,0,10*ROW('Sanitation Data'!D30)),NA())</f>
        <v>#N/A</v>
      </c>
      <c r="AA36" s="299" t="e">
        <f ca="1">+IF(AND(ISNUMBER(OFFSET('Sanitation Data'!$E$4,0,10*ROW('Sanitation Data'!E30))),'Data Summary'!CP36="Yes"),100-OFFSET('Sanitation Data'!$E$4,0,10*ROW('Sanitation Data'!E30)),NA())</f>
        <v>#N/A</v>
      </c>
      <c r="AB36" s="299" t="e">
        <f ca="1">+IF(AND(ISNUMBER(OFFSET('Sanitation Data'!$E$6,0,10*ROW('Sanitation Data'!E30))),'Data Summary'!CQ36="Yes"),OFFSET('Sanitation Data'!$E$6,0,10*ROW('Sanitation Data'!E30)),NA())</f>
        <v>#N/A</v>
      </c>
      <c r="AC36" s="299" t="e">
        <f ca="1">+IF(AND(ISNUMBER(OFFSET('Sanitation Data'!$E$10,0,10*ROW('Sanitation Data'!E30))),'Data Summary'!CR36="Yes"),OFFSET('Sanitation Data'!$E$10,0,10*ROW('Sanitation Data'!E30)),NA())</f>
        <v>#N/A</v>
      </c>
      <c r="AD36" s="299" t="e">
        <f ca="1">+IF(AND(ISNUMBER(OFFSET('Sanitation Data'!$E$11,0,10*ROW('Sanitation Data'!E30))),'Data Summary'!CS36="Yes"),OFFSET('Sanitation Data'!$E$11,0,10*ROW('Sanitation Data'!E30)),NA())</f>
        <v>#N/A</v>
      </c>
      <c r="AE36" s="299" t="e">
        <f ca="1">+IF(AND(ISNUMBER(OFFSET('Sanitation Data'!$E$12,0,10*ROW('Sanitation Data'!E30))),'Data Summary'!CT36="Yes"),OFFSET('Sanitation Data'!$E$12,0,10*ROW('Sanitation Data'!E30)),NA())</f>
        <v>#N/A</v>
      </c>
      <c r="AF36" s="299" t="e">
        <f ca="1">+IF(AND(ISNUMBER(OFFSET('Sanitation Data'!$F$4,0,10*ROW('Sanitation Data'!F30))),'Data Summary'!CU36="Yes"),100-OFFSET('Sanitation Data'!$F$4,0,10*ROW('Sanitation Data'!F30)),NA())</f>
        <v>#N/A</v>
      </c>
      <c r="AG36" s="299" t="e">
        <f ca="1">+IF(AND(ISNUMBER(OFFSET('Sanitation Data'!$F$6,0,10*ROW('Sanitation Data'!F30))),'Data Summary'!CV36="Yes"),OFFSET('Sanitation Data'!$F$6,0,10*ROW('Sanitation Data'!F30)),NA())</f>
        <v>#N/A</v>
      </c>
      <c r="AH36" s="299" t="e">
        <f ca="1">+IF(AND(ISNUMBER(OFFSET('Sanitation Data'!$F$10,0,10*ROW('Sanitation Data'!F30))),'Data Summary'!CW36="Yes"),OFFSET('Sanitation Data'!$F$10,0,10*ROW('Sanitation Data'!F30)),NA())</f>
        <v>#N/A</v>
      </c>
      <c r="AI36" s="299" t="e">
        <f ca="1">+IF(AND(ISNUMBER(OFFSET('Sanitation Data'!$F$11,0,10*ROW('Sanitation Data'!F30))),'Data Summary'!CX36="Yes"),OFFSET('Sanitation Data'!$F$11,0,10*ROW('Sanitation Data'!F30)),NA())</f>
        <v>#N/A</v>
      </c>
      <c r="AJ36" s="299" t="e">
        <f ca="1">+IF(AND(ISNUMBER(OFFSET('Sanitation Data'!$F$12,0,10*ROW('Sanitation Data'!F30))),'Data Summary'!CY36="Yes"),OFFSET('Sanitation Data'!$F$12,0,10*ROW('Sanitation Data'!F30)),NA())</f>
        <v>#N/A</v>
      </c>
      <c r="AK36" s="299" t="e">
        <f ca="1">+IF(AND(ISNUMBER(OFFSET('Sanitation Data'!$G$4,0,10*ROW('Sanitation Data'!G30))),'Data Summary'!CZ36="Yes"),100-OFFSET('Sanitation Data'!$G$4,0,10*ROW('Sanitation Data'!G30)),NA())</f>
        <v>#N/A</v>
      </c>
      <c r="AL36" s="299" t="e">
        <f ca="1">+IF(AND(ISNUMBER(OFFSET('Sanitation Data'!$G$6,0,10*ROW('Sanitation Data'!G30))),'Data Summary'!DA36="Yes"),OFFSET('Sanitation Data'!$G$6,0,10*ROW('Sanitation Data'!G30)),NA())</f>
        <v>#N/A</v>
      </c>
      <c r="AM36" s="299" t="e">
        <f ca="1">+IF(AND(ISNUMBER(OFFSET('Sanitation Data'!$G$10,0,10*ROW('Sanitation Data'!G30))),'Data Summary'!DB36="Yes"),OFFSET('Sanitation Data'!$G$10,0,10*ROW('Sanitation Data'!G30)),NA())</f>
        <v>#N/A</v>
      </c>
      <c r="AN36" s="299" t="e">
        <f ca="1">+IF(AND(ISNUMBER(OFFSET('Sanitation Data'!$G$11,0,10*ROW('Sanitation Data'!G30))),'Data Summary'!DC36="Yes"),OFFSET('Sanitation Data'!$G$11,0,10*ROW('Sanitation Data'!G30)),NA())</f>
        <v>#N/A</v>
      </c>
      <c r="AO36" s="299" t="e">
        <f ca="1">+IF(AND(ISNUMBER(OFFSET('Sanitation Data'!$G$12,0,10*ROW('Sanitation Data'!G30))),'Data Summary'!DD36="Yes"),OFFSET('Sanitation Data'!$G$12,0,10*ROW('Sanitation Data'!G30)),NA())</f>
        <v>#N/A</v>
      </c>
      <c r="AP36" s="299" t="e">
        <f ca="1">+IF(AND(ISNUMBER(OFFSET('Sanitation Data'!$H$4,0,10*ROW('Sanitation Data'!H30))),'Data Summary'!DE36="Yes"),100-OFFSET('Sanitation Data'!$H$4,0,10*ROW('Sanitation Data'!H30)),NA())</f>
        <v>#N/A</v>
      </c>
      <c r="AQ36" s="299" t="e">
        <f ca="1">+IF(AND(ISNUMBER(OFFSET('Sanitation Data'!$H$6,0,10*ROW('Sanitation Data'!H30))),'Data Summary'!DF36="Yes"),OFFSET('Sanitation Data'!$H$6,0,10*ROW('Sanitation Data'!H30)),NA())</f>
        <v>#N/A</v>
      </c>
      <c r="AR36" s="299" t="e">
        <f ca="1">+IF(AND(ISNUMBER(OFFSET('Sanitation Data'!$H$10,0,10*ROW('Sanitation Data'!H30))),'Data Summary'!DG36="Yes"),OFFSET('Sanitation Data'!$H$10,0,10*ROW('Sanitation Data'!H30)),NA())</f>
        <v>#N/A</v>
      </c>
      <c r="AS36" s="299" t="e">
        <f ca="1">+IF(AND(ISNUMBER(OFFSET('Sanitation Data'!$H$11,0,10*ROW('Sanitation Data'!H30))),'Data Summary'!DH36="Yes"),OFFSET('Sanitation Data'!$H$11,0,10*ROW('Sanitation Data'!H30)),NA())</f>
        <v>#N/A</v>
      </c>
      <c r="AT36" s="299" t="e">
        <f ca="1">+IF(AND(ISNUMBER(OFFSET('Sanitation Data'!$H$12,0,10*ROW('Sanitation Data'!H30))),'Data Summary'!DI36="Yes"),OFFSET('Sanitation Data'!$H$12,0,10*ROW('Sanitation Data'!H30)),NA())</f>
        <v>#N/A</v>
      </c>
      <c r="AU36" s="299" t="e">
        <f ca="1">+IF(AND(ISNUMBER(OFFSET('Sanitation Data'!$I$4,0,10*ROW('Sanitation Data'!I30))),'Data Summary'!DJ36="Yes"),100-OFFSET('Sanitation Data'!$I$4,0,10*ROW('Sanitation Data'!I30)),NA())</f>
        <v>#N/A</v>
      </c>
      <c r="AV36" s="299" t="e">
        <f ca="1">+IF(AND(ISNUMBER(OFFSET('Sanitation Data'!$I$6,0,10*ROW('Sanitation Data'!I30))),'Data Summary'!DK36="Yes"),OFFSET('Sanitation Data'!$I$6,0,10*ROW('Sanitation Data'!I30)),NA())</f>
        <v>#N/A</v>
      </c>
      <c r="AW36" s="299" t="e">
        <f ca="1">+IF(AND(ISNUMBER(OFFSET('Sanitation Data'!$I$10,0,10*ROW('Sanitation Data'!I30))),'Data Summary'!DL36="Yes"),OFFSET('Sanitation Data'!$I$10,0,10*ROW('Sanitation Data'!I30)),NA())</f>
        <v>#N/A</v>
      </c>
      <c r="AX36" s="299" t="e">
        <f ca="1">+IF(AND(ISNUMBER(OFFSET('Sanitation Data'!$I$11,0,10*ROW('Sanitation Data'!I30))),'Data Summary'!DM36="Yes"),OFFSET('Sanitation Data'!$I$11,0,10*ROW('Sanitation Data'!I30)),NA())</f>
        <v>#N/A</v>
      </c>
      <c r="AY36" s="299" t="e">
        <f ca="1">+IF(AND(ISNUMBER(OFFSET('Sanitation Data'!$I$12,0,10*ROW('Sanitation Data'!I30))),'Data Summary'!DN36="Yes"),OFFSET('Sanitation Data'!$I$12,0,10*ROW('Sanitation Data'!I30)),NA())</f>
        <v>#N/A</v>
      </c>
      <c r="AZ36" s="300" t="e">
        <f ca="1">+IF(AND(ISNUMBER(OFFSET('Hygiene Data'!$D$5,0,10*ROW('Hygiene Data'!D30))),'Data Summary'!DO36="Yes"),OFFSET('Hygiene Data'!$D$5,0,10*ROW('Hygiene Data'!D30)),NA())</f>
        <v>#N/A</v>
      </c>
      <c r="BA36" s="300" t="e">
        <f ca="1">+IF(AND(ISNUMBER(OFFSET('Hygiene Data'!$D$7,0,10*ROW('Hygiene Data'!D30))),'Data Summary'!DP36="Yes"),OFFSET('Hygiene Data'!$D$7,0,10*ROW('Hygiene Data'!D30)),NA())</f>
        <v>#N/A</v>
      </c>
      <c r="BB36" s="300" t="e">
        <f ca="1">+IF(AND(ISNUMBER(OFFSET('Hygiene Data'!$D$9,0,10*ROW('Hygiene Data'!D30))),'Data Summary'!DQ36="Yes"),OFFSET('Hygiene Data'!$D$9,0,10*ROW('Hygiene Data'!D30)),NA())</f>
        <v>#N/A</v>
      </c>
      <c r="BC36" s="300" t="e">
        <f ca="1">+IF(AND(ISNUMBER(OFFSET('Hygiene Data'!$E$5,0,10*ROW('Hygiene Data'!E30))),'Data Summary'!DR36="Yes"),OFFSET('Hygiene Data'!$E$5,0,10*ROW('Hygiene Data'!E30)),NA())</f>
        <v>#N/A</v>
      </c>
      <c r="BD36" s="300" t="e">
        <f ca="1">+IF(AND(ISNUMBER(OFFSET('Hygiene Data'!$E$7,0,10*ROW('Hygiene Data'!E30))),'Data Summary'!DS36="Yes"),OFFSET('Hygiene Data'!$E$7,0,10*ROW('Hygiene Data'!E30)),NA())</f>
        <v>#N/A</v>
      </c>
      <c r="BE36" s="300" t="e">
        <f ca="1">+IF(AND(ISNUMBER(OFFSET('Hygiene Data'!$E$9,0,10*ROW('Hygiene Data'!E30))),'Data Summary'!DT36="Yes"),OFFSET('Hygiene Data'!$E$9,0,10*ROW('Hygiene Data'!E30)),NA())</f>
        <v>#N/A</v>
      </c>
      <c r="BF36" s="300" t="e">
        <f ca="1">+IF(AND(ISNUMBER(OFFSET('Hygiene Data'!$F$5,0,10*ROW('Hygiene Data'!F30))),'Data Summary'!DU36="Yes"),OFFSET('Hygiene Data'!$F$5,0,10*ROW('Hygiene Data'!F30)),NA())</f>
        <v>#N/A</v>
      </c>
      <c r="BG36" s="300" t="e">
        <f ca="1">+IF(AND(ISNUMBER(OFFSET('Hygiene Data'!$F$7,0,10*ROW('Hygiene Data'!F30))),'Data Summary'!DV36="Yes"),OFFSET('Hygiene Data'!$F$7,0,10*ROW('Hygiene Data'!F30)),NA())</f>
        <v>#N/A</v>
      </c>
      <c r="BH36" s="300" t="e">
        <f ca="1">+IF(AND(ISNUMBER(OFFSET('Hygiene Data'!$F$9,0,10*ROW('Hygiene Data'!F30))),'Data Summary'!DW36="Yes"),OFFSET('Hygiene Data'!$F$9,0,10*ROW('Hygiene Data'!F30)),NA())</f>
        <v>#N/A</v>
      </c>
      <c r="BI36" s="300" t="e">
        <f ca="1">+IF(AND(ISNUMBER(OFFSET('Hygiene Data'!$G$5,0,10*ROW('Hygiene Data'!G30))),'Data Summary'!DX36="Yes"),OFFSET('Hygiene Data'!$G$5,0,10*ROW('Hygiene Data'!G30)),NA())</f>
        <v>#N/A</v>
      </c>
      <c r="BJ36" s="300" t="e">
        <f ca="1">+IF(AND(ISNUMBER(OFFSET('Hygiene Data'!$G$7,0,10*ROW('Hygiene Data'!G30))),'Data Summary'!DY36="Yes"),OFFSET('Hygiene Data'!$G$7,0,10*ROW('Hygiene Data'!G30)),NA())</f>
        <v>#N/A</v>
      </c>
      <c r="BK36" s="300" t="e">
        <f ca="1">+IF(AND(ISNUMBER(OFFSET('Hygiene Data'!$G$9,0,10*ROW('Hygiene Data'!G30))),'Data Summary'!DZ36="Yes"),OFFSET('Hygiene Data'!$G$9,0,10*ROW('Hygiene Data'!G30)),NA())</f>
        <v>#N/A</v>
      </c>
      <c r="BL36" s="300" t="e">
        <f ca="1">+IF(AND(ISNUMBER(OFFSET('Hygiene Data'!$H$5,0,10*ROW('Hygiene Data'!H30))),'Data Summary'!EA36="Yes"),OFFSET('Hygiene Data'!$H$5,0,10*ROW('Hygiene Data'!H30)),NA())</f>
        <v>#N/A</v>
      </c>
      <c r="BM36" s="300" t="e">
        <f ca="1">+IF(AND(ISNUMBER(OFFSET('Hygiene Data'!$H$7,0,10*ROW('Hygiene Data'!H30))),'Data Summary'!EB36="Yes"),OFFSET('Hygiene Data'!$H$7,0,10*ROW('Hygiene Data'!H30)),NA())</f>
        <v>#N/A</v>
      </c>
      <c r="BN36" s="300" t="e">
        <f ca="1">+IF(AND(ISNUMBER(OFFSET('Hygiene Data'!$H$9,0,10*ROW('Hygiene Data'!H30))),'Data Summary'!EC36="Yes"),OFFSET('Hygiene Data'!$H$9,0,10*ROW('Hygiene Data'!H30)),NA())</f>
        <v>#N/A</v>
      </c>
      <c r="BO36" s="300" t="e">
        <f ca="1">+IF(AND(ISNUMBER(OFFSET('Hygiene Data'!$I$5,0,10*ROW('Hygiene Data'!I30))),'Data Summary'!ED36="Yes"),OFFSET('Hygiene Data'!$I$5,0,10*ROW('Hygiene Data'!I30)),NA())</f>
        <v>#N/A</v>
      </c>
      <c r="BP36" s="300" t="e">
        <f ca="1">+IF(AND(ISNUMBER(OFFSET('Hygiene Data'!$I$7,0,10*ROW('Hygiene Data'!I30))),'Data Summary'!EE36="Yes"),OFFSET('Hygiene Data'!$I$7,0,10*ROW('Hygiene Data'!I30)),NA())</f>
        <v>#N/A</v>
      </c>
      <c r="BQ36" s="300" t="e">
        <f ca="1">+IF(AND(ISNUMBER(OFFSET('Hygiene Data'!$I$9,0,10*ROW('Hygiene Data'!I30))),'Data Summary'!EF36="Yes"),OFFSET('Hygiene Data'!$I$9,0,10*ROW('Hygiene Data'!I30)),NA())</f>
        <v>#N/A</v>
      </c>
    </row>
    <row r="37" spans="1:69" x14ac:dyDescent="0.2">
      <c r="A37" s="296" t="e">
        <f ca="1">+RIGHT('Data Summary'!A37,LEN('Data Summary'!A37)-9)</f>
        <v>#VALUE!</v>
      </c>
      <c r="B37" s="270" t="str">
        <f ca="1">+IF(ISTEXT('Data Summary'!B37),'Data Summary'!B37,"")</f>
        <v/>
      </c>
      <c r="C37" s="297" t="e">
        <f ca="1">+VALUE('Data Summary'!C37)</f>
        <v>#VALUE!</v>
      </c>
      <c r="D37" s="298" t="e">
        <f ca="1">+IF(AND(ISNUMBER(OFFSET('Water Data'!$D$4,0,10*ROW('Water Data'!D31))),'Data Summary'!BS37="Yes"),100-OFFSET('Water Data'!$D$4,0,10*ROW('Water Data'!D31)),NA())</f>
        <v>#N/A</v>
      </c>
      <c r="E37" s="298" t="e">
        <f ca="1">+IF(AND(ISNUMBER(OFFSET('Water Data'!$D$6,0,10*ROW('Water Data'!D31))),'Data Summary'!BT37="Yes"),OFFSET('Water Data'!$D$6,0,10*ROW('Water Data'!D31)),NA())</f>
        <v>#N/A</v>
      </c>
      <c r="F37" s="298" t="e">
        <f ca="1">+IF(AND(ISNUMBER(OFFSET('Water Data'!$D$9,0,10*ROW('Water Data'!D31))),'Data Summary'!BU37="Yes"),OFFSET('Water Data'!$D$9,0,10*ROW('Water Data'!D31)),NA())</f>
        <v>#N/A</v>
      </c>
      <c r="G37" s="298" t="e">
        <f ca="1">+IF(AND(ISNUMBER(OFFSET('Water Data'!$E$4,0,10*ROW('Water Data'!E31))),'Data Summary'!BV37="Yes"),100-OFFSET('Water Data'!$E$4,0,10*ROW('Water Data'!E31)),NA())</f>
        <v>#N/A</v>
      </c>
      <c r="H37" s="298" t="e">
        <f ca="1">+IF(AND(ISNUMBER(OFFSET('Water Data'!$E$6,0,10*ROW('Water Data'!E31))),'Data Summary'!BW37="Yes"),OFFSET('Water Data'!$E$6,0,10*ROW('Water Data'!E31)),NA())</f>
        <v>#N/A</v>
      </c>
      <c r="I37" s="298" t="e">
        <f ca="1">+IF(AND(ISNUMBER(OFFSET('Water Data'!$E$9,0,10*ROW('Water Data'!E31))),'Data Summary'!BX37="Yes"),OFFSET('Water Data'!$E$9,0,10*ROW('Water Data'!E31)),NA())</f>
        <v>#N/A</v>
      </c>
      <c r="J37" s="298" t="e">
        <f ca="1">+IF(AND(ISNUMBER(OFFSET('Water Data'!$F$4,0,10*ROW('Water Data'!F31))),'Data Summary'!BY37="Yes"),100-OFFSET('Water Data'!$F$4,0,10*ROW('Water Data'!F31)),NA())</f>
        <v>#N/A</v>
      </c>
      <c r="K37" s="298" t="e">
        <f ca="1">+IF(AND(ISNUMBER(OFFSET('Water Data'!$F$6,0,10*ROW('Water Data'!F31))),'Data Summary'!BZ37="Yes"),OFFSET('Water Data'!$F$6,0,10*ROW('Water Data'!F31)),NA())</f>
        <v>#N/A</v>
      </c>
      <c r="L37" s="298" t="e">
        <f ca="1">+IF(AND(ISNUMBER(OFFSET('Water Data'!$F$9,0,10*ROW('Water Data'!F31))),'Data Summary'!CA37="Yes"),OFFSET('Water Data'!$F$9,0,10*ROW('Water Data'!F31)),NA())</f>
        <v>#N/A</v>
      </c>
      <c r="M37" s="298" t="e">
        <f ca="1">+IF(AND(ISNUMBER(OFFSET('Water Data'!$G$4,0,10*ROW('Water Data'!G31))),'Data Summary'!CB37="Yes"),100-OFFSET('Water Data'!$G$4,0,10*ROW('Water Data'!G31)),NA())</f>
        <v>#N/A</v>
      </c>
      <c r="N37" s="298" t="e">
        <f ca="1">+IF(AND(ISNUMBER(OFFSET('Water Data'!$G$6,0,10*ROW('Water Data'!G31))),'Data Summary'!CC37="Yes"),OFFSET('Water Data'!$G$6,0,10*ROW('Water Data'!G31)),NA())</f>
        <v>#N/A</v>
      </c>
      <c r="O37" s="298" t="e">
        <f ca="1">+IF(AND(ISNUMBER(OFFSET('Water Data'!$G$9,0,10*ROW('Water Data'!G31))),'Data Summary'!CD37="Yes"),OFFSET('Water Data'!$G$9,0,10*ROW('Water Data'!G31)),NA())</f>
        <v>#N/A</v>
      </c>
      <c r="P37" s="298" t="e">
        <f ca="1">+IF(AND(ISNUMBER(OFFSET('Water Data'!$H$4,0,10*ROW('Water Data'!H31))),'Data Summary'!CE37="Yes"),100-OFFSET('Water Data'!$H$4,0,10*ROW('Water Data'!H31)),NA())</f>
        <v>#N/A</v>
      </c>
      <c r="Q37" s="298" t="e">
        <f ca="1">+IF(AND(ISNUMBER(OFFSET('Water Data'!$H$6,0,10*ROW('Water Data'!H31))),'Data Summary'!CF37="Yes"),OFFSET('Water Data'!$H$6,0,10*ROW('Water Data'!H31)),NA())</f>
        <v>#N/A</v>
      </c>
      <c r="R37" s="298" t="e">
        <f ca="1">+IF(AND(ISNUMBER(OFFSET('Water Data'!$H$9,0,10*ROW('Water Data'!H31))),'Data Summary'!CG37="Yes"),OFFSET('Water Data'!$H$9,0,10*ROW('Water Data'!H31)),NA())</f>
        <v>#N/A</v>
      </c>
      <c r="S37" s="298" t="e">
        <f ca="1">+IF(AND(ISNUMBER(OFFSET('Water Data'!$I$4,0,10*ROW('Water Data'!I31))),'Data Summary'!CH37="Yes"),100-OFFSET('Water Data'!$I$4,0,10*ROW('Water Data'!I31)),NA())</f>
        <v>#N/A</v>
      </c>
      <c r="T37" s="298" t="e">
        <f ca="1">+IF(AND(ISNUMBER(OFFSET('Water Data'!$I$6,0,10*ROW('Water Data'!I31))),'Data Summary'!CI37="Yes"),OFFSET('Water Data'!$I$6,0,10*ROW('Water Data'!I31)),NA())</f>
        <v>#N/A</v>
      </c>
      <c r="U37" s="298" t="e">
        <f ca="1">+IF(AND(ISNUMBER(OFFSET('Water Data'!$I$9,0,10*ROW('Water Data'!I31))),'Data Summary'!CJ37="Yes"),OFFSET('Water Data'!$I$9,0,10*ROW('Water Data'!I31)),NA())</f>
        <v>#N/A</v>
      </c>
      <c r="V37" s="299" t="e">
        <f ca="1">+IF(AND(ISNUMBER(OFFSET('Sanitation Data'!$D$4,0,10*ROW('Sanitation Data'!D31))),'Data Summary'!CK37="Yes"),100-OFFSET('Sanitation Data'!$D$4,0,10*ROW('Sanitation Data'!D31)),NA())</f>
        <v>#N/A</v>
      </c>
      <c r="W37" s="299" t="e">
        <f ca="1">+IF(AND(ISNUMBER(OFFSET('Sanitation Data'!$D$6,0,10*ROW('Sanitation Data'!D31))),'Data Summary'!CL37="Yes"),OFFSET('Sanitation Data'!$D$6,0,10*ROW('Sanitation Data'!D31)),NA())</f>
        <v>#N/A</v>
      </c>
      <c r="X37" s="299" t="e">
        <f ca="1">+IF(AND(ISNUMBER(OFFSET('Sanitation Data'!$D$10,0,10*ROW('Sanitation Data'!D31))),'Data Summary'!CM37="Yes"),OFFSET('Sanitation Data'!$D$10,0,10*ROW('Sanitation Data'!D31)),NA())</f>
        <v>#N/A</v>
      </c>
      <c r="Y37" s="299" t="e">
        <f ca="1">+IF(AND(ISNUMBER(OFFSET('Sanitation Data'!$D$11,0,10*ROW('Sanitation Data'!D31))),'Data Summary'!CN37="Yes"),OFFSET('Sanitation Data'!$D$11,0,10*ROW('Sanitation Data'!D31)),NA())</f>
        <v>#N/A</v>
      </c>
      <c r="Z37" s="299" t="e">
        <f ca="1">+IF(AND(ISNUMBER(OFFSET('Sanitation Data'!$D$12,0,10*ROW('Sanitation Data'!D31))),'Data Summary'!CO37="Yes"),OFFSET('Sanitation Data'!$D$12,0,10*ROW('Sanitation Data'!D31)),NA())</f>
        <v>#N/A</v>
      </c>
      <c r="AA37" s="299" t="e">
        <f ca="1">+IF(AND(ISNUMBER(OFFSET('Sanitation Data'!$E$4,0,10*ROW('Sanitation Data'!E31))),'Data Summary'!CP37="Yes"),100-OFFSET('Sanitation Data'!$E$4,0,10*ROW('Sanitation Data'!E31)),NA())</f>
        <v>#N/A</v>
      </c>
      <c r="AB37" s="299" t="e">
        <f ca="1">+IF(AND(ISNUMBER(OFFSET('Sanitation Data'!$E$6,0,10*ROW('Sanitation Data'!E31))),'Data Summary'!CQ37="Yes"),OFFSET('Sanitation Data'!$E$6,0,10*ROW('Sanitation Data'!E31)),NA())</f>
        <v>#N/A</v>
      </c>
      <c r="AC37" s="299" t="e">
        <f ca="1">+IF(AND(ISNUMBER(OFFSET('Sanitation Data'!$E$10,0,10*ROW('Sanitation Data'!E31))),'Data Summary'!CR37="Yes"),OFFSET('Sanitation Data'!$E$10,0,10*ROW('Sanitation Data'!E31)),NA())</f>
        <v>#N/A</v>
      </c>
      <c r="AD37" s="299" t="e">
        <f ca="1">+IF(AND(ISNUMBER(OFFSET('Sanitation Data'!$E$11,0,10*ROW('Sanitation Data'!E31))),'Data Summary'!CS37="Yes"),OFFSET('Sanitation Data'!$E$11,0,10*ROW('Sanitation Data'!E31)),NA())</f>
        <v>#N/A</v>
      </c>
      <c r="AE37" s="299" t="e">
        <f ca="1">+IF(AND(ISNUMBER(OFFSET('Sanitation Data'!$E$12,0,10*ROW('Sanitation Data'!E31))),'Data Summary'!CT37="Yes"),OFFSET('Sanitation Data'!$E$12,0,10*ROW('Sanitation Data'!E31)),NA())</f>
        <v>#N/A</v>
      </c>
      <c r="AF37" s="299" t="e">
        <f ca="1">+IF(AND(ISNUMBER(OFFSET('Sanitation Data'!$F$4,0,10*ROW('Sanitation Data'!F31))),'Data Summary'!CU37="Yes"),100-OFFSET('Sanitation Data'!$F$4,0,10*ROW('Sanitation Data'!F31)),NA())</f>
        <v>#N/A</v>
      </c>
      <c r="AG37" s="299" t="e">
        <f ca="1">+IF(AND(ISNUMBER(OFFSET('Sanitation Data'!$F$6,0,10*ROW('Sanitation Data'!F31))),'Data Summary'!CV37="Yes"),OFFSET('Sanitation Data'!$F$6,0,10*ROW('Sanitation Data'!F31)),NA())</f>
        <v>#N/A</v>
      </c>
      <c r="AH37" s="299" t="e">
        <f ca="1">+IF(AND(ISNUMBER(OFFSET('Sanitation Data'!$F$10,0,10*ROW('Sanitation Data'!F31))),'Data Summary'!CW37="Yes"),OFFSET('Sanitation Data'!$F$10,0,10*ROW('Sanitation Data'!F31)),NA())</f>
        <v>#N/A</v>
      </c>
      <c r="AI37" s="299" t="e">
        <f ca="1">+IF(AND(ISNUMBER(OFFSET('Sanitation Data'!$F$11,0,10*ROW('Sanitation Data'!F31))),'Data Summary'!CX37="Yes"),OFFSET('Sanitation Data'!$F$11,0,10*ROW('Sanitation Data'!F31)),NA())</f>
        <v>#N/A</v>
      </c>
      <c r="AJ37" s="299" t="e">
        <f ca="1">+IF(AND(ISNUMBER(OFFSET('Sanitation Data'!$F$12,0,10*ROW('Sanitation Data'!F31))),'Data Summary'!CY37="Yes"),OFFSET('Sanitation Data'!$F$12,0,10*ROW('Sanitation Data'!F31)),NA())</f>
        <v>#N/A</v>
      </c>
      <c r="AK37" s="299" t="e">
        <f ca="1">+IF(AND(ISNUMBER(OFFSET('Sanitation Data'!$G$4,0,10*ROW('Sanitation Data'!G31))),'Data Summary'!CZ37="Yes"),100-OFFSET('Sanitation Data'!$G$4,0,10*ROW('Sanitation Data'!G31)),NA())</f>
        <v>#N/A</v>
      </c>
      <c r="AL37" s="299" t="e">
        <f ca="1">+IF(AND(ISNUMBER(OFFSET('Sanitation Data'!$G$6,0,10*ROW('Sanitation Data'!G31))),'Data Summary'!DA37="Yes"),OFFSET('Sanitation Data'!$G$6,0,10*ROW('Sanitation Data'!G31)),NA())</f>
        <v>#N/A</v>
      </c>
      <c r="AM37" s="299" t="e">
        <f ca="1">+IF(AND(ISNUMBER(OFFSET('Sanitation Data'!$G$10,0,10*ROW('Sanitation Data'!G31))),'Data Summary'!DB37="Yes"),OFFSET('Sanitation Data'!$G$10,0,10*ROW('Sanitation Data'!G31)),NA())</f>
        <v>#N/A</v>
      </c>
      <c r="AN37" s="299" t="e">
        <f ca="1">+IF(AND(ISNUMBER(OFFSET('Sanitation Data'!$G$11,0,10*ROW('Sanitation Data'!G31))),'Data Summary'!DC37="Yes"),OFFSET('Sanitation Data'!$G$11,0,10*ROW('Sanitation Data'!G31)),NA())</f>
        <v>#N/A</v>
      </c>
      <c r="AO37" s="299" t="e">
        <f ca="1">+IF(AND(ISNUMBER(OFFSET('Sanitation Data'!$G$12,0,10*ROW('Sanitation Data'!G31))),'Data Summary'!DD37="Yes"),OFFSET('Sanitation Data'!$G$12,0,10*ROW('Sanitation Data'!G31)),NA())</f>
        <v>#N/A</v>
      </c>
      <c r="AP37" s="299" t="e">
        <f ca="1">+IF(AND(ISNUMBER(OFFSET('Sanitation Data'!$H$4,0,10*ROW('Sanitation Data'!H31))),'Data Summary'!DE37="Yes"),100-OFFSET('Sanitation Data'!$H$4,0,10*ROW('Sanitation Data'!H31)),NA())</f>
        <v>#N/A</v>
      </c>
      <c r="AQ37" s="299" t="e">
        <f ca="1">+IF(AND(ISNUMBER(OFFSET('Sanitation Data'!$H$6,0,10*ROW('Sanitation Data'!H31))),'Data Summary'!DF37="Yes"),OFFSET('Sanitation Data'!$H$6,0,10*ROW('Sanitation Data'!H31)),NA())</f>
        <v>#N/A</v>
      </c>
      <c r="AR37" s="299" t="e">
        <f ca="1">+IF(AND(ISNUMBER(OFFSET('Sanitation Data'!$H$10,0,10*ROW('Sanitation Data'!H31))),'Data Summary'!DG37="Yes"),OFFSET('Sanitation Data'!$H$10,0,10*ROW('Sanitation Data'!H31)),NA())</f>
        <v>#N/A</v>
      </c>
      <c r="AS37" s="299" t="e">
        <f ca="1">+IF(AND(ISNUMBER(OFFSET('Sanitation Data'!$H$11,0,10*ROW('Sanitation Data'!H31))),'Data Summary'!DH37="Yes"),OFFSET('Sanitation Data'!$H$11,0,10*ROW('Sanitation Data'!H31)),NA())</f>
        <v>#N/A</v>
      </c>
      <c r="AT37" s="299" t="e">
        <f ca="1">+IF(AND(ISNUMBER(OFFSET('Sanitation Data'!$H$12,0,10*ROW('Sanitation Data'!H31))),'Data Summary'!DI37="Yes"),OFFSET('Sanitation Data'!$H$12,0,10*ROW('Sanitation Data'!H31)),NA())</f>
        <v>#N/A</v>
      </c>
      <c r="AU37" s="299" t="e">
        <f ca="1">+IF(AND(ISNUMBER(OFFSET('Sanitation Data'!$I$4,0,10*ROW('Sanitation Data'!I31))),'Data Summary'!DJ37="Yes"),100-OFFSET('Sanitation Data'!$I$4,0,10*ROW('Sanitation Data'!I31)),NA())</f>
        <v>#N/A</v>
      </c>
      <c r="AV37" s="299" t="e">
        <f ca="1">+IF(AND(ISNUMBER(OFFSET('Sanitation Data'!$I$6,0,10*ROW('Sanitation Data'!I31))),'Data Summary'!DK37="Yes"),OFFSET('Sanitation Data'!$I$6,0,10*ROW('Sanitation Data'!I31)),NA())</f>
        <v>#N/A</v>
      </c>
      <c r="AW37" s="299" t="e">
        <f ca="1">+IF(AND(ISNUMBER(OFFSET('Sanitation Data'!$I$10,0,10*ROW('Sanitation Data'!I31))),'Data Summary'!DL37="Yes"),OFFSET('Sanitation Data'!$I$10,0,10*ROW('Sanitation Data'!I31)),NA())</f>
        <v>#N/A</v>
      </c>
      <c r="AX37" s="299" t="e">
        <f ca="1">+IF(AND(ISNUMBER(OFFSET('Sanitation Data'!$I$11,0,10*ROW('Sanitation Data'!I31))),'Data Summary'!DM37="Yes"),OFFSET('Sanitation Data'!$I$11,0,10*ROW('Sanitation Data'!I31)),NA())</f>
        <v>#N/A</v>
      </c>
      <c r="AY37" s="299" t="e">
        <f ca="1">+IF(AND(ISNUMBER(OFFSET('Sanitation Data'!$I$12,0,10*ROW('Sanitation Data'!I31))),'Data Summary'!DN37="Yes"),OFFSET('Sanitation Data'!$I$12,0,10*ROW('Sanitation Data'!I31)),NA())</f>
        <v>#N/A</v>
      </c>
      <c r="AZ37" s="300" t="e">
        <f ca="1">+IF(AND(ISNUMBER(OFFSET('Hygiene Data'!$D$5,0,10*ROW('Hygiene Data'!D31))),'Data Summary'!DO37="Yes"),OFFSET('Hygiene Data'!$D$5,0,10*ROW('Hygiene Data'!D31)),NA())</f>
        <v>#N/A</v>
      </c>
      <c r="BA37" s="300" t="e">
        <f ca="1">+IF(AND(ISNUMBER(OFFSET('Hygiene Data'!$D$7,0,10*ROW('Hygiene Data'!D31))),'Data Summary'!DP37="Yes"),OFFSET('Hygiene Data'!$D$7,0,10*ROW('Hygiene Data'!D31)),NA())</f>
        <v>#N/A</v>
      </c>
      <c r="BB37" s="300" t="e">
        <f ca="1">+IF(AND(ISNUMBER(OFFSET('Hygiene Data'!$D$9,0,10*ROW('Hygiene Data'!D31))),'Data Summary'!DQ37="Yes"),OFFSET('Hygiene Data'!$D$9,0,10*ROW('Hygiene Data'!D31)),NA())</f>
        <v>#N/A</v>
      </c>
      <c r="BC37" s="300" t="e">
        <f ca="1">+IF(AND(ISNUMBER(OFFSET('Hygiene Data'!$E$5,0,10*ROW('Hygiene Data'!E31))),'Data Summary'!DR37="Yes"),OFFSET('Hygiene Data'!$E$5,0,10*ROW('Hygiene Data'!E31)),NA())</f>
        <v>#N/A</v>
      </c>
      <c r="BD37" s="300" t="e">
        <f ca="1">+IF(AND(ISNUMBER(OFFSET('Hygiene Data'!$E$7,0,10*ROW('Hygiene Data'!E31))),'Data Summary'!DS37="Yes"),OFFSET('Hygiene Data'!$E$7,0,10*ROW('Hygiene Data'!E31)),NA())</f>
        <v>#N/A</v>
      </c>
      <c r="BE37" s="300" t="e">
        <f ca="1">+IF(AND(ISNUMBER(OFFSET('Hygiene Data'!$E$9,0,10*ROW('Hygiene Data'!E31))),'Data Summary'!DT37="Yes"),OFFSET('Hygiene Data'!$E$9,0,10*ROW('Hygiene Data'!E31)),NA())</f>
        <v>#N/A</v>
      </c>
      <c r="BF37" s="300" t="e">
        <f ca="1">+IF(AND(ISNUMBER(OFFSET('Hygiene Data'!$F$5,0,10*ROW('Hygiene Data'!F31))),'Data Summary'!DU37="Yes"),OFFSET('Hygiene Data'!$F$5,0,10*ROW('Hygiene Data'!F31)),NA())</f>
        <v>#N/A</v>
      </c>
      <c r="BG37" s="300" t="e">
        <f ca="1">+IF(AND(ISNUMBER(OFFSET('Hygiene Data'!$F$7,0,10*ROW('Hygiene Data'!F31))),'Data Summary'!DV37="Yes"),OFFSET('Hygiene Data'!$F$7,0,10*ROW('Hygiene Data'!F31)),NA())</f>
        <v>#N/A</v>
      </c>
      <c r="BH37" s="300" t="e">
        <f ca="1">+IF(AND(ISNUMBER(OFFSET('Hygiene Data'!$F$9,0,10*ROW('Hygiene Data'!F31))),'Data Summary'!DW37="Yes"),OFFSET('Hygiene Data'!$F$9,0,10*ROW('Hygiene Data'!F31)),NA())</f>
        <v>#N/A</v>
      </c>
      <c r="BI37" s="300" t="e">
        <f ca="1">+IF(AND(ISNUMBER(OFFSET('Hygiene Data'!$G$5,0,10*ROW('Hygiene Data'!G31))),'Data Summary'!DX37="Yes"),OFFSET('Hygiene Data'!$G$5,0,10*ROW('Hygiene Data'!G31)),NA())</f>
        <v>#N/A</v>
      </c>
      <c r="BJ37" s="300" t="e">
        <f ca="1">+IF(AND(ISNUMBER(OFFSET('Hygiene Data'!$G$7,0,10*ROW('Hygiene Data'!G31))),'Data Summary'!DY37="Yes"),OFFSET('Hygiene Data'!$G$7,0,10*ROW('Hygiene Data'!G31)),NA())</f>
        <v>#N/A</v>
      </c>
      <c r="BK37" s="300" t="e">
        <f ca="1">+IF(AND(ISNUMBER(OFFSET('Hygiene Data'!$G$9,0,10*ROW('Hygiene Data'!G31))),'Data Summary'!DZ37="Yes"),OFFSET('Hygiene Data'!$G$9,0,10*ROW('Hygiene Data'!G31)),NA())</f>
        <v>#N/A</v>
      </c>
      <c r="BL37" s="300" t="e">
        <f ca="1">+IF(AND(ISNUMBER(OFFSET('Hygiene Data'!$H$5,0,10*ROW('Hygiene Data'!H31))),'Data Summary'!EA37="Yes"),OFFSET('Hygiene Data'!$H$5,0,10*ROW('Hygiene Data'!H31)),NA())</f>
        <v>#N/A</v>
      </c>
      <c r="BM37" s="300" t="e">
        <f ca="1">+IF(AND(ISNUMBER(OFFSET('Hygiene Data'!$H$7,0,10*ROW('Hygiene Data'!H31))),'Data Summary'!EB37="Yes"),OFFSET('Hygiene Data'!$H$7,0,10*ROW('Hygiene Data'!H31)),NA())</f>
        <v>#N/A</v>
      </c>
      <c r="BN37" s="300" t="e">
        <f ca="1">+IF(AND(ISNUMBER(OFFSET('Hygiene Data'!$H$9,0,10*ROW('Hygiene Data'!H31))),'Data Summary'!EC37="Yes"),OFFSET('Hygiene Data'!$H$9,0,10*ROW('Hygiene Data'!H31)),NA())</f>
        <v>#N/A</v>
      </c>
      <c r="BO37" s="300" t="e">
        <f ca="1">+IF(AND(ISNUMBER(OFFSET('Hygiene Data'!$I$5,0,10*ROW('Hygiene Data'!I31))),'Data Summary'!ED37="Yes"),OFFSET('Hygiene Data'!$I$5,0,10*ROW('Hygiene Data'!I31)),NA())</f>
        <v>#N/A</v>
      </c>
      <c r="BP37" s="300" t="e">
        <f ca="1">+IF(AND(ISNUMBER(OFFSET('Hygiene Data'!$I$7,0,10*ROW('Hygiene Data'!I31))),'Data Summary'!EE37="Yes"),OFFSET('Hygiene Data'!$I$7,0,10*ROW('Hygiene Data'!I31)),NA())</f>
        <v>#N/A</v>
      </c>
      <c r="BQ37" s="300" t="e">
        <f ca="1">+IF(AND(ISNUMBER(OFFSET('Hygiene Data'!$I$9,0,10*ROW('Hygiene Data'!I31))),'Data Summary'!EF37="Yes"),OFFSET('Hygiene Data'!$I$9,0,10*ROW('Hygiene Data'!I31)),NA())</f>
        <v>#N/A</v>
      </c>
    </row>
    <row r="38" spans="1:69" x14ac:dyDescent="0.2">
      <c r="A38" s="296" t="e">
        <f ca="1">+RIGHT('Data Summary'!A38,LEN('Data Summary'!A38)-9)</f>
        <v>#VALUE!</v>
      </c>
      <c r="B38" s="270" t="str">
        <f ca="1">+IF(ISTEXT('Data Summary'!B38),'Data Summary'!B38,"")</f>
        <v/>
      </c>
      <c r="C38" s="297" t="e">
        <f ca="1">+VALUE('Data Summary'!C38)</f>
        <v>#VALUE!</v>
      </c>
      <c r="D38" s="298" t="e">
        <f ca="1">+IF(AND(ISNUMBER(OFFSET('Water Data'!$D$4,0,10*ROW('Water Data'!D32))),'Data Summary'!BS38="Yes"),100-OFFSET('Water Data'!$D$4,0,10*ROW('Water Data'!D32)),NA())</f>
        <v>#N/A</v>
      </c>
      <c r="E38" s="298" t="e">
        <f ca="1">+IF(AND(ISNUMBER(OFFSET('Water Data'!$D$6,0,10*ROW('Water Data'!D32))),'Data Summary'!BT38="Yes"),OFFSET('Water Data'!$D$6,0,10*ROW('Water Data'!D32)),NA())</f>
        <v>#N/A</v>
      </c>
      <c r="F38" s="298" t="e">
        <f ca="1">+IF(AND(ISNUMBER(OFFSET('Water Data'!$D$9,0,10*ROW('Water Data'!D32))),'Data Summary'!BU38="Yes"),OFFSET('Water Data'!$D$9,0,10*ROW('Water Data'!D32)),NA())</f>
        <v>#N/A</v>
      </c>
      <c r="G38" s="298" t="e">
        <f ca="1">+IF(AND(ISNUMBER(OFFSET('Water Data'!$E$4,0,10*ROW('Water Data'!E32))),'Data Summary'!BV38="Yes"),100-OFFSET('Water Data'!$E$4,0,10*ROW('Water Data'!E32)),NA())</f>
        <v>#N/A</v>
      </c>
      <c r="H38" s="298" t="e">
        <f ca="1">+IF(AND(ISNUMBER(OFFSET('Water Data'!$E$6,0,10*ROW('Water Data'!E32))),'Data Summary'!BW38="Yes"),OFFSET('Water Data'!$E$6,0,10*ROW('Water Data'!E32)),NA())</f>
        <v>#N/A</v>
      </c>
      <c r="I38" s="298" t="e">
        <f ca="1">+IF(AND(ISNUMBER(OFFSET('Water Data'!$E$9,0,10*ROW('Water Data'!E32))),'Data Summary'!BX38="Yes"),OFFSET('Water Data'!$E$9,0,10*ROW('Water Data'!E32)),NA())</f>
        <v>#N/A</v>
      </c>
      <c r="J38" s="298" t="e">
        <f ca="1">+IF(AND(ISNUMBER(OFFSET('Water Data'!$F$4,0,10*ROW('Water Data'!F32))),'Data Summary'!BY38="Yes"),100-OFFSET('Water Data'!$F$4,0,10*ROW('Water Data'!F32)),NA())</f>
        <v>#N/A</v>
      </c>
      <c r="K38" s="298" t="e">
        <f ca="1">+IF(AND(ISNUMBER(OFFSET('Water Data'!$F$6,0,10*ROW('Water Data'!F32))),'Data Summary'!BZ38="Yes"),OFFSET('Water Data'!$F$6,0,10*ROW('Water Data'!F32)),NA())</f>
        <v>#N/A</v>
      </c>
      <c r="L38" s="298" t="e">
        <f ca="1">+IF(AND(ISNUMBER(OFFSET('Water Data'!$F$9,0,10*ROW('Water Data'!F32))),'Data Summary'!CA38="Yes"),OFFSET('Water Data'!$F$9,0,10*ROW('Water Data'!F32)),NA())</f>
        <v>#N/A</v>
      </c>
      <c r="M38" s="298" t="e">
        <f ca="1">+IF(AND(ISNUMBER(OFFSET('Water Data'!$G$4,0,10*ROW('Water Data'!G32))),'Data Summary'!CB38="Yes"),100-OFFSET('Water Data'!$G$4,0,10*ROW('Water Data'!G32)),NA())</f>
        <v>#N/A</v>
      </c>
      <c r="N38" s="298" t="e">
        <f ca="1">+IF(AND(ISNUMBER(OFFSET('Water Data'!$G$6,0,10*ROW('Water Data'!G32))),'Data Summary'!CC38="Yes"),OFFSET('Water Data'!$G$6,0,10*ROW('Water Data'!G32)),NA())</f>
        <v>#N/A</v>
      </c>
      <c r="O38" s="298" t="e">
        <f ca="1">+IF(AND(ISNUMBER(OFFSET('Water Data'!$G$9,0,10*ROW('Water Data'!G32))),'Data Summary'!CD38="Yes"),OFFSET('Water Data'!$G$9,0,10*ROW('Water Data'!G32)),NA())</f>
        <v>#N/A</v>
      </c>
      <c r="P38" s="298" t="e">
        <f ca="1">+IF(AND(ISNUMBER(OFFSET('Water Data'!$H$4,0,10*ROW('Water Data'!H32))),'Data Summary'!CE38="Yes"),100-OFFSET('Water Data'!$H$4,0,10*ROW('Water Data'!H32)),NA())</f>
        <v>#N/A</v>
      </c>
      <c r="Q38" s="298" t="e">
        <f ca="1">+IF(AND(ISNUMBER(OFFSET('Water Data'!$H$6,0,10*ROW('Water Data'!H32))),'Data Summary'!CF38="Yes"),OFFSET('Water Data'!$H$6,0,10*ROW('Water Data'!H32)),NA())</f>
        <v>#N/A</v>
      </c>
      <c r="R38" s="298" t="e">
        <f ca="1">+IF(AND(ISNUMBER(OFFSET('Water Data'!$H$9,0,10*ROW('Water Data'!H32))),'Data Summary'!CG38="Yes"),OFFSET('Water Data'!$H$9,0,10*ROW('Water Data'!H32)),NA())</f>
        <v>#N/A</v>
      </c>
      <c r="S38" s="298" t="e">
        <f ca="1">+IF(AND(ISNUMBER(OFFSET('Water Data'!$I$4,0,10*ROW('Water Data'!I32))),'Data Summary'!CH38="Yes"),100-OFFSET('Water Data'!$I$4,0,10*ROW('Water Data'!I32)),NA())</f>
        <v>#N/A</v>
      </c>
      <c r="T38" s="298" t="e">
        <f ca="1">+IF(AND(ISNUMBER(OFFSET('Water Data'!$I$6,0,10*ROW('Water Data'!I32))),'Data Summary'!CI38="Yes"),OFFSET('Water Data'!$I$6,0,10*ROW('Water Data'!I32)),NA())</f>
        <v>#N/A</v>
      </c>
      <c r="U38" s="298" t="e">
        <f ca="1">+IF(AND(ISNUMBER(OFFSET('Water Data'!$I$9,0,10*ROW('Water Data'!I32))),'Data Summary'!CJ38="Yes"),OFFSET('Water Data'!$I$9,0,10*ROW('Water Data'!I32)),NA())</f>
        <v>#N/A</v>
      </c>
      <c r="V38" s="299" t="e">
        <f ca="1">+IF(AND(ISNUMBER(OFFSET('Sanitation Data'!$D$4,0,10*ROW('Sanitation Data'!D32))),'Data Summary'!CK38="Yes"),100-OFFSET('Sanitation Data'!$D$4,0,10*ROW('Sanitation Data'!D32)),NA())</f>
        <v>#N/A</v>
      </c>
      <c r="W38" s="299" t="e">
        <f ca="1">+IF(AND(ISNUMBER(OFFSET('Sanitation Data'!$D$6,0,10*ROW('Sanitation Data'!D32))),'Data Summary'!CL38="Yes"),OFFSET('Sanitation Data'!$D$6,0,10*ROW('Sanitation Data'!D32)),NA())</f>
        <v>#N/A</v>
      </c>
      <c r="X38" s="299" t="e">
        <f ca="1">+IF(AND(ISNUMBER(OFFSET('Sanitation Data'!$D$10,0,10*ROW('Sanitation Data'!D32))),'Data Summary'!CM38="Yes"),OFFSET('Sanitation Data'!$D$10,0,10*ROW('Sanitation Data'!D32)),NA())</f>
        <v>#N/A</v>
      </c>
      <c r="Y38" s="299" t="e">
        <f ca="1">+IF(AND(ISNUMBER(OFFSET('Sanitation Data'!$D$11,0,10*ROW('Sanitation Data'!D32))),'Data Summary'!CN38="Yes"),OFFSET('Sanitation Data'!$D$11,0,10*ROW('Sanitation Data'!D32)),NA())</f>
        <v>#N/A</v>
      </c>
      <c r="Z38" s="299" t="e">
        <f ca="1">+IF(AND(ISNUMBER(OFFSET('Sanitation Data'!$D$12,0,10*ROW('Sanitation Data'!D32))),'Data Summary'!CO38="Yes"),OFFSET('Sanitation Data'!$D$12,0,10*ROW('Sanitation Data'!D32)),NA())</f>
        <v>#N/A</v>
      </c>
      <c r="AA38" s="299" t="e">
        <f ca="1">+IF(AND(ISNUMBER(OFFSET('Sanitation Data'!$E$4,0,10*ROW('Sanitation Data'!E32))),'Data Summary'!CP38="Yes"),100-OFFSET('Sanitation Data'!$E$4,0,10*ROW('Sanitation Data'!E32)),NA())</f>
        <v>#N/A</v>
      </c>
      <c r="AB38" s="299" t="e">
        <f ca="1">+IF(AND(ISNUMBER(OFFSET('Sanitation Data'!$E$6,0,10*ROW('Sanitation Data'!E32))),'Data Summary'!CQ38="Yes"),OFFSET('Sanitation Data'!$E$6,0,10*ROW('Sanitation Data'!E32)),NA())</f>
        <v>#N/A</v>
      </c>
      <c r="AC38" s="299" t="e">
        <f ca="1">+IF(AND(ISNUMBER(OFFSET('Sanitation Data'!$E$10,0,10*ROW('Sanitation Data'!E32))),'Data Summary'!CR38="Yes"),OFFSET('Sanitation Data'!$E$10,0,10*ROW('Sanitation Data'!E32)),NA())</f>
        <v>#N/A</v>
      </c>
      <c r="AD38" s="299" t="e">
        <f ca="1">+IF(AND(ISNUMBER(OFFSET('Sanitation Data'!$E$11,0,10*ROW('Sanitation Data'!E32))),'Data Summary'!CS38="Yes"),OFFSET('Sanitation Data'!$E$11,0,10*ROW('Sanitation Data'!E32)),NA())</f>
        <v>#N/A</v>
      </c>
      <c r="AE38" s="299" t="e">
        <f ca="1">+IF(AND(ISNUMBER(OFFSET('Sanitation Data'!$E$12,0,10*ROW('Sanitation Data'!E32))),'Data Summary'!CT38="Yes"),OFFSET('Sanitation Data'!$E$12,0,10*ROW('Sanitation Data'!E32)),NA())</f>
        <v>#N/A</v>
      </c>
      <c r="AF38" s="299" t="e">
        <f ca="1">+IF(AND(ISNUMBER(OFFSET('Sanitation Data'!$F$4,0,10*ROW('Sanitation Data'!F32))),'Data Summary'!CU38="Yes"),100-OFFSET('Sanitation Data'!$F$4,0,10*ROW('Sanitation Data'!F32)),NA())</f>
        <v>#N/A</v>
      </c>
      <c r="AG38" s="299" t="e">
        <f ca="1">+IF(AND(ISNUMBER(OFFSET('Sanitation Data'!$F$6,0,10*ROW('Sanitation Data'!F32))),'Data Summary'!CV38="Yes"),OFFSET('Sanitation Data'!$F$6,0,10*ROW('Sanitation Data'!F32)),NA())</f>
        <v>#N/A</v>
      </c>
      <c r="AH38" s="299" t="e">
        <f ca="1">+IF(AND(ISNUMBER(OFFSET('Sanitation Data'!$F$10,0,10*ROW('Sanitation Data'!F32))),'Data Summary'!CW38="Yes"),OFFSET('Sanitation Data'!$F$10,0,10*ROW('Sanitation Data'!F32)),NA())</f>
        <v>#N/A</v>
      </c>
      <c r="AI38" s="299" t="e">
        <f ca="1">+IF(AND(ISNUMBER(OFFSET('Sanitation Data'!$F$11,0,10*ROW('Sanitation Data'!F32))),'Data Summary'!CX38="Yes"),OFFSET('Sanitation Data'!$F$11,0,10*ROW('Sanitation Data'!F32)),NA())</f>
        <v>#N/A</v>
      </c>
      <c r="AJ38" s="299" t="e">
        <f ca="1">+IF(AND(ISNUMBER(OFFSET('Sanitation Data'!$F$12,0,10*ROW('Sanitation Data'!F32))),'Data Summary'!CY38="Yes"),OFFSET('Sanitation Data'!$F$12,0,10*ROW('Sanitation Data'!F32)),NA())</f>
        <v>#N/A</v>
      </c>
      <c r="AK38" s="299" t="e">
        <f ca="1">+IF(AND(ISNUMBER(OFFSET('Sanitation Data'!$G$4,0,10*ROW('Sanitation Data'!G32))),'Data Summary'!CZ38="Yes"),100-OFFSET('Sanitation Data'!$G$4,0,10*ROW('Sanitation Data'!G32)),NA())</f>
        <v>#N/A</v>
      </c>
      <c r="AL38" s="299" t="e">
        <f ca="1">+IF(AND(ISNUMBER(OFFSET('Sanitation Data'!$G$6,0,10*ROW('Sanitation Data'!G32))),'Data Summary'!DA38="Yes"),OFFSET('Sanitation Data'!$G$6,0,10*ROW('Sanitation Data'!G32)),NA())</f>
        <v>#N/A</v>
      </c>
      <c r="AM38" s="299" t="e">
        <f ca="1">+IF(AND(ISNUMBER(OFFSET('Sanitation Data'!$G$10,0,10*ROW('Sanitation Data'!G32))),'Data Summary'!DB38="Yes"),OFFSET('Sanitation Data'!$G$10,0,10*ROW('Sanitation Data'!G32)),NA())</f>
        <v>#N/A</v>
      </c>
      <c r="AN38" s="299" t="e">
        <f ca="1">+IF(AND(ISNUMBER(OFFSET('Sanitation Data'!$G$11,0,10*ROW('Sanitation Data'!G32))),'Data Summary'!DC38="Yes"),OFFSET('Sanitation Data'!$G$11,0,10*ROW('Sanitation Data'!G32)),NA())</f>
        <v>#N/A</v>
      </c>
      <c r="AO38" s="299" t="e">
        <f ca="1">+IF(AND(ISNUMBER(OFFSET('Sanitation Data'!$G$12,0,10*ROW('Sanitation Data'!G32))),'Data Summary'!DD38="Yes"),OFFSET('Sanitation Data'!$G$12,0,10*ROW('Sanitation Data'!G32)),NA())</f>
        <v>#N/A</v>
      </c>
      <c r="AP38" s="299" t="e">
        <f ca="1">+IF(AND(ISNUMBER(OFFSET('Sanitation Data'!$H$4,0,10*ROW('Sanitation Data'!H32))),'Data Summary'!DE38="Yes"),100-OFFSET('Sanitation Data'!$H$4,0,10*ROW('Sanitation Data'!H32)),NA())</f>
        <v>#N/A</v>
      </c>
      <c r="AQ38" s="299" t="e">
        <f ca="1">+IF(AND(ISNUMBER(OFFSET('Sanitation Data'!$H$6,0,10*ROW('Sanitation Data'!H32))),'Data Summary'!DF38="Yes"),OFFSET('Sanitation Data'!$H$6,0,10*ROW('Sanitation Data'!H32)),NA())</f>
        <v>#N/A</v>
      </c>
      <c r="AR38" s="299" t="e">
        <f ca="1">+IF(AND(ISNUMBER(OFFSET('Sanitation Data'!$H$10,0,10*ROW('Sanitation Data'!H32))),'Data Summary'!DG38="Yes"),OFFSET('Sanitation Data'!$H$10,0,10*ROW('Sanitation Data'!H32)),NA())</f>
        <v>#N/A</v>
      </c>
      <c r="AS38" s="299" t="e">
        <f ca="1">+IF(AND(ISNUMBER(OFFSET('Sanitation Data'!$H$11,0,10*ROW('Sanitation Data'!H32))),'Data Summary'!DH38="Yes"),OFFSET('Sanitation Data'!$H$11,0,10*ROW('Sanitation Data'!H32)),NA())</f>
        <v>#N/A</v>
      </c>
      <c r="AT38" s="299" t="e">
        <f ca="1">+IF(AND(ISNUMBER(OFFSET('Sanitation Data'!$H$12,0,10*ROW('Sanitation Data'!H32))),'Data Summary'!DI38="Yes"),OFFSET('Sanitation Data'!$H$12,0,10*ROW('Sanitation Data'!H32)),NA())</f>
        <v>#N/A</v>
      </c>
      <c r="AU38" s="299" t="e">
        <f ca="1">+IF(AND(ISNUMBER(OFFSET('Sanitation Data'!$I$4,0,10*ROW('Sanitation Data'!I32))),'Data Summary'!DJ38="Yes"),100-OFFSET('Sanitation Data'!$I$4,0,10*ROW('Sanitation Data'!I32)),NA())</f>
        <v>#N/A</v>
      </c>
      <c r="AV38" s="299" t="e">
        <f ca="1">+IF(AND(ISNUMBER(OFFSET('Sanitation Data'!$I$6,0,10*ROW('Sanitation Data'!I32))),'Data Summary'!DK38="Yes"),OFFSET('Sanitation Data'!$I$6,0,10*ROW('Sanitation Data'!I32)),NA())</f>
        <v>#N/A</v>
      </c>
      <c r="AW38" s="299" t="e">
        <f ca="1">+IF(AND(ISNUMBER(OFFSET('Sanitation Data'!$I$10,0,10*ROW('Sanitation Data'!I32))),'Data Summary'!DL38="Yes"),OFFSET('Sanitation Data'!$I$10,0,10*ROW('Sanitation Data'!I32)),NA())</f>
        <v>#N/A</v>
      </c>
      <c r="AX38" s="299" t="e">
        <f ca="1">+IF(AND(ISNUMBER(OFFSET('Sanitation Data'!$I$11,0,10*ROW('Sanitation Data'!I32))),'Data Summary'!DM38="Yes"),OFFSET('Sanitation Data'!$I$11,0,10*ROW('Sanitation Data'!I32)),NA())</f>
        <v>#N/A</v>
      </c>
      <c r="AY38" s="299" t="e">
        <f ca="1">+IF(AND(ISNUMBER(OFFSET('Sanitation Data'!$I$12,0,10*ROW('Sanitation Data'!I32))),'Data Summary'!DN38="Yes"),OFFSET('Sanitation Data'!$I$12,0,10*ROW('Sanitation Data'!I32)),NA())</f>
        <v>#N/A</v>
      </c>
      <c r="AZ38" s="300" t="e">
        <f ca="1">+IF(AND(ISNUMBER(OFFSET('Hygiene Data'!$D$5,0,10*ROW('Hygiene Data'!D32))),'Data Summary'!DO38="Yes"),OFFSET('Hygiene Data'!$D$5,0,10*ROW('Hygiene Data'!D32)),NA())</f>
        <v>#N/A</v>
      </c>
      <c r="BA38" s="300" t="e">
        <f ca="1">+IF(AND(ISNUMBER(OFFSET('Hygiene Data'!$D$7,0,10*ROW('Hygiene Data'!D32))),'Data Summary'!DP38="Yes"),OFFSET('Hygiene Data'!$D$7,0,10*ROW('Hygiene Data'!D32)),NA())</f>
        <v>#N/A</v>
      </c>
      <c r="BB38" s="300" t="e">
        <f ca="1">+IF(AND(ISNUMBER(OFFSET('Hygiene Data'!$D$9,0,10*ROW('Hygiene Data'!D32))),'Data Summary'!DQ38="Yes"),OFFSET('Hygiene Data'!$D$9,0,10*ROW('Hygiene Data'!D32)),NA())</f>
        <v>#N/A</v>
      </c>
      <c r="BC38" s="300" t="e">
        <f ca="1">+IF(AND(ISNUMBER(OFFSET('Hygiene Data'!$E$5,0,10*ROW('Hygiene Data'!E32))),'Data Summary'!DR38="Yes"),OFFSET('Hygiene Data'!$E$5,0,10*ROW('Hygiene Data'!E32)),NA())</f>
        <v>#N/A</v>
      </c>
      <c r="BD38" s="300" t="e">
        <f ca="1">+IF(AND(ISNUMBER(OFFSET('Hygiene Data'!$E$7,0,10*ROW('Hygiene Data'!E32))),'Data Summary'!DS38="Yes"),OFFSET('Hygiene Data'!$E$7,0,10*ROW('Hygiene Data'!E32)),NA())</f>
        <v>#N/A</v>
      </c>
      <c r="BE38" s="300" t="e">
        <f ca="1">+IF(AND(ISNUMBER(OFFSET('Hygiene Data'!$E$9,0,10*ROW('Hygiene Data'!E32))),'Data Summary'!DT38="Yes"),OFFSET('Hygiene Data'!$E$9,0,10*ROW('Hygiene Data'!E32)),NA())</f>
        <v>#N/A</v>
      </c>
      <c r="BF38" s="300" t="e">
        <f ca="1">+IF(AND(ISNUMBER(OFFSET('Hygiene Data'!$F$5,0,10*ROW('Hygiene Data'!F32))),'Data Summary'!DU38="Yes"),OFFSET('Hygiene Data'!$F$5,0,10*ROW('Hygiene Data'!F32)),NA())</f>
        <v>#N/A</v>
      </c>
      <c r="BG38" s="300" t="e">
        <f ca="1">+IF(AND(ISNUMBER(OFFSET('Hygiene Data'!$F$7,0,10*ROW('Hygiene Data'!F32))),'Data Summary'!DV38="Yes"),OFFSET('Hygiene Data'!$F$7,0,10*ROW('Hygiene Data'!F32)),NA())</f>
        <v>#N/A</v>
      </c>
      <c r="BH38" s="300" t="e">
        <f ca="1">+IF(AND(ISNUMBER(OFFSET('Hygiene Data'!$F$9,0,10*ROW('Hygiene Data'!F32))),'Data Summary'!DW38="Yes"),OFFSET('Hygiene Data'!$F$9,0,10*ROW('Hygiene Data'!F32)),NA())</f>
        <v>#N/A</v>
      </c>
      <c r="BI38" s="300" t="e">
        <f ca="1">+IF(AND(ISNUMBER(OFFSET('Hygiene Data'!$G$5,0,10*ROW('Hygiene Data'!G32))),'Data Summary'!DX38="Yes"),OFFSET('Hygiene Data'!$G$5,0,10*ROW('Hygiene Data'!G32)),NA())</f>
        <v>#N/A</v>
      </c>
      <c r="BJ38" s="300" t="e">
        <f ca="1">+IF(AND(ISNUMBER(OFFSET('Hygiene Data'!$G$7,0,10*ROW('Hygiene Data'!G32))),'Data Summary'!DY38="Yes"),OFFSET('Hygiene Data'!$G$7,0,10*ROW('Hygiene Data'!G32)),NA())</f>
        <v>#N/A</v>
      </c>
      <c r="BK38" s="300" t="e">
        <f ca="1">+IF(AND(ISNUMBER(OFFSET('Hygiene Data'!$G$9,0,10*ROW('Hygiene Data'!G32))),'Data Summary'!DZ38="Yes"),OFFSET('Hygiene Data'!$G$9,0,10*ROW('Hygiene Data'!G32)),NA())</f>
        <v>#N/A</v>
      </c>
      <c r="BL38" s="300" t="e">
        <f ca="1">+IF(AND(ISNUMBER(OFFSET('Hygiene Data'!$H$5,0,10*ROW('Hygiene Data'!H32))),'Data Summary'!EA38="Yes"),OFFSET('Hygiene Data'!$H$5,0,10*ROW('Hygiene Data'!H32)),NA())</f>
        <v>#N/A</v>
      </c>
      <c r="BM38" s="300" t="e">
        <f ca="1">+IF(AND(ISNUMBER(OFFSET('Hygiene Data'!$H$7,0,10*ROW('Hygiene Data'!H32))),'Data Summary'!EB38="Yes"),OFFSET('Hygiene Data'!$H$7,0,10*ROW('Hygiene Data'!H32)),NA())</f>
        <v>#N/A</v>
      </c>
      <c r="BN38" s="300" t="e">
        <f ca="1">+IF(AND(ISNUMBER(OFFSET('Hygiene Data'!$H$9,0,10*ROW('Hygiene Data'!H32))),'Data Summary'!EC38="Yes"),OFFSET('Hygiene Data'!$H$9,0,10*ROW('Hygiene Data'!H32)),NA())</f>
        <v>#N/A</v>
      </c>
      <c r="BO38" s="300" t="e">
        <f ca="1">+IF(AND(ISNUMBER(OFFSET('Hygiene Data'!$I$5,0,10*ROW('Hygiene Data'!I32))),'Data Summary'!ED38="Yes"),OFFSET('Hygiene Data'!$I$5,0,10*ROW('Hygiene Data'!I32)),NA())</f>
        <v>#N/A</v>
      </c>
      <c r="BP38" s="300" t="e">
        <f ca="1">+IF(AND(ISNUMBER(OFFSET('Hygiene Data'!$I$7,0,10*ROW('Hygiene Data'!I32))),'Data Summary'!EE38="Yes"),OFFSET('Hygiene Data'!$I$7,0,10*ROW('Hygiene Data'!I32)),NA())</f>
        <v>#N/A</v>
      </c>
      <c r="BQ38" s="300" t="e">
        <f ca="1">+IF(AND(ISNUMBER(OFFSET('Hygiene Data'!$I$9,0,10*ROW('Hygiene Data'!I32))),'Data Summary'!EF38="Yes"),OFFSET('Hygiene Data'!$I$9,0,10*ROW('Hygiene Data'!I32)),NA())</f>
        <v>#N/A</v>
      </c>
    </row>
    <row r="39" spans="1:69" x14ac:dyDescent="0.2">
      <c r="A39" s="296" t="e">
        <f ca="1">+RIGHT('Data Summary'!A39,LEN('Data Summary'!A39)-9)</f>
        <v>#VALUE!</v>
      </c>
      <c r="B39" s="270" t="str">
        <f ca="1">+IF(ISTEXT('Data Summary'!B39),'Data Summary'!B39,"")</f>
        <v/>
      </c>
      <c r="C39" s="297" t="e">
        <f ca="1">+VALUE('Data Summary'!C39)</f>
        <v>#VALUE!</v>
      </c>
      <c r="D39" s="298" t="e">
        <f ca="1">+IF(AND(ISNUMBER(OFFSET('Water Data'!$D$4,0,10*ROW('Water Data'!D33))),'Data Summary'!BS39="Yes"),100-OFFSET('Water Data'!$D$4,0,10*ROW('Water Data'!D33)),NA())</f>
        <v>#N/A</v>
      </c>
      <c r="E39" s="298" t="e">
        <f ca="1">+IF(AND(ISNUMBER(OFFSET('Water Data'!$D$6,0,10*ROW('Water Data'!D33))),'Data Summary'!BT39="Yes"),OFFSET('Water Data'!$D$6,0,10*ROW('Water Data'!D33)),NA())</f>
        <v>#N/A</v>
      </c>
      <c r="F39" s="298" t="e">
        <f ca="1">+IF(AND(ISNUMBER(OFFSET('Water Data'!$D$9,0,10*ROW('Water Data'!D33))),'Data Summary'!BU39="Yes"),OFFSET('Water Data'!$D$9,0,10*ROW('Water Data'!D33)),NA())</f>
        <v>#N/A</v>
      </c>
      <c r="G39" s="298" t="e">
        <f ca="1">+IF(AND(ISNUMBER(OFFSET('Water Data'!$E$4,0,10*ROW('Water Data'!E33))),'Data Summary'!BV39="Yes"),100-OFFSET('Water Data'!$E$4,0,10*ROW('Water Data'!E33)),NA())</f>
        <v>#N/A</v>
      </c>
      <c r="H39" s="298" t="e">
        <f ca="1">+IF(AND(ISNUMBER(OFFSET('Water Data'!$E$6,0,10*ROW('Water Data'!E33))),'Data Summary'!BW39="Yes"),OFFSET('Water Data'!$E$6,0,10*ROW('Water Data'!E33)),NA())</f>
        <v>#N/A</v>
      </c>
      <c r="I39" s="298" t="e">
        <f ca="1">+IF(AND(ISNUMBER(OFFSET('Water Data'!$E$9,0,10*ROW('Water Data'!E33))),'Data Summary'!BX39="Yes"),OFFSET('Water Data'!$E$9,0,10*ROW('Water Data'!E33)),NA())</f>
        <v>#N/A</v>
      </c>
      <c r="J39" s="298" t="e">
        <f ca="1">+IF(AND(ISNUMBER(OFFSET('Water Data'!$F$4,0,10*ROW('Water Data'!F33))),'Data Summary'!BY39="Yes"),100-OFFSET('Water Data'!$F$4,0,10*ROW('Water Data'!F33)),NA())</f>
        <v>#N/A</v>
      </c>
      <c r="K39" s="298" t="e">
        <f ca="1">+IF(AND(ISNUMBER(OFFSET('Water Data'!$F$6,0,10*ROW('Water Data'!F33))),'Data Summary'!BZ39="Yes"),OFFSET('Water Data'!$F$6,0,10*ROW('Water Data'!F33)),NA())</f>
        <v>#N/A</v>
      </c>
      <c r="L39" s="298" t="e">
        <f ca="1">+IF(AND(ISNUMBER(OFFSET('Water Data'!$F$9,0,10*ROW('Water Data'!F33))),'Data Summary'!CA39="Yes"),OFFSET('Water Data'!$F$9,0,10*ROW('Water Data'!F33)),NA())</f>
        <v>#N/A</v>
      </c>
      <c r="M39" s="298" t="e">
        <f ca="1">+IF(AND(ISNUMBER(OFFSET('Water Data'!$G$4,0,10*ROW('Water Data'!G33))),'Data Summary'!CB39="Yes"),100-OFFSET('Water Data'!$G$4,0,10*ROW('Water Data'!G33)),NA())</f>
        <v>#N/A</v>
      </c>
      <c r="N39" s="298" t="e">
        <f ca="1">+IF(AND(ISNUMBER(OFFSET('Water Data'!$G$6,0,10*ROW('Water Data'!G33))),'Data Summary'!CC39="Yes"),OFFSET('Water Data'!$G$6,0,10*ROW('Water Data'!G33)),NA())</f>
        <v>#N/A</v>
      </c>
      <c r="O39" s="298" t="e">
        <f ca="1">+IF(AND(ISNUMBER(OFFSET('Water Data'!$G$9,0,10*ROW('Water Data'!G33))),'Data Summary'!CD39="Yes"),OFFSET('Water Data'!$G$9,0,10*ROW('Water Data'!G33)),NA())</f>
        <v>#N/A</v>
      </c>
      <c r="P39" s="298" t="e">
        <f ca="1">+IF(AND(ISNUMBER(OFFSET('Water Data'!$H$4,0,10*ROW('Water Data'!H33))),'Data Summary'!CE39="Yes"),100-OFFSET('Water Data'!$H$4,0,10*ROW('Water Data'!H33)),NA())</f>
        <v>#N/A</v>
      </c>
      <c r="Q39" s="298" t="e">
        <f ca="1">+IF(AND(ISNUMBER(OFFSET('Water Data'!$H$6,0,10*ROW('Water Data'!H33))),'Data Summary'!CF39="Yes"),OFFSET('Water Data'!$H$6,0,10*ROW('Water Data'!H33)),NA())</f>
        <v>#N/A</v>
      </c>
      <c r="R39" s="298" t="e">
        <f ca="1">+IF(AND(ISNUMBER(OFFSET('Water Data'!$H$9,0,10*ROW('Water Data'!H33))),'Data Summary'!CG39="Yes"),OFFSET('Water Data'!$H$9,0,10*ROW('Water Data'!H33)),NA())</f>
        <v>#N/A</v>
      </c>
      <c r="S39" s="298" t="e">
        <f ca="1">+IF(AND(ISNUMBER(OFFSET('Water Data'!$I$4,0,10*ROW('Water Data'!I33))),'Data Summary'!CH39="Yes"),100-OFFSET('Water Data'!$I$4,0,10*ROW('Water Data'!I33)),NA())</f>
        <v>#N/A</v>
      </c>
      <c r="T39" s="298" t="e">
        <f ca="1">+IF(AND(ISNUMBER(OFFSET('Water Data'!$I$6,0,10*ROW('Water Data'!I33))),'Data Summary'!CI39="Yes"),OFFSET('Water Data'!$I$6,0,10*ROW('Water Data'!I33)),NA())</f>
        <v>#N/A</v>
      </c>
      <c r="U39" s="298" t="e">
        <f ca="1">+IF(AND(ISNUMBER(OFFSET('Water Data'!$I$9,0,10*ROW('Water Data'!I33))),'Data Summary'!CJ39="Yes"),OFFSET('Water Data'!$I$9,0,10*ROW('Water Data'!I33)),NA())</f>
        <v>#N/A</v>
      </c>
      <c r="V39" s="299" t="e">
        <f ca="1">+IF(AND(ISNUMBER(OFFSET('Sanitation Data'!$D$4,0,10*ROW('Sanitation Data'!D33))),'Data Summary'!CK39="Yes"),100-OFFSET('Sanitation Data'!$D$4,0,10*ROW('Sanitation Data'!D33)),NA())</f>
        <v>#N/A</v>
      </c>
      <c r="W39" s="299" t="e">
        <f ca="1">+IF(AND(ISNUMBER(OFFSET('Sanitation Data'!$D$6,0,10*ROW('Sanitation Data'!D33))),'Data Summary'!CL39="Yes"),OFFSET('Sanitation Data'!$D$6,0,10*ROW('Sanitation Data'!D33)),NA())</f>
        <v>#N/A</v>
      </c>
      <c r="X39" s="299" t="e">
        <f ca="1">+IF(AND(ISNUMBER(OFFSET('Sanitation Data'!$D$10,0,10*ROW('Sanitation Data'!D33))),'Data Summary'!CM39="Yes"),OFFSET('Sanitation Data'!$D$10,0,10*ROW('Sanitation Data'!D33)),NA())</f>
        <v>#N/A</v>
      </c>
      <c r="Y39" s="299" t="e">
        <f ca="1">+IF(AND(ISNUMBER(OFFSET('Sanitation Data'!$D$11,0,10*ROW('Sanitation Data'!D33))),'Data Summary'!CN39="Yes"),OFFSET('Sanitation Data'!$D$11,0,10*ROW('Sanitation Data'!D33)),NA())</f>
        <v>#N/A</v>
      </c>
      <c r="Z39" s="299" t="e">
        <f ca="1">+IF(AND(ISNUMBER(OFFSET('Sanitation Data'!$D$12,0,10*ROW('Sanitation Data'!D33))),'Data Summary'!CO39="Yes"),OFFSET('Sanitation Data'!$D$12,0,10*ROW('Sanitation Data'!D33)),NA())</f>
        <v>#N/A</v>
      </c>
      <c r="AA39" s="299" t="e">
        <f ca="1">+IF(AND(ISNUMBER(OFFSET('Sanitation Data'!$E$4,0,10*ROW('Sanitation Data'!E33))),'Data Summary'!CP39="Yes"),100-OFFSET('Sanitation Data'!$E$4,0,10*ROW('Sanitation Data'!E33)),NA())</f>
        <v>#N/A</v>
      </c>
      <c r="AB39" s="299" t="e">
        <f ca="1">+IF(AND(ISNUMBER(OFFSET('Sanitation Data'!$E$6,0,10*ROW('Sanitation Data'!E33))),'Data Summary'!CQ39="Yes"),OFFSET('Sanitation Data'!$E$6,0,10*ROW('Sanitation Data'!E33)),NA())</f>
        <v>#N/A</v>
      </c>
      <c r="AC39" s="299" t="e">
        <f ca="1">+IF(AND(ISNUMBER(OFFSET('Sanitation Data'!$E$10,0,10*ROW('Sanitation Data'!E33))),'Data Summary'!CR39="Yes"),OFFSET('Sanitation Data'!$E$10,0,10*ROW('Sanitation Data'!E33)),NA())</f>
        <v>#N/A</v>
      </c>
      <c r="AD39" s="299" t="e">
        <f ca="1">+IF(AND(ISNUMBER(OFFSET('Sanitation Data'!$E$11,0,10*ROW('Sanitation Data'!E33))),'Data Summary'!CS39="Yes"),OFFSET('Sanitation Data'!$E$11,0,10*ROW('Sanitation Data'!E33)),NA())</f>
        <v>#N/A</v>
      </c>
      <c r="AE39" s="299" t="e">
        <f ca="1">+IF(AND(ISNUMBER(OFFSET('Sanitation Data'!$E$12,0,10*ROW('Sanitation Data'!E33))),'Data Summary'!CT39="Yes"),OFFSET('Sanitation Data'!$E$12,0,10*ROW('Sanitation Data'!E33)),NA())</f>
        <v>#N/A</v>
      </c>
      <c r="AF39" s="299" t="e">
        <f ca="1">+IF(AND(ISNUMBER(OFFSET('Sanitation Data'!$F$4,0,10*ROW('Sanitation Data'!F33))),'Data Summary'!CU39="Yes"),100-OFFSET('Sanitation Data'!$F$4,0,10*ROW('Sanitation Data'!F33)),NA())</f>
        <v>#N/A</v>
      </c>
      <c r="AG39" s="299" t="e">
        <f ca="1">+IF(AND(ISNUMBER(OFFSET('Sanitation Data'!$F$6,0,10*ROW('Sanitation Data'!F33))),'Data Summary'!CV39="Yes"),OFFSET('Sanitation Data'!$F$6,0,10*ROW('Sanitation Data'!F33)),NA())</f>
        <v>#N/A</v>
      </c>
      <c r="AH39" s="299" t="e">
        <f ca="1">+IF(AND(ISNUMBER(OFFSET('Sanitation Data'!$F$10,0,10*ROW('Sanitation Data'!F33))),'Data Summary'!CW39="Yes"),OFFSET('Sanitation Data'!$F$10,0,10*ROW('Sanitation Data'!F33)),NA())</f>
        <v>#N/A</v>
      </c>
      <c r="AI39" s="299" t="e">
        <f ca="1">+IF(AND(ISNUMBER(OFFSET('Sanitation Data'!$F$11,0,10*ROW('Sanitation Data'!F33))),'Data Summary'!CX39="Yes"),OFFSET('Sanitation Data'!$F$11,0,10*ROW('Sanitation Data'!F33)),NA())</f>
        <v>#N/A</v>
      </c>
      <c r="AJ39" s="299" t="e">
        <f ca="1">+IF(AND(ISNUMBER(OFFSET('Sanitation Data'!$F$12,0,10*ROW('Sanitation Data'!F33))),'Data Summary'!CY39="Yes"),OFFSET('Sanitation Data'!$F$12,0,10*ROW('Sanitation Data'!F33)),NA())</f>
        <v>#N/A</v>
      </c>
      <c r="AK39" s="299" t="e">
        <f ca="1">+IF(AND(ISNUMBER(OFFSET('Sanitation Data'!$G$4,0,10*ROW('Sanitation Data'!G33))),'Data Summary'!CZ39="Yes"),100-OFFSET('Sanitation Data'!$G$4,0,10*ROW('Sanitation Data'!G33)),NA())</f>
        <v>#N/A</v>
      </c>
      <c r="AL39" s="299" t="e">
        <f ca="1">+IF(AND(ISNUMBER(OFFSET('Sanitation Data'!$G$6,0,10*ROW('Sanitation Data'!G33))),'Data Summary'!DA39="Yes"),OFFSET('Sanitation Data'!$G$6,0,10*ROW('Sanitation Data'!G33)),NA())</f>
        <v>#N/A</v>
      </c>
      <c r="AM39" s="299" t="e">
        <f ca="1">+IF(AND(ISNUMBER(OFFSET('Sanitation Data'!$G$10,0,10*ROW('Sanitation Data'!G33))),'Data Summary'!DB39="Yes"),OFFSET('Sanitation Data'!$G$10,0,10*ROW('Sanitation Data'!G33)),NA())</f>
        <v>#N/A</v>
      </c>
      <c r="AN39" s="299" t="e">
        <f ca="1">+IF(AND(ISNUMBER(OFFSET('Sanitation Data'!$G$11,0,10*ROW('Sanitation Data'!G33))),'Data Summary'!DC39="Yes"),OFFSET('Sanitation Data'!$G$11,0,10*ROW('Sanitation Data'!G33)),NA())</f>
        <v>#N/A</v>
      </c>
      <c r="AO39" s="299" t="e">
        <f ca="1">+IF(AND(ISNUMBER(OFFSET('Sanitation Data'!$G$12,0,10*ROW('Sanitation Data'!G33))),'Data Summary'!DD39="Yes"),OFFSET('Sanitation Data'!$G$12,0,10*ROW('Sanitation Data'!G33)),NA())</f>
        <v>#N/A</v>
      </c>
      <c r="AP39" s="299" t="e">
        <f ca="1">+IF(AND(ISNUMBER(OFFSET('Sanitation Data'!$H$4,0,10*ROW('Sanitation Data'!H33))),'Data Summary'!DE39="Yes"),100-OFFSET('Sanitation Data'!$H$4,0,10*ROW('Sanitation Data'!H33)),NA())</f>
        <v>#N/A</v>
      </c>
      <c r="AQ39" s="299" t="e">
        <f ca="1">+IF(AND(ISNUMBER(OFFSET('Sanitation Data'!$H$6,0,10*ROW('Sanitation Data'!H33))),'Data Summary'!DF39="Yes"),OFFSET('Sanitation Data'!$H$6,0,10*ROW('Sanitation Data'!H33)),NA())</f>
        <v>#N/A</v>
      </c>
      <c r="AR39" s="299" t="e">
        <f ca="1">+IF(AND(ISNUMBER(OFFSET('Sanitation Data'!$H$10,0,10*ROW('Sanitation Data'!H33))),'Data Summary'!DG39="Yes"),OFFSET('Sanitation Data'!$H$10,0,10*ROW('Sanitation Data'!H33)),NA())</f>
        <v>#N/A</v>
      </c>
      <c r="AS39" s="299" t="e">
        <f ca="1">+IF(AND(ISNUMBER(OFFSET('Sanitation Data'!$H$11,0,10*ROW('Sanitation Data'!H33))),'Data Summary'!DH39="Yes"),OFFSET('Sanitation Data'!$H$11,0,10*ROW('Sanitation Data'!H33)),NA())</f>
        <v>#N/A</v>
      </c>
      <c r="AT39" s="299" t="e">
        <f ca="1">+IF(AND(ISNUMBER(OFFSET('Sanitation Data'!$H$12,0,10*ROW('Sanitation Data'!H33))),'Data Summary'!DI39="Yes"),OFFSET('Sanitation Data'!$H$12,0,10*ROW('Sanitation Data'!H33)),NA())</f>
        <v>#N/A</v>
      </c>
      <c r="AU39" s="299" t="e">
        <f ca="1">+IF(AND(ISNUMBER(OFFSET('Sanitation Data'!$I$4,0,10*ROW('Sanitation Data'!I33))),'Data Summary'!DJ39="Yes"),100-OFFSET('Sanitation Data'!$I$4,0,10*ROW('Sanitation Data'!I33)),NA())</f>
        <v>#N/A</v>
      </c>
      <c r="AV39" s="299" t="e">
        <f ca="1">+IF(AND(ISNUMBER(OFFSET('Sanitation Data'!$I$6,0,10*ROW('Sanitation Data'!I33))),'Data Summary'!DK39="Yes"),OFFSET('Sanitation Data'!$I$6,0,10*ROW('Sanitation Data'!I33)),NA())</f>
        <v>#N/A</v>
      </c>
      <c r="AW39" s="299" t="e">
        <f ca="1">+IF(AND(ISNUMBER(OFFSET('Sanitation Data'!$I$10,0,10*ROW('Sanitation Data'!I33))),'Data Summary'!DL39="Yes"),OFFSET('Sanitation Data'!$I$10,0,10*ROW('Sanitation Data'!I33)),NA())</f>
        <v>#N/A</v>
      </c>
      <c r="AX39" s="299" t="e">
        <f ca="1">+IF(AND(ISNUMBER(OFFSET('Sanitation Data'!$I$11,0,10*ROW('Sanitation Data'!I33))),'Data Summary'!DM39="Yes"),OFFSET('Sanitation Data'!$I$11,0,10*ROW('Sanitation Data'!I33)),NA())</f>
        <v>#N/A</v>
      </c>
      <c r="AY39" s="299" t="e">
        <f ca="1">+IF(AND(ISNUMBER(OFFSET('Sanitation Data'!$I$12,0,10*ROW('Sanitation Data'!I33))),'Data Summary'!DN39="Yes"),OFFSET('Sanitation Data'!$I$12,0,10*ROW('Sanitation Data'!I33)),NA())</f>
        <v>#N/A</v>
      </c>
      <c r="AZ39" s="300" t="e">
        <f ca="1">+IF(AND(ISNUMBER(OFFSET('Hygiene Data'!$D$5,0,10*ROW('Hygiene Data'!D33))),'Data Summary'!DO39="Yes"),OFFSET('Hygiene Data'!$D$5,0,10*ROW('Hygiene Data'!D33)),NA())</f>
        <v>#N/A</v>
      </c>
      <c r="BA39" s="300" t="e">
        <f ca="1">+IF(AND(ISNUMBER(OFFSET('Hygiene Data'!$D$7,0,10*ROW('Hygiene Data'!D33))),'Data Summary'!DP39="Yes"),OFFSET('Hygiene Data'!$D$7,0,10*ROW('Hygiene Data'!D33)),NA())</f>
        <v>#N/A</v>
      </c>
      <c r="BB39" s="300" t="e">
        <f ca="1">+IF(AND(ISNUMBER(OFFSET('Hygiene Data'!$D$9,0,10*ROW('Hygiene Data'!D33))),'Data Summary'!DQ39="Yes"),OFFSET('Hygiene Data'!$D$9,0,10*ROW('Hygiene Data'!D33)),NA())</f>
        <v>#N/A</v>
      </c>
      <c r="BC39" s="300" t="e">
        <f ca="1">+IF(AND(ISNUMBER(OFFSET('Hygiene Data'!$E$5,0,10*ROW('Hygiene Data'!E33))),'Data Summary'!DR39="Yes"),OFFSET('Hygiene Data'!$E$5,0,10*ROW('Hygiene Data'!E33)),NA())</f>
        <v>#N/A</v>
      </c>
      <c r="BD39" s="300" t="e">
        <f ca="1">+IF(AND(ISNUMBER(OFFSET('Hygiene Data'!$E$7,0,10*ROW('Hygiene Data'!E33))),'Data Summary'!DS39="Yes"),OFFSET('Hygiene Data'!$E$7,0,10*ROW('Hygiene Data'!E33)),NA())</f>
        <v>#N/A</v>
      </c>
      <c r="BE39" s="300" t="e">
        <f ca="1">+IF(AND(ISNUMBER(OFFSET('Hygiene Data'!$E$9,0,10*ROW('Hygiene Data'!E33))),'Data Summary'!DT39="Yes"),OFFSET('Hygiene Data'!$E$9,0,10*ROW('Hygiene Data'!E33)),NA())</f>
        <v>#N/A</v>
      </c>
      <c r="BF39" s="300" t="e">
        <f ca="1">+IF(AND(ISNUMBER(OFFSET('Hygiene Data'!$F$5,0,10*ROW('Hygiene Data'!F33))),'Data Summary'!DU39="Yes"),OFFSET('Hygiene Data'!$F$5,0,10*ROW('Hygiene Data'!F33)),NA())</f>
        <v>#N/A</v>
      </c>
      <c r="BG39" s="300" t="e">
        <f ca="1">+IF(AND(ISNUMBER(OFFSET('Hygiene Data'!$F$7,0,10*ROW('Hygiene Data'!F33))),'Data Summary'!DV39="Yes"),OFFSET('Hygiene Data'!$F$7,0,10*ROW('Hygiene Data'!F33)),NA())</f>
        <v>#N/A</v>
      </c>
      <c r="BH39" s="300" t="e">
        <f ca="1">+IF(AND(ISNUMBER(OFFSET('Hygiene Data'!$F$9,0,10*ROW('Hygiene Data'!F33))),'Data Summary'!DW39="Yes"),OFFSET('Hygiene Data'!$F$9,0,10*ROW('Hygiene Data'!F33)),NA())</f>
        <v>#N/A</v>
      </c>
      <c r="BI39" s="300" t="e">
        <f ca="1">+IF(AND(ISNUMBER(OFFSET('Hygiene Data'!$G$5,0,10*ROW('Hygiene Data'!G33))),'Data Summary'!DX39="Yes"),OFFSET('Hygiene Data'!$G$5,0,10*ROW('Hygiene Data'!G33)),NA())</f>
        <v>#N/A</v>
      </c>
      <c r="BJ39" s="300" t="e">
        <f ca="1">+IF(AND(ISNUMBER(OFFSET('Hygiene Data'!$G$7,0,10*ROW('Hygiene Data'!G33))),'Data Summary'!DY39="Yes"),OFFSET('Hygiene Data'!$G$7,0,10*ROW('Hygiene Data'!G33)),NA())</f>
        <v>#N/A</v>
      </c>
      <c r="BK39" s="300" t="e">
        <f ca="1">+IF(AND(ISNUMBER(OFFSET('Hygiene Data'!$G$9,0,10*ROW('Hygiene Data'!G33))),'Data Summary'!DZ39="Yes"),OFFSET('Hygiene Data'!$G$9,0,10*ROW('Hygiene Data'!G33)),NA())</f>
        <v>#N/A</v>
      </c>
      <c r="BL39" s="300" t="e">
        <f ca="1">+IF(AND(ISNUMBER(OFFSET('Hygiene Data'!$H$5,0,10*ROW('Hygiene Data'!H33))),'Data Summary'!EA39="Yes"),OFFSET('Hygiene Data'!$H$5,0,10*ROW('Hygiene Data'!H33)),NA())</f>
        <v>#N/A</v>
      </c>
      <c r="BM39" s="300" t="e">
        <f ca="1">+IF(AND(ISNUMBER(OFFSET('Hygiene Data'!$H$7,0,10*ROW('Hygiene Data'!H33))),'Data Summary'!EB39="Yes"),OFFSET('Hygiene Data'!$H$7,0,10*ROW('Hygiene Data'!H33)),NA())</f>
        <v>#N/A</v>
      </c>
      <c r="BN39" s="300" t="e">
        <f ca="1">+IF(AND(ISNUMBER(OFFSET('Hygiene Data'!$H$9,0,10*ROW('Hygiene Data'!H33))),'Data Summary'!EC39="Yes"),OFFSET('Hygiene Data'!$H$9,0,10*ROW('Hygiene Data'!H33)),NA())</f>
        <v>#N/A</v>
      </c>
      <c r="BO39" s="300" t="e">
        <f ca="1">+IF(AND(ISNUMBER(OFFSET('Hygiene Data'!$I$5,0,10*ROW('Hygiene Data'!I33))),'Data Summary'!ED39="Yes"),OFFSET('Hygiene Data'!$I$5,0,10*ROW('Hygiene Data'!I33)),NA())</f>
        <v>#N/A</v>
      </c>
      <c r="BP39" s="300" t="e">
        <f ca="1">+IF(AND(ISNUMBER(OFFSET('Hygiene Data'!$I$7,0,10*ROW('Hygiene Data'!I33))),'Data Summary'!EE39="Yes"),OFFSET('Hygiene Data'!$I$7,0,10*ROW('Hygiene Data'!I33)),NA())</f>
        <v>#N/A</v>
      </c>
      <c r="BQ39" s="300" t="e">
        <f ca="1">+IF(AND(ISNUMBER(OFFSET('Hygiene Data'!$I$9,0,10*ROW('Hygiene Data'!I33))),'Data Summary'!EF39="Yes"),OFFSET('Hygiene Data'!$I$9,0,10*ROW('Hygiene Data'!I33)),NA())</f>
        <v>#N/A</v>
      </c>
    </row>
    <row r="40" spans="1:69" x14ac:dyDescent="0.2">
      <c r="A40" s="296" t="e">
        <f ca="1">+RIGHT('Data Summary'!A40,LEN('Data Summary'!A40)-9)</f>
        <v>#VALUE!</v>
      </c>
      <c r="B40" s="270" t="str">
        <f ca="1">+IF(ISTEXT('Data Summary'!B40),'Data Summary'!B40,"")</f>
        <v/>
      </c>
      <c r="C40" s="297" t="e">
        <f ca="1">+VALUE('Data Summary'!C40)</f>
        <v>#VALUE!</v>
      </c>
      <c r="D40" s="298" t="e">
        <f ca="1">+IF(AND(ISNUMBER(OFFSET('Water Data'!$D$4,0,10*ROW('Water Data'!D34))),'Data Summary'!BS40="Yes"),100-OFFSET('Water Data'!$D$4,0,10*ROW('Water Data'!D34)),NA())</f>
        <v>#N/A</v>
      </c>
      <c r="E40" s="298" t="e">
        <f ca="1">+IF(AND(ISNUMBER(OFFSET('Water Data'!$D$6,0,10*ROW('Water Data'!D34))),'Data Summary'!BT40="Yes"),OFFSET('Water Data'!$D$6,0,10*ROW('Water Data'!D34)),NA())</f>
        <v>#N/A</v>
      </c>
      <c r="F40" s="298" t="e">
        <f ca="1">+IF(AND(ISNUMBER(OFFSET('Water Data'!$D$9,0,10*ROW('Water Data'!D34))),'Data Summary'!BU40="Yes"),OFFSET('Water Data'!$D$9,0,10*ROW('Water Data'!D34)),NA())</f>
        <v>#N/A</v>
      </c>
      <c r="G40" s="298" t="e">
        <f ca="1">+IF(AND(ISNUMBER(OFFSET('Water Data'!$E$4,0,10*ROW('Water Data'!E34))),'Data Summary'!BV40="Yes"),100-OFFSET('Water Data'!$E$4,0,10*ROW('Water Data'!E34)),NA())</f>
        <v>#N/A</v>
      </c>
      <c r="H40" s="298" t="e">
        <f ca="1">+IF(AND(ISNUMBER(OFFSET('Water Data'!$E$6,0,10*ROW('Water Data'!E34))),'Data Summary'!BW40="Yes"),OFFSET('Water Data'!$E$6,0,10*ROW('Water Data'!E34)),NA())</f>
        <v>#N/A</v>
      </c>
      <c r="I40" s="298" t="e">
        <f ca="1">+IF(AND(ISNUMBER(OFFSET('Water Data'!$E$9,0,10*ROW('Water Data'!E34))),'Data Summary'!BX40="Yes"),OFFSET('Water Data'!$E$9,0,10*ROW('Water Data'!E34)),NA())</f>
        <v>#N/A</v>
      </c>
      <c r="J40" s="298" t="e">
        <f ca="1">+IF(AND(ISNUMBER(OFFSET('Water Data'!$F$4,0,10*ROW('Water Data'!F34))),'Data Summary'!BY40="Yes"),100-OFFSET('Water Data'!$F$4,0,10*ROW('Water Data'!F34)),NA())</f>
        <v>#N/A</v>
      </c>
      <c r="K40" s="298" t="e">
        <f ca="1">+IF(AND(ISNUMBER(OFFSET('Water Data'!$F$6,0,10*ROW('Water Data'!F34))),'Data Summary'!BZ40="Yes"),OFFSET('Water Data'!$F$6,0,10*ROW('Water Data'!F34)),NA())</f>
        <v>#N/A</v>
      </c>
      <c r="L40" s="298" t="e">
        <f ca="1">+IF(AND(ISNUMBER(OFFSET('Water Data'!$F$9,0,10*ROW('Water Data'!F34))),'Data Summary'!CA40="Yes"),OFFSET('Water Data'!$F$9,0,10*ROW('Water Data'!F34)),NA())</f>
        <v>#N/A</v>
      </c>
      <c r="M40" s="298" t="e">
        <f ca="1">+IF(AND(ISNUMBER(OFFSET('Water Data'!$G$4,0,10*ROW('Water Data'!G34))),'Data Summary'!CB40="Yes"),100-OFFSET('Water Data'!$G$4,0,10*ROW('Water Data'!G34)),NA())</f>
        <v>#N/A</v>
      </c>
      <c r="N40" s="298" t="e">
        <f ca="1">+IF(AND(ISNUMBER(OFFSET('Water Data'!$G$6,0,10*ROW('Water Data'!G34))),'Data Summary'!CC40="Yes"),OFFSET('Water Data'!$G$6,0,10*ROW('Water Data'!G34)),NA())</f>
        <v>#N/A</v>
      </c>
      <c r="O40" s="298" t="e">
        <f ca="1">+IF(AND(ISNUMBER(OFFSET('Water Data'!$G$9,0,10*ROW('Water Data'!G34))),'Data Summary'!CD40="Yes"),OFFSET('Water Data'!$G$9,0,10*ROW('Water Data'!G34)),NA())</f>
        <v>#N/A</v>
      </c>
      <c r="P40" s="298" t="e">
        <f ca="1">+IF(AND(ISNUMBER(OFFSET('Water Data'!$H$4,0,10*ROW('Water Data'!H34))),'Data Summary'!CE40="Yes"),100-OFFSET('Water Data'!$H$4,0,10*ROW('Water Data'!H34)),NA())</f>
        <v>#N/A</v>
      </c>
      <c r="Q40" s="298" t="e">
        <f ca="1">+IF(AND(ISNUMBER(OFFSET('Water Data'!$H$6,0,10*ROW('Water Data'!H34))),'Data Summary'!CF40="Yes"),OFFSET('Water Data'!$H$6,0,10*ROW('Water Data'!H34)),NA())</f>
        <v>#N/A</v>
      </c>
      <c r="R40" s="298" t="e">
        <f ca="1">+IF(AND(ISNUMBER(OFFSET('Water Data'!$H$9,0,10*ROW('Water Data'!H34))),'Data Summary'!CG40="Yes"),OFFSET('Water Data'!$H$9,0,10*ROW('Water Data'!H34)),NA())</f>
        <v>#N/A</v>
      </c>
      <c r="S40" s="298" t="e">
        <f ca="1">+IF(AND(ISNUMBER(OFFSET('Water Data'!$I$4,0,10*ROW('Water Data'!I34))),'Data Summary'!CH40="Yes"),100-OFFSET('Water Data'!$I$4,0,10*ROW('Water Data'!I34)),NA())</f>
        <v>#N/A</v>
      </c>
      <c r="T40" s="298" t="e">
        <f ca="1">+IF(AND(ISNUMBER(OFFSET('Water Data'!$I$6,0,10*ROW('Water Data'!I34))),'Data Summary'!CI40="Yes"),OFFSET('Water Data'!$I$6,0,10*ROW('Water Data'!I34)),NA())</f>
        <v>#N/A</v>
      </c>
      <c r="U40" s="298" t="e">
        <f ca="1">+IF(AND(ISNUMBER(OFFSET('Water Data'!$I$9,0,10*ROW('Water Data'!I34))),'Data Summary'!CJ40="Yes"),OFFSET('Water Data'!$I$9,0,10*ROW('Water Data'!I34)),NA())</f>
        <v>#N/A</v>
      </c>
      <c r="V40" s="299" t="e">
        <f ca="1">+IF(AND(ISNUMBER(OFFSET('Sanitation Data'!$D$4,0,10*ROW('Sanitation Data'!D34))),'Data Summary'!CK40="Yes"),100-OFFSET('Sanitation Data'!$D$4,0,10*ROW('Sanitation Data'!D34)),NA())</f>
        <v>#N/A</v>
      </c>
      <c r="W40" s="299" t="e">
        <f ca="1">+IF(AND(ISNUMBER(OFFSET('Sanitation Data'!$D$6,0,10*ROW('Sanitation Data'!D34))),'Data Summary'!CL40="Yes"),OFFSET('Sanitation Data'!$D$6,0,10*ROW('Sanitation Data'!D34)),NA())</f>
        <v>#N/A</v>
      </c>
      <c r="X40" s="299" t="e">
        <f ca="1">+IF(AND(ISNUMBER(OFFSET('Sanitation Data'!$D$10,0,10*ROW('Sanitation Data'!D34))),'Data Summary'!CM40="Yes"),OFFSET('Sanitation Data'!$D$10,0,10*ROW('Sanitation Data'!D34)),NA())</f>
        <v>#N/A</v>
      </c>
      <c r="Y40" s="299" t="e">
        <f ca="1">+IF(AND(ISNUMBER(OFFSET('Sanitation Data'!$D$11,0,10*ROW('Sanitation Data'!D34))),'Data Summary'!CN40="Yes"),OFFSET('Sanitation Data'!$D$11,0,10*ROW('Sanitation Data'!D34)),NA())</f>
        <v>#N/A</v>
      </c>
      <c r="Z40" s="299" t="e">
        <f ca="1">+IF(AND(ISNUMBER(OFFSET('Sanitation Data'!$D$12,0,10*ROW('Sanitation Data'!D34))),'Data Summary'!CO40="Yes"),OFFSET('Sanitation Data'!$D$12,0,10*ROW('Sanitation Data'!D34)),NA())</f>
        <v>#N/A</v>
      </c>
      <c r="AA40" s="299" t="e">
        <f ca="1">+IF(AND(ISNUMBER(OFFSET('Sanitation Data'!$E$4,0,10*ROW('Sanitation Data'!E34))),'Data Summary'!CP40="Yes"),100-OFFSET('Sanitation Data'!$E$4,0,10*ROW('Sanitation Data'!E34)),NA())</f>
        <v>#N/A</v>
      </c>
      <c r="AB40" s="299" t="e">
        <f ca="1">+IF(AND(ISNUMBER(OFFSET('Sanitation Data'!$E$6,0,10*ROW('Sanitation Data'!E34))),'Data Summary'!CQ40="Yes"),OFFSET('Sanitation Data'!$E$6,0,10*ROW('Sanitation Data'!E34)),NA())</f>
        <v>#N/A</v>
      </c>
      <c r="AC40" s="299" t="e">
        <f ca="1">+IF(AND(ISNUMBER(OFFSET('Sanitation Data'!$E$10,0,10*ROW('Sanitation Data'!E34))),'Data Summary'!CR40="Yes"),OFFSET('Sanitation Data'!$E$10,0,10*ROW('Sanitation Data'!E34)),NA())</f>
        <v>#N/A</v>
      </c>
      <c r="AD40" s="299" t="e">
        <f ca="1">+IF(AND(ISNUMBER(OFFSET('Sanitation Data'!$E$11,0,10*ROW('Sanitation Data'!E34))),'Data Summary'!CS40="Yes"),OFFSET('Sanitation Data'!$E$11,0,10*ROW('Sanitation Data'!E34)),NA())</f>
        <v>#N/A</v>
      </c>
      <c r="AE40" s="299" t="e">
        <f ca="1">+IF(AND(ISNUMBER(OFFSET('Sanitation Data'!$E$12,0,10*ROW('Sanitation Data'!E34))),'Data Summary'!CT40="Yes"),OFFSET('Sanitation Data'!$E$12,0,10*ROW('Sanitation Data'!E34)),NA())</f>
        <v>#N/A</v>
      </c>
      <c r="AF40" s="299" t="e">
        <f ca="1">+IF(AND(ISNUMBER(OFFSET('Sanitation Data'!$F$4,0,10*ROW('Sanitation Data'!F34))),'Data Summary'!CU40="Yes"),100-OFFSET('Sanitation Data'!$F$4,0,10*ROW('Sanitation Data'!F34)),NA())</f>
        <v>#N/A</v>
      </c>
      <c r="AG40" s="299" t="e">
        <f ca="1">+IF(AND(ISNUMBER(OFFSET('Sanitation Data'!$F$6,0,10*ROW('Sanitation Data'!F34))),'Data Summary'!CV40="Yes"),OFFSET('Sanitation Data'!$F$6,0,10*ROW('Sanitation Data'!F34)),NA())</f>
        <v>#N/A</v>
      </c>
      <c r="AH40" s="299" t="e">
        <f ca="1">+IF(AND(ISNUMBER(OFFSET('Sanitation Data'!$F$10,0,10*ROW('Sanitation Data'!F34))),'Data Summary'!CW40="Yes"),OFFSET('Sanitation Data'!$F$10,0,10*ROW('Sanitation Data'!F34)),NA())</f>
        <v>#N/A</v>
      </c>
      <c r="AI40" s="299" t="e">
        <f ca="1">+IF(AND(ISNUMBER(OFFSET('Sanitation Data'!$F$11,0,10*ROW('Sanitation Data'!F34))),'Data Summary'!CX40="Yes"),OFFSET('Sanitation Data'!$F$11,0,10*ROW('Sanitation Data'!F34)),NA())</f>
        <v>#N/A</v>
      </c>
      <c r="AJ40" s="299" t="e">
        <f ca="1">+IF(AND(ISNUMBER(OFFSET('Sanitation Data'!$F$12,0,10*ROW('Sanitation Data'!F34))),'Data Summary'!CY40="Yes"),OFFSET('Sanitation Data'!$F$12,0,10*ROW('Sanitation Data'!F34)),NA())</f>
        <v>#N/A</v>
      </c>
      <c r="AK40" s="299" t="e">
        <f ca="1">+IF(AND(ISNUMBER(OFFSET('Sanitation Data'!$G$4,0,10*ROW('Sanitation Data'!G34))),'Data Summary'!CZ40="Yes"),100-OFFSET('Sanitation Data'!$G$4,0,10*ROW('Sanitation Data'!G34)),NA())</f>
        <v>#N/A</v>
      </c>
      <c r="AL40" s="299" t="e">
        <f ca="1">+IF(AND(ISNUMBER(OFFSET('Sanitation Data'!$G$6,0,10*ROW('Sanitation Data'!G34))),'Data Summary'!DA40="Yes"),OFFSET('Sanitation Data'!$G$6,0,10*ROW('Sanitation Data'!G34)),NA())</f>
        <v>#N/A</v>
      </c>
      <c r="AM40" s="299" t="e">
        <f ca="1">+IF(AND(ISNUMBER(OFFSET('Sanitation Data'!$G$10,0,10*ROW('Sanitation Data'!G34))),'Data Summary'!DB40="Yes"),OFFSET('Sanitation Data'!$G$10,0,10*ROW('Sanitation Data'!G34)),NA())</f>
        <v>#N/A</v>
      </c>
      <c r="AN40" s="299" t="e">
        <f ca="1">+IF(AND(ISNUMBER(OFFSET('Sanitation Data'!$G$11,0,10*ROW('Sanitation Data'!G34))),'Data Summary'!DC40="Yes"),OFFSET('Sanitation Data'!$G$11,0,10*ROW('Sanitation Data'!G34)),NA())</f>
        <v>#N/A</v>
      </c>
      <c r="AO40" s="299" t="e">
        <f ca="1">+IF(AND(ISNUMBER(OFFSET('Sanitation Data'!$G$12,0,10*ROW('Sanitation Data'!G34))),'Data Summary'!DD40="Yes"),OFFSET('Sanitation Data'!$G$12,0,10*ROW('Sanitation Data'!G34)),NA())</f>
        <v>#N/A</v>
      </c>
      <c r="AP40" s="299" t="e">
        <f ca="1">+IF(AND(ISNUMBER(OFFSET('Sanitation Data'!$H$4,0,10*ROW('Sanitation Data'!H34))),'Data Summary'!DE40="Yes"),100-OFFSET('Sanitation Data'!$H$4,0,10*ROW('Sanitation Data'!H34)),NA())</f>
        <v>#N/A</v>
      </c>
      <c r="AQ40" s="299" t="e">
        <f ca="1">+IF(AND(ISNUMBER(OFFSET('Sanitation Data'!$H$6,0,10*ROW('Sanitation Data'!H34))),'Data Summary'!DF40="Yes"),OFFSET('Sanitation Data'!$H$6,0,10*ROW('Sanitation Data'!H34)),NA())</f>
        <v>#N/A</v>
      </c>
      <c r="AR40" s="299" t="e">
        <f ca="1">+IF(AND(ISNUMBER(OFFSET('Sanitation Data'!$H$10,0,10*ROW('Sanitation Data'!H34))),'Data Summary'!DG40="Yes"),OFFSET('Sanitation Data'!$H$10,0,10*ROW('Sanitation Data'!H34)),NA())</f>
        <v>#N/A</v>
      </c>
      <c r="AS40" s="299" t="e">
        <f ca="1">+IF(AND(ISNUMBER(OFFSET('Sanitation Data'!$H$11,0,10*ROW('Sanitation Data'!H34))),'Data Summary'!DH40="Yes"),OFFSET('Sanitation Data'!$H$11,0,10*ROW('Sanitation Data'!H34)),NA())</f>
        <v>#N/A</v>
      </c>
      <c r="AT40" s="299" t="e">
        <f ca="1">+IF(AND(ISNUMBER(OFFSET('Sanitation Data'!$H$12,0,10*ROW('Sanitation Data'!H34))),'Data Summary'!DI40="Yes"),OFFSET('Sanitation Data'!$H$12,0,10*ROW('Sanitation Data'!H34)),NA())</f>
        <v>#N/A</v>
      </c>
      <c r="AU40" s="299" t="e">
        <f ca="1">+IF(AND(ISNUMBER(OFFSET('Sanitation Data'!$I$4,0,10*ROW('Sanitation Data'!I34))),'Data Summary'!DJ40="Yes"),100-OFFSET('Sanitation Data'!$I$4,0,10*ROW('Sanitation Data'!I34)),NA())</f>
        <v>#N/A</v>
      </c>
      <c r="AV40" s="299" t="e">
        <f ca="1">+IF(AND(ISNUMBER(OFFSET('Sanitation Data'!$I$6,0,10*ROW('Sanitation Data'!I34))),'Data Summary'!DK40="Yes"),OFFSET('Sanitation Data'!$I$6,0,10*ROW('Sanitation Data'!I34)),NA())</f>
        <v>#N/A</v>
      </c>
      <c r="AW40" s="299" t="e">
        <f ca="1">+IF(AND(ISNUMBER(OFFSET('Sanitation Data'!$I$10,0,10*ROW('Sanitation Data'!I34))),'Data Summary'!DL40="Yes"),OFFSET('Sanitation Data'!$I$10,0,10*ROW('Sanitation Data'!I34)),NA())</f>
        <v>#N/A</v>
      </c>
      <c r="AX40" s="299" t="e">
        <f ca="1">+IF(AND(ISNUMBER(OFFSET('Sanitation Data'!$I$11,0,10*ROW('Sanitation Data'!I34))),'Data Summary'!DM40="Yes"),OFFSET('Sanitation Data'!$I$11,0,10*ROW('Sanitation Data'!I34)),NA())</f>
        <v>#N/A</v>
      </c>
      <c r="AY40" s="299" t="e">
        <f ca="1">+IF(AND(ISNUMBER(OFFSET('Sanitation Data'!$I$12,0,10*ROW('Sanitation Data'!I34))),'Data Summary'!DN40="Yes"),OFFSET('Sanitation Data'!$I$12,0,10*ROW('Sanitation Data'!I34)),NA())</f>
        <v>#N/A</v>
      </c>
      <c r="AZ40" s="300" t="e">
        <f ca="1">+IF(AND(ISNUMBER(OFFSET('Hygiene Data'!$D$5,0,10*ROW('Hygiene Data'!D34))),'Data Summary'!DO40="Yes"),OFFSET('Hygiene Data'!$D$5,0,10*ROW('Hygiene Data'!D34)),NA())</f>
        <v>#N/A</v>
      </c>
      <c r="BA40" s="300" t="e">
        <f ca="1">+IF(AND(ISNUMBER(OFFSET('Hygiene Data'!$D$7,0,10*ROW('Hygiene Data'!D34))),'Data Summary'!DP40="Yes"),OFFSET('Hygiene Data'!$D$7,0,10*ROW('Hygiene Data'!D34)),NA())</f>
        <v>#N/A</v>
      </c>
      <c r="BB40" s="300" t="e">
        <f ca="1">+IF(AND(ISNUMBER(OFFSET('Hygiene Data'!$D$9,0,10*ROW('Hygiene Data'!D34))),'Data Summary'!DQ40="Yes"),OFFSET('Hygiene Data'!$D$9,0,10*ROW('Hygiene Data'!D34)),NA())</f>
        <v>#N/A</v>
      </c>
      <c r="BC40" s="300" t="e">
        <f ca="1">+IF(AND(ISNUMBER(OFFSET('Hygiene Data'!$E$5,0,10*ROW('Hygiene Data'!E34))),'Data Summary'!DR40="Yes"),OFFSET('Hygiene Data'!$E$5,0,10*ROW('Hygiene Data'!E34)),NA())</f>
        <v>#N/A</v>
      </c>
      <c r="BD40" s="300" t="e">
        <f ca="1">+IF(AND(ISNUMBER(OFFSET('Hygiene Data'!$E$7,0,10*ROW('Hygiene Data'!E34))),'Data Summary'!DS40="Yes"),OFFSET('Hygiene Data'!$E$7,0,10*ROW('Hygiene Data'!E34)),NA())</f>
        <v>#N/A</v>
      </c>
      <c r="BE40" s="300" t="e">
        <f ca="1">+IF(AND(ISNUMBER(OFFSET('Hygiene Data'!$E$9,0,10*ROW('Hygiene Data'!E34))),'Data Summary'!DT40="Yes"),OFFSET('Hygiene Data'!$E$9,0,10*ROW('Hygiene Data'!E34)),NA())</f>
        <v>#N/A</v>
      </c>
      <c r="BF40" s="300" t="e">
        <f ca="1">+IF(AND(ISNUMBER(OFFSET('Hygiene Data'!$F$5,0,10*ROW('Hygiene Data'!F34))),'Data Summary'!DU40="Yes"),OFFSET('Hygiene Data'!$F$5,0,10*ROW('Hygiene Data'!F34)),NA())</f>
        <v>#N/A</v>
      </c>
      <c r="BG40" s="300" t="e">
        <f ca="1">+IF(AND(ISNUMBER(OFFSET('Hygiene Data'!$F$7,0,10*ROW('Hygiene Data'!F34))),'Data Summary'!DV40="Yes"),OFFSET('Hygiene Data'!$F$7,0,10*ROW('Hygiene Data'!F34)),NA())</f>
        <v>#N/A</v>
      </c>
      <c r="BH40" s="300" t="e">
        <f ca="1">+IF(AND(ISNUMBER(OFFSET('Hygiene Data'!$F$9,0,10*ROW('Hygiene Data'!F34))),'Data Summary'!DW40="Yes"),OFFSET('Hygiene Data'!$F$9,0,10*ROW('Hygiene Data'!F34)),NA())</f>
        <v>#N/A</v>
      </c>
      <c r="BI40" s="300" t="e">
        <f ca="1">+IF(AND(ISNUMBER(OFFSET('Hygiene Data'!$G$5,0,10*ROW('Hygiene Data'!G34))),'Data Summary'!DX40="Yes"),OFFSET('Hygiene Data'!$G$5,0,10*ROW('Hygiene Data'!G34)),NA())</f>
        <v>#N/A</v>
      </c>
      <c r="BJ40" s="300" t="e">
        <f ca="1">+IF(AND(ISNUMBER(OFFSET('Hygiene Data'!$G$7,0,10*ROW('Hygiene Data'!G34))),'Data Summary'!DY40="Yes"),OFFSET('Hygiene Data'!$G$7,0,10*ROW('Hygiene Data'!G34)),NA())</f>
        <v>#N/A</v>
      </c>
      <c r="BK40" s="300" t="e">
        <f ca="1">+IF(AND(ISNUMBER(OFFSET('Hygiene Data'!$G$9,0,10*ROW('Hygiene Data'!G34))),'Data Summary'!DZ40="Yes"),OFFSET('Hygiene Data'!$G$9,0,10*ROW('Hygiene Data'!G34)),NA())</f>
        <v>#N/A</v>
      </c>
      <c r="BL40" s="300" t="e">
        <f ca="1">+IF(AND(ISNUMBER(OFFSET('Hygiene Data'!$H$5,0,10*ROW('Hygiene Data'!H34))),'Data Summary'!EA40="Yes"),OFFSET('Hygiene Data'!$H$5,0,10*ROW('Hygiene Data'!H34)),NA())</f>
        <v>#N/A</v>
      </c>
      <c r="BM40" s="300" t="e">
        <f ca="1">+IF(AND(ISNUMBER(OFFSET('Hygiene Data'!$H$7,0,10*ROW('Hygiene Data'!H34))),'Data Summary'!EB40="Yes"),OFFSET('Hygiene Data'!$H$7,0,10*ROW('Hygiene Data'!H34)),NA())</f>
        <v>#N/A</v>
      </c>
      <c r="BN40" s="300" t="e">
        <f ca="1">+IF(AND(ISNUMBER(OFFSET('Hygiene Data'!$H$9,0,10*ROW('Hygiene Data'!H34))),'Data Summary'!EC40="Yes"),OFFSET('Hygiene Data'!$H$9,0,10*ROW('Hygiene Data'!H34)),NA())</f>
        <v>#N/A</v>
      </c>
      <c r="BO40" s="300" t="e">
        <f ca="1">+IF(AND(ISNUMBER(OFFSET('Hygiene Data'!$I$5,0,10*ROW('Hygiene Data'!I34))),'Data Summary'!ED40="Yes"),OFFSET('Hygiene Data'!$I$5,0,10*ROW('Hygiene Data'!I34)),NA())</f>
        <v>#N/A</v>
      </c>
      <c r="BP40" s="300" t="e">
        <f ca="1">+IF(AND(ISNUMBER(OFFSET('Hygiene Data'!$I$7,0,10*ROW('Hygiene Data'!I34))),'Data Summary'!EE40="Yes"),OFFSET('Hygiene Data'!$I$7,0,10*ROW('Hygiene Data'!I34)),NA())</f>
        <v>#N/A</v>
      </c>
      <c r="BQ40" s="300" t="e">
        <f ca="1">+IF(AND(ISNUMBER(OFFSET('Hygiene Data'!$I$9,0,10*ROW('Hygiene Data'!I34))),'Data Summary'!EF40="Yes"),OFFSET('Hygiene Data'!$I$9,0,10*ROW('Hygiene Data'!I34)),NA())</f>
        <v>#N/A</v>
      </c>
    </row>
    <row r="41" spans="1:69" x14ac:dyDescent="0.2">
      <c r="A41" s="296" t="e">
        <f ca="1">+RIGHT('Data Summary'!A41,LEN('Data Summary'!A41)-9)</f>
        <v>#VALUE!</v>
      </c>
      <c r="B41" s="270" t="str">
        <f ca="1">+IF(ISTEXT('Data Summary'!B41),'Data Summary'!B41,"")</f>
        <v/>
      </c>
      <c r="C41" s="297" t="e">
        <f ca="1">+VALUE('Data Summary'!C41)</f>
        <v>#VALUE!</v>
      </c>
      <c r="D41" s="298" t="e">
        <f ca="1">+IF(AND(ISNUMBER(OFFSET('Water Data'!$D$4,0,10*ROW('Water Data'!D35))),'Data Summary'!BS41="Yes"),100-OFFSET('Water Data'!$D$4,0,10*ROW('Water Data'!D35)),NA())</f>
        <v>#N/A</v>
      </c>
      <c r="E41" s="298" t="e">
        <f ca="1">+IF(AND(ISNUMBER(OFFSET('Water Data'!$D$6,0,10*ROW('Water Data'!D35))),'Data Summary'!BT41="Yes"),OFFSET('Water Data'!$D$6,0,10*ROW('Water Data'!D35)),NA())</f>
        <v>#N/A</v>
      </c>
      <c r="F41" s="298" t="e">
        <f ca="1">+IF(AND(ISNUMBER(OFFSET('Water Data'!$D$9,0,10*ROW('Water Data'!D35))),'Data Summary'!BU41="Yes"),OFFSET('Water Data'!$D$9,0,10*ROW('Water Data'!D35)),NA())</f>
        <v>#N/A</v>
      </c>
      <c r="G41" s="298" t="e">
        <f ca="1">+IF(AND(ISNUMBER(OFFSET('Water Data'!$E$4,0,10*ROW('Water Data'!E35))),'Data Summary'!BV41="Yes"),100-OFFSET('Water Data'!$E$4,0,10*ROW('Water Data'!E35)),NA())</f>
        <v>#N/A</v>
      </c>
      <c r="H41" s="298" t="e">
        <f ca="1">+IF(AND(ISNUMBER(OFFSET('Water Data'!$E$6,0,10*ROW('Water Data'!E35))),'Data Summary'!BW41="Yes"),OFFSET('Water Data'!$E$6,0,10*ROW('Water Data'!E35)),NA())</f>
        <v>#N/A</v>
      </c>
      <c r="I41" s="298" t="e">
        <f ca="1">+IF(AND(ISNUMBER(OFFSET('Water Data'!$E$9,0,10*ROW('Water Data'!E35))),'Data Summary'!BX41="Yes"),OFFSET('Water Data'!$E$9,0,10*ROW('Water Data'!E35)),NA())</f>
        <v>#N/A</v>
      </c>
      <c r="J41" s="298" t="e">
        <f ca="1">+IF(AND(ISNUMBER(OFFSET('Water Data'!$F$4,0,10*ROW('Water Data'!F35))),'Data Summary'!BY41="Yes"),100-OFFSET('Water Data'!$F$4,0,10*ROW('Water Data'!F35)),NA())</f>
        <v>#N/A</v>
      </c>
      <c r="K41" s="298" t="e">
        <f ca="1">+IF(AND(ISNUMBER(OFFSET('Water Data'!$F$6,0,10*ROW('Water Data'!F35))),'Data Summary'!BZ41="Yes"),OFFSET('Water Data'!$F$6,0,10*ROW('Water Data'!F35)),NA())</f>
        <v>#N/A</v>
      </c>
      <c r="L41" s="298" t="e">
        <f ca="1">+IF(AND(ISNUMBER(OFFSET('Water Data'!$F$9,0,10*ROW('Water Data'!F35))),'Data Summary'!CA41="Yes"),OFFSET('Water Data'!$F$9,0,10*ROW('Water Data'!F35)),NA())</f>
        <v>#N/A</v>
      </c>
      <c r="M41" s="298" t="e">
        <f ca="1">+IF(AND(ISNUMBER(OFFSET('Water Data'!$G$4,0,10*ROW('Water Data'!G35))),'Data Summary'!CB41="Yes"),100-OFFSET('Water Data'!$G$4,0,10*ROW('Water Data'!G35)),NA())</f>
        <v>#N/A</v>
      </c>
      <c r="N41" s="298" t="e">
        <f ca="1">+IF(AND(ISNUMBER(OFFSET('Water Data'!$G$6,0,10*ROW('Water Data'!G35))),'Data Summary'!CC41="Yes"),OFFSET('Water Data'!$G$6,0,10*ROW('Water Data'!G35)),NA())</f>
        <v>#N/A</v>
      </c>
      <c r="O41" s="298" t="e">
        <f ca="1">+IF(AND(ISNUMBER(OFFSET('Water Data'!$G$9,0,10*ROW('Water Data'!G35))),'Data Summary'!CD41="Yes"),OFFSET('Water Data'!$G$9,0,10*ROW('Water Data'!G35)),NA())</f>
        <v>#N/A</v>
      </c>
      <c r="P41" s="298" t="e">
        <f ca="1">+IF(AND(ISNUMBER(OFFSET('Water Data'!$H$4,0,10*ROW('Water Data'!H35))),'Data Summary'!CE41="Yes"),100-OFFSET('Water Data'!$H$4,0,10*ROW('Water Data'!H35)),NA())</f>
        <v>#N/A</v>
      </c>
      <c r="Q41" s="298" t="e">
        <f ca="1">+IF(AND(ISNUMBER(OFFSET('Water Data'!$H$6,0,10*ROW('Water Data'!H35))),'Data Summary'!CF41="Yes"),OFFSET('Water Data'!$H$6,0,10*ROW('Water Data'!H35)),NA())</f>
        <v>#N/A</v>
      </c>
      <c r="R41" s="298" t="e">
        <f ca="1">+IF(AND(ISNUMBER(OFFSET('Water Data'!$H$9,0,10*ROW('Water Data'!H35))),'Data Summary'!CG41="Yes"),OFFSET('Water Data'!$H$9,0,10*ROW('Water Data'!H35)),NA())</f>
        <v>#N/A</v>
      </c>
      <c r="S41" s="298" t="e">
        <f ca="1">+IF(AND(ISNUMBER(OFFSET('Water Data'!$I$4,0,10*ROW('Water Data'!I35))),'Data Summary'!CH41="Yes"),100-OFFSET('Water Data'!$I$4,0,10*ROW('Water Data'!I35)),NA())</f>
        <v>#N/A</v>
      </c>
      <c r="T41" s="298" t="e">
        <f ca="1">+IF(AND(ISNUMBER(OFFSET('Water Data'!$I$6,0,10*ROW('Water Data'!I35))),'Data Summary'!CI41="Yes"),OFFSET('Water Data'!$I$6,0,10*ROW('Water Data'!I35)),NA())</f>
        <v>#N/A</v>
      </c>
      <c r="U41" s="298" t="e">
        <f ca="1">+IF(AND(ISNUMBER(OFFSET('Water Data'!$I$9,0,10*ROW('Water Data'!I35))),'Data Summary'!CJ41="Yes"),OFFSET('Water Data'!$I$9,0,10*ROW('Water Data'!I35)),NA())</f>
        <v>#N/A</v>
      </c>
      <c r="V41" s="299" t="e">
        <f ca="1">+IF(AND(ISNUMBER(OFFSET('Sanitation Data'!$D$4,0,10*ROW('Sanitation Data'!D35))),'Data Summary'!CK41="Yes"),100-OFFSET('Sanitation Data'!$D$4,0,10*ROW('Sanitation Data'!D35)),NA())</f>
        <v>#N/A</v>
      </c>
      <c r="W41" s="299" t="e">
        <f ca="1">+IF(AND(ISNUMBER(OFFSET('Sanitation Data'!$D$6,0,10*ROW('Sanitation Data'!D35))),'Data Summary'!CL41="Yes"),OFFSET('Sanitation Data'!$D$6,0,10*ROW('Sanitation Data'!D35)),NA())</f>
        <v>#N/A</v>
      </c>
      <c r="X41" s="299" t="e">
        <f ca="1">+IF(AND(ISNUMBER(OFFSET('Sanitation Data'!$D$10,0,10*ROW('Sanitation Data'!D35))),'Data Summary'!CM41="Yes"),OFFSET('Sanitation Data'!$D$10,0,10*ROW('Sanitation Data'!D35)),NA())</f>
        <v>#N/A</v>
      </c>
      <c r="Y41" s="299" t="e">
        <f ca="1">+IF(AND(ISNUMBER(OFFSET('Sanitation Data'!$D$11,0,10*ROW('Sanitation Data'!D35))),'Data Summary'!CN41="Yes"),OFFSET('Sanitation Data'!$D$11,0,10*ROW('Sanitation Data'!D35)),NA())</f>
        <v>#N/A</v>
      </c>
      <c r="Z41" s="299" t="e">
        <f ca="1">+IF(AND(ISNUMBER(OFFSET('Sanitation Data'!$D$12,0,10*ROW('Sanitation Data'!D35))),'Data Summary'!CO41="Yes"),OFFSET('Sanitation Data'!$D$12,0,10*ROW('Sanitation Data'!D35)),NA())</f>
        <v>#N/A</v>
      </c>
      <c r="AA41" s="299" t="e">
        <f ca="1">+IF(AND(ISNUMBER(OFFSET('Sanitation Data'!$E$4,0,10*ROW('Sanitation Data'!E35))),'Data Summary'!CP41="Yes"),100-OFFSET('Sanitation Data'!$E$4,0,10*ROW('Sanitation Data'!E35)),NA())</f>
        <v>#N/A</v>
      </c>
      <c r="AB41" s="299" t="e">
        <f ca="1">+IF(AND(ISNUMBER(OFFSET('Sanitation Data'!$E$6,0,10*ROW('Sanitation Data'!E35))),'Data Summary'!CQ41="Yes"),OFFSET('Sanitation Data'!$E$6,0,10*ROW('Sanitation Data'!E35)),NA())</f>
        <v>#N/A</v>
      </c>
      <c r="AC41" s="299" t="e">
        <f ca="1">+IF(AND(ISNUMBER(OFFSET('Sanitation Data'!$E$10,0,10*ROW('Sanitation Data'!E35))),'Data Summary'!CR41="Yes"),OFFSET('Sanitation Data'!$E$10,0,10*ROW('Sanitation Data'!E35)),NA())</f>
        <v>#N/A</v>
      </c>
      <c r="AD41" s="299" t="e">
        <f ca="1">+IF(AND(ISNUMBER(OFFSET('Sanitation Data'!$E$11,0,10*ROW('Sanitation Data'!E35))),'Data Summary'!CS41="Yes"),OFFSET('Sanitation Data'!$E$11,0,10*ROW('Sanitation Data'!E35)),NA())</f>
        <v>#N/A</v>
      </c>
      <c r="AE41" s="299" t="e">
        <f ca="1">+IF(AND(ISNUMBER(OFFSET('Sanitation Data'!$E$12,0,10*ROW('Sanitation Data'!E35))),'Data Summary'!CT41="Yes"),OFFSET('Sanitation Data'!$E$12,0,10*ROW('Sanitation Data'!E35)),NA())</f>
        <v>#N/A</v>
      </c>
      <c r="AF41" s="299" t="e">
        <f ca="1">+IF(AND(ISNUMBER(OFFSET('Sanitation Data'!$F$4,0,10*ROW('Sanitation Data'!F35))),'Data Summary'!CU41="Yes"),100-OFFSET('Sanitation Data'!$F$4,0,10*ROW('Sanitation Data'!F35)),NA())</f>
        <v>#N/A</v>
      </c>
      <c r="AG41" s="299" t="e">
        <f ca="1">+IF(AND(ISNUMBER(OFFSET('Sanitation Data'!$F$6,0,10*ROW('Sanitation Data'!F35))),'Data Summary'!CV41="Yes"),OFFSET('Sanitation Data'!$F$6,0,10*ROW('Sanitation Data'!F35)),NA())</f>
        <v>#N/A</v>
      </c>
      <c r="AH41" s="299" t="e">
        <f ca="1">+IF(AND(ISNUMBER(OFFSET('Sanitation Data'!$F$10,0,10*ROW('Sanitation Data'!F35))),'Data Summary'!CW41="Yes"),OFFSET('Sanitation Data'!$F$10,0,10*ROW('Sanitation Data'!F35)),NA())</f>
        <v>#N/A</v>
      </c>
      <c r="AI41" s="299" t="e">
        <f ca="1">+IF(AND(ISNUMBER(OFFSET('Sanitation Data'!$F$11,0,10*ROW('Sanitation Data'!F35))),'Data Summary'!CX41="Yes"),OFFSET('Sanitation Data'!$F$11,0,10*ROW('Sanitation Data'!F35)),NA())</f>
        <v>#N/A</v>
      </c>
      <c r="AJ41" s="299" t="e">
        <f ca="1">+IF(AND(ISNUMBER(OFFSET('Sanitation Data'!$F$12,0,10*ROW('Sanitation Data'!F35))),'Data Summary'!CY41="Yes"),OFFSET('Sanitation Data'!$F$12,0,10*ROW('Sanitation Data'!F35)),NA())</f>
        <v>#N/A</v>
      </c>
      <c r="AK41" s="299" t="e">
        <f ca="1">+IF(AND(ISNUMBER(OFFSET('Sanitation Data'!$G$4,0,10*ROW('Sanitation Data'!G35))),'Data Summary'!CZ41="Yes"),100-OFFSET('Sanitation Data'!$G$4,0,10*ROW('Sanitation Data'!G35)),NA())</f>
        <v>#N/A</v>
      </c>
      <c r="AL41" s="299" t="e">
        <f ca="1">+IF(AND(ISNUMBER(OFFSET('Sanitation Data'!$G$6,0,10*ROW('Sanitation Data'!G35))),'Data Summary'!DA41="Yes"),OFFSET('Sanitation Data'!$G$6,0,10*ROW('Sanitation Data'!G35)),NA())</f>
        <v>#N/A</v>
      </c>
      <c r="AM41" s="299" t="e">
        <f ca="1">+IF(AND(ISNUMBER(OFFSET('Sanitation Data'!$G$10,0,10*ROW('Sanitation Data'!G35))),'Data Summary'!DB41="Yes"),OFFSET('Sanitation Data'!$G$10,0,10*ROW('Sanitation Data'!G35)),NA())</f>
        <v>#N/A</v>
      </c>
      <c r="AN41" s="299" t="e">
        <f ca="1">+IF(AND(ISNUMBER(OFFSET('Sanitation Data'!$G$11,0,10*ROW('Sanitation Data'!G35))),'Data Summary'!DC41="Yes"),OFFSET('Sanitation Data'!$G$11,0,10*ROW('Sanitation Data'!G35)),NA())</f>
        <v>#N/A</v>
      </c>
      <c r="AO41" s="299" t="e">
        <f ca="1">+IF(AND(ISNUMBER(OFFSET('Sanitation Data'!$G$12,0,10*ROW('Sanitation Data'!G35))),'Data Summary'!DD41="Yes"),OFFSET('Sanitation Data'!$G$12,0,10*ROW('Sanitation Data'!G35)),NA())</f>
        <v>#N/A</v>
      </c>
      <c r="AP41" s="299" t="e">
        <f ca="1">+IF(AND(ISNUMBER(OFFSET('Sanitation Data'!$H$4,0,10*ROW('Sanitation Data'!H35))),'Data Summary'!DE41="Yes"),100-OFFSET('Sanitation Data'!$H$4,0,10*ROW('Sanitation Data'!H35)),NA())</f>
        <v>#N/A</v>
      </c>
      <c r="AQ41" s="299" t="e">
        <f ca="1">+IF(AND(ISNUMBER(OFFSET('Sanitation Data'!$H$6,0,10*ROW('Sanitation Data'!H35))),'Data Summary'!DF41="Yes"),OFFSET('Sanitation Data'!$H$6,0,10*ROW('Sanitation Data'!H35)),NA())</f>
        <v>#N/A</v>
      </c>
      <c r="AR41" s="299" t="e">
        <f ca="1">+IF(AND(ISNUMBER(OFFSET('Sanitation Data'!$H$10,0,10*ROW('Sanitation Data'!H35))),'Data Summary'!DG41="Yes"),OFFSET('Sanitation Data'!$H$10,0,10*ROW('Sanitation Data'!H35)),NA())</f>
        <v>#N/A</v>
      </c>
      <c r="AS41" s="299" t="e">
        <f ca="1">+IF(AND(ISNUMBER(OFFSET('Sanitation Data'!$H$11,0,10*ROW('Sanitation Data'!H35))),'Data Summary'!DH41="Yes"),OFFSET('Sanitation Data'!$H$11,0,10*ROW('Sanitation Data'!H35)),NA())</f>
        <v>#N/A</v>
      </c>
      <c r="AT41" s="299" t="e">
        <f ca="1">+IF(AND(ISNUMBER(OFFSET('Sanitation Data'!$H$12,0,10*ROW('Sanitation Data'!H35))),'Data Summary'!DI41="Yes"),OFFSET('Sanitation Data'!$H$12,0,10*ROW('Sanitation Data'!H35)),NA())</f>
        <v>#N/A</v>
      </c>
      <c r="AU41" s="299" t="e">
        <f ca="1">+IF(AND(ISNUMBER(OFFSET('Sanitation Data'!$I$4,0,10*ROW('Sanitation Data'!I35))),'Data Summary'!DJ41="Yes"),100-OFFSET('Sanitation Data'!$I$4,0,10*ROW('Sanitation Data'!I35)),NA())</f>
        <v>#N/A</v>
      </c>
      <c r="AV41" s="299" t="e">
        <f ca="1">+IF(AND(ISNUMBER(OFFSET('Sanitation Data'!$I$6,0,10*ROW('Sanitation Data'!I35))),'Data Summary'!DK41="Yes"),OFFSET('Sanitation Data'!$I$6,0,10*ROW('Sanitation Data'!I35)),NA())</f>
        <v>#N/A</v>
      </c>
      <c r="AW41" s="299" t="e">
        <f ca="1">+IF(AND(ISNUMBER(OFFSET('Sanitation Data'!$I$10,0,10*ROW('Sanitation Data'!I35))),'Data Summary'!DL41="Yes"),OFFSET('Sanitation Data'!$I$10,0,10*ROW('Sanitation Data'!I35)),NA())</f>
        <v>#N/A</v>
      </c>
      <c r="AX41" s="299" t="e">
        <f ca="1">+IF(AND(ISNUMBER(OFFSET('Sanitation Data'!$I$11,0,10*ROW('Sanitation Data'!I35))),'Data Summary'!DM41="Yes"),OFFSET('Sanitation Data'!$I$11,0,10*ROW('Sanitation Data'!I35)),NA())</f>
        <v>#N/A</v>
      </c>
      <c r="AY41" s="299" t="e">
        <f ca="1">+IF(AND(ISNUMBER(OFFSET('Sanitation Data'!$I$12,0,10*ROW('Sanitation Data'!I35))),'Data Summary'!DN41="Yes"),OFFSET('Sanitation Data'!$I$12,0,10*ROW('Sanitation Data'!I35)),NA())</f>
        <v>#N/A</v>
      </c>
      <c r="AZ41" s="300" t="e">
        <f ca="1">+IF(AND(ISNUMBER(OFFSET('Hygiene Data'!$D$5,0,10*ROW('Hygiene Data'!D35))),'Data Summary'!DO41="Yes"),OFFSET('Hygiene Data'!$D$5,0,10*ROW('Hygiene Data'!D35)),NA())</f>
        <v>#N/A</v>
      </c>
      <c r="BA41" s="300" t="e">
        <f ca="1">+IF(AND(ISNUMBER(OFFSET('Hygiene Data'!$D$7,0,10*ROW('Hygiene Data'!D35))),'Data Summary'!DP41="Yes"),OFFSET('Hygiene Data'!$D$7,0,10*ROW('Hygiene Data'!D35)),NA())</f>
        <v>#N/A</v>
      </c>
      <c r="BB41" s="300" t="e">
        <f ca="1">+IF(AND(ISNUMBER(OFFSET('Hygiene Data'!$D$9,0,10*ROW('Hygiene Data'!D35))),'Data Summary'!DQ41="Yes"),OFFSET('Hygiene Data'!$D$9,0,10*ROW('Hygiene Data'!D35)),NA())</f>
        <v>#N/A</v>
      </c>
      <c r="BC41" s="300" t="e">
        <f ca="1">+IF(AND(ISNUMBER(OFFSET('Hygiene Data'!$E$5,0,10*ROW('Hygiene Data'!E35))),'Data Summary'!DR41="Yes"),OFFSET('Hygiene Data'!$E$5,0,10*ROW('Hygiene Data'!E35)),NA())</f>
        <v>#N/A</v>
      </c>
      <c r="BD41" s="300" t="e">
        <f ca="1">+IF(AND(ISNUMBER(OFFSET('Hygiene Data'!$E$7,0,10*ROW('Hygiene Data'!E35))),'Data Summary'!DS41="Yes"),OFFSET('Hygiene Data'!$E$7,0,10*ROW('Hygiene Data'!E35)),NA())</f>
        <v>#N/A</v>
      </c>
      <c r="BE41" s="300" t="e">
        <f ca="1">+IF(AND(ISNUMBER(OFFSET('Hygiene Data'!$E$9,0,10*ROW('Hygiene Data'!E35))),'Data Summary'!DT41="Yes"),OFFSET('Hygiene Data'!$E$9,0,10*ROW('Hygiene Data'!E35)),NA())</f>
        <v>#N/A</v>
      </c>
      <c r="BF41" s="300" t="e">
        <f ca="1">+IF(AND(ISNUMBER(OFFSET('Hygiene Data'!$F$5,0,10*ROW('Hygiene Data'!F35))),'Data Summary'!DU41="Yes"),OFFSET('Hygiene Data'!$F$5,0,10*ROW('Hygiene Data'!F35)),NA())</f>
        <v>#N/A</v>
      </c>
      <c r="BG41" s="300" t="e">
        <f ca="1">+IF(AND(ISNUMBER(OFFSET('Hygiene Data'!$F$7,0,10*ROW('Hygiene Data'!F35))),'Data Summary'!DV41="Yes"),OFFSET('Hygiene Data'!$F$7,0,10*ROW('Hygiene Data'!F35)),NA())</f>
        <v>#N/A</v>
      </c>
      <c r="BH41" s="300" t="e">
        <f ca="1">+IF(AND(ISNUMBER(OFFSET('Hygiene Data'!$F$9,0,10*ROW('Hygiene Data'!F35))),'Data Summary'!DW41="Yes"),OFFSET('Hygiene Data'!$F$9,0,10*ROW('Hygiene Data'!F35)),NA())</f>
        <v>#N/A</v>
      </c>
      <c r="BI41" s="300" t="e">
        <f ca="1">+IF(AND(ISNUMBER(OFFSET('Hygiene Data'!$G$5,0,10*ROW('Hygiene Data'!G35))),'Data Summary'!DX41="Yes"),OFFSET('Hygiene Data'!$G$5,0,10*ROW('Hygiene Data'!G35)),NA())</f>
        <v>#N/A</v>
      </c>
      <c r="BJ41" s="300" t="e">
        <f ca="1">+IF(AND(ISNUMBER(OFFSET('Hygiene Data'!$G$7,0,10*ROW('Hygiene Data'!G35))),'Data Summary'!DY41="Yes"),OFFSET('Hygiene Data'!$G$7,0,10*ROW('Hygiene Data'!G35)),NA())</f>
        <v>#N/A</v>
      </c>
      <c r="BK41" s="300" t="e">
        <f ca="1">+IF(AND(ISNUMBER(OFFSET('Hygiene Data'!$G$9,0,10*ROW('Hygiene Data'!G35))),'Data Summary'!DZ41="Yes"),OFFSET('Hygiene Data'!$G$9,0,10*ROW('Hygiene Data'!G35)),NA())</f>
        <v>#N/A</v>
      </c>
      <c r="BL41" s="300" t="e">
        <f ca="1">+IF(AND(ISNUMBER(OFFSET('Hygiene Data'!$H$5,0,10*ROW('Hygiene Data'!H35))),'Data Summary'!EA41="Yes"),OFFSET('Hygiene Data'!$H$5,0,10*ROW('Hygiene Data'!H35)),NA())</f>
        <v>#N/A</v>
      </c>
      <c r="BM41" s="300" t="e">
        <f ca="1">+IF(AND(ISNUMBER(OFFSET('Hygiene Data'!$H$7,0,10*ROW('Hygiene Data'!H35))),'Data Summary'!EB41="Yes"),OFFSET('Hygiene Data'!$H$7,0,10*ROW('Hygiene Data'!H35)),NA())</f>
        <v>#N/A</v>
      </c>
      <c r="BN41" s="300" t="e">
        <f ca="1">+IF(AND(ISNUMBER(OFFSET('Hygiene Data'!$H$9,0,10*ROW('Hygiene Data'!H35))),'Data Summary'!EC41="Yes"),OFFSET('Hygiene Data'!$H$9,0,10*ROW('Hygiene Data'!H35)),NA())</f>
        <v>#N/A</v>
      </c>
      <c r="BO41" s="300" t="e">
        <f ca="1">+IF(AND(ISNUMBER(OFFSET('Hygiene Data'!$I$5,0,10*ROW('Hygiene Data'!I35))),'Data Summary'!ED41="Yes"),OFFSET('Hygiene Data'!$I$5,0,10*ROW('Hygiene Data'!I35)),NA())</f>
        <v>#N/A</v>
      </c>
      <c r="BP41" s="300" t="e">
        <f ca="1">+IF(AND(ISNUMBER(OFFSET('Hygiene Data'!$I$7,0,10*ROW('Hygiene Data'!I35))),'Data Summary'!EE41="Yes"),OFFSET('Hygiene Data'!$I$7,0,10*ROW('Hygiene Data'!I35)),NA())</f>
        <v>#N/A</v>
      </c>
      <c r="BQ41" s="300" t="e">
        <f ca="1">+IF(AND(ISNUMBER(OFFSET('Hygiene Data'!$I$9,0,10*ROW('Hygiene Data'!I35))),'Data Summary'!EF41="Yes"),OFFSET('Hygiene Data'!$I$9,0,10*ROW('Hygiene Data'!I35)),NA())</f>
        <v>#N/A</v>
      </c>
    </row>
    <row r="42" spans="1:69" x14ac:dyDescent="0.2">
      <c r="A42" s="296" t="e">
        <f ca="1">+RIGHT('Data Summary'!A42,LEN('Data Summary'!A42)-9)</f>
        <v>#VALUE!</v>
      </c>
      <c r="B42" s="270" t="str">
        <f ca="1">+IF(ISTEXT('Data Summary'!B42),'Data Summary'!B42,"")</f>
        <v/>
      </c>
      <c r="C42" s="297" t="e">
        <f ca="1">+VALUE('Data Summary'!C42)</f>
        <v>#VALUE!</v>
      </c>
      <c r="D42" s="298" t="e">
        <f ca="1">+IF(AND(ISNUMBER(OFFSET('Water Data'!$D$4,0,10*ROW('Water Data'!D36))),'Data Summary'!BS42="Yes"),100-OFFSET('Water Data'!$D$4,0,10*ROW('Water Data'!D36)),NA())</f>
        <v>#N/A</v>
      </c>
      <c r="E42" s="298" t="e">
        <f ca="1">+IF(AND(ISNUMBER(OFFSET('Water Data'!$D$6,0,10*ROW('Water Data'!D36))),'Data Summary'!BT42="Yes"),OFFSET('Water Data'!$D$6,0,10*ROW('Water Data'!D36)),NA())</f>
        <v>#N/A</v>
      </c>
      <c r="F42" s="298" t="e">
        <f ca="1">+IF(AND(ISNUMBER(OFFSET('Water Data'!$D$9,0,10*ROW('Water Data'!D36))),'Data Summary'!BU42="Yes"),OFFSET('Water Data'!$D$9,0,10*ROW('Water Data'!D36)),NA())</f>
        <v>#N/A</v>
      </c>
      <c r="G42" s="298" t="e">
        <f ca="1">+IF(AND(ISNUMBER(OFFSET('Water Data'!$E$4,0,10*ROW('Water Data'!E36))),'Data Summary'!BV42="Yes"),100-OFFSET('Water Data'!$E$4,0,10*ROW('Water Data'!E36)),NA())</f>
        <v>#N/A</v>
      </c>
      <c r="H42" s="298" t="e">
        <f ca="1">+IF(AND(ISNUMBER(OFFSET('Water Data'!$E$6,0,10*ROW('Water Data'!E36))),'Data Summary'!BW42="Yes"),OFFSET('Water Data'!$E$6,0,10*ROW('Water Data'!E36)),NA())</f>
        <v>#N/A</v>
      </c>
      <c r="I42" s="298" t="e">
        <f ca="1">+IF(AND(ISNUMBER(OFFSET('Water Data'!$E$9,0,10*ROW('Water Data'!E36))),'Data Summary'!BX42="Yes"),OFFSET('Water Data'!$E$9,0,10*ROW('Water Data'!E36)),NA())</f>
        <v>#N/A</v>
      </c>
      <c r="J42" s="298" t="e">
        <f ca="1">+IF(AND(ISNUMBER(OFFSET('Water Data'!$F$4,0,10*ROW('Water Data'!F36))),'Data Summary'!BY42="Yes"),100-OFFSET('Water Data'!$F$4,0,10*ROW('Water Data'!F36)),NA())</f>
        <v>#N/A</v>
      </c>
      <c r="K42" s="298" t="e">
        <f ca="1">+IF(AND(ISNUMBER(OFFSET('Water Data'!$F$6,0,10*ROW('Water Data'!F36))),'Data Summary'!BZ42="Yes"),OFFSET('Water Data'!$F$6,0,10*ROW('Water Data'!F36)),NA())</f>
        <v>#N/A</v>
      </c>
      <c r="L42" s="298" t="e">
        <f ca="1">+IF(AND(ISNUMBER(OFFSET('Water Data'!$F$9,0,10*ROW('Water Data'!F36))),'Data Summary'!CA42="Yes"),OFFSET('Water Data'!$F$9,0,10*ROW('Water Data'!F36)),NA())</f>
        <v>#N/A</v>
      </c>
      <c r="M42" s="298" t="e">
        <f ca="1">+IF(AND(ISNUMBER(OFFSET('Water Data'!$G$4,0,10*ROW('Water Data'!G36))),'Data Summary'!CB42="Yes"),100-OFFSET('Water Data'!$G$4,0,10*ROW('Water Data'!G36)),NA())</f>
        <v>#N/A</v>
      </c>
      <c r="N42" s="298" t="e">
        <f ca="1">+IF(AND(ISNUMBER(OFFSET('Water Data'!$G$6,0,10*ROW('Water Data'!G36))),'Data Summary'!CC42="Yes"),OFFSET('Water Data'!$G$6,0,10*ROW('Water Data'!G36)),NA())</f>
        <v>#N/A</v>
      </c>
      <c r="O42" s="298" t="e">
        <f ca="1">+IF(AND(ISNUMBER(OFFSET('Water Data'!$G$9,0,10*ROW('Water Data'!G36))),'Data Summary'!CD42="Yes"),OFFSET('Water Data'!$G$9,0,10*ROW('Water Data'!G36)),NA())</f>
        <v>#N/A</v>
      </c>
      <c r="P42" s="298" t="e">
        <f ca="1">+IF(AND(ISNUMBER(OFFSET('Water Data'!$H$4,0,10*ROW('Water Data'!H36))),'Data Summary'!CE42="Yes"),100-OFFSET('Water Data'!$H$4,0,10*ROW('Water Data'!H36)),NA())</f>
        <v>#N/A</v>
      </c>
      <c r="Q42" s="298" t="e">
        <f ca="1">+IF(AND(ISNUMBER(OFFSET('Water Data'!$H$6,0,10*ROW('Water Data'!H36))),'Data Summary'!CF42="Yes"),OFFSET('Water Data'!$H$6,0,10*ROW('Water Data'!H36)),NA())</f>
        <v>#N/A</v>
      </c>
      <c r="R42" s="298" t="e">
        <f ca="1">+IF(AND(ISNUMBER(OFFSET('Water Data'!$H$9,0,10*ROW('Water Data'!H36))),'Data Summary'!CG42="Yes"),OFFSET('Water Data'!$H$9,0,10*ROW('Water Data'!H36)),NA())</f>
        <v>#N/A</v>
      </c>
      <c r="S42" s="298" t="e">
        <f ca="1">+IF(AND(ISNUMBER(OFFSET('Water Data'!$I$4,0,10*ROW('Water Data'!I36))),'Data Summary'!CH42="Yes"),100-OFFSET('Water Data'!$I$4,0,10*ROW('Water Data'!I36)),NA())</f>
        <v>#N/A</v>
      </c>
      <c r="T42" s="298" t="e">
        <f ca="1">+IF(AND(ISNUMBER(OFFSET('Water Data'!$I$6,0,10*ROW('Water Data'!I36))),'Data Summary'!CI42="Yes"),OFFSET('Water Data'!$I$6,0,10*ROW('Water Data'!I36)),NA())</f>
        <v>#N/A</v>
      </c>
      <c r="U42" s="298" t="e">
        <f ca="1">+IF(AND(ISNUMBER(OFFSET('Water Data'!$I$9,0,10*ROW('Water Data'!I36))),'Data Summary'!CJ42="Yes"),OFFSET('Water Data'!$I$9,0,10*ROW('Water Data'!I36)),NA())</f>
        <v>#N/A</v>
      </c>
      <c r="V42" s="299" t="e">
        <f ca="1">+IF(AND(ISNUMBER(OFFSET('Sanitation Data'!$D$4,0,10*ROW('Sanitation Data'!D36))),'Data Summary'!CK42="Yes"),100-OFFSET('Sanitation Data'!$D$4,0,10*ROW('Sanitation Data'!D36)),NA())</f>
        <v>#N/A</v>
      </c>
      <c r="W42" s="299" t="e">
        <f ca="1">+IF(AND(ISNUMBER(OFFSET('Sanitation Data'!$D$6,0,10*ROW('Sanitation Data'!D36))),'Data Summary'!CL42="Yes"),OFFSET('Sanitation Data'!$D$6,0,10*ROW('Sanitation Data'!D36)),NA())</f>
        <v>#N/A</v>
      </c>
      <c r="X42" s="299" t="e">
        <f ca="1">+IF(AND(ISNUMBER(OFFSET('Sanitation Data'!$D$10,0,10*ROW('Sanitation Data'!D36))),'Data Summary'!CM42="Yes"),OFFSET('Sanitation Data'!$D$10,0,10*ROW('Sanitation Data'!D36)),NA())</f>
        <v>#N/A</v>
      </c>
      <c r="Y42" s="299" t="e">
        <f ca="1">+IF(AND(ISNUMBER(OFFSET('Sanitation Data'!$D$11,0,10*ROW('Sanitation Data'!D36))),'Data Summary'!CN42="Yes"),OFFSET('Sanitation Data'!$D$11,0,10*ROW('Sanitation Data'!D36)),NA())</f>
        <v>#N/A</v>
      </c>
      <c r="Z42" s="299" t="e">
        <f ca="1">+IF(AND(ISNUMBER(OFFSET('Sanitation Data'!$D$12,0,10*ROW('Sanitation Data'!D36))),'Data Summary'!CO42="Yes"),OFFSET('Sanitation Data'!$D$12,0,10*ROW('Sanitation Data'!D36)),NA())</f>
        <v>#N/A</v>
      </c>
      <c r="AA42" s="299" t="e">
        <f ca="1">+IF(AND(ISNUMBER(OFFSET('Sanitation Data'!$E$4,0,10*ROW('Sanitation Data'!E36))),'Data Summary'!CP42="Yes"),100-OFFSET('Sanitation Data'!$E$4,0,10*ROW('Sanitation Data'!E36)),NA())</f>
        <v>#N/A</v>
      </c>
      <c r="AB42" s="299" t="e">
        <f ca="1">+IF(AND(ISNUMBER(OFFSET('Sanitation Data'!$E$6,0,10*ROW('Sanitation Data'!E36))),'Data Summary'!CQ42="Yes"),OFFSET('Sanitation Data'!$E$6,0,10*ROW('Sanitation Data'!E36)),NA())</f>
        <v>#N/A</v>
      </c>
      <c r="AC42" s="299" t="e">
        <f ca="1">+IF(AND(ISNUMBER(OFFSET('Sanitation Data'!$E$10,0,10*ROW('Sanitation Data'!E36))),'Data Summary'!CR42="Yes"),OFFSET('Sanitation Data'!$E$10,0,10*ROW('Sanitation Data'!E36)),NA())</f>
        <v>#N/A</v>
      </c>
      <c r="AD42" s="299" t="e">
        <f ca="1">+IF(AND(ISNUMBER(OFFSET('Sanitation Data'!$E$11,0,10*ROW('Sanitation Data'!E36))),'Data Summary'!CS42="Yes"),OFFSET('Sanitation Data'!$E$11,0,10*ROW('Sanitation Data'!E36)),NA())</f>
        <v>#N/A</v>
      </c>
      <c r="AE42" s="299" t="e">
        <f ca="1">+IF(AND(ISNUMBER(OFFSET('Sanitation Data'!$E$12,0,10*ROW('Sanitation Data'!E36))),'Data Summary'!CT42="Yes"),OFFSET('Sanitation Data'!$E$12,0,10*ROW('Sanitation Data'!E36)),NA())</f>
        <v>#N/A</v>
      </c>
      <c r="AF42" s="299" t="e">
        <f ca="1">+IF(AND(ISNUMBER(OFFSET('Sanitation Data'!$F$4,0,10*ROW('Sanitation Data'!F36))),'Data Summary'!CU42="Yes"),100-OFFSET('Sanitation Data'!$F$4,0,10*ROW('Sanitation Data'!F36)),NA())</f>
        <v>#N/A</v>
      </c>
      <c r="AG42" s="299" t="e">
        <f ca="1">+IF(AND(ISNUMBER(OFFSET('Sanitation Data'!$F$6,0,10*ROW('Sanitation Data'!F36))),'Data Summary'!CV42="Yes"),OFFSET('Sanitation Data'!$F$6,0,10*ROW('Sanitation Data'!F36)),NA())</f>
        <v>#N/A</v>
      </c>
      <c r="AH42" s="299" t="e">
        <f ca="1">+IF(AND(ISNUMBER(OFFSET('Sanitation Data'!$F$10,0,10*ROW('Sanitation Data'!F36))),'Data Summary'!CW42="Yes"),OFFSET('Sanitation Data'!$F$10,0,10*ROW('Sanitation Data'!F36)),NA())</f>
        <v>#N/A</v>
      </c>
      <c r="AI42" s="299" t="e">
        <f ca="1">+IF(AND(ISNUMBER(OFFSET('Sanitation Data'!$F$11,0,10*ROW('Sanitation Data'!F36))),'Data Summary'!CX42="Yes"),OFFSET('Sanitation Data'!$F$11,0,10*ROW('Sanitation Data'!F36)),NA())</f>
        <v>#N/A</v>
      </c>
      <c r="AJ42" s="299" t="e">
        <f ca="1">+IF(AND(ISNUMBER(OFFSET('Sanitation Data'!$F$12,0,10*ROW('Sanitation Data'!F36))),'Data Summary'!CY42="Yes"),OFFSET('Sanitation Data'!$F$12,0,10*ROW('Sanitation Data'!F36)),NA())</f>
        <v>#N/A</v>
      </c>
      <c r="AK42" s="299" t="e">
        <f ca="1">+IF(AND(ISNUMBER(OFFSET('Sanitation Data'!$G$4,0,10*ROW('Sanitation Data'!G36))),'Data Summary'!CZ42="Yes"),100-OFFSET('Sanitation Data'!$G$4,0,10*ROW('Sanitation Data'!G36)),NA())</f>
        <v>#N/A</v>
      </c>
      <c r="AL42" s="299" t="e">
        <f ca="1">+IF(AND(ISNUMBER(OFFSET('Sanitation Data'!$G$6,0,10*ROW('Sanitation Data'!G36))),'Data Summary'!DA42="Yes"),OFFSET('Sanitation Data'!$G$6,0,10*ROW('Sanitation Data'!G36)),NA())</f>
        <v>#N/A</v>
      </c>
      <c r="AM42" s="299" t="e">
        <f ca="1">+IF(AND(ISNUMBER(OFFSET('Sanitation Data'!$G$10,0,10*ROW('Sanitation Data'!G36))),'Data Summary'!DB42="Yes"),OFFSET('Sanitation Data'!$G$10,0,10*ROW('Sanitation Data'!G36)),NA())</f>
        <v>#N/A</v>
      </c>
      <c r="AN42" s="299" t="e">
        <f ca="1">+IF(AND(ISNUMBER(OFFSET('Sanitation Data'!$G$11,0,10*ROW('Sanitation Data'!G36))),'Data Summary'!DC42="Yes"),OFFSET('Sanitation Data'!$G$11,0,10*ROW('Sanitation Data'!G36)),NA())</f>
        <v>#N/A</v>
      </c>
      <c r="AO42" s="299" t="e">
        <f ca="1">+IF(AND(ISNUMBER(OFFSET('Sanitation Data'!$G$12,0,10*ROW('Sanitation Data'!G36))),'Data Summary'!DD42="Yes"),OFFSET('Sanitation Data'!$G$12,0,10*ROW('Sanitation Data'!G36)),NA())</f>
        <v>#N/A</v>
      </c>
      <c r="AP42" s="299" t="e">
        <f ca="1">+IF(AND(ISNUMBER(OFFSET('Sanitation Data'!$H$4,0,10*ROW('Sanitation Data'!H36))),'Data Summary'!DE42="Yes"),100-OFFSET('Sanitation Data'!$H$4,0,10*ROW('Sanitation Data'!H36)),NA())</f>
        <v>#N/A</v>
      </c>
      <c r="AQ42" s="299" t="e">
        <f ca="1">+IF(AND(ISNUMBER(OFFSET('Sanitation Data'!$H$6,0,10*ROW('Sanitation Data'!H36))),'Data Summary'!DF42="Yes"),OFFSET('Sanitation Data'!$H$6,0,10*ROW('Sanitation Data'!H36)),NA())</f>
        <v>#N/A</v>
      </c>
      <c r="AR42" s="299" t="e">
        <f ca="1">+IF(AND(ISNUMBER(OFFSET('Sanitation Data'!$H$10,0,10*ROW('Sanitation Data'!H36))),'Data Summary'!DG42="Yes"),OFFSET('Sanitation Data'!$H$10,0,10*ROW('Sanitation Data'!H36)),NA())</f>
        <v>#N/A</v>
      </c>
      <c r="AS42" s="299" t="e">
        <f ca="1">+IF(AND(ISNUMBER(OFFSET('Sanitation Data'!$H$11,0,10*ROW('Sanitation Data'!H36))),'Data Summary'!DH42="Yes"),OFFSET('Sanitation Data'!$H$11,0,10*ROW('Sanitation Data'!H36)),NA())</f>
        <v>#N/A</v>
      </c>
      <c r="AT42" s="299" t="e">
        <f ca="1">+IF(AND(ISNUMBER(OFFSET('Sanitation Data'!$H$12,0,10*ROW('Sanitation Data'!H36))),'Data Summary'!DI42="Yes"),OFFSET('Sanitation Data'!$H$12,0,10*ROW('Sanitation Data'!H36)),NA())</f>
        <v>#N/A</v>
      </c>
      <c r="AU42" s="299" t="e">
        <f ca="1">+IF(AND(ISNUMBER(OFFSET('Sanitation Data'!$I$4,0,10*ROW('Sanitation Data'!I36))),'Data Summary'!DJ42="Yes"),100-OFFSET('Sanitation Data'!$I$4,0,10*ROW('Sanitation Data'!I36)),NA())</f>
        <v>#N/A</v>
      </c>
      <c r="AV42" s="299" t="e">
        <f ca="1">+IF(AND(ISNUMBER(OFFSET('Sanitation Data'!$I$6,0,10*ROW('Sanitation Data'!I36))),'Data Summary'!DK42="Yes"),OFFSET('Sanitation Data'!$I$6,0,10*ROW('Sanitation Data'!I36)),NA())</f>
        <v>#N/A</v>
      </c>
      <c r="AW42" s="299" t="e">
        <f ca="1">+IF(AND(ISNUMBER(OFFSET('Sanitation Data'!$I$10,0,10*ROW('Sanitation Data'!I36))),'Data Summary'!DL42="Yes"),OFFSET('Sanitation Data'!$I$10,0,10*ROW('Sanitation Data'!I36)),NA())</f>
        <v>#N/A</v>
      </c>
      <c r="AX42" s="299" t="e">
        <f ca="1">+IF(AND(ISNUMBER(OFFSET('Sanitation Data'!$I$11,0,10*ROW('Sanitation Data'!I36))),'Data Summary'!DM42="Yes"),OFFSET('Sanitation Data'!$I$11,0,10*ROW('Sanitation Data'!I36)),NA())</f>
        <v>#N/A</v>
      </c>
      <c r="AY42" s="299" t="e">
        <f ca="1">+IF(AND(ISNUMBER(OFFSET('Sanitation Data'!$I$12,0,10*ROW('Sanitation Data'!I36))),'Data Summary'!DN42="Yes"),OFFSET('Sanitation Data'!$I$12,0,10*ROW('Sanitation Data'!I36)),NA())</f>
        <v>#N/A</v>
      </c>
      <c r="AZ42" s="300" t="e">
        <f ca="1">+IF(AND(ISNUMBER(OFFSET('Hygiene Data'!$D$5,0,10*ROW('Hygiene Data'!D36))),'Data Summary'!DO42="Yes"),OFFSET('Hygiene Data'!$D$5,0,10*ROW('Hygiene Data'!D36)),NA())</f>
        <v>#N/A</v>
      </c>
      <c r="BA42" s="300" t="e">
        <f ca="1">+IF(AND(ISNUMBER(OFFSET('Hygiene Data'!$D$7,0,10*ROW('Hygiene Data'!D36))),'Data Summary'!DP42="Yes"),OFFSET('Hygiene Data'!$D$7,0,10*ROW('Hygiene Data'!D36)),NA())</f>
        <v>#N/A</v>
      </c>
      <c r="BB42" s="300" t="e">
        <f ca="1">+IF(AND(ISNUMBER(OFFSET('Hygiene Data'!$D$9,0,10*ROW('Hygiene Data'!D36))),'Data Summary'!DQ42="Yes"),OFFSET('Hygiene Data'!$D$9,0,10*ROW('Hygiene Data'!D36)),NA())</f>
        <v>#N/A</v>
      </c>
      <c r="BC42" s="300" t="e">
        <f ca="1">+IF(AND(ISNUMBER(OFFSET('Hygiene Data'!$E$5,0,10*ROW('Hygiene Data'!E36))),'Data Summary'!DR42="Yes"),OFFSET('Hygiene Data'!$E$5,0,10*ROW('Hygiene Data'!E36)),NA())</f>
        <v>#N/A</v>
      </c>
      <c r="BD42" s="300" t="e">
        <f ca="1">+IF(AND(ISNUMBER(OFFSET('Hygiene Data'!$E$7,0,10*ROW('Hygiene Data'!E36))),'Data Summary'!DS42="Yes"),OFFSET('Hygiene Data'!$E$7,0,10*ROW('Hygiene Data'!E36)),NA())</f>
        <v>#N/A</v>
      </c>
      <c r="BE42" s="300" t="e">
        <f ca="1">+IF(AND(ISNUMBER(OFFSET('Hygiene Data'!$E$9,0,10*ROW('Hygiene Data'!E36))),'Data Summary'!DT42="Yes"),OFFSET('Hygiene Data'!$E$9,0,10*ROW('Hygiene Data'!E36)),NA())</f>
        <v>#N/A</v>
      </c>
      <c r="BF42" s="300" t="e">
        <f ca="1">+IF(AND(ISNUMBER(OFFSET('Hygiene Data'!$F$5,0,10*ROW('Hygiene Data'!F36))),'Data Summary'!DU42="Yes"),OFFSET('Hygiene Data'!$F$5,0,10*ROW('Hygiene Data'!F36)),NA())</f>
        <v>#N/A</v>
      </c>
      <c r="BG42" s="300" t="e">
        <f ca="1">+IF(AND(ISNUMBER(OFFSET('Hygiene Data'!$F$7,0,10*ROW('Hygiene Data'!F36))),'Data Summary'!DV42="Yes"),OFFSET('Hygiene Data'!$F$7,0,10*ROW('Hygiene Data'!F36)),NA())</f>
        <v>#N/A</v>
      </c>
      <c r="BH42" s="300" t="e">
        <f ca="1">+IF(AND(ISNUMBER(OFFSET('Hygiene Data'!$F$9,0,10*ROW('Hygiene Data'!F36))),'Data Summary'!DW42="Yes"),OFFSET('Hygiene Data'!$F$9,0,10*ROW('Hygiene Data'!F36)),NA())</f>
        <v>#N/A</v>
      </c>
      <c r="BI42" s="300" t="e">
        <f ca="1">+IF(AND(ISNUMBER(OFFSET('Hygiene Data'!$G$5,0,10*ROW('Hygiene Data'!G36))),'Data Summary'!DX42="Yes"),OFFSET('Hygiene Data'!$G$5,0,10*ROW('Hygiene Data'!G36)),NA())</f>
        <v>#N/A</v>
      </c>
      <c r="BJ42" s="300" t="e">
        <f ca="1">+IF(AND(ISNUMBER(OFFSET('Hygiene Data'!$G$7,0,10*ROW('Hygiene Data'!G36))),'Data Summary'!DY42="Yes"),OFFSET('Hygiene Data'!$G$7,0,10*ROW('Hygiene Data'!G36)),NA())</f>
        <v>#N/A</v>
      </c>
      <c r="BK42" s="300" t="e">
        <f ca="1">+IF(AND(ISNUMBER(OFFSET('Hygiene Data'!$G$9,0,10*ROW('Hygiene Data'!G36))),'Data Summary'!DZ42="Yes"),OFFSET('Hygiene Data'!$G$9,0,10*ROW('Hygiene Data'!G36)),NA())</f>
        <v>#N/A</v>
      </c>
      <c r="BL42" s="300" t="e">
        <f ca="1">+IF(AND(ISNUMBER(OFFSET('Hygiene Data'!$H$5,0,10*ROW('Hygiene Data'!H36))),'Data Summary'!EA42="Yes"),OFFSET('Hygiene Data'!$H$5,0,10*ROW('Hygiene Data'!H36)),NA())</f>
        <v>#N/A</v>
      </c>
      <c r="BM42" s="300" t="e">
        <f ca="1">+IF(AND(ISNUMBER(OFFSET('Hygiene Data'!$H$7,0,10*ROW('Hygiene Data'!H36))),'Data Summary'!EB42="Yes"),OFFSET('Hygiene Data'!$H$7,0,10*ROW('Hygiene Data'!H36)),NA())</f>
        <v>#N/A</v>
      </c>
      <c r="BN42" s="300" t="e">
        <f ca="1">+IF(AND(ISNUMBER(OFFSET('Hygiene Data'!$H$9,0,10*ROW('Hygiene Data'!H36))),'Data Summary'!EC42="Yes"),OFFSET('Hygiene Data'!$H$9,0,10*ROW('Hygiene Data'!H36)),NA())</f>
        <v>#N/A</v>
      </c>
      <c r="BO42" s="300" t="e">
        <f ca="1">+IF(AND(ISNUMBER(OFFSET('Hygiene Data'!$I$5,0,10*ROW('Hygiene Data'!I36))),'Data Summary'!ED42="Yes"),OFFSET('Hygiene Data'!$I$5,0,10*ROW('Hygiene Data'!I36)),NA())</f>
        <v>#N/A</v>
      </c>
      <c r="BP42" s="300" t="e">
        <f ca="1">+IF(AND(ISNUMBER(OFFSET('Hygiene Data'!$I$7,0,10*ROW('Hygiene Data'!I36))),'Data Summary'!EE42="Yes"),OFFSET('Hygiene Data'!$I$7,0,10*ROW('Hygiene Data'!I36)),NA())</f>
        <v>#N/A</v>
      </c>
      <c r="BQ42" s="300" t="e">
        <f ca="1">+IF(AND(ISNUMBER(OFFSET('Hygiene Data'!$I$9,0,10*ROW('Hygiene Data'!I36))),'Data Summary'!EF42="Yes"),OFFSET('Hygiene Data'!$I$9,0,10*ROW('Hygiene Data'!I36)),NA())</f>
        <v>#N/A</v>
      </c>
    </row>
    <row r="43" spans="1:69" x14ac:dyDescent="0.2">
      <c r="A43" s="296" t="e">
        <f ca="1">+RIGHT('Data Summary'!A43,LEN('Data Summary'!A43)-9)</f>
        <v>#VALUE!</v>
      </c>
      <c r="B43" s="270" t="str">
        <f ca="1">+IF(ISTEXT('Data Summary'!B43),'Data Summary'!B43,"")</f>
        <v/>
      </c>
      <c r="C43" s="297" t="e">
        <f ca="1">+VALUE('Data Summary'!C43)</f>
        <v>#VALUE!</v>
      </c>
      <c r="D43" s="298" t="e">
        <f ca="1">+IF(AND(ISNUMBER(OFFSET('Water Data'!$D$4,0,10*ROW('Water Data'!D37))),'Data Summary'!BS43="Yes"),100-OFFSET('Water Data'!$D$4,0,10*ROW('Water Data'!D37)),NA())</f>
        <v>#N/A</v>
      </c>
      <c r="E43" s="298" t="e">
        <f ca="1">+IF(AND(ISNUMBER(OFFSET('Water Data'!$D$6,0,10*ROW('Water Data'!D37))),'Data Summary'!BT43="Yes"),OFFSET('Water Data'!$D$6,0,10*ROW('Water Data'!D37)),NA())</f>
        <v>#N/A</v>
      </c>
      <c r="F43" s="298" t="e">
        <f ca="1">+IF(AND(ISNUMBER(OFFSET('Water Data'!$D$9,0,10*ROW('Water Data'!D37))),'Data Summary'!BU43="Yes"),OFFSET('Water Data'!$D$9,0,10*ROW('Water Data'!D37)),NA())</f>
        <v>#N/A</v>
      </c>
      <c r="G43" s="298" t="e">
        <f ca="1">+IF(AND(ISNUMBER(OFFSET('Water Data'!$E$4,0,10*ROW('Water Data'!E37))),'Data Summary'!BV43="Yes"),100-OFFSET('Water Data'!$E$4,0,10*ROW('Water Data'!E37)),NA())</f>
        <v>#N/A</v>
      </c>
      <c r="H43" s="298" t="e">
        <f ca="1">+IF(AND(ISNUMBER(OFFSET('Water Data'!$E$6,0,10*ROW('Water Data'!E37))),'Data Summary'!BW43="Yes"),OFFSET('Water Data'!$E$6,0,10*ROW('Water Data'!E37)),NA())</f>
        <v>#N/A</v>
      </c>
      <c r="I43" s="298" t="e">
        <f ca="1">+IF(AND(ISNUMBER(OFFSET('Water Data'!$E$9,0,10*ROW('Water Data'!E37))),'Data Summary'!BX43="Yes"),OFFSET('Water Data'!$E$9,0,10*ROW('Water Data'!E37)),NA())</f>
        <v>#N/A</v>
      </c>
      <c r="J43" s="298" t="e">
        <f ca="1">+IF(AND(ISNUMBER(OFFSET('Water Data'!$F$4,0,10*ROW('Water Data'!F37))),'Data Summary'!BY43="Yes"),100-OFFSET('Water Data'!$F$4,0,10*ROW('Water Data'!F37)),NA())</f>
        <v>#N/A</v>
      </c>
      <c r="K43" s="298" t="e">
        <f ca="1">+IF(AND(ISNUMBER(OFFSET('Water Data'!$F$6,0,10*ROW('Water Data'!F37))),'Data Summary'!BZ43="Yes"),OFFSET('Water Data'!$F$6,0,10*ROW('Water Data'!F37)),NA())</f>
        <v>#N/A</v>
      </c>
      <c r="L43" s="298" t="e">
        <f ca="1">+IF(AND(ISNUMBER(OFFSET('Water Data'!$F$9,0,10*ROW('Water Data'!F37))),'Data Summary'!CA43="Yes"),OFFSET('Water Data'!$F$9,0,10*ROW('Water Data'!F37)),NA())</f>
        <v>#N/A</v>
      </c>
      <c r="M43" s="298" t="e">
        <f ca="1">+IF(AND(ISNUMBER(OFFSET('Water Data'!$G$4,0,10*ROW('Water Data'!G37))),'Data Summary'!CB43="Yes"),100-OFFSET('Water Data'!$G$4,0,10*ROW('Water Data'!G37)),NA())</f>
        <v>#N/A</v>
      </c>
      <c r="N43" s="298" t="e">
        <f ca="1">+IF(AND(ISNUMBER(OFFSET('Water Data'!$G$6,0,10*ROW('Water Data'!G37))),'Data Summary'!CC43="Yes"),OFFSET('Water Data'!$G$6,0,10*ROW('Water Data'!G37)),NA())</f>
        <v>#N/A</v>
      </c>
      <c r="O43" s="298" t="e">
        <f ca="1">+IF(AND(ISNUMBER(OFFSET('Water Data'!$G$9,0,10*ROW('Water Data'!G37))),'Data Summary'!CD43="Yes"),OFFSET('Water Data'!$G$9,0,10*ROW('Water Data'!G37)),NA())</f>
        <v>#N/A</v>
      </c>
      <c r="P43" s="298" t="e">
        <f ca="1">+IF(AND(ISNUMBER(OFFSET('Water Data'!$H$4,0,10*ROW('Water Data'!H37))),'Data Summary'!CE43="Yes"),100-OFFSET('Water Data'!$H$4,0,10*ROW('Water Data'!H37)),NA())</f>
        <v>#N/A</v>
      </c>
      <c r="Q43" s="298" t="e">
        <f ca="1">+IF(AND(ISNUMBER(OFFSET('Water Data'!$H$6,0,10*ROW('Water Data'!H37))),'Data Summary'!CF43="Yes"),OFFSET('Water Data'!$H$6,0,10*ROW('Water Data'!H37)),NA())</f>
        <v>#N/A</v>
      </c>
      <c r="R43" s="298" t="e">
        <f ca="1">+IF(AND(ISNUMBER(OFFSET('Water Data'!$H$9,0,10*ROW('Water Data'!H37))),'Data Summary'!CG43="Yes"),OFFSET('Water Data'!$H$9,0,10*ROW('Water Data'!H37)),NA())</f>
        <v>#N/A</v>
      </c>
      <c r="S43" s="298" t="e">
        <f ca="1">+IF(AND(ISNUMBER(OFFSET('Water Data'!$I$4,0,10*ROW('Water Data'!I37))),'Data Summary'!CH43="Yes"),100-OFFSET('Water Data'!$I$4,0,10*ROW('Water Data'!I37)),NA())</f>
        <v>#N/A</v>
      </c>
      <c r="T43" s="298" t="e">
        <f ca="1">+IF(AND(ISNUMBER(OFFSET('Water Data'!$I$6,0,10*ROW('Water Data'!I37))),'Data Summary'!CI43="Yes"),OFFSET('Water Data'!$I$6,0,10*ROW('Water Data'!I37)),NA())</f>
        <v>#N/A</v>
      </c>
      <c r="U43" s="298" t="e">
        <f ca="1">+IF(AND(ISNUMBER(OFFSET('Water Data'!$I$9,0,10*ROW('Water Data'!I37))),'Data Summary'!CJ43="Yes"),OFFSET('Water Data'!$I$9,0,10*ROW('Water Data'!I37)),NA())</f>
        <v>#N/A</v>
      </c>
      <c r="V43" s="299" t="e">
        <f ca="1">+IF(AND(ISNUMBER(OFFSET('Sanitation Data'!$D$4,0,10*ROW('Sanitation Data'!D37))),'Data Summary'!CK43="Yes"),100-OFFSET('Sanitation Data'!$D$4,0,10*ROW('Sanitation Data'!D37)),NA())</f>
        <v>#N/A</v>
      </c>
      <c r="W43" s="299" t="e">
        <f ca="1">+IF(AND(ISNUMBER(OFFSET('Sanitation Data'!$D$6,0,10*ROW('Sanitation Data'!D37))),'Data Summary'!CL43="Yes"),OFFSET('Sanitation Data'!$D$6,0,10*ROW('Sanitation Data'!D37)),NA())</f>
        <v>#N/A</v>
      </c>
      <c r="X43" s="299" t="e">
        <f ca="1">+IF(AND(ISNUMBER(OFFSET('Sanitation Data'!$D$10,0,10*ROW('Sanitation Data'!D37))),'Data Summary'!CM43="Yes"),OFFSET('Sanitation Data'!$D$10,0,10*ROW('Sanitation Data'!D37)),NA())</f>
        <v>#N/A</v>
      </c>
      <c r="Y43" s="299" t="e">
        <f ca="1">+IF(AND(ISNUMBER(OFFSET('Sanitation Data'!$D$11,0,10*ROW('Sanitation Data'!D37))),'Data Summary'!CN43="Yes"),OFFSET('Sanitation Data'!$D$11,0,10*ROW('Sanitation Data'!D37)),NA())</f>
        <v>#N/A</v>
      </c>
      <c r="Z43" s="299" t="e">
        <f ca="1">+IF(AND(ISNUMBER(OFFSET('Sanitation Data'!$D$12,0,10*ROW('Sanitation Data'!D37))),'Data Summary'!CO43="Yes"),OFFSET('Sanitation Data'!$D$12,0,10*ROW('Sanitation Data'!D37)),NA())</f>
        <v>#N/A</v>
      </c>
      <c r="AA43" s="299" t="e">
        <f ca="1">+IF(AND(ISNUMBER(OFFSET('Sanitation Data'!$E$4,0,10*ROW('Sanitation Data'!E37))),'Data Summary'!CP43="Yes"),100-OFFSET('Sanitation Data'!$E$4,0,10*ROW('Sanitation Data'!E37)),NA())</f>
        <v>#N/A</v>
      </c>
      <c r="AB43" s="299" t="e">
        <f ca="1">+IF(AND(ISNUMBER(OFFSET('Sanitation Data'!$E$6,0,10*ROW('Sanitation Data'!E37))),'Data Summary'!CQ43="Yes"),OFFSET('Sanitation Data'!$E$6,0,10*ROW('Sanitation Data'!E37)),NA())</f>
        <v>#N/A</v>
      </c>
      <c r="AC43" s="299" t="e">
        <f ca="1">+IF(AND(ISNUMBER(OFFSET('Sanitation Data'!$E$10,0,10*ROW('Sanitation Data'!E37))),'Data Summary'!CR43="Yes"),OFFSET('Sanitation Data'!$E$10,0,10*ROW('Sanitation Data'!E37)),NA())</f>
        <v>#N/A</v>
      </c>
      <c r="AD43" s="299" t="e">
        <f ca="1">+IF(AND(ISNUMBER(OFFSET('Sanitation Data'!$E$11,0,10*ROW('Sanitation Data'!E37))),'Data Summary'!CS43="Yes"),OFFSET('Sanitation Data'!$E$11,0,10*ROW('Sanitation Data'!E37)),NA())</f>
        <v>#N/A</v>
      </c>
      <c r="AE43" s="299" t="e">
        <f ca="1">+IF(AND(ISNUMBER(OFFSET('Sanitation Data'!$E$12,0,10*ROW('Sanitation Data'!E37))),'Data Summary'!CT43="Yes"),OFFSET('Sanitation Data'!$E$12,0,10*ROW('Sanitation Data'!E37)),NA())</f>
        <v>#N/A</v>
      </c>
      <c r="AF43" s="299" t="e">
        <f ca="1">+IF(AND(ISNUMBER(OFFSET('Sanitation Data'!$F$4,0,10*ROW('Sanitation Data'!F37))),'Data Summary'!CU43="Yes"),100-OFFSET('Sanitation Data'!$F$4,0,10*ROW('Sanitation Data'!F37)),NA())</f>
        <v>#N/A</v>
      </c>
      <c r="AG43" s="299" t="e">
        <f ca="1">+IF(AND(ISNUMBER(OFFSET('Sanitation Data'!$F$6,0,10*ROW('Sanitation Data'!F37))),'Data Summary'!CV43="Yes"),OFFSET('Sanitation Data'!$F$6,0,10*ROW('Sanitation Data'!F37)),NA())</f>
        <v>#N/A</v>
      </c>
      <c r="AH43" s="299" t="e">
        <f ca="1">+IF(AND(ISNUMBER(OFFSET('Sanitation Data'!$F$10,0,10*ROW('Sanitation Data'!F37))),'Data Summary'!CW43="Yes"),OFFSET('Sanitation Data'!$F$10,0,10*ROW('Sanitation Data'!F37)),NA())</f>
        <v>#N/A</v>
      </c>
      <c r="AI43" s="299" t="e">
        <f ca="1">+IF(AND(ISNUMBER(OFFSET('Sanitation Data'!$F$11,0,10*ROW('Sanitation Data'!F37))),'Data Summary'!CX43="Yes"),OFFSET('Sanitation Data'!$F$11,0,10*ROW('Sanitation Data'!F37)),NA())</f>
        <v>#N/A</v>
      </c>
      <c r="AJ43" s="299" t="e">
        <f ca="1">+IF(AND(ISNUMBER(OFFSET('Sanitation Data'!$F$12,0,10*ROW('Sanitation Data'!F37))),'Data Summary'!CY43="Yes"),OFFSET('Sanitation Data'!$F$12,0,10*ROW('Sanitation Data'!F37)),NA())</f>
        <v>#N/A</v>
      </c>
      <c r="AK43" s="299" t="e">
        <f ca="1">+IF(AND(ISNUMBER(OFFSET('Sanitation Data'!$G$4,0,10*ROW('Sanitation Data'!G37))),'Data Summary'!CZ43="Yes"),100-OFFSET('Sanitation Data'!$G$4,0,10*ROW('Sanitation Data'!G37)),NA())</f>
        <v>#N/A</v>
      </c>
      <c r="AL43" s="299" t="e">
        <f ca="1">+IF(AND(ISNUMBER(OFFSET('Sanitation Data'!$G$6,0,10*ROW('Sanitation Data'!G37))),'Data Summary'!DA43="Yes"),OFFSET('Sanitation Data'!$G$6,0,10*ROW('Sanitation Data'!G37)),NA())</f>
        <v>#N/A</v>
      </c>
      <c r="AM43" s="299" t="e">
        <f ca="1">+IF(AND(ISNUMBER(OFFSET('Sanitation Data'!$G$10,0,10*ROW('Sanitation Data'!G37))),'Data Summary'!DB43="Yes"),OFFSET('Sanitation Data'!$G$10,0,10*ROW('Sanitation Data'!G37)),NA())</f>
        <v>#N/A</v>
      </c>
      <c r="AN43" s="299" t="e">
        <f ca="1">+IF(AND(ISNUMBER(OFFSET('Sanitation Data'!$G$11,0,10*ROW('Sanitation Data'!G37))),'Data Summary'!DC43="Yes"),OFFSET('Sanitation Data'!$G$11,0,10*ROW('Sanitation Data'!G37)),NA())</f>
        <v>#N/A</v>
      </c>
      <c r="AO43" s="299" t="e">
        <f ca="1">+IF(AND(ISNUMBER(OFFSET('Sanitation Data'!$G$12,0,10*ROW('Sanitation Data'!G37))),'Data Summary'!DD43="Yes"),OFFSET('Sanitation Data'!$G$12,0,10*ROW('Sanitation Data'!G37)),NA())</f>
        <v>#N/A</v>
      </c>
      <c r="AP43" s="299" t="e">
        <f ca="1">+IF(AND(ISNUMBER(OFFSET('Sanitation Data'!$H$4,0,10*ROW('Sanitation Data'!H37))),'Data Summary'!DE43="Yes"),100-OFFSET('Sanitation Data'!$H$4,0,10*ROW('Sanitation Data'!H37)),NA())</f>
        <v>#N/A</v>
      </c>
      <c r="AQ43" s="299" t="e">
        <f ca="1">+IF(AND(ISNUMBER(OFFSET('Sanitation Data'!$H$6,0,10*ROW('Sanitation Data'!H37))),'Data Summary'!DF43="Yes"),OFFSET('Sanitation Data'!$H$6,0,10*ROW('Sanitation Data'!H37)),NA())</f>
        <v>#N/A</v>
      </c>
      <c r="AR43" s="299" t="e">
        <f ca="1">+IF(AND(ISNUMBER(OFFSET('Sanitation Data'!$H$10,0,10*ROW('Sanitation Data'!H37))),'Data Summary'!DG43="Yes"),OFFSET('Sanitation Data'!$H$10,0,10*ROW('Sanitation Data'!H37)),NA())</f>
        <v>#N/A</v>
      </c>
      <c r="AS43" s="299" t="e">
        <f ca="1">+IF(AND(ISNUMBER(OFFSET('Sanitation Data'!$H$11,0,10*ROW('Sanitation Data'!H37))),'Data Summary'!DH43="Yes"),OFFSET('Sanitation Data'!$H$11,0,10*ROW('Sanitation Data'!H37)),NA())</f>
        <v>#N/A</v>
      </c>
      <c r="AT43" s="299" t="e">
        <f ca="1">+IF(AND(ISNUMBER(OFFSET('Sanitation Data'!$H$12,0,10*ROW('Sanitation Data'!H37))),'Data Summary'!DI43="Yes"),OFFSET('Sanitation Data'!$H$12,0,10*ROW('Sanitation Data'!H37)),NA())</f>
        <v>#N/A</v>
      </c>
      <c r="AU43" s="299" t="e">
        <f ca="1">+IF(AND(ISNUMBER(OFFSET('Sanitation Data'!$I$4,0,10*ROW('Sanitation Data'!I37))),'Data Summary'!DJ43="Yes"),100-OFFSET('Sanitation Data'!$I$4,0,10*ROW('Sanitation Data'!I37)),NA())</f>
        <v>#N/A</v>
      </c>
      <c r="AV43" s="299" t="e">
        <f ca="1">+IF(AND(ISNUMBER(OFFSET('Sanitation Data'!$I$6,0,10*ROW('Sanitation Data'!I37))),'Data Summary'!DK43="Yes"),OFFSET('Sanitation Data'!$I$6,0,10*ROW('Sanitation Data'!I37)),NA())</f>
        <v>#N/A</v>
      </c>
      <c r="AW43" s="299" t="e">
        <f ca="1">+IF(AND(ISNUMBER(OFFSET('Sanitation Data'!$I$10,0,10*ROW('Sanitation Data'!I37))),'Data Summary'!DL43="Yes"),OFFSET('Sanitation Data'!$I$10,0,10*ROW('Sanitation Data'!I37)),NA())</f>
        <v>#N/A</v>
      </c>
      <c r="AX43" s="299" t="e">
        <f ca="1">+IF(AND(ISNUMBER(OFFSET('Sanitation Data'!$I$11,0,10*ROW('Sanitation Data'!I37))),'Data Summary'!DM43="Yes"),OFFSET('Sanitation Data'!$I$11,0,10*ROW('Sanitation Data'!I37)),NA())</f>
        <v>#N/A</v>
      </c>
      <c r="AY43" s="299" t="e">
        <f ca="1">+IF(AND(ISNUMBER(OFFSET('Sanitation Data'!$I$12,0,10*ROW('Sanitation Data'!I37))),'Data Summary'!DN43="Yes"),OFFSET('Sanitation Data'!$I$12,0,10*ROW('Sanitation Data'!I37)),NA())</f>
        <v>#N/A</v>
      </c>
      <c r="AZ43" s="300" t="e">
        <f ca="1">+IF(AND(ISNUMBER(OFFSET('Hygiene Data'!$D$5,0,10*ROW('Hygiene Data'!D37))),'Data Summary'!DO43="Yes"),OFFSET('Hygiene Data'!$D$5,0,10*ROW('Hygiene Data'!D37)),NA())</f>
        <v>#N/A</v>
      </c>
      <c r="BA43" s="300" t="e">
        <f ca="1">+IF(AND(ISNUMBER(OFFSET('Hygiene Data'!$D$7,0,10*ROW('Hygiene Data'!D37))),'Data Summary'!DP43="Yes"),OFFSET('Hygiene Data'!$D$7,0,10*ROW('Hygiene Data'!D37)),NA())</f>
        <v>#N/A</v>
      </c>
      <c r="BB43" s="300" t="e">
        <f ca="1">+IF(AND(ISNUMBER(OFFSET('Hygiene Data'!$D$9,0,10*ROW('Hygiene Data'!D37))),'Data Summary'!DQ43="Yes"),OFFSET('Hygiene Data'!$D$9,0,10*ROW('Hygiene Data'!D37)),NA())</f>
        <v>#N/A</v>
      </c>
      <c r="BC43" s="300" t="e">
        <f ca="1">+IF(AND(ISNUMBER(OFFSET('Hygiene Data'!$E$5,0,10*ROW('Hygiene Data'!E37))),'Data Summary'!DR43="Yes"),OFFSET('Hygiene Data'!$E$5,0,10*ROW('Hygiene Data'!E37)),NA())</f>
        <v>#N/A</v>
      </c>
      <c r="BD43" s="300" t="e">
        <f ca="1">+IF(AND(ISNUMBER(OFFSET('Hygiene Data'!$E$7,0,10*ROW('Hygiene Data'!E37))),'Data Summary'!DS43="Yes"),OFFSET('Hygiene Data'!$E$7,0,10*ROW('Hygiene Data'!E37)),NA())</f>
        <v>#N/A</v>
      </c>
      <c r="BE43" s="300" t="e">
        <f ca="1">+IF(AND(ISNUMBER(OFFSET('Hygiene Data'!$E$9,0,10*ROW('Hygiene Data'!E37))),'Data Summary'!DT43="Yes"),OFFSET('Hygiene Data'!$E$9,0,10*ROW('Hygiene Data'!E37)),NA())</f>
        <v>#N/A</v>
      </c>
      <c r="BF43" s="300" t="e">
        <f ca="1">+IF(AND(ISNUMBER(OFFSET('Hygiene Data'!$F$5,0,10*ROW('Hygiene Data'!F37))),'Data Summary'!DU43="Yes"),OFFSET('Hygiene Data'!$F$5,0,10*ROW('Hygiene Data'!F37)),NA())</f>
        <v>#N/A</v>
      </c>
      <c r="BG43" s="300" t="e">
        <f ca="1">+IF(AND(ISNUMBER(OFFSET('Hygiene Data'!$F$7,0,10*ROW('Hygiene Data'!F37))),'Data Summary'!DV43="Yes"),OFFSET('Hygiene Data'!$F$7,0,10*ROW('Hygiene Data'!F37)),NA())</f>
        <v>#N/A</v>
      </c>
      <c r="BH43" s="300" t="e">
        <f ca="1">+IF(AND(ISNUMBER(OFFSET('Hygiene Data'!$F$9,0,10*ROW('Hygiene Data'!F37))),'Data Summary'!DW43="Yes"),OFFSET('Hygiene Data'!$F$9,0,10*ROW('Hygiene Data'!F37)),NA())</f>
        <v>#N/A</v>
      </c>
      <c r="BI43" s="300" t="e">
        <f ca="1">+IF(AND(ISNUMBER(OFFSET('Hygiene Data'!$G$5,0,10*ROW('Hygiene Data'!G37))),'Data Summary'!DX43="Yes"),OFFSET('Hygiene Data'!$G$5,0,10*ROW('Hygiene Data'!G37)),NA())</f>
        <v>#N/A</v>
      </c>
      <c r="BJ43" s="300" t="e">
        <f ca="1">+IF(AND(ISNUMBER(OFFSET('Hygiene Data'!$G$7,0,10*ROW('Hygiene Data'!G37))),'Data Summary'!DY43="Yes"),OFFSET('Hygiene Data'!$G$7,0,10*ROW('Hygiene Data'!G37)),NA())</f>
        <v>#N/A</v>
      </c>
      <c r="BK43" s="300" t="e">
        <f ca="1">+IF(AND(ISNUMBER(OFFSET('Hygiene Data'!$G$9,0,10*ROW('Hygiene Data'!G37))),'Data Summary'!DZ43="Yes"),OFFSET('Hygiene Data'!$G$9,0,10*ROW('Hygiene Data'!G37)),NA())</f>
        <v>#N/A</v>
      </c>
      <c r="BL43" s="300" t="e">
        <f ca="1">+IF(AND(ISNUMBER(OFFSET('Hygiene Data'!$H$5,0,10*ROW('Hygiene Data'!H37))),'Data Summary'!EA43="Yes"),OFFSET('Hygiene Data'!$H$5,0,10*ROW('Hygiene Data'!H37)),NA())</f>
        <v>#N/A</v>
      </c>
      <c r="BM43" s="300" t="e">
        <f ca="1">+IF(AND(ISNUMBER(OFFSET('Hygiene Data'!$H$7,0,10*ROW('Hygiene Data'!H37))),'Data Summary'!EB43="Yes"),OFFSET('Hygiene Data'!$H$7,0,10*ROW('Hygiene Data'!H37)),NA())</f>
        <v>#N/A</v>
      </c>
      <c r="BN43" s="300" t="e">
        <f ca="1">+IF(AND(ISNUMBER(OFFSET('Hygiene Data'!$H$9,0,10*ROW('Hygiene Data'!H37))),'Data Summary'!EC43="Yes"),OFFSET('Hygiene Data'!$H$9,0,10*ROW('Hygiene Data'!H37)),NA())</f>
        <v>#N/A</v>
      </c>
      <c r="BO43" s="300" t="e">
        <f ca="1">+IF(AND(ISNUMBER(OFFSET('Hygiene Data'!$I$5,0,10*ROW('Hygiene Data'!I37))),'Data Summary'!ED43="Yes"),OFFSET('Hygiene Data'!$I$5,0,10*ROW('Hygiene Data'!I37)),NA())</f>
        <v>#N/A</v>
      </c>
      <c r="BP43" s="300" t="e">
        <f ca="1">+IF(AND(ISNUMBER(OFFSET('Hygiene Data'!$I$7,0,10*ROW('Hygiene Data'!I37))),'Data Summary'!EE43="Yes"),OFFSET('Hygiene Data'!$I$7,0,10*ROW('Hygiene Data'!I37)),NA())</f>
        <v>#N/A</v>
      </c>
      <c r="BQ43" s="300" t="e">
        <f ca="1">+IF(AND(ISNUMBER(OFFSET('Hygiene Data'!$I$9,0,10*ROW('Hygiene Data'!I37))),'Data Summary'!EF43="Yes"),OFFSET('Hygiene Data'!$I$9,0,10*ROW('Hygiene Data'!I37)),NA())</f>
        <v>#N/A</v>
      </c>
    </row>
    <row r="44" spans="1:69" x14ac:dyDescent="0.2">
      <c r="A44" s="296" t="e">
        <f ca="1">+RIGHT('Data Summary'!A44,LEN('Data Summary'!A44)-9)</f>
        <v>#VALUE!</v>
      </c>
      <c r="B44" s="270" t="str">
        <f ca="1">+IF(ISTEXT('Data Summary'!B44),'Data Summary'!B44,"")</f>
        <v/>
      </c>
      <c r="C44" s="297" t="e">
        <f ca="1">+VALUE('Data Summary'!C44)</f>
        <v>#VALUE!</v>
      </c>
      <c r="D44" s="298" t="e">
        <f ca="1">+IF(AND(ISNUMBER(OFFSET('Water Data'!$D$4,0,10*ROW('Water Data'!D38))),'Data Summary'!BS44="Yes"),100-OFFSET('Water Data'!$D$4,0,10*ROW('Water Data'!D38)),NA())</f>
        <v>#N/A</v>
      </c>
      <c r="E44" s="298" t="e">
        <f ca="1">+IF(AND(ISNUMBER(OFFSET('Water Data'!$D$6,0,10*ROW('Water Data'!D38))),'Data Summary'!BT44="Yes"),OFFSET('Water Data'!$D$6,0,10*ROW('Water Data'!D38)),NA())</f>
        <v>#N/A</v>
      </c>
      <c r="F44" s="298" t="e">
        <f ca="1">+IF(AND(ISNUMBER(OFFSET('Water Data'!$D$9,0,10*ROW('Water Data'!D38))),'Data Summary'!BU44="Yes"),OFFSET('Water Data'!$D$9,0,10*ROW('Water Data'!D38)),NA())</f>
        <v>#N/A</v>
      </c>
      <c r="G44" s="298" t="e">
        <f ca="1">+IF(AND(ISNUMBER(OFFSET('Water Data'!$E$4,0,10*ROW('Water Data'!E38))),'Data Summary'!BV44="Yes"),100-OFFSET('Water Data'!$E$4,0,10*ROW('Water Data'!E38)),NA())</f>
        <v>#N/A</v>
      </c>
      <c r="H44" s="298" t="e">
        <f ca="1">+IF(AND(ISNUMBER(OFFSET('Water Data'!$E$6,0,10*ROW('Water Data'!E38))),'Data Summary'!BW44="Yes"),OFFSET('Water Data'!$E$6,0,10*ROW('Water Data'!E38)),NA())</f>
        <v>#N/A</v>
      </c>
      <c r="I44" s="298" t="e">
        <f ca="1">+IF(AND(ISNUMBER(OFFSET('Water Data'!$E$9,0,10*ROW('Water Data'!E38))),'Data Summary'!BX44="Yes"),OFFSET('Water Data'!$E$9,0,10*ROW('Water Data'!E38)),NA())</f>
        <v>#N/A</v>
      </c>
      <c r="J44" s="298" t="e">
        <f ca="1">+IF(AND(ISNUMBER(OFFSET('Water Data'!$F$4,0,10*ROW('Water Data'!F38))),'Data Summary'!BY44="Yes"),100-OFFSET('Water Data'!$F$4,0,10*ROW('Water Data'!F38)),NA())</f>
        <v>#N/A</v>
      </c>
      <c r="K44" s="298" t="e">
        <f ca="1">+IF(AND(ISNUMBER(OFFSET('Water Data'!$F$6,0,10*ROW('Water Data'!F38))),'Data Summary'!BZ44="Yes"),OFFSET('Water Data'!$F$6,0,10*ROW('Water Data'!F38)),NA())</f>
        <v>#N/A</v>
      </c>
      <c r="L44" s="298" t="e">
        <f ca="1">+IF(AND(ISNUMBER(OFFSET('Water Data'!$F$9,0,10*ROW('Water Data'!F38))),'Data Summary'!CA44="Yes"),OFFSET('Water Data'!$F$9,0,10*ROW('Water Data'!F38)),NA())</f>
        <v>#N/A</v>
      </c>
      <c r="M44" s="298" t="e">
        <f ca="1">+IF(AND(ISNUMBER(OFFSET('Water Data'!$G$4,0,10*ROW('Water Data'!G38))),'Data Summary'!CB44="Yes"),100-OFFSET('Water Data'!$G$4,0,10*ROW('Water Data'!G38)),NA())</f>
        <v>#N/A</v>
      </c>
      <c r="N44" s="298" t="e">
        <f ca="1">+IF(AND(ISNUMBER(OFFSET('Water Data'!$G$6,0,10*ROW('Water Data'!G38))),'Data Summary'!CC44="Yes"),OFFSET('Water Data'!$G$6,0,10*ROW('Water Data'!G38)),NA())</f>
        <v>#N/A</v>
      </c>
      <c r="O44" s="298" t="e">
        <f ca="1">+IF(AND(ISNUMBER(OFFSET('Water Data'!$G$9,0,10*ROW('Water Data'!G38))),'Data Summary'!CD44="Yes"),OFFSET('Water Data'!$G$9,0,10*ROW('Water Data'!G38)),NA())</f>
        <v>#N/A</v>
      </c>
      <c r="P44" s="298" t="e">
        <f ca="1">+IF(AND(ISNUMBER(OFFSET('Water Data'!$H$4,0,10*ROW('Water Data'!H38))),'Data Summary'!CE44="Yes"),100-OFFSET('Water Data'!$H$4,0,10*ROW('Water Data'!H38)),NA())</f>
        <v>#N/A</v>
      </c>
      <c r="Q44" s="298" t="e">
        <f ca="1">+IF(AND(ISNUMBER(OFFSET('Water Data'!$H$6,0,10*ROW('Water Data'!H38))),'Data Summary'!CF44="Yes"),OFFSET('Water Data'!$H$6,0,10*ROW('Water Data'!H38)),NA())</f>
        <v>#N/A</v>
      </c>
      <c r="R44" s="298" t="e">
        <f ca="1">+IF(AND(ISNUMBER(OFFSET('Water Data'!$H$9,0,10*ROW('Water Data'!H38))),'Data Summary'!CG44="Yes"),OFFSET('Water Data'!$H$9,0,10*ROW('Water Data'!H38)),NA())</f>
        <v>#N/A</v>
      </c>
      <c r="S44" s="298" t="e">
        <f ca="1">+IF(AND(ISNUMBER(OFFSET('Water Data'!$I$4,0,10*ROW('Water Data'!I38))),'Data Summary'!CH44="Yes"),100-OFFSET('Water Data'!$I$4,0,10*ROW('Water Data'!I38)),NA())</f>
        <v>#N/A</v>
      </c>
      <c r="T44" s="298" t="e">
        <f ca="1">+IF(AND(ISNUMBER(OFFSET('Water Data'!$I$6,0,10*ROW('Water Data'!I38))),'Data Summary'!CI44="Yes"),OFFSET('Water Data'!$I$6,0,10*ROW('Water Data'!I38)),NA())</f>
        <v>#N/A</v>
      </c>
      <c r="U44" s="298" t="e">
        <f ca="1">+IF(AND(ISNUMBER(OFFSET('Water Data'!$I$9,0,10*ROW('Water Data'!I38))),'Data Summary'!CJ44="Yes"),OFFSET('Water Data'!$I$9,0,10*ROW('Water Data'!I38)),NA())</f>
        <v>#N/A</v>
      </c>
      <c r="V44" s="299" t="e">
        <f ca="1">+IF(AND(ISNUMBER(OFFSET('Sanitation Data'!$D$4,0,10*ROW('Sanitation Data'!D38))),'Data Summary'!CK44="Yes"),100-OFFSET('Sanitation Data'!$D$4,0,10*ROW('Sanitation Data'!D38)),NA())</f>
        <v>#N/A</v>
      </c>
      <c r="W44" s="299" t="e">
        <f ca="1">+IF(AND(ISNUMBER(OFFSET('Sanitation Data'!$D$6,0,10*ROW('Sanitation Data'!D38))),'Data Summary'!CL44="Yes"),OFFSET('Sanitation Data'!$D$6,0,10*ROW('Sanitation Data'!D38)),NA())</f>
        <v>#N/A</v>
      </c>
      <c r="X44" s="299" t="e">
        <f ca="1">+IF(AND(ISNUMBER(OFFSET('Sanitation Data'!$D$10,0,10*ROW('Sanitation Data'!D38))),'Data Summary'!CM44="Yes"),OFFSET('Sanitation Data'!$D$10,0,10*ROW('Sanitation Data'!D38)),NA())</f>
        <v>#N/A</v>
      </c>
      <c r="Y44" s="299" t="e">
        <f ca="1">+IF(AND(ISNUMBER(OFFSET('Sanitation Data'!$D$11,0,10*ROW('Sanitation Data'!D38))),'Data Summary'!CN44="Yes"),OFFSET('Sanitation Data'!$D$11,0,10*ROW('Sanitation Data'!D38)),NA())</f>
        <v>#N/A</v>
      </c>
      <c r="Z44" s="299" t="e">
        <f ca="1">+IF(AND(ISNUMBER(OFFSET('Sanitation Data'!$D$12,0,10*ROW('Sanitation Data'!D38))),'Data Summary'!CO44="Yes"),OFFSET('Sanitation Data'!$D$12,0,10*ROW('Sanitation Data'!D38)),NA())</f>
        <v>#N/A</v>
      </c>
      <c r="AA44" s="299" t="e">
        <f ca="1">+IF(AND(ISNUMBER(OFFSET('Sanitation Data'!$E$4,0,10*ROW('Sanitation Data'!E38))),'Data Summary'!CP44="Yes"),100-OFFSET('Sanitation Data'!$E$4,0,10*ROW('Sanitation Data'!E38)),NA())</f>
        <v>#N/A</v>
      </c>
      <c r="AB44" s="299" t="e">
        <f ca="1">+IF(AND(ISNUMBER(OFFSET('Sanitation Data'!$E$6,0,10*ROW('Sanitation Data'!E38))),'Data Summary'!CQ44="Yes"),OFFSET('Sanitation Data'!$E$6,0,10*ROW('Sanitation Data'!E38)),NA())</f>
        <v>#N/A</v>
      </c>
      <c r="AC44" s="299" t="e">
        <f ca="1">+IF(AND(ISNUMBER(OFFSET('Sanitation Data'!$E$10,0,10*ROW('Sanitation Data'!E38))),'Data Summary'!CR44="Yes"),OFFSET('Sanitation Data'!$E$10,0,10*ROW('Sanitation Data'!E38)),NA())</f>
        <v>#N/A</v>
      </c>
      <c r="AD44" s="299" t="e">
        <f ca="1">+IF(AND(ISNUMBER(OFFSET('Sanitation Data'!$E$11,0,10*ROW('Sanitation Data'!E38))),'Data Summary'!CS44="Yes"),OFFSET('Sanitation Data'!$E$11,0,10*ROW('Sanitation Data'!E38)),NA())</f>
        <v>#N/A</v>
      </c>
      <c r="AE44" s="299" t="e">
        <f ca="1">+IF(AND(ISNUMBER(OFFSET('Sanitation Data'!$E$12,0,10*ROW('Sanitation Data'!E38))),'Data Summary'!CT44="Yes"),OFFSET('Sanitation Data'!$E$12,0,10*ROW('Sanitation Data'!E38)),NA())</f>
        <v>#N/A</v>
      </c>
      <c r="AF44" s="299" t="e">
        <f ca="1">+IF(AND(ISNUMBER(OFFSET('Sanitation Data'!$F$4,0,10*ROW('Sanitation Data'!F38))),'Data Summary'!CU44="Yes"),100-OFFSET('Sanitation Data'!$F$4,0,10*ROW('Sanitation Data'!F38)),NA())</f>
        <v>#N/A</v>
      </c>
      <c r="AG44" s="299" t="e">
        <f ca="1">+IF(AND(ISNUMBER(OFFSET('Sanitation Data'!$F$6,0,10*ROW('Sanitation Data'!F38))),'Data Summary'!CV44="Yes"),OFFSET('Sanitation Data'!$F$6,0,10*ROW('Sanitation Data'!F38)),NA())</f>
        <v>#N/A</v>
      </c>
      <c r="AH44" s="299" t="e">
        <f ca="1">+IF(AND(ISNUMBER(OFFSET('Sanitation Data'!$F$10,0,10*ROW('Sanitation Data'!F38))),'Data Summary'!CW44="Yes"),OFFSET('Sanitation Data'!$F$10,0,10*ROW('Sanitation Data'!F38)),NA())</f>
        <v>#N/A</v>
      </c>
      <c r="AI44" s="299" t="e">
        <f ca="1">+IF(AND(ISNUMBER(OFFSET('Sanitation Data'!$F$11,0,10*ROW('Sanitation Data'!F38))),'Data Summary'!CX44="Yes"),OFFSET('Sanitation Data'!$F$11,0,10*ROW('Sanitation Data'!F38)),NA())</f>
        <v>#N/A</v>
      </c>
      <c r="AJ44" s="299" t="e">
        <f ca="1">+IF(AND(ISNUMBER(OFFSET('Sanitation Data'!$F$12,0,10*ROW('Sanitation Data'!F38))),'Data Summary'!CY44="Yes"),OFFSET('Sanitation Data'!$F$12,0,10*ROW('Sanitation Data'!F38)),NA())</f>
        <v>#N/A</v>
      </c>
      <c r="AK44" s="299" t="e">
        <f ca="1">+IF(AND(ISNUMBER(OFFSET('Sanitation Data'!$G$4,0,10*ROW('Sanitation Data'!G38))),'Data Summary'!CZ44="Yes"),100-OFFSET('Sanitation Data'!$G$4,0,10*ROW('Sanitation Data'!G38)),NA())</f>
        <v>#N/A</v>
      </c>
      <c r="AL44" s="299" t="e">
        <f ca="1">+IF(AND(ISNUMBER(OFFSET('Sanitation Data'!$G$6,0,10*ROW('Sanitation Data'!G38))),'Data Summary'!DA44="Yes"),OFFSET('Sanitation Data'!$G$6,0,10*ROW('Sanitation Data'!G38)),NA())</f>
        <v>#N/A</v>
      </c>
      <c r="AM44" s="299" t="e">
        <f ca="1">+IF(AND(ISNUMBER(OFFSET('Sanitation Data'!$G$10,0,10*ROW('Sanitation Data'!G38))),'Data Summary'!DB44="Yes"),OFFSET('Sanitation Data'!$G$10,0,10*ROW('Sanitation Data'!G38)),NA())</f>
        <v>#N/A</v>
      </c>
      <c r="AN44" s="299" t="e">
        <f ca="1">+IF(AND(ISNUMBER(OFFSET('Sanitation Data'!$G$11,0,10*ROW('Sanitation Data'!G38))),'Data Summary'!DC44="Yes"),OFFSET('Sanitation Data'!$G$11,0,10*ROW('Sanitation Data'!G38)),NA())</f>
        <v>#N/A</v>
      </c>
      <c r="AO44" s="299" t="e">
        <f ca="1">+IF(AND(ISNUMBER(OFFSET('Sanitation Data'!$G$12,0,10*ROW('Sanitation Data'!G38))),'Data Summary'!DD44="Yes"),OFFSET('Sanitation Data'!$G$12,0,10*ROW('Sanitation Data'!G38)),NA())</f>
        <v>#N/A</v>
      </c>
      <c r="AP44" s="299" t="e">
        <f ca="1">+IF(AND(ISNUMBER(OFFSET('Sanitation Data'!$H$4,0,10*ROW('Sanitation Data'!H38))),'Data Summary'!DE44="Yes"),100-OFFSET('Sanitation Data'!$H$4,0,10*ROW('Sanitation Data'!H38)),NA())</f>
        <v>#N/A</v>
      </c>
      <c r="AQ44" s="299" t="e">
        <f ca="1">+IF(AND(ISNUMBER(OFFSET('Sanitation Data'!$H$6,0,10*ROW('Sanitation Data'!H38))),'Data Summary'!DF44="Yes"),OFFSET('Sanitation Data'!$H$6,0,10*ROW('Sanitation Data'!H38)),NA())</f>
        <v>#N/A</v>
      </c>
      <c r="AR44" s="299" t="e">
        <f ca="1">+IF(AND(ISNUMBER(OFFSET('Sanitation Data'!$H$10,0,10*ROW('Sanitation Data'!H38))),'Data Summary'!DG44="Yes"),OFFSET('Sanitation Data'!$H$10,0,10*ROW('Sanitation Data'!H38)),NA())</f>
        <v>#N/A</v>
      </c>
      <c r="AS44" s="299" t="e">
        <f ca="1">+IF(AND(ISNUMBER(OFFSET('Sanitation Data'!$H$11,0,10*ROW('Sanitation Data'!H38))),'Data Summary'!DH44="Yes"),OFFSET('Sanitation Data'!$H$11,0,10*ROW('Sanitation Data'!H38)),NA())</f>
        <v>#N/A</v>
      </c>
      <c r="AT44" s="299" t="e">
        <f ca="1">+IF(AND(ISNUMBER(OFFSET('Sanitation Data'!$H$12,0,10*ROW('Sanitation Data'!H38))),'Data Summary'!DI44="Yes"),OFFSET('Sanitation Data'!$H$12,0,10*ROW('Sanitation Data'!H38)),NA())</f>
        <v>#N/A</v>
      </c>
      <c r="AU44" s="299" t="e">
        <f ca="1">+IF(AND(ISNUMBER(OFFSET('Sanitation Data'!$I$4,0,10*ROW('Sanitation Data'!I38))),'Data Summary'!DJ44="Yes"),100-OFFSET('Sanitation Data'!$I$4,0,10*ROW('Sanitation Data'!I38)),NA())</f>
        <v>#N/A</v>
      </c>
      <c r="AV44" s="299" t="e">
        <f ca="1">+IF(AND(ISNUMBER(OFFSET('Sanitation Data'!$I$6,0,10*ROW('Sanitation Data'!I38))),'Data Summary'!DK44="Yes"),OFFSET('Sanitation Data'!$I$6,0,10*ROW('Sanitation Data'!I38)),NA())</f>
        <v>#N/A</v>
      </c>
      <c r="AW44" s="299" t="e">
        <f ca="1">+IF(AND(ISNUMBER(OFFSET('Sanitation Data'!$I$10,0,10*ROW('Sanitation Data'!I38))),'Data Summary'!DL44="Yes"),OFFSET('Sanitation Data'!$I$10,0,10*ROW('Sanitation Data'!I38)),NA())</f>
        <v>#N/A</v>
      </c>
      <c r="AX44" s="299" t="e">
        <f ca="1">+IF(AND(ISNUMBER(OFFSET('Sanitation Data'!$I$11,0,10*ROW('Sanitation Data'!I38))),'Data Summary'!DM44="Yes"),OFFSET('Sanitation Data'!$I$11,0,10*ROW('Sanitation Data'!I38)),NA())</f>
        <v>#N/A</v>
      </c>
      <c r="AY44" s="299" t="e">
        <f ca="1">+IF(AND(ISNUMBER(OFFSET('Sanitation Data'!$I$12,0,10*ROW('Sanitation Data'!I38))),'Data Summary'!DN44="Yes"),OFFSET('Sanitation Data'!$I$12,0,10*ROW('Sanitation Data'!I38)),NA())</f>
        <v>#N/A</v>
      </c>
      <c r="AZ44" s="300" t="e">
        <f ca="1">+IF(AND(ISNUMBER(OFFSET('Hygiene Data'!$D$5,0,10*ROW('Hygiene Data'!D38))),'Data Summary'!DO44="Yes"),OFFSET('Hygiene Data'!$D$5,0,10*ROW('Hygiene Data'!D38)),NA())</f>
        <v>#N/A</v>
      </c>
      <c r="BA44" s="300" t="e">
        <f ca="1">+IF(AND(ISNUMBER(OFFSET('Hygiene Data'!$D$7,0,10*ROW('Hygiene Data'!D38))),'Data Summary'!DP44="Yes"),OFFSET('Hygiene Data'!$D$7,0,10*ROW('Hygiene Data'!D38)),NA())</f>
        <v>#N/A</v>
      </c>
      <c r="BB44" s="300" t="e">
        <f ca="1">+IF(AND(ISNUMBER(OFFSET('Hygiene Data'!$D$9,0,10*ROW('Hygiene Data'!D38))),'Data Summary'!DQ44="Yes"),OFFSET('Hygiene Data'!$D$9,0,10*ROW('Hygiene Data'!D38)),NA())</f>
        <v>#N/A</v>
      </c>
      <c r="BC44" s="300" t="e">
        <f ca="1">+IF(AND(ISNUMBER(OFFSET('Hygiene Data'!$E$5,0,10*ROW('Hygiene Data'!E38))),'Data Summary'!DR44="Yes"),OFFSET('Hygiene Data'!$E$5,0,10*ROW('Hygiene Data'!E38)),NA())</f>
        <v>#N/A</v>
      </c>
      <c r="BD44" s="300" t="e">
        <f ca="1">+IF(AND(ISNUMBER(OFFSET('Hygiene Data'!$E$7,0,10*ROW('Hygiene Data'!E38))),'Data Summary'!DS44="Yes"),OFFSET('Hygiene Data'!$E$7,0,10*ROW('Hygiene Data'!E38)),NA())</f>
        <v>#N/A</v>
      </c>
      <c r="BE44" s="300" t="e">
        <f ca="1">+IF(AND(ISNUMBER(OFFSET('Hygiene Data'!$E$9,0,10*ROW('Hygiene Data'!E38))),'Data Summary'!DT44="Yes"),OFFSET('Hygiene Data'!$E$9,0,10*ROW('Hygiene Data'!E38)),NA())</f>
        <v>#N/A</v>
      </c>
      <c r="BF44" s="300" t="e">
        <f ca="1">+IF(AND(ISNUMBER(OFFSET('Hygiene Data'!$F$5,0,10*ROW('Hygiene Data'!F38))),'Data Summary'!DU44="Yes"),OFFSET('Hygiene Data'!$F$5,0,10*ROW('Hygiene Data'!F38)),NA())</f>
        <v>#N/A</v>
      </c>
      <c r="BG44" s="300" t="e">
        <f ca="1">+IF(AND(ISNUMBER(OFFSET('Hygiene Data'!$F$7,0,10*ROW('Hygiene Data'!F38))),'Data Summary'!DV44="Yes"),OFFSET('Hygiene Data'!$F$7,0,10*ROW('Hygiene Data'!F38)),NA())</f>
        <v>#N/A</v>
      </c>
      <c r="BH44" s="300" t="e">
        <f ca="1">+IF(AND(ISNUMBER(OFFSET('Hygiene Data'!$F$9,0,10*ROW('Hygiene Data'!F38))),'Data Summary'!DW44="Yes"),OFFSET('Hygiene Data'!$F$9,0,10*ROW('Hygiene Data'!F38)),NA())</f>
        <v>#N/A</v>
      </c>
      <c r="BI44" s="300" t="e">
        <f ca="1">+IF(AND(ISNUMBER(OFFSET('Hygiene Data'!$G$5,0,10*ROW('Hygiene Data'!G38))),'Data Summary'!DX44="Yes"),OFFSET('Hygiene Data'!$G$5,0,10*ROW('Hygiene Data'!G38)),NA())</f>
        <v>#N/A</v>
      </c>
      <c r="BJ44" s="300" t="e">
        <f ca="1">+IF(AND(ISNUMBER(OFFSET('Hygiene Data'!$G$7,0,10*ROW('Hygiene Data'!G38))),'Data Summary'!DY44="Yes"),OFFSET('Hygiene Data'!$G$7,0,10*ROW('Hygiene Data'!G38)),NA())</f>
        <v>#N/A</v>
      </c>
      <c r="BK44" s="300" t="e">
        <f ca="1">+IF(AND(ISNUMBER(OFFSET('Hygiene Data'!$G$9,0,10*ROW('Hygiene Data'!G38))),'Data Summary'!DZ44="Yes"),OFFSET('Hygiene Data'!$G$9,0,10*ROW('Hygiene Data'!G38)),NA())</f>
        <v>#N/A</v>
      </c>
      <c r="BL44" s="300" t="e">
        <f ca="1">+IF(AND(ISNUMBER(OFFSET('Hygiene Data'!$H$5,0,10*ROW('Hygiene Data'!H38))),'Data Summary'!EA44="Yes"),OFFSET('Hygiene Data'!$H$5,0,10*ROW('Hygiene Data'!H38)),NA())</f>
        <v>#N/A</v>
      </c>
      <c r="BM44" s="300" t="e">
        <f ca="1">+IF(AND(ISNUMBER(OFFSET('Hygiene Data'!$H$7,0,10*ROW('Hygiene Data'!H38))),'Data Summary'!EB44="Yes"),OFFSET('Hygiene Data'!$H$7,0,10*ROW('Hygiene Data'!H38)),NA())</f>
        <v>#N/A</v>
      </c>
      <c r="BN44" s="300" t="e">
        <f ca="1">+IF(AND(ISNUMBER(OFFSET('Hygiene Data'!$H$9,0,10*ROW('Hygiene Data'!H38))),'Data Summary'!EC44="Yes"),OFFSET('Hygiene Data'!$H$9,0,10*ROW('Hygiene Data'!H38)),NA())</f>
        <v>#N/A</v>
      </c>
      <c r="BO44" s="300" t="e">
        <f ca="1">+IF(AND(ISNUMBER(OFFSET('Hygiene Data'!$I$5,0,10*ROW('Hygiene Data'!I38))),'Data Summary'!ED44="Yes"),OFFSET('Hygiene Data'!$I$5,0,10*ROW('Hygiene Data'!I38)),NA())</f>
        <v>#N/A</v>
      </c>
      <c r="BP44" s="300" t="e">
        <f ca="1">+IF(AND(ISNUMBER(OFFSET('Hygiene Data'!$I$7,0,10*ROW('Hygiene Data'!I38))),'Data Summary'!EE44="Yes"),OFFSET('Hygiene Data'!$I$7,0,10*ROW('Hygiene Data'!I38)),NA())</f>
        <v>#N/A</v>
      </c>
      <c r="BQ44" s="300" t="e">
        <f ca="1">+IF(AND(ISNUMBER(OFFSET('Hygiene Data'!$I$9,0,10*ROW('Hygiene Data'!I38))),'Data Summary'!EF44="Yes"),OFFSET('Hygiene Data'!$I$9,0,10*ROW('Hygiene Data'!I38)),NA())</f>
        <v>#N/A</v>
      </c>
    </row>
    <row r="45" spans="1:69" x14ac:dyDescent="0.2">
      <c r="A45" s="296" t="e">
        <f ca="1">+RIGHT('Data Summary'!A45,LEN('Data Summary'!A45)-9)</f>
        <v>#VALUE!</v>
      </c>
      <c r="B45" s="270" t="str">
        <f ca="1">+IF(ISTEXT('Data Summary'!B45),'Data Summary'!B45,"")</f>
        <v/>
      </c>
      <c r="C45" s="297" t="e">
        <f ca="1">+VALUE('Data Summary'!C45)</f>
        <v>#VALUE!</v>
      </c>
      <c r="D45" s="298" t="e">
        <f ca="1">+IF(AND(ISNUMBER(OFFSET('Water Data'!$D$4,0,10*ROW('Water Data'!D39))),'Data Summary'!BS45="Yes"),100-OFFSET('Water Data'!$D$4,0,10*ROW('Water Data'!D39)),NA())</f>
        <v>#N/A</v>
      </c>
      <c r="E45" s="298" t="e">
        <f ca="1">+IF(AND(ISNUMBER(OFFSET('Water Data'!$D$6,0,10*ROW('Water Data'!D39))),'Data Summary'!BT45="Yes"),OFFSET('Water Data'!$D$6,0,10*ROW('Water Data'!D39)),NA())</f>
        <v>#N/A</v>
      </c>
      <c r="F45" s="298" t="e">
        <f ca="1">+IF(AND(ISNUMBER(OFFSET('Water Data'!$D$9,0,10*ROW('Water Data'!D39))),'Data Summary'!BU45="Yes"),OFFSET('Water Data'!$D$9,0,10*ROW('Water Data'!D39)),NA())</f>
        <v>#N/A</v>
      </c>
      <c r="G45" s="298" t="e">
        <f ca="1">+IF(AND(ISNUMBER(OFFSET('Water Data'!$E$4,0,10*ROW('Water Data'!E39))),'Data Summary'!BV45="Yes"),100-OFFSET('Water Data'!$E$4,0,10*ROW('Water Data'!E39)),NA())</f>
        <v>#N/A</v>
      </c>
      <c r="H45" s="298" t="e">
        <f ca="1">+IF(AND(ISNUMBER(OFFSET('Water Data'!$E$6,0,10*ROW('Water Data'!E39))),'Data Summary'!BW45="Yes"),OFFSET('Water Data'!$E$6,0,10*ROW('Water Data'!E39)),NA())</f>
        <v>#N/A</v>
      </c>
      <c r="I45" s="298" t="e">
        <f ca="1">+IF(AND(ISNUMBER(OFFSET('Water Data'!$E$9,0,10*ROW('Water Data'!E39))),'Data Summary'!BX45="Yes"),OFFSET('Water Data'!$E$9,0,10*ROW('Water Data'!E39)),NA())</f>
        <v>#N/A</v>
      </c>
      <c r="J45" s="298" t="e">
        <f ca="1">+IF(AND(ISNUMBER(OFFSET('Water Data'!$F$4,0,10*ROW('Water Data'!F39))),'Data Summary'!BY45="Yes"),100-OFFSET('Water Data'!$F$4,0,10*ROW('Water Data'!F39)),NA())</f>
        <v>#N/A</v>
      </c>
      <c r="K45" s="298" t="e">
        <f ca="1">+IF(AND(ISNUMBER(OFFSET('Water Data'!$F$6,0,10*ROW('Water Data'!F39))),'Data Summary'!BZ45="Yes"),OFFSET('Water Data'!$F$6,0,10*ROW('Water Data'!F39)),NA())</f>
        <v>#N/A</v>
      </c>
      <c r="L45" s="298" t="e">
        <f ca="1">+IF(AND(ISNUMBER(OFFSET('Water Data'!$F$9,0,10*ROW('Water Data'!F39))),'Data Summary'!CA45="Yes"),OFFSET('Water Data'!$F$9,0,10*ROW('Water Data'!F39)),NA())</f>
        <v>#N/A</v>
      </c>
      <c r="M45" s="298" t="e">
        <f ca="1">+IF(AND(ISNUMBER(OFFSET('Water Data'!$G$4,0,10*ROW('Water Data'!G39))),'Data Summary'!CB45="Yes"),100-OFFSET('Water Data'!$G$4,0,10*ROW('Water Data'!G39)),NA())</f>
        <v>#N/A</v>
      </c>
      <c r="N45" s="298" t="e">
        <f ca="1">+IF(AND(ISNUMBER(OFFSET('Water Data'!$G$6,0,10*ROW('Water Data'!G39))),'Data Summary'!CC45="Yes"),OFFSET('Water Data'!$G$6,0,10*ROW('Water Data'!G39)),NA())</f>
        <v>#N/A</v>
      </c>
      <c r="O45" s="298" t="e">
        <f ca="1">+IF(AND(ISNUMBER(OFFSET('Water Data'!$G$9,0,10*ROW('Water Data'!G39))),'Data Summary'!CD45="Yes"),OFFSET('Water Data'!$G$9,0,10*ROW('Water Data'!G39)),NA())</f>
        <v>#N/A</v>
      </c>
      <c r="P45" s="298" t="e">
        <f ca="1">+IF(AND(ISNUMBER(OFFSET('Water Data'!$H$4,0,10*ROW('Water Data'!H39))),'Data Summary'!CE45="Yes"),100-OFFSET('Water Data'!$H$4,0,10*ROW('Water Data'!H39)),NA())</f>
        <v>#N/A</v>
      </c>
      <c r="Q45" s="298" t="e">
        <f ca="1">+IF(AND(ISNUMBER(OFFSET('Water Data'!$H$6,0,10*ROW('Water Data'!H39))),'Data Summary'!CF45="Yes"),OFFSET('Water Data'!$H$6,0,10*ROW('Water Data'!H39)),NA())</f>
        <v>#N/A</v>
      </c>
      <c r="R45" s="298" t="e">
        <f ca="1">+IF(AND(ISNUMBER(OFFSET('Water Data'!$H$9,0,10*ROW('Water Data'!H39))),'Data Summary'!CG45="Yes"),OFFSET('Water Data'!$H$9,0,10*ROW('Water Data'!H39)),NA())</f>
        <v>#N/A</v>
      </c>
      <c r="S45" s="298" t="e">
        <f ca="1">+IF(AND(ISNUMBER(OFFSET('Water Data'!$I$4,0,10*ROW('Water Data'!I39))),'Data Summary'!CH45="Yes"),100-OFFSET('Water Data'!$I$4,0,10*ROW('Water Data'!I39)),NA())</f>
        <v>#N/A</v>
      </c>
      <c r="T45" s="298" t="e">
        <f ca="1">+IF(AND(ISNUMBER(OFFSET('Water Data'!$I$6,0,10*ROW('Water Data'!I39))),'Data Summary'!CI45="Yes"),OFFSET('Water Data'!$I$6,0,10*ROW('Water Data'!I39)),NA())</f>
        <v>#N/A</v>
      </c>
      <c r="U45" s="298" t="e">
        <f ca="1">+IF(AND(ISNUMBER(OFFSET('Water Data'!$I$9,0,10*ROW('Water Data'!I39))),'Data Summary'!CJ45="Yes"),OFFSET('Water Data'!$I$9,0,10*ROW('Water Data'!I39)),NA())</f>
        <v>#N/A</v>
      </c>
      <c r="V45" s="299" t="e">
        <f ca="1">+IF(AND(ISNUMBER(OFFSET('Sanitation Data'!$D$4,0,10*ROW('Sanitation Data'!D39))),'Data Summary'!CK45="Yes"),100-OFFSET('Sanitation Data'!$D$4,0,10*ROW('Sanitation Data'!D39)),NA())</f>
        <v>#N/A</v>
      </c>
      <c r="W45" s="299" t="e">
        <f ca="1">+IF(AND(ISNUMBER(OFFSET('Sanitation Data'!$D$6,0,10*ROW('Sanitation Data'!D39))),'Data Summary'!CL45="Yes"),OFFSET('Sanitation Data'!$D$6,0,10*ROW('Sanitation Data'!D39)),NA())</f>
        <v>#N/A</v>
      </c>
      <c r="X45" s="299" t="e">
        <f ca="1">+IF(AND(ISNUMBER(OFFSET('Sanitation Data'!$D$10,0,10*ROW('Sanitation Data'!D39))),'Data Summary'!CM45="Yes"),OFFSET('Sanitation Data'!$D$10,0,10*ROW('Sanitation Data'!D39)),NA())</f>
        <v>#N/A</v>
      </c>
      <c r="Y45" s="299" t="e">
        <f ca="1">+IF(AND(ISNUMBER(OFFSET('Sanitation Data'!$D$11,0,10*ROW('Sanitation Data'!D39))),'Data Summary'!CN45="Yes"),OFFSET('Sanitation Data'!$D$11,0,10*ROW('Sanitation Data'!D39)),NA())</f>
        <v>#N/A</v>
      </c>
      <c r="Z45" s="299" t="e">
        <f ca="1">+IF(AND(ISNUMBER(OFFSET('Sanitation Data'!$D$12,0,10*ROW('Sanitation Data'!D39))),'Data Summary'!CO45="Yes"),OFFSET('Sanitation Data'!$D$12,0,10*ROW('Sanitation Data'!D39)),NA())</f>
        <v>#N/A</v>
      </c>
      <c r="AA45" s="299" t="e">
        <f ca="1">+IF(AND(ISNUMBER(OFFSET('Sanitation Data'!$E$4,0,10*ROW('Sanitation Data'!E39))),'Data Summary'!CP45="Yes"),100-OFFSET('Sanitation Data'!$E$4,0,10*ROW('Sanitation Data'!E39)),NA())</f>
        <v>#N/A</v>
      </c>
      <c r="AB45" s="299" t="e">
        <f ca="1">+IF(AND(ISNUMBER(OFFSET('Sanitation Data'!$E$6,0,10*ROW('Sanitation Data'!E39))),'Data Summary'!CQ45="Yes"),OFFSET('Sanitation Data'!$E$6,0,10*ROW('Sanitation Data'!E39)),NA())</f>
        <v>#N/A</v>
      </c>
      <c r="AC45" s="299" t="e">
        <f ca="1">+IF(AND(ISNUMBER(OFFSET('Sanitation Data'!$E$10,0,10*ROW('Sanitation Data'!E39))),'Data Summary'!CR45="Yes"),OFFSET('Sanitation Data'!$E$10,0,10*ROW('Sanitation Data'!E39)),NA())</f>
        <v>#N/A</v>
      </c>
      <c r="AD45" s="299" t="e">
        <f ca="1">+IF(AND(ISNUMBER(OFFSET('Sanitation Data'!$E$11,0,10*ROW('Sanitation Data'!E39))),'Data Summary'!CS45="Yes"),OFFSET('Sanitation Data'!$E$11,0,10*ROW('Sanitation Data'!E39)),NA())</f>
        <v>#N/A</v>
      </c>
      <c r="AE45" s="299" t="e">
        <f ca="1">+IF(AND(ISNUMBER(OFFSET('Sanitation Data'!$E$12,0,10*ROW('Sanitation Data'!E39))),'Data Summary'!CT45="Yes"),OFFSET('Sanitation Data'!$E$12,0,10*ROW('Sanitation Data'!E39)),NA())</f>
        <v>#N/A</v>
      </c>
      <c r="AF45" s="299" t="e">
        <f ca="1">+IF(AND(ISNUMBER(OFFSET('Sanitation Data'!$F$4,0,10*ROW('Sanitation Data'!F39))),'Data Summary'!CU45="Yes"),100-OFFSET('Sanitation Data'!$F$4,0,10*ROW('Sanitation Data'!F39)),NA())</f>
        <v>#N/A</v>
      </c>
      <c r="AG45" s="299" t="e">
        <f ca="1">+IF(AND(ISNUMBER(OFFSET('Sanitation Data'!$F$6,0,10*ROW('Sanitation Data'!F39))),'Data Summary'!CV45="Yes"),OFFSET('Sanitation Data'!$F$6,0,10*ROW('Sanitation Data'!F39)),NA())</f>
        <v>#N/A</v>
      </c>
      <c r="AH45" s="299" t="e">
        <f ca="1">+IF(AND(ISNUMBER(OFFSET('Sanitation Data'!$F$10,0,10*ROW('Sanitation Data'!F39))),'Data Summary'!CW45="Yes"),OFFSET('Sanitation Data'!$F$10,0,10*ROW('Sanitation Data'!F39)),NA())</f>
        <v>#N/A</v>
      </c>
      <c r="AI45" s="299" t="e">
        <f ca="1">+IF(AND(ISNUMBER(OFFSET('Sanitation Data'!$F$11,0,10*ROW('Sanitation Data'!F39))),'Data Summary'!CX45="Yes"),OFFSET('Sanitation Data'!$F$11,0,10*ROW('Sanitation Data'!F39)),NA())</f>
        <v>#N/A</v>
      </c>
      <c r="AJ45" s="299" t="e">
        <f ca="1">+IF(AND(ISNUMBER(OFFSET('Sanitation Data'!$F$12,0,10*ROW('Sanitation Data'!F39))),'Data Summary'!CY45="Yes"),OFFSET('Sanitation Data'!$F$12,0,10*ROW('Sanitation Data'!F39)),NA())</f>
        <v>#N/A</v>
      </c>
      <c r="AK45" s="299" t="e">
        <f ca="1">+IF(AND(ISNUMBER(OFFSET('Sanitation Data'!$G$4,0,10*ROW('Sanitation Data'!G39))),'Data Summary'!CZ45="Yes"),100-OFFSET('Sanitation Data'!$G$4,0,10*ROW('Sanitation Data'!G39)),NA())</f>
        <v>#N/A</v>
      </c>
      <c r="AL45" s="299" t="e">
        <f ca="1">+IF(AND(ISNUMBER(OFFSET('Sanitation Data'!$G$6,0,10*ROW('Sanitation Data'!G39))),'Data Summary'!DA45="Yes"),OFFSET('Sanitation Data'!$G$6,0,10*ROW('Sanitation Data'!G39)),NA())</f>
        <v>#N/A</v>
      </c>
      <c r="AM45" s="299" t="e">
        <f ca="1">+IF(AND(ISNUMBER(OFFSET('Sanitation Data'!$G$10,0,10*ROW('Sanitation Data'!G39))),'Data Summary'!DB45="Yes"),OFFSET('Sanitation Data'!$G$10,0,10*ROW('Sanitation Data'!G39)),NA())</f>
        <v>#N/A</v>
      </c>
      <c r="AN45" s="299" t="e">
        <f ca="1">+IF(AND(ISNUMBER(OFFSET('Sanitation Data'!$G$11,0,10*ROW('Sanitation Data'!G39))),'Data Summary'!DC45="Yes"),OFFSET('Sanitation Data'!$G$11,0,10*ROW('Sanitation Data'!G39)),NA())</f>
        <v>#N/A</v>
      </c>
      <c r="AO45" s="299" t="e">
        <f ca="1">+IF(AND(ISNUMBER(OFFSET('Sanitation Data'!$G$12,0,10*ROW('Sanitation Data'!G39))),'Data Summary'!DD45="Yes"),OFFSET('Sanitation Data'!$G$12,0,10*ROW('Sanitation Data'!G39)),NA())</f>
        <v>#N/A</v>
      </c>
      <c r="AP45" s="299" t="e">
        <f ca="1">+IF(AND(ISNUMBER(OFFSET('Sanitation Data'!$H$4,0,10*ROW('Sanitation Data'!H39))),'Data Summary'!DE45="Yes"),100-OFFSET('Sanitation Data'!$H$4,0,10*ROW('Sanitation Data'!H39)),NA())</f>
        <v>#N/A</v>
      </c>
      <c r="AQ45" s="299" t="e">
        <f ca="1">+IF(AND(ISNUMBER(OFFSET('Sanitation Data'!$H$6,0,10*ROW('Sanitation Data'!H39))),'Data Summary'!DF45="Yes"),OFFSET('Sanitation Data'!$H$6,0,10*ROW('Sanitation Data'!H39)),NA())</f>
        <v>#N/A</v>
      </c>
      <c r="AR45" s="299" t="e">
        <f ca="1">+IF(AND(ISNUMBER(OFFSET('Sanitation Data'!$H$10,0,10*ROW('Sanitation Data'!H39))),'Data Summary'!DG45="Yes"),OFFSET('Sanitation Data'!$H$10,0,10*ROW('Sanitation Data'!H39)),NA())</f>
        <v>#N/A</v>
      </c>
      <c r="AS45" s="299" t="e">
        <f ca="1">+IF(AND(ISNUMBER(OFFSET('Sanitation Data'!$H$11,0,10*ROW('Sanitation Data'!H39))),'Data Summary'!DH45="Yes"),OFFSET('Sanitation Data'!$H$11,0,10*ROW('Sanitation Data'!H39)),NA())</f>
        <v>#N/A</v>
      </c>
      <c r="AT45" s="299" t="e">
        <f ca="1">+IF(AND(ISNUMBER(OFFSET('Sanitation Data'!$H$12,0,10*ROW('Sanitation Data'!H39))),'Data Summary'!DI45="Yes"),OFFSET('Sanitation Data'!$H$12,0,10*ROW('Sanitation Data'!H39)),NA())</f>
        <v>#N/A</v>
      </c>
      <c r="AU45" s="299" t="e">
        <f ca="1">+IF(AND(ISNUMBER(OFFSET('Sanitation Data'!$I$4,0,10*ROW('Sanitation Data'!I39))),'Data Summary'!DJ45="Yes"),100-OFFSET('Sanitation Data'!$I$4,0,10*ROW('Sanitation Data'!I39)),NA())</f>
        <v>#N/A</v>
      </c>
      <c r="AV45" s="299" t="e">
        <f ca="1">+IF(AND(ISNUMBER(OFFSET('Sanitation Data'!$I$6,0,10*ROW('Sanitation Data'!I39))),'Data Summary'!DK45="Yes"),OFFSET('Sanitation Data'!$I$6,0,10*ROW('Sanitation Data'!I39)),NA())</f>
        <v>#N/A</v>
      </c>
      <c r="AW45" s="299" t="e">
        <f ca="1">+IF(AND(ISNUMBER(OFFSET('Sanitation Data'!$I$10,0,10*ROW('Sanitation Data'!I39))),'Data Summary'!DL45="Yes"),OFFSET('Sanitation Data'!$I$10,0,10*ROW('Sanitation Data'!I39)),NA())</f>
        <v>#N/A</v>
      </c>
      <c r="AX45" s="299" t="e">
        <f ca="1">+IF(AND(ISNUMBER(OFFSET('Sanitation Data'!$I$11,0,10*ROW('Sanitation Data'!I39))),'Data Summary'!DM45="Yes"),OFFSET('Sanitation Data'!$I$11,0,10*ROW('Sanitation Data'!I39)),NA())</f>
        <v>#N/A</v>
      </c>
      <c r="AY45" s="299" t="e">
        <f ca="1">+IF(AND(ISNUMBER(OFFSET('Sanitation Data'!$I$12,0,10*ROW('Sanitation Data'!I39))),'Data Summary'!DN45="Yes"),OFFSET('Sanitation Data'!$I$12,0,10*ROW('Sanitation Data'!I39)),NA())</f>
        <v>#N/A</v>
      </c>
      <c r="AZ45" s="300" t="e">
        <f ca="1">+IF(AND(ISNUMBER(OFFSET('Hygiene Data'!$D$5,0,10*ROW('Hygiene Data'!D39))),'Data Summary'!DO45="Yes"),OFFSET('Hygiene Data'!$D$5,0,10*ROW('Hygiene Data'!D39)),NA())</f>
        <v>#N/A</v>
      </c>
      <c r="BA45" s="300" t="e">
        <f ca="1">+IF(AND(ISNUMBER(OFFSET('Hygiene Data'!$D$7,0,10*ROW('Hygiene Data'!D39))),'Data Summary'!DP45="Yes"),OFFSET('Hygiene Data'!$D$7,0,10*ROW('Hygiene Data'!D39)),NA())</f>
        <v>#N/A</v>
      </c>
      <c r="BB45" s="300" t="e">
        <f ca="1">+IF(AND(ISNUMBER(OFFSET('Hygiene Data'!$D$9,0,10*ROW('Hygiene Data'!D39))),'Data Summary'!DQ45="Yes"),OFFSET('Hygiene Data'!$D$9,0,10*ROW('Hygiene Data'!D39)),NA())</f>
        <v>#N/A</v>
      </c>
      <c r="BC45" s="300" t="e">
        <f ca="1">+IF(AND(ISNUMBER(OFFSET('Hygiene Data'!$E$5,0,10*ROW('Hygiene Data'!E39))),'Data Summary'!DR45="Yes"),OFFSET('Hygiene Data'!$E$5,0,10*ROW('Hygiene Data'!E39)),NA())</f>
        <v>#N/A</v>
      </c>
      <c r="BD45" s="300" t="e">
        <f ca="1">+IF(AND(ISNUMBER(OFFSET('Hygiene Data'!$E$7,0,10*ROW('Hygiene Data'!E39))),'Data Summary'!DS45="Yes"),OFFSET('Hygiene Data'!$E$7,0,10*ROW('Hygiene Data'!E39)),NA())</f>
        <v>#N/A</v>
      </c>
      <c r="BE45" s="300" t="e">
        <f ca="1">+IF(AND(ISNUMBER(OFFSET('Hygiene Data'!$E$9,0,10*ROW('Hygiene Data'!E39))),'Data Summary'!DT45="Yes"),OFFSET('Hygiene Data'!$E$9,0,10*ROW('Hygiene Data'!E39)),NA())</f>
        <v>#N/A</v>
      </c>
      <c r="BF45" s="300" t="e">
        <f ca="1">+IF(AND(ISNUMBER(OFFSET('Hygiene Data'!$F$5,0,10*ROW('Hygiene Data'!F39))),'Data Summary'!DU45="Yes"),OFFSET('Hygiene Data'!$F$5,0,10*ROW('Hygiene Data'!F39)),NA())</f>
        <v>#N/A</v>
      </c>
      <c r="BG45" s="300" t="e">
        <f ca="1">+IF(AND(ISNUMBER(OFFSET('Hygiene Data'!$F$7,0,10*ROW('Hygiene Data'!F39))),'Data Summary'!DV45="Yes"),OFFSET('Hygiene Data'!$F$7,0,10*ROW('Hygiene Data'!F39)),NA())</f>
        <v>#N/A</v>
      </c>
      <c r="BH45" s="300" t="e">
        <f ca="1">+IF(AND(ISNUMBER(OFFSET('Hygiene Data'!$F$9,0,10*ROW('Hygiene Data'!F39))),'Data Summary'!DW45="Yes"),OFFSET('Hygiene Data'!$F$9,0,10*ROW('Hygiene Data'!F39)),NA())</f>
        <v>#N/A</v>
      </c>
      <c r="BI45" s="300" t="e">
        <f ca="1">+IF(AND(ISNUMBER(OFFSET('Hygiene Data'!$G$5,0,10*ROW('Hygiene Data'!G39))),'Data Summary'!DX45="Yes"),OFFSET('Hygiene Data'!$G$5,0,10*ROW('Hygiene Data'!G39)),NA())</f>
        <v>#N/A</v>
      </c>
      <c r="BJ45" s="300" t="e">
        <f ca="1">+IF(AND(ISNUMBER(OFFSET('Hygiene Data'!$G$7,0,10*ROW('Hygiene Data'!G39))),'Data Summary'!DY45="Yes"),OFFSET('Hygiene Data'!$G$7,0,10*ROW('Hygiene Data'!G39)),NA())</f>
        <v>#N/A</v>
      </c>
      <c r="BK45" s="300" t="e">
        <f ca="1">+IF(AND(ISNUMBER(OFFSET('Hygiene Data'!$G$9,0,10*ROW('Hygiene Data'!G39))),'Data Summary'!DZ45="Yes"),OFFSET('Hygiene Data'!$G$9,0,10*ROW('Hygiene Data'!G39)),NA())</f>
        <v>#N/A</v>
      </c>
      <c r="BL45" s="300" t="e">
        <f ca="1">+IF(AND(ISNUMBER(OFFSET('Hygiene Data'!$H$5,0,10*ROW('Hygiene Data'!H39))),'Data Summary'!EA45="Yes"),OFFSET('Hygiene Data'!$H$5,0,10*ROW('Hygiene Data'!H39)),NA())</f>
        <v>#N/A</v>
      </c>
      <c r="BM45" s="300" t="e">
        <f ca="1">+IF(AND(ISNUMBER(OFFSET('Hygiene Data'!$H$7,0,10*ROW('Hygiene Data'!H39))),'Data Summary'!EB45="Yes"),OFFSET('Hygiene Data'!$H$7,0,10*ROW('Hygiene Data'!H39)),NA())</f>
        <v>#N/A</v>
      </c>
      <c r="BN45" s="300" t="e">
        <f ca="1">+IF(AND(ISNUMBER(OFFSET('Hygiene Data'!$H$9,0,10*ROW('Hygiene Data'!H39))),'Data Summary'!EC45="Yes"),OFFSET('Hygiene Data'!$H$9,0,10*ROW('Hygiene Data'!H39)),NA())</f>
        <v>#N/A</v>
      </c>
      <c r="BO45" s="300" t="e">
        <f ca="1">+IF(AND(ISNUMBER(OFFSET('Hygiene Data'!$I$5,0,10*ROW('Hygiene Data'!I39))),'Data Summary'!ED45="Yes"),OFFSET('Hygiene Data'!$I$5,0,10*ROW('Hygiene Data'!I39)),NA())</f>
        <v>#N/A</v>
      </c>
      <c r="BP45" s="300" t="e">
        <f ca="1">+IF(AND(ISNUMBER(OFFSET('Hygiene Data'!$I$7,0,10*ROW('Hygiene Data'!I39))),'Data Summary'!EE45="Yes"),OFFSET('Hygiene Data'!$I$7,0,10*ROW('Hygiene Data'!I39)),NA())</f>
        <v>#N/A</v>
      </c>
      <c r="BQ45" s="300" t="e">
        <f ca="1">+IF(AND(ISNUMBER(OFFSET('Hygiene Data'!$I$9,0,10*ROW('Hygiene Data'!I39))),'Data Summary'!EF45="Yes"),OFFSET('Hygiene Data'!$I$9,0,10*ROW('Hygiene Data'!I39)),NA())</f>
        <v>#N/A</v>
      </c>
    </row>
    <row r="46" spans="1:69" x14ac:dyDescent="0.2">
      <c r="A46" s="296" t="e">
        <f ca="1">+RIGHT('Data Summary'!A46,LEN('Data Summary'!A46)-9)</f>
        <v>#VALUE!</v>
      </c>
      <c r="B46" s="270" t="str">
        <f ca="1">+IF(ISTEXT('Data Summary'!B46),'Data Summary'!B46,"")</f>
        <v/>
      </c>
      <c r="C46" s="297" t="e">
        <f ca="1">+VALUE('Data Summary'!C46)</f>
        <v>#VALUE!</v>
      </c>
      <c r="D46" s="298" t="e">
        <f ca="1">+IF(AND(ISNUMBER(OFFSET('Water Data'!$D$4,0,10*ROW('Water Data'!D40))),'Data Summary'!BS46="Yes"),100-OFFSET('Water Data'!$D$4,0,10*ROW('Water Data'!D40)),NA())</f>
        <v>#N/A</v>
      </c>
      <c r="E46" s="298" t="e">
        <f ca="1">+IF(AND(ISNUMBER(OFFSET('Water Data'!$D$6,0,10*ROW('Water Data'!D40))),'Data Summary'!BT46="Yes"),OFFSET('Water Data'!$D$6,0,10*ROW('Water Data'!D40)),NA())</f>
        <v>#N/A</v>
      </c>
      <c r="F46" s="298" t="e">
        <f ca="1">+IF(AND(ISNUMBER(OFFSET('Water Data'!$D$9,0,10*ROW('Water Data'!D40))),'Data Summary'!BU46="Yes"),OFFSET('Water Data'!$D$9,0,10*ROW('Water Data'!D40)),NA())</f>
        <v>#N/A</v>
      </c>
      <c r="G46" s="298" t="e">
        <f ca="1">+IF(AND(ISNUMBER(OFFSET('Water Data'!$E$4,0,10*ROW('Water Data'!E40))),'Data Summary'!BV46="Yes"),100-OFFSET('Water Data'!$E$4,0,10*ROW('Water Data'!E40)),NA())</f>
        <v>#N/A</v>
      </c>
      <c r="H46" s="298" t="e">
        <f ca="1">+IF(AND(ISNUMBER(OFFSET('Water Data'!$E$6,0,10*ROW('Water Data'!E40))),'Data Summary'!BW46="Yes"),OFFSET('Water Data'!$E$6,0,10*ROW('Water Data'!E40)),NA())</f>
        <v>#N/A</v>
      </c>
      <c r="I46" s="298" t="e">
        <f ca="1">+IF(AND(ISNUMBER(OFFSET('Water Data'!$E$9,0,10*ROW('Water Data'!E40))),'Data Summary'!BX46="Yes"),OFFSET('Water Data'!$E$9,0,10*ROW('Water Data'!E40)),NA())</f>
        <v>#N/A</v>
      </c>
      <c r="J46" s="298" t="e">
        <f ca="1">+IF(AND(ISNUMBER(OFFSET('Water Data'!$F$4,0,10*ROW('Water Data'!F40))),'Data Summary'!BY46="Yes"),100-OFFSET('Water Data'!$F$4,0,10*ROW('Water Data'!F40)),NA())</f>
        <v>#N/A</v>
      </c>
      <c r="K46" s="298" t="e">
        <f ca="1">+IF(AND(ISNUMBER(OFFSET('Water Data'!$F$6,0,10*ROW('Water Data'!F40))),'Data Summary'!BZ46="Yes"),OFFSET('Water Data'!$F$6,0,10*ROW('Water Data'!F40)),NA())</f>
        <v>#N/A</v>
      </c>
      <c r="L46" s="298" t="e">
        <f ca="1">+IF(AND(ISNUMBER(OFFSET('Water Data'!$F$9,0,10*ROW('Water Data'!F40))),'Data Summary'!CA46="Yes"),OFFSET('Water Data'!$F$9,0,10*ROW('Water Data'!F40)),NA())</f>
        <v>#N/A</v>
      </c>
      <c r="M46" s="298" t="e">
        <f ca="1">+IF(AND(ISNUMBER(OFFSET('Water Data'!$G$4,0,10*ROW('Water Data'!G40))),'Data Summary'!CB46="Yes"),100-OFFSET('Water Data'!$G$4,0,10*ROW('Water Data'!G40)),NA())</f>
        <v>#N/A</v>
      </c>
      <c r="N46" s="298" t="e">
        <f ca="1">+IF(AND(ISNUMBER(OFFSET('Water Data'!$G$6,0,10*ROW('Water Data'!G40))),'Data Summary'!CC46="Yes"),OFFSET('Water Data'!$G$6,0,10*ROW('Water Data'!G40)),NA())</f>
        <v>#N/A</v>
      </c>
      <c r="O46" s="298" t="e">
        <f ca="1">+IF(AND(ISNUMBER(OFFSET('Water Data'!$G$9,0,10*ROW('Water Data'!G40))),'Data Summary'!CD46="Yes"),OFFSET('Water Data'!$G$9,0,10*ROW('Water Data'!G40)),NA())</f>
        <v>#N/A</v>
      </c>
      <c r="P46" s="298" t="e">
        <f ca="1">+IF(AND(ISNUMBER(OFFSET('Water Data'!$H$4,0,10*ROW('Water Data'!H40))),'Data Summary'!CE46="Yes"),100-OFFSET('Water Data'!$H$4,0,10*ROW('Water Data'!H40)),NA())</f>
        <v>#N/A</v>
      </c>
      <c r="Q46" s="298" t="e">
        <f ca="1">+IF(AND(ISNUMBER(OFFSET('Water Data'!$H$6,0,10*ROW('Water Data'!H40))),'Data Summary'!CF46="Yes"),OFFSET('Water Data'!$H$6,0,10*ROW('Water Data'!H40)),NA())</f>
        <v>#N/A</v>
      </c>
      <c r="R46" s="298" t="e">
        <f ca="1">+IF(AND(ISNUMBER(OFFSET('Water Data'!$H$9,0,10*ROW('Water Data'!H40))),'Data Summary'!CG46="Yes"),OFFSET('Water Data'!$H$9,0,10*ROW('Water Data'!H40)),NA())</f>
        <v>#N/A</v>
      </c>
      <c r="S46" s="298" t="e">
        <f ca="1">+IF(AND(ISNUMBER(OFFSET('Water Data'!$I$4,0,10*ROW('Water Data'!I40))),'Data Summary'!CH46="Yes"),100-OFFSET('Water Data'!$I$4,0,10*ROW('Water Data'!I40)),NA())</f>
        <v>#N/A</v>
      </c>
      <c r="T46" s="298" t="e">
        <f ca="1">+IF(AND(ISNUMBER(OFFSET('Water Data'!$I$6,0,10*ROW('Water Data'!I40))),'Data Summary'!CI46="Yes"),OFFSET('Water Data'!$I$6,0,10*ROW('Water Data'!I40)),NA())</f>
        <v>#N/A</v>
      </c>
      <c r="U46" s="298" t="e">
        <f ca="1">+IF(AND(ISNUMBER(OFFSET('Water Data'!$I$9,0,10*ROW('Water Data'!I40))),'Data Summary'!CJ46="Yes"),OFFSET('Water Data'!$I$9,0,10*ROW('Water Data'!I40)),NA())</f>
        <v>#N/A</v>
      </c>
      <c r="V46" s="299" t="e">
        <f ca="1">+IF(AND(ISNUMBER(OFFSET('Sanitation Data'!$D$4,0,10*ROW('Sanitation Data'!D40))),'Data Summary'!CK46="Yes"),100-OFFSET('Sanitation Data'!$D$4,0,10*ROW('Sanitation Data'!D40)),NA())</f>
        <v>#N/A</v>
      </c>
      <c r="W46" s="299" t="e">
        <f ca="1">+IF(AND(ISNUMBER(OFFSET('Sanitation Data'!$D$6,0,10*ROW('Sanitation Data'!D40))),'Data Summary'!CL46="Yes"),OFFSET('Sanitation Data'!$D$6,0,10*ROW('Sanitation Data'!D40)),NA())</f>
        <v>#N/A</v>
      </c>
      <c r="X46" s="299" t="e">
        <f ca="1">+IF(AND(ISNUMBER(OFFSET('Sanitation Data'!$D$10,0,10*ROW('Sanitation Data'!D40))),'Data Summary'!CM46="Yes"),OFFSET('Sanitation Data'!$D$10,0,10*ROW('Sanitation Data'!D40)),NA())</f>
        <v>#N/A</v>
      </c>
      <c r="Y46" s="299" t="e">
        <f ca="1">+IF(AND(ISNUMBER(OFFSET('Sanitation Data'!$D$11,0,10*ROW('Sanitation Data'!D40))),'Data Summary'!CN46="Yes"),OFFSET('Sanitation Data'!$D$11,0,10*ROW('Sanitation Data'!D40)),NA())</f>
        <v>#N/A</v>
      </c>
      <c r="Z46" s="299" t="e">
        <f ca="1">+IF(AND(ISNUMBER(OFFSET('Sanitation Data'!$D$12,0,10*ROW('Sanitation Data'!D40))),'Data Summary'!CO46="Yes"),OFFSET('Sanitation Data'!$D$12,0,10*ROW('Sanitation Data'!D40)),NA())</f>
        <v>#N/A</v>
      </c>
      <c r="AA46" s="299" t="e">
        <f ca="1">+IF(AND(ISNUMBER(OFFSET('Sanitation Data'!$E$4,0,10*ROW('Sanitation Data'!E40))),'Data Summary'!CP46="Yes"),100-OFFSET('Sanitation Data'!$E$4,0,10*ROW('Sanitation Data'!E40)),NA())</f>
        <v>#N/A</v>
      </c>
      <c r="AB46" s="299" t="e">
        <f ca="1">+IF(AND(ISNUMBER(OFFSET('Sanitation Data'!$E$6,0,10*ROW('Sanitation Data'!E40))),'Data Summary'!CQ46="Yes"),OFFSET('Sanitation Data'!$E$6,0,10*ROW('Sanitation Data'!E40)),NA())</f>
        <v>#N/A</v>
      </c>
      <c r="AC46" s="299" t="e">
        <f ca="1">+IF(AND(ISNUMBER(OFFSET('Sanitation Data'!$E$10,0,10*ROW('Sanitation Data'!E40))),'Data Summary'!CR46="Yes"),OFFSET('Sanitation Data'!$E$10,0,10*ROW('Sanitation Data'!E40)),NA())</f>
        <v>#N/A</v>
      </c>
      <c r="AD46" s="299" t="e">
        <f ca="1">+IF(AND(ISNUMBER(OFFSET('Sanitation Data'!$E$11,0,10*ROW('Sanitation Data'!E40))),'Data Summary'!CS46="Yes"),OFFSET('Sanitation Data'!$E$11,0,10*ROW('Sanitation Data'!E40)),NA())</f>
        <v>#N/A</v>
      </c>
      <c r="AE46" s="299" t="e">
        <f ca="1">+IF(AND(ISNUMBER(OFFSET('Sanitation Data'!$E$12,0,10*ROW('Sanitation Data'!E40))),'Data Summary'!CT46="Yes"),OFFSET('Sanitation Data'!$E$12,0,10*ROW('Sanitation Data'!E40)),NA())</f>
        <v>#N/A</v>
      </c>
      <c r="AF46" s="299" t="e">
        <f ca="1">+IF(AND(ISNUMBER(OFFSET('Sanitation Data'!$F$4,0,10*ROW('Sanitation Data'!F40))),'Data Summary'!CU46="Yes"),100-OFFSET('Sanitation Data'!$F$4,0,10*ROW('Sanitation Data'!F40)),NA())</f>
        <v>#N/A</v>
      </c>
      <c r="AG46" s="299" t="e">
        <f ca="1">+IF(AND(ISNUMBER(OFFSET('Sanitation Data'!$F$6,0,10*ROW('Sanitation Data'!F40))),'Data Summary'!CV46="Yes"),OFFSET('Sanitation Data'!$F$6,0,10*ROW('Sanitation Data'!F40)),NA())</f>
        <v>#N/A</v>
      </c>
      <c r="AH46" s="299" t="e">
        <f ca="1">+IF(AND(ISNUMBER(OFFSET('Sanitation Data'!$F$10,0,10*ROW('Sanitation Data'!F40))),'Data Summary'!CW46="Yes"),OFFSET('Sanitation Data'!$F$10,0,10*ROW('Sanitation Data'!F40)),NA())</f>
        <v>#N/A</v>
      </c>
      <c r="AI46" s="299" t="e">
        <f ca="1">+IF(AND(ISNUMBER(OFFSET('Sanitation Data'!$F$11,0,10*ROW('Sanitation Data'!F40))),'Data Summary'!CX46="Yes"),OFFSET('Sanitation Data'!$F$11,0,10*ROW('Sanitation Data'!F40)),NA())</f>
        <v>#N/A</v>
      </c>
      <c r="AJ46" s="299" t="e">
        <f ca="1">+IF(AND(ISNUMBER(OFFSET('Sanitation Data'!$F$12,0,10*ROW('Sanitation Data'!F40))),'Data Summary'!CY46="Yes"),OFFSET('Sanitation Data'!$F$12,0,10*ROW('Sanitation Data'!F40)),NA())</f>
        <v>#N/A</v>
      </c>
      <c r="AK46" s="299" t="e">
        <f ca="1">+IF(AND(ISNUMBER(OFFSET('Sanitation Data'!$G$4,0,10*ROW('Sanitation Data'!G40))),'Data Summary'!CZ46="Yes"),100-OFFSET('Sanitation Data'!$G$4,0,10*ROW('Sanitation Data'!G40)),NA())</f>
        <v>#N/A</v>
      </c>
      <c r="AL46" s="299" t="e">
        <f ca="1">+IF(AND(ISNUMBER(OFFSET('Sanitation Data'!$G$6,0,10*ROW('Sanitation Data'!G40))),'Data Summary'!DA46="Yes"),OFFSET('Sanitation Data'!$G$6,0,10*ROW('Sanitation Data'!G40)),NA())</f>
        <v>#N/A</v>
      </c>
      <c r="AM46" s="299" t="e">
        <f ca="1">+IF(AND(ISNUMBER(OFFSET('Sanitation Data'!$G$10,0,10*ROW('Sanitation Data'!G40))),'Data Summary'!DB46="Yes"),OFFSET('Sanitation Data'!$G$10,0,10*ROW('Sanitation Data'!G40)),NA())</f>
        <v>#N/A</v>
      </c>
      <c r="AN46" s="299" t="e">
        <f ca="1">+IF(AND(ISNUMBER(OFFSET('Sanitation Data'!$G$11,0,10*ROW('Sanitation Data'!G40))),'Data Summary'!DC46="Yes"),OFFSET('Sanitation Data'!$G$11,0,10*ROW('Sanitation Data'!G40)),NA())</f>
        <v>#N/A</v>
      </c>
      <c r="AO46" s="299" t="e">
        <f ca="1">+IF(AND(ISNUMBER(OFFSET('Sanitation Data'!$G$12,0,10*ROW('Sanitation Data'!G40))),'Data Summary'!DD46="Yes"),OFFSET('Sanitation Data'!$G$12,0,10*ROW('Sanitation Data'!G40)),NA())</f>
        <v>#N/A</v>
      </c>
      <c r="AP46" s="299" t="e">
        <f ca="1">+IF(AND(ISNUMBER(OFFSET('Sanitation Data'!$H$4,0,10*ROW('Sanitation Data'!H40))),'Data Summary'!DE46="Yes"),100-OFFSET('Sanitation Data'!$H$4,0,10*ROW('Sanitation Data'!H40)),NA())</f>
        <v>#N/A</v>
      </c>
      <c r="AQ46" s="299" t="e">
        <f ca="1">+IF(AND(ISNUMBER(OFFSET('Sanitation Data'!$H$6,0,10*ROW('Sanitation Data'!H40))),'Data Summary'!DF46="Yes"),OFFSET('Sanitation Data'!$H$6,0,10*ROW('Sanitation Data'!H40)),NA())</f>
        <v>#N/A</v>
      </c>
      <c r="AR46" s="299" t="e">
        <f ca="1">+IF(AND(ISNUMBER(OFFSET('Sanitation Data'!$H$10,0,10*ROW('Sanitation Data'!H40))),'Data Summary'!DG46="Yes"),OFFSET('Sanitation Data'!$H$10,0,10*ROW('Sanitation Data'!H40)),NA())</f>
        <v>#N/A</v>
      </c>
      <c r="AS46" s="299" t="e">
        <f ca="1">+IF(AND(ISNUMBER(OFFSET('Sanitation Data'!$H$11,0,10*ROW('Sanitation Data'!H40))),'Data Summary'!DH46="Yes"),OFFSET('Sanitation Data'!$H$11,0,10*ROW('Sanitation Data'!H40)),NA())</f>
        <v>#N/A</v>
      </c>
      <c r="AT46" s="299" t="e">
        <f ca="1">+IF(AND(ISNUMBER(OFFSET('Sanitation Data'!$H$12,0,10*ROW('Sanitation Data'!H40))),'Data Summary'!DI46="Yes"),OFFSET('Sanitation Data'!$H$12,0,10*ROW('Sanitation Data'!H40)),NA())</f>
        <v>#N/A</v>
      </c>
      <c r="AU46" s="299" t="e">
        <f ca="1">+IF(AND(ISNUMBER(OFFSET('Sanitation Data'!$I$4,0,10*ROW('Sanitation Data'!I40))),'Data Summary'!DJ46="Yes"),100-OFFSET('Sanitation Data'!$I$4,0,10*ROW('Sanitation Data'!I40)),NA())</f>
        <v>#N/A</v>
      </c>
      <c r="AV46" s="299" t="e">
        <f ca="1">+IF(AND(ISNUMBER(OFFSET('Sanitation Data'!$I$6,0,10*ROW('Sanitation Data'!I40))),'Data Summary'!DK46="Yes"),OFFSET('Sanitation Data'!$I$6,0,10*ROW('Sanitation Data'!I40)),NA())</f>
        <v>#N/A</v>
      </c>
      <c r="AW46" s="299" t="e">
        <f ca="1">+IF(AND(ISNUMBER(OFFSET('Sanitation Data'!$I$10,0,10*ROW('Sanitation Data'!I40))),'Data Summary'!DL46="Yes"),OFFSET('Sanitation Data'!$I$10,0,10*ROW('Sanitation Data'!I40)),NA())</f>
        <v>#N/A</v>
      </c>
      <c r="AX46" s="299" t="e">
        <f ca="1">+IF(AND(ISNUMBER(OFFSET('Sanitation Data'!$I$11,0,10*ROW('Sanitation Data'!I40))),'Data Summary'!DM46="Yes"),OFFSET('Sanitation Data'!$I$11,0,10*ROW('Sanitation Data'!I40)),NA())</f>
        <v>#N/A</v>
      </c>
      <c r="AY46" s="299" t="e">
        <f ca="1">+IF(AND(ISNUMBER(OFFSET('Sanitation Data'!$I$12,0,10*ROW('Sanitation Data'!I40))),'Data Summary'!DN46="Yes"),OFFSET('Sanitation Data'!$I$12,0,10*ROW('Sanitation Data'!I40)),NA())</f>
        <v>#N/A</v>
      </c>
      <c r="AZ46" s="300" t="e">
        <f ca="1">+IF(AND(ISNUMBER(OFFSET('Hygiene Data'!$D$5,0,10*ROW('Hygiene Data'!D40))),'Data Summary'!DO46="Yes"),OFFSET('Hygiene Data'!$D$5,0,10*ROW('Hygiene Data'!D40)),NA())</f>
        <v>#N/A</v>
      </c>
      <c r="BA46" s="300" t="e">
        <f ca="1">+IF(AND(ISNUMBER(OFFSET('Hygiene Data'!$D$7,0,10*ROW('Hygiene Data'!D40))),'Data Summary'!DP46="Yes"),OFFSET('Hygiene Data'!$D$7,0,10*ROW('Hygiene Data'!D40)),NA())</f>
        <v>#N/A</v>
      </c>
      <c r="BB46" s="300" t="e">
        <f ca="1">+IF(AND(ISNUMBER(OFFSET('Hygiene Data'!$D$9,0,10*ROW('Hygiene Data'!D40))),'Data Summary'!DQ46="Yes"),OFFSET('Hygiene Data'!$D$9,0,10*ROW('Hygiene Data'!D40)),NA())</f>
        <v>#N/A</v>
      </c>
      <c r="BC46" s="300" t="e">
        <f ca="1">+IF(AND(ISNUMBER(OFFSET('Hygiene Data'!$E$5,0,10*ROW('Hygiene Data'!E40))),'Data Summary'!DR46="Yes"),OFFSET('Hygiene Data'!$E$5,0,10*ROW('Hygiene Data'!E40)),NA())</f>
        <v>#N/A</v>
      </c>
      <c r="BD46" s="300" t="e">
        <f ca="1">+IF(AND(ISNUMBER(OFFSET('Hygiene Data'!$E$7,0,10*ROW('Hygiene Data'!E40))),'Data Summary'!DS46="Yes"),OFFSET('Hygiene Data'!$E$7,0,10*ROW('Hygiene Data'!E40)),NA())</f>
        <v>#N/A</v>
      </c>
      <c r="BE46" s="300" t="e">
        <f ca="1">+IF(AND(ISNUMBER(OFFSET('Hygiene Data'!$E$9,0,10*ROW('Hygiene Data'!E40))),'Data Summary'!DT46="Yes"),OFFSET('Hygiene Data'!$E$9,0,10*ROW('Hygiene Data'!E40)),NA())</f>
        <v>#N/A</v>
      </c>
      <c r="BF46" s="300" t="e">
        <f ca="1">+IF(AND(ISNUMBER(OFFSET('Hygiene Data'!$F$5,0,10*ROW('Hygiene Data'!F40))),'Data Summary'!DU46="Yes"),OFFSET('Hygiene Data'!$F$5,0,10*ROW('Hygiene Data'!F40)),NA())</f>
        <v>#N/A</v>
      </c>
      <c r="BG46" s="300" t="e">
        <f ca="1">+IF(AND(ISNUMBER(OFFSET('Hygiene Data'!$F$7,0,10*ROW('Hygiene Data'!F40))),'Data Summary'!DV46="Yes"),OFFSET('Hygiene Data'!$F$7,0,10*ROW('Hygiene Data'!F40)),NA())</f>
        <v>#N/A</v>
      </c>
      <c r="BH46" s="300" t="e">
        <f ca="1">+IF(AND(ISNUMBER(OFFSET('Hygiene Data'!$F$9,0,10*ROW('Hygiene Data'!F40))),'Data Summary'!DW46="Yes"),OFFSET('Hygiene Data'!$F$9,0,10*ROW('Hygiene Data'!F40)),NA())</f>
        <v>#N/A</v>
      </c>
      <c r="BI46" s="300" t="e">
        <f ca="1">+IF(AND(ISNUMBER(OFFSET('Hygiene Data'!$G$5,0,10*ROW('Hygiene Data'!G40))),'Data Summary'!DX46="Yes"),OFFSET('Hygiene Data'!$G$5,0,10*ROW('Hygiene Data'!G40)),NA())</f>
        <v>#N/A</v>
      </c>
      <c r="BJ46" s="300" t="e">
        <f ca="1">+IF(AND(ISNUMBER(OFFSET('Hygiene Data'!$G$7,0,10*ROW('Hygiene Data'!G40))),'Data Summary'!DY46="Yes"),OFFSET('Hygiene Data'!$G$7,0,10*ROW('Hygiene Data'!G40)),NA())</f>
        <v>#N/A</v>
      </c>
      <c r="BK46" s="300" t="e">
        <f ca="1">+IF(AND(ISNUMBER(OFFSET('Hygiene Data'!$G$9,0,10*ROW('Hygiene Data'!G40))),'Data Summary'!DZ46="Yes"),OFFSET('Hygiene Data'!$G$9,0,10*ROW('Hygiene Data'!G40)),NA())</f>
        <v>#N/A</v>
      </c>
      <c r="BL46" s="300" t="e">
        <f ca="1">+IF(AND(ISNUMBER(OFFSET('Hygiene Data'!$H$5,0,10*ROW('Hygiene Data'!H40))),'Data Summary'!EA46="Yes"),OFFSET('Hygiene Data'!$H$5,0,10*ROW('Hygiene Data'!H40)),NA())</f>
        <v>#N/A</v>
      </c>
      <c r="BM46" s="300" t="e">
        <f ca="1">+IF(AND(ISNUMBER(OFFSET('Hygiene Data'!$H$7,0,10*ROW('Hygiene Data'!H40))),'Data Summary'!EB46="Yes"),OFFSET('Hygiene Data'!$H$7,0,10*ROW('Hygiene Data'!H40)),NA())</f>
        <v>#N/A</v>
      </c>
      <c r="BN46" s="300" t="e">
        <f ca="1">+IF(AND(ISNUMBER(OFFSET('Hygiene Data'!$H$9,0,10*ROW('Hygiene Data'!H40))),'Data Summary'!EC46="Yes"),OFFSET('Hygiene Data'!$H$9,0,10*ROW('Hygiene Data'!H40)),NA())</f>
        <v>#N/A</v>
      </c>
      <c r="BO46" s="300" t="e">
        <f ca="1">+IF(AND(ISNUMBER(OFFSET('Hygiene Data'!$I$5,0,10*ROW('Hygiene Data'!I40))),'Data Summary'!ED46="Yes"),OFFSET('Hygiene Data'!$I$5,0,10*ROW('Hygiene Data'!I40)),NA())</f>
        <v>#N/A</v>
      </c>
      <c r="BP46" s="300" t="e">
        <f ca="1">+IF(AND(ISNUMBER(OFFSET('Hygiene Data'!$I$7,0,10*ROW('Hygiene Data'!I40))),'Data Summary'!EE46="Yes"),OFFSET('Hygiene Data'!$I$7,0,10*ROW('Hygiene Data'!I40)),NA())</f>
        <v>#N/A</v>
      </c>
      <c r="BQ46" s="300" t="e">
        <f ca="1">+IF(AND(ISNUMBER(OFFSET('Hygiene Data'!$I$9,0,10*ROW('Hygiene Data'!I40))),'Data Summary'!EF46="Yes"),OFFSET('Hygiene Data'!$I$9,0,10*ROW('Hygiene Data'!I40)),NA())</f>
        <v>#N/A</v>
      </c>
    </row>
    <row r="47" spans="1:69" x14ac:dyDescent="0.2">
      <c r="A47" s="296" t="e">
        <f ca="1">+RIGHT('Data Summary'!A47,LEN('Data Summary'!A47)-9)</f>
        <v>#VALUE!</v>
      </c>
      <c r="B47" s="270" t="str">
        <f ca="1">+IF(ISTEXT('Data Summary'!B47),'Data Summary'!B47,"")</f>
        <v/>
      </c>
      <c r="C47" s="297" t="e">
        <f ca="1">+VALUE('Data Summary'!C47)</f>
        <v>#VALUE!</v>
      </c>
      <c r="D47" s="298" t="e">
        <f ca="1">+IF(AND(ISNUMBER(OFFSET('Water Data'!$D$4,0,10*ROW('Water Data'!D41))),'Data Summary'!BS47="Yes"),100-OFFSET('Water Data'!$D$4,0,10*ROW('Water Data'!D41)),NA())</f>
        <v>#N/A</v>
      </c>
      <c r="E47" s="298" t="e">
        <f ca="1">+IF(AND(ISNUMBER(OFFSET('Water Data'!$D$6,0,10*ROW('Water Data'!D41))),'Data Summary'!BT47="Yes"),OFFSET('Water Data'!$D$6,0,10*ROW('Water Data'!D41)),NA())</f>
        <v>#N/A</v>
      </c>
      <c r="F47" s="298" t="e">
        <f ca="1">+IF(AND(ISNUMBER(OFFSET('Water Data'!$D$9,0,10*ROW('Water Data'!D41))),'Data Summary'!BU47="Yes"),OFFSET('Water Data'!$D$9,0,10*ROW('Water Data'!D41)),NA())</f>
        <v>#N/A</v>
      </c>
      <c r="G47" s="298" t="e">
        <f ca="1">+IF(AND(ISNUMBER(OFFSET('Water Data'!$E$4,0,10*ROW('Water Data'!E41))),'Data Summary'!BV47="Yes"),100-OFFSET('Water Data'!$E$4,0,10*ROW('Water Data'!E41)),NA())</f>
        <v>#N/A</v>
      </c>
      <c r="H47" s="298" t="e">
        <f ca="1">+IF(AND(ISNUMBER(OFFSET('Water Data'!$E$6,0,10*ROW('Water Data'!E41))),'Data Summary'!BW47="Yes"),OFFSET('Water Data'!$E$6,0,10*ROW('Water Data'!E41)),NA())</f>
        <v>#N/A</v>
      </c>
      <c r="I47" s="298" t="e">
        <f ca="1">+IF(AND(ISNUMBER(OFFSET('Water Data'!$E$9,0,10*ROW('Water Data'!E41))),'Data Summary'!BX47="Yes"),OFFSET('Water Data'!$E$9,0,10*ROW('Water Data'!E41)),NA())</f>
        <v>#N/A</v>
      </c>
      <c r="J47" s="298" t="e">
        <f ca="1">+IF(AND(ISNUMBER(OFFSET('Water Data'!$F$4,0,10*ROW('Water Data'!F41))),'Data Summary'!BY47="Yes"),100-OFFSET('Water Data'!$F$4,0,10*ROW('Water Data'!F41)),NA())</f>
        <v>#N/A</v>
      </c>
      <c r="K47" s="298" t="e">
        <f ca="1">+IF(AND(ISNUMBER(OFFSET('Water Data'!$F$6,0,10*ROW('Water Data'!F41))),'Data Summary'!BZ47="Yes"),OFFSET('Water Data'!$F$6,0,10*ROW('Water Data'!F41)),NA())</f>
        <v>#N/A</v>
      </c>
      <c r="L47" s="298" t="e">
        <f ca="1">+IF(AND(ISNUMBER(OFFSET('Water Data'!$F$9,0,10*ROW('Water Data'!F41))),'Data Summary'!CA47="Yes"),OFFSET('Water Data'!$F$9,0,10*ROW('Water Data'!F41)),NA())</f>
        <v>#N/A</v>
      </c>
      <c r="M47" s="298" t="e">
        <f ca="1">+IF(AND(ISNUMBER(OFFSET('Water Data'!$G$4,0,10*ROW('Water Data'!G41))),'Data Summary'!CB47="Yes"),100-OFFSET('Water Data'!$G$4,0,10*ROW('Water Data'!G41)),NA())</f>
        <v>#N/A</v>
      </c>
      <c r="N47" s="298" t="e">
        <f ca="1">+IF(AND(ISNUMBER(OFFSET('Water Data'!$G$6,0,10*ROW('Water Data'!G41))),'Data Summary'!CC47="Yes"),OFFSET('Water Data'!$G$6,0,10*ROW('Water Data'!G41)),NA())</f>
        <v>#N/A</v>
      </c>
      <c r="O47" s="298" t="e">
        <f ca="1">+IF(AND(ISNUMBER(OFFSET('Water Data'!$G$9,0,10*ROW('Water Data'!G41))),'Data Summary'!CD47="Yes"),OFFSET('Water Data'!$G$9,0,10*ROW('Water Data'!G41)),NA())</f>
        <v>#N/A</v>
      </c>
      <c r="P47" s="298" t="e">
        <f ca="1">+IF(AND(ISNUMBER(OFFSET('Water Data'!$H$4,0,10*ROW('Water Data'!H41))),'Data Summary'!CE47="Yes"),100-OFFSET('Water Data'!$H$4,0,10*ROW('Water Data'!H41)),NA())</f>
        <v>#N/A</v>
      </c>
      <c r="Q47" s="298" t="e">
        <f ca="1">+IF(AND(ISNUMBER(OFFSET('Water Data'!$H$6,0,10*ROW('Water Data'!H41))),'Data Summary'!CF47="Yes"),OFFSET('Water Data'!$H$6,0,10*ROW('Water Data'!H41)),NA())</f>
        <v>#N/A</v>
      </c>
      <c r="R47" s="298" t="e">
        <f ca="1">+IF(AND(ISNUMBER(OFFSET('Water Data'!$H$9,0,10*ROW('Water Data'!H41))),'Data Summary'!CG47="Yes"),OFFSET('Water Data'!$H$9,0,10*ROW('Water Data'!H41)),NA())</f>
        <v>#N/A</v>
      </c>
      <c r="S47" s="298" t="e">
        <f ca="1">+IF(AND(ISNUMBER(OFFSET('Water Data'!$I$4,0,10*ROW('Water Data'!I41))),'Data Summary'!CH47="Yes"),100-OFFSET('Water Data'!$I$4,0,10*ROW('Water Data'!I41)),NA())</f>
        <v>#N/A</v>
      </c>
      <c r="T47" s="298" t="e">
        <f ca="1">+IF(AND(ISNUMBER(OFFSET('Water Data'!$I$6,0,10*ROW('Water Data'!I41))),'Data Summary'!CI47="Yes"),OFFSET('Water Data'!$I$6,0,10*ROW('Water Data'!I41)),NA())</f>
        <v>#N/A</v>
      </c>
      <c r="U47" s="298" t="e">
        <f ca="1">+IF(AND(ISNUMBER(OFFSET('Water Data'!$I$9,0,10*ROW('Water Data'!I41))),'Data Summary'!CJ47="Yes"),OFFSET('Water Data'!$I$9,0,10*ROW('Water Data'!I41)),NA())</f>
        <v>#N/A</v>
      </c>
      <c r="V47" s="299" t="e">
        <f ca="1">+IF(AND(ISNUMBER(OFFSET('Sanitation Data'!$D$4,0,10*ROW('Sanitation Data'!D41))),'Data Summary'!CK47="Yes"),100-OFFSET('Sanitation Data'!$D$4,0,10*ROW('Sanitation Data'!D41)),NA())</f>
        <v>#N/A</v>
      </c>
      <c r="W47" s="299" t="e">
        <f ca="1">+IF(AND(ISNUMBER(OFFSET('Sanitation Data'!$D$6,0,10*ROW('Sanitation Data'!D41))),'Data Summary'!CL47="Yes"),OFFSET('Sanitation Data'!$D$6,0,10*ROW('Sanitation Data'!D41)),NA())</f>
        <v>#N/A</v>
      </c>
      <c r="X47" s="299" t="e">
        <f ca="1">+IF(AND(ISNUMBER(OFFSET('Sanitation Data'!$D$10,0,10*ROW('Sanitation Data'!D41))),'Data Summary'!CM47="Yes"),OFFSET('Sanitation Data'!$D$10,0,10*ROW('Sanitation Data'!D41)),NA())</f>
        <v>#N/A</v>
      </c>
      <c r="Y47" s="299" t="e">
        <f ca="1">+IF(AND(ISNUMBER(OFFSET('Sanitation Data'!$D$11,0,10*ROW('Sanitation Data'!D41))),'Data Summary'!CN47="Yes"),OFFSET('Sanitation Data'!$D$11,0,10*ROW('Sanitation Data'!D41)),NA())</f>
        <v>#N/A</v>
      </c>
      <c r="Z47" s="299" t="e">
        <f ca="1">+IF(AND(ISNUMBER(OFFSET('Sanitation Data'!$D$12,0,10*ROW('Sanitation Data'!D41))),'Data Summary'!CO47="Yes"),OFFSET('Sanitation Data'!$D$12,0,10*ROW('Sanitation Data'!D41)),NA())</f>
        <v>#N/A</v>
      </c>
      <c r="AA47" s="299" t="e">
        <f ca="1">+IF(AND(ISNUMBER(OFFSET('Sanitation Data'!$E$4,0,10*ROW('Sanitation Data'!E41))),'Data Summary'!CP47="Yes"),100-OFFSET('Sanitation Data'!$E$4,0,10*ROW('Sanitation Data'!E41)),NA())</f>
        <v>#N/A</v>
      </c>
      <c r="AB47" s="299" t="e">
        <f ca="1">+IF(AND(ISNUMBER(OFFSET('Sanitation Data'!$E$6,0,10*ROW('Sanitation Data'!E41))),'Data Summary'!CQ47="Yes"),OFFSET('Sanitation Data'!$E$6,0,10*ROW('Sanitation Data'!E41)),NA())</f>
        <v>#N/A</v>
      </c>
      <c r="AC47" s="299" t="e">
        <f ca="1">+IF(AND(ISNUMBER(OFFSET('Sanitation Data'!$E$10,0,10*ROW('Sanitation Data'!E41))),'Data Summary'!CR47="Yes"),OFFSET('Sanitation Data'!$E$10,0,10*ROW('Sanitation Data'!E41)),NA())</f>
        <v>#N/A</v>
      </c>
      <c r="AD47" s="299" t="e">
        <f ca="1">+IF(AND(ISNUMBER(OFFSET('Sanitation Data'!$E$11,0,10*ROW('Sanitation Data'!E41))),'Data Summary'!CS47="Yes"),OFFSET('Sanitation Data'!$E$11,0,10*ROW('Sanitation Data'!E41)),NA())</f>
        <v>#N/A</v>
      </c>
      <c r="AE47" s="299" t="e">
        <f ca="1">+IF(AND(ISNUMBER(OFFSET('Sanitation Data'!$E$12,0,10*ROW('Sanitation Data'!E41))),'Data Summary'!CT47="Yes"),OFFSET('Sanitation Data'!$E$12,0,10*ROW('Sanitation Data'!E41)),NA())</f>
        <v>#N/A</v>
      </c>
      <c r="AF47" s="299" t="e">
        <f ca="1">+IF(AND(ISNUMBER(OFFSET('Sanitation Data'!$F$4,0,10*ROW('Sanitation Data'!F41))),'Data Summary'!CU47="Yes"),100-OFFSET('Sanitation Data'!$F$4,0,10*ROW('Sanitation Data'!F41)),NA())</f>
        <v>#N/A</v>
      </c>
      <c r="AG47" s="299" t="e">
        <f ca="1">+IF(AND(ISNUMBER(OFFSET('Sanitation Data'!$F$6,0,10*ROW('Sanitation Data'!F41))),'Data Summary'!CV47="Yes"),OFFSET('Sanitation Data'!$F$6,0,10*ROW('Sanitation Data'!F41)),NA())</f>
        <v>#N/A</v>
      </c>
      <c r="AH47" s="299" t="e">
        <f ca="1">+IF(AND(ISNUMBER(OFFSET('Sanitation Data'!$F$10,0,10*ROW('Sanitation Data'!F41))),'Data Summary'!CW47="Yes"),OFFSET('Sanitation Data'!$F$10,0,10*ROW('Sanitation Data'!F41)),NA())</f>
        <v>#N/A</v>
      </c>
      <c r="AI47" s="299" t="e">
        <f ca="1">+IF(AND(ISNUMBER(OFFSET('Sanitation Data'!$F$11,0,10*ROW('Sanitation Data'!F41))),'Data Summary'!CX47="Yes"),OFFSET('Sanitation Data'!$F$11,0,10*ROW('Sanitation Data'!F41)),NA())</f>
        <v>#N/A</v>
      </c>
      <c r="AJ47" s="299" t="e">
        <f ca="1">+IF(AND(ISNUMBER(OFFSET('Sanitation Data'!$F$12,0,10*ROW('Sanitation Data'!F41))),'Data Summary'!CY47="Yes"),OFFSET('Sanitation Data'!$F$12,0,10*ROW('Sanitation Data'!F41)),NA())</f>
        <v>#N/A</v>
      </c>
      <c r="AK47" s="299" t="e">
        <f ca="1">+IF(AND(ISNUMBER(OFFSET('Sanitation Data'!$G$4,0,10*ROW('Sanitation Data'!G41))),'Data Summary'!CZ47="Yes"),100-OFFSET('Sanitation Data'!$G$4,0,10*ROW('Sanitation Data'!G41)),NA())</f>
        <v>#N/A</v>
      </c>
      <c r="AL47" s="299" t="e">
        <f ca="1">+IF(AND(ISNUMBER(OFFSET('Sanitation Data'!$G$6,0,10*ROW('Sanitation Data'!G41))),'Data Summary'!DA47="Yes"),OFFSET('Sanitation Data'!$G$6,0,10*ROW('Sanitation Data'!G41)),NA())</f>
        <v>#N/A</v>
      </c>
      <c r="AM47" s="299" t="e">
        <f ca="1">+IF(AND(ISNUMBER(OFFSET('Sanitation Data'!$G$10,0,10*ROW('Sanitation Data'!G41))),'Data Summary'!DB47="Yes"),OFFSET('Sanitation Data'!$G$10,0,10*ROW('Sanitation Data'!G41)),NA())</f>
        <v>#N/A</v>
      </c>
      <c r="AN47" s="299" t="e">
        <f ca="1">+IF(AND(ISNUMBER(OFFSET('Sanitation Data'!$G$11,0,10*ROW('Sanitation Data'!G41))),'Data Summary'!DC47="Yes"),OFFSET('Sanitation Data'!$G$11,0,10*ROW('Sanitation Data'!G41)),NA())</f>
        <v>#N/A</v>
      </c>
      <c r="AO47" s="299" t="e">
        <f ca="1">+IF(AND(ISNUMBER(OFFSET('Sanitation Data'!$G$12,0,10*ROW('Sanitation Data'!G41))),'Data Summary'!DD47="Yes"),OFFSET('Sanitation Data'!$G$12,0,10*ROW('Sanitation Data'!G41)),NA())</f>
        <v>#N/A</v>
      </c>
      <c r="AP47" s="299" t="e">
        <f ca="1">+IF(AND(ISNUMBER(OFFSET('Sanitation Data'!$H$4,0,10*ROW('Sanitation Data'!H41))),'Data Summary'!DE47="Yes"),100-OFFSET('Sanitation Data'!$H$4,0,10*ROW('Sanitation Data'!H41)),NA())</f>
        <v>#N/A</v>
      </c>
      <c r="AQ47" s="299" t="e">
        <f ca="1">+IF(AND(ISNUMBER(OFFSET('Sanitation Data'!$H$6,0,10*ROW('Sanitation Data'!H41))),'Data Summary'!DF47="Yes"),OFFSET('Sanitation Data'!$H$6,0,10*ROW('Sanitation Data'!H41)),NA())</f>
        <v>#N/A</v>
      </c>
      <c r="AR47" s="299" t="e">
        <f ca="1">+IF(AND(ISNUMBER(OFFSET('Sanitation Data'!$H$10,0,10*ROW('Sanitation Data'!H41))),'Data Summary'!DG47="Yes"),OFFSET('Sanitation Data'!$H$10,0,10*ROW('Sanitation Data'!H41)),NA())</f>
        <v>#N/A</v>
      </c>
      <c r="AS47" s="299" t="e">
        <f ca="1">+IF(AND(ISNUMBER(OFFSET('Sanitation Data'!$H$11,0,10*ROW('Sanitation Data'!H41))),'Data Summary'!DH47="Yes"),OFFSET('Sanitation Data'!$H$11,0,10*ROW('Sanitation Data'!H41)),NA())</f>
        <v>#N/A</v>
      </c>
      <c r="AT47" s="299" t="e">
        <f ca="1">+IF(AND(ISNUMBER(OFFSET('Sanitation Data'!$H$12,0,10*ROW('Sanitation Data'!H41))),'Data Summary'!DI47="Yes"),OFFSET('Sanitation Data'!$H$12,0,10*ROW('Sanitation Data'!H41)),NA())</f>
        <v>#N/A</v>
      </c>
      <c r="AU47" s="299" t="e">
        <f ca="1">+IF(AND(ISNUMBER(OFFSET('Sanitation Data'!$I$4,0,10*ROW('Sanitation Data'!I41))),'Data Summary'!DJ47="Yes"),100-OFFSET('Sanitation Data'!$I$4,0,10*ROW('Sanitation Data'!I41)),NA())</f>
        <v>#N/A</v>
      </c>
      <c r="AV47" s="299" t="e">
        <f ca="1">+IF(AND(ISNUMBER(OFFSET('Sanitation Data'!$I$6,0,10*ROW('Sanitation Data'!I41))),'Data Summary'!DK47="Yes"),OFFSET('Sanitation Data'!$I$6,0,10*ROW('Sanitation Data'!I41)),NA())</f>
        <v>#N/A</v>
      </c>
      <c r="AW47" s="299" t="e">
        <f ca="1">+IF(AND(ISNUMBER(OFFSET('Sanitation Data'!$I$10,0,10*ROW('Sanitation Data'!I41))),'Data Summary'!DL47="Yes"),OFFSET('Sanitation Data'!$I$10,0,10*ROW('Sanitation Data'!I41)),NA())</f>
        <v>#N/A</v>
      </c>
      <c r="AX47" s="299" t="e">
        <f ca="1">+IF(AND(ISNUMBER(OFFSET('Sanitation Data'!$I$11,0,10*ROW('Sanitation Data'!I41))),'Data Summary'!DM47="Yes"),OFFSET('Sanitation Data'!$I$11,0,10*ROW('Sanitation Data'!I41)),NA())</f>
        <v>#N/A</v>
      </c>
      <c r="AY47" s="299" t="e">
        <f ca="1">+IF(AND(ISNUMBER(OFFSET('Sanitation Data'!$I$12,0,10*ROW('Sanitation Data'!I41))),'Data Summary'!DN47="Yes"),OFFSET('Sanitation Data'!$I$12,0,10*ROW('Sanitation Data'!I41)),NA())</f>
        <v>#N/A</v>
      </c>
      <c r="AZ47" s="300" t="e">
        <f ca="1">+IF(AND(ISNUMBER(OFFSET('Hygiene Data'!$D$5,0,10*ROW('Hygiene Data'!D41))),'Data Summary'!DO47="Yes"),OFFSET('Hygiene Data'!$D$5,0,10*ROW('Hygiene Data'!D41)),NA())</f>
        <v>#N/A</v>
      </c>
      <c r="BA47" s="300" t="e">
        <f ca="1">+IF(AND(ISNUMBER(OFFSET('Hygiene Data'!$D$7,0,10*ROW('Hygiene Data'!D41))),'Data Summary'!DP47="Yes"),OFFSET('Hygiene Data'!$D$7,0,10*ROW('Hygiene Data'!D41)),NA())</f>
        <v>#N/A</v>
      </c>
      <c r="BB47" s="300" t="e">
        <f ca="1">+IF(AND(ISNUMBER(OFFSET('Hygiene Data'!$D$9,0,10*ROW('Hygiene Data'!D41))),'Data Summary'!DQ47="Yes"),OFFSET('Hygiene Data'!$D$9,0,10*ROW('Hygiene Data'!D41)),NA())</f>
        <v>#N/A</v>
      </c>
      <c r="BC47" s="300" t="e">
        <f ca="1">+IF(AND(ISNUMBER(OFFSET('Hygiene Data'!$E$5,0,10*ROW('Hygiene Data'!E41))),'Data Summary'!DR47="Yes"),OFFSET('Hygiene Data'!$E$5,0,10*ROW('Hygiene Data'!E41)),NA())</f>
        <v>#N/A</v>
      </c>
      <c r="BD47" s="300" t="e">
        <f ca="1">+IF(AND(ISNUMBER(OFFSET('Hygiene Data'!$E$7,0,10*ROW('Hygiene Data'!E41))),'Data Summary'!DS47="Yes"),OFFSET('Hygiene Data'!$E$7,0,10*ROW('Hygiene Data'!E41)),NA())</f>
        <v>#N/A</v>
      </c>
      <c r="BE47" s="300" t="e">
        <f ca="1">+IF(AND(ISNUMBER(OFFSET('Hygiene Data'!$E$9,0,10*ROW('Hygiene Data'!E41))),'Data Summary'!DT47="Yes"),OFFSET('Hygiene Data'!$E$9,0,10*ROW('Hygiene Data'!E41)),NA())</f>
        <v>#N/A</v>
      </c>
      <c r="BF47" s="300" t="e">
        <f ca="1">+IF(AND(ISNUMBER(OFFSET('Hygiene Data'!$F$5,0,10*ROW('Hygiene Data'!F41))),'Data Summary'!DU47="Yes"),OFFSET('Hygiene Data'!$F$5,0,10*ROW('Hygiene Data'!F41)),NA())</f>
        <v>#N/A</v>
      </c>
      <c r="BG47" s="300" t="e">
        <f ca="1">+IF(AND(ISNUMBER(OFFSET('Hygiene Data'!$F$7,0,10*ROW('Hygiene Data'!F41))),'Data Summary'!DV47="Yes"),OFFSET('Hygiene Data'!$F$7,0,10*ROW('Hygiene Data'!F41)),NA())</f>
        <v>#N/A</v>
      </c>
      <c r="BH47" s="300" t="e">
        <f ca="1">+IF(AND(ISNUMBER(OFFSET('Hygiene Data'!$F$9,0,10*ROW('Hygiene Data'!F41))),'Data Summary'!DW47="Yes"),OFFSET('Hygiene Data'!$F$9,0,10*ROW('Hygiene Data'!F41)),NA())</f>
        <v>#N/A</v>
      </c>
      <c r="BI47" s="300" t="e">
        <f ca="1">+IF(AND(ISNUMBER(OFFSET('Hygiene Data'!$G$5,0,10*ROW('Hygiene Data'!G41))),'Data Summary'!DX47="Yes"),OFFSET('Hygiene Data'!$G$5,0,10*ROW('Hygiene Data'!G41)),NA())</f>
        <v>#N/A</v>
      </c>
      <c r="BJ47" s="300" t="e">
        <f ca="1">+IF(AND(ISNUMBER(OFFSET('Hygiene Data'!$G$7,0,10*ROW('Hygiene Data'!G41))),'Data Summary'!DY47="Yes"),OFFSET('Hygiene Data'!$G$7,0,10*ROW('Hygiene Data'!G41)),NA())</f>
        <v>#N/A</v>
      </c>
      <c r="BK47" s="300" t="e">
        <f ca="1">+IF(AND(ISNUMBER(OFFSET('Hygiene Data'!$G$9,0,10*ROW('Hygiene Data'!G41))),'Data Summary'!DZ47="Yes"),OFFSET('Hygiene Data'!$G$9,0,10*ROW('Hygiene Data'!G41)),NA())</f>
        <v>#N/A</v>
      </c>
      <c r="BL47" s="300" t="e">
        <f ca="1">+IF(AND(ISNUMBER(OFFSET('Hygiene Data'!$H$5,0,10*ROW('Hygiene Data'!H41))),'Data Summary'!EA47="Yes"),OFFSET('Hygiene Data'!$H$5,0,10*ROW('Hygiene Data'!H41)),NA())</f>
        <v>#N/A</v>
      </c>
      <c r="BM47" s="300" t="e">
        <f ca="1">+IF(AND(ISNUMBER(OFFSET('Hygiene Data'!$H$7,0,10*ROW('Hygiene Data'!H41))),'Data Summary'!EB47="Yes"),OFFSET('Hygiene Data'!$H$7,0,10*ROW('Hygiene Data'!H41)),NA())</f>
        <v>#N/A</v>
      </c>
      <c r="BN47" s="300" t="e">
        <f ca="1">+IF(AND(ISNUMBER(OFFSET('Hygiene Data'!$H$9,0,10*ROW('Hygiene Data'!H41))),'Data Summary'!EC47="Yes"),OFFSET('Hygiene Data'!$H$9,0,10*ROW('Hygiene Data'!H41)),NA())</f>
        <v>#N/A</v>
      </c>
      <c r="BO47" s="300" t="e">
        <f ca="1">+IF(AND(ISNUMBER(OFFSET('Hygiene Data'!$I$5,0,10*ROW('Hygiene Data'!I41))),'Data Summary'!ED47="Yes"),OFFSET('Hygiene Data'!$I$5,0,10*ROW('Hygiene Data'!I41)),NA())</f>
        <v>#N/A</v>
      </c>
      <c r="BP47" s="300" t="e">
        <f ca="1">+IF(AND(ISNUMBER(OFFSET('Hygiene Data'!$I$7,0,10*ROW('Hygiene Data'!I41))),'Data Summary'!EE47="Yes"),OFFSET('Hygiene Data'!$I$7,0,10*ROW('Hygiene Data'!I41)),NA())</f>
        <v>#N/A</v>
      </c>
      <c r="BQ47" s="300" t="e">
        <f ca="1">+IF(AND(ISNUMBER(OFFSET('Hygiene Data'!$I$9,0,10*ROW('Hygiene Data'!I41))),'Data Summary'!EF47="Yes"),OFFSET('Hygiene Data'!$I$9,0,10*ROW('Hygiene Data'!I41)),NA())</f>
        <v>#N/A</v>
      </c>
    </row>
    <row r="48" spans="1:69" x14ac:dyDescent="0.2">
      <c r="A48" s="296" t="e">
        <f ca="1">+RIGHT('Data Summary'!A48,LEN('Data Summary'!A48)-9)</f>
        <v>#VALUE!</v>
      </c>
      <c r="B48" s="270" t="str">
        <f ca="1">+IF(ISTEXT('Data Summary'!B48),'Data Summary'!B48,"")</f>
        <v/>
      </c>
      <c r="C48" s="297" t="e">
        <f ca="1">+VALUE('Data Summary'!C48)</f>
        <v>#VALUE!</v>
      </c>
      <c r="D48" s="298" t="e">
        <f ca="1">+IF(AND(ISNUMBER(OFFSET('Water Data'!$D$4,0,10*ROW('Water Data'!D42))),'Data Summary'!BS48="Yes"),100-OFFSET('Water Data'!$D$4,0,10*ROW('Water Data'!D42)),NA())</f>
        <v>#N/A</v>
      </c>
      <c r="E48" s="298" t="e">
        <f ca="1">+IF(AND(ISNUMBER(OFFSET('Water Data'!$D$6,0,10*ROW('Water Data'!D42))),'Data Summary'!BT48="Yes"),OFFSET('Water Data'!$D$6,0,10*ROW('Water Data'!D42)),NA())</f>
        <v>#N/A</v>
      </c>
      <c r="F48" s="298" t="e">
        <f ca="1">+IF(AND(ISNUMBER(OFFSET('Water Data'!$D$9,0,10*ROW('Water Data'!D42))),'Data Summary'!BU48="Yes"),OFFSET('Water Data'!$D$9,0,10*ROW('Water Data'!D42)),NA())</f>
        <v>#N/A</v>
      </c>
      <c r="G48" s="298" t="e">
        <f ca="1">+IF(AND(ISNUMBER(OFFSET('Water Data'!$E$4,0,10*ROW('Water Data'!E42))),'Data Summary'!BV48="Yes"),100-OFFSET('Water Data'!$E$4,0,10*ROW('Water Data'!E42)),NA())</f>
        <v>#N/A</v>
      </c>
      <c r="H48" s="298" t="e">
        <f ca="1">+IF(AND(ISNUMBER(OFFSET('Water Data'!$E$6,0,10*ROW('Water Data'!E42))),'Data Summary'!BW48="Yes"),OFFSET('Water Data'!$E$6,0,10*ROW('Water Data'!E42)),NA())</f>
        <v>#N/A</v>
      </c>
      <c r="I48" s="298" t="e">
        <f ca="1">+IF(AND(ISNUMBER(OFFSET('Water Data'!$E$9,0,10*ROW('Water Data'!E42))),'Data Summary'!BX48="Yes"),OFFSET('Water Data'!$E$9,0,10*ROW('Water Data'!E42)),NA())</f>
        <v>#N/A</v>
      </c>
      <c r="J48" s="298" t="e">
        <f ca="1">+IF(AND(ISNUMBER(OFFSET('Water Data'!$F$4,0,10*ROW('Water Data'!F42))),'Data Summary'!BY48="Yes"),100-OFFSET('Water Data'!$F$4,0,10*ROW('Water Data'!F42)),NA())</f>
        <v>#N/A</v>
      </c>
      <c r="K48" s="298" t="e">
        <f ca="1">+IF(AND(ISNUMBER(OFFSET('Water Data'!$F$6,0,10*ROW('Water Data'!F42))),'Data Summary'!BZ48="Yes"),OFFSET('Water Data'!$F$6,0,10*ROW('Water Data'!F42)),NA())</f>
        <v>#N/A</v>
      </c>
      <c r="L48" s="298" t="e">
        <f ca="1">+IF(AND(ISNUMBER(OFFSET('Water Data'!$F$9,0,10*ROW('Water Data'!F42))),'Data Summary'!CA48="Yes"),OFFSET('Water Data'!$F$9,0,10*ROW('Water Data'!F42)),NA())</f>
        <v>#N/A</v>
      </c>
      <c r="M48" s="298" t="e">
        <f ca="1">+IF(AND(ISNUMBER(OFFSET('Water Data'!$G$4,0,10*ROW('Water Data'!G42))),'Data Summary'!CB48="Yes"),100-OFFSET('Water Data'!$G$4,0,10*ROW('Water Data'!G42)),NA())</f>
        <v>#N/A</v>
      </c>
      <c r="N48" s="298" t="e">
        <f ca="1">+IF(AND(ISNUMBER(OFFSET('Water Data'!$G$6,0,10*ROW('Water Data'!G42))),'Data Summary'!CC48="Yes"),OFFSET('Water Data'!$G$6,0,10*ROW('Water Data'!G42)),NA())</f>
        <v>#N/A</v>
      </c>
      <c r="O48" s="298" t="e">
        <f ca="1">+IF(AND(ISNUMBER(OFFSET('Water Data'!$G$9,0,10*ROW('Water Data'!G42))),'Data Summary'!CD48="Yes"),OFFSET('Water Data'!$G$9,0,10*ROW('Water Data'!G42)),NA())</f>
        <v>#N/A</v>
      </c>
      <c r="P48" s="298" t="e">
        <f ca="1">+IF(AND(ISNUMBER(OFFSET('Water Data'!$H$4,0,10*ROW('Water Data'!H42))),'Data Summary'!CE48="Yes"),100-OFFSET('Water Data'!$H$4,0,10*ROW('Water Data'!H42)),NA())</f>
        <v>#N/A</v>
      </c>
      <c r="Q48" s="298" t="e">
        <f ca="1">+IF(AND(ISNUMBER(OFFSET('Water Data'!$H$6,0,10*ROW('Water Data'!H42))),'Data Summary'!CF48="Yes"),OFFSET('Water Data'!$H$6,0,10*ROW('Water Data'!H42)),NA())</f>
        <v>#N/A</v>
      </c>
      <c r="R48" s="298" t="e">
        <f ca="1">+IF(AND(ISNUMBER(OFFSET('Water Data'!$H$9,0,10*ROW('Water Data'!H42))),'Data Summary'!CG48="Yes"),OFFSET('Water Data'!$H$9,0,10*ROW('Water Data'!H42)),NA())</f>
        <v>#N/A</v>
      </c>
      <c r="S48" s="298" t="e">
        <f ca="1">+IF(AND(ISNUMBER(OFFSET('Water Data'!$I$4,0,10*ROW('Water Data'!I42))),'Data Summary'!CH48="Yes"),100-OFFSET('Water Data'!$I$4,0,10*ROW('Water Data'!I42)),NA())</f>
        <v>#N/A</v>
      </c>
      <c r="T48" s="298" t="e">
        <f ca="1">+IF(AND(ISNUMBER(OFFSET('Water Data'!$I$6,0,10*ROW('Water Data'!I42))),'Data Summary'!CI48="Yes"),OFFSET('Water Data'!$I$6,0,10*ROW('Water Data'!I42)),NA())</f>
        <v>#N/A</v>
      </c>
      <c r="U48" s="298" t="e">
        <f ca="1">+IF(AND(ISNUMBER(OFFSET('Water Data'!$I$9,0,10*ROW('Water Data'!I42))),'Data Summary'!CJ48="Yes"),OFFSET('Water Data'!$I$9,0,10*ROW('Water Data'!I42)),NA())</f>
        <v>#N/A</v>
      </c>
      <c r="V48" s="299" t="e">
        <f ca="1">+IF(AND(ISNUMBER(OFFSET('Sanitation Data'!$D$4,0,10*ROW('Sanitation Data'!D42))),'Data Summary'!CK48="Yes"),100-OFFSET('Sanitation Data'!$D$4,0,10*ROW('Sanitation Data'!D42)),NA())</f>
        <v>#N/A</v>
      </c>
      <c r="W48" s="299" t="e">
        <f ca="1">+IF(AND(ISNUMBER(OFFSET('Sanitation Data'!$D$6,0,10*ROW('Sanitation Data'!D42))),'Data Summary'!CL48="Yes"),OFFSET('Sanitation Data'!$D$6,0,10*ROW('Sanitation Data'!D42)),NA())</f>
        <v>#N/A</v>
      </c>
      <c r="X48" s="299" t="e">
        <f ca="1">+IF(AND(ISNUMBER(OFFSET('Sanitation Data'!$D$10,0,10*ROW('Sanitation Data'!D42))),'Data Summary'!CM48="Yes"),OFFSET('Sanitation Data'!$D$10,0,10*ROW('Sanitation Data'!D42)),NA())</f>
        <v>#N/A</v>
      </c>
      <c r="Y48" s="299" t="e">
        <f ca="1">+IF(AND(ISNUMBER(OFFSET('Sanitation Data'!$D$11,0,10*ROW('Sanitation Data'!D42))),'Data Summary'!CN48="Yes"),OFFSET('Sanitation Data'!$D$11,0,10*ROW('Sanitation Data'!D42)),NA())</f>
        <v>#N/A</v>
      </c>
      <c r="Z48" s="299" t="e">
        <f ca="1">+IF(AND(ISNUMBER(OFFSET('Sanitation Data'!$D$12,0,10*ROW('Sanitation Data'!D42))),'Data Summary'!CO48="Yes"),OFFSET('Sanitation Data'!$D$12,0,10*ROW('Sanitation Data'!D42)),NA())</f>
        <v>#N/A</v>
      </c>
      <c r="AA48" s="299" t="e">
        <f ca="1">+IF(AND(ISNUMBER(OFFSET('Sanitation Data'!$E$4,0,10*ROW('Sanitation Data'!E42))),'Data Summary'!CP48="Yes"),100-OFFSET('Sanitation Data'!$E$4,0,10*ROW('Sanitation Data'!E42)),NA())</f>
        <v>#N/A</v>
      </c>
      <c r="AB48" s="299" t="e">
        <f ca="1">+IF(AND(ISNUMBER(OFFSET('Sanitation Data'!$E$6,0,10*ROW('Sanitation Data'!E42))),'Data Summary'!CQ48="Yes"),OFFSET('Sanitation Data'!$E$6,0,10*ROW('Sanitation Data'!E42)),NA())</f>
        <v>#N/A</v>
      </c>
      <c r="AC48" s="299" t="e">
        <f ca="1">+IF(AND(ISNUMBER(OFFSET('Sanitation Data'!$E$10,0,10*ROW('Sanitation Data'!E42))),'Data Summary'!CR48="Yes"),OFFSET('Sanitation Data'!$E$10,0,10*ROW('Sanitation Data'!E42)),NA())</f>
        <v>#N/A</v>
      </c>
      <c r="AD48" s="299" t="e">
        <f ca="1">+IF(AND(ISNUMBER(OFFSET('Sanitation Data'!$E$11,0,10*ROW('Sanitation Data'!E42))),'Data Summary'!CS48="Yes"),OFFSET('Sanitation Data'!$E$11,0,10*ROW('Sanitation Data'!E42)),NA())</f>
        <v>#N/A</v>
      </c>
      <c r="AE48" s="299" t="e">
        <f ca="1">+IF(AND(ISNUMBER(OFFSET('Sanitation Data'!$E$12,0,10*ROW('Sanitation Data'!E42))),'Data Summary'!CT48="Yes"),OFFSET('Sanitation Data'!$E$12,0,10*ROW('Sanitation Data'!E42)),NA())</f>
        <v>#N/A</v>
      </c>
      <c r="AF48" s="299" t="e">
        <f ca="1">+IF(AND(ISNUMBER(OFFSET('Sanitation Data'!$F$4,0,10*ROW('Sanitation Data'!F42))),'Data Summary'!CU48="Yes"),100-OFFSET('Sanitation Data'!$F$4,0,10*ROW('Sanitation Data'!F42)),NA())</f>
        <v>#N/A</v>
      </c>
      <c r="AG48" s="299" t="e">
        <f ca="1">+IF(AND(ISNUMBER(OFFSET('Sanitation Data'!$F$6,0,10*ROW('Sanitation Data'!F42))),'Data Summary'!CV48="Yes"),OFFSET('Sanitation Data'!$F$6,0,10*ROW('Sanitation Data'!F42)),NA())</f>
        <v>#N/A</v>
      </c>
      <c r="AH48" s="299" t="e">
        <f ca="1">+IF(AND(ISNUMBER(OFFSET('Sanitation Data'!$F$10,0,10*ROW('Sanitation Data'!F42))),'Data Summary'!CW48="Yes"),OFFSET('Sanitation Data'!$F$10,0,10*ROW('Sanitation Data'!F42)),NA())</f>
        <v>#N/A</v>
      </c>
      <c r="AI48" s="299" t="e">
        <f ca="1">+IF(AND(ISNUMBER(OFFSET('Sanitation Data'!$F$11,0,10*ROW('Sanitation Data'!F42))),'Data Summary'!CX48="Yes"),OFFSET('Sanitation Data'!$F$11,0,10*ROW('Sanitation Data'!F42)),NA())</f>
        <v>#N/A</v>
      </c>
      <c r="AJ48" s="299" t="e">
        <f ca="1">+IF(AND(ISNUMBER(OFFSET('Sanitation Data'!$F$12,0,10*ROW('Sanitation Data'!F42))),'Data Summary'!CY48="Yes"),OFFSET('Sanitation Data'!$F$12,0,10*ROW('Sanitation Data'!F42)),NA())</f>
        <v>#N/A</v>
      </c>
      <c r="AK48" s="299" t="e">
        <f ca="1">+IF(AND(ISNUMBER(OFFSET('Sanitation Data'!$G$4,0,10*ROW('Sanitation Data'!G42))),'Data Summary'!CZ48="Yes"),100-OFFSET('Sanitation Data'!$G$4,0,10*ROW('Sanitation Data'!G42)),NA())</f>
        <v>#N/A</v>
      </c>
      <c r="AL48" s="299" t="e">
        <f ca="1">+IF(AND(ISNUMBER(OFFSET('Sanitation Data'!$G$6,0,10*ROW('Sanitation Data'!G42))),'Data Summary'!DA48="Yes"),OFFSET('Sanitation Data'!$G$6,0,10*ROW('Sanitation Data'!G42)),NA())</f>
        <v>#N/A</v>
      </c>
      <c r="AM48" s="299" t="e">
        <f ca="1">+IF(AND(ISNUMBER(OFFSET('Sanitation Data'!$G$10,0,10*ROW('Sanitation Data'!G42))),'Data Summary'!DB48="Yes"),OFFSET('Sanitation Data'!$G$10,0,10*ROW('Sanitation Data'!G42)),NA())</f>
        <v>#N/A</v>
      </c>
      <c r="AN48" s="299" t="e">
        <f ca="1">+IF(AND(ISNUMBER(OFFSET('Sanitation Data'!$G$11,0,10*ROW('Sanitation Data'!G42))),'Data Summary'!DC48="Yes"),OFFSET('Sanitation Data'!$G$11,0,10*ROW('Sanitation Data'!G42)),NA())</f>
        <v>#N/A</v>
      </c>
      <c r="AO48" s="299" t="e">
        <f ca="1">+IF(AND(ISNUMBER(OFFSET('Sanitation Data'!$G$12,0,10*ROW('Sanitation Data'!G42))),'Data Summary'!DD48="Yes"),OFFSET('Sanitation Data'!$G$12,0,10*ROW('Sanitation Data'!G42)),NA())</f>
        <v>#N/A</v>
      </c>
      <c r="AP48" s="299" t="e">
        <f ca="1">+IF(AND(ISNUMBER(OFFSET('Sanitation Data'!$H$4,0,10*ROW('Sanitation Data'!H42))),'Data Summary'!DE48="Yes"),100-OFFSET('Sanitation Data'!$H$4,0,10*ROW('Sanitation Data'!H42)),NA())</f>
        <v>#N/A</v>
      </c>
      <c r="AQ48" s="299" t="e">
        <f ca="1">+IF(AND(ISNUMBER(OFFSET('Sanitation Data'!$H$6,0,10*ROW('Sanitation Data'!H42))),'Data Summary'!DF48="Yes"),OFFSET('Sanitation Data'!$H$6,0,10*ROW('Sanitation Data'!H42)),NA())</f>
        <v>#N/A</v>
      </c>
      <c r="AR48" s="299" t="e">
        <f ca="1">+IF(AND(ISNUMBER(OFFSET('Sanitation Data'!$H$10,0,10*ROW('Sanitation Data'!H42))),'Data Summary'!DG48="Yes"),OFFSET('Sanitation Data'!$H$10,0,10*ROW('Sanitation Data'!H42)),NA())</f>
        <v>#N/A</v>
      </c>
      <c r="AS48" s="299" t="e">
        <f ca="1">+IF(AND(ISNUMBER(OFFSET('Sanitation Data'!$H$11,0,10*ROW('Sanitation Data'!H42))),'Data Summary'!DH48="Yes"),OFFSET('Sanitation Data'!$H$11,0,10*ROW('Sanitation Data'!H42)),NA())</f>
        <v>#N/A</v>
      </c>
      <c r="AT48" s="299" t="e">
        <f ca="1">+IF(AND(ISNUMBER(OFFSET('Sanitation Data'!$H$12,0,10*ROW('Sanitation Data'!H42))),'Data Summary'!DI48="Yes"),OFFSET('Sanitation Data'!$H$12,0,10*ROW('Sanitation Data'!H42)),NA())</f>
        <v>#N/A</v>
      </c>
      <c r="AU48" s="299" t="e">
        <f ca="1">+IF(AND(ISNUMBER(OFFSET('Sanitation Data'!$I$4,0,10*ROW('Sanitation Data'!I42))),'Data Summary'!DJ48="Yes"),100-OFFSET('Sanitation Data'!$I$4,0,10*ROW('Sanitation Data'!I42)),NA())</f>
        <v>#N/A</v>
      </c>
      <c r="AV48" s="299" t="e">
        <f ca="1">+IF(AND(ISNUMBER(OFFSET('Sanitation Data'!$I$6,0,10*ROW('Sanitation Data'!I42))),'Data Summary'!DK48="Yes"),OFFSET('Sanitation Data'!$I$6,0,10*ROW('Sanitation Data'!I42)),NA())</f>
        <v>#N/A</v>
      </c>
      <c r="AW48" s="299" t="e">
        <f ca="1">+IF(AND(ISNUMBER(OFFSET('Sanitation Data'!$I$10,0,10*ROW('Sanitation Data'!I42))),'Data Summary'!DL48="Yes"),OFFSET('Sanitation Data'!$I$10,0,10*ROW('Sanitation Data'!I42)),NA())</f>
        <v>#N/A</v>
      </c>
      <c r="AX48" s="299" t="e">
        <f ca="1">+IF(AND(ISNUMBER(OFFSET('Sanitation Data'!$I$11,0,10*ROW('Sanitation Data'!I42))),'Data Summary'!DM48="Yes"),OFFSET('Sanitation Data'!$I$11,0,10*ROW('Sanitation Data'!I42)),NA())</f>
        <v>#N/A</v>
      </c>
      <c r="AY48" s="299" t="e">
        <f ca="1">+IF(AND(ISNUMBER(OFFSET('Sanitation Data'!$I$12,0,10*ROW('Sanitation Data'!I42))),'Data Summary'!DN48="Yes"),OFFSET('Sanitation Data'!$I$12,0,10*ROW('Sanitation Data'!I42)),NA())</f>
        <v>#N/A</v>
      </c>
      <c r="AZ48" s="300" t="e">
        <f ca="1">+IF(AND(ISNUMBER(OFFSET('Hygiene Data'!$D$5,0,10*ROW('Hygiene Data'!D42))),'Data Summary'!DO48="Yes"),OFFSET('Hygiene Data'!$D$5,0,10*ROW('Hygiene Data'!D42)),NA())</f>
        <v>#N/A</v>
      </c>
      <c r="BA48" s="300" t="e">
        <f ca="1">+IF(AND(ISNUMBER(OFFSET('Hygiene Data'!$D$7,0,10*ROW('Hygiene Data'!D42))),'Data Summary'!DP48="Yes"),OFFSET('Hygiene Data'!$D$7,0,10*ROW('Hygiene Data'!D42)),NA())</f>
        <v>#N/A</v>
      </c>
      <c r="BB48" s="300" t="e">
        <f ca="1">+IF(AND(ISNUMBER(OFFSET('Hygiene Data'!$D$9,0,10*ROW('Hygiene Data'!D42))),'Data Summary'!DQ48="Yes"),OFFSET('Hygiene Data'!$D$9,0,10*ROW('Hygiene Data'!D42)),NA())</f>
        <v>#N/A</v>
      </c>
      <c r="BC48" s="300" t="e">
        <f ca="1">+IF(AND(ISNUMBER(OFFSET('Hygiene Data'!$E$5,0,10*ROW('Hygiene Data'!E42))),'Data Summary'!DR48="Yes"),OFFSET('Hygiene Data'!$E$5,0,10*ROW('Hygiene Data'!E42)),NA())</f>
        <v>#N/A</v>
      </c>
      <c r="BD48" s="300" t="e">
        <f ca="1">+IF(AND(ISNUMBER(OFFSET('Hygiene Data'!$E$7,0,10*ROW('Hygiene Data'!E42))),'Data Summary'!DS48="Yes"),OFFSET('Hygiene Data'!$E$7,0,10*ROW('Hygiene Data'!E42)),NA())</f>
        <v>#N/A</v>
      </c>
      <c r="BE48" s="300" t="e">
        <f ca="1">+IF(AND(ISNUMBER(OFFSET('Hygiene Data'!$E$9,0,10*ROW('Hygiene Data'!E42))),'Data Summary'!DT48="Yes"),OFFSET('Hygiene Data'!$E$9,0,10*ROW('Hygiene Data'!E42)),NA())</f>
        <v>#N/A</v>
      </c>
      <c r="BF48" s="300" t="e">
        <f ca="1">+IF(AND(ISNUMBER(OFFSET('Hygiene Data'!$F$5,0,10*ROW('Hygiene Data'!F42))),'Data Summary'!DU48="Yes"),OFFSET('Hygiene Data'!$F$5,0,10*ROW('Hygiene Data'!F42)),NA())</f>
        <v>#N/A</v>
      </c>
      <c r="BG48" s="300" t="e">
        <f ca="1">+IF(AND(ISNUMBER(OFFSET('Hygiene Data'!$F$7,0,10*ROW('Hygiene Data'!F42))),'Data Summary'!DV48="Yes"),OFFSET('Hygiene Data'!$F$7,0,10*ROW('Hygiene Data'!F42)),NA())</f>
        <v>#N/A</v>
      </c>
      <c r="BH48" s="300" t="e">
        <f ca="1">+IF(AND(ISNUMBER(OFFSET('Hygiene Data'!$F$9,0,10*ROW('Hygiene Data'!F42))),'Data Summary'!DW48="Yes"),OFFSET('Hygiene Data'!$F$9,0,10*ROW('Hygiene Data'!F42)),NA())</f>
        <v>#N/A</v>
      </c>
      <c r="BI48" s="300" t="e">
        <f ca="1">+IF(AND(ISNUMBER(OFFSET('Hygiene Data'!$G$5,0,10*ROW('Hygiene Data'!G42))),'Data Summary'!DX48="Yes"),OFFSET('Hygiene Data'!$G$5,0,10*ROW('Hygiene Data'!G42)),NA())</f>
        <v>#N/A</v>
      </c>
      <c r="BJ48" s="300" t="e">
        <f ca="1">+IF(AND(ISNUMBER(OFFSET('Hygiene Data'!$G$7,0,10*ROW('Hygiene Data'!G42))),'Data Summary'!DY48="Yes"),OFFSET('Hygiene Data'!$G$7,0,10*ROW('Hygiene Data'!G42)),NA())</f>
        <v>#N/A</v>
      </c>
      <c r="BK48" s="300" t="e">
        <f ca="1">+IF(AND(ISNUMBER(OFFSET('Hygiene Data'!$G$9,0,10*ROW('Hygiene Data'!G42))),'Data Summary'!DZ48="Yes"),OFFSET('Hygiene Data'!$G$9,0,10*ROW('Hygiene Data'!G42)),NA())</f>
        <v>#N/A</v>
      </c>
      <c r="BL48" s="300" t="e">
        <f ca="1">+IF(AND(ISNUMBER(OFFSET('Hygiene Data'!$H$5,0,10*ROW('Hygiene Data'!H42))),'Data Summary'!EA48="Yes"),OFFSET('Hygiene Data'!$H$5,0,10*ROW('Hygiene Data'!H42)),NA())</f>
        <v>#N/A</v>
      </c>
      <c r="BM48" s="300" t="e">
        <f ca="1">+IF(AND(ISNUMBER(OFFSET('Hygiene Data'!$H$7,0,10*ROW('Hygiene Data'!H42))),'Data Summary'!EB48="Yes"),OFFSET('Hygiene Data'!$H$7,0,10*ROW('Hygiene Data'!H42)),NA())</f>
        <v>#N/A</v>
      </c>
      <c r="BN48" s="300" t="e">
        <f ca="1">+IF(AND(ISNUMBER(OFFSET('Hygiene Data'!$H$9,0,10*ROW('Hygiene Data'!H42))),'Data Summary'!EC48="Yes"),OFFSET('Hygiene Data'!$H$9,0,10*ROW('Hygiene Data'!H42)),NA())</f>
        <v>#N/A</v>
      </c>
      <c r="BO48" s="300" t="e">
        <f ca="1">+IF(AND(ISNUMBER(OFFSET('Hygiene Data'!$I$5,0,10*ROW('Hygiene Data'!I42))),'Data Summary'!ED48="Yes"),OFFSET('Hygiene Data'!$I$5,0,10*ROW('Hygiene Data'!I42)),NA())</f>
        <v>#N/A</v>
      </c>
      <c r="BP48" s="300" t="e">
        <f ca="1">+IF(AND(ISNUMBER(OFFSET('Hygiene Data'!$I$7,0,10*ROW('Hygiene Data'!I42))),'Data Summary'!EE48="Yes"),OFFSET('Hygiene Data'!$I$7,0,10*ROW('Hygiene Data'!I42)),NA())</f>
        <v>#N/A</v>
      </c>
      <c r="BQ48" s="300" t="e">
        <f ca="1">+IF(AND(ISNUMBER(OFFSET('Hygiene Data'!$I$9,0,10*ROW('Hygiene Data'!I42))),'Data Summary'!EF48="Yes"),OFFSET('Hygiene Data'!$I$9,0,10*ROW('Hygiene Data'!I42)),NA())</f>
        <v>#N/A</v>
      </c>
    </row>
    <row r="49" spans="1:69" x14ac:dyDescent="0.2">
      <c r="A49" s="296" t="e">
        <f ca="1">+RIGHT('Data Summary'!A49,LEN('Data Summary'!A49)-9)</f>
        <v>#VALUE!</v>
      </c>
      <c r="B49" s="270" t="str">
        <f ca="1">+IF(ISTEXT('Data Summary'!B49),'Data Summary'!B49,"")</f>
        <v/>
      </c>
      <c r="C49" s="297" t="e">
        <f ca="1">+VALUE('Data Summary'!C49)</f>
        <v>#VALUE!</v>
      </c>
      <c r="D49" s="298" t="e">
        <f ca="1">+IF(AND(ISNUMBER(OFFSET('Water Data'!$D$4,0,10*ROW('Water Data'!D43))),'Data Summary'!BS49="Yes"),100-OFFSET('Water Data'!$D$4,0,10*ROW('Water Data'!D43)),NA())</f>
        <v>#N/A</v>
      </c>
      <c r="E49" s="298" t="e">
        <f ca="1">+IF(AND(ISNUMBER(OFFSET('Water Data'!$D$6,0,10*ROW('Water Data'!D43))),'Data Summary'!BT49="Yes"),OFFSET('Water Data'!$D$6,0,10*ROW('Water Data'!D43)),NA())</f>
        <v>#N/A</v>
      </c>
      <c r="F49" s="298" t="e">
        <f ca="1">+IF(AND(ISNUMBER(OFFSET('Water Data'!$D$9,0,10*ROW('Water Data'!D43))),'Data Summary'!BU49="Yes"),OFFSET('Water Data'!$D$9,0,10*ROW('Water Data'!D43)),NA())</f>
        <v>#N/A</v>
      </c>
      <c r="G49" s="298" t="e">
        <f ca="1">+IF(AND(ISNUMBER(OFFSET('Water Data'!$E$4,0,10*ROW('Water Data'!E43))),'Data Summary'!BV49="Yes"),100-OFFSET('Water Data'!$E$4,0,10*ROW('Water Data'!E43)),NA())</f>
        <v>#N/A</v>
      </c>
      <c r="H49" s="298" t="e">
        <f ca="1">+IF(AND(ISNUMBER(OFFSET('Water Data'!$E$6,0,10*ROW('Water Data'!E43))),'Data Summary'!BW49="Yes"),OFFSET('Water Data'!$E$6,0,10*ROW('Water Data'!E43)),NA())</f>
        <v>#N/A</v>
      </c>
      <c r="I49" s="298" t="e">
        <f ca="1">+IF(AND(ISNUMBER(OFFSET('Water Data'!$E$9,0,10*ROW('Water Data'!E43))),'Data Summary'!BX49="Yes"),OFFSET('Water Data'!$E$9,0,10*ROW('Water Data'!E43)),NA())</f>
        <v>#N/A</v>
      </c>
      <c r="J49" s="298" t="e">
        <f ca="1">+IF(AND(ISNUMBER(OFFSET('Water Data'!$F$4,0,10*ROW('Water Data'!F43))),'Data Summary'!BY49="Yes"),100-OFFSET('Water Data'!$F$4,0,10*ROW('Water Data'!F43)),NA())</f>
        <v>#N/A</v>
      </c>
      <c r="K49" s="298" t="e">
        <f ca="1">+IF(AND(ISNUMBER(OFFSET('Water Data'!$F$6,0,10*ROW('Water Data'!F43))),'Data Summary'!BZ49="Yes"),OFFSET('Water Data'!$F$6,0,10*ROW('Water Data'!F43)),NA())</f>
        <v>#N/A</v>
      </c>
      <c r="L49" s="298" t="e">
        <f ca="1">+IF(AND(ISNUMBER(OFFSET('Water Data'!$F$9,0,10*ROW('Water Data'!F43))),'Data Summary'!CA49="Yes"),OFFSET('Water Data'!$F$9,0,10*ROW('Water Data'!F43)),NA())</f>
        <v>#N/A</v>
      </c>
      <c r="M49" s="298" t="e">
        <f ca="1">+IF(AND(ISNUMBER(OFFSET('Water Data'!$G$4,0,10*ROW('Water Data'!G43))),'Data Summary'!CB49="Yes"),100-OFFSET('Water Data'!$G$4,0,10*ROW('Water Data'!G43)),NA())</f>
        <v>#N/A</v>
      </c>
      <c r="N49" s="298" t="e">
        <f ca="1">+IF(AND(ISNUMBER(OFFSET('Water Data'!$G$6,0,10*ROW('Water Data'!G43))),'Data Summary'!CC49="Yes"),OFFSET('Water Data'!$G$6,0,10*ROW('Water Data'!G43)),NA())</f>
        <v>#N/A</v>
      </c>
      <c r="O49" s="298" t="e">
        <f ca="1">+IF(AND(ISNUMBER(OFFSET('Water Data'!$G$9,0,10*ROW('Water Data'!G43))),'Data Summary'!CD49="Yes"),OFFSET('Water Data'!$G$9,0,10*ROW('Water Data'!G43)),NA())</f>
        <v>#N/A</v>
      </c>
      <c r="P49" s="298" t="e">
        <f ca="1">+IF(AND(ISNUMBER(OFFSET('Water Data'!$H$4,0,10*ROW('Water Data'!H43))),'Data Summary'!CE49="Yes"),100-OFFSET('Water Data'!$H$4,0,10*ROW('Water Data'!H43)),NA())</f>
        <v>#N/A</v>
      </c>
      <c r="Q49" s="298" t="e">
        <f ca="1">+IF(AND(ISNUMBER(OFFSET('Water Data'!$H$6,0,10*ROW('Water Data'!H43))),'Data Summary'!CF49="Yes"),OFFSET('Water Data'!$H$6,0,10*ROW('Water Data'!H43)),NA())</f>
        <v>#N/A</v>
      </c>
      <c r="R49" s="298" t="e">
        <f ca="1">+IF(AND(ISNUMBER(OFFSET('Water Data'!$H$9,0,10*ROW('Water Data'!H43))),'Data Summary'!CG49="Yes"),OFFSET('Water Data'!$H$9,0,10*ROW('Water Data'!H43)),NA())</f>
        <v>#N/A</v>
      </c>
      <c r="S49" s="298" t="e">
        <f ca="1">+IF(AND(ISNUMBER(OFFSET('Water Data'!$I$4,0,10*ROW('Water Data'!I43))),'Data Summary'!CH49="Yes"),100-OFFSET('Water Data'!$I$4,0,10*ROW('Water Data'!I43)),NA())</f>
        <v>#N/A</v>
      </c>
      <c r="T49" s="298" t="e">
        <f ca="1">+IF(AND(ISNUMBER(OFFSET('Water Data'!$I$6,0,10*ROW('Water Data'!I43))),'Data Summary'!CI49="Yes"),OFFSET('Water Data'!$I$6,0,10*ROW('Water Data'!I43)),NA())</f>
        <v>#N/A</v>
      </c>
      <c r="U49" s="298" t="e">
        <f ca="1">+IF(AND(ISNUMBER(OFFSET('Water Data'!$I$9,0,10*ROW('Water Data'!I43))),'Data Summary'!CJ49="Yes"),OFFSET('Water Data'!$I$9,0,10*ROW('Water Data'!I43)),NA())</f>
        <v>#N/A</v>
      </c>
      <c r="V49" s="299" t="e">
        <f ca="1">+IF(AND(ISNUMBER(OFFSET('Sanitation Data'!$D$4,0,10*ROW('Sanitation Data'!D43))),'Data Summary'!CK49="Yes"),100-OFFSET('Sanitation Data'!$D$4,0,10*ROW('Sanitation Data'!D43)),NA())</f>
        <v>#N/A</v>
      </c>
      <c r="W49" s="299" t="e">
        <f ca="1">+IF(AND(ISNUMBER(OFFSET('Sanitation Data'!$D$6,0,10*ROW('Sanitation Data'!D43))),'Data Summary'!CL49="Yes"),OFFSET('Sanitation Data'!$D$6,0,10*ROW('Sanitation Data'!D43)),NA())</f>
        <v>#N/A</v>
      </c>
      <c r="X49" s="299" t="e">
        <f ca="1">+IF(AND(ISNUMBER(OFFSET('Sanitation Data'!$D$10,0,10*ROW('Sanitation Data'!D43))),'Data Summary'!CM49="Yes"),OFFSET('Sanitation Data'!$D$10,0,10*ROW('Sanitation Data'!D43)),NA())</f>
        <v>#N/A</v>
      </c>
      <c r="Y49" s="299" t="e">
        <f ca="1">+IF(AND(ISNUMBER(OFFSET('Sanitation Data'!$D$11,0,10*ROW('Sanitation Data'!D43))),'Data Summary'!CN49="Yes"),OFFSET('Sanitation Data'!$D$11,0,10*ROW('Sanitation Data'!D43)),NA())</f>
        <v>#N/A</v>
      </c>
      <c r="Z49" s="299" t="e">
        <f ca="1">+IF(AND(ISNUMBER(OFFSET('Sanitation Data'!$D$12,0,10*ROW('Sanitation Data'!D43))),'Data Summary'!CO49="Yes"),OFFSET('Sanitation Data'!$D$12,0,10*ROW('Sanitation Data'!D43)),NA())</f>
        <v>#N/A</v>
      </c>
      <c r="AA49" s="299" t="e">
        <f ca="1">+IF(AND(ISNUMBER(OFFSET('Sanitation Data'!$E$4,0,10*ROW('Sanitation Data'!E43))),'Data Summary'!CP49="Yes"),100-OFFSET('Sanitation Data'!$E$4,0,10*ROW('Sanitation Data'!E43)),NA())</f>
        <v>#N/A</v>
      </c>
      <c r="AB49" s="299" t="e">
        <f ca="1">+IF(AND(ISNUMBER(OFFSET('Sanitation Data'!$E$6,0,10*ROW('Sanitation Data'!E43))),'Data Summary'!CQ49="Yes"),OFFSET('Sanitation Data'!$E$6,0,10*ROW('Sanitation Data'!E43)),NA())</f>
        <v>#N/A</v>
      </c>
      <c r="AC49" s="299" t="e">
        <f ca="1">+IF(AND(ISNUMBER(OFFSET('Sanitation Data'!$E$10,0,10*ROW('Sanitation Data'!E43))),'Data Summary'!CR49="Yes"),OFFSET('Sanitation Data'!$E$10,0,10*ROW('Sanitation Data'!E43)),NA())</f>
        <v>#N/A</v>
      </c>
      <c r="AD49" s="299" t="e">
        <f ca="1">+IF(AND(ISNUMBER(OFFSET('Sanitation Data'!$E$11,0,10*ROW('Sanitation Data'!E43))),'Data Summary'!CS49="Yes"),OFFSET('Sanitation Data'!$E$11,0,10*ROW('Sanitation Data'!E43)),NA())</f>
        <v>#N/A</v>
      </c>
      <c r="AE49" s="299" t="e">
        <f ca="1">+IF(AND(ISNUMBER(OFFSET('Sanitation Data'!$E$12,0,10*ROW('Sanitation Data'!E43))),'Data Summary'!CT49="Yes"),OFFSET('Sanitation Data'!$E$12,0,10*ROW('Sanitation Data'!E43)),NA())</f>
        <v>#N/A</v>
      </c>
      <c r="AF49" s="299" t="e">
        <f ca="1">+IF(AND(ISNUMBER(OFFSET('Sanitation Data'!$F$4,0,10*ROW('Sanitation Data'!F43))),'Data Summary'!CU49="Yes"),100-OFFSET('Sanitation Data'!$F$4,0,10*ROW('Sanitation Data'!F43)),NA())</f>
        <v>#N/A</v>
      </c>
      <c r="AG49" s="299" t="e">
        <f ca="1">+IF(AND(ISNUMBER(OFFSET('Sanitation Data'!$F$6,0,10*ROW('Sanitation Data'!F43))),'Data Summary'!CV49="Yes"),OFFSET('Sanitation Data'!$F$6,0,10*ROW('Sanitation Data'!F43)),NA())</f>
        <v>#N/A</v>
      </c>
      <c r="AH49" s="299" t="e">
        <f ca="1">+IF(AND(ISNUMBER(OFFSET('Sanitation Data'!$F$10,0,10*ROW('Sanitation Data'!F43))),'Data Summary'!CW49="Yes"),OFFSET('Sanitation Data'!$F$10,0,10*ROW('Sanitation Data'!F43)),NA())</f>
        <v>#N/A</v>
      </c>
      <c r="AI49" s="299" t="e">
        <f ca="1">+IF(AND(ISNUMBER(OFFSET('Sanitation Data'!$F$11,0,10*ROW('Sanitation Data'!F43))),'Data Summary'!CX49="Yes"),OFFSET('Sanitation Data'!$F$11,0,10*ROW('Sanitation Data'!F43)),NA())</f>
        <v>#N/A</v>
      </c>
      <c r="AJ49" s="299" t="e">
        <f ca="1">+IF(AND(ISNUMBER(OFFSET('Sanitation Data'!$F$12,0,10*ROW('Sanitation Data'!F43))),'Data Summary'!CY49="Yes"),OFFSET('Sanitation Data'!$F$12,0,10*ROW('Sanitation Data'!F43)),NA())</f>
        <v>#N/A</v>
      </c>
      <c r="AK49" s="299" t="e">
        <f ca="1">+IF(AND(ISNUMBER(OFFSET('Sanitation Data'!$G$4,0,10*ROW('Sanitation Data'!G43))),'Data Summary'!CZ49="Yes"),100-OFFSET('Sanitation Data'!$G$4,0,10*ROW('Sanitation Data'!G43)),NA())</f>
        <v>#N/A</v>
      </c>
      <c r="AL49" s="299" t="e">
        <f ca="1">+IF(AND(ISNUMBER(OFFSET('Sanitation Data'!$G$6,0,10*ROW('Sanitation Data'!G43))),'Data Summary'!DA49="Yes"),OFFSET('Sanitation Data'!$G$6,0,10*ROW('Sanitation Data'!G43)),NA())</f>
        <v>#N/A</v>
      </c>
      <c r="AM49" s="299" t="e">
        <f ca="1">+IF(AND(ISNUMBER(OFFSET('Sanitation Data'!$G$10,0,10*ROW('Sanitation Data'!G43))),'Data Summary'!DB49="Yes"),OFFSET('Sanitation Data'!$G$10,0,10*ROW('Sanitation Data'!G43)),NA())</f>
        <v>#N/A</v>
      </c>
      <c r="AN49" s="299" t="e">
        <f ca="1">+IF(AND(ISNUMBER(OFFSET('Sanitation Data'!$G$11,0,10*ROW('Sanitation Data'!G43))),'Data Summary'!DC49="Yes"),OFFSET('Sanitation Data'!$G$11,0,10*ROW('Sanitation Data'!G43)),NA())</f>
        <v>#N/A</v>
      </c>
      <c r="AO49" s="299" t="e">
        <f ca="1">+IF(AND(ISNUMBER(OFFSET('Sanitation Data'!$G$12,0,10*ROW('Sanitation Data'!G43))),'Data Summary'!DD49="Yes"),OFFSET('Sanitation Data'!$G$12,0,10*ROW('Sanitation Data'!G43)),NA())</f>
        <v>#N/A</v>
      </c>
      <c r="AP49" s="299" t="e">
        <f ca="1">+IF(AND(ISNUMBER(OFFSET('Sanitation Data'!$H$4,0,10*ROW('Sanitation Data'!H43))),'Data Summary'!DE49="Yes"),100-OFFSET('Sanitation Data'!$H$4,0,10*ROW('Sanitation Data'!H43)),NA())</f>
        <v>#N/A</v>
      </c>
      <c r="AQ49" s="299" t="e">
        <f ca="1">+IF(AND(ISNUMBER(OFFSET('Sanitation Data'!$H$6,0,10*ROW('Sanitation Data'!H43))),'Data Summary'!DF49="Yes"),OFFSET('Sanitation Data'!$H$6,0,10*ROW('Sanitation Data'!H43)),NA())</f>
        <v>#N/A</v>
      </c>
      <c r="AR49" s="299" t="e">
        <f ca="1">+IF(AND(ISNUMBER(OFFSET('Sanitation Data'!$H$10,0,10*ROW('Sanitation Data'!H43))),'Data Summary'!DG49="Yes"),OFFSET('Sanitation Data'!$H$10,0,10*ROW('Sanitation Data'!H43)),NA())</f>
        <v>#N/A</v>
      </c>
      <c r="AS49" s="299" t="e">
        <f ca="1">+IF(AND(ISNUMBER(OFFSET('Sanitation Data'!$H$11,0,10*ROW('Sanitation Data'!H43))),'Data Summary'!DH49="Yes"),OFFSET('Sanitation Data'!$H$11,0,10*ROW('Sanitation Data'!H43)),NA())</f>
        <v>#N/A</v>
      </c>
      <c r="AT49" s="299" t="e">
        <f ca="1">+IF(AND(ISNUMBER(OFFSET('Sanitation Data'!$H$12,0,10*ROW('Sanitation Data'!H43))),'Data Summary'!DI49="Yes"),OFFSET('Sanitation Data'!$H$12,0,10*ROW('Sanitation Data'!H43)),NA())</f>
        <v>#N/A</v>
      </c>
      <c r="AU49" s="299" t="e">
        <f ca="1">+IF(AND(ISNUMBER(OFFSET('Sanitation Data'!$I$4,0,10*ROW('Sanitation Data'!I43))),'Data Summary'!DJ49="Yes"),100-OFFSET('Sanitation Data'!$I$4,0,10*ROW('Sanitation Data'!I43)),NA())</f>
        <v>#N/A</v>
      </c>
      <c r="AV49" s="299" t="e">
        <f ca="1">+IF(AND(ISNUMBER(OFFSET('Sanitation Data'!$I$6,0,10*ROW('Sanitation Data'!I43))),'Data Summary'!DK49="Yes"),OFFSET('Sanitation Data'!$I$6,0,10*ROW('Sanitation Data'!I43)),NA())</f>
        <v>#N/A</v>
      </c>
      <c r="AW49" s="299" t="e">
        <f ca="1">+IF(AND(ISNUMBER(OFFSET('Sanitation Data'!$I$10,0,10*ROW('Sanitation Data'!I43))),'Data Summary'!DL49="Yes"),OFFSET('Sanitation Data'!$I$10,0,10*ROW('Sanitation Data'!I43)),NA())</f>
        <v>#N/A</v>
      </c>
      <c r="AX49" s="299" t="e">
        <f ca="1">+IF(AND(ISNUMBER(OFFSET('Sanitation Data'!$I$11,0,10*ROW('Sanitation Data'!I43))),'Data Summary'!DM49="Yes"),OFFSET('Sanitation Data'!$I$11,0,10*ROW('Sanitation Data'!I43)),NA())</f>
        <v>#N/A</v>
      </c>
      <c r="AY49" s="299" t="e">
        <f ca="1">+IF(AND(ISNUMBER(OFFSET('Sanitation Data'!$I$12,0,10*ROW('Sanitation Data'!I43))),'Data Summary'!DN49="Yes"),OFFSET('Sanitation Data'!$I$12,0,10*ROW('Sanitation Data'!I43)),NA())</f>
        <v>#N/A</v>
      </c>
      <c r="AZ49" s="300" t="e">
        <f ca="1">+IF(AND(ISNUMBER(OFFSET('Hygiene Data'!$D$5,0,10*ROW('Hygiene Data'!D43))),'Data Summary'!DO49="Yes"),OFFSET('Hygiene Data'!$D$5,0,10*ROW('Hygiene Data'!D43)),NA())</f>
        <v>#N/A</v>
      </c>
      <c r="BA49" s="300" t="e">
        <f ca="1">+IF(AND(ISNUMBER(OFFSET('Hygiene Data'!$D$7,0,10*ROW('Hygiene Data'!D43))),'Data Summary'!DP49="Yes"),OFFSET('Hygiene Data'!$D$7,0,10*ROW('Hygiene Data'!D43)),NA())</f>
        <v>#N/A</v>
      </c>
      <c r="BB49" s="300" t="e">
        <f ca="1">+IF(AND(ISNUMBER(OFFSET('Hygiene Data'!$D$9,0,10*ROW('Hygiene Data'!D43))),'Data Summary'!DQ49="Yes"),OFFSET('Hygiene Data'!$D$9,0,10*ROW('Hygiene Data'!D43)),NA())</f>
        <v>#N/A</v>
      </c>
      <c r="BC49" s="300" t="e">
        <f ca="1">+IF(AND(ISNUMBER(OFFSET('Hygiene Data'!$E$5,0,10*ROW('Hygiene Data'!E43))),'Data Summary'!DR49="Yes"),OFFSET('Hygiene Data'!$E$5,0,10*ROW('Hygiene Data'!E43)),NA())</f>
        <v>#N/A</v>
      </c>
      <c r="BD49" s="300" t="e">
        <f ca="1">+IF(AND(ISNUMBER(OFFSET('Hygiene Data'!$E$7,0,10*ROW('Hygiene Data'!E43))),'Data Summary'!DS49="Yes"),OFFSET('Hygiene Data'!$E$7,0,10*ROW('Hygiene Data'!E43)),NA())</f>
        <v>#N/A</v>
      </c>
      <c r="BE49" s="300" t="e">
        <f ca="1">+IF(AND(ISNUMBER(OFFSET('Hygiene Data'!$E$9,0,10*ROW('Hygiene Data'!E43))),'Data Summary'!DT49="Yes"),OFFSET('Hygiene Data'!$E$9,0,10*ROW('Hygiene Data'!E43)),NA())</f>
        <v>#N/A</v>
      </c>
      <c r="BF49" s="300" t="e">
        <f ca="1">+IF(AND(ISNUMBER(OFFSET('Hygiene Data'!$F$5,0,10*ROW('Hygiene Data'!F43))),'Data Summary'!DU49="Yes"),OFFSET('Hygiene Data'!$F$5,0,10*ROW('Hygiene Data'!F43)),NA())</f>
        <v>#N/A</v>
      </c>
      <c r="BG49" s="300" t="e">
        <f ca="1">+IF(AND(ISNUMBER(OFFSET('Hygiene Data'!$F$7,0,10*ROW('Hygiene Data'!F43))),'Data Summary'!DV49="Yes"),OFFSET('Hygiene Data'!$F$7,0,10*ROW('Hygiene Data'!F43)),NA())</f>
        <v>#N/A</v>
      </c>
      <c r="BH49" s="300" t="e">
        <f ca="1">+IF(AND(ISNUMBER(OFFSET('Hygiene Data'!$F$9,0,10*ROW('Hygiene Data'!F43))),'Data Summary'!DW49="Yes"),OFFSET('Hygiene Data'!$F$9,0,10*ROW('Hygiene Data'!F43)),NA())</f>
        <v>#N/A</v>
      </c>
      <c r="BI49" s="300" t="e">
        <f ca="1">+IF(AND(ISNUMBER(OFFSET('Hygiene Data'!$G$5,0,10*ROW('Hygiene Data'!G43))),'Data Summary'!DX49="Yes"),OFFSET('Hygiene Data'!$G$5,0,10*ROW('Hygiene Data'!G43)),NA())</f>
        <v>#N/A</v>
      </c>
      <c r="BJ49" s="300" t="e">
        <f ca="1">+IF(AND(ISNUMBER(OFFSET('Hygiene Data'!$G$7,0,10*ROW('Hygiene Data'!G43))),'Data Summary'!DY49="Yes"),OFFSET('Hygiene Data'!$G$7,0,10*ROW('Hygiene Data'!G43)),NA())</f>
        <v>#N/A</v>
      </c>
      <c r="BK49" s="300" t="e">
        <f ca="1">+IF(AND(ISNUMBER(OFFSET('Hygiene Data'!$G$9,0,10*ROW('Hygiene Data'!G43))),'Data Summary'!DZ49="Yes"),OFFSET('Hygiene Data'!$G$9,0,10*ROW('Hygiene Data'!G43)),NA())</f>
        <v>#N/A</v>
      </c>
      <c r="BL49" s="300" t="e">
        <f ca="1">+IF(AND(ISNUMBER(OFFSET('Hygiene Data'!$H$5,0,10*ROW('Hygiene Data'!H43))),'Data Summary'!EA49="Yes"),OFFSET('Hygiene Data'!$H$5,0,10*ROW('Hygiene Data'!H43)),NA())</f>
        <v>#N/A</v>
      </c>
      <c r="BM49" s="300" t="e">
        <f ca="1">+IF(AND(ISNUMBER(OFFSET('Hygiene Data'!$H$7,0,10*ROW('Hygiene Data'!H43))),'Data Summary'!EB49="Yes"),OFFSET('Hygiene Data'!$H$7,0,10*ROW('Hygiene Data'!H43)),NA())</f>
        <v>#N/A</v>
      </c>
      <c r="BN49" s="300" t="e">
        <f ca="1">+IF(AND(ISNUMBER(OFFSET('Hygiene Data'!$H$9,0,10*ROW('Hygiene Data'!H43))),'Data Summary'!EC49="Yes"),OFFSET('Hygiene Data'!$H$9,0,10*ROW('Hygiene Data'!H43)),NA())</f>
        <v>#N/A</v>
      </c>
      <c r="BO49" s="300" t="e">
        <f ca="1">+IF(AND(ISNUMBER(OFFSET('Hygiene Data'!$I$5,0,10*ROW('Hygiene Data'!I43))),'Data Summary'!ED49="Yes"),OFFSET('Hygiene Data'!$I$5,0,10*ROW('Hygiene Data'!I43)),NA())</f>
        <v>#N/A</v>
      </c>
      <c r="BP49" s="300" t="e">
        <f ca="1">+IF(AND(ISNUMBER(OFFSET('Hygiene Data'!$I$7,0,10*ROW('Hygiene Data'!I43))),'Data Summary'!EE49="Yes"),OFFSET('Hygiene Data'!$I$7,0,10*ROW('Hygiene Data'!I43)),NA())</f>
        <v>#N/A</v>
      </c>
      <c r="BQ49" s="300" t="e">
        <f ca="1">+IF(AND(ISNUMBER(OFFSET('Hygiene Data'!$I$9,0,10*ROW('Hygiene Data'!I43))),'Data Summary'!EF49="Yes"),OFFSET('Hygiene Data'!$I$9,0,10*ROW('Hygiene Data'!I43)),NA())</f>
        <v>#N/A</v>
      </c>
    </row>
    <row r="50" spans="1:69" x14ac:dyDescent="0.2">
      <c r="A50" s="296" t="e">
        <f ca="1">+RIGHT('Data Summary'!A50,LEN('Data Summary'!A50)-9)</f>
        <v>#VALUE!</v>
      </c>
      <c r="B50" s="270" t="str">
        <f ca="1">+IF(ISTEXT('Data Summary'!B50),'Data Summary'!B50,"")</f>
        <v/>
      </c>
      <c r="C50" s="297" t="e">
        <f ca="1">+VALUE('Data Summary'!C50)</f>
        <v>#VALUE!</v>
      </c>
      <c r="D50" s="298" t="e">
        <f ca="1">+IF(AND(ISNUMBER(OFFSET('Water Data'!$D$4,0,10*ROW('Water Data'!D44))),'Data Summary'!BS50="Yes"),100-OFFSET('Water Data'!$D$4,0,10*ROW('Water Data'!D44)),NA())</f>
        <v>#N/A</v>
      </c>
      <c r="E50" s="298" t="e">
        <f ca="1">+IF(AND(ISNUMBER(OFFSET('Water Data'!$D$6,0,10*ROW('Water Data'!D44))),'Data Summary'!BT50="Yes"),OFFSET('Water Data'!$D$6,0,10*ROW('Water Data'!D44)),NA())</f>
        <v>#N/A</v>
      </c>
      <c r="F50" s="298" t="e">
        <f ca="1">+IF(AND(ISNUMBER(OFFSET('Water Data'!$D$9,0,10*ROW('Water Data'!D44))),'Data Summary'!BU50="Yes"),OFFSET('Water Data'!$D$9,0,10*ROW('Water Data'!D44)),NA())</f>
        <v>#N/A</v>
      </c>
      <c r="G50" s="298" t="e">
        <f ca="1">+IF(AND(ISNUMBER(OFFSET('Water Data'!$E$4,0,10*ROW('Water Data'!E44))),'Data Summary'!BV50="Yes"),100-OFFSET('Water Data'!$E$4,0,10*ROW('Water Data'!E44)),NA())</f>
        <v>#N/A</v>
      </c>
      <c r="H50" s="298" t="e">
        <f ca="1">+IF(AND(ISNUMBER(OFFSET('Water Data'!$E$6,0,10*ROW('Water Data'!E44))),'Data Summary'!BW50="Yes"),OFFSET('Water Data'!$E$6,0,10*ROW('Water Data'!E44)),NA())</f>
        <v>#N/A</v>
      </c>
      <c r="I50" s="298" t="e">
        <f ca="1">+IF(AND(ISNUMBER(OFFSET('Water Data'!$E$9,0,10*ROW('Water Data'!E44))),'Data Summary'!BX50="Yes"),OFFSET('Water Data'!$E$9,0,10*ROW('Water Data'!E44)),NA())</f>
        <v>#N/A</v>
      </c>
      <c r="J50" s="298" t="e">
        <f ca="1">+IF(AND(ISNUMBER(OFFSET('Water Data'!$F$4,0,10*ROW('Water Data'!F44))),'Data Summary'!BY50="Yes"),100-OFFSET('Water Data'!$F$4,0,10*ROW('Water Data'!F44)),NA())</f>
        <v>#N/A</v>
      </c>
      <c r="K50" s="298" t="e">
        <f ca="1">+IF(AND(ISNUMBER(OFFSET('Water Data'!$F$6,0,10*ROW('Water Data'!F44))),'Data Summary'!BZ50="Yes"),OFFSET('Water Data'!$F$6,0,10*ROW('Water Data'!F44)),NA())</f>
        <v>#N/A</v>
      </c>
      <c r="L50" s="298" t="e">
        <f ca="1">+IF(AND(ISNUMBER(OFFSET('Water Data'!$F$9,0,10*ROW('Water Data'!F44))),'Data Summary'!CA50="Yes"),OFFSET('Water Data'!$F$9,0,10*ROW('Water Data'!F44)),NA())</f>
        <v>#N/A</v>
      </c>
      <c r="M50" s="298" t="e">
        <f ca="1">+IF(AND(ISNUMBER(OFFSET('Water Data'!$G$4,0,10*ROW('Water Data'!G44))),'Data Summary'!CB50="Yes"),100-OFFSET('Water Data'!$G$4,0,10*ROW('Water Data'!G44)),NA())</f>
        <v>#N/A</v>
      </c>
      <c r="N50" s="298" t="e">
        <f ca="1">+IF(AND(ISNUMBER(OFFSET('Water Data'!$G$6,0,10*ROW('Water Data'!G44))),'Data Summary'!CC50="Yes"),OFFSET('Water Data'!$G$6,0,10*ROW('Water Data'!G44)),NA())</f>
        <v>#N/A</v>
      </c>
      <c r="O50" s="298" t="e">
        <f ca="1">+IF(AND(ISNUMBER(OFFSET('Water Data'!$G$9,0,10*ROW('Water Data'!G44))),'Data Summary'!CD50="Yes"),OFFSET('Water Data'!$G$9,0,10*ROW('Water Data'!G44)),NA())</f>
        <v>#N/A</v>
      </c>
      <c r="P50" s="298" t="e">
        <f ca="1">+IF(AND(ISNUMBER(OFFSET('Water Data'!$H$4,0,10*ROW('Water Data'!H44))),'Data Summary'!CE50="Yes"),100-OFFSET('Water Data'!$H$4,0,10*ROW('Water Data'!H44)),NA())</f>
        <v>#N/A</v>
      </c>
      <c r="Q50" s="298" t="e">
        <f ca="1">+IF(AND(ISNUMBER(OFFSET('Water Data'!$H$6,0,10*ROW('Water Data'!H44))),'Data Summary'!CF50="Yes"),OFFSET('Water Data'!$H$6,0,10*ROW('Water Data'!H44)),NA())</f>
        <v>#N/A</v>
      </c>
      <c r="R50" s="298" t="e">
        <f ca="1">+IF(AND(ISNUMBER(OFFSET('Water Data'!$H$9,0,10*ROW('Water Data'!H44))),'Data Summary'!CG50="Yes"),OFFSET('Water Data'!$H$9,0,10*ROW('Water Data'!H44)),NA())</f>
        <v>#N/A</v>
      </c>
      <c r="S50" s="298" t="e">
        <f ca="1">+IF(AND(ISNUMBER(OFFSET('Water Data'!$I$4,0,10*ROW('Water Data'!I44))),'Data Summary'!CH50="Yes"),100-OFFSET('Water Data'!$I$4,0,10*ROW('Water Data'!I44)),NA())</f>
        <v>#N/A</v>
      </c>
      <c r="T50" s="298" t="e">
        <f ca="1">+IF(AND(ISNUMBER(OFFSET('Water Data'!$I$6,0,10*ROW('Water Data'!I44))),'Data Summary'!CI50="Yes"),OFFSET('Water Data'!$I$6,0,10*ROW('Water Data'!I44)),NA())</f>
        <v>#N/A</v>
      </c>
      <c r="U50" s="298" t="e">
        <f ca="1">+IF(AND(ISNUMBER(OFFSET('Water Data'!$I$9,0,10*ROW('Water Data'!I44))),'Data Summary'!CJ50="Yes"),OFFSET('Water Data'!$I$9,0,10*ROW('Water Data'!I44)),NA())</f>
        <v>#N/A</v>
      </c>
      <c r="V50" s="299" t="e">
        <f ca="1">+IF(AND(ISNUMBER(OFFSET('Sanitation Data'!$D$4,0,10*ROW('Sanitation Data'!D44))),'Data Summary'!CK50="Yes"),100-OFFSET('Sanitation Data'!$D$4,0,10*ROW('Sanitation Data'!D44)),NA())</f>
        <v>#N/A</v>
      </c>
      <c r="W50" s="299" t="e">
        <f ca="1">+IF(AND(ISNUMBER(OFFSET('Sanitation Data'!$D$6,0,10*ROW('Sanitation Data'!D44))),'Data Summary'!CL50="Yes"),OFFSET('Sanitation Data'!$D$6,0,10*ROW('Sanitation Data'!D44)),NA())</f>
        <v>#N/A</v>
      </c>
      <c r="X50" s="299" t="e">
        <f ca="1">+IF(AND(ISNUMBER(OFFSET('Sanitation Data'!$D$10,0,10*ROW('Sanitation Data'!D44))),'Data Summary'!CM50="Yes"),OFFSET('Sanitation Data'!$D$10,0,10*ROW('Sanitation Data'!D44)),NA())</f>
        <v>#N/A</v>
      </c>
      <c r="Y50" s="299" t="e">
        <f ca="1">+IF(AND(ISNUMBER(OFFSET('Sanitation Data'!$D$11,0,10*ROW('Sanitation Data'!D44))),'Data Summary'!CN50="Yes"),OFFSET('Sanitation Data'!$D$11,0,10*ROW('Sanitation Data'!D44)),NA())</f>
        <v>#N/A</v>
      </c>
      <c r="Z50" s="299" t="e">
        <f ca="1">+IF(AND(ISNUMBER(OFFSET('Sanitation Data'!$D$12,0,10*ROW('Sanitation Data'!D44))),'Data Summary'!CO50="Yes"),OFFSET('Sanitation Data'!$D$12,0,10*ROW('Sanitation Data'!D44)),NA())</f>
        <v>#N/A</v>
      </c>
      <c r="AA50" s="299" t="e">
        <f ca="1">+IF(AND(ISNUMBER(OFFSET('Sanitation Data'!$E$4,0,10*ROW('Sanitation Data'!E44))),'Data Summary'!CP50="Yes"),100-OFFSET('Sanitation Data'!$E$4,0,10*ROW('Sanitation Data'!E44)),NA())</f>
        <v>#N/A</v>
      </c>
      <c r="AB50" s="299" t="e">
        <f ca="1">+IF(AND(ISNUMBER(OFFSET('Sanitation Data'!$E$6,0,10*ROW('Sanitation Data'!E44))),'Data Summary'!CQ50="Yes"),OFFSET('Sanitation Data'!$E$6,0,10*ROW('Sanitation Data'!E44)),NA())</f>
        <v>#N/A</v>
      </c>
      <c r="AC50" s="299" t="e">
        <f ca="1">+IF(AND(ISNUMBER(OFFSET('Sanitation Data'!$E$10,0,10*ROW('Sanitation Data'!E44))),'Data Summary'!CR50="Yes"),OFFSET('Sanitation Data'!$E$10,0,10*ROW('Sanitation Data'!E44)),NA())</f>
        <v>#N/A</v>
      </c>
      <c r="AD50" s="299" t="e">
        <f ca="1">+IF(AND(ISNUMBER(OFFSET('Sanitation Data'!$E$11,0,10*ROW('Sanitation Data'!E44))),'Data Summary'!CS50="Yes"),OFFSET('Sanitation Data'!$E$11,0,10*ROW('Sanitation Data'!E44)),NA())</f>
        <v>#N/A</v>
      </c>
      <c r="AE50" s="299" t="e">
        <f ca="1">+IF(AND(ISNUMBER(OFFSET('Sanitation Data'!$E$12,0,10*ROW('Sanitation Data'!E44))),'Data Summary'!CT50="Yes"),OFFSET('Sanitation Data'!$E$12,0,10*ROW('Sanitation Data'!E44)),NA())</f>
        <v>#N/A</v>
      </c>
      <c r="AF50" s="299" t="e">
        <f ca="1">+IF(AND(ISNUMBER(OFFSET('Sanitation Data'!$F$4,0,10*ROW('Sanitation Data'!F44))),'Data Summary'!CU50="Yes"),100-OFFSET('Sanitation Data'!$F$4,0,10*ROW('Sanitation Data'!F44)),NA())</f>
        <v>#N/A</v>
      </c>
      <c r="AG50" s="299" t="e">
        <f ca="1">+IF(AND(ISNUMBER(OFFSET('Sanitation Data'!$F$6,0,10*ROW('Sanitation Data'!F44))),'Data Summary'!CV50="Yes"),OFFSET('Sanitation Data'!$F$6,0,10*ROW('Sanitation Data'!F44)),NA())</f>
        <v>#N/A</v>
      </c>
      <c r="AH50" s="299" t="e">
        <f ca="1">+IF(AND(ISNUMBER(OFFSET('Sanitation Data'!$F$10,0,10*ROW('Sanitation Data'!F44))),'Data Summary'!CW50="Yes"),OFFSET('Sanitation Data'!$F$10,0,10*ROW('Sanitation Data'!F44)),NA())</f>
        <v>#N/A</v>
      </c>
      <c r="AI50" s="299" t="e">
        <f ca="1">+IF(AND(ISNUMBER(OFFSET('Sanitation Data'!$F$11,0,10*ROW('Sanitation Data'!F44))),'Data Summary'!CX50="Yes"),OFFSET('Sanitation Data'!$F$11,0,10*ROW('Sanitation Data'!F44)),NA())</f>
        <v>#N/A</v>
      </c>
      <c r="AJ50" s="299" t="e">
        <f ca="1">+IF(AND(ISNUMBER(OFFSET('Sanitation Data'!$F$12,0,10*ROW('Sanitation Data'!F44))),'Data Summary'!CY50="Yes"),OFFSET('Sanitation Data'!$F$12,0,10*ROW('Sanitation Data'!F44)),NA())</f>
        <v>#N/A</v>
      </c>
      <c r="AK50" s="299" t="e">
        <f ca="1">+IF(AND(ISNUMBER(OFFSET('Sanitation Data'!$G$4,0,10*ROW('Sanitation Data'!G44))),'Data Summary'!CZ50="Yes"),100-OFFSET('Sanitation Data'!$G$4,0,10*ROW('Sanitation Data'!G44)),NA())</f>
        <v>#N/A</v>
      </c>
      <c r="AL50" s="299" t="e">
        <f ca="1">+IF(AND(ISNUMBER(OFFSET('Sanitation Data'!$G$6,0,10*ROW('Sanitation Data'!G44))),'Data Summary'!DA50="Yes"),OFFSET('Sanitation Data'!$G$6,0,10*ROW('Sanitation Data'!G44)),NA())</f>
        <v>#N/A</v>
      </c>
      <c r="AM50" s="299" t="e">
        <f ca="1">+IF(AND(ISNUMBER(OFFSET('Sanitation Data'!$G$10,0,10*ROW('Sanitation Data'!G44))),'Data Summary'!DB50="Yes"),OFFSET('Sanitation Data'!$G$10,0,10*ROW('Sanitation Data'!G44)),NA())</f>
        <v>#N/A</v>
      </c>
      <c r="AN50" s="299" t="e">
        <f ca="1">+IF(AND(ISNUMBER(OFFSET('Sanitation Data'!$G$11,0,10*ROW('Sanitation Data'!G44))),'Data Summary'!DC50="Yes"),OFFSET('Sanitation Data'!$G$11,0,10*ROW('Sanitation Data'!G44)),NA())</f>
        <v>#N/A</v>
      </c>
      <c r="AO50" s="299" t="e">
        <f ca="1">+IF(AND(ISNUMBER(OFFSET('Sanitation Data'!$G$12,0,10*ROW('Sanitation Data'!G44))),'Data Summary'!DD50="Yes"),OFFSET('Sanitation Data'!$G$12,0,10*ROW('Sanitation Data'!G44)),NA())</f>
        <v>#N/A</v>
      </c>
      <c r="AP50" s="299" t="e">
        <f ca="1">+IF(AND(ISNUMBER(OFFSET('Sanitation Data'!$H$4,0,10*ROW('Sanitation Data'!H44))),'Data Summary'!DE50="Yes"),100-OFFSET('Sanitation Data'!$H$4,0,10*ROW('Sanitation Data'!H44)),NA())</f>
        <v>#N/A</v>
      </c>
      <c r="AQ50" s="299" t="e">
        <f ca="1">+IF(AND(ISNUMBER(OFFSET('Sanitation Data'!$H$6,0,10*ROW('Sanitation Data'!H44))),'Data Summary'!DF50="Yes"),OFFSET('Sanitation Data'!$H$6,0,10*ROW('Sanitation Data'!H44)),NA())</f>
        <v>#N/A</v>
      </c>
      <c r="AR50" s="299" t="e">
        <f ca="1">+IF(AND(ISNUMBER(OFFSET('Sanitation Data'!$H$10,0,10*ROW('Sanitation Data'!H44))),'Data Summary'!DG50="Yes"),OFFSET('Sanitation Data'!$H$10,0,10*ROW('Sanitation Data'!H44)),NA())</f>
        <v>#N/A</v>
      </c>
      <c r="AS50" s="299" t="e">
        <f ca="1">+IF(AND(ISNUMBER(OFFSET('Sanitation Data'!$H$11,0,10*ROW('Sanitation Data'!H44))),'Data Summary'!DH50="Yes"),OFFSET('Sanitation Data'!$H$11,0,10*ROW('Sanitation Data'!H44)),NA())</f>
        <v>#N/A</v>
      </c>
      <c r="AT50" s="299" t="e">
        <f ca="1">+IF(AND(ISNUMBER(OFFSET('Sanitation Data'!$H$12,0,10*ROW('Sanitation Data'!H44))),'Data Summary'!DI50="Yes"),OFFSET('Sanitation Data'!$H$12,0,10*ROW('Sanitation Data'!H44)),NA())</f>
        <v>#N/A</v>
      </c>
      <c r="AU50" s="299" t="e">
        <f ca="1">+IF(AND(ISNUMBER(OFFSET('Sanitation Data'!$I$4,0,10*ROW('Sanitation Data'!I44))),'Data Summary'!DJ50="Yes"),100-OFFSET('Sanitation Data'!$I$4,0,10*ROW('Sanitation Data'!I44)),NA())</f>
        <v>#N/A</v>
      </c>
      <c r="AV50" s="299" t="e">
        <f ca="1">+IF(AND(ISNUMBER(OFFSET('Sanitation Data'!$I$6,0,10*ROW('Sanitation Data'!I44))),'Data Summary'!DK50="Yes"),OFFSET('Sanitation Data'!$I$6,0,10*ROW('Sanitation Data'!I44)),NA())</f>
        <v>#N/A</v>
      </c>
      <c r="AW50" s="299" t="e">
        <f ca="1">+IF(AND(ISNUMBER(OFFSET('Sanitation Data'!$I$10,0,10*ROW('Sanitation Data'!I44))),'Data Summary'!DL50="Yes"),OFFSET('Sanitation Data'!$I$10,0,10*ROW('Sanitation Data'!I44)),NA())</f>
        <v>#N/A</v>
      </c>
      <c r="AX50" s="299" t="e">
        <f ca="1">+IF(AND(ISNUMBER(OFFSET('Sanitation Data'!$I$11,0,10*ROW('Sanitation Data'!I44))),'Data Summary'!DM50="Yes"),OFFSET('Sanitation Data'!$I$11,0,10*ROW('Sanitation Data'!I44)),NA())</f>
        <v>#N/A</v>
      </c>
      <c r="AY50" s="299" t="e">
        <f ca="1">+IF(AND(ISNUMBER(OFFSET('Sanitation Data'!$I$12,0,10*ROW('Sanitation Data'!I44))),'Data Summary'!DN50="Yes"),OFFSET('Sanitation Data'!$I$12,0,10*ROW('Sanitation Data'!I44)),NA())</f>
        <v>#N/A</v>
      </c>
      <c r="AZ50" s="300" t="e">
        <f ca="1">+IF(AND(ISNUMBER(OFFSET('Hygiene Data'!$D$5,0,10*ROW('Hygiene Data'!D44))),'Data Summary'!DO50="Yes"),OFFSET('Hygiene Data'!$D$5,0,10*ROW('Hygiene Data'!D44)),NA())</f>
        <v>#N/A</v>
      </c>
      <c r="BA50" s="300" t="e">
        <f ca="1">+IF(AND(ISNUMBER(OFFSET('Hygiene Data'!$D$7,0,10*ROW('Hygiene Data'!D44))),'Data Summary'!DP50="Yes"),OFFSET('Hygiene Data'!$D$7,0,10*ROW('Hygiene Data'!D44)),NA())</f>
        <v>#N/A</v>
      </c>
      <c r="BB50" s="300" t="e">
        <f ca="1">+IF(AND(ISNUMBER(OFFSET('Hygiene Data'!$D$9,0,10*ROW('Hygiene Data'!D44))),'Data Summary'!DQ50="Yes"),OFFSET('Hygiene Data'!$D$9,0,10*ROW('Hygiene Data'!D44)),NA())</f>
        <v>#N/A</v>
      </c>
      <c r="BC50" s="300" t="e">
        <f ca="1">+IF(AND(ISNUMBER(OFFSET('Hygiene Data'!$E$5,0,10*ROW('Hygiene Data'!E44))),'Data Summary'!DR50="Yes"),OFFSET('Hygiene Data'!$E$5,0,10*ROW('Hygiene Data'!E44)),NA())</f>
        <v>#N/A</v>
      </c>
      <c r="BD50" s="300" t="e">
        <f ca="1">+IF(AND(ISNUMBER(OFFSET('Hygiene Data'!$E$7,0,10*ROW('Hygiene Data'!E44))),'Data Summary'!DS50="Yes"),OFFSET('Hygiene Data'!$E$7,0,10*ROW('Hygiene Data'!E44)),NA())</f>
        <v>#N/A</v>
      </c>
      <c r="BE50" s="300" t="e">
        <f ca="1">+IF(AND(ISNUMBER(OFFSET('Hygiene Data'!$E$9,0,10*ROW('Hygiene Data'!E44))),'Data Summary'!DT50="Yes"),OFFSET('Hygiene Data'!$E$9,0,10*ROW('Hygiene Data'!E44)),NA())</f>
        <v>#N/A</v>
      </c>
      <c r="BF50" s="300" t="e">
        <f ca="1">+IF(AND(ISNUMBER(OFFSET('Hygiene Data'!$F$5,0,10*ROW('Hygiene Data'!F44))),'Data Summary'!DU50="Yes"),OFFSET('Hygiene Data'!$F$5,0,10*ROW('Hygiene Data'!F44)),NA())</f>
        <v>#N/A</v>
      </c>
      <c r="BG50" s="300" t="e">
        <f ca="1">+IF(AND(ISNUMBER(OFFSET('Hygiene Data'!$F$7,0,10*ROW('Hygiene Data'!F44))),'Data Summary'!DV50="Yes"),OFFSET('Hygiene Data'!$F$7,0,10*ROW('Hygiene Data'!F44)),NA())</f>
        <v>#N/A</v>
      </c>
      <c r="BH50" s="300" t="e">
        <f ca="1">+IF(AND(ISNUMBER(OFFSET('Hygiene Data'!$F$9,0,10*ROW('Hygiene Data'!F44))),'Data Summary'!DW50="Yes"),OFFSET('Hygiene Data'!$F$9,0,10*ROW('Hygiene Data'!F44)),NA())</f>
        <v>#N/A</v>
      </c>
      <c r="BI50" s="300" t="e">
        <f ca="1">+IF(AND(ISNUMBER(OFFSET('Hygiene Data'!$G$5,0,10*ROW('Hygiene Data'!G44))),'Data Summary'!DX50="Yes"),OFFSET('Hygiene Data'!$G$5,0,10*ROW('Hygiene Data'!G44)),NA())</f>
        <v>#N/A</v>
      </c>
      <c r="BJ50" s="300" t="e">
        <f ca="1">+IF(AND(ISNUMBER(OFFSET('Hygiene Data'!$G$7,0,10*ROW('Hygiene Data'!G44))),'Data Summary'!DY50="Yes"),OFFSET('Hygiene Data'!$G$7,0,10*ROW('Hygiene Data'!G44)),NA())</f>
        <v>#N/A</v>
      </c>
      <c r="BK50" s="300" t="e">
        <f ca="1">+IF(AND(ISNUMBER(OFFSET('Hygiene Data'!$G$9,0,10*ROW('Hygiene Data'!G44))),'Data Summary'!DZ50="Yes"),OFFSET('Hygiene Data'!$G$9,0,10*ROW('Hygiene Data'!G44)),NA())</f>
        <v>#N/A</v>
      </c>
      <c r="BL50" s="300" t="e">
        <f ca="1">+IF(AND(ISNUMBER(OFFSET('Hygiene Data'!$H$5,0,10*ROW('Hygiene Data'!H44))),'Data Summary'!EA50="Yes"),OFFSET('Hygiene Data'!$H$5,0,10*ROW('Hygiene Data'!H44)),NA())</f>
        <v>#N/A</v>
      </c>
      <c r="BM50" s="300" t="e">
        <f ca="1">+IF(AND(ISNUMBER(OFFSET('Hygiene Data'!$H$7,0,10*ROW('Hygiene Data'!H44))),'Data Summary'!EB50="Yes"),OFFSET('Hygiene Data'!$H$7,0,10*ROW('Hygiene Data'!H44)),NA())</f>
        <v>#N/A</v>
      </c>
      <c r="BN50" s="300" t="e">
        <f ca="1">+IF(AND(ISNUMBER(OFFSET('Hygiene Data'!$H$9,0,10*ROW('Hygiene Data'!H44))),'Data Summary'!EC50="Yes"),OFFSET('Hygiene Data'!$H$9,0,10*ROW('Hygiene Data'!H44)),NA())</f>
        <v>#N/A</v>
      </c>
      <c r="BO50" s="300" t="e">
        <f ca="1">+IF(AND(ISNUMBER(OFFSET('Hygiene Data'!$I$5,0,10*ROW('Hygiene Data'!I44))),'Data Summary'!ED50="Yes"),OFFSET('Hygiene Data'!$I$5,0,10*ROW('Hygiene Data'!I44)),NA())</f>
        <v>#N/A</v>
      </c>
      <c r="BP50" s="300" t="e">
        <f ca="1">+IF(AND(ISNUMBER(OFFSET('Hygiene Data'!$I$7,0,10*ROW('Hygiene Data'!I44))),'Data Summary'!EE50="Yes"),OFFSET('Hygiene Data'!$I$7,0,10*ROW('Hygiene Data'!I44)),NA())</f>
        <v>#N/A</v>
      </c>
      <c r="BQ50" s="300" t="e">
        <f ca="1">+IF(AND(ISNUMBER(OFFSET('Hygiene Data'!$I$9,0,10*ROW('Hygiene Data'!I44))),'Data Summary'!EF50="Yes"),OFFSET('Hygiene Data'!$I$9,0,10*ROW('Hygiene Data'!I44)),NA())</f>
        <v>#N/A</v>
      </c>
    </row>
    <row r="51" spans="1:69" x14ac:dyDescent="0.2">
      <c r="A51" s="296" t="e">
        <f ca="1">+RIGHT('Data Summary'!A51,LEN('Data Summary'!A51)-9)</f>
        <v>#VALUE!</v>
      </c>
      <c r="B51" s="270" t="str">
        <f ca="1">+IF(ISTEXT('Data Summary'!B51),'Data Summary'!B51,"")</f>
        <v/>
      </c>
      <c r="C51" s="297" t="e">
        <f ca="1">+VALUE('Data Summary'!C51)</f>
        <v>#VALUE!</v>
      </c>
      <c r="D51" s="298" t="e">
        <f ca="1">+IF(AND(ISNUMBER(OFFSET('Water Data'!$D$4,0,10*ROW('Water Data'!D45))),'Data Summary'!BS51="Yes"),100-OFFSET('Water Data'!$D$4,0,10*ROW('Water Data'!D45)),NA())</f>
        <v>#N/A</v>
      </c>
      <c r="E51" s="298" t="e">
        <f ca="1">+IF(AND(ISNUMBER(OFFSET('Water Data'!$D$6,0,10*ROW('Water Data'!D45))),'Data Summary'!BT51="Yes"),OFFSET('Water Data'!$D$6,0,10*ROW('Water Data'!D45)),NA())</f>
        <v>#N/A</v>
      </c>
      <c r="F51" s="298" t="e">
        <f ca="1">+IF(AND(ISNUMBER(OFFSET('Water Data'!$D$9,0,10*ROW('Water Data'!D45))),'Data Summary'!BU51="Yes"),OFFSET('Water Data'!$D$9,0,10*ROW('Water Data'!D45)),NA())</f>
        <v>#N/A</v>
      </c>
      <c r="G51" s="298" t="e">
        <f ca="1">+IF(AND(ISNUMBER(OFFSET('Water Data'!$E$4,0,10*ROW('Water Data'!E45))),'Data Summary'!BV51="Yes"),100-OFFSET('Water Data'!$E$4,0,10*ROW('Water Data'!E45)),NA())</f>
        <v>#N/A</v>
      </c>
      <c r="H51" s="298" t="e">
        <f ca="1">+IF(AND(ISNUMBER(OFFSET('Water Data'!$E$6,0,10*ROW('Water Data'!E45))),'Data Summary'!BW51="Yes"),OFFSET('Water Data'!$E$6,0,10*ROW('Water Data'!E45)),NA())</f>
        <v>#N/A</v>
      </c>
      <c r="I51" s="298" t="e">
        <f ca="1">+IF(AND(ISNUMBER(OFFSET('Water Data'!$E$9,0,10*ROW('Water Data'!E45))),'Data Summary'!BX51="Yes"),OFFSET('Water Data'!$E$9,0,10*ROW('Water Data'!E45)),NA())</f>
        <v>#N/A</v>
      </c>
      <c r="J51" s="298" t="e">
        <f ca="1">+IF(AND(ISNUMBER(OFFSET('Water Data'!$F$4,0,10*ROW('Water Data'!F45))),'Data Summary'!BY51="Yes"),100-OFFSET('Water Data'!$F$4,0,10*ROW('Water Data'!F45)),NA())</f>
        <v>#N/A</v>
      </c>
      <c r="K51" s="298" t="e">
        <f ca="1">+IF(AND(ISNUMBER(OFFSET('Water Data'!$F$6,0,10*ROW('Water Data'!F45))),'Data Summary'!BZ51="Yes"),OFFSET('Water Data'!$F$6,0,10*ROW('Water Data'!F45)),NA())</f>
        <v>#N/A</v>
      </c>
      <c r="L51" s="298" t="e">
        <f ca="1">+IF(AND(ISNUMBER(OFFSET('Water Data'!$F$9,0,10*ROW('Water Data'!F45))),'Data Summary'!CA51="Yes"),OFFSET('Water Data'!$F$9,0,10*ROW('Water Data'!F45)),NA())</f>
        <v>#N/A</v>
      </c>
      <c r="M51" s="298" t="e">
        <f ca="1">+IF(AND(ISNUMBER(OFFSET('Water Data'!$G$4,0,10*ROW('Water Data'!G45))),'Data Summary'!CB51="Yes"),100-OFFSET('Water Data'!$G$4,0,10*ROW('Water Data'!G45)),NA())</f>
        <v>#N/A</v>
      </c>
      <c r="N51" s="298" t="e">
        <f ca="1">+IF(AND(ISNUMBER(OFFSET('Water Data'!$G$6,0,10*ROW('Water Data'!G45))),'Data Summary'!CC51="Yes"),OFFSET('Water Data'!$G$6,0,10*ROW('Water Data'!G45)),NA())</f>
        <v>#N/A</v>
      </c>
      <c r="O51" s="298" t="e">
        <f ca="1">+IF(AND(ISNUMBER(OFFSET('Water Data'!$G$9,0,10*ROW('Water Data'!G45))),'Data Summary'!CD51="Yes"),OFFSET('Water Data'!$G$9,0,10*ROW('Water Data'!G45)),NA())</f>
        <v>#N/A</v>
      </c>
      <c r="P51" s="298" t="e">
        <f ca="1">+IF(AND(ISNUMBER(OFFSET('Water Data'!$H$4,0,10*ROW('Water Data'!H45))),'Data Summary'!CE51="Yes"),100-OFFSET('Water Data'!$H$4,0,10*ROW('Water Data'!H45)),NA())</f>
        <v>#N/A</v>
      </c>
      <c r="Q51" s="298" t="e">
        <f ca="1">+IF(AND(ISNUMBER(OFFSET('Water Data'!$H$6,0,10*ROW('Water Data'!H45))),'Data Summary'!CF51="Yes"),OFFSET('Water Data'!$H$6,0,10*ROW('Water Data'!H45)),NA())</f>
        <v>#N/A</v>
      </c>
      <c r="R51" s="298" t="e">
        <f ca="1">+IF(AND(ISNUMBER(OFFSET('Water Data'!$H$9,0,10*ROW('Water Data'!H45))),'Data Summary'!CG51="Yes"),OFFSET('Water Data'!$H$9,0,10*ROW('Water Data'!H45)),NA())</f>
        <v>#N/A</v>
      </c>
      <c r="S51" s="298" t="e">
        <f ca="1">+IF(AND(ISNUMBER(OFFSET('Water Data'!$I$4,0,10*ROW('Water Data'!I45))),'Data Summary'!CH51="Yes"),100-OFFSET('Water Data'!$I$4,0,10*ROW('Water Data'!I45)),NA())</f>
        <v>#N/A</v>
      </c>
      <c r="T51" s="298" t="e">
        <f ca="1">+IF(AND(ISNUMBER(OFFSET('Water Data'!$I$6,0,10*ROW('Water Data'!I45))),'Data Summary'!CI51="Yes"),OFFSET('Water Data'!$I$6,0,10*ROW('Water Data'!I45)),NA())</f>
        <v>#N/A</v>
      </c>
      <c r="U51" s="298" t="e">
        <f ca="1">+IF(AND(ISNUMBER(OFFSET('Water Data'!$I$9,0,10*ROW('Water Data'!I45))),'Data Summary'!CJ51="Yes"),OFFSET('Water Data'!$I$9,0,10*ROW('Water Data'!I45)),NA())</f>
        <v>#N/A</v>
      </c>
      <c r="V51" s="299" t="e">
        <f ca="1">+IF(AND(ISNUMBER(OFFSET('Sanitation Data'!$D$4,0,10*ROW('Sanitation Data'!D45))),'Data Summary'!CK51="Yes"),100-OFFSET('Sanitation Data'!$D$4,0,10*ROW('Sanitation Data'!D45)),NA())</f>
        <v>#N/A</v>
      </c>
      <c r="W51" s="299" t="e">
        <f ca="1">+IF(AND(ISNUMBER(OFFSET('Sanitation Data'!$D$6,0,10*ROW('Sanitation Data'!D45))),'Data Summary'!CL51="Yes"),OFFSET('Sanitation Data'!$D$6,0,10*ROW('Sanitation Data'!D45)),NA())</f>
        <v>#N/A</v>
      </c>
      <c r="X51" s="299" t="e">
        <f ca="1">+IF(AND(ISNUMBER(OFFSET('Sanitation Data'!$D$10,0,10*ROW('Sanitation Data'!D45))),'Data Summary'!CM51="Yes"),OFFSET('Sanitation Data'!$D$10,0,10*ROW('Sanitation Data'!D45)),NA())</f>
        <v>#N/A</v>
      </c>
      <c r="Y51" s="299" t="e">
        <f ca="1">+IF(AND(ISNUMBER(OFFSET('Sanitation Data'!$D$11,0,10*ROW('Sanitation Data'!D45))),'Data Summary'!CN51="Yes"),OFFSET('Sanitation Data'!$D$11,0,10*ROW('Sanitation Data'!D45)),NA())</f>
        <v>#N/A</v>
      </c>
      <c r="Z51" s="299" t="e">
        <f ca="1">+IF(AND(ISNUMBER(OFFSET('Sanitation Data'!$D$12,0,10*ROW('Sanitation Data'!D45))),'Data Summary'!CO51="Yes"),OFFSET('Sanitation Data'!$D$12,0,10*ROW('Sanitation Data'!D45)),NA())</f>
        <v>#N/A</v>
      </c>
      <c r="AA51" s="299" t="e">
        <f ca="1">+IF(AND(ISNUMBER(OFFSET('Sanitation Data'!$E$4,0,10*ROW('Sanitation Data'!E45))),'Data Summary'!CP51="Yes"),100-OFFSET('Sanitation Data'!$E$4,0,10*ROW('Sanitation Data'!E45)),NA())</f>
        <v>#N/A</v>
      </c>
      <c r="AB51" s="299" t="e">
        <f ca="1">+IF(AND(ISNUMBER(OFFSET('Sanitation Data'!$E$6,0,10*ROW('Sanitation Data'!E45))),'Data Summary'!CQ51="Yes"),OFFSET('Sanitation Data'!$E$6,0,10*ROW('Sanitation Data'!E45)),NA())</f>
        <v>#N/A</v>
      </c>
      <c r="AC51" s="299" t="e">
        <f ca="1">+IF(AND(ISNUMBER(OFFSET('Sanitation Data'!$E$10,0,10*ROW('Sanitation Data'!E45))),'Data Summary'!CR51="Yes"),OFFSET('Sanitation Data'!$E$10,0,10*ROW('Sanitation Data'!E45)),NA())</f>
        <v>#N/A</v>
      </c>
      <c r="AD51" s="299" t="e">
        <f ca="1">+IF(AND(ISNUMBER(OFFSET('Sanitation Data'!$E$11,0,10*ROW('Sanitation Data'!E45))),'Data Summary'!CS51="Yes"),OFFSET('Sanitation Data'!$E$11,0,10*ROW('Sanitation Data'!E45)),NA())</f>
        <v>#N/A</v>
      </c>
      <c r="AE51" s="299" t="e">
        <f ca="1">+IF(AND(ISNUMBER(OFFSET('Sanitation Data'!$E$12,0,10*ROW('Sanitation Data'!E45))),'Data Summary'!CT51="Yes"),OFFSET('Sanitation Data'!$E$12,0,10*ROW('Sanitation Data'!E45)),NA())</f>
        <v>#N/A</v>
      </c>
      <c r="AF51" s="299" t="e">
        <f ca="1">+IF(AND(ISNUMBER(OFFSET('Sanitation Data'!$F$4,0,10*ROW('Sanitation Data'!F45))),'Data Summary'!CU51="Yes"),100-OFFSET('Sanitation Data'!$F$4,0,10*ROW('Sanitation Data'!F45)),NA())</f>
        <v>#N/A</v>
      </c>
      <c r="AG51" s="299" t="e">
        <f ca="1">+IF(AND(ISNUMBER(OFFSET('Sanitation Data'!$F$6,0,10*ROW('Sanitation Data'!F45))),'Data Summary'!CV51="Yes"),OFFSET('Sanitation Data'!$F$6,0,10*ROW('Sanitation Data'!F45)),NA())</f>
        <v>#N/A</v>
      </c>
      <c r="AH51" s="299" t="e">
        <f ca="1">+IF(AND(ISNUMBER(OFFSET('Sanitation Data'!$F$10,0,10*ROW('Sanitation Data'!F45))),'Data Summary'!CW51="Yes"),OFFSET('Sanitation Data'!$F$10,0,10*ROW('Sanitation Data'!F45)),NA())</f>
        <v>#N/A</v>
      </c>
      <c r="AI51" s="299" t="e">
        <f ca="1">+IF(AND(ISNUMBER(OFFSET('Sanitation Data'!$F$11,0,10*ROW('Sanitation Data'!F45))),'Data Summary'!CX51="Yes"),OFFSET('Sanitation Data'!$F$11,0,10*ROW('Sanitation Data'!F45)),NA())</f>
        <v>#N/A</v>
      </c>
      <c r="AJ51" s="299" t="e">
        <f ca="1">+IF(AND(ISNUMBER(OFFSET('Sanitation Data'!$F$12,0,10*ROW('Sanitation Data'!F45))),'Data Summary'!CY51="Yes"),OFFSET('Sanitation Data'!$F$12,0,10*ROW('Sanitation Data'!F45)),NA())</f>
        <v>#N/A</v>
      </c>
      <c r="AK51" s="299" t="e">
        <f ca="1">+IF(AND(ISNUMBER(OFFSET('Sanitation Data'!$G$4,0,10*ROW('Sanitation Data'!G45))),'Data Summary'!CZ51="Yes"),100-OFFSET('Sanitation Data'!$G$4,0,10*ROW('Sanitation Data'!G45)),NA())</f>
        <v>#N/A</v>
      </c>
      <c r="AL51" s="299" t="e">
        <f ca="1">+IF(AND(ISNUMBER(OFFSET('Sanitation Data'!$G$6,0,10*ROW('Sanitation Data'!G45))),'Data Summary'!DA51="Yes"),OFFSET('Sanitation Data'!$G$6,0,10*ROW('Sanitation Data'!G45)),NA())</f>
        <v>#N/A</v>
      </c>
      <c r="AM51" s="299" t="e">
        <f ca="1">+IF(AND(ISNUMBER(OFFSET('Sanitation Data'!$G$10,0,10*ROW('Sanitation Data'!G45))),'Data Summary'!DB51="Yes"),OFFSET('Sanitation Data'!$G$10,0,10*ROW('Sanitation Data'!G45)),NA())</f>
        <v>#N/A</v>
      </c>
      <c r="AN51" s="299" t="e">
        <f ca="1">+IF(AND(ISNUMBER(OFFSET('Sanitation Data'!$G$11,0,10*ROW('Sanitation Data'!G45))),'Data Summary'!DC51="Yes"),OFFSET('Sanitation Data'!$G$11,0,10*ROW('Sanitation Data'!G45)),NA())</f>
        <v>#N/A</v>
      </c>
      <c r="AO51" s="299" t="e">
        <f ca="1">+IF(AND(ISNUMBER(OFFSET('Sanitation Data'!$G$12,0,10*ROW('Sanitation Data'!G45))),'Data Summary'!DD51="Yes"),OFFSET('Sanitation Data'!$G$12,0,10*ROW('Sanitation Data'!G45)),NA())</f>
        <v>#N/A</v>
      </c>
      <c r="AP51" s="299" t="e">
        <f ca="1">+IF(AND(ISNUMBER(OFFSET('Sanitation Data'!$H$4,0,10*ROW('Sanitation Data'!H45))),'Data Summary'!DE51="Yes"),100-OFFSET('Sanitation Data'!$H$4,0,10*ROW('Sanitation Data'!H45)),NA())</f>
        <v>#N/A</v>
      </c>
      <c r="AQ51" s="299" t="e">
        <f ca="1">+IF(AND(ISNUMBER(OFFSET('Sanitation Data'!$H$6,0,10*ROW('Sanitation Data'!H45))),'Data Summary'!DF51="Yes"),OFFSET('Sanitation Data'!$H$6,0,10*ROW('Sanitation Data'!H45)),NA())</f>
        <v>#N/A</v>
      </c>
      <c r="AR51" s="299" t="e">
        <f ca="1">+IF(AND(ISNUMBER(OFFSET('Sanitation Data'!$H$10,0,10*ROW('Sanitation Data'!H45))),'Data Summary'!DG51="Yes"),OFFSET('Sanitation Data'!$H$10,0,10*ROW('Sanitation Data'!H45)),NA())</f>
        <v>#N/A</v>
      </c>
      <c r="AS51" s="299" t="e">
        <f ca="1">+IF(AND(ISNUMBER(OFFSET('Sanitation Data'!$H$11,0,10*ROW('Sanitation Data'!H45))),'Data Summary'!DH51="Yes"),OFFSET('Sanitation Data'!$H$11,0,10*ROW('Sanitation Data'!H45)),NA())</f>
        <v>#N/A</v>
      </c>
      <c r="AT51" s="299" t="e">
        <f ca="1">+IF(AND(ISNUMBER(OFFSET('Sanitation Data'!$H$12,0,10*ROW('Sanitation Data'!H45))),'Data Summary'!DI51="Yes"),OFFSET('Sanitation Data'!$H$12,0,10*ROW('Sanitation Data'!H45)),NA())</f>
        <v>#N/A</v>
      </c>
      <c r="AU51" s="299" t="e">
        <f ca="1">+IF(AND(ISNUMBER(OFFSET('Sanitation Data'!$I$4,0,10*ROW('Sanitation Data'!I45))),'Data Summary'!DJ51="Yes"),100-OFFSET('Sanitation Data'!$I$4,0,10*ROW('Sanitation Data'!I45)),NA())</f>
        <v>#N/A</v>
      </c>
      <c r="AV51" s="299" t="e">
        <f ca="1">+IF(AND(ISNUMBER(OFFSET('Sanitation Data'!$I$6,0,10*ROW('Sanitation Data'!I45))),'Data Summary'!DK51="Yes"),OFFSET('Sanitation Data'!$I$6,0,10*ROW('Sanitation Data'!I45)),NA())</f>
        <v>#N/A</v>
      </c>
      <c r="AW51" s="299" t="e">
        <f ca="1">+IF(AND(ISNUMBER(OFFSET('Sanitation Data'!$I$10,0,10*ROW('Sanitation Data'!I45))),'Data Summary'!DL51="Yes"),OFFSET('Sanitation Data'!$I$10,0,10*ROW('Sanitation Data'!I45)),NA())</f>
        <v>#N/A</v>
      </c>
      <c r="AX51" s="299" t="e">
        <f ca="1">+IF(AND(ISNUMBER(OFFSET('Sanitation Data'!$I$11,0,10*ROW('Sanitation Data'!I45))),'Data Summary'!DM51="Yes"),OFFSET('Sanitation Data'!$I$11,0,10*ROW('Sanitation Data'!I45)),NA())</f>
        <v>#N/A</v>
      </c>
      <c r="AY51" s="299" t="e">
        <f ca="1">+IF(AND(ISNUMBER(OFFSET('Sanitation Data'!$I$12,0,10*ROW('Sanitation Data'!I45))),'Data Summary'!DN51="Yes"),OFFSET('Sanitation Data'!$I$12,0,10*ROW('Sanitation Data'!I45)),NA())</f>
        <v>#N/A</v>
      </c>
      <c r="AZ51" s="300" t="e">
        <f ca="1">+IF(AND(ISNUMBER(OFFSET('Hygiene Data'!$D$5,0,10*ROW('Hygiene Data'!D45))),'Data Summary'!DO51="Yes"),OFFSET('Hygiene Data'!$D$5,0,10*ROW('Hygiene Data'!D45)),NA())</f>
        <v>#N/A</v>
      </c>
      <c r="BA51" s="300" t="e">
        <f ca="1">+IF(AND(ISNUMBER(OFFSET('Hygiene Data'!$D$7,0,10*ROW('Hygiene Data'!D45))),'Data Summary'!DP51="Yes"),OFFSET('Hygiene Data'!$D$7,0,10*ROW('Hygiene Data'!D45)),NA())</f>
        <v>#N/A</v>
      </c>
      <c r="BB51" s="300" t="e">
        <f ca="1">+IF(AND(ISNUMBER(OFFSET('Hygiene Data'!$D$9,0,10*ROW('Hygiene Data'!D45))),'Data Summary'!DQ51="Yes"),OFFSET('Hygiene Data'!$D$9,0,10*ROW('Hygiene Data'!D45)),NA())</f>
        <v>#N/A</v>
      </c>
      <c r="BC51" s="300" t="e">
        <f ca="1">+IF(AND(ISNUMBER(OFFSET('Hygiene Data'!$E$5,0,10*ROW('Hygiene Data'!E45))),'Data Summary'!DR51="Yes"),OFFSET('Hygiene Data'!$E$5,0,10*ROW('Hygiene Data'!E45)),NA())</f>
        <v>#N/A</v>
      </c>
      <c r="BD51" s="300" t="e">
        <f ca="1">+IF(AND(ISNUMBER(OFFSET('Hygiene Data'!$E$7,0,10*ROW('Hygiene Data'!E45))),'Data Summary'!DS51="Yes"),OFFSET('Hygiene Data'!$E$7,0,10*ROW('Hygiene Data'!E45)),NA())</f>
        <v>#N/A</v>
      </c>
      <c r="BE51" s="300" t="e">
        <f ca="1">+IF(AND(ISNUMBER(OFFSET('Hygiene Data'!$E$9,0,10*ROW('Hygiene Data'!E45))),'Data Summary'!DT51="Yes"),OFFSET('Hygiene Data'!$E$9,0,10*ROW('Hygiene Data'!E45)),NA())</f>
        <v>#N/A</v>
      </c>
      <c r="BF51" s="300" t="e">
        <f ca="1">+IF(AND(ISNUMBER(OFFSET('Hygiene Data'!$F$5,0,10*ROW('Hygiene Data'!F45))),'Data Summary'!DU51="Yes"),OFFSET('Hygiene Data'!$F$5,0,10*ROW('Hygiene Data'!F45)),NA())</f>
        <v>#N/A</v>
      </c>
      <c r="BG51" s="300" t="e">
        <f ca="1">+IF(AND(ISNUMBER(OFFSET('Hygiene Data'!$F$7,0,10*ROW('Hygiene Data'!F45))),'Data Summary'!DV51="Yes"),OFFSET('Hygiene Data'!$F$7,0,10*ROW('Hygiene Data'!F45)),NA())</f>
        <v>#N/A</v>
      </c>
      <c r="BH51" s="300" t="e">
        <f ca="1">+IF(AND(ISNUMBER(OFFSET('Hygiene Data'!$F$9,0,10*ROW('Hygiene Data'!F45))),'Data Summary'!DW51="Yes"),OFFSET('Hygiene Data'!$F$9,0,10*ROW('Hygiene Data'!F45)),NA())</f>
        <v>#N/A</v>
      </c>
      <c r="BI51" s="300" t="e">
        <f ca="1">+IF(AND(ISNUMBER(OFFSET('Hygiene Data'!$G$5,0,10*ROW('Hygiene Data'!G45))),'Data Summary'!DX51="Yes"),OFFSET('Hygiene Data'!$G$5,0,10*ROW('Hygiene Data'!G45)),NA())</f>
        <v>#N/A</v>
      </c>
      <c r="BJ51" s="300" t="e">
        <f ca="1">+IF(AND(ISNUMBER(OFFSET('Hygiene Data'!$G$7,0,10*ROW('Hygiene Data'!G45))),'Data Summary'!DY51="Yes"),OFFSET('Hygiene Data'!$G$7,0,10*ROW('Hygiene Data'!G45)),NA())</f>
        <v>#N/A</v>
      </c>
      <c r="BK51" s="300" t="e">
        <f ca="1">+IF(AND(ISNUMBER(OFFSET('Hygiene Data'!$G$9,0,10*ROW('Hygiene Data'!G45))),'Data Summary'!DZ51="Yes"),OFFSET('Hygiene Data'!$G$9,0,10*ROW('Hygiene Data'!G45)),NA())</f>
        <v>#N/A</v>
      </c>
      <c r="BL51" s="300" t="e">
        <f ca="1">+IF(AND(ISNUMBER(OFFSET('Hygiene Data'!$H$5,0,10*ROW('Hygiene Data'!H45))),'Data Summary'!EA51="Yes"),OFFSET('Hygiene Data'!$H$5,0,10*ROW('Hygiene Data'!H45)),NA())</f>
        <v>#N/A</v>
      </c>
      <c r="BM51" s="300" t="e">
        <f ca="1">+IF(AND(ISNUMBER(OFFSET('Hygiene Data'!$H$7,0,10*ROW('Hygiene Data'!H45))),'Data Summary'!EB51="Yes"),OFFSET('Hygiene Data'!$H$7,0,10*ROW('Hygiene Data'!H45)),NA())</f>
        <v>#N/A</v>
      </c>
      <c r="BN51" s="300" t="e">
        <f ca="1">+IF(AND(ISNUMBER(OFFSET('Hygiene Data'!$H$9,0,10*ROW('Hygiene Data'!H45))),'Data Summary'!EC51="Yes"),OFFSET('Hygiene Data'!$H$9,0,10*ROW('Hygiene Data'!H45)),NA())</f>
        <v>#N/A</v>
      </c>
      <c r="BO51" s="300" t="e">
        <f ca="1">+IF(AND(ISNUMBER(OFFSET('Hygiene Data'!$I$5,0,10*ROW('Hygiene Data'!I45))),'Data Summary'!ED51="Yes"),OFFSET('Hygiene Data'!$I$5,0,10*ROW('Hygiene Data'!I45)),NA())</f>
        <v>#N/A</v>
      </c>
      <c r="BP51" s="300" t="e">
        <f ca="1">+IF(AND(ISNUMBER(OFFSET('Hygiene Data'!$I$7,0,10*ROW('Hygiene Data'!I45))),'Data Summary'!EE51="Yes"),OFFSET('Hygiene Data'!$I$7,0,10*ROW('Hygiene Data'!I45)),NA())</f>
        <v>#N/A</v>
      </c>
      <c r="BQ51" s="300" t="e">
        <f ca="1">+IF(AND(ISNUMBER(OFFSET('Hygiene Data'!$I$9,0,10*ROW('Hygiene Data'!I45))),'Data Summary'!EF51="Yes"),OFFSET('Hygiene Data'!$I$9,0,10*ROW('Hygiene Data'!I45)),NA())</f>
        <v>#N/A</v>
      </c>
    </row>
    <row r="52" spans="1:69" x14ac:dyDescent="0.2">
      <c r="A52" s="296" t="e">
        <f ca="1">+RIGHT('Data Summary'!A52,LEN('Data Summary'!A52)-9)</f>
        <v>#VALUE!</v>
      </c>
      <c r="B52" s="270" t="str">
        <f ca="1">+IF(ISTEXT('Data Summary'!B52),'Data Summary'!B52,"")</f>
        <v/>
      </c>
      <c r="C52" s="297" t="e">
        <f ca="1">+VALUE('Data Summary'!C52)</f>
        <v>#VALUE!</v>
      </c>
      <c r="D52" s="298" t="e">
        <f ca="1">+IF(AND(ISNUMBER(OFFSET('Water Data'!$D$4,0,10*ROW('Water Data'!D46))),'Data Summary'!BS52="Yes"),100-OFFSET('Water Data'!$D$4,0,10*ROW('Water Data'!D46)),NA())</f>
        <v>#N/A</v>
      </c>
      <c r="E52" s="298" t="e">
        <f ca="1">+IF(AND(ISNUMBER(OFFSET('Water Data'!$D$6,0,10*ROW('Water Data'!D46))),'Data Summary'!BT52="Yes"),OFFSET('Water Data'!$D$6,0,10*ROW('Water Data'!D46)),NA())</f>
        <v>#N/A</v>
      </c>
      <c r="F52" s="298" t="e">
        <f ca="1">+IF(AND(ISNUMBER(OFFSET('Water Data'!$D$9,0,10*ROW('Water Data'!D46))),'Data Summary'!BU52="Yes"),OFFSET('Water Data'!$D$9,0,10*ROW('Water Data'!D46)),NA())</f>
        <v>#N/A</v>
      </c>
      <c r="G52" s="298" t="e">
        <f ca="1">+IF(AND(ISNUMBER(OFFSET('Water Data'!$E$4,0,10*ROW('Water Data'!E46))),'Data Summary'!BV52="Yes"),100-OFFSET('Water Data'!$E$4,0,10*ROW('Water Data'!E46)),NA())</f>
        <v>#N/A</v>
      </c>
      <c r="H52" s="298" t="e">
        <f ca="1">+IF(AND(ISNUMBER(OFFSET('Water Data'!$E$6,0,10*ROW('Water Data'!E46))),'Data Summary'!BW52="Yes"),OFFSET('Water Data'!$E$6,0,10*ROW('Water Data'!E46)),NA())</f>
        <v>#N/A</v>
      </c>
      <c r="I52" s="298" t="e">
        <f ca="1">+IF(AND(ISNUMBER(OFFSET('Water Data'!$E$9,0,10*ROW('Water Data'!E46))),'Data Summary'!BX52="Yes"),OFFSET('Water Data'!$E$9,0,10*ROW('Water Data'!E46)),NA())</f>
        <v>#N/A</v>
      </c>
      <c r="J52" s="298" t="e">
        <f ca="1">+IF(AND(ISNUMBER(OFFSET('Water Data'!$F$4,0,10*ROW('Water Data'!F46))),'Data Summary'!BY52="Yes"),100-OFFSET('Water Data'!$F$4,0,10*ROW('Water Data'!F46)),NA())</f>
        <v>#N/A</v>
      </c>
      <c r="K52" s="298" t="e">
        <f ca="1">+IF(AND(ISNUMBER(OFFSET('Water Data'!$F$6,0,10*ROW('Water Data'!F46))),'Data Summary'!BZ52="Yes"),OFFSET('Water Data'!$F$6,0,10*ROW('Water Data'!F46)),NA())</f>
        <v>#N/A</v>
      </c>
      <c r="L52" s="298" t="e">
        <f ca="1">+IF(AND(ISNUMBER(OFFSET('Water Data'!$F$9,0,10*ROW('Water Data'!F46))),'Data Summary'!CA52="Yes"),OFFSET('Water Data'!$F$9,0,10*ROW('Water Data'!F46)),NA())</f>
        <v>#N/A</v>
      </c>
      <c r="M52" s="298" t="e">
        <f ca="1">+IF(AND(ISNUMBER(OFFSET('Water Data'!$G$4,0,10*ROW('Water Data'!G46))),'Data Summary'!CB52="Yes"),100-OFFSET('Water Data'!$G$4,0,10*ROW('Water Data'!G46)),NA())</f>
        <v>#N/A</v>
      </c>
      <c r="N52" s="298" t="e">
        <f ca="1">+IF(AND(ISNUMBER(OFFSET('Water Data'!$G$6,0,10*ROW('Water Data'!G46))),'Data Summary'!CC52="Yes"),OFFSET('Water Data'!$G$6,0,10*ROW('Water Data'!G46)),NA())</f>
        <v>#N/A</v>
      </c>
      <c r="O52" s="298" t="e">
        <f ca="1">+IF(AND(ISNUMBER(OFFSET('Water Data'!$G$9,0,10*ROW('Water Data'!G46))),'Data Summary'!CD52="Yes"),OFFSET('Water Data'!$G$9,0,10*ROW('Water Data'!G46)),NA())</f>
        <v>#N/A</v>
      </c>
      <c r="P52" s="298" t="e">
        <f ca="1">+IF(AND(ISNUMBER(OFFSET('Water Data'!$H$4,0,10*ROW('Water Data'!H46))),'Data Summary'!CE52="Yes"),100-OFFSET('Water Data'!$H$4,0,10*ROW('Water Data'!H46)),NA())</f>
        <v>#N/A</v>
      </c>
      <c r="Q52" s="298" t="e">
        <f ca="1">+IF(AND(ISNUMBER(OFFSET('Water Data'!$H$6,0,10*ROW('Water Data'!H46))),'Data Summary'!CF52="Yes"),OFFSET('Water Data'!$H$6,0,10*ROW('Water Data'!H46)),NA())</f>
        <v>#N/A</v>
      </c>
      <c r="R52" s="298" t="e">
        <f ca="1">+IF(AND(ISNUMBER(OFFSET('Water Data'!$H$9,0,10*ROW('Water Data'!H46))),'Data Summary'!CG52="Yes"),OFFSET('Water Data'!$H$9,0,10*ROW('Water Data'!H46)),NA())</f>
        <v>#N/A</v>
      </c>
      <c r="S52" s="298" t="e">
        <f ca="1">+IF(AND(ISNUMBER(OFFSET('Water Data'!$I$4,0,10*ROW('Water Data'!I46))),'Data Summary'!CH52="Yes"),100-OFFSET('Water Data'!$I$4,0,10*ROW('Water Data'!I46)),NA())</f>
        <v>#N/A</v>
      </c>
      <c r="T52" s="298" t="e">
        <f ca="1">+IF(AND(ISNUMBER(OFFSET('Water Data'!$I$6,0,10*ROW('Water Data'!I46))),'Data Summary'!CI52="Yes"),OFFSET('Water Data'!$I$6,0,10*ROW('Water Data'!I46)),NA())</f>
        <v>#N/A</v>
      </c>
      <c r="U52" s="298" t="e">
        <f ca="1">+IF(AND(ISNUMBER(OFFSET('Water Data'!$I$9,0,10*ROW('Water Data'!I46))),'Data Summary'!CJ52="Yes"),OFFSET('Water Data'!$I$9,0,10*ROW('Water Data'!I46)),NA())</f>
        <v>#N/A</v>
      </c>
      <c r="V52" s="299" t="e">
        <f ca="1">+IF(AND(ISNUMBER(OFFSET('Sanitation Data'!$D$4,0,10*ROW('Sanitation Data'!D46))),'Data Summary'!CK52="Yes"),100-OFFSET('Sanitation Data'!$D$4,0,10*ROW('Sanitation Data'!D46)),NA())</f>
        <v>#N/A</v>
      </c>
      <c r="W52" s="299" t="e">
        <f ca="1">+IF(AND(ISNUMBER(OFFSET('Sanitation Data'!$D$6,0,10*ROW('Sanitation Data'!D46))),'Data Summary'!CL52="Yes"),OFFSET('Sanitation Data'!$D$6,0,10*ROW('Sanitation Data'!D46)),NA())</f>
        <v>#N/A</v>
      </c>
      <c r="X52" s="299" t="e">
        <f ca="1">+IF(AND(ISNUMBER(OFFSET('Sanitation Data'!$D$10,0,10*ROW('Sanitation Data'!D46))),'Data Summary'!CM52="Yes"),OFFSET('Sanitation Data'!$D$10,0,10*ROW('Sanitation Data'!D46)),NA())</f>
        <v>#N/A</v>
      </c>
      <c r="Y52" s="299" t="e">
        <f ca="1">+IF(AND(ISNUMBER(OFFSET('Sanitation Data'!$D$11,0,10*ROW('Sanitation Data'!D46))),'Data Summary'!CN52="Yes"),OFFSET('Sanitation Data'!$D$11,0,10*ROW('Sanitation Data'!D46)),NA())</f>
        <v>#N/A</v>
      </c>
      <c r="Z52" s="299" t="e">
        <f ca="1">+IF(AND(ISNUMBER(OFFSET('Sanitation Data'!$D$12,0,10*ROW('Sanitation Data'!D46))),'Data Summary'!CO52="Yes"),OFFSET('Sanitation Data'!$D$12,0,10*ROW('Sanitation Data'!D46)),NA())</f>
        <v>#N/A</v>
      </c>
      <c r="AA52" s="299" t="e">
        <f ca="1">+IF(AND(ISNUMBER(OFFSET('Sanitation Data'!$E$4,0,10*ROW('Sanitation Data'!E46))),'Data Summary'!CP52="Yes"),100-OFFSET('Sanitation Data'!$E$4,0,10*ROW('Sanitation Data'!E46)),NA())</f>
        <v>#N/A</v>
      </c>
      <c r="AB52" s="299" t="e">
        <f ca="1">+IF(AND(ISNUMBER(OFFSET('Sanitation Data'!$E$6,0,10*ROW('Sanitation Data'!E46))),'Data Summary'!CQ52="Yes"),OFFSET('Sanitation Data'!$E$6,0,10*ROW('Sanitation Data'!E46)),NA())</f>
        <v>#N/A</v>
      </c>
      <c r="AC52" s="299" t="e">
        <f ca="1">+IF(AND(ISNUMBER(OFFSET('Sanitation Data'!$E$10,0,10*ROW('Sanitation Data'!E46))),'Data Summary'!CR52="Yes"),OFFSET('Sanitation Data'!$E$10,0,10*ROW('Sanitation Data'!E46)),NA())</f>
        <v>#N/A</v>
      </c>
      <c r="AD52" s="299" t="e">
        <f ca="1">+IF(AND(ISNUMBER(OFFSET('Sanitation Data'!$E$11,0,10*ROW('Sanitation Data'!E46))),'Data Summary'!CS52="Yes"),OFFSET('Sanitation Data'!$E$11,0,10*ROW('Sanitation Data'!E46)),NA())</f>
        <v>#N/A</v>
      </c>
      <c r="AE52" s="299" t="e">
        <f ca="1">+IF(AND(ISNUMBER(OFFSET('Sanitation Data'!$E$12,0,10*ROW('Sanitation Data'!E46))),'Data Summary'!CT52="Yes"),OFFSET('Sanitation Data'!$E$12,0,10*ROW('Sanitation Data'!E46)),NA())</f>
        <v>#N/A</v>
      </c>
      <c r="AF52" s="299" t="e">
        <f ca="1">+IF(AND(ISNUMBER(OFFSET('Sanitation Data'!$F$4,0,10*ROW('Sanitation Data'!F46))),'Data Summary'!CU52="Yes"),100-OFFSET('Sanitation Data'!$F$4,0,10*ROW('Sanitation Data'!F46)),NA())</f>
        <v>#N/A</v>
      </c>
      <c r="AG52" s="299" t="e">
        <f ca="1">+IF(AND(ISNUMBER(OFFSET('Sanitation Data'!$F$6,0,10*ROW('Sanitation Data'!F46))),'Data Summary'!CV52="Yes"),OFFSET('Sanitation Data'!$F$6,0,10*ROW('Sanitation Data'!F46)),NA())</f>
        <v>#N/A</v>
      </c>
      <c r="AH52" s="299" t="e">
        <f ca="1">+IF(AND(ISNUMBER(OFFSET('Sanitation Data'!$F$10,0,10*ROW('Sanitation Data'!F46))),'Data Summary'!CW52="Yes"),OFFSET('Sanitation Data'!$F$10,0,10*ROW('Sanitation Data'!F46)),NA())</f>
        <v>#N/A</v>
      </c>
      <c r="AI52" s="299" t="e">
        <f ca="1">+IF(AND(ISNUMBER(OFFSET('Sanitation Data'!$F$11,0,10*ROW('Sanitation Data'!F46))),'Data Summary'!CX52="Yes"),OFFSET('Sanitation Data'!$F$11,0,10*ROW('Sanitation Data'!F46)),NA())</f>
        <v>#N/A</v>
      </c>
      <c r="AJ52" s="299" t="e">
        <f ca="1">+IF(AND(ISNUMBER(OFFSET('Sanitation Data'!$F$12,0,10*ROW('Sanitation Data'!F46))),'Data Summary'!CY52="Yes"),OFFSET('Sanitation Data'!$F$12,0,10*ROW('Sanitation Data'!F46)),NA())</f>
        <v>#N/A</v>
      </c>
      <c r="AK52" s="299" t="e">
        <f ca="1">+IF(AND(ISNUMBER(OFFSET('Sanitation Data'!$G$4,0,10*ROW('Sanitation Data'!G46))),'Data Summary'!CZ52="Yes"),100-OFFSET('Sanitation Data'!$G$4,0,10*ROW('Sanitation Data'!G46)),NA())</f>
        <v>#N/A</v>
      </c>
      <c r="AL52" s="299" t="e">
        <f ca="1">+IF(AND(ISNUMBER(OFFSET('Sanitation Data'!$G$6,0,10*ROW('Sanitation Data'!G46))),'Data Summary'!DA52="Yes"),OFFSET('Sanitation Data'!$G$6,0,10*ROW('Sanitation Data'!G46)),NA())</f>
        <v>#N/A</v>
      </c>
      <c r="AM52" s="299" t="e">
        <f ca="1">+IF(AND(ISNUMBER(OFFSET('Sanitation Data'!$G$10,0,10*ROW('Sanitation Data'!G46))),'Data Summary'!DB52="Yes"),OFFSET('Sanitation Data'!$G$10,0,10*ROW('Sanitation Data'!G46)),NA())</f>
        <v>#N/A</v>
      </c>
      <c r="AN52" s="299" t="e">
        <f ca="1">+IF(AND(ISNUMBER(OFFSET('Sanitation Data'!$G$11,0,10*ROW('Sanitation Data'!G46))),'Data Summary'!DC52="Yes"),OFFSET('Sanitation Data'!$G$11,0,10*ROW('Sanitation Data'!G46)),NA())</f>
        <v>#N/A</v>
      </c>
      <c r="AO52" s="299" t="e">
        <f ca="1">+IF(AND(ISNUMBER(OFFSET('Sanitation Data'!$G$12,0,10*ROW('Sanitation Data'!G46))),'Data Summary'!DD52="Yes"),OFFSET('Sanitation Data'!$G$12,0,10*ROW('Sanitation Data'!G46)),NA())</f>
        <v>#N/A</v>
      </c>
      <c r="AP52" s="299" t="e">
        <f ca="1">+IF(AND(ISNUMBER(OFFSET('Sanitation Data'!$H$4,0,10*ROW('Sanitation Data'!H46))),'Data Summary'!DE52="Yes"),100-OFFSET('Sanitation Data'!$H$4,0,10*ROW('Sanitation Data'!H46)),NA())</f>
        <v>#N/A</v>
      </c>
      <c r="AQ52" s="299" t="e">
        <f ca="1">+IF(AND(ISNUMBER(OFFSET('Sanitation Data'!$H$6,0,10*ROW('Sanitation Data'!H46))),'Data Summary'!DF52="Yes"),OFFSET('Sanitation Data'!$H$6,0,10*ROW('Sanitation Data'!H46)),NA())</f>
        <v>#N/A</v>
      </c>
      <c r="AR52" s="299" t="e">
        <f ca="1">+IF(AND(ISNUMBER(OFFSET('Sanitation Data'!$H$10,0,10*ROW('Sanitation Data'!H46))),'Data Summary'!DG52="Yes"),OFFSET('Sanitation Data'!$H$10,0,10*ROW('Sanitation Data'!H46)),NA())</f>
        <v>#N/A</v>
      </c>
      <c r="AS52" s="299" t="e">
        <f ca="1">+IF(AND(ISNUMBER(OFFSET('Sanitation Data'!$H$11,0,10*ROW('Sanitation Data'!H46))),'Data Summary'!DH52="Yes"),OFFSET('Sanitation Data'!$H$11,0,10*ROW('Sanitation Data'!H46)),NA())</f>
        <v>#N/A</v>
      </c>
      <c r="AT52" s="299" t="e">
        <f ca="1">+IF(AND(ISNUMBER(OFFSET('Sanitation Data'!$H$12,0,10*ROW('Sanitation Data'!H46))),'Data Summary'!DI52="Yes"),OFFSET('Sanitation Data'!$H$12,0,10*ROW('Sanitation Data'!H46)),NA())</f>
        <v>#N/A</v>
      </c>
      <c r="AU52" s="299" t="e">
        <f ca="1">+IF(AND(ISNUMBER(OFFSET('Sanitation Data'!$I$4,0,10*ROW('Sanitation Data'!I46))),'Data Summary'!DJ52="Yes"),100-OFFSET('Sanitation Data'!$I$4,0,10*ROW('Sanitation Data'!I46)),NA())</f>
        <v>#N/A</v>
      </c>
      <c r="AV52" s="299" t="e">
        <f ca="1">+IF(AND(ISNUMBER(OFFSET('Sanitation Data'!$I$6,0,10*ROW('Sanitation Data'!I46))),'Data Summary'!DK52="Yes"),OFFSET('Sanitation Data'!$I$6,0,10*ROW('Sanitation Data'!I46)),NA())</f>
        <v>#N/A</v>
      </c>
      <c r="AW52" s="299" t="e">
        <f ca="1">+IF(AND(ISNUMBER(OFFSET('Sanitation Data'!$I$10,0,10*ROW('Sanitation Data'!I46))),'Data Summary'!DL52="Yes"),OFFSET('Sanitation Data'!$I$10,0,10*ROW('Sanitation Data'!I46)),NA())</f>
        <v>#N/A</v>
      </c>
      <c r="AX52" s="299" t="e">
        <f ca="1">+IF(AND(ISNUMBER(OFFSET('Sanitation Data'!$I$11,0,10*ROW('Sanitation Data'!I46))),'Data Summary'!DM52="Yes"),OFFSET('Sanitation Data'!$I$11,0,10*ROW('Sanitation Data'!I46)),NA())</f>
        <v>#N/A</v>
      </c>
      <c r="AY52" s="299" t="e">
        <f ca="1">+IF(AND(ISNUMBER(OFFSET('Sanitation Data'!$I$12,0,10*ROW('Sanitation Data'!I46))),'Data Summary'!DN52="Yes"),OFFSET('Sanitation Data'!$I$12,0,10*ROW('Sanitation Data'!I46)),NA())</f>
        <v>#N/A</v>
      </c>
      <c r="AZ52" s="300" t="e">
        <f ca="1">+IF(AND(ISNUMBER(OFFSET('Hygiene Data'!$D$5,0,10*ROW('Hygiene Data'!D46))),'Data Summary'!DO52="Yes"),OFFSET('Hygiene Data'!$D$5,0,10*ROW('Hygiene Data'!D46)),NA())</f>
        <v>#N/A</v>
      </c>
      <c r="BA52" s="300" t="e">
        <f ca="1">+IF(AND(ISNUMBER(OFFSET('Hygiene Data'!$D$7,0,10*ROW('Hygiene Data'!D46))),'Data Summary'!DP52="Yes"),OFFSET('Hygiene Data'!$D$7,0,10*ROW('Hygiene Data'!D46)),NA())</f>
        <v>#N/A</v>
      </c>
      <c r="BB52" s="300" t="e">
        <f ca="1">+IF(AND(ISNUMBER(OFFSET('Hygiene Data'!$D$9,0,10*ROW('Hygiene Data'!D46))),'Data Summary'!DQ52="Yes"),OFFSET('Hygiene Data'!$D$9,0,10*ROW('Hygiene Data'!D46)),NA())</f>
        <v>#N/A</v>
      </c>
      <c r="BC52" s="300" t="e">
        <f ca="1">+IF(AND(ISNUMBER(OFFSET('Hygiene Data'!$E$5,0,10*ROW('Hygiene Data'!E46))),'Data Summary'!DR52="Yes"),OFFSET('Hygiene Data'!$E$5,0,10*ROW('Hygiene Data'!E46)),NA())</f>
        <v>#N/A</v>
      </c>
      <c r="BD52" s="300" t="e">
        <f ca="1">+IF(AND(ISNUMBER(OFFSET('Hygiene Data'!$E$7,0,10*ROW('Hygiene Data'!E46))),'Data Summary'!DS52="Yes"),OFFSET('Hygiene Data'!$E$7,0,10*ROW('Hygiene Data'!E46)),NA())</f>
        <v>#N/A</v>
      </c>
      <c r="BE52" s="300" t="e">
        <f ca="1">+IF(AND(ISNUMBER(OFFSET('Hygiene Data'!$E$9,0,10*ROW('Hygiene Data'!E46))),'Data Summary'!DT52="Yes"),OFFSET('Hygiene Data'!$E$9,0,10*ROW('Hygiene Data'!E46)),NA())</f>
        <v>#N/A</v>
      </c>
      <c r="BF52" s="300" t="e">
        <f ca="1">+IF(AND(ISNUMBER(OFFSET('Hygiene Data'!$F$5,0,10*ROW('Hygiene Data'!F46))),'Data Summary'!DU52="Yes"),OFFSET('Hygiene Data'!$F$5,0,10*ROW('Hygiene Data'!F46)),NA())</f>
        <v>#N/A</v>
      </c>
      <c r="BG52" s="300" t="e">
        <f ca="1">+IF(AND(ISNUMBER(OFFSET('Hygiene Data'!$F$7,0,10*ROW('Hygiene Data'!F46))),'Data Summary'!DV52="Yes"),OFFSET('Hygiene Data'!$F$7,0,10*ROW('Hygiene Data'!F46)),NA())</f>
        <v>#N/A</v>
      </c>
      <c r="BH52" s="300" t="e">
        <f ca="1">+IF(AND(ISNUMBER(OFFSET('Hygiene Data'!$F$9,0,10*ROW('Hygiene Data'!F46))),'Data Summary'!DW52="Yes"),OFFSET('Hygiene Data'!$F$9,0,10*ROW('Hygiene Data'!F46)),NA())</f>
        <v>#N/A</v>
      </c>
      <c r="BI52" s="300" t="e">
        <f ca="1">+IF(AND(ISNUMBER(OFFSET('Hygiene Data'!$G$5,0,10*ROW('Hygiene Data'!G46))),'Data Summary'!DX52="Yes"),OFFSET('Hygiene Data'!$G$5,0,10*ROW('Hygiene Data'!G46)),NA())</f>
        <v>#N/A</v>
      </c>
      <c r="BJ52" s="300" t="e">
        <f ca="1">+IF(AND(ISNUMBER(OFFSET('Hygiene Data'!$G$7,0,10*ROW('Hygiene Data'!G46))),'Data Summary'!DY52="Yes"),OFFSET('Hygiene Data'!$G$7,0,10*ROW('Hygiene Data'!G46)),NA())</f>
        <v>#N/A</v>
      </c>
      <c r="BK52" s="300" t="e">
        <f ca="1">+IF(AND(ISNUMBER(OFFSET('Hygiene Data'!$G$9,0,10*ROW('Hygiene Data'!G46))),'Data Summary'!DZ52="Yes"),OFFSET('Hygiene Data'!$G$9,0,10*ROW('Hygiene Data'!G46)),NA())</f>
        <v>#N/A</v>
      </c>
      <c r="BL52" s="300" t="e">
        <f ca="1">+IF(AND(ISNUMBER(OFFSET('Hygiene Data'!$H$5,0,10*ROW('Hygiene Data'!H46))),'Data Summary'!EA52="Yes"),OFFSET('Hygiene Data'!$H$5,0,10*ROW('Hygiene Data'!H46)),NA())</f>
        <v>#N/A</v>
      </c>
      <c r="BM52" s="300" t="e">
        <f ca="1">+IF(AND(ISNUMBER(OFFSET('Hygiene Data'!$H$7,0,10*ROW('Hygiene Data'!H46))),'Data Summary'!EB52="Yes"),OFFSET('Hygiene Data'!$H$7,0,10*ROW('Hygiene Data'!H46)),NA())</f>
        <v>#N/A</v>
      </c>
      <c r="BN52" s="300" t="e">
        <f ca="1">+IF(AND(ISNUMBER(OFFSET('Hygiene Data'!$H$9,0,10*ROW('Hygiene Data'!H46))),'Data Summary'!EC52="Yes"),OFFSET('Hygiene Data'!$H$9,0,10*ROW('Hygiene Data'!H46)),NA())</f>
        <v>#N/A</v>
      </c>
      <c r="BO52" s="300" t="e">
        <f ca="1">+IF(AND(ISNUMBER(OFFSET('Hygiene Data'!$I$5,0,10*ROW('Hygiene Data'!I46))),'Data Summary'!ED52="Yes"),OFFSET('Hygiene Data'!$I$5,0,10*ROW('Hygiene Data'!I46)),NA())</f>
        <v>#N/A</v>
      </c>
      <c r="BP52" s="300" t="e">
        <f ca="1">+IF(AND(ISNUMBER(OFFSET('Hygiene Data'!$I$7,0,10*ROW('Hygiene Data'!I46))),'Data Summary'!EE52="Yes"),OFFSET('Hygiene Data'!$I$7,0,10*ROW('Hygiene Data'!I46)),NA())</f>
        <v>#N/A</v>
      </c>
      <c r="BQ52" s="300" t="e">
        <f ca="1">+IF(AND(ISNUMBER(OFFSET('Hygiene Data'!$I$9,0,10*ROW('Hygiene Data'!I46))),'Data Summary'!EF52="Yes"),OFFSET('Hygiene Data'!$I$9,0,10*ROW('Hygiene Data'!I46)),NA())</f>
        <v>#N/A</v>
      </c>
    </row>
    <row r="53" spans="1:69" x14ac:dyDescent="0.2">
      <c r="A53" s="296" t="e">
        <f ca="1">+RIGHT('Data Summary'!A53,LEN('Data Summary'!A53)-9)</f>
        <v>#VALUE!</v>
      </c>
      <c r="B53" s="270" t="str">
        <f ca="1">+IF(ISTEXT('Data Summary'!B53),'Data Summary'!B53,"")</f>
        <v/>
      </c>
      <c r="C53" s="297" t="e">
        <f ca="1">+VALUE('Data Summary'!C53)</f>
        <v>#VALUE!</v>
      </c>
      <c r="D53" s="298" t="e">
        <f ca="1">+IF(AND(ISNUMBER(OFFSET('Water Data'!$D$4,0,10*ROW('Water Data'!D47))),'Data Summary'!BS53="Yes"),100-OFFSET('Water Data'!$D$4,0,10*ROW('Water Data'!D47)),NA())</f>
        <v>#N/A</v>
      </c>
      <c r="E53" s="298" t="e">
        <f ca="1">+IF(AND(ISNUMBER(OFFSET('Water Data'!$D$6,0,10*ROW('Water Data'!D47))),'Data Summary'!BT53="Yes"),OFFSET('Water Data'!$D$6,0,10*ROW('Water Data'!D47)),NA())</f>
        <v>#N/A</v>
      </c>
      <c r="F53" s="298" t="e">
        <f ca="1">+IF(AND(ISNUMBER(OFFSET('Water Data'!$D$9,0,10*ROW('Water Data'!D47))),'Data Summary'!BU53="Yes"),OFFSET('Water Data'!$D$9,0,10*ROW('Water Data'!D47)),NA())</f>
        <v>#N/A</v>
      </c>
      <c r="G53" s="298" t="e">
        <f ca="1">+IF(AND(ISNUMBER(OFFSET('Water Data'!$E$4,0,10*ROW('Water Data'!E47))),'Data Summary'!BV53="Yes"),100-OFFSET('Water Data'!$E$4,0,10*ROW('Water Data'!E47)),NA())</f>
        <v>#N/A</v>
      </c>
      <c r="H53" s="298" t="e">
        <f ca="1">+IF(AND(ISNUMBER(OFFSET('Water Data'!$E$6,0,10*ROW('Water Data'!E47))),'Data Summary'!BW53="Yes"),OFFSET('Water Data'!$E$6,0,10*ROW('Water Data'!E47)),NA())</f>
        <v>#N/A</v>
      </c>
      <c r="I53" s="298" t="e">
        <f ca="1">+IF(AND(ISNUMBER(OFFSET('Water Data'!$E$9,0,10*ROW('Water Data'!E47))),'Data Summary'!BX53="Yes"),OFFSET('Water Data'!$E$9,0,10*ROW('Water Data'!E47)),NA())</f>
        <v>#N/A</v>
      </c>
      <c r="J53" s="298" t="e">
        <f ca="1">+IF(AND(ISNUMBER(OFFSET('Water Data'!$F$4,0,10*ROW('Water Data'!F47))),'Data Summary'!BY53="Yes"),100-OFFSET('Water Data'!$F$4,0,10*ROW('Water Data'!F47)),NA())</f>
        <v>#N/A</v>
      </c>
      <c r="K53" s="298" t="e">
        <f ca="1">+IF(AND(ISNUMBER(OFFSET('Water Data'!$F$6,0,10*ROW('Water Data'!F47))),'Data Summary'!BZ53="Yes"),OFFSET('Water Data'!$F$6,0,10*ROW('Water Data'!F47)),NA())</f>
        <v>#N/A</v>
      </c>
      <c r="L53" s="298" t="e">
        <f ca="1">+IF(AND(ISNUMBER(OFFSET('Water Data'!$F$9,0,10*ROW('Water Data'!F47))),'Data Summary'!CA53="Yes"),OFFSET('Water Data'!$F$9,0,10*ROW('Water Data'!F47)),NA())</f>
        <v>#N/A</v>
      </c>
      <c r="M53" s="298" t="e">
        <f ca="1">+IF(AND(ISNUMBER(OFFSET('Water Data'!$G$4,0,10*ROW('Water Data'!G47))),'Data Summary'!CB53="Yes"),100-OFFSET('Water Data'!$G$4,0,10*ROW('Water Data'!G47)),NA())</f>
        <v>#N/A</v>
      </c>
      <c r="N53" s="298" t="e">
        <f ca="1">+IF(AND(ISNUMBER(OFFSET('Water Data'!$G$6,0,10*ROW('Water Data'!G47))),'Data Summary'!CC53="Yes"),OFFSET('Water Data'!$G$6,0,10*ROW('Water Data'!G47)),NA())</f>
        <v>#N/A</v>
      </c>
      <c r="O53" s="298" t="e">
        <f ca="1">+IF(AND(ISNUMBER(OFFSET('Water Data'!$G$9,0,10*ROW('Water Data'!G47))),'Data Summary'!CD53="Yes"),OFFSET('Water Data'!$G$9,0,10*ROW('Water Data'!G47)),NA())</f>
        <v>#N/A</v>
      </c>
      <c r="P53" s="298" t="e">
        <f ca="1">+IF(AND(ISNUMBER(OFFSET('Water Data'!$H$4,0,10*ROW('Water Data'!H47))),'Data Summary'!CE53="Yes"),100-OFFSET('Water Data'!$H$4,0,10*ROW('Water Data'!H47)),NA())</f>
        <v>#N/A</v>
      </c>
      <c r="Q53" s="298" t="e">
        <f ca="1">+IF(AND(ISNUMBER(OFFSET('Water Data'!$H$6,0,10*ROW('Water Data'!H47))),'Data Summary'!CF53="Yes"),OFFSET('Water Data'!$H$6,0,10*ROW('Water Data'!H47)),NA())</f>
        <v>#N/A</v>
      </c>
      <c r="R53" s="298" t="e">
        <f ca="1">+IF(AND(ISNUMBER(OFFSET('Water Data'!$H$9,0,10*ROW('Water Data'!H47))),'Data Summary'!CG53="Yes"),OFFSET('Water Data'!$H$9,0,10*ROW('Water Data'!H47)),NA())</f>
        <v>#N/A</v>
      </c>
      <c r="S53" s="298" t="e">
        <f ca="1">+IF(AND(ISNUMBER(OFFSET('Water Data'!$I$4,0,10*ROW('Water Data'!I47))),'Data Summary'!CH53="Yes"),100-OFFSET('Water Data'!$I$4,0,10*ROW('Water Data'!I47)),NA())</f>
        <v>#N/A</v>
      </c>
      <c r="T53" s="298" t="e">
        <f ca="1">+IF(AND(ISNUMBER(OFFSET('Water Data'!$I$6,0,10*ROW('Water Data'!I47))),'Data Summary'!CI53="Yes"),OFFSET('Water Data'!$I$6,0,10*ROW('Water Data'!I47)),NA())</f>
        <v>#N/A</v>
      </c>
      <c r="U53" s="298" t="e">
        <f ca="1">+IF(AND(ISNUMBER(OFFSET('Water Data'!$I$9,0,10*ROW('Water Data'!I47))),'Data Summary'!CJ53="Yes"),OFFSET('Water Data'!$I$9,0,10*ROW('Water Data'!I47)),NA())</f>
        <v>#N/A</v>
      </c>
      <c r="V53" s="299" t="e">
        <f ca="1">+IF(AND(ISNUMBER(OFFSET('Sanitation Data'!$D$4,0,10*ROW('Sanitation Data'!D47))),'Data Summary'!CK53="Yes"),100-OFFSET('Sanitation Data'!$D$4,0,10*ROW('Sanitation Data'!D47)),NA())</f>
        <v>#N/A</v>
      </c>
      <c r="W53" s="299" t="e">
        <f ca="1">+IF(AND(ISNUMBER(OFFSET('Sanitation Data'!$D$6,0,10*ROW('Sanitation Data'!D47))),'Data Summary'!CL53="Yes"),OFFSET('Sanitation Data'!$D$6,0,10*ROW('Sanitation Data'!D47)),NA())</f>
        <v>#N/A</v>
      </c>
      <c r="X53" s="299" t="e">
        <f ca="1">+IF(AND(ISNUMBER(OFFSET('Sanitation Data'!$D$10,0,10*ROW('Sanitation Data'!D47))),'Data Summary'!CM53="Yes"),OFFSET('Sanitation Data'!$D$10,0,10*ROW('Sanitation Data'!D47)),NA())</f>
        <v>#N/A</v>
      </c>
      <c r="Y53" s="299" t="e">
        <f ca="1">+IF(AND(ISNUMBER(OFFSET('Sanitation Data'!$D$11,0,10*ROW('Sanitation Data'!D47))),'Data Summary'!CN53="Yes"),OFFSET('Sanitation Data'!$D$11,0,10*ROW('Sanitation Data'!D47)),NA())</f>
        <v>#N/A</v>
      </c>
      <c r="Z53" s="299" t="e">
        <f ca="1">+IF(AND(ISNUMBER(OFFSET('Sanitation Data'!$D$12,0,10*ROW('Sanitation Data'!D47))),'Data Summary'!CO53="Yes"),OFFSET('Sanitation Data'!$D$12,0,10*ROW('Sanitation Data'!D47)),NA())</f>
        <v>#N/A</v>
      </c>
      <c r="AA53" s="299" t="e">
        <f ca="1">+IF(AND(ISNUMBER(OFFSET('Sanitation Data'!$E$4,0,10*ROW('Sanitation Data'!E47))),'Data Summary'!CP53="Yes"),100-OFFSET('Sanitation Data'!$E$4,0,10*ROW('Sanitation Data'!E47)),NA())</f>
        <v>#N/A</v>
      </c>
      <c r="AB53" s="299" t="e">
        <f ca="1">+IF(AND(ISNUMBER(OFFSET('Sanitation Data'!$E$6,0,10*ROW('Sanitation Data'!E47))),'Data Summary'!CQ53="Yes"),OFFSET('Sanitation Data'!$E$6,0,10*ROW('Sanitation Data'!E47)),NA())</f>
        <v>#N/A</v>
      </c>
      <c r="AC53" s="299" t="e">
        <f ca="1">+IF(AND(ISNUMBER(OFFSET('Sanitation Data'!$E$10,0,10*ROW('Sanitation Data'!E47))),'Data Summary'!CR53="Yes"),OFFSET('Sanitation Data'!$E$10,0,10*ROW('Sanitation Data'!E47)),NA())</f>
        <v>#N/A</v>
      </c>
      <c r="AD53" s="299" t="e">
        <f ca="1">+IF(AND(ISNUMBER(OFFSET('Sanitation Data'!$E$11,0,10*ROW('Sanitation Data'!E47))),'Data Summary'!CS53="Yes"),OFFSET('Sanitation Data'!$E$11,0,10*ROW('Sanitation Data'!E47)),NA())</f>
        <v>#N/A</v>
      </c>
      <c r="AE53" s="299" t="e">
        <f ca="1">+IF(AND(ISNUMBER(OFFSET('Sanitation Data'!$E$12,0,10*ROW('Sanitation Data'!E47))),'Data Summary'!CT53="Yes"),OFFSET('Sanitation Data'!$E$12,0,10*ROW('Sanitation Data'!E47)),NA())</f>
        <v>#N/A</v>
      </c>
      <c r="AF53" s="299" t="e">
        <f ca="1">+IF(AND(ISNUMBER(OFFSET('Sanitation Data'!$F$4,0,10*ROW('Sanitation Data'!F47))),'Data Summary'!CU53="Yes"),100-OFFSET('Sanitation Data'!$F$4,0,10*ROW('Sanitation Data'!F47)),NA())</f>
        <v>#N/A</v>
      </c>
      <c r="AG53" s="299" t="e">
        <f ca="1">+IF(AND(ISNUMBER(OFFSET('Sanitation Data'!$F$6,0,10*ROW('Sanitation Data'!F47))),'Data Summary'!CV53="Yes"),OFFSET('Sanitation Data'!$F$6,0,10*ROW('Sanitation Data'!F47)),NA())</f>
        <v>#N/A</v>
      </c>
      <c r="AH53" s="299" t="e">
        <f ca="1">+IF(AND(ISNUMBER(OFFSET('Sanitation Data'!$F$10,0,10*ROW('Sanitation Data'!F47))),'Data Summary'!CW53="Yes"),OFFSET('Sanitation Data'!$F$10,0,10*ROW('Sanitation Data'!F47)),NA())</f>
        <v>#N/A</v>
      </c>
      <c r="AI53" s="299" t="e">
        <f ca="1">+IF(AND(ISNUMBER(OFFSET('Sanitation Data'!$F$11,0,10*ROW('Sanitation Data'!F47))),'Data Summary'!CX53="Yes"),OFFSET('Sanitation Data'!$F$11,0,10*ROW('Sanitation Data'!F47)),NA())</f>
        <v>#N/A</v>
      </c>
      <c r="AJ53" s="299" t="e">
        <f ca="1">+IF(AND(ISNUMBER(OFFSET('Sanitation Data'!$F$12,0,10*ROW('Sanitation Data'!F47))),'Data Summary'!CY53="Yes"),OFFSET('Sanitation Data'!$F$12,0,10*ROW('Sanitation Data'!F47)),NA())</f>
        <v>#N/A</v>
      </c>
      <c r="AK53" s="299" t="e">
        <f ca="1">+IF(AND(ISNUMBER(OFFSET('Sanitation Data'!$G$4,0,10*ROW('Sanitation Data'!G47))),'Data Summary'!CZ53="Yes"),100-OFFSET('Sanitation Data'!$G$4,0,10*ROW('Sanitation Data'!G47)),NA())</f>
        <v>#N/A</v>
      </c>
      <c r="AL53" s="299" t="e">
        <f ca="1">+IF(AND(ISNUMBER(OFFSET('Sanitation Data'!$G$6,0,10*ROW('Sanitation Data'!G47))),'Data Summary'!DA53="Yes"),OFFSET('Sanitation Data'!$G$6,0,10*ROW('Sanitation Data'!G47)),NA())</f>
        <v>#N/A</v>
      </c>
      <c r="AM53" s="299" t="e">
        <f ca="1">+IF(AND(ISNUMBER(OFFSET('Sanitation Data'!$G$10,0,10*ROW('Sanitation Data'!G47))),'Data Summary'!DB53="Yes"),OFFSET('Sanitation Data'!$G$10,0,10*ROW('Sanitation Data'!G47)),NA())</f>
        <v>#N/A</v>
      </c>
      <c r="AN53" s="299" t="e">
        <f ca="1">+IF(AND(ISNUMBER(OFFSET('Sanitation Data'!$G$11,0,10*ROW('Sanitation Data'!G47))),'Data Summary'!DC53="Yes"),OFFSET('Sanitation Data'!$G$11,0,10*ROW('Sanitation Data'!G47)),NA())</f>
        <v>#N/A</v>
      </c>
      <c r="AO53" s="299" t="e">
        <f ca="1">+IF(AND(ISNUMBER(OFFSET('Sanitation Data'!$G$12,0,10*ROW('Sanitation Data'!G47))),'Data Summary'!DD53="Yes"),OFFSET('Sanitation Data'!$G$12,0,10*ROW('Sanitation Data'!G47)),NA())</f>
        <v>#N/A</v>
      </c>
      <c r="AP53" s="299" t="e">
        <f ca="1">+IF(AND(ISNUMBER(OFFSET('Sanitation Data'!$H$4,0,10*ROW('Sanitation Data'!H47))),'Data Summary'!DE53="Yes"),100-OFFSET('Sanitation Data'!$H$4,0,10*ROW('Sanitation Data'!H47)),NA())</f>
        <v>#N/A</v>
      </c>
      <c r="AQ53" s="299" t="e">
        <f ca="1">+IF(AND(ISNUMBER(OFFSET('Sanitation Data'!$H$6,0,10*ROW('Sanitation Data'!H47))),'Data Summary'!DF53="Yes"),OFFSET('Sanitation Data'!$H$6,0,10*ROW('Sanitation Data'!H47)),NA())</f>
        <v>#N/A</v>
      </c>
      <c r="AR53" s="299" t="e">
        <f ca="1">+IF(AND(ISNUMBER(OFFSET('Sanitation Data'!$H$10,0,10*ROW('Sanitation Data'!H47))),'Data Summary'!DG53="Yes"),OFFSET('Sanitation Data'!$H$10,0,10*ROW('Sanitation Data'!H47)),NA())</f>
        <v>#N/A</v>
      </c>
      <c r="AS53" s="299" t="e">
        <f ca="1">+IF(AND(ISNUMBER(OFFSET('Sanitation Data'!$H$11,0,10*ROW('Sanitation Data'!H47))),'Data Summary'!DH53="Yes"),OFFSET('Sanitation Data'!$H$11,0,10*ROW('Sanitation Data'!H47)),NA())</f>
        <v>#N/A</v>
      </c>
      <c r="AT53" s="299" t="e">
        <f ca="1">+IF(AND(ISNUMBER(OFFSET('Sanitation Data'!$H$12,0,10*ROW('Sanitation Data'!H47))),'Data Summary'!DI53="Yes"),OFFSET('Sanitation Data'!$H$12,0,10*ROW('Sanitation Data'!H47)),NA())</f>
        <v>#N/A</v>
      </c>
      <c r="AU53" s="299" t="e">
        <f ca="1">+IF(AND(ISNUMBER(OFFSET('Sanitation Data'!$I$4,0,10*ROW('Sanitation Data'!I47))),'Data Summary'!DJ53="Yes"),100-OFFSET('Sanitation Data'!$I$4,0,10*ROW('Sanitation Data'!I47)),NA())</f>
        <v>#N/A</v>
      </c>
      <c r="AV53" s="299" t="e">
        <f ca="1">+IF(AND(ISNUMBER(OFFSET('Sanitation Data'!$I$6,0,10*ROW('Sanitation Data'!I47))),'Data Summary'!DK53="Yes"),OFFSET('Sanitation Data'!$I$6,0,10*ROW('Sanitation Data'!I47)),NA())</f>
        <v>#N/A</v>
      </c>
      <c r="AW53" s="299" t="e">
        <f ca="1">+IF(AND(ISNUMBER(OFFSET('Sanitation Data'!$I$10,0,10*ROW('Sanitation Data'!I47))),'Data Summary'!DL53="Yes"),OFFSET('Sanitation Data'!$I$10,0,10*ROW('Sanitation Data'!I47)),NA())</f>
        <v>#N/A</v>
      </c>
      <c r="AX53" s="299" t="e">
        <f ca="1">+IF(AND(ISNUMBER(OFFSET('Sanitation Data'!$I$11,0,10*ROW('Sanitation Data'!I47))),'Data Summary'!DM53="Yes"),OFFSET('Sanitation Data'!$I$11,0,10*ROW('Sanitation Data'!I47)),NA())</f>
        <v>#N/A</v>
      </c>
      <c r="AY53" s="299" t="e">
        <f ca="1">+IF(AND(ISNUMBER(OFFSET('Sanitation Data'!$I$12,0,10*ROW('Sanitation Data'!I47))),'Data Summary'!DN53="Yes"),OFFSET('Sanitation Data'!$I$12,0,10*ROW('Sanitation Data'!I47)),NA())</f>
        <v>#N/A</v>
      </c>
      <c r="AZ53" s="300" t="e">
        <f ca="1">+IF(AND(ISNUMBER(OFFSET('Hygiene Data'!$D$5,0,10*ROW('Hygiene Data'!D47))),'Data Summary'!DO53="Yes"),OFFSET('Hygiene Data'!$D$5,0,10*ROW('Hygiene Data'!D47)),NA())</f>
        <v>#N/A</v>
      </c>
      <c r="BA53" s="300" t="e">
        <f ca="1">+IF(AND(ISNUMBER(OFFSET('Hygiene Data'!$D$7,0,10*ROW('Hygiene Data'!D47))),'Data Summary'!DP53="Yes"),OFFSET('Hygiene Data'!$D$7,0,10*ROW('Hygiene Data'!D47)),NA())</f>
        <v>#N/A</v>
      </c>
      <c r="BB53" s="300" t="e">
        <f ca="1">+IF(AND(ISNUMBER(OFFSET('Hygiene Data'!$D$9,0,10*ROW('Hygiene Data'!D47))),'Data Summary'!DQ53="Yes"),OFFSET('Hygiene Data'!$D$9,0,10*ROW('Hygiene Data'!D47)),NA())</f>
        <v>#N/A</v>
      </c>
      <c r="BC53" s="300" t="e">
        <f ca="1">+IF(AND(ISNUMBER(OFFSET('Hygiene Data'!$E$5,0,10*ROW('Hygiene Data'!E47))),'Data Summary'!DR53="Yes"),OFFSET('Hygiene Data'!$E$5,0,10*ROW('Hygiene Data'!E47)),NA())</f>
        <v>#N/A</v>
      </c>
      <c r="BD53" s="300" t="e">
        <f ca="1">+IF(AND(ISNUMBER(OFFSET('Hygiene Data'!$E$7,0,10*ROW('Hygiene Data'!E47))),'Data Summary'!DS53="Yes"),OFFSET('Hygiene Data'!$E$7,0,10*ROW('Hygiene Data'!E47)),NA())</f>
        <v>#N/A</v>
      </c>
      <c r="BE53" s="300" t="e">
        <f ca="1">+IF(AND(ISNUMBER(OFFSET('Hygiene Data'!$E$9,0,10*ROW('Hygiene Data'!E47))),'Data Summary'!DT53="Yes"),OFFSET('Hygiene Data'!$E$9,0,10*ROW('Hygiene Data'!E47)),NA())</f>
        <v>#N/A</v>
      </c>
      <c r="BF53" s="300" t="e">
        <f ca="1">+IF(AND(ISNUMBER(OFFSET('Hygiene Data'!$F$5,0,10*ROW('Hygiene Data'!F47))),'Data Summary'!DU53="Yes"),OFFSET('Hygiene Data'!$F$5,0,10*ROW('Hygiene Data'!F47)),NA())</f>
        <v>#N/A</v>
      </c>
      <c r="BG53" s="300" t="e">
        <f ca="1">+IF(AND(ISNUMBER(OFFSET('Hygiene Data'!$F$7,0,10*ROW('Hygiene Data'!F47))),'Data Summary'!DV53="Yes"),OFFSET('Hygiene Data'!$F$7,0,10*ROW('Hygiene Data'!F47)),NA())</f>
        <v>#N/A</v>
      </c>
      <c r="BH53" s="300" t="e">
        <f ca="1">+IF(AND(ISNUMBER(OFFSET('Hygiene Data'!$F$9,0,10*ROW('Hygiene Data'!F47))),'Data Summary'!DW53="Yes"),OFFSET('Hygiene Data'!$F$9,0,10*ROW('Hygiene Data'!F47)),NA())</f>
        <v>#N/A</v>
      </c>
      <c r="BI53" s="300" t="e">
        <f ca="1">+IF(AND(ISNUMBER(OFFSET('Hygiene Data'!$G$5,0,10*ROW('Hygiene Data'!G47))),'Data Summary'!DX53="Yes"),OFFSET('Hygiene Data'!$G$5,0,10*ROW('Hygiene Data'!G47)),NA())</f>
        <v>#N/A</v>
      </c>
      <c r="BJ53" s="300" t="e">
        <f ca="1">+IF(AND(ISNUMBER(OFFSET('Hygiene Data'!$G$7,0,10*ROW('Hygiene Data'!G47))),'Data Summary'!DY53="Yes"),OFFSET('Hygiene Data'!$G$7,0,10*ROW('Hygiene Data'!G47)),NA())</f>
        <v>#N/A</v>
      </c>
      <c r="BK53" s="300" t="e">
        <f ca="1">+IF(AND(ISNUMBER(OFFSET('Hygiene Data'!$G$9,0,10*ROW('Hygiene Data'!G47))),'Data Summary'!DZ53="Yes"),OFFSET('Hygiene Data'!$G$9,0,10*ROW('Hygiene Data'!G47)),NA())</f>
        <v>#N/A</v>
      </c>
      <c r="BL53" s="300" t="e">
        <f ca="1">+IF(AND(ISNUMBER(OFFSET('Hygiene Data'!$H$5,0,10*ROW('Hygiene Data'!H47))),'Data Summary'!EA53="Yes"),OFFSET('Hygiene Data'!$H$5,0,10*ROW('Hygiene Data'!H47)),NA())</f>
        <v>#N/A</v>
      </c>
      <c r="BM53" s="300" t="e">
        <f ca="1">+IF(AND(ISNUMBER(OFFSET('Hygiene Data'!$H$7,0,10*ROW('Hygiene Data'!H47))),'Data Summary'!EB53="Yes"),OFFSET('Hygiene Data'!$H$7,0,10*ROW('Hygiene Data'!H47)),NA())</f>
        <v>#N/A</v>
      </c>
      <c r="BN53" s="300" t="e">
        <f ca="1">+IF(AND(ISNUMBER(OFFSET('Hygiene Data'!$H$9,0,10*ROW('Hygiene Data'!H47))),'Data Summary'!EC53="Yes"),OFFSET('Hygiene Data'!$H$9,0,10*ROW('Hygiene Data'!H47)),NA())</f>
        <v>#N/A</v>
      </c>
      <c r="BO53" s="300" t="e">
        <f ca="1">+IF(AND(ISNUMBER(OFFSET('Hygiene Data'!$I$5,0,10*ROW('Hygiene Data'!I47))),'Data Summary'!ED53="Yes"),OFFSET('Hygiene Data'!$I$5,0,10*ROW('Hygiene Data'!I47)),NA())</f>
        <v>#N/A</v>
      </c>
      <c r="BP53" s="300" t="e">
        <f ca="1">+IF(AND(ISNUMBER(OFFSET('Hygiene Data'!$I$7,0,10*ROW('Hygiene Data'!I47))),'Data Summary'!EE53="Yes"),OFFSET('Hygiene Data'!$I$7,0,10*ROW('Hygiene Data'!I47)),NA())</f>
        <v>#N/A</v>
      </c>
      <c r="BQ53" s="300" t="e">
        <f ca="1">+IF(AND(ISNUMBER(OFFSET('Hygiene Data'!$I$9,0,10*ROW('Hygiene Data'!I47))),'Data Summary'!EF53="Yes"),OFFSET('Hygiene Data'!$I$9,0,10*ROW('Hygiene Data'!I47)),NA())</f>
        <v>#N/A</v>
      </c>
    </row>
    <row r="54" spans="1:69" x14ac:dyDescent="0.2">
      <c r="A54" s="296" t="e">
        <f ca="1">+RIGHT('Data Summary'!A54,LEN('Data Summary'!A54)-9)</f>
        <v>#VALUE!</v>
      </c>
      <c r="B54" s="270" t="str">
        <f ca="1">+IF(ISTEXT('Data Summary'!B54),'Data Summary'!B54,"")</f>
        <v/>
      </c>
      <c r="C54" s="297" t="e">
        <f ca="1">+VALUE('Data Summary'!C54)</f>
        <v>#VALUE!</v>
      </c>
      <c r="D54" s="298" t="e">
        <f ca="1">+IF(AND(ISNUMBER(OFFSET('Water Data'!$D$4,0,10*ROW('Water Data'!D48))),'Data Summary'!BS54="Yes"),100-OFFSET('Water Data'!$D$4,0,10*ROW('Water Data'!D48)),NA())</f>
        <v>#N/A</v>
      </c>
      <c r="E54" s="298" t="e">
        <f ca="1">+IF(AND(ISNUMBER(OFFSET('Water Data'!$D$6,0,10*ROW('Water Data'!D48))),'Data Summary'!BT54="Yes"),OFFSET('Water Data'!$D$6,0,10*ROW('Water Data'!D48)),NA())</f>
        <v>#N/A</v>
      </c>
      <c r="F54" s="298" t="e">
        <f ca="1">+IF(AND(ISNUMBER(OFFSET('Water Data'!$D$9,0,10*ROW('Water Data'!D48))),'Data Summary'!BU54="Yes"),OFFSET('Water Data'!$D$9,0,10*ROW('Water Data'!D48)),NA())</f>
        <v>#N/A</v>
      </c>
      <c r="G54" s="298" t="e">
        <f ca="1">+IF(AND(ISNUMBER(OFFSET('Water Data'!$E$4,0,10*ROW('Water Data'!E48))),'Data Summary'!BV54="Yes"),100-OFFSET('Water Data'!$E$4,0,10*ROW('Water Data'!E48)),NA())</f>
        <v>#N/A</v>
      </c>
      <c r="H54" s="298" t="e">
        <f ca="1">+IF(AND(ISNUMBER(OFFSET('Water Data'!$E$6,0,10*ROW('Water Data'!E48))),'Data Summary'!BW54="Yes"),OFFSET('Water Data'!$E$6,0,10*ROW('Water Data'!E48)),NA())</f>
        <v>#N/A</v>
      </c>
      <c r="I54" s="298" t="e">
        <f ca="1">+IF(AND(ISNUMBER(OFFSET('Water Data'!$E$9,0,10*ROW('Water Data'!E48))),'Data Summary'!BX54="Yes"),OFFSET('Water Data'!$E$9,0,10*ROW('Water Data'!E48)),NA())</f>
        <v>#N/A</v>
      </c>
      <c r="J54" s="298" t="e">
        <f ca="1">+IF(AND(ISNUMBER(OFFSET('Water Data'!$F$4,0,10*ROW('Water Data'!F48))),'Data Summary'!BY54="Yes"),100-OFFSET('Water Data'!$F$4,0,10*ROW('Water Data'!F48)),NA())</f>
        <v>#N/A</v>
      </c>
      <c r="K54" s="298" t="e">
        <f ca="1">+IF(AND(ISNUMBER(OFFSET('Water Data'!$F$6,0,10*ROW('Water Data'!F48))),'Data Summary'!BZ54="Yes"),OFFSET('Water Data'!$F$6,0,10*ROW('Water Data'!F48)),NA())</f>
        <v>#N/A</v>
      </c>
      <c r="L54" s="298" t="e">
        <f ca="1">+IF(AND(ISNUMBER(OFFSET('Water Data'!$F$9,0,10*ROW('Water Data'!F48))),'Data Summary'!CA54="Yes"),OFFSET('Water Data'!$F$9,0,10*ROW('Water Data'!F48)),NA())</f>
        <v>#N/A</v>
      </c>
      <c r="M54" s="298" t="e">
        <f ca="1">+IF(AND(ISNUMBER(OFFSET('Water Data'!$G$4,0,10*ROW('Water Data'!G48))),'Data Summary'!CB54="Yes"),100-OFFSET('Water Data'!$G$4,0,10*ROW('Water Data'!G48)),NA())</f>
        <v>#N/A</v>
      </c>
      <c r="N54" s="298" t="e">
        <f ca="1">+IF(AND(ISNUMBER(OFFSET('Water Data'!$G$6,0,10*ROW('Water Data'!G48))),'Data Summary'!CC54="Yes"),OFFSET('Water Data'!$G$6,0,10*ROW('Water Data'!G48)),NA())</f>
        <v>#N/A</v>
      </c>
      <c r="O54" s="298" t="e">
        <f ca="1">+IF(AND(ISNUMBER(OFFSET('Water Data'!$G$9,0,10*ROW('Water Data'!G48))),'Data Summary'!CD54="Yes"),OFFSET('Water Data'!$G$9,0,10*ROW('Water Data'!G48)),NA())</f>
        <v>#N/A</v>
      </c>
      <c r="P54" s="298" t="e">
        <f ca="1">+IF(AND(ISNUMBER(OFFSET('Water Data'!$H$4,0,10*ROW('Water Data'!H48))),'Data Summary'!CE54="Yes"),100-OFFSET('Water Data'!$H$4,0,10*ROW('Water Data'!H48)),NA())</f>
        <v>#N/A</v>
      </c>
      <c r="Q54" s="298" t="e">
        <f ca="1">+IF(AND(ISNUMBER(OFFSET('Water Data'!$H$6,0,10*ROW('Water Data'!H48))),'Data Summary'!CF54="Yes"),OFFSET('Water Data'!$H$6,0,10*ROW('Water Data'!H48)),NA())</f>
        <v>#N/A</v>
      </c>
      <c r="R54" s="298" t="e">
        <f ca="1">+IF(AND(ISNUMBER(OFFSET('Water Data'!$H$9,0,10*ROW('Water Data'!H48))),'Data Summary'!CG54="Yes"),OFFSET('Water Data'!$H$9,0,10*ROW('Water Data'!H48)),NA())</f>
        <v>#N/A</v>
      </c>
      <c r="S54" s="298" t="e">
        <f ca="1">+IF(AND(ISNUMBER(OFFSET('Water Data'!$I$4,0,10*ROW('Water Data'!I48))),'Data Summary'!CH54="Yes"),100-OFFSET('Water Data'!$I$4,0,10*ROW('Water Data'!I48)),NA())</f>
        <v>#N/A</v>
      </c>
      <c r="T54" s="298" t="e">
        <f ca="1">+IF(AND(ISNUMBER(OFFSET('Water Data'!$I$6,0,10*ROW('Water Data'!I48))),'Data Summary'!CI54="Yes"),OFFSET('Water Data'!$I$6,0,10*ROW('Water Data'!I48)),NA())</f>
        <v>#N/A</v>
      </c>
      <c r="U54" s="298" t="e">
        <f ca="1">+IF(AND(ISNUMBER(OFFSET('Water Data'!$I$9,0,10*ROW('Water Data'!I48))),'Data Summary'!CJ54="Yes"),OFFSET('Water Data'!$I$9,0,10*ROW('Water Data'!I48)),NA())</f>
        <v>#N/A</v>
      </c>
      <c r="V54" s="299" t="e">
        <f ca="1">+IF(AND(ISNUMBER(OFFSET('Sanitation Data'!$D$4,0,10*ROW('Sanitation Data'!D48))),'Data Summary'!CK54="Yes"),100-OFFSET('Sanitation Data'!$D$4,0,10*ROW('Sanitation Data'!D48)),NA())</f>
        <v>#N/A</v>
      </c>
      <c r="W54" s="299" t="e">
        <f ca="1">+IF(AND(ISNUMBER(OFFSET('Sanitation Data'!$D$6,0,10*ROW('Sanitation Data'!D48))),'Data Summary'!CL54="Yes"),OFFSET('Sanitation Data'!$D$6,0,10*ROW('Sanitation Data'!D48)),NA())</f>
        <v>#N/A</v>
      </c>
      <c r="X54" s="299" t="e">
        <f ca="1">+IF(AND(ISNUMBER(OFFSET('Sanitation Data'!$D$10,0,10*ROW('Sanitation Data'!D48))),'Data Summary'!CM54="Yes"),OFFSET('Sanitation Data'!$D$10,0,10*ROW('Sanitation Data'!D48)),NA())</f>
        <v>#N/A</v>
      </c>
      <c r="Y54" s="299" t="e">
        <f ca="1">+IF(AND(ISNUMBER(OFFSET('Sanitation Data'!$D$11,0,10*ROW('Sanitation Data'!D48))),'Data Summary'!CN54="Yes"),OFFSET('Sanitation Data'!$D$11,0,10*ROW('Sanitation Data'!D48)),NA())</f>
        <v>#N/A</v>
      </c>
      <c r="Z54" s="299" t="e">
        <f ca="1">+IF(AND(ISNUMBER(OFFSET('Sanitation Data'!$D$12,0,10*ROW('Sanitation Data'!D48))),'Data Summary'!CO54="Yes"),OFFSET('Sanitation Data'!$D$12,0,10*ROW('Sanitation Data'!D48)),NA())</f>
        <v>#N/A</v>
      </c>
      <c r="AA54" s="299" t="e">
        <f ca="1">+IF(AND(ISNUMBER(OFFSET('Sanitation Data'!$E$4,0,10*ROW('Sanitation Data'!E48))),'Data Summary'!CP54="Yes"),100-OFFSET('Sanitation Data'!$E$4,0,10*ROW('Sanitation Data'!E48)),NA())</f>
        <v>#N/A</v>
      </c>
      <c r="AB54" s="299" t="e">
        <f ca="1">+IF(AND(ISNUMBER(OFFSET('Sanitation Data'!$E$6,0,10*ROW('Sanitation Data'!E48))),'Data Summary'!CQ54="Yes"),OFFSET('Sanitation Data'!$E$6,0,10*ROW('Sanitation Data'!E48)),NA())</f>
        <v>#N/A</v>
      </c>
      <c r="AC54" s="299" t="e">
        <f ca="1">+IF(AND(ISNUMBER(OFFSET('Sanitation Data'!$E$10,0,10*ROW('Sanitation Data'!E48))),'Data Summary'!CR54="Yes"),OFFSET('Sanitation Data'!$E$10,0,10*ROW('Sanitation Data'!E48)),NA())</f>
        <v>#N/A</v>
      </c>
      <c r="AD54" s="299" t="e">
        <f ca="1">+IF(AND(ISNUMBER(OFFSET('Sanitation Data'!$E$11,0,10*ROW('Sanitation Data'!E48))),'Data Summary'!CS54="Yes"),OFFSET('Sanitation Data'!$E$11,0,10*ROW('Sanitation Data'!E48)),NA())</f>
        <v>#N/A</v>
      </c>
      <c r="AE54" s="299" t="e">
        <f ca="1">+IF(AND(ISNUMBER(OFFSET('Sanitation Data'!$E$12,0,10*ROW('Sanitation Data'!E48))),'Data Summary'!CT54="Yes"),OFFSET('Sanitation Data'!$E$12,0,10*ROW('Sanitation Data'!E48)),NA())</f>
        <v>#N/A</v>
      </c>
      <c r="AF54" s="299" t="e">
        <f ca="1">+IF(AND(ISNUMBER(OFFSET('Sanitation Data'!$F$4,0,10*ROW('Sanitation Data'!F48))),'Data Summary'!CU54="Yes"),100-OFFSET('Sanitation Data'!$F$4,0,10*ROW('Sanitation Data'!F48)),NA())</f>
        <v>#N/A</v>
      </c>
      <c r="AG54" s="299" t="e">
        <f ca="1">+IF(AND(ISNUMBER(OFFSET('Sanitation Data'!$F$6,0,10*ROW('Sanitation Data'!F48))),'Data Summary'!CV54="Yes"),OFFSET('Sanitation Data'!$F$6,0,10*ROW('Sanitation Data'!F48)),NA())</f>
        <v>#N/A</v>
      </c>
      <c r="AH54" s="299" t="e">
        <f ca="1">+IF(AND(ISNUMBER(OFFSET('Sanitation Data'!$F$10,0,10*ROW('Sanitation Data'!F48))),'Data Summary'!CW54="Yes"),OFFSET('Sanitation Data'!$F$10,0,10*ROW('Sanitation Data'!F48)),NA())</f>
        <v>#N/A</v>
      </c>
      <c r="AI54" s="299" t="e">
        <f ca="1">+IF(AND(ISNUMBER(OFFSET('Sanitation Data'!$F$11,0,10*ROW('Sanitation Data'!F48))),'Data Summary'!CX54="Yes"),OFFSET('Sanitation Data'!$F$11,0,10*ROW('Sanitation Data'!F48)),NA())</f>
        <v>#N/A</v>
      </c>
      <c r="AJ54" s="299" t="e">
        <f ca="1">+IF(AND(ISNUMBER(OFFSET('Sanitation Data'!$F$12,0,10*ROW('Sanitation Data'!F48))),'Data Summary'!CY54="Yes"),OFFSET('Sanitation Data'!$F$12,0,10*ROW('Sanitation Data'!F48)),NA())</f>
        <v>#N/A</v>
      </c>
      <c r="AK54" s="299" t="e">
        <f ca="1">+IF(AND(ISNUMBER(OFFSET('Sanitation Data'!$G$4,0,10*ROW('Sanitation Data'!G48))),'Data Summary'!CZ54="Yes"),100-OFFSET('Sanitation Data'!$G$4,0,10*ROW('Sanitation Data'!G48)),NA())</f>
        <v>#N/A</v>
      </c>
      <c r="AL54" s="299" t="e">
        <f ca="1">+IF(AND(ISNUMBER(OFFSET('Sanitation Data'!$G$6,0,10*ROW('Sanitation Data'!G48))),'Data Summary'!DA54="Yes"),OFFSET('Sanitation Data'!$G$6,0,10*ROW('Sanitation Data'!G48)),NA())</f>
        <v>#N/A</v>
      </c>
      <c r="AM54" s="299" t="e">
        <f ca="1">+IF(AND(ISNUMBER(OFFSET('Sanitation Data'!$G$10,0,10*ROW('Sanitation Data'!G48))),'Data Summary'!DB54="Yes"),OFFSET('Sanitation Data'!$G$10,0,10*ROW('Sanitation Data'!G48)),NA())</f>
        <v>#N/A</v>
      </c>
      <c r="AN54" s="299" t="e">
        <f ca="1">+IF(AND(ISNUMBER(OFFSET('Sanitation Data'!$G$11,0,10*ROW('Sanitation Data'!G48))),'Data Summary'!DC54="Yes"),OFFSET('Sanitation Data'!$G$11,0,10*ROW('Sanitation Data'!G48)),NA())</f>
        <v>#N/A</v>
      </c>
      <c r="AO54" s="299" t="e">
        <f ca="1">+IF(AND(ISNUMBER(OFFSET('Sanitation Data'!$G$12,0,10*ROW('Sanitation Data'!G48))),'Data Summary'!DD54="Yes"),OFFSET('Sanitation Data'!$G$12,0,10*ROW('Sanitation Data'!G48)),NA())</f>
        <v>#N/A</v>
      </c>
      <c r="AP54" s="299" t="e">
        <f ca="1">+IF(AND(ISNUMBER(OFFSET('Sanitation Data'!$H$4,0,10*ROW('Sanitation Data'!H48))),'Data Summary'!DE54="Yes"),100-OFFSET('Sanitation Data'!$H$4,0,10*ROW('Sanitation Data'!H48)),NA())</f>
        <v>#N/A</v>
      </c>
      <c r="AQ54" s="299" t="e">
        <f ca="1">+IF(AND(ISNUMBER(OFFSET('Sanitation Data'!$H$6,0,10*ROW('Sanitation Data'!H48))),'Data Summary'!DF54="Yes"),OFFSET('Sanitation Data'!$H$6,0,10*ROW('Sanitation Data'!H48)),NA())</f>
        <v>#N/A</v>
      </c>
      <c r="AR54" s="299" t="e">
        <f ca="1">+IF(AND(ISNUMBER(OFFSET('Sanitation Data'!$H$10,0,10*ROW('Sanitation Data'!H48))),'Data Summary'!DG54="Yes"),OFFSET('Sanitation Data'!$H$10,0,10*ROW('Sanitation Data'!H48)),NA())</f>
        <v>#N/A</v>
      </c>
      <c r="AS54" s="299" t="e">
        <f ca="1">+IF(AND(ISNUMBER(OFFSET('Sanitation Data'!$H$11,0,10*ROW('Sanitation Data'!H48))),'Data Summary'!DH54="Yes"),OFFSET('Sanitation Data'!$H$11,0,10*ROW('Sanitation Data'!H48)),NA())</f>
        <v>#N/A</v>
      </c>
      <c r="AT54" s="299" t="e">
        <f ca="1">+IF(AND(ISNUMBER(OFFSET('Sanitation Data'!$H$12,0,10*ROW('Sanitation Data'!H48))),'Data Summary'!DI54="Yes"),OFFSET('Sanitation Data'!$H$12,0,10*ROW('Sanitation Data'!H48)),NA())</f>
        <v>#N/A</v>
      </c>
      <c r="AU54" s="299" t="e">
        <f ca="1">+IF(AND(ISNUMBER(OFFSET('Sanitation Data'!$I$4,0,10*ROW('Sanitation Data'!I48))),'Data Summary'!DJ54="Yes"),100-OFFSET('Sanitation Data'!$I$4,0,10*ROW('Sanitation Data'!I48)),NA())</f>
        <v>#N/A</v>
      </c>
      <c r="AV54" s="299" t="e">
        <f ca="1">+IF(AND(ISNUMBER(OFFSET('Sanitation Data'!$I$6,0,10*ROW('Sanitation Data'!I48))),'Data Summary'!DK54="Yes"),OFFSET('Sanitation Data'!$I$6,0,10*ROW('Sanitation Data'!I48)),NA())</f>
        <v>#N/A</v>
      </c>
      <c r="AW54" s="299" t="e">
        <f ca="1">+IF(AND(ISNUMBER(OFFSET('Sanitation Data'!$I$10,0,10*ROW('Sanitation Data'!I48))),'Data Summary'!DL54="Yes"),OFFSET('Sanitation Data'!$I$10,0,10*ROW('Sanitation Data'!I48)),NA())</f>
        <v>#N/A</v>
      </c>
      <c r="AX54" s="299" t="e">
        <f ca="1">+IF(AND(ISNUMBER(OFFSET('Sanitation Data'!$I$11,0,10*ROW('Sanitation Data'!I48))),'Data Summary'!DM54="Yes"),OFFSET('Sanitation Data'!$I$11,0,10*ROW('Sanitation Data'!I48)),NA())</f>
        <v>#N/A</v>
      </c>
      <c r="AY54" s="299" t="e">
        <f ca="1">+IF(AND(ISNUMBER(OFFSET('Sanitation Data'!$I$12,0,10*ROW('Sanitation Data'!I48))),'Data Summary'!DN54="Yes"),OFFSET('Sanitation Data'!$I$12,0,10*ROW('Sanitation Data'!I48)),NA())</f>
        <v>#N/A</v>
      </c>
      <c r="AZ54" s="300" t="e">
        <f ca="1">+IF(AND(ISNUMBER(OFFSET('Hygiene Data'!$D$5,0,10*ROW('Hygiene Data'!D48))),'Data Summary'!DO54="Yes"),OFFSET('Hygiene Data'!$D$5,0,10*ROW('Hygiene Data'!D48)),NA())</f>
        <v>#N/A</v>
      </c>
      <c r="BA54" s="300" t="e">
        <f ca="1">+IF(AND(ISNUMBER(OFFSET('Hygiene Data'!$D$7,0,10*ROW('Hygiene Data'!D48))),'Data Summary'!DP54="Yes"),OFFSET('Hygiene Data'!$D$7,0,10*ROW('Hygiene Data'!D48)),NA())</f>
        <v>#N/A</v>
      </c>
      <c r="BB54" s="300" t="e">
        <f ca="1">+IF(AND(ISNUMBER(OFFSET('Hygiene Data'!$D$9,0,10*ROW('Hygiene Data'!D48))),'Data Summary'!DQ54="Yes"),OFFSET('Hygiene Data'!$D$9,0,10*ROW('Hygiene Data'!D48)),NA())</f>
        <v>#N/A</v>
      </c>
      <c r="BC54" s="300" t="e">
        <f ca="1">+IF(AND(ISNUMBER(OFFSET('Hygiene Data'!$E$5,0,10*ROW('Hygiene Data'!E48))),'Data Summary'!DR54="Yes"),OFFSET('Hygiene Data'!$E$5,0,10*ROW('Hygiene Data'!E48)),NA())</f>
        <v>#N/A</v>
      </c>
      <c r="BD54" s="300" t="e">
        <f ca="1">+IF(AND(ISNUMBER(OFFSET('Hygiene Data'!$E$7,0,10*ROW('Hygiene Data'!E48))),'Data Summary'!DS54="Yes"),OFFSET('Hygiene Data'!$E$7,0,10*ROW('Hygiene Data'!E48)),NA())</f>
        <v>#N/A</v>
      </c>
      <c r="BE54" s="300" t="e">
        <f ca="1">+IF(AND(ISNUMBER(OFFSET('Hygiene Data'!$E$9,0,10*ROW('Hygiene Data'!E48))),'Data Summary'!DT54="Yes"),OFFSET('Hygiene Data'!$E$9,0,10*ROW('Hygiene Data'!E48)),NA())</f>
        <v>#N/A</v>
      </c>
      <c r="BF54" s="300" t="e">
        <f ca="1">+IF(AND(ISNUMBER(OFFSET('Hygiene Data'!$F$5,0,10*ROW('Hygiene Data'!F48))),'Data Summary'!DU54="Yes"),OFFSET('Hygiene Data'!$F$5,0,10*ROW('Hygiene Data'!F48)),NA())</f>
        <v>#N/A</v>
      </c>
      <c r="BG54" s="300" t="e">
        <f ca="1">+IF(AND(ISNUMBER(OFFSET('Hygiene Data'!$F$7,0,10*ROW('Hygiene Data'!F48))),'Data Summary'!DV54="Yes"),OFFSET('Hygiene Data'!$F$7,0,10*ROW('Hygiene Data'!F48)),NA())</f>
        <v>#N/A</v>
      </c>
      <c r="BH54" s="300" t="e">
        <f ca="1">+IF(AND(ISNUMBER(OFFSET('Hygiene Data'!$F$9,0,10*ROW('Hygiene Data'!F48))),'Data Summary'!DW54="Yes"),OFFSET('Hygiene Data'!$F$9,0,10*ROW('Hygiene Data'!F48)),NA())</f>
        <v>#N/A</v>
      </c>
      <c r="BI54" s="300" t="e">
        <f ca="1">+IF(AND(ISNUMBER(OFFSET('Hygiene Data'!$G$5,0,10*ROW('Hygiene Data'!G48))),'Data Summary'!DX54="Yes"),OFFSET('Hygiene Data'!$G$5,0,10*ROW('Hygiene Data'!G48)),NA())</f>
        <v>#N/A</v>
      </c>
      <c r="BJ54" s="300" t="e">
        <f ca="1">+IF(AND(ISNUMBER(OFFSET('Hygiene Data'!$G$7,0,10*ROW('Hygiene Data'!G48))),'Data Summary'!DY54="Yes"),OFFSET('Hygiene Data'!$G$7,0,10*ROW('Hygiene Data'!G48)),NA())</f>
        <v>#N/A</v>
      </c>
      <c r="BK54" s="300" t="e">
        <f ca="1">+IF(AND(ISNUMBER(OFFSET('Hygiene Data'!$G$9,0,10*ROW('Hygiene Data'!G48))),'Data Summary'!DZ54="Yes"),OFFSET('Hygiene Data'!$G$9,0,10*ROW('Hygiene Data'!G48)),NA())</f>
        <v>#N/A</v>
      </c>
      <c r="BL54" s="300" t="e">
        <f ca="1">+IF(AND(ISNUMBER(OFFSET('Hygiene Data'!$H$5,0,10*ROW('Hygiene Data'!H48))),'Data Summary'!EA54="Yes"),OFFSET('Hygiene Data'!$H$5,0,10*ROW('Hygiene Data'!H48)),NA())</f>
        <v>#N/A</v>
      </c>
      <c r="BM54" s="300" t="e">
        <f ca="1">+IF(AND(ISNUMBER(OFFSET('Hygiene Data'!$H$7,0,10*ROW('Hygiene Data'!H48))),'Data Summary'!EB54="Yes"),OFFSET('Hygiene Data'!$H$7,0,10*ROW('Hygiene Data'!H48)),NA())</f>
        <v>#N/A</v>
      </c>
      <c r="BN54" s="300" t="e">
        <f ca="1">+IF(AND(ISNUMBER(OFFSET('Hygiene Data'!$H$9,0,10*ROW('Hygiene Data'!H48))),'Data Summary'!EC54="Yes"),OFFSET('Hygiene Data'!$H$9,0,10*ROW('Hygiene Data'!H48)),NA())</f>
        <v>#N/A</v>
      </c>
      <c r="BO54" s="300" t="e">
        <f ca="1">+IF(AND(ISNUMBER(OFFSET('Hygiene Data'!$I$5,0,10*ROW('Hygiene Data'!I48))),'Data Summary'!ED54="Yes"),OFFSET('Hygiene Data'!$I$5,0,10*ROW('Hygiene Data'!I48)),NA())</f>
        <v>#N/A</v>
      </c>
      <c r="BP54" s="300" t="e">
        <f ca="1">+IF(AND(ISNUMBER(OFFSET('Hygiene Data'!$I$7,0,10*ROW('Hygiene Data'!I48))),'Data Summary'!EE54="Yes"),OFFSET('Hygiene Data'!$I$7,0,10*ROW('Hygiene Data'!I48)),NA())</f>
        <v>#N/A</v>
      </c>
      <c r="BQ54" s="300" t="e">
        <f ca="1">+IF(AND(ISNUMBER(OFFSET('Hygiene Data'!$I$9,0,10*ROW('Hygiene Data'!I48))),'Data Summary'!EF54="Yes"),OFFSET('Hygiene Data'!$I$9,0,10*ROW('Hygiene Data'!I48)),NA())</f>
        <v>#N/A</v>
      </c>
    </row>
    <row r="55" spans="1:69" x14ac:dyDescent="0.2">
      <c r="A55" s="296" t="e">
        <f ca="1">+RIGHT('Data Summary'!A55,LEN('Data Summary'!A55)-9)</f>
        <v>#VALUE!</v>
      </c>
      <c r="B55" s="270" t="str">
        <f ca="1">+IF(ISTEXT('Data Summary'!B55),'Data Summary'!B55,"")</f>
        <v/>
      </c>
      <c r="C55" s="297" t="e">
        <f ca="1">+VALUE('Data Summary'!C55)</f>
        <v>#VALUE!</v>
      </c>
      <c r="D55" s="298" t="e">
        <f ca="1">+IF(AND(ISNUMBER(OFFSET('Water Data'!$D$4,0,10*ROW('Water Data'!D49))),'Data Summary'!BS55="Yes"),100-OFFSET('Water Data'!$D$4,0,10*ROW('Water Data'!D49)),NA())</f>
        <v>#N/A</v>
      </c>
      <c r="E55" s="298" t="e">
        <f ca="1">+IF(AND(ISNUMBER(OFFSET('Water Data'!$D$6,0,10*ROW('Water Data'!D49))),'Data Summary'!BT55="Yes"),OFFSET('Water Data'!$D$6,0,10*ROW('Water Data'!D49)),NA())</f>
        <v>#N/A</v>
      </c>
      <c r="F55" s="298" t="e">
        <f ca="1">+IF(AND(ISNUMBER(OFFSET('Water Data'!$D$9,0,10*ROW('Water Data'!D49))),'Data Summary'!BU55="Yes"),OFFSET('Water Data'!$D$9,0,10*ROW('Water Data'!D49)),NA())</f>
        <v>#N/A</v>
      </c>
      <c r="G55" s="298" t="e">
        <f ca="1">+IF(AND(ISNUMBER(OFFSET('Water Data'!$E$4,0,10*ROW('Water Data'!E49))),'Data Summary'!BV55="Yes"),100-OFFSET('Water Data'!$E$4,0,10*ROW('Water Data'!E49)),NA())</f>
        <v>#N/A</v>
      </c>
      <c r="H55" s="298" t="e">
        <f ca="1">+IF(AND(ISNUMBER(OFFSET('Water Data'!$E$6,0,10*ROW('Water Data'!E49))),'Data Summary'!BW55="Yes"),OFFSET('Water Data'!$E$6,0,10*ROW('Water Data'!E49)),NA())</f>
        <v>#N/A</v>
      </c>
      <c r="I55" s="298" t="e">
        <f ca="1">+IF(AND(ISNUMBER(OFFSET('Water Data'!$E$9,0,10*ROW('Water Data'!E49))),'Data Summary'!BX55="Yes"),OFFSET('Water Data'!$E$9,0,10*ROW('Water Data'!E49)),NA())</f>
        <v>#N/A</v>
      </c>
      <c r="J55" s="298" t="e">
        <f ca="1">+IF(AND(ISNUMBER(OFFSET('Water Data'!$F$4,0,10*ROW('Water Data'!F49))),'Data Summary'!BY55="Yes"),100-OFFSET('Water Data'!$F$4,0,10*ROW('Water Data'!F49)),NA())</f>
        <v>#N/A</v>
      </c>
      <c r="K55" s="298" t="e">
        <f ca="1">+IF(AND(ISNUMBER(OFFSET('Water Data'!$F$6,0,10*ROW('Water Data'!F49))),'Data Summary'!BZ55="Yes"),OFFSET('Water Data'!$F$6,0,10*ROW('Water Data'!F49)),NA())</f>
        <v>#N/A</v>
      </c>
      <c r="L55" s="298" t="e">
        <f ca="1">+IF(AND(ISNUMBER(OFFSET('Water Data'!$F$9,0,10*ROW('Water Data'!F49))),'Data Summary'!CA55="Yes"),OFFSET('Water Data'!$F$9,0,10*ROW('Water Data'!F49)),NA())</f>
        <v>#N/A</v>
      </c>
      <c r="M55" s="298" t="e">
        <f ca="1">+IF(AND(ISNUMBER(OFFSET('Water Data'!$G$4,0,10*ROW('Water Data'!G49))),'Data Summary'!CB55="Yes"),100-OFFSET('Water Data'!$G$4,0,10*ROW('Water Data'!G49)),NA())</f>
        <v>#N/A</v>
      </c>
      <c r="N55" s="298" t="e">
        <f ca="1">+IF(AND(ISNUMBER(OFFSET('Water Data'!$G$6,0,10*ROW('Water Data'!G49))),'Data Summary'!CC55="Yes"),OFFSET('Water Data'!$G$6,0,10*ROW('Water Data'!G49)),NA())</f>
        <v>#N/A</v>
      </c>
      <c r="O55" s="298" t="e">
        <f ca="1">+IF(AND(ISNUMBER(OFFSET('Water Data'!$G$9,0,10*ROW('Water Data'!G49))),'Data Summary'!CD55="Yes"),OFFSET('Water Data'!$G$9,0,10*ROW('Water Data'!G49)),NA())</f>
        <v>#N/A</v>
      </c>
      <c r="P55" s="298" t="e">
        <f ca="1">+IF(AND(ISNUMBER(OFFSET('Water Data'!$H$4,0,10*ROW('Water Data'!H49))),'Data Summary'!CE55="Yes"),100-OFFSET('Water Data'!$H$4,0,10*ROW('Water Data'!H49)),NA())</f>
        <v>#N/A</v>
      </c>
      <c r="Q55" s="298" t="e">
        <f ca="1">+IF(AND(ISNUMBER(OFFSET('Water Data'!$H$6,0,10*ROW('Water Data'!H49))),'Data Summary'!CF55="Yes"),OFFSET('Water Data'!$H$6,0,10*ROW('Water Data'!H49)),NA())</f>
        <v>#N/A</v>
      </c>
      <c r="R55" s="298" t="e">
        <f ca="1">+IF(AND(ISNUMBER(OFFSET('Water Data'!$H$9,0,10*ROW('Water Data'!H49))),'Data Summary'!CG55="Yes"),OFFSET('Water Data'!$H$9,0,10*ROW('Water Data'!H49)),NA())</f>
        <v>#N/A</v>
      </c>
      <c r="S55" s="298" t="e">
        <f ca="1">+IF(AND(ISNUMBER(OFFSET('Water Data'!$I$4,0,10*ROW('Water Data'!I49))),'Data Summary'!CH55="Yes"),100-OFFSET('Water Data'!$I$4,0,10*ROW('Water Data'!I49)),NA())</f>
        <v>#N/A</v>
      </c>
      <c r="T55" s="298" t="e">
        <f ca="1">+IF(AND(ISNUMBER(OFFSET('Water Data'!$I$6,0,10*ROW('Water Data'!I49))),'Data Summary'!CI55="Yes"),OFFSET('Water Data'!$I$6,0,10*ROW('Water Data'!I49)),NA())</f>
        <v>#N/A</v>
      </c>
      <c r="U55" s="298" t="e">
        <f ca="1">+IF(AND(ISNUMBER(OFFSET('Water Data'!$I$9,0,10*ROW('Water Data'!I49))),'Data Summary'!CJ55="Yes"),OFFSET('Water Data'!$I$9,0,10*ROW('Water Data'!I49)),NA())</f>
        <v>#N/A</v>
      </c>
      <c r="V55" s="299" t="e">
        <f ca="1">+IF(AND(ISNUMBER(OFFSET('Sanitation Data'!$D$4,0,10*ROW('Sanitation Data'!D49))),'Data Summary'!CK55="Yes"),100-OFFSET('Sanitation Data'!$D$4,0,10*ROW('Sanitation Data'!D49)),NA())</f>
        <v>#N/A</v>
      </c>
      <c r="W55" s="299" t="e">
        <f ca="1">+IF(AND(ISNUMBER(OFFSET('Sanitation Data'!$D$6,0,10*ROW('Sanitation Data'!D49))),'Data Summary'!CL55="Yes"),OFFSET('Sanitation Data'!$D$6,0,10*ROW('Sanitation Data'!D49)),NA())</f>
        <v>#N/A</v>
      </c>
      <c r="X55" s="299" t="e">
        <f ca="1">+IF(AND(ISNUMBER(OFFSET('Sanitation Data'!$D$10,0,10*ROW('Sanitation Data'!D49))),'Data Summary'!CM55="Yes"),OFFSET('Sanitation Data'!$D$10,0,10*ROW('Sanitation Data'!D49)),NA())</f>
        <v>#N/A</v>
      </c>
      <c r="Y55" s="299" t="e">
        <f ca="1">+IF(AND(ISNUMBER(OFFSET('Sanitation Data'!$D$11,0,10*ROW('Sanitation Data'!D49))),'Data Summary'!CN55="Yes"),OFFSET('Sanitation Data'!$D$11,0,10*ROW('Sanitation Data'!D49)),NA())</f>
        <v>#N/A</v>
      </c>
      <c r="Z55" s="299" t="e">
        <f ca="1">+IF(AND(ISNUMBER(OFFSET('Sanitation Data'!$D$12,0,10*ROW('Sanitation Data'!D49))),'Data Summary'!CO55="Yes"),OFFSET('Sanitation Data'!$D$12,0,10*ROW('Sanitation Data'!D49)),NA())</f>
        <v>#N/A</v>
      </c>
      <c r="AA55" s="299" t="e">
        <f ca="1">+IF(AND(ISNUMBER(OFFSET('Sanitation Data'!$E$4,0,10*ROW('Sanitation Data'!E49))),'Data Summary'!CP55="Yes"),100-OFFSET('Sanitation Data'!$E$4,0,10*ROW('Sanitation Data'!E49)),NA())</f>
        <v>#N/A</v>
      </c>
      <c r="AB55" s="299" t="e">
        <f ca="1">+IF(AND(ISNUMBER(OFFSET('Sanitation Data'!$E$6,0,10*ROW('Sanitation Data'!E49))),'Data Summary'!CQ55="Yes"),OFFSET('Sanitation Data'!$E$6,0,10*ROW('Sanitation Data'!E49)),NA())</f>
        <v>#N/A</v>
      </c>
      <c r="AC55" s="299" t="e">
        <f ca="1">+IF(AND(ISNUMBER(OFFSET('Sanitation Data'!$E$10,0,10*ROW('Sanitation Data'!E49))),'Data Summary'!CR55="Yes"),OFFSET('Sanitation Data'!$E$10,0,10*ROW('Sanitation Data'!E49)),NA())</f>
        <v>#N/A</v>
      </c>
      <c r="AD55" s="299" t="e">
        <f ca="1">+IF(AND(ISNUMBER(OFFSET('Sanitation Data'!$E$11,0,10*ROW('Sanitation Data'!E49))),'Data Summary'!CS55="Yes"),OFFSET('Sanitation Data'!$E$11,0,10*ROW('Sanitation Data'!E49)),NA())</f>
        <v>#N/A</v>
      </c>
      <c r="AE55" s="299" t="e">
        <f ca="1">+IF(AND(ISNUMBER(OFFSET('Sanitation Data'!$E$12,0,10*ROW('Sanitation Data'!E49))),'Data Summary'!CT55="Yes"),OFFSET('Sanitation Data'!$E$12,0,10*ROW('Sanitation Data'!E49)),NA())</f>
        <v>#N/A</v>
      </c>
      <c r="AF55" s="299" t="e">
        <f ca="1">+IF(AND(ISNUMBER(OFFSET('Sanitation Data'!$F$4,0,10*ROW('Sanitation Data'!F49))),'Data Summary'!CU55="Yes"),100-OFFSET('Sanitation Data'!$F$4,0,10*ROW('Sanitation Data'!F49)),NA())</f>
        <v>#N/A</v>
      </c>
      <c r="AG55" s="299" t="e">
        <f ca="1">+IF(AND(ISNUMBER(OFFSET('Sanitation Data'!$F$6,0,10*ROW('Sanitation Data'!F49))),'Data Summary'!CV55="Yes"),OFFSET('Sanitation Data'!$F$6,0,10*ROW('Sanitation Data'!F49)),NA())</f>
        <v>#N/A</v>
      </c>
      <c r="AH55" s="299" t="e">
        <f ca="1">+IF(AND(ISNUMBER(OFFSET('Sanitation Data'!$F$10,0,10*ROW('Sanitation Data'!F49))),'Data Summary'!CW55="Yes"),OFFSET('Sanitation Data'!$F$10,0,10*ROW('Sanitation Data'!F49)),NA())</f>
        <v>#N/A</v>
      </c>
      <c r="AI55" s="299" t="e">
        <f ca="1">+IF(AND(ISNUMBER(OFFSET('Sanitation Data'!$F$11,0,10*ROW('Sanitation Data'!F49))),'Data Summary'!CX55="Yes"),OFFSET('Sanitation Data'!$F$11,0,10*ROW('Sanitation Data'!F49)),NA())</f>
        <v>#N/A</v>
      </c>
      <c r="AJ55" s="299" t="e">
        <f ca="1">+IF(AND(ISNUMBER(OFFSET('Sanitation Data'!$F$12,0,10*ROW('Sanitation Data'!F49))),'Data Summary'!CY55="Yes"),OFFSET('Sanitation Data'!$F$12,0,10*ROW('Sanitation Data'!F49)),NA())</f>
        <v>#N/A</v>
      </c>
      <c r="AK55" s="299" t="e">
        <f ca="1">+IF(AND(ISNUMBER(OFFSET('Sanitation Data'!$G$4,0,10*ROW('Sanitation Data'!G49))),'Data Summary'!CZ55="Yes"),100-OFFSET('Sanitation Data'!$G$4,0,10*ROW('Sanitation Data'!G49)),NA())</f>
        <v>#N/A</v>
      </c>
      <c r="AL55" s="299" t="e">
        <f ca="1">+IF(AND(ISNUMBER(OFFSET('Sanitation Data'!$G$6,0,10*ROW('Sanitation Data'!G49))),'Data Summary'!DA55="Yes"),OFFSET('Sanitation Data'!$G$6,0,10*ROW('Sanitation Data'!G49)),NA())</f>
        <v>#N/A</v>
      </c>
      <c r="AM55" s="299" t="e">
        <f ca="1">+IF(AND(ISNUMBER(OFFSET('Sanitation Data'!$G$10,0,10*ROW('Sanitation Data'!G49))),'Data Summary'!DB55="Yes"),OFFSET('Sanitation Data'!$G$10,0,10*ROW('Sanitation Data'!G49)),NA())</f>
        <v>#N/A</v>
      </c>
      <c r="AN55" s="299" t="e">
        <f ca="1">+IF(AND(ISNUMBER(OFFSET('Sanitation Data'!$G$11,0,10*ROW('Sanitation Data'!G49))),'Data Summary'!DC55="Yes"),OFFSET('Sanitation Data'!$G$11,0,10*ROW('Sanitation Data'!G49)),NA())</f>
        <v>#N/A</v>
      </c>
      <c r="AO55" s="299" t="e">
        <f ca="1">+IF(AND(ISNUMBER(OFFSET('Sanitation Data'!$G$12,0,10*ROW('Sanitation Data'!G49))),'Data Summary'!DD55="Yes"),OFFSET('Sanitation Data'!$G$12,0,10*ROW('Sanitation Data'!G49)),NA())</f>
        <v>#N/A</v>
      </c>
      <c r="AP55" s="299" t="e">
        <f ca="1">+IF(AND(ISNUMBER(OFFSET('Sanitation Data'!$H$4,0,10*ROW('Sanitation Data'!H49))),'Data Summary'!DE55="Yes"),100-OFFSET('Sanitation Data'!$H$4,0,10*ROW('Sanitation Data'!H49)),NA())</f>
        <v>#N/A</v>
      </c>
      <c r="AQ55" s="299" t="e">
        <f ca="1">+IF(AND(ISNUMBER(OFFSET('Sanitation Data'!$H$6,0,10*ROW('Sanitation Data'!H49))),'Data Summary'!DF55="Yes"),OFFSET('Sanitation Data'!$H$6,0,10*ROW('Sanitation Data'!H49)),NA())</f>
        <v>#N/A</v>
      </c>
      <c r="AR55" s="299" t="e">
        <f ca="1">+IF(AND(ISNUMBER(OFFSET('Sanitation Data'!$H$10,0,10*ROW('Sanitation Data'!H49))),'Data Summary'!DG55="Yes"),OFFSET('Sanitation Data'!$H$10,0,10*ROW('Sanitation Data'!H49)),NA())</f>
        <v>#N/A</v>
      </c>
      <c r="AS55" s="299" t="e">
        <f ca="1">+IF(AND(ISNUMBER(OFFSET('Sanitation Data'!$H$11,0,10*ROW('Sanitation Data'!H49))),'Data Summary'!DH55="Yes"),OFFSET('Sanitation Data'!$H$11,0,10*ROW('Sanitation Data'!H49)),NA())</f>
        <v>#N/A</v>
      </c>
      <c r="AT55" s="299" t="e">
        <f ca="1">+IF(AND(ISNUMBER(OFFSET('Sanitation Data'!$H$12,0,10*ROW('Sanitation Data'!H49))),'Data Summary'!DI55="Yes"),OFFSET('Sanitation Data'!$H$12,0,10*ROW('Sanitation Data'!H49)),NA())</f>
        <v>#N/A</v>
      </c>
      <c r="AU55" s="299" t="e">
        <f ca="1">+IF(AND(ISNUMBER(OFFSET('Sanitation Data'!$I$4,0,10*ROW('Sanitation Data'!I49))),'Data Summary'!DJ55="Yes"),100-OFFSET('Sanitation Data'!$I$4,0,10*ROW('Sanitation Data'!I49)),NA())</f>
        <v>#N/A</v>
      </c>
      <c r="AV55" s="299" t="e">
        <f ca="1">+IF(AND(ISNUMBER(OFFSET('Sanitation Data'!$I$6,0,10*ROW('Sanitation Data'!I49))),'Data Summary'!DK55="Yes"),OFFSET('Sanitation Data'!$I$6,0,10*ROW('Sanitation Data'!I49)),NA())</f>
        <v>#N/A</v>
      </c>
      <c r="AW55" s="299" t="e">
        <f ca="1">+IF(AND(ISNUMBER(OFFSET('Sanitation Data'!$I$10,0,10*ROW('Sanitation Data'!I49))),'Data Summary'!DL55="Yes"),OFFSET('Sanitation Data'!$I$10,0,10*ROW('Sanitation Data'!I49)),NA())</f>
        <v>#N/A</v>
      </c>
      <c r="AX55" s="299" t="e">
        <f ca="1">+IF(AND(ISNUMBER(OFFSET('Sanitation Data'!$I$11,0,10*ROW('Sanitation Data'!I49))),'Data Summary'!DM55="Yes"),OFFSET('Sanitation Data'!$I$11,0,10*ROW('Sanitation Data'!I49)),NA())</f>
        <v>#N/A</v>
      </c>
      <c r="AY55" s="299" t="e">
        <f ca="1">+IF(AND(ISNUMBER(OFFSET('Sanitation Data'!$I$12,0,10*ROW('Sanitation Data'!I49))),'Data Summary'!DN55="Yes"),OFFSET('Sanitation Data'!$I$12,0,10*ROW('Sanitation Data'!I49)),NA())</f>
        <v>#N/A</v>
      </c>
      <c r="AZ55" s="300" t="e">
        <f ca="1">+IF(AND(ISNUMBER(OFFSET('Hygiene Data'!$D$5,0,10*ROW('Hygiene Data'!D49))),'Data Summary'!DO55="Yes"),OFFSET('Hygiene Data'!$D$5,0,10*ROW('Hygiene Data'!D49)),NA())</f>
        <v>#N/A</v>
      </c>
      <c r="BA55" s="300" t="e">
        <f ca="1">+IF(AND(ISNUMBER(OFFSET('Hygiene Data'!$D$7,0,10*ROW('Hygiene Data'!D49))),'Data Summary'!DP55="Yes"),OFFSET('Hygiene Data'!$D$7,0,10*ROW('Hygiene Data'!D49)),NA())</f>
        <v>#N/A</v>
      </c>
      <c r="BB55" s="300" t="e">
        <f ca="1">+IF(AND(ISNUMBER(OFFSET('Hygiene Data'!$D$9,0,10*ROW('Hygiene Data'!D49))),'Data Summary'!DQ55="Yes"),OFFSET('Hygiene Data'!$D$9,0,10*ROW('Hygiene Data'!D49)),NA())</f>
        <v>#N/A</v>
      </c>
      <c r="BC55" s="300" t="e">
        <f ca="1">+IF(AND(ISNUMBER(OFFSET('Hygiene Data'!$E$5,0,10*ROW('Hygiene Data'!E49))),'Data Summary'!DR55="Yes"),OFFSET('Hygiene Data'!$E$5,0,10*ROW('Hygiene Data'!E49)),NA())</f>
        <v>#N/A</v>
      </c>
      <c r="BD55" s="300" t="e">
        <f ca="1">+IF(AND(ISNUMBER(OFFSET('Hygiene Data'!$E$7,0,10*ROW('Hygiene Data'!E49))),'Data Summary'!DS55="Yes"),OFFSET('Hygiene Data'!$E$7,0,10*ROW('Hygiene Data'!E49)),NA())</f>
        <v>#N/A</v>
      </c>
      <c r="BE55" s="300" t="e">
        <f ca="1">+IF(AND(ISNUMBER(OFFSET('Hygiene Data'!$E$9,0,10*ROW('Hygiene Data'!E49))),'Data Summary'!DT55="Yes"),OFFSET('Hygiene Data'!$E$9,0,10*ROW('Hygiene Data'!E49)),NA())</f>
        <v>#N/A</v>
      </c>
      <c r="BF55" s="300" t="e">
        <f ca="1">+IF(AND(ISNUMBER(OFFSET('Hygiene Data'!$F$5,0,10*ROW('Hygiene Data'!F49))),'Data Summary'!DU55="Yes"),OFFSET('Hygiene Data'!$F$5,0,10*ROW('Hygiene Data'!F49)),NA())</f>
        <v>#N/A</v>
      </c>
      <c r="BG55" s="300" t="e">
        <f ca="1">+IF(AND(ISNUMBER(OFFSET('Hygiene Data'!$F$7,0,10*ROW('Hygiene Data'!F49))),'Data Summary'!DV55="Yes"),OFFSET('Hygiene Data'!$F$7,0,10*ROW('Hygiene Data'!F49)),NA())</f>
        <v>#N/A</v>
      </c>
      <c r="BH55" s="300" t="e">
        <f ca="1">+IF(AND(ISNUMBER(OFFSET('Hygiene Data'!$F$9,0,10*ROW('Hygiene Data'!F49))),'Data Summary'!DW55="Yes"),OFFSET('Hygiene Data'!$F$9,0,10*ROW('Hygiene Data'!F49)),NA())</f>
        <v>#N/A</v>
      </c>
      <c r="BI55" s="300" t="e">
        <f ca="1">+IF(AND(ISNUMBER(OFFSET('Hygiene Data'!$G$5,0,10*ROW('Hygiene Data'!G49))),'Data Summary'!DX55="Yes"),OFFSET('Hygiene Data'!$G$5,0,10*ROW('Hygiene Data'!G49)),NA())</f>
        <v>#N/A</v>
      </c>
      <c r="BJ55" s="300" t="e">
        <f ca="1">+IF(AND(ISNUMBER(OFFSET('Hygiene Data'!$G$7,0,10*ROW('Hygiene Data'!G49))),'Data Summary'!DY55="Yes"),OFFSET('Hygiene Data'!$G$7,0,10*ROW('Hygiene Data'!G49)),NA())</f>
        <v>#N/A</v>
      </c>
      <c r="BK55" s="300" t="e">
        <f ca="1">+IF(AND(ISNUMBER(OFFSET('Hygiene Data'!$G$9,0,10*ROW('Hygiene Data'!G49))),'Data Summary'!DZ55="Yes"),OFFSET('Hygiene Data'!$G$9,0,10*ROW('Hygiene Data'!G49)),NA())</f>
        <v>#N/A</v>
      </c>
      <c r="BL55" s="300" t="e">
        <f ca="1">+IF(AND(ISNUMBER(OFFSET('Hygiene Data'!$H$5,0,10*ROW('Hygiene Data'!H49))),'Data Summary'!EA55="Yes"),OFFSET('Hygiene Data'!$H$5,0,10*ROW('Hygiene Data'!H49)),NA())</f>
        <v>#N/A</v>
      </c>
      <c r="BM55" s="300" t="e">
        <f ca="1">+IF(AND(ISNUMBER(OFFSET('Hygiene Data'!$H$7,0,10*ROW('Hygiene Data'!H49))),'Data Summary'!EB55="Yes"),OFFSET('Hygiene Data'!$H$7,0,10*ROW('Hygiene Data'!H49)),NA())</f>
        <v>#N/A</v>
      </c>
      <c r="BN55" s="300" t="e">
        <f ca="1">+IF(AND(ISNUMBER(OFFSET('Hygiene Data'!$H$9,0,10*ROW('Hygiene Data'!H49))),'Data Summary'!EC55="Yes"),OFFSET('Hygiene Data'!$H$9,0,10*ROW('Hygiene Data'!H49)),NA())</f>
        <v>#N/A</v>
      </c>
      <c r="BO55" s="300" t="e">
        <f ca="1">+IF(AND(ISNUMBER(OFFSET('Hygiene Data'!$I$5,0,10*ROW('Hygiene Data'!I49))),'Data Summary'!ED55="Yes"),OFFSET('Hygiene Data'!$I$5,0,10*ROW('Hygiene Data'!I49)),NA())</f>
        <v>#N/A</v>
      </c>
      <c r="BP55" s="300" t="e">
        <f ca="1">+IF(AND(ISNUMBER(OFFSET('Hygiene Data'!$I$7,0,10*ROW('Hygiene Data'!I49))),'Data Summary'!EE55="Yes"),OFFSET('Hygiene Data'!$I$7,0,10*ROW('Hygiene Data'!I49)),NA())</f>
        <v>#N/A</v>
      </c>
      <c r="BQ55" s="300" t="e">
        <f ca="1">+IF(AND(ISNUMBER(OFFSET('Hygiene Data'!$I$9,0,10*ROW('Hygiene Data'!I49))),'Data Summary'!EF55="Yes"),OFFSET('Hygiene Data'!$I$9,0,10*ROW('Hygiene Data'!I49)),NA())</f>
        <v>#N/A</v>
      </c>
    </row>
    <row r="56" spans="1:69" x14ac:dyDescent="0.2">
      <c r="A56" s="296" t="e">
        <f ca="1">+RIGHT('Data Summary'!A56,LEN('Data Summary'!A56)-9)</f>
        <v>#VALUE!</v>
      </c>
      <c r="B56" s="270" t="str">
        <f ca="1">+IF(ISTEXT('Data Summary'!B56),'Data Summary'!B56,"")</f>
        <v/>
      </c>
      <c r="C56" s="297" t="e">
        <f ca="1">+VALUE('Data Summary'!C56)</f>
        <v>#VALUE!</v>
      </c>
      <c r="D56" s="298" t="e">
        <f ca="1">+IF(AND(ISNUMBER(OFFSET('Water Data'!$D$4,0,10*ROW('Water Data'!D50))),'Data Summary'!BS56="Yes"),100-OFFSET('Water Data'!$D$4,0,10*ROW('Water Data'!D50)),NA())</f>
        <v>#N/A</v>
      </c>
      <c r="E56" s="298" t="e">
        <f ca="1">+IF(AND(ISNUMBER(OFFSET('Water Data'!$D$6,0,10*ROW('Water Data'!D50))),'Data Summary'!BT56="Yes"),OFFSET('Water Data'!$D$6,0,10*ROW('Water Data'!D50)),NA())</f>
        <v>#N/A</v>
      </c>
      <c r="F56" s="298" t="e">
        <f ca="1">+IF(AND(ISNUMBER(OFFSET('Water Data'!$D$9,0,10*ROW('Water Data'!D50))),'Data Summary'!BU56="Yes"),OFFSET('Water Data'!$D$9,0,10*ROW('Water Data'!D50)),NA())</f>
        <v>#N/A</v>
      </c>
      <c r="G56" s="298" t="e">
        <f ca="1">+IF(AND(ISNUMBER(OFFSET('Water Data'!$E$4,0,10*ROW('Water Data'!E50))),'Data Summary'!BV56="Yes"),100-OFFSET('Water Data'!$E$4,0,10*ROW('Water Data'!E50)),NA())</f>
        <v>#N/A</v>
      </c>
      <c r="H56" s="298" t="e">
        <f ca="1">+IF(AND(ISNUMBER(OFFSET('Water Data'!$E$6,0,10*ROW('Water Data'!E50))),'Data Summary'!BW56="Yes"),OFFSET('Water Data'!$E$6,0,10*ROW('Water Data'!E50)),NA())</f>
        <v>#N/A</v>
      </c>
      <c r="I56" s="298" t="e">
        <f ca="1">+IF(AND(ISNUMBER(OFFSET('Water Data'!$E$9,0,10*ROW('Water Data'!E50))),'Data Summary'!BX56="Yes"),OFFSET('Water Data'!$E$9,0,10*ROW('Water Data'!E50)),NA())</f>
        <v>#N/A</v>
      </c>
      <c r="J56" s="298" t="e">
        <f ca="1">+IF(AND(ISNUMBER(OFFSET('Water Data'!$F$4,0,10*ROW('Water Data'!F50))),'Data Summary'!BY56="Yes"),100-OFFSET('Water Data'!$F$4,0,10*ROW('Water Data'!F50)),NA())</f>
        <v>#N/A</v>
      </c>
      <c r="K56" s="298" t="e">
        <f ca="1">+IF(AND(ISNUMBER(OFFSET('Water Data'!$F$6,0,10*ROW('Water Data'!F50))),'Data Summary'!BZ56="Yes"),OFFSET('Water Data'!$F$6,0,10*ROW('Water Data'!F50)),NA())</f>
        <v>#N/A</v>
      </c>
      <c r="L56" s="298" t="e">
        <f ca="1">+IF(AND(ISNUMBER(OFFSET('Water Data'!$F$9,0,10*ROW('Water Data'!F50))),'Data Summary'!CA56="Yes"),OFFSET('Water Data'!$F$9,0,10*ROW('Water Data'!F50)),NA())</f>
        <v>#N/A</v>
      </c>
      <c r="M56" s="298" t="e">
        <f ca="1">+IF(AND(ISNUMBER(OFFSET('Water Data'!$G$4,0,10*ROW('Water Data'!G50))),'Data Summary'!CB56="Yes"),100-OFFSET('Water Data'!$G$4,0,10*ROW('Water Data'!G50)),NA())</f>
        <v>#N/A</v>
      </c>
      <c r="N56" s="298" t="e">
        <f ca="1">+IF(AND(ISNUMBER(OFFSET('Water Data'!$G$6,0,10*ROW('Water Data'!G50))),'Data Summary'!CC56="Yes"),OFFSET('Water Data'!$G$6,0,10*ROW('Water Data'!G50)),NA())</f>
        <v>#N/A</v>
      </c>
      <c r="O56" s="298" t="e">
        <f ca="1">+IF(AND(ISNUMBER(OFFSET('Water Data'!$G$9,0,10*ROW('Water Data'!G50))),'Data Summary'!CD56="Yes"),OFFSET('Water Data'!$G$9,0,10*ROW('Water Data'!G50)),NA())</f>
        <v>#N/A</v>
      </c>
      <c r="P56" s="298" t="e">
        <f ca="1">+IF(AND(ISNUMBER(OFFSET('Water Data'!$H$4,0,10*ROW('Water Data'!H50))),'Data Summary'!CE56="Yes"),100-OFFSET('Water Data'!$H$4,0,10*ROW('Water Data'!H50)),NA())</f>
        <v>#N/A</v>
      </c>
      <c r="Q56" s="298" t="e">
        <f ca="1">+IF(AND(ISNUMBER(OFFSET('Water Data'!$H$6,0,10*ROW('Water Data'!H50))),'Data Summary'!CF56="Yes"),OFFSET('Water Data'!$H$6,0,10*ROW('Water Data'!H50)),NA())</f>
        <v>#N/A</v>
      </c>
      <c r="R56" s="298" t="e">
        <f ca="1">+IF(AND(ISNUMBER(OFFSET('Water Data'!$H$9,0,10*ROW('Water Data'!H50))),'Data Summary'!CG56="Yes"),OFFSET('Water Data'!$H$9,0,10*ROW('Water Data'!H50)),NA())</f>
        <v>#N/A</v>
      </c>
      <c r="S56" s="298" t="e">
        <f ca="1">+IF(AND(ISNUMBER(OFFSET('Water Data'!$I$4,0,10*ROW('Water Data'!I50))),'Data Summary'!CH56="Yes"),100-OFFSET('Water Data'!$I$4,0,10*ROW('Water Data'!I50)),NA())</f>
        <v>#N/A</v>
      </c>
      <c r="T56" s="298" t="e">
        <f ca="1">+IF(AND(ISNUMBER(OFFSET('Water Data'!$I$6,0,10*ROW('Water Data'!I50))),'Data Summary'!CI56="Yes"),OFFSET('Water Data'!$I$6,0,10*ROW('Water Data'!I50)),NA())</f>
        <v>#N/A</v>
      </c>
      <c r="U56" s="298" t="e">
        <f ca="1">+IF(AND(ISNUMBER(OFFSET('Water Data'!$I$9,0,10*ROW('Water Data'!I50))),'Data Summary'!CJ56="Yes"),OFFSET('Water Data'!$I$9,0,10*ROW('Water Data'!I50)),NA())</f>
        <v>#N/A</v>
      </c>
      <c r="V56" s="299" t="e">
        <f ca="1">+IF(AND(ISNUMBER(OFFSET('Sanitation Data'!$D$4,0,10*ROW('Sanitation Data'!D50))),'Data Summary'!CK56="Yes"),100-OFFSET('Sanitation Data'!$D$4,0,10*ROW('Sanitation Data'!D50)),NA())</f>
        <v>#N/A</v>
      </c>
      <c r="W56" s="299" t="e">
        <f ca="1">+IF(AND(ISNUMBER(OFFSET('Sanitation Data'!$D$6,0,10*ROW('Sanitation Data'!D50))),'Data Summary'!CL56="Yes"),OFFSET('Sanitation Data'!$D$6,0,10*ROW('Sanitation Data'!D50)),NA())</f>
        <v>#N/A</v>
      </c>
      <c r="X56" s="299" t="e">
        <f ca="1">+IF(AND(ISNUMBER(OFFSET('Sanitation Data'!$D$10,0,10*ROW('Sanitation Data'!D50))),'Data Summary'!CM56="Yes"),OFFSET('Sanitation Data'!$D$10,0,10*ROW('Sanitation Data'!D50)),NA())</f>
        <v>#N/A</v>
      </c>
      <c r="Y56" s="299" t="e">
        <f ca="1">+IF(AND(ISNUMBER(OFFSET('Sanitation Data'!$D$11,0,10*ROW('Sanitation Data'!D50))),'Data Summary'!CN56="Yes"),OFFSET('Sanitation Data'!$D$11,0,10*ROW('Sanitation Data'!D50)),NA())</f>
        <v>#N/A</v>
      </c>
      <c r="Z56" s="299" t="e">
        <f ca="1">+IF(AND(ISNUMBER(OFFSET('Sanitation Data'!$D$12,0,10*ROW('Sanitation Data'!D50))),'Data Summary'!CO56="Yes"),OFFSET('Sanitation Data'!$D$12,0,10*ROW('Sanitation Data'!D50)),NA())</f>
        <v>#N/A</v>
      </c>
      <c r="AA56" s="299" t="e">
        <f ca="1">+IF(AND(ISNUMBER(OFFSET('Sanitation Data'!$E$4,0,10*ROW('Sanitation Data'!E50))),'Data Summary'!CP56="Yes"),100-OFFSET('Sanitation Data'!$E$4,0,10*ROW('Sanitation Data'!E50)),NA())</f>
        <v>#N/A</v>
      </c>
      <c r="AB56" s="299" t="e">
        <f ca="1">+IF(AND(ISNUMBER(OFFSET('Sanitation Data'!$E$6,0,10*ROW('Sanitation Data'!E50))),'Data Summary'!CQ56="Yes"),OFFSET('Sanitation Data'!$E$6,0,10*ROW('Sanitation Data'!E50)),NA())</f>
        <v>#N/A</v>
      </c>
      <c r="AC56" s="299" t="e">
        <f ca="1">+IF(AND(ISNUMBER(OFFSET('Sanitation Data'!$E$10,0,10*ROW('Sanitation Data'!E50))),'Data Summary'!CR56="Yes"),OFFSET('Sanitation Data'!$E$10,0,10*ROW('Sanitation Data'!E50)),NA())</f>
        <v>#N/A</v>
      </c>
      <c r="AD56" s="299" t="e">
        <f ca="1">+IF(AND(ISNUMBER(OFFSET('Sanitation Data'!$E$11,0,10*ROW('Sanitation Data'!E50))),'Data Summary'!CS56="Yes"),OFFSET('Sanitation Data'!$E$11,0,10*ROW('Sanitation Data'!E50)),NA())</f>
        <v>#N/A</v>
      </c>
      <c r="AE56" s="299" t="e">
        <f ca="1">+IF(AND(ISNUMBER(OFFSET('Sanitation Data'!$E$12,0,10*ROW('Sanitation Data'!E50))),'Data Summary'!CT56="Yes"),OFFSET('Sanitation Data'!$E$12,0,10*ROW('Sanitation Data'!E50)),NA())</f>
        <v>#N/A</v>
      </c>
      <c r="AF56" s="299" t="e">
        <f ca="1">+IF(AND(ISNUMBER(OFFSET('Sanitation Data'!$F$4,0,10*ROW('Sanitation Data'!F50))),'Data Summary'!CU56="Yes"),100-OFFSET('Sanitation Data'!$F$4,0,10*ROW('Sanitation Data'!F50)),NA())</f>
        <v>#N/A</v>
      </c>
      <c r="AG56" s="299" t="e">
        <f ca="1">+IF(AND(ISNUMBER(OFFSET('Sanitation Data'!$F$6,0,10*ROW('Sanitation Data'!F50))),'Data Summary'!CV56="Yes"),OFFSET('Sanitation Data'!$F$6,0,10*ROW('Sanitation Data'!F50)),NA())</f>
        <v>#N/A</v>
      </c>
      <c r="AH56" s="299" t="e">
        <f ca="1">+IF(AND(ISNUMBER(OFFSET('Sanitation Data'!$F$10,0,10*ROW('Sanitation Data'!F50))),'Data Summary'!CW56="Yes"),OFFSET('Sanitation Data'!$F$10,0,10*ROW('Sanitation Data'!F50)),NA())</f>
        <v>#N/A</v>
      </c>
      <c r="AI56" s="299" t="e">
        <f ca="1">+IF(AND(ISNUMBER(OFFSET('Sanitation Data'!$F$11,0,10*ROW('Sanitation Data'!F50))),'Data Summary'!CX56="Yes"),OFFSET('Sanitation Data'!$F$11,0,10*ROW('Sanitation Data'!F50)),NA())</f>
        <v>#N/A</v>
      </c>
      <c r="AJ56" s="299" t="e">
        <f ca="1">+IF(AND(ISNUMBER(OFFSET('Sanitation Data'!$F$12,0,10*ROW('Sanitation Data'!F50))),'Data Summary'!CY56="Yes"),OFFSET('Sanitation Data'!$F$12,0,10*ROW('Sanitation Data'!F50)),NA())</f>
        <v>#N/A</v>
      </c>
      <c r="AK56" s="299" t="e">
        <f ca="1">+IF(AND(ISNUMBER(OFFSET('Sanitation Data'!$G$4,0,10*ROW('Sanitation Data'!G50))),'Data Summary'!CZ56="Yes"),100-OFFSET('Sanitation Data'!$G$4,0,10*ROW('Sanitation Data'!G50)),NA())</f>
        <v>#N/A</v>
      </c>
      <c r="AL56" s="299" t="e">
        <f ca="1">+IF(AND(ISNUMBER(OFFSET('Sanitation Data'!$G$6,0,10*ROW('Sanitation Data'!G50))),'Data Summary'!DA56="Yes"),OFFSET('Sanitation Data'!$G$6,0,10*ROW('Sanitation Data'!G50)),NA())</f>
        <v>#N/A</v>
      </c>
      <c r="AM56" s="299" t="e">
        <f ca="1">+IF(AND(ISNUMBER(OFFSET('Sanitation Data'!$G$10,0,10*ROW('Sanitation Data'!G50))),'Data Summary'!DB56="Yes"),OFFSET('Sanitation Data'!$G$10,0,10*ROW('Sanitation Data'!G50)),NA())</f>
        <v>#N/A</v>
      </c>
      <c r="AN56" s="299" t="e">
        <f ca="1">+IF(AND(ISNUMBER(OFFSET('Sanitation Data'!$G$11,0,10*ROW('Sanitation Data'!G50))),'Data Summary'!DC56="Yes"),OFFSET('Sanitation Data'!$G$11,0,10*ROW('Sanitation Data'!G50)),NA())</f>
        <v>#N/A</v>
      </c>
      <c r="AO56" s="299" t="e">
        <f ca="1">+IF(AND(ISNUMBER(OFFSET('Sanitation Data'!$G$12,0,10*ROW('Sanitation Data'!G50))),'Data Summary'!DD56="Yes"),OFFSET('Sanitation Data'!$G$12,0,10*ROW('Sanitation Data'!G50)),NA())</f>
        <v>#N/A</v>
      </c>
      <c r="AP56" s="299" t="e">
        <f ca="1">+IF(AND(ISNUMBER(OFFSET('Sanitation Data'!$H$4,0,10*ROW('Sanitation Data'!H50))),'Data Summary'!DE56="Yes"),100-OFFSET('Sanitation Data'!$H$4,0,10*ROW('Sanitation Data'!H50)),NA())</f>
        <v>#N/A</v>
      </c>
      <c r="AQ56" s="299" t="e">
        <f ca="1">+IF(AND(ISNUMBER(OFFSET('Sanitation Data'!$H$6,0,10*ROW('Sanitation Data'!H50))),'Data Summary'!DF56="Yes"),OFFSET('Sanitation Data'!$H$6,0,10*ROW('Sanitation Data'!H50)),NA())</f>
        <v>#N/A</v>
      </c>
      <c r="AR56" s="299" t="e">
        <f ca="1">+IF(AND(ISNUMBER(OFFSET('Sanitation Data'!$H$10,0,10*ROW('Sanitation Data'!H50))),'Data Summary'!DG56="Yes"),OFFSET('Sanitation Data'!$H$10,0,10*ROW('Sanitation Data'!H50)),NA())</f>
        <v>#N/A</v>
      </c>
      <c r="AS56" s="299" t="e">
        <f ca="1">+IF(AND(ISNUMBER(OFFSET('Sanitation Data'!$H$11,0,10*ROW('Sanitation Data'!H50))),'Data Summary'!DH56="Yes"),OFFSET('Sanitation Data'!$H$11,0,10*ROW('Sanitation Data'!H50)),NA())</f>
        <v>#N/A</v>
      </c>
      <c r="AT56" s="299" t="e">
        <f ca="1">+IF(AND(ISNUMBER(OFFSET('Sanitation Data'!$H$12,0,10*ROW('Sanitation Data'!H50))),'Data Summary'!DI56="Yes"),OFFSET('Sanitation Data'!$H$12,0,10*ROW('Sanitation Data'!H50)),NA())</f>
        <v>#N/A</v>
      </c>
      <c r="AU56" s="299" t="e">
        <f ca="1">+IF(AND(ISNUMBER(OFFSET('Sanitation Data'!$I$4,0,10*ROW('Sanitation Data'!I50))),'Data Summary'!DJ56="Yes"),100-OFFSET('Sanitation Data'!$I$4,0,10*ROW('Sanitation Data'!I50)),NA())</f>
        <v>#N/A</v>
      </c>
      <c r="AV56" s="299" t="e">
        <f ca="1">+IF(AND(ISNUMBER(OFFSET('Sanitation Data'!$I$6,0,10*ROW('Sanitation Data'!I50))),'Data Summary'!DK56="Yes"),OFFSET('Sanitation Data'!$I$6,0,10*ROW('Sanitation Data'!I50)),NA())</f>
        <v>#N/A</v>
      </c>
      <c r="AW56" s="299" t="e">
        <f ca="1">+IF(AND(ISNUMBER(OFFSET('Sanitation Data'!$I$10,0,10*ROW('Sanitation Data'!I50))),'Data Summary'!DL56="Yes"),OFFSET('Sanitation Data'!$I$10,0,10*ROW('Sanitation Data'!I50)),NA())</f>
        <v>#N/A</v>
      </c>
      <c r="AX56" s="299" t="e">
        <f ca="1">+IF(AND(ISNUMBER(OFFSET('Sanitation Data'!$I$11,0,10*ROW('Sanitation Data'!I50))),'Data Summary'!DM56="Yes"),OFFSET('Sanitation Data'!$I$11,0,10*ROW('Sanitation Data'!I50)),NA())</f>
        <v>#N/A</v>
      </c>
      <c r="AY56" s="299" t="e">
        <f ca="1">+IF(AND(ISNUMBER(OFFSET('Sanitation Data'!$I$12,0,10*ROW('Sanitation Data'!I50))),'Data Summary'!DN56="Yes"),OFFSET('Sanitation Data'!$I$12,0,10*ROW('Sanitation Data'!I50)),NA())</f>
        <v>#N/A</v>
      </c>
      <c r="AZ56" s="300" t="e">
        <f ca="1">+IF(AND(ISNUMBER(OFFSET('Hygiene Data'!$D$5,0,10*ROW('Hygiene Data'!D50))),'Data Summary'!DO56="Yes"),OFFSET('Hygiene Data'!$D$5,0,10*ROW('Hygiene Data'!D50)),NA())</f>
        <v>#N/A</v>
      </c>
      <c r="BA56" s="300" t="e">
        <f ca="1">+IF(AND(ISNUMBER(OFFSET('Hygiene Data'!$D$7,0,10*ROW('Hygiene Data'!D50))),'Data Summary'!DP56="Yes"),OFFSET('Hygiene Data'!$D$7,0,10*ROW('Hygiene Data'!D50)),NA())</f>
        <v>#N/A</v>
      </c>
      <c r="BB56" s="300" t="e">
        <f ca="1">+IF(AND(ISNUMBER(OFFSET('Hygiene Data'!$D$9,0,10*ROW('Hygiene Data'!D50))),'Data Summary'!DQ56="Yes"),OFFSET('Hygiene Data'!$D$9,0,10*ROW('Hygiene Data'!D50)),NA())</f>
        <v>#N/A</v>
      </c>
      <c r="BC56" s="300" t="e">
        <f ca="1">+IF(AND(ISNUMBER(OFFSET('Hygiene Data'!$E$5,0,10*ROW('Hygiene Data'!E50))),'Data Summary'!DR56="Yes"),OFFSET('Hygiene Data'!$E$5,0,10*ROW('Hygiene Data'!E50)),NA())</f>
        <v>#N/A</v>
      </c>
      <c r="BD56" s="300" t="e">
        <f ca="1">+IF(AND(ISNUMBER(OFFSET('Hygiene Data'!$E$7,0,10*ROW('Hygiene Data'!E50))),'Data Summary'!DS56="Yes"),OFFSET('Hygiene Data'!$E$7,0,10*ROW('Hygiene Data'!E50)),NA())</f>
        <v>#N/A</v>
      </c>
      <c r="BE56" s="300" t="e">
        <f ca="1">+IF(AND(ISNUMBER(OFFSET('Hygiene Data'!$E$9,0,10*ROW('Hygiene Data'!E50))),'Data Summary'!DT56="Yes"),OFFSET('Hygiene Data'!$E$9,0,10*ROW('Hygiene Data'!E50)),NA())</f>
        <v>#N/A</v>
      </c>
      <c r="BF56" s="300" t="e">
        <f ca="1">+IF(AND(ISNUMBER(OFFSET('Hygiene Data'!$F$5,0,10*ROW('Hygiene Data'!F50))),'Data Summary'!DU56="Yes"),OFFSET('Hygiene Data'!$F$5,0,10*ROW('Hygiene Data'!F50)),NA())</f>
        <v>#N/A</v>
      </c>
      <c r="BG56" s="300" t="e">
        <f ca="1">+IF(AND(ISNUMBER(OFFSET('Hygiene Data'!$F$7,0,10*ROW('Hygiene Data'!F50))),'Data Summary'!DV56="Yes"),OFFSET('Hygiene Data'!$F$7,0,10*ROW('Hygiene Data'!F50)),NA())</f>
        <v>#N/A</v>
      </c>
      <c r="BH56" s="300" t="e">
        <f ca="1">+IF(AND(ISNUMBER(OFFSET('Hygiene Data'!$F$9,0,10*ROW('Hygiene Data'!F50))),'Data Summary'!DW56="Yes"),OFFSET('Hygiene Data'!$F$9,0,10*ROW('Hygiene Data'!F50)),NA())</f>
        <v>#N/A</v>
      </c>
      <c r="BI56" s="300" t="e">
        <f ca="1">+IF(AND(ISNUMBER(OFFSET('Hygiene Data'!$G$5,0,10*ROW('Hygiene Data'!G50))),'Data Summary'!DX56="Yes"),OFFSET('Hygiene Data'!$G$5,0,10*ROW('Hygiene Data'!G50)),NA())</f>
        <v>#N/A</v>
      </c>
      <c r="BJ56" s="300" t="e">
        <f ca="1">+IF(AND(ISNUMBER(OFFSET('Hygiene Data'!$G$7,0,10*ROW('Hygiene Data'!G50))),'Data Summary'!DY56="Yes"),OFFSET('Hygiene Data'!$G$7,0,10*ROW('Hygiene Data'!G50)),NA())</f>
        <v>#N/A</v>
      </c>
      <c r="BK56" s="300" t="e">
        <f ca="1">+IF(AND(ISNUMBER(OFFSET('Hygiene Data'!$G$9,0,10*ROW('Hygiene Data'!G50))),'Data Summary'!DZ56="Yes"),OFFSET('Hygiene Data'!$G$9,0,10*ROW('Hygiene Data'!G50)),NA())</f>
        <v>#N/A</v>
      </c>
      <c r="BL56" s="300" t="e">
        <f ca="1">+IF(AND(ISNUMBER(OFFSET('Hygiene Data'!$H$5,0,10*ROW('Hygiene Data'!H50))),'Data Summary'!EA56="Yes"),OFFSET('Hygiene Data'!$H$5,0,10*ROW('Hygiene Data'!H50)),NA())</f>
        <v>#N/A</v>
      </c>
      <c r="BM56" s="300" t="e">
        <f ca="1">+IF(AND(ISNUMBER(OFFSET('Hygiene Data'!$H$7,0,10*ROW('Hygiene Data'!H50))),'Data Summary'!EB56="Yes"),OFFSET('Hygiene Data'!$H$7,0,10*ROW('Hygiene Data'!H50)),NA())</f>
        <v>#N/A</v>
      </c>
      <c r="BN56" s="300" t="e">
        <f ca="1">+IF(AND(ISNUMBER(OFFSET('Hygiene Data'!$H$9,0,10*ROW('Hygiene Data'!H50))),'Data Summary'!EC56="Yes"),OFFSET('Hygiene Data'!$H$9,0,10*ROW('Hygiene Data'!H50)),NA())</f>
        <v>#N/A</v>
      </c>
      <c r="BO56" s="300" t="e">
        <f ca="1">+IF(AND(ISNUMBER(OFFSET('Hygiene Data'!$I$5,0,10*ROW('Hygiene Data'!I50))),'Data Summary'!ED56="Yes"),OFFSET('Hygiene Data'!$I$5,0,10*ROW('Hygiene Data'!I50)),NA())</f>
        <v>#N/A</v>
      </c>
      <c r="BP56" s="300" t="e">
        <f ca="1">+IF(AND(ISNUMBER(OFFSET('Hygiene Data'!$I$7,0,10*ROW('Hygiene Data'!I50))),'Data Summary'!EE56="Yes"),OFFSET('Hygiene Data'!$I$7,0,10*ROW('Hygiene Data'!I50)),NA())</f>
        <v>#N/A</v>
      </c>
      <c r="BQ56" s="300" t="e">
        <f ca="1">+IF(AND(ISNUMBER(OFFSET('Hygiene Data'!$I$9,0,10*ROW('Hygiene Data'!I50))),'Data Summary'!EF56="Yes"),OFFSET('Hygiene Data'!$I$9,0,10*ROW('Hygiene Data'!I50)),NA())</f>
        <v>#N/A</v>
      </c>
    </row>
    <row r="57" spans="1:69" x14ac:dyDescent="0.2">
      <c r="A57" s="296" t="e">
        <f ca="1">+RIGHT('Data Summary'!A57,LEN('Data Summary'!A57)-9)</f>
        <v>#VALUE!</v>
      </c>
      <c r="B57" s="270" t="str">
        <f ca="1">+IF(ISTEXT('Data Summary'!B57),'Data Summary'!B57,"")</f>
        <v/>
      </c>
      <c r="C57" s="297" t="e">
        <f ca="1">+VALUE('Data Summary'!C57)</f>
        <v>#VALUE!</v>
      </c>
      <c r="D57" s="298" t="e">
        <f ca="1">+IF(AND(ISNUMBER(OFFSET('Water Data'!$D$4,0,10*ROW('Water Data'!D51))),'Data Summary'!BS57="Yes"),100-OFFSET('Water Data'!$D$4,0,10*ROW('Water Data'!D51)),NA())</f>
        <v>#N/A</v>
      </c>
      <c r="E57" s="298" t="e">
        <f ca="1">+IF(AND(ISNUMBER(OFFSET('Water Data'!$D$6,0,10*ROW('Water Data'!D51))),'Data Summary'!BT57="Yes"),OFFSET('Water Data'!$D$6,0,10*ROW('Water Data'!D51)),NA())</f>
        <v>#N/A</v>
      </c>
      <c r="F57" s="298" t="e">
        <f ca="1">+IF(AND(ISNUMBER(OFFSET('Water Data'!$D$9,0,10*ROW('Water Data'!D51))),'Data Summary'!BU57="Yes"),OFFSET('Water Data'!$D$9,0,10*ROW('Water Data'!D51)),NA())</f>
        <v>#N/A</v>
      </c>
      <c r="G57" s="298" t="e">
        <f ca="1">+IF(AND(ISNUMBER(OFFSET('Water Data'!$E$4,0,10*ROW('Water Data'!E51))),'Data Summary'!BV57="Yes"),100-OFFSET('Water Data'!$E$4,0,10*ROW('Water Data'!E51)),NA())</f>
        <v>#N/A</v>
      </c>
      <c r="H57" s="298" t="e">
        <f ca="1">+IF(AND(ISNUMBER(OFFSET('Water Data'!$E$6,0,10*ROW('Water Data'!E51))),'Data Summary'!BW57="Yes"),OFFSET('Water Data'!$E$6,0,10*ROW('Water Data'!E51)),NA())</f>
        <v>#N/A</v>
      </c>
      <c r="I57" s="298" t="e">
        <f ca="1">+IF(AND(ISNUMBER(OFFSET('Water Data'!$E$9,0,10*ROW('Water Data'!E51))),'Data Summary'!BX57="Yes"),OFFSET('Water Data'!$E$9,0,10*ROW('Water Data'!E51)),NA())</f>
        <v>#N/A</v>
      </c>
      <c r="J57" s="298" t="e">
        <f ca="1">+IF(AND(ISNUMBER(OFFSET('Water Data'!$F$4,0,10*ROW('Water Data'!F51))),'Data Summary'!BY57="Yes"),100-OFFSET('Water Data'!$F$4,0,10*ROW('Water Data'!F51)),NA())</f>
        <v>#N/A</v>
      </c>
      <c r="K57" s="298" t="e">
        <f ca="1">+IF(AND(ISNUMBER(OFFSET('Water Data'!$F$6,0,10*ROW('Water Data'!F51))),'Data Summary'!BZ57="Yes"),OFFSET('Water Data'!$F$6,0,10*ROW('Water Data'!F51)),NA())</f>
        <v>#N/A</v>
      </c>
      <c r="L57" s="298" t="e">
        <f ca="1">+IF(AND(ISNUMBER(OFFSET('Water Data'!$F$9,0,10*ROW('Water Data'!F51))),'Data Summary'!CA57="Yes"),OFFSET('Water Data'!$F$9,0,10*ROW('Water Data'!F51)),NA())</f>
        <v>#N/A</v>
      </c>
      <c r="M57" s="298" t="e">
        <f ca="1">+IF(AND(ISNUMBER(OFFSET('Water Data'!$G$4,0,10*ROW('Water Data'!G51))),'Data Summary'!CB57="Yes"),100-OFFSET('Water Data'!$G$4,0,10*ROW('Water Data'!G51)),NA())</f>
        <v>#N/A</v>
      </c>
      <c r="N57" s="298" t="e">
        <f ca="1">+IF(AND(ISNUMBER(OFFSET('Water Data'!$G$6,0,10*ROW('Water Data'!G51))),'Data Summary'!CC57="Yes"),OFFSET('Water Data'!$G$6,0,10*ROW('Water Data'!G51)),NA())</f>
        <v>#N/A</v>
      </c>
      <c r="O57" s="298" t="e">
        <f ca="1">+IF(AND(ISNUMBER(OFFSET('Water Data'!$G$9,0,10*ROW('Water Data'!G51))),'Data Summary'!CD57="Yes"),OFFSET('Water Data'!$G$9,0,10*ROW('Water Data'!G51)),NA())</f>
        <v>#N/A</v>
      </c>
      <c r="P57" s="298" t="e">
        <f ca="1">+IF(AND(ISNUMBER(OFFSET('Water Data'!$H$4,0,10*ROW('Water Data'!H51))),'Data Summary'!CE57="Yes"),100-OFFSET('Water Data'!$H$4,0,10*ROW('Water Data'!H51)),NA())</f>
        <v>#N/A</v>
      </c>
      <c r="Q57" s="298" t="e">
        <f ca="1">+IF(AND(ISNUMBER(OFFSET('Water Data'!$H$6,0,10*ROW('Water Data'!H51))),'Data Summary'!CF57="Yes"),OFFSET('Water Data'!$H$6,0,10*ROW('Water Data'!H51)),NA())</f>
        <v>#N/A</v>
      </c>
      <c r="R57" s="298" t="e">
        <f ca="1">+IF(AND(ISNUMBER(OFFSET('Water Data'!$H$9,0,10*ROW('Water Data'!H51))),'Data Summary'!CG57="Yes"),OFFSET('Water Data'!$H$9,0,10*ROW('Water Data'!H51)),NA())</f>
        <v>#N/A</v>
      </c>
      <c r="S57" s="298" t="e">
        <f ca="1">+IF(AND(ISNUMBER(OFFSET('Water Data'!$I$4,0,10*ROW('Water Data'!I51))),'Data Summary'!CH57="Yes"),100-OFFSET('Water Data'!$I$4,0,10*ROW('Water Data'!I51)),NA())</f>
        <v>#N/A</v>
      </c>
      <c r="T57" s="298" t="e">
        <f ca="1">+IF(AND(ISNUMBER(OFFSET('Water Data'!$I$6,0,10*ROW('Water Data'!I51))),'Data Summary'!CI57="Yes"),OFFSET('Water Data'!$I$6,0,10*ROW('Water Data'!I51)),NA())</f>
        <v>#N/A</v>
      </c>
      <c r="U57" s="298" t="e">
        <f ca="1">+IF(AND(ISNUMBER(OFFSET('Water Data'!$I$9,0,10*ROW('Water Data'!I51))),'Data Summary'!CJ57="Yes"),OFFSET('Water Data'!$I$9,0,10*ROW('Water Data'!I51)),NA())</f>
        <v>#N/A</v>
      </c>
      <c r="V57" s="299" t="e">
        <f ca="1">+IF(AND(ISNUMBER(OFFSET('Sanitation Data'!$D$4,0,10*ROW('Sanitation Data'!D51))),'Data Summary'!CK57="Yes"),100-OFFSET('Sanitation Data'!$D$4,0,10*ROW('Sanitation Data'!D51)),NA())</f>
        <v>#N/A</v>
      </c>
      <c r="W57" s="299" t="e">
        <f ca="1">+IF(AND(ISNUMBER(OFFSET('Sanitation Data'!$D$6,0,10*ROW('Sanitation Data'!D51))),'Data Summary'!CL57="Yes"),OFFSET('Sanitation Data'!$D$6,0,10*ROW('Sanitation Data'!D51)),NA())</f>
        <v>#N/A</v>
      </c>
      <c r="X57" s="299" t="e">
        <f ca="1">+IF(AND(ISNUMBER(OFFSET('Sanitation Data'!$D$10,0,10*ROW('Sanitation Data'!D51))),'Data Summary'!CM57="Yes"),OFFSET('Sanitation Data'!$D$10,0,10*ROW('Sanitation Data'!D51)),NA())</f>
        <v>#N/A</v>
      </c>
      <c r="Y57" s="299" t="e">
        <f ca="1">+IF(AND(ISNUMBER(OFFSET('Sanitation Data'!$D$11,0,10*ROW('Sanitation Data'!D51))),'Data Summary'!CN57="Yes"),OFFSET('Sanitation Data'!$D$11,0,10*ROW('Sanitation Data'!D51)),NA())</f>
        <v>#N/A</v>
      </c>
      <c r="Z57" s="299" t="e">
        <f ca="1">+IF(AND(ISNUMBER(OFFSET('Sanitation Data'!$D$12,0,10*ROW('Sanitation Data'!D51))),'Data Summary'!CO57="Yes"),OFFSET('Sanitation Data'!$D$12,0,10*ROW('Sanitation Data'!D51)),NA())</f>
        <v>#N/A</v>
      </c>
      <c r="AA57" s="299" t="e">
        <f ca="1">+IF(AND(ISNUMBER(OFFSET('Sanitation Data'!$E$4,0,10*ROW('Sanitation Data'!E51))),'Data Summary'!CP57="Yes"),100-OFFSET('Sanitation Data'!$E$4,0,10*ROW('Sanitation Data'!E51)),NA())</f>
        <v>#N/A</v>
      </c>
      <c r="AB57" s="299" t="e">
        <f ca="1">+IF(AND(ISNUMBER(OFFSET('Sanitation Data'!$E$6,0,10*ROW('Sanitation Data'!E51))),'Data Summary'!CQ57="Yes"),OFFSET('Sanitation Data'!$E$6,0,10*ROW('Sanitation Data'!E51)),NA())</f>
        <v>#N/A</v>
      </c>
      <c r="AC57" s="299" t="e">
        <f ca="1">+IF(AND(ISNUMBER(OFFSET('Sanitation Data'!$E$10,0,10*ROW('Sanitation Data'!E51))),'Data Summary'!CR57="Yes"),OFFSET('Sanitation Data'!$E$10,0,10*ROW('Sanitation Data'!E51)),NA())</f>
        <v>#N/A</v>
      </c>
      <c r="AD57" s="299" t="e">
        <f ca="1">+IF(AND(ISNUMBER(OFFSET('Sanitation Data'!$E$11,0,10*ROW('Sanitation Data'!E51))),'Data Summary'!CS57="Yes"),OFFSET('Sanitation Data'!$E$11,0,10*ROW('Sanitation Data'!E51)),NA())</f>
        <v>#N/A</v>
      </c>
      <c r="AE57" s="299" t="e">
        <f ca="1">+IF(AND(ISNUMBER(OFFSET('Sanitation Data'!$E$12,0,10*ROW('Sanitation Data'!E51))),'Data Summary'!CT57="Yes"),OFFSET('Sanitation Data'!$E$12,0,10*ROW('Sanitation Data'!E51)),NA())</f>
        <v>#N/A</v>
      </c>
      <c r="AF57" s="299" t="e">
        <f ca="1">+IF(AND(ISNUMBER(OFFSET('Sanitation Data'!$F$4,0,10*ROW('Sanitation Data'!F51))),'Data Summary'!CU57="Yes"),100-OFFSET('Sanitation Data'!$F$4,0,10*ROW('Sanitation Data'!F51)),NA())</f>
        <v>#N/A</v>
      </c>
      <c r="AG57" s="299" t="e">
        <f ca="1">+IF(AND(ISNUMBER(OFFSET('Sanitation Data'!$F$6,0,10*ROW('Sanitation Data'!F51))),'Data Summary'!CV57="Yes"),OFFSET('Sanitation Data'!$F$6,0,10*ROW('Sanitation Data'!F51)),NA())</f>
        <v>#N/A</v>
      </c>
      <c r="AH57" s="299" t="e">
        <f ca="1">+IF(AND(ISNUMBER(OFFSET('Sanitation Data'!$F$10,0,10*ROW('Sanitation Data'!F51))),'Data Summary'!CW57="Yes"),OFFSET('Sanitation Data'!$F$10,0,10*ROW('Sanitation Data'!F51)),NA())</f>
        <v>#N/A</v>
      </c>
      <c r="AI57" s="299" t="e">
        <f ca="1">+IF(AND(ISNUMBER(OFFSET('Sanitation Data'!$F$11,0,10*ROW('Sanitation Data'!F51))),'Data Summary'!CX57="Yes"),OFFSET('Sanitation Data'!$F$11,0,10*ROW('Sanitation Data'!F51)),NA())</f>
        <v>#N/A</v>
      </c>
      <c r="AJ57" s="299" t="e">
        <f ca="1">+IF(AND(ISNUMBER(OFFSET('Sanitation Data'!$F$12,0,10*ROW('Sanitation Data'!F51))),'Data Summary'!CY57="Yes"),OFFSET('Sanitation Data'!$F$12,0,10*ROW('Sanitation Data'!F51)),NA())</f>
        <v>#N/A</v>
      </c>
      <c r="AK57" s="299" t="e">
        <f ca="1">+IF(AND(ISNUMBER(OFFSET('Sanitation Data'!$G$4,0,10*ROW('Sanitation Data'!G51))),'Data Summary'!CZ57="Yes"),100-OFFSET('Sanitation Data'!$G$4,0,10*ROW('Sanitation Data'!G51)),NA())</f>
        <v>#N/A</v>
      </c>
      <c r="AL57" s="299" t="e">
        <f ca="1">+IF(AND(ISNUMBER(OFFSET('Sanitation Data'!$G$6,0,10*ROW('Sanitation Data'!G51))),'Data Summary'!DA57="Yes"),OFFSET('Sanitation Data'!$G$6,0,10*ROW('Sanitation Data'!G51)),NA())</f>
        <v>#N/A</v>
      </c>
      <c r="AM57" s="299" t="e">
        <f ca="1">+IF(AND(ISNUMBER(OFFSET('Sanitation Data'!$G$10,0,10*ROW('Sanitation Data'!G51))),'Data Summary'!DB57="Yes"),OFFSET('Sanitation Data'!$G$10,0,10*ROW('Sanitation Data'!G51)),NA())</f>
        <v>#N/A</v>
      </c>
      <c r="AN57" s="299" t="e">
        <f ca="1">+IF(AND(ISNUMBER(OFFSET('Sanitation Data'!$G$11,0,10*ROW('Sanitation Data'!G51))),'Data Summary'!DC57="Yes"),OFFSET('Sanitation Data'!$G$11,0,10*ROW('Sanitation Data'!G51)),NA())</f>
        <v>#N/A</v>
      </c>
      <c r="AO57" s="299" t="e">
        <f ca="1">+IF(AND(ISNUMBER(OFFSET('Sanitation Data'!$G$12,0,10*ROW('Sanitation Data'!G51))),'Data Summary'!DD57="Yes"),OFFSET('Sanitation Data'!$G$12,0,10*ROW('Sanitation Data'!G51)),NA())</f>
        <v>#N/A</v>
      </c>
      <c r="AP57" s="299" t="e">
        <f ca="1">+IF(AND(ISNUMBER(OFFSET('Sanitation Data'!$H$4,0,10*ROW('Sanitation Data'!H51))),'Data Summary'!DE57="Yes"),100-OFFSET('Sanitation Data'!$H$4,0,10*ROW('Sanitation Data'!H51)),NA())</f>
        <v>#N/A</v>
      </c>
      <c r="AQ57" s="299" t="e">
        <f ca="1">+IF(AND(ISNUMBER(OFFSET('Sanitation Data'!$H$6,0,10*ROW('Sanitation Data'!H51))),'Data Summary'!DF57="Yes"),OFFSET('Sanitation Data'!$H$6,0,10*ROW('Sanitation Data'!H51)),NA())</f>
        <v>#N/A</v>
      </c>
      <c r="AR57" s="299" t="e">
        <f ca="1">+IF(AND(ISNUMBER(OFFSET('Sanitation Data'!$H$10,0,10*ROW('Sanitation Data'!H51))),'Data Summary'!DG57="Yes"),OFFSET('Sanitation Data'!$H$10,0,10*ROW('Sanitation Data'!H51)),NA())</f>
        <v>#N/A</v>
      </c>
      <c r="AS57" s="299" t="e">
        <f ca="1">+IF(AND(ISNUMBER(OFFSET('Sanitation Data'!$H$11,0,10*ROW('Sanitation Data'!H51))),'Data Summary'!DH57="Yes"),OFFSET('Sanitation Data'!$H$11,0,10*ROW('Sanitation Data'!H51)),NA())</f>
        <v>#N/A</v>
      </c>
      <c r="AT57" s="299" t="e">
        <f ca="1">+IF(AND(ISNUMBER(OFFSET('Sanitation Data'!$H$12,0,10*ROW('Sanitation Data'!H51))),'Data Summary'!DI57="Yes"),OFFSET('Sanitation Data'!$H$12,0,10*ROW('Sanitation Data'!H51)),NA())</f>
        <v>#N/A</v>
      </c>
      <c r="AU57" s="299" t="e">
        <f ca="1">+IF(AND(ISNUMBER(OFFSET('Sanitation Data'!$I$4,0,10*ROW('Sanitation Data'!I51))),'Data Summary'!DJ57="Yes"),100-OFFSET('Sanitation Data'!$I$4,0,10*ROW('Sanitation Data'!I51)),NA())</f>
        <v>#N/A</v>
      </c>
      <c r="AV57" s="299" t="e">
        <f ca="1">+IF(AND(ISNUMBER(OFFSET('Sanitation Data'!$I$6,0,10*ROW('Sanitation Data'!I51))),'Data Summary'!DK57="Yes"),OFFSET('Sanitation Data'!$I$6,0,10*ROW('Sanitation Data'!I51)),NA())</f>
        <v>#N/A</v>
      </c>
      <c r="AW57" s="299" t="e">
        <f ca="1">+IF(AND(ISNUMBER(OFFSET('Sanitation Data'!$I$10,0,10*ROW('Sanitation Data'!I51))),'Data Summary'!DL57="Yes"),OFFSET('Sanitation Data'!$I$10,0,10*ROW('Sanitation Data'!I51)),NA())</f>
        <v>#N/A</v>
      </c>
      <c r="AX57" s="299" t="e">
        <f ca="1">+IF(AND(ISNUMBER(OFFSET('Sanitation Data'!$I$11,0,10*ROW('Sanitation Data'!I51))),'Data Summary'!DM57="Yes"),OFFSET('Sanitation Data'!$I$11,0,10*ROW('Sanitation Data'!I51)),NA())</f>
        <v>#N/A</v>
      </c>
      <c r="AY57" s="299" t="e">
        <f ca="1">+IF(AND(ISNUMBER(OFFSET('Sanitation Data'!$I$12,0,10*ROW('Sanitation Data'!I51))),'Data Summary'!DN57="Yes"),OFFSET('Sanitation Data'!$I$12,0,10*ROW('Sanitation Data'!I51)),NA())</f>
        <v>#N/A</v>
      </c>
      <c r="AZ57" s="300" t="e">
        <f ca="1">+IF(AND(ISNUMBER(OFFSET('Hygiene Data'!$D$5,0,10*ROW('Hygiene Data'!D51))),'Data Summary'!DO57="Yes"),OFFSET('Hygiene Data'!$D$5,0,10*ROW('Hygiene Data'!D51)),NA())</f>
        <v>#N/A</v>
      </c>
      <c r="BA57" s="300" t="e">
        <f ca="1">+IF(AND(ISNUMBER(OFFSET('Hygiene Data'!$D$7,0,10*ROW('Hygiene Data'!D51))),'Data Summary'!DP57="Yes"),OFFSET('Hygiene Data'!$D$7,0,10*ROW('Hygiene Data'!D51)),NA())</f>
        <v>#N/A</v>
      </c>
      <c r="BB57" s="300" t="e">
        <f ca="1">+IF(AND(ISNUMBER(OFFSET('Hygiene Data'!$D$9,0,10*ROW('Hygiene Data'!D51))),'Data Summary'!DQ57="Yes"),OFFSET('Hygiene Data'!$D$9,0,10*ROW('Hygiene Data'!D51)),NA())</f>
        <v>#N/A</v>
      </c>
      <c r="BC57" s="300" t="e">
        <f ca="1">+IF(AND(ISNUMBER(OFFSET('Hygiene Data'!$E$5,0,10*ROW('Hygiene Data'!E51))),'Data Summary'!DR57="Yes"),OFFSET('Hygiene Data'!$E$5,0,10*ROW('Hygiene Data'!E51)),NA())</f>
        <v>#N/A</v>
      </c>
      <c r="BD57" s="300" t="e">
        <f ca="1">+IF(AND(ISNUMBER(OFFSET('Hygiene Data'!$E$7,0,10*ROW('Hygiene Data'!E51))),'Data Summary'!DS57="Yes"),OFFSET('Hygiene Data'!$E$7,0,10*ROW('Hygiene Data'!E51)),NA())</f>
        <v>#N/A</v>
      </c>
      <c r="BE57" s="300" t="e">
        <f ca="1">+IF(AND(ISNUMBER(OFFSET('Hygiene Data'!$E$9,0,10*ROW('Hygiene Data'!E51))),'Data Summary'!DT57="Yes"),OFFSET('Hygiene Data'!$E$9,0,10*ROW('Hygiene Data'!E51)),NA())</f>
        <v>#N/A</v>
      </c>
      <c r="BF57" s="300" t="e">
        <f ca="1">+IF(AND(ISNUMBER(OFFSET('Hygiene Data'!$F$5,0,10*ROW('Hygiene Data'!F51))),'Data Summary'!DU57="Yes"),OFFSET('Hygiene Data'!$F$5,0,10*ROW('Hygiene Data'!F51)),NA())</f>
        <v>#N/A</v>
      </c>
      <c r="BG57" s="300" t="e">
        <f ca="1">+IF(AND(ISNUMBER(OFFSET('Hygiene Data'!$F$7,0,10*ROW('Hygiene Data'!F51))),'Data Summary'!DV57="Yes"),OFFSET('Hygiene Data'!$F$7,0,10*ROW('Hygiene Data'!F51)),NA())</f>
        <v>#N/A</v>
      </c>
      <c r="BH57" s="300" t="e">
        <f ca="1">+IF(AND(ISNUMBER(OFFSET('Hygiene Data'!$F$9,0,10*ROW('Hygiene Data'!F51))),'Data Summary'!DW57="Yes"),OFFSET('Hygiene Data'!$F$9,0,10*ROW('Hygiene Data'!F51)),NA())</f>
        <v>#N/A</v>
      </c>
      <c r="BI57" s="300" t="e">
        <f ca="1">+IF(AND(ISNUMBER(OFFSET('Hygiene Data'!$G$5,0,10*ROW('Hygiene Data'!G51))),'Data Summary'!DX57="Yes"),OFFSET('Hygiene Data'!$G$5,0,10*ROW('Hygiene Data'!G51)),NA())</f>
        <v>#N/A</v>
      </c>
      <c r="BJ57" s="300" t="e">
        <f ca="1">+IF(AND(ISNUMBER(OFFSET('Hygiene Data'!$G$7,0,10*ROW('Hygiene Data'!G51))),'Data Summary'!DY57="Yes"),OFFSET('Hygiene Data'!$G$7,0,10*ROW('Hygiene Data'!G51)),NA())</f>
        <v>#N/A</v>
      </c>
      <c r="BK57" s="300" t="e">
        <f ca="1">+IF(AND(ISNUMBER(OFFSET('Hygiene Data'!$G$9,0,10*ROW('Hygiene Data'!G51))),'Data Summary'!DZ57="Yes"),OFFSET('Hygiene Data'!$G$9,0,10*ROW('Hygiene Data'!G51)),NA())</f>
        <v>#N/A</v>
      </c>
      <c r="BL57" s="300" t="e">
        <f ca="1">+IF(AND(ISNUMBER(OFFSET('Hygiene Data'!$H$5,0,10*ROW('Hygiene Data'!H51))),'Data Summary'!EA57="Yes"),OFFSET('Hygiene Data'!$H$5,0,10*ROW('Hygiene Data'!H51)),NA())</f>
        <v>#N/A</v>
      </c>
      <c r="BM57" s="300" t="e">
        <f ca="1">+IF(AND(ISNUMBER(OFFSET('Hygiene Data'!$H$7,0,10*ROW('Hygiene Data'!H51))),'Data Summary'!EB57="Yes"),OFFSET('Hygiene Data'!$H$7,0,10*ROW('Hygiene Data'!H51)),NA())</f>
        <v>#N/A</v>
      </c>
      <c r="BN57" s="300" t="e">
        <f ca="1">+IF(AND(ISNUMBER(OFFSET('Hygiene Data'!$H$9,0,10*ROW('Hygiene Data'!H51))),'Data Summary'!EC57="Yes"),OFFSET('Hygiene Data'!$H$9,0,10*ROW('Hygiene Data'!H51)),NA())</f>
        <v>#N/A</v>
      </c>
      <c r="BO57" s="300" t="e">
        <f ca="1">+IF(AND(ISNUMBER(OFFSET('Hygiene Data'!$I$5,0,10*ROW('Hygiene Data'!I51))),'Data Summary'!ED57="Yes"),OFFSET('Hygiene Data'!$I$5,0,10*ROW('Hygiene Data'!I51)),NA())</f>
        <v>#N/A</v>
      </c>
      <c r="BP57" s="300" t="e">
        <f ca="1">+IF(AND(ISNUMBER(OFFSET('Hygiene Data'!$I$7,0,10*ROW('Hygiene Data'!I51))),'Data Summary'!EE57="Yes"),OFFSET('Hygiene Data'!$I$7,0,10*ROW('Hygiene Data'!I51)),NA())</f>
        <v>#N/A</v>
      </c>
      <c r="BQ57" s="300" t="e">
        <f ca="1">+IF(AND(ISNUMBER(OFFSET('Hygiene Data'!$I$9,0,10*ROW('Hygiene Data'!I51))),'Data Summary'!EF57="Yes"),OFFSET('Hygiene Data'!$I$9,0,10*ROW('Hygiene Data'!I51)),NA())</f>
        <v>#N/A</v>
      </c>
    </row>
    <row r="58" spans="1:69" x14ac:dyDescent="0.2">
      <c r="A58" s="296" t="e">
        <f ca="1">+RIGHT('Data Summary'!A58,LEN('Data Summary'!A58)-9)</f>
        <v>#VALUE!</v>
      </c>
      <c r="B58" s="270" t="str">
        <f ca="1">+IF(ISTEXT('Data Summary'!B58),'Data Summary'!B58,"")</f>
        <v/>
      </c>
      <c r="C58" s="297" t="e">
        <f ca="1">+VALUE('Data Summary'!C58)</f>
        <v>#VALUE!</v>
      </c>
      <c r="D58" s="298" t="e">
        <f ca="1">+IF(AND(ISNUMBER(OFFSET('Water Data'!$D$4,0,10*ROW('Water Data'!D52))),'Data Summary'!BS58="Yes"),100-OFFSET('Water Data'!$D$4,0,10*ROW('Water Data'!D52)),NA())</f>
        <v>#N/A</v>
      </c>
      <c r="E58" s="298" t="e">
        <f ca="1">+IF(AND(ISNUMBER(OFFSET('Water Data'!$D$6,0,10*ROW('Water Data'!D52))),'Data Summary'!BT58="Yes"),OFFSET('Water Data'!$D$6,0,10*ROW('Water Data'!D52)),NA())</f>
        <v>#N/A</v>
      </c>
      <c r="F58" s="298" t="e">
        <f ca="1">+IF(AND(ISNUMBER(OFFSET('Water Data'!$D$9,0,10*ROW('Water Data'!D52))),'Data Summary'!BU58="Yes"),OFFSET('Water Data'!$D$9,0,10*ROW('Water Data'!D52)),NA())</f>
        <v>#N/A</v>
      </c>
      <c r="G58" s="298" t="e">
        <f ca="1">+IF(AND(ISNUMBER(OFFSET('Water Data'!$E$4,0,10*ROW('Water Data'!E52))),'Data Summary'!BV58="Yes"),100-OFFSET('Water Data'!$E$4,0,10*ROW('Water Data'!E52)),NA())</f>
        <v>#N/A</v>
      </c>
      <c r="H58" s="298" t="e">
        <f ca="1">+IF(AND(ISNUMBER(OFFSET('Water Data'!$E$6,0,10*ROW('Water Data'!E52))),'Data Summary'!BW58="Yes"),OFFSET('Water Data'!$E$6,0,10*ROW('Water Data'!E52)),NA())</f>
        <v>#N/A</v>
      </c>
      <c r="I58" s="298" t="e">
        <f ca="1">+IF(AND(ISNUMBER(OFFSET('Water Data'!$E$9,0,10*ROW('Water Data'!E52))),'Data Summary'!BX58="Yes"),OFFSET('Water Data'!$E$9,0,10*ROW('Water Data'!E52)),NA())</f>
        <v>#N/A</v>
      </c>
      <c r="J58" s="298" t="e">
        <f ca="1">+IF(AND(ISNUMBER(OFFSET('Water Data'!$F$4,0,10*ROW('Water Data'!F52))),'Data Summary'!BY58="Yes"),100-OFFSET('Water Data'!$F$4,0,10*ROW('Water Data'!F52)),NA())</f>
        <v>#N/A</v>
      </c>
      <c r="K58" s="298" t="e">
        <f ca="1">+IF(AND(ISNUMBER(OFFSET('Water Data'!$F$6,0,10*ROW('Water Data'!F52))),'Data Summary'!BZ58="Yes"),OFFSET('Water Data'!$F$6,0,10*ROW('Water Data'!F52)),NA())</f>
        <v>#N/A</v>
      </c>
      <c r="L58" s="298" t="e">
        <f ca="1">+IF(AND(ISNUMBER(OFFSET('Water Data'!$F$9,0,10*ROW('Water Data'!F52))),'Data Summary'!CA58="Yes"),OFFSET('Water Data'!$F$9,0,10*ROW('Water Data'!F52)),NA())</f>
        <v>#N/A</v>
      </c>
      <c r="M58" s="298" t="e">
        <f ca="1">+IF(AND(ISNUMBER(OFFSET('Water Data'!$G$4,0,10*ROW('Water Data'!G52))),'Data Summary'!CB58="Yes"),100-OFFSET('Water Data'!$G$4,0,10*ROW('Water Data'!G52)),NA())</f>
        <v>#N/A</v>
      </c>
      <c r="N58" s="298" t="e">
        <f ca="1">+IF(AND(ISNUMBER(OFFSET('Water Data'!$G$6,0,10*ROW('Water Data'!G52))),'Data Summary'!CC58="Yes"),OFFSET('Water Data'!$G$6,0,10*ROW('Water Data'!G52)),NA())</f>
        <v>#N/A</v>
      </c>
      <c r="O58" s="298" t="e">
        <f ca="1">+IF(AND(ISNUMBER(OFFSET('Water Data'!$G$9,0,10*ROW('Water Data'!G52))),'Data Summary'!CD58="Yes"),OFFSET('Water Data'!$G$9,0,10*ROW('Water Data'!G52)),NA())</f>
        <v>#N/A</v>
      </c>
      <c r="P58" s="298" t="e">
        <f ca="1">+IF(AND(ISNUMBER(OFFSET('Water Data'!$H$4,0,10*ROW('Water Data'!H52))),'Data Summary'!CE58="Yes"),100-OFFSET('Water Data'!$H$4,0,10*ROW('Water Data'!H52)),NA())</f>
        <v>#N/A</v>
      </c>
      <c r="Q58" s="298" t="e">
        <f ca="1">+IF(AND(ISNUMBER(OFFSET('Water Data'!$H$6,0,10*ROW('Water Data'!H52))),'Data Summary'!CF58="Yes"),OFFSET('Water Data'!$H$6,0,10*ROW('Water Data'!H52)),NA())</f>
        <v>#N/A</v>
      </c>
      <c r="R58" s="298" t="e">
        <f ca="1">+IF(AND(ISNUMBER(OFFSET('Water Data'!$H$9,0,10*ROW('Water Data'!H52))),'Data Summary'!CG58="Yes"),OFFSET('Water Data'!$H$9,0,10*ROW('Water Data'!H52)),NA())</f>
        <v>#N/A</v>
      </c>
      <c r="S58" s="298" t="e">
        <f ca="1">+IF(AND(ISNUMBER(OFFSET('Water Data'!$I$4,0,10*ROW('Water Data'!I52))),'Data Summary'!CH58="Yes"),100-OFFSET('Water Data'!$I$4,0,10*ROW('Water Data'!I52)),NA())</f>
        <v>#N/A</v>
      </c>
      <c r="T58" s="298" t="e">
        <f ca="1">+IF(AND(ISNUMBER(OFFSET('Water Data'!$I$6,0,10*ROW('Water Data'!I52))),'Data Summary'!CI58="Yes"),OFFSET('Water Data'!$I$6,0,10*ROW('Water Data'!I52)),NA())</f>
        <v>#N/A</v>
      </c>
      <c r="U58" s="298" t="e">
        <f ca="1">+IF(AND(ISNUMBER(OFFSET('Water Data'!$I$9,0,10*ROW('Water Data'!I52))),'Data Summary'!CJ58="Yes"),OFFSET('Water Data'!$I$9,0,10*ROW('Water Data'!I52)),NA())</f>
        <v>#N/A</v>
      </c>
      <c r="V58" s="299" t="e">
        <f ca="1">+IF(AND(ISNUMBER(OFFSET('Sanitation Data'!$D$4,0,10*ROW('Sanitation Data'!D52))),'Data Summary'!CK58="Yes"),100-OFFSET('Sanitation Data'!$D$4,0,10*ROW('Sanitation Data'!D52)),NA())</f>
        <v>#N/A</v>
      </c>
      <c r="W58" s="299" t="e">
        <f ca="1">+IF(AND(ISNUMBER(OFFSET('Sanitation Data'!$D$6,0,10*ROW('Sanitation Data'!D52))),'Data Summary'!CL58="Yes"),OFFSET('Sanitation Data'!$D$6,0,10*ROW('Sanitation Data'!D52)),NA())</f>
        <v>#N/A</v>
      </c>
      <c r="X58" s="299" t="e">
        <f ca="1">+IF(AND(ISNUMBER(OFFSET('Sanitation Data'!$D$10,0,10*ROW('Sanitation Data'!D52))),'Data Summary'!CM58="Yes"),OFFSET('Sanitation Data'!$D$10,0,10*ROW('Sanitation Data'!D52)),NA())</f>
        <v>#N/A</v>
      </c>
      <c r="Y58" s="299" t="e">
        <f ca="1">+IF(AND(ISNUMBER(OFFSET('Sanitation Data'!$D$11,0,10*ROW('Sanitation Data'!D52))),'Data Summary'!CN58="Yes"),OFFSET('Sanitation Data'!$D$11,0,10*ROW('Sanitation Data'!D52)),NA())</f>
        <v>#N/A</v>
      </c>
      <c r="Z58" s="299" t="e">
        <f ca="1">+IF(AND(ISNUMBER(OFFSET('Sanitation Data'!$D$12,0,10*ROW('Sanitation Data'!D52))),'Data Summary'!CO58="Yes"),OFFSET('Sanitation Data'!$D$12,0,10*ROW('Sanitation Data'!D52)),NA())</f>
        <v>#N/A</v>
      </c>
      <c r="AA58" s="299" t="e">
        <f ca="1">+IF(AND(ISNUMBER(OFFSET('Sanitation Data'!$E$4,0,10*ROW('Sanitation Data'!E52))),'Data Summary'!CP58="Yes"),100-OFFSET('Sanitation Data'!$E$4,0,10*ROW('Sanitation Data'!E52)),NA())</f>
        <v>#N/A</v>
      </c>
      <c r="AB58" s="299" t="e">
        <f ca="1">+IF(AND(ISNUMBER(OFFSET('Sanitation Data'!$E$6,0,10*ROW('Sanitation Data'!E52))),'Data Summary'!CQ58="Yes"),OFFSET('Sanitation Data'!$E$6,0,10*ROW('Sanitation Data'!E52)),NA())</f>
        <v>#N/A</v>
      </c>
      <c r="AC58" s="299" t="e">
        <f ca="1">+IF(AND(ISNUMBER(OFFSET('Sanitation Data'!$E$10,0,10*ROW('Sanitation Data'!E52))),'Data Summary'!CR58="Yes"),OFFSET('Sanitation Data'!$E$10,0,10*ROW('Sanitation Data'!E52)),NA())</f>
        <v>#N/A</v>
      </c>
      <c r="AD58" s="299" t="e">
        <f ca="1">+IF(AND(ISNUMBER(OFFSET('Sanitation Data'!$E$11,0,10*ROW('Sanitation Data'!E52))),'Data Summary'!CS58="Yes"),OFFSET('Sanitation Data'!$E$11,0,10*ROW('Sanitation Data'!E52)),NA())</f>
        <v>#N/A</v>
      </c>
      <c r="AE58" s="299" t="e">
        <f ca="1">+IF(AND(ISNUMBER(OFFSET('Sanitation Data'!$E$12,0,10*ROW('Sanitation Data'!E52))),'Data Summary'!CT58="Yes"),OFFSET('Sanitation Data'!$E$12,0,10*ROW('Sanitation Data'!E52)),NA())</f>
        <v>#N/A</v>
      </c>
      <c r="AF58" s="299" t="e">
        <f ca="1">+IF(AND(ISNUMBER(OFFSET('Sanitation Data'!$F$4,0,10*ROW('Sanitation Data'!F52))),'Data Summary'!CU58="Yes"),100-OFFSET('Sanitation Data'!$F$4,0,10*ROW('Sanitation Data'!F52)),NA())</f>
        <v>#N/A</v>
      </c>
      <c r="AG58" s="299" t="e">
        <f ca="1">+IF(AND(ISNUMBER(OFFSET('Sanitation Data'!$F$6,0,10*ROW('Sanitation Data'!F52))),'Data Summary'!CV58="Yes"),OFFSET('Sanitation Data'!$F$6,0,10*ROW('Sanitation Data'!F52)),NA())</f>
        <v>#N/A</v>
      </c>
      <c r="AH58" s="299" t="e">
        <f ca="1">+IF(AND(ISNUMBER(OFFSET('Sanitation Data'!$F$10,0,10*ROW('Sanitation Data'!F52))),'Data Summary'!CW58="Yes"),OFFSET('Sanitation Data'!$F$10,0,10*ROW('Sanitation Data'!F52)),NA())</f>
        <v>#N/A</v>
      </c>
      <c r="AI58" s="299" t="e">
        <f ca="1">+IF(AND(ISNUMBER(OFFSET('Sanitation Data'!$F$11,0,10*ROW('Sanitation Data'!F52))),'Data Summary'!CX58="Yes"),OFFSET('Sanitation Data'!$F$11,0,10*ROW('Sanitation Data'!F52)),NA())</f>
        <v>#N/A</v>
      </c>
      <c r="AJ58" s="299" t="e">
        <f ca="1">+IF(AND(ISNUMBER(OFFSET('Sanitation Data'!$F$12,0,10*ROW('Sanitation Data'!F52))),'Data Summary'!CY58="Yes"),OFFSET('Sanitation Data'!$F$12,0,10*ROW('Sanitation Data'!F52)),NA())</f>
        <v>#N/A</v>
      </c>
      <c r="AK58" s="299" t="e">
        <f ca="1">+IF(AND(ISNUMBER(OFFSET('Sanitation Data'!$G$4,0,10*ROW('Sanitation Data'!G52))),'Data Summary'!CZ58="Yes"),100-OFFSET('Sanitation Data'!$G$4,0,10*ROW('Sanitation Data'!G52)),NA())</f>
        <v>#N/A</v>
      </c>
      <c r="AL58" s="299" t="e">
        <f ca="1">+IF(AND(ISNUMBER(OFFSET('Sanitation Data'!$G$6,0,10*ROW('Sanitation Data'!G52))),'Data Summary'!DA58="Yes"),OFFSET('Sanitation Data'!$G$6,0,10*ROW('Sanitation Data'!G52)),NA())</f>
        <v>#N/A</v>
      </c>
      <c r="AM58" s="299" t="e">
        <f ca="1">+IF(AND(ISNUMBER(OFFSET('Sanitation Data'!$G$10,0,10*ROW('Sanitation Data'!G52))),'Data Summary'!DB58="Yes"),OFFSET('Sanitation Data'!$G$10,0,10*ROW('Sanitation Data'!G52)),NA())</f>
        <v>#N/A</v>
      </c>
      <c r="AN58" s="299" t="e">
        <f ca="1">+IF(AND(ISNUMBER(OFFSET('Sanitation Data'!$G$11,0,10*ROW('Sanitation Data'!G52))),'Data Summary'!DC58="Yes"),OFFSET('Sanitation Data'!$G$11,0,10*ROW('Sanitation Data'!G52)),NA())</f>
        <v>#N/A</v>
      </c>
      <c r="AO58" s="299" t="e">
        <f ca="1">+IF(AND(ISNUMBER(OFFSET('Sanitation Data'!$G$12,0,10*ROW('Sanitation Data'!G52))),'Data Summary'!DD58="Yes"),OFFSET('Sanitation Data'!$G$12,0,10*ROW('Sanitation Data'!G52)),NA())</f>
        <v>#N/A</v>
      </c>
      <c r="AP58" s="299" t="e">
        <f ca="1">+IF(AND(ISNUMBER(OFFSET('Sanitation Data'!$H$4,0,10*ROW('Sanitation Data'!H52))),'Data Summary'!DE58="Yes"),100-OFFSET('Sanitation Data'!$H$4,0,10*ROW('Sanitation Data'!H52)),NA())</f>
        <v>#N/A</v>
      </c>
      <c r="AQ58" s="299" t="e">
        <f ca="1">+IF(AND(ISNUMBER(OFFSET('Sanitation Data'!$H$6,0,10*ROW('Sanitation Data'!H52))),'Data Summary'!DF58="Yes"),OFFSET('Sanitation Data'!$H$6,0,10*ROW('Sanitation Data'!H52)),NA())</f>
        <v>#N/A</v>
      </c>
      <c r="AR58" s="299" t="e">
        <f ca="1">+IF(AND(ISNUMBER(OFFSET('Sanitation Data'!$H$10,0,10*ROW('Sanitation Data'!H52))),'Data Summary'!DG58="Yes"),OFFSET('Sanitation Data'!$H$10,0,10*ROW('Sanitation Data'!H52)),NA())</f>
        <v>#N/A</v>
      </c>
      <c r="AS58" s="299" t="e">
        <f ca="1">+IF(AND(ISNUMBER(OFFSET('Sanitation Data'!$H$11,0,10*ROW('Sanitation Data'!H52))),'Data Summary'!DH58="Yes"),OFFSET('Sanitation Data'!$H$11,0,10*ROW('Sanitation Data'!H52)),NA())</f>
        <v>#N/A</v>
      </c>
      <c r="AT58" s="299" t="e">
        <f ca="1">+IF(AND(ISNUMBER(OFFSET('Sanitation Data'!$H$12,0,10*ROW('Sanitation Data'!H52))),'Data Summary'!DI58="Yes"),OFFSET('Sanitation Data'!$H$12,0,10*ROW('Sanitation Data'!H52)),NA())</f>
        <v>#N/A</v>
      </c>
      <c r="AU58" s="299" t="e">
        <f ca="1">+IF(AND(ISNUMBER(OFFSET('Sanitation Data'!$I$4,0,10*ROW('Sanitation Data'!I52))),'Data Summary'!DJ58="Yes"),100-OFFSET('Sanitation Data'!$I$4,0,10*ROW('Sanitation Data'!I52)),NA())</f>
        <v>#N/A</v>
      </c>
      <c r="AV58" s="299" t="e">
        <f ca="1">+IF(AND(ISNUMBER(OFFSET('Sanitation Data'!$I$6,0,10*ROW('Sanitation Data'!I52))),'Data Summary'!DK58="Yes"),OFFSET('Sanitation Data'!$I$6,0,10*ROW('Sanitation Data'!I52)),NA())</f>
        <v>#N/A</v>
      </c>
      <c r="AW58" s="299" t="e">
        <f ca="1">+IF(AND(ISNUMBER(OFFSET('Sanitation Data'!$I$10,0,10*ROW('Sanitation Data'!I52))),'Data Summary'!DL58="Yes"),OFFSET('Sanitation Data'!$I$10,0,10*ROW('Sanitation Data'!I52)),NA())</f>
        <v>#N/A</v>
      </c>
      <c r="AX58" s="299" t="e">
        <f ca="1">+IF(AND(ISNUMBER(OFFSET('Sanitation Data'!$I$11,0,10*ROW('Sanitation Data'!I52))),'Data Summary'!DM58="Yes"),OFFSET('Sanitation Data'!$I$11,0,10*ROW('Sanitation Data'!I52)),NA())</f>
        <v>#N/A</v>
      </c>
      <c r="AY58" s="299" t="e">
        <f ca="1">+IF(AND(ISNUMBER(OFFSET('Sanitation Data'!$I$12,0,10*ROW('Sanitation Data'!I52))),'Data Summary'!DN58="Yes"),OFFSET('Sanitation Data'!$I$12,0,10*ROW('Sanitation Data'!I52)),NA())</f>
        <v>#N/A</v>
      </c>
      <c r="AZ58" s="300" t="e">
        <f ca="1">+IF(AND(ISNUMBER(OFFSET('Hygiene Data'!$D$5,0,10*ROW('Hygiene Data'!D52))),'Data Summary'!DO58="Yes"),OFFSET('Hygiene Data'!$D$5,0,10*ROW('Hygiene Data'!D52)),NA())</f>
        <v>#N/A</v>
      </c>
      <c r="BA58" s="300" t="e">
        <f ca="1">+IF(AND(ISNUMBER(OFFSET('Hygiene Data'!$D$7,0,10*ROW('Hygiene Data'!D52))),'Data Summary'!DP58="Yes"),OFFSET('Hygiene Data'!$D$7,0,10*ROW('Hygiene Data'!D52)),NA())</f>
        <v>#N/A</v>
      </c>
      <c r="BB58" s="300" t="e">
        <f ca="1">+IF(AND(ISNUMBER(OFFSET('Hygiene Data'!$D$9,0,10*ROW('Hygiene Data'!D52))),'Data Summary'!DQ58="Yes"),OFFSET('Hygiene Data'!$D$9,0,10*ROW('Hygiene Data'!D52)),NA())</f>
        <v>#N/A</v>
      </c>
      <c r="BC58" s="300" t="e">
        <f ca="1">+IF(AND(ISNUMBER(OFFSET('Hygiene Data'!$E$5,0,10*ROW('Hygiene Data'!E52))),'Data Summary'!DR58="Yes"),OFFSET('Hygiene Data'!$E$5,0,10*ROW('Hygiene Data'!E52)),NA())</f>
        <v>#N/A</v>
      </c>
      <c r="BD58" s="300" t="e">
        <f ca="1">+IF(AND(ISNUMBER(OFFSET('Hygiene Data'!$E$7,0,10*ROW('Hygiene Data'!E52))),'Data Summary'!DS58="Yes"),OFFSET('Hygiene Data'!$E$7,0,10*ROW('Hygiene Data'!E52)),NA())</f>
        <v>#N/A</v>
      </c>
      <c r="BE58" s="300" t="e">
        <f ca="1">+IF(AND(ISNUMBER(OFFSET('Hygiene Data'!$E$9,0,10*ROW('Hygiene Data'!E52))),'Data Summary'!DT58="Yes"),OFFSET('Hygiene Data'!$E$9,0,10*ROW('Hygiene Data'!E52)),NA())</f>
        <v>#N/A</v>
      </c>
      <c r="BF58" s="300" t="e">
        <f ca="1">+IF(AND(ISNUMBER(OFFSET('Hygiene Data'!$F$5,0,10*ROW('Hygiene Data'!F52))),'Data Summary'!DU58="Yes"),OFFSET('Hygiene Data'!$F$5,0,10*ROW('Hygiene Data'!F52)),NA())</f>
        <v>#N/A</v>
      </c>
      <c r="BG58" s="300" t="e">
        <f ca="1">+IF(AND(ISNUMBER(OFFSET('Hygiene Data'!$F$7,0,10*ROW('Hygiene Data'!F52))),'Data Summary'!DV58="Yes"),OFFSET('Hygiene Data'!$F$7,0,10*ROW('Hygiene Data'!F52)),NA())</f>
        <v>#N/A</v>
      </c>
      <c r="BH58" s="300" t="e">
        <f ca="1">+IF(AND(ISNUMBER(OFFSET('Hygiene Data'!$F$9,0,10*ROW('Hygiene Data'!F52))),'Data Summary'!DW58="Yes"),OFFSET('Hygiene Data'!$F$9,0,10*ROW('Hygiene Data'!F52)),NA())</f>
        <v>#N/A</v>
      </c>
      <c r="BI58" s="300" t="e">
        <f ca="1">+IF(AND(ISNUMBER(OFFSET('Hygiene Data'!$G$5,0,10*ROW('Hygiene Data'!G52))),'Data Summary'!DX58="Yes"),OFFSET('Hygiene Data'!$G$5,0,10*ROW('Hygiene Data'!G52)),NA())</f>
        <v>#N/A</v>
      </c>
      <c r="BJ58" s="300" t="e">
        <f ca="1">+IF(AND(ISNUMBER(OFFSET('Hygiene Data'!$G$7,0,10*ROW('Hygiene Data'!G52))),'Data Summary'!DY58="Yes"),OFFSET('Hygiene Data'!$G$7,0,10*ROW('Hygiene Data'!G52)),NA())</f>
        <v>#N/A</v>
      </c>
      <c r="BK58" s="300" t="e">
        <f ca="1">+IF(AND(ISNUMBER(OFFSET('Hygiene Data'!$G$9,0,10*ROW('Hygiene Data'!G52))),'Data Summary'!DZ58="Yes"),OFFSET('Hygiene Data'!$G$9,0,10*ROW('Hygiene Data'!G52)),NA())</f>
        <v>#N/A</v>
      </c>
      <c r="BL58" s="300" t="e">
        <f ca="1">+IF(AND(ISNUMBER(OFFSET('Hygiene Data'!$H$5,0,10*ROW('Hygiene Data'!H52))),'Data Summary'!EA58="Yes"),OFFSET('Hygiene Data'!$H$5,0,10*ROW('Hygiene Data'!H52)),NA())</f>
        <v>#N/A</v>
      </c>
      <c r="BM58" s="300" t="e">
        <f ca="1">+IF(AND(ISNUMBER(OFFSET('Hygiene Data'!$H$7,0,10*ROW('Hygiene Data'!H52))),'Data Summary'!EB58="Yes"),OFFSET('Hygiene Data'!$H$7,0,10*ROW('Hygiene Data'!H52)),NA())</f>
        <v>#N/A</v>
      </c>
      <c r="BN58" s="300" t="e">
        <f ca="1">+IF(AND(ISNUMBER(OFFSET('Hygiene Data'!$H$9,0,10*ROW('Hygiene Data'!H52))),'Data Summary'!EC58="Yes"),OFFSET('Hygiene Data'!$H$9,0,10*ROW('Hygiene Data'!H52)),NA())</f>
        <v>#N/A</v>
      </c>
      <c r="BO58" s="300" t="e">
        <f ca="1">+IF(AND(ISNUMBER(OFFSET('Hygiene Data'!$I$5,0,10*ROW('Hygiene Data'!I52))),'Data Summary'!ED58="Yes"),OFFSET('Hygiene Data'!$I$5,0,10*ROW('Hygiene Data'!I52)),NA())</f>
        <v>#N/A</v>
      </c>
      <c r="BP58" s="300" t="e">
        <f ca="1">+IF(AND(ISNUMBER(OFFSET('Hygiene Data'!$I$7,0,10*ROW('Hygiene Data'!I52))),'Data Summary'!EE58="Yes"),OFFSET('Hygiene Data'!$I$7,0,10*ROW('Hygiene Data'!I52)),NA())</f>
        <v>#N/A</v>
      </c>
      <c r="BQ58" s="300" t="e">
        <f ca="1">+IF(AND(ISNUMBER(OFFSET('Hygiene Data'!$I$9,0,10*ROW('Hygiene Data'!I52))),'Data Summary'!EF58="Yes"),OFFSET('Hygiene Data'!$I$9,0,10*ROW('Hygiene Data'!I52)),NA())</f>
        <v>#N/A</v>
      </c>
    </row>
    <row r="59" spans="1:69" x14ac:dyDescent="0.2">
      <c r="A59" s="296" t="e">
        <f ca="1">+RIGHT('Data Summary'!A59,LEN('Data Summary'!A59)-9)</f>
        <v>#VALUE!</v>
      </c>
      <c r="B59" s="270" t="str">
        <f ca="1">+IF(ISTEXT('Data Summary'!B59),'Data Summary'!B59,"")</f>
        <v/>
      </c>
      <c r="C59" s="297" t="e">
        <f ca="1">+VALUE('Data Summary'!C59)</f>
        <v>#VALUE!</v>
      </c>
      <c r="D59" s="298" t="e">
        <f ca="1">+IF(AND(ISNUMBER(OFFSET('Water Data'!$D$4,0,10*ROW('Water Data'!D53))),'Data Summary'!BS59="Yes"),100-OFFSET('Water Data'!$D$4,0,10*ROW('Water Data'!D53)),NA())</f>
        <v>#N/A</v>
      </c>
      <c r="E59" s="298" t="e">
        <f ca="1">+IF(AND(ISNUMBER(OFFSET('Water Data'!$D$6,0,10*ROW('Water Data'!D53))),'Data Summary'!BT59="Yes"),OFFSET('Water Data'!$D$6,0,10*ROW('Water Data'!D53)),NA())</f>
        <v>#N/A</v>
      </c>
      <c r="F59" s="298" t="e">
        <f ca="1">+IF(AND(ISNUMBER(OFFSET('Water Data'!$D$9,0,10*ROW('Water Data'!D53))),'Data Summary'!BU59="Yes"),OFFSET('Water Data'!$D$9,0,10*ROW('Water Data'!D53)),NA())</f>
        <v>#N/A</v>
      </c>
      <c r="G59" s="298" t="e">
        <f ca="1">+IF(AND(ISNUMBER(OFFSET('Water Data'!$E$4,0,10*ROW('Water Data'!E53))),'Data Summary'!BV59="Yes"),100-OFFSET('Water Data'!$E$4,0,10*ROW('Water Data'!E53)),NA())</f>
        <v>#N/A</v>
      </c>
      <c r="H59" s="298" t="e">
        <f ca="1">+IF(AND(ISNUMBER(OFFSET('Water Data'!$E$6,0,10*ROW('Water Data'!E53))),'Data Summary'!BW59="Yes"),OFFSET('Water Data'!$E$6,0,10*ROW('Water Data'!E53)),NA())</f>
        <v>#N/A</v>
      </c>
      <c r="I59" s="298" t="e">
        <f ca="1">+IF(AND(ISNUMBER(OFFSET('Water Data'!$E$9,0,10*ROW('Water Data'!E53))),'Data Summary'!BX59="Yes"),OFFSET('Water Data'!$E$9,0,10*ROW('Water Data'!E53)),NA())</f>
        <v>#N/A</v>
      </c>
      <c r="J59" s="298" t="e">
        <f ca="1">+IF(AND(ISNUMBER(OFFSET('Water Data'!$F$4,0,10*ROW('Water Data'!F53))),'Data Summary'!BY59="Yes"),100-OFFSET('Water Data'!$F$4,0,10*ROW('Water Data'!F53)),NA())</f>
        <v>#N/A</v>
      </c>
      <c r="K59" s="298" t="e">
        <f ca="1">+IF(AND(ISNUMBER(OFFSET('Water Data'!$F$6,0,10*ROW('Water Data'!F53))),'Data Summary'!BZ59="Yes"),OFFSET('Water Data'!$F$6,0,10*ROW('Water Data'!F53)),NA())</f>
        <v>#N/A</v>
      </c>
      <c r="L59" s="298" t="e">
        <f ca="1">+IF(AND(ISNUMBER(OFFSET('Water Data'!$F$9,0,10*ROW('Water Data'!F53))),'Data Summary'!CA59="Yes"),OFFSET('Water Data'!$F$9,0,10*ROW('Water Data'!F53)),NA())</f>
        <v>#N/A</v>
      </c>
      <c r="M59" s="298" t="e">
        <f ca="1">+IF(AND(ISNUMBER(OFFSET('Water Data'!$G$4,0,10*ROW('Water Data'!G53))),'Data Summary'!CB59="Yes"),100-OFFSET('Water Data'!$G$4,0,10*ROW('Water Data'!G53)),NA())</f>
        <v>#N/A</v>
      </c>
      <c r="N59" s="298" t="e">
        <f ca="1">+IF(AND(ISNUMBER(OFFSET('Water Data'!$G$6,0,10*ROW('Water Data'!G53))),'Data Summary'!CC59="Yes"),OFFSET('Water Data'!$G$6,0,10*ROW('Water Data'!G53)),NA())</f>
        <v>#N/A</v>
      </c>
      <c r="O59" s="298" t="e">
        <f ca="1">+IF(AND(ISNUMBER(OFFSET('Water Data'!$G$9,0,10*ROW('Water Data'!G53))),'Data Summary'!CD59="Yes"),OFFSET('Water Data'!$G$9,0,10*ROW('Water Data'!G53)),NA())</f>
        <v>#N/A</v>
      </c>
      <c r="P59" s="298" t="e">
        <f ca="1">+IF(AND(ISNUMBER(OFFSET('Water Data'!$H$4,0,10*ROW('Water Data'!H53))),'Data Summary'!CE59="Yes"),100-OFFSET('Water Data'!$H$4,0,10*ROW('Water Data'!H53)),NA())</f>
        <v>#N/A</v>
      </c>
      <c r="Q59" s="298" t="e">
        <f ca="1">+IF(AND(ISNUMBER(OFFSET('Water Data'!$H$6,0,10*ROW('Water Data'!H53))),'Data Summary'!CF59="Yes"),OFFSET('Water Data'!$H$6,0,10*ROW('Water Data'!H53)),NA())</f>
        <v>#N/A</v>
      </c>
      <c r="R59" s="298" t="e">
        <f ca="1">+IF(AND(ISNUMBER(OFFSET('Water Data'!$H$9,0,10*ROW('Water Data'!H53))),'Data Summary'!CG59="Yes"),OFFSET('Water Data'!$H$9,0,10*ROW('Water Data'!H53)),NA())</f>
        <v>#N/A</v>
      </c>
      <c r="S59" s="298" t="e">
        <f ca="1">+IF(AND(ISNUMBER(OFFSET('Water Data'!$I$4,0,10*ROW('Water Data'!I53))),'Data Summary'!CH59="Yes"),100-OFFSET('Water Data'!$I$4,0,10*ROW('Water Data'!I53)),NA())</f>
        <v>#N/A</v>
      </c>
      <c r="T59" s="298" t="e">
        <f ca="1">+IF(AND(ISNUMBER(OFFSET('Water Data'!$I$6,0,10*ROW('Water Data'!I53))),'Data Summary'!CI59="Yes"),OFFSET('Water Data'!$I$6,0,10*ROW('Water Data'!I53)),NA())</f>
        <v>#N/A</v>
      </c>
      <c r="U59" s="298" t="e">
        <f ca="1">+IF(AND(ISNUMBER(OFFSET('Water Data'!$I$9,0,10*ROW('Water Data'!I53))),'Data Summary'!CJ59="Yes"),OFFSET('Water Data'!$I$9,0,10*ROW('Water Data'!I53)),NA())</f>
        <v>#N/A</v>
      </c>
      <c r="V59" s="299" t="e">
        <f ca="1">+IF(AND(ISNUMBER(OFFSET('Sanitation Data'!$D$4,0,10*ROW('Sanitation Data'!D53))),'Data Summary'!CK59="Yes"),100-OFFSET('Sanitation Data'!$D$4,0,10*ROW('Sanitation Data'!D53)),NA())</f>
        <v>#N/A</v>
      </c>
      <c r="W59" s="299" t="e">
        <f ca="1">+IF(AND(ISNUMBER(OFFSET('Sanitation Data'!$D$6,0,10*ROW('Sanitation Data'!D53))),'Data Summary'!CL59="Yes"),OFFSET('Sanitation Data'!$D$6,0,10*ROW('Sanitation Data'!D53)),NA())</f>
        <v>#N/A</v>
      </c>
      <c r="X59" s="299" t="e">
        <f ca="1">+IF(AND(ISNUMBER(OFFSET('Sanitation Data'!$D$10,0,10*ROW('Sanitation Data'!D53))),'Data Summary'!CM59="Yes"),OFFSET('Sanitation Data'!$D$10,0,10*ROW('Sanitation Data'!D53)),NA())</f>
        <v>#N/A</v>
      </c>
      <c r="Y59" s="299" t="e">
        <f ca="1">+IF(AND(ISNUMBER(OFFSET('Sanitation Data'!$D$11,0,10*ROW('Sanitation Data'!D53))),'Data Summary'!CN59="Yes"),OFFSET('Sanitation Data'!$D$11,0,10*ROW('Sanitation Data'!D53)),NA())</f>
        <v>#N/A</v>
      </c>
      <c r="Z59" s="299" t="e">
        <f ca="1">+IF(AND(ISNUMBER(OFFSET('Sanitation Data'!$D$12,0,10*ROW('Sanitation Data'!D53))),'Data Summary'!CO59="Yes"),OFFSET('Sanitation Data'!$D$12,0,10*ROW('Sanitation Data'!D53)),NA())</f>
        <v>#N/A</v>
      </c>
      <c r="AA59" s="299" t="e">
        <f ca="1">+IF(AND(ISNUMBER(OFFSET('Sanitation Data'!$E$4,0,10*ROW('Sanitation Data'!E53))),'Data Summary'!CP59="Yes"),100-OFFSET('Sanitation Data'!$E$4,0,10*ROW('Sanitation Data'!E53)),NA())</f>
        <v>#N/A</v>
      </c>
      <c r="AB59" s="299" t="e">
        <f ca="1">+IF(AND(ISNUMBER(OFFSET('Sanitation Data'!$E$6,0,10*ROW('Sanitation Data'!E53))),'Data Summary'!CQ59="Yes"),OFFSET('Sanitation Data'!$E$6,0,10*ROW('Sanitation Data'!E53)),NA())</f>
        <v>#N/A</v>
      </c>
      <c r="AC59" s="299" t="e">
        <f ca="1">+IF(AND(ISNUMBER(OFFSET('Sanitation Data'!$E$10,0,10*ROW('Sanitation Data'!E53))),'Data Summary'!CR59="Yes"),OFFSET('Sanitation Data'!$E$10,0,10*ROW('Sanitation Data'!E53)),NA())</f>
        <v>#N/A</v>
      </c>
      <c r="AD59" s="299" t="e">
        <f ca="1">+IF(AND(ISNUMBER(OFFSET('Sanitation Data'!$E$11,0,10*ROW('Sanitation Data'!E53))),'Data Summary'!CS59="Yes"),OFFSET('Sanitation Data'!$E$11,0,10*ROW('Sanitation Data'!E53)),NA())</f>
        <v>#N/A</v>
      </c>
      <c r="AE59" s="299" t="e">
        <f ca="1">+IF(AND(ISNUMBER(OFFSET('Sanitation Data'!$E$12,0,10*ROW('Sanitation Data'!E53))),'Data Summary'!CT59="Yes"),OFFSET('Sanitation Data'!$E$12,0,10*ROW('Sanitation Data'!E53)),NA())</f>
        <v>#N/A</v>
      </c>
      <c r="AF59" s="299" t="e">
        <f ca="1">+IF(AND(ISNUMBER(OFFSET('Sanitation Data'!$F$4,0,10*ROW('Sanitation Data'!F53))),'Data Summary'!CU59="Yes"),100-OFFSET('Sanitation Data'!$F$4,0,10*ROW('Sanitation Data'!F53)),NA())</f>
        <v>#N/A</v>
      </c>
      <c r="AG59" s="299" t="e">
        <f ca="1">+IF(AND(ISNUMBER(OFFSET('Sanitation Data'!$F$6,0,10*ROW('Sanitation Data'!F53))),'Data Summary'!CV59="Yes"),OFFSET('Sanitation Data'!$F$6,0,10*ROW('Sanitation Data'!F53)),NA())</f>
        <v>#N/A</v>
      </c>
      <c r="AH59" s="299" t="e">
        <f ca="1">+IF(AND(ISNUMBER(OFFSET('Sanitation Data'!$F$10,0,10*ROW('Sanitation Data'!F53))),'Data Summary'!CW59="Yes"),OFFSET('Sanitation Data'!$F$10,0,10*ROW('Sanitation Data'!F53)),NA())</f>
        <v>#N/A</v>
      </c>
      <c r="AI59" s="299" t="e">
        <f ca="1">+IF(AND(ISNUMBER(OFFSET('Sanitation Data'!$F$11,0,10*ROW('Sanitation Data'!F53))),'Data Summary'!CX59="Yes"),OFFSET('Sanitation Data'!$F$11,0,10*ROW('Sanitation Data'!F53)),NA())</f>
        <v>#N/A</v>
      </c>
      <c r="AJ59" s="299" t="e">
        <f ca="1">+IF(AND(ISNUMBER(OFFSET('Sanitation Data'!$F$12,0,10*ROW('Sanitation Data'!F53))),'Data Summary'!CY59="Yes"),OFFSET('Sanitation Data'!$F$12,0,10*ROW('Sanitation Data'!F53)),NA())</f>
        <v>#N/A</v>
      </c>
      <c r="AK59" s="299" t="e">
        <f ca="1">+IF(AND(ISNUMBER(OFFSET('Sanitation Data'!$G$4,0,10*ROW('Sanitation Data'!G53))),'Data Summary'!CZ59="Yes"),100-OFFSET('Sanitation Data'!$G$4,0,10*ROW('Sanitation Data'!G53)),NA())</f>
        <v>#N/A</v>
      </c>
      <c r="AL59" s="299" t="e">
        <f ca="1">+IF(AND(ISNUMBER(OFFSET('Sanitation Data'!$G$6,0,10*ROW('Sanitation Data'!G53))),'Data Summary'!DA59="Yes"),OFFSET('Sanitation Data'!$G$6,0,10*ROW('Sanitation Data'!G53)),NA())</f>
        <v>#N/A</v>
      </c>
      <c r="AM59" s="299" t="e">
        <f ca="1">+IF(AND(ISNUMBER(OFFSET('Sanitation Data'!$G$10,0,10*ROW('Sanitation Data'!G53))),'Data Summary'!DB59="Yes"),OFFSET('Sanitation Data'!$G$10,0,10*ROW('Sanitation Data'!G53)),NA())</f>
        <v>#N/A</v>
      </c>
      <c r="AN59" s="299" t="e">
        <f ca="1">+IF(AND(ISNUMBER(OFFSET('Sanitation Data'!$G$11,0,10*ROW('Sanitation Data'!G53))),'Data Summary'!DC59="Yes"),OFFSET('Sanitation Data'!$G$11,0,10*ROW('Sanitation Data'!G53)),NA())</f>
        <v>#N/A</v>
      </c>
      <c r="AO59" s="299" t="e">
        <f ca="1">+IF(AND(ISNUMBER(OFFSET('Sanitation Data'!$G$12,0,10*ROW('Sanitation Data'!G53))),'Data Summary'!DD59="Yes"),OFFSET('Sanitation Data'!$G$12,0,10*ROW('Sanitation Data'!G53)),NA())</f>
        <v>#N/A</v>
      </c>
      <c r="AP59" s="299" t="e">
        <f ca="1">+IF(AND(ISNUMBER(OFFSET('Sanitation Data'!$H$4,0,10*ROW('Sanitation Data'!H53))),'Data Summary'!DE59="Yes"),100-OFFSET('Sanitation Data'!$H$4,0,10*ROW('Sanitation Data'!H53)),NA())</f>
        <v>#N/A</v>
      </c>
      <c r="AQ59" s="299" t="e">
        <f ca="1">+IF(AND(ISNUMBER(OFFSET('Sanitation Data'!$H$6,0,10*ROW('Sanitation Data'!H53))),'Data Summary'!DF59="Yes"),OFFSET('Sanitation Data'!$H$6,0,10*ROW('Sanitation Data'!H53)),NA())</f>
        <v>#N/A</v>
      </c>
      <c r="AR59" s="299" t="e">
        <f ca="1">+IF(AND(ISNUMBER(OFFSET('Sanitation Data'!$H$10,0,10*ROW('Sanitation Data'!H53))),'Data Summary'!DG59="Yes"),OFFSET('Sanitation Data'!$H$10,0,10*ROW('Sanitation Data'!H53)),NA())</f>
        <v>#N/A</v>
      </c>
      <c r="AS59" s="299" t="e">
        <f ca="1">+IF(AND(ISNUMBER(OFFSET('Sanitation Data'!$H$11,0,10*ROW('Sanitation Data'!H53))),'Data Summary'!DH59="Yes"),OFFSET('Sanitation Data'!$H$11,0,10*ROW('Sanitation Data'!H53)),NA())</f>
        <v>#N/A</v>
      </c>
      <c r="AT59" s="299" t="e">
        <f ca="1">+IF(AND(ISNUMBER(OFFSET('Sanitation Data'!$H$12,0,10*ROW('Sanitation Data'!H53))),'Data Summary'!DI59="Yes"),OFFSET('Sanitation Data'!$H$12,0,10*ROW('Sanitation Data'!H53)),NA())</f>
        <v>#N/A</v>
      </c>
      <c r="AU59" s="299" t="e">
        <f ca="1">+IF(AND(ISNUMBER(OFFSET('Sanitation Data'!$I$4,0,10*ROW('Sanitation Data'!I53))),'Data Summary'!DJ59="Yes"),100-OFFSET('Sanitation Data'!$I$4,0,10*ROW('Sanitation Data'!I53)),NA())</f>
        <v>#N/A</v>
      </c>
      <c r="AV59" s="299" t="e">
        <f ca="1">+IF(AND(ISNUMBER(OFFSET('Sanitation Data'!$I$6,0,10*ROW('Sanitation Data'!I53))),'Data Summary'!DK59="Yes"),OFFSET('Sanitation Data'!$I$6,0,10*ROW('Sanitation Data'!I53)),NA())</f>
        <v>#N/A</v>
      </c>
      <c r="AW59" s="299" t="e">
        <f ca="1">+IF(AND(ISNUMBER(OFFSET('Sanitation Data'!$I$10,0,10*ROW('Sanitation Data'!I53))),'Data Summary'!DL59="Yes"),OFFSET('Sanitation Data'!$I$10,0,10*ROW('Sanitation Data'!I53)),NA())</f>
        <v>#N/A</v>
      </c>
      <c r="AX59" s="299" t="e">
        <f ca="1">+IF(AND(ISNUMBER(OFFSET('Sanitation Data'!$I$11,0,10*ROW('Sanitation Data'!I53))),'Data Summary'!DM59="Yes"),OFFSET('Sanitation Data'!$I$11,0,10*ROW('Sanitation Data'!I53)),NA())</f>
        <v>#N/A</v>
      </c>
      <c r="AY59" s="299" t="e">
        <f ca="1">+IF(AND(ISNUMBER(OFFSET('Sanitation Data'!$I$12,0,10*ROW('Sanitation Data'!I53))),'Data Summary'!DN59="Yes"),OFFSET('Sanitation Data'!$I$12,0,10*ROW('Sanitation Data'!I53)),NA())</f>
        <v>#N/A</v>
      </c>
      <c r="AZ59" s="300" t="e">
        <f ca="1">+IF(AND(ISNUMBER(OFFSET('Hygiene Data'!$D$5,0,10*ROW('Hygiene Data'!D53))),'Data Summary'!DO59="Yes"),OFFSET('Hygiene Data'!$D$5,0,10*ROW('Hygiene Data'!D53)),NA())</f>
        <v>#N/A</v>
      </c>
      <c r="BA59" s="300" t="e">
        <f ca="1">+IF(AND(ISNUMBER(OFFSET('Hygiene Data'!$D$7,0,10*ROW('Hygiene Data'!D53))),'Data Summary'!DP59="Yes"),OFFSET('Hygiene Data'!$D$7,0,10*ROW('Hygiene Data'!D53)),NA())</f>
        <v>#N/A</v>
      </c>
      <c r="BB59" s="300" t="e">
        <f ca="1">+IF(AND(ISNUMBER(OFFSET('Hygiene Data'!$D$9,0,10*ROW('Hygiene Data'!D53))),'Data Summary'!DQ59="Yes"),OFFSET('Hygiene Data'!$D$9,0,10*ROW('Hygiene Data'!D53)),NA())</f>
        <v>#N/A</v>
      </c>
      <c r="BC59" s="300" t="e">
        <f ca="1">+IF(AND(ISNUMBER(OFFSET('Hygiene Data'!$E$5,0,10*ROW('Hygiene Data'!E53))),'Data Summary'!DR59="Yes"),OFFSET('Hygiene Data'!$E$5,0,10*ROW('Hygiene Data'!E53)),NA())</f>
        <v>#N/A</v>
      </c>
      <c r="BD59" s="300" t="e">
        <f ca="1">+IF(AND(ISNUMBER(OFFSET('Hygiene Data'!$E$7,0,10*ROW('Hygiene Data'!E53))),'Data Summary'!DS59="Yes"),OFFSET('Hygiene Data'!$E$7,0,10*ROW('Hygiene Data'!E53)),NA())</f>
        <v>#N/A</v>
      </c>
      <c r="BE59" s="300" t="e">
        <f ca="1">+IF(AND(ISNUMBER(OFFSET('Hygiene Data'!$E$9,0,10*ROW('Hygiene Data'!E53))),'Data Summary'!DT59="Yes"),OFFSET('Hygiene Data'!$E$9,0,10*ROW('Hygiene Data'!E53)),NA())</f>
        <v>#N/A</v>
      </c>
      <c r="BF59" s="300" t="e">
        <f ca="1">+IF(AND(ISNUMBER(OFFSET('Hygiene Data'!$F$5,0,10*ROW('Hygiene Data'!F53))),'Data Summary'!DU59="Yes"),OFFSET('Hygiene Data'!$F$5,0,10*ROW('Hygiene Data'!F53)),NA())</f>
        <v>#N/A</v>
      </c>
      <c r="BG59" s="300" t="e">
        <f ca="1">+IF(AND(ISNUMBER(OFFSET('Hygiene Data'!$F$7,0,10*ROW('Hygiene Data'!F53))),'Data Summary'!DV59="Yes"),OFFSET('Hygiene Data'!$F$7,0,10*ROW('Hygiene Data'!F53)),NA())</f>
        <v>#N/A</v>
      </c>
      <c r="BH59" s="300" t="e">
        <f ca="1">+IF(AND(ISNUMBER(OFFSET('Hygiene Data'!$F$9,0,10*ROW('Hygiene Data'!F53))),'Data Summary'!DW59="Yes"),OFFSET('Hygiene Data'!$F$9,0,10*ROW('Hygiene Data'!F53)),NA())</f>
        <v>#N/A</v>
      </c>
      <c r="BI59" s="300" t="e">
        <f ca="1">+IF(AND(ISNUMBER(OFFSET('Hygiene Data'!$G$5,0,10*ROW('Hygiene Data'!G53))),'Data Summary'!DX59="Yes"),OFFSET('Hygiene Data'!$G$5,0,10*ROW('Hygiene Data'!G53)),NA())</f>
        <v>#N/A</v>
      </c>
      <c r="BJ59" s="300" t="e">
        <f ca="1">+IF(AND(ISNUMBER(OFFSET('Hygiene Data'!$G$7,0,10*ROW('Hygiene Data'!G53))),'Data Summary'!DY59="Yes"),OFFSET('Hygiene Data'!$G$7,0,10*ROW('Hygiene Data'!G53)),NA())</f>
        <v>#N/A</v>
      </c>
      <c r="BK59" s="300" t="e">
        <f ca="1">+IF(AND(ISNUMBER(OFFSET('Hygiene Data'!$G$9,0,10*ROW('Hygiene Data'!G53))),'Data Summary'!DZ59="Yes"),OFFSET('Hygiene Data'!$G$9,0,10*ROW('Hygiene Data'!G53)),NA())</f>
        <v>#N/A</v>
      </c>
      <c r="BL59" s="300" t="e">
        <f ca="1">+IF(AND(ISNUMBER(OFFSET('Hygiene Data'!$H$5,0,10*ROW('Hygiene Data'!H53))),'Data Summary'!EA59="Yes"),OFFSET('Hygiene Data'!$H$5,0,10*ROW('Hygiene Data'!H53)),NA())</f>
        <v>#N/A</v>
      </c>
      <c r="BM59" s="300" t="e">
        <f ca="1">+IF(AND(ISNUMBER(OFFSET('Hygiene Data'!$H$7,0,10*ROW('Hygiene Data'!H53))),'Data Summary'!EB59="Yes"),OFFSET('Hygiene Data'!$H$7,0,10*ROW('Hygiene Data'!H53)),NA())</f>
        <v>#N/A</v>
      </c>
      <c r="BN59" s="300" t="e">
        <f ca="1">+IF(AND(ISNUMBER(OFFSET('Hygiene Data'!$H$9,0,10*ROW('Hygiene Data'!H53))),'Data Summary'!EC59="Yes"),OFFSET('Hygiene Data'!$H$9,0,10*ROW('Hygiene Data'!H53)),NA())</f>
        <v>#N/A</v>
      </c>
      <c r="BO59" s="300" t="e">
        <f ca="1">+IF(AND(ISNUMBER(OFFSET('Hygiene Data'!$I$5,0,10*ROW('Hygiene Data'!I53))),'Data Summary'!ED59="Yes"),OFFSET('Hygiene Data'!$I$5,0,10*ROW('Hygiene Data'!I53)),NA())</f>
        <v>#N/A</v>
      </c>
      <c r="BP59" s="300" t="e">
        <f ca="1">+IF(AND(ISNUMBER(OFFSET('Hygiene Data'!$I$7,0,10*ROW('Hygiene Data'!I53))),'Data Summary'!EE59="Yes"),OFFSET('Hygiene Data'!$I$7,0,10*ROW('Hygiene Data'!I53)),NA())</f>
        <v>#N/A</v>
      </c>
      <c r="BQ59" s="300" t="e">
        <f ca="1">+IF(AND(ISNUMBER(OFFSET('Hygiene Data'!$I$9,0,10*ROW('Hygiene Data'!I53))),'Data Summary'!EF59="Yes"),OFFSET('Hygiene Data'!$I$9,0,10*ROW('Hygiene Data'!I53)),NA())</f>
        <v>#N/A</v>
      </c>
    </row>
    <row r="60" spans="1:69" x14ac:dyDescent="0.2">
      <c r="A60" s="296" t="e">
        <f ca="1">+RIGHT('Data Summary'!A60,LEN('Data Summary'!A60)-9)</f>
        <v>#VALUE!</v>
      </c>
      <c r="B60" s="270" t="str">
        <f ca="1">+IF(ISTEXT('Data Summary'!B60),'Data Summary'!B60,"")</f>
        <v/>
      </c>
      <c r="C60" s="297" t="e">
        <f ca="1">+VALUE('Data Summary'!C60)</f>
        <v>#VALUE!</v>
      </c>
      <c r="D60" s="298" t="e">
        <f ca="1">+IF(AND(ISNUMBER(OFFSET('Water Data'!$D$4,0,10*ROW('Water Data'!D54))),'Data Summary'!BS60="Yes"),100-OFFSET('Water Data'!$D$4,0,10*ROW('Water Data'!D54)),NA())</f>
        <v>#N/A</v>
      </c>
      <c r="E60" s="298" t="e">
        <f ca="1">+IF(AND(ISNUMBER(OFFSET('Water Data'!$D$6,0,10*ROW('Water Data'!D54))),'Data Summary'!BT60="Yes"),OFFSET('Water Data'!$D$6,0,10*ROW('Water Data'!D54)),NA())</f>
        <v>#N/A</v>
      </c>
      <c r="F60" s="298" t="e">
        <f ca="1">+IF(AND(ISNUMBER(OFFSET('Water Data'!$D$9,0,10*ROW('Water Data'!D54))),'Data Summary'!BU60="Yes"),OFFSET('Water Data'!$D$9,0,10*ROW('Water Data'!D54)),NA())</f>
        <v>#N/A</v>
      </c>
      <c r="G60" s="298" t="e">
        <f ca="1">+IF(AND(ISNUMBER(OFFSET('Water Data'!$E$4,0,10*ROW('Water Data'!E54))),'Data Summary'!BV60="Yes"),100-OFFSET('Water Data'!$E$4,0,10*ROW('Water Data'!E54)),NA())</f>
        <v>#N/A</v>
      </c>
      <c r="H60" s="298" t="e">
        <f ca="1">+IF(AND(ISNUMBER(OFFSET('Water Data'!$E$6,0,10*ROW('Water Data'!E54))),'Data Summary'!BW60="Yes"),OFFSET('Water Data'!$E$6,0,10*ROW('Water Data'!E54)),NA())</f>
        <v>#N/A</v>
      </c>
      <c r="I60" s="298" t="e">
        <f ca="1">+IF(AND(ISNUMBER(OFFSET('Water Data'!$E$9,0,10*ROW('Water Data'!E54))),'Data Summary'!BX60="Yes"),OFFSET('Water Data'!$E$9,0,10*ROW('Water Data'!E54)),NA())</f>
        <v>#N/A</v>
      </c>
      <c r="J60" s="298" t="e">
        <f ca="1">+IF(AND(ISNUMBER(OFFSET('Water Data'!$F$4,0,10*ROW('Water Data'!F54))),'Data Summary'!BY60="Yes"),100-OFFSET('Water Data'!$F$4,0,10*ROW('Water Data'!F54)),NA())</f>
        <v>#N/A</v>
      </c>
      <c r="K60" s="298" t="e">
        <f ca="1">+IF(AND(ISNUMBER(OFFSET('Water Data'!$F$6,0,10*ROW('Water Data'!F54))),'Data Summary'!BZ60="Yes"),OFFSET('Water Data'!$F$6,0,10*ROW('Water Data'!F54)),NA())</f>
        <v>#N/A</v>
      </c>
      <c r="L60" s="298" t="e">
        <f ca="1">+IF(AND(ISNUMBER(OFFSET('Water Data'!$F$9,0,10*ROW('Water Data'!F54))),'Data Summary'!CA60="Yes"),OFFSET('Water Data'!$F$9,0,10*ROW('Water Data'!F54)),NA())</f>
        <v>#N/A</v>
      </c>
      <c r="M60" s="298" t="e">
        <f ca="1">+IF(AND(ISNUMBER(OFFSET('Water Data'!$G$4,0,10*ROW('Water Data'!G54))),'Data Summary'!CB60="Yes"),100-OFFSET('Water Data'!$G$4,0,10*ROW('Water Data'!G54)),NA())</f>
        <v>#N/A</v>
      </c>
      <c r="N60" s="298" t="e">
        <f ca="1">+IF(AND(ISNUMBER(OFFSET('Water Data'!$G$6,0,10*ROW('Water Data'!G54))),'Data Summary'!CC60="Yes"),OFFSET('Water Data'!$G$6,0,10*ROW('Water Data'!G54)),NA())</f>
        <v>#N/A</v>
      </c>
      <c r="O60" s="298" t="e">
        <f ca="1">+IF(AND(ISNUMBER(OFFSET('Water Data'!$G$9,0,10*ROW('Water Data'!G54))),'Data Summary'!CD60="Yes"),OFFSET('Water Data'!$G$9,0,10*ROW('Water Data'!G54)),NA())</f>
        <v>#N/A</v>
      </c>
      <c r="P60" s="298" t="e">
        <f ca="1">+IF(AND(ISNUMBER(OFFSET('Water Data'!$H$4,0,10*ROW('Water Data'!H54))),'Data Summary'!CE60="Yes"),100-OFFSET('Water Data'!$H$4,0,10*ROW('Water Data'!H54)),NA())</f>
        <v>#N/A</v>
      </c>
      <c r="Q60" s="298" t="e">
        <f ca="1">+IF(AND(ISNUMBER(OFFSET('Water Data'!$H$6,0,10*ROW('Water Data'!H54))),'Data Summary'!CF60="Yes"),OFFSET('Water Data'!$H$6,0,10*ROW('Water Data'!H54)),NA())</f>
        <v>#N/A</v>
      </c>
      <c r="R60" s="298" t="e">
        <f ca="1">+IF(AND(ISNUMBER(OFFSET('Water Data'!$H$9,0,10*ROW('Water Data'!H54))),'Data Summary'!CG60="Yes"),OFFSET('Water Data'!$H$9,0,10*ROW('Water Data'!H54)),NA())</f>
        <v>#N/A</v>
      </c>
      <c r="S60" s="298" t="e">
        <f ca="1">+IF(AND(ISNUMBER(OFFSET('Water Data'!$I$4,0,10*ROW('Water Data'!I54))),'Data Summary'!CH60="Yes"),100-OFFSET('Water Data'!$I$4,0,10*ROW('Water Data'!I54)),NA())</f>
        <v>#N/A</v>
      </c>
      <c r="T60" s="298" t="e">
        <f ca="1">+IF(AND(ISNUMBER(OFFSET('Water Data'!$I$6,0,10*ROW('Water Data'!I54))),'Data Summary'!CI60="Yes"),OFFSET('Water Data'!$I$6,0,10*ROW('Water Data'!I54)),NA())</f>
        <v>#N/A</v>
      </c>
      <c r="U60" s="298" t="e">
        <f ca="1">+IF(AND(ISNUMBER(OFFSET('Water Data'!$I$9,0,10*ROW('Water Data'!I54))),'Data Summary'!CJ60="Yes"),OFFSET('Water Data'!$I$9,0,10*ROW('Water Data'!I54)),NA())</f>
        <v>#N/A</v>
      </c>
      <c r="V60" s="299" t="e">
        <f ca="1">+IF(AND(ISNUMBER(OFFSET('Sanitation Data'!$D$4,0,10*ROW('Sanitation Data'!D54))),'Data Summary'!CK60="Yes"),100-OFFSET('Sanitation Data'!$D$4,0,10*ROW('Sanitation Data'!D54)),NA())</f>
        <v>#N/A</v>
      </c>
      <c r="W60" s="299" t="e">
        <f ca="1">+IF(AND(ISNUMBER(OFFSET('Sanitation Data'!$D$6,0,10*ROW('Sanitation Data'!D54))),'Data Summary'!CL60="Yes"),OFFSET('Sanitation Data'!$D$6,0,10*ROW('Sanitation Data'!D54)),NA())</f>
        <v>#N/A</v>
      </c>
      <c r="X60" s="299" t="e">
        <f ca="1">+IF(AND(ISNUMBER(OFFSET('Sanitation Data'!$D$10,0,10*ROW('Sanitation Data'!D54))),'Data Summary'!CM60="Yes"),OFFSET('Sanitation Data'!$D$10,0,10*ROW('Sanitation Data'!D54)),NA())</f>
        <v>#N/A</v>
      </c>
      <c r="Y60" s="299" t="e">
        <f ca="1">+IF(AND(ISNUMBER(OFFSET('Sanitation Data'!$D$11,0,10*ROW('Sanitation Data'!D54))),'Data Summary'!CN60="Yes"),OFFSET('Sanitation Data'!$D$11,0,10*ROW('Sanitation Data'!D54)),NA())</f>
        <v>#N/A</v>
      </c>
      <c r="Z60" s="299" t="e">
        <f ca="1">+IF(AND(ISNUMBER(OFFSET('Sanitation Data'!$D$12,0,10*ROW('Sanitation Data'!D54))),'Data Summary'!CO60="Yes"),OFFSET('Sanitation Data'!$D$12,0,10*ROW('Sanitation Data'!D54)),NA())</f>
        <v>#N/A</v>
      </c>
      <c r="AA60" s="299" t="e">
        <f ca="1">+IF(AND(ISNUMBER(OFFSET('Sanitation Data'!$E$4,0,10*ROW('Sanitation Data'!E54))),'Data Summary'!CP60="Yes"),100-OFFSET('Sanitation Data'!$E$4,0,10*ROW('Sanitation Data'!E54)),NA())</f>
        <v>#N/A</v>
      </c>
      <c r="AB60" s="299" t="e">
        <f ca="1">+IF(AND(ISNUMBER(OFFSET('Sanitation Data'!$E$6,0,10*ROW('Sanitation Data'!E54))),'Data Summary'!CQ60="Yes"),OFFSET('Sanitation Data'!$E$6,0,10*ROW('Sanitation Data'!E54)),NA())</f>
        <v>#N/A</v>
      </c>
      <c r="AC60" s="299" t="e">
        <f ca="1">+IF(AND(ISNUMBER(OFFSET('Sanitation Data'!$E$10,0,10*ROW('Sanitation Data'!E54))),'Data Summary'!CR60="Yes"),OFFSET('Sanitation Data'!$E$10,0,10*ROW('Sanitation Data'!E54)),NA())</f>
        <v>#N/A</v>
      </c>
      <c r="AD60" s="299" t="e">
        <f ca="1">+IF(AND(ISNUMBER(OFFSET('Sanitation Data'!$E$11,0,10*ROW('Sanitation Data'!E54))),'Data Summary'!CS60="Yes"),OFFSET('Sanitation Data'!$E$11,0,10*ROW('Sanitation Data'!E54)),NA())</f>
        <v>#N/A</v>
      </c>
      <c r="AE60" s="299" t="e">
        <f ca="1">+IF(AND(ISNUMBER(OFFSET('Sanitation Data'!$E$12,0,10*ROW('Sanitation Data'!E54))),'Data Summary'!CT60="Yes"),OFFSET('Sanitation Data'!$E$12,0,10*ROW('Sanitation Data'!E54)),NA())</f>
        <v>#N/A</v>
      </c>
      <c r="AF60" s="299" t="e">
        <f ca="1">+IF(AND(ISNUMBER(OFFSET('Sanitation Data'!$F$4,0,10*ROW('Sanitation Data'!F54))),'Data Summary'!CU60="Yes"),100-OFFSET('Sanitation Data'!$F$4,0,10*ROW('Sanitation Data'!F54)),NA())</f>
        <v>#N/A</v>
      </c>
      <c r="AG60" s="299" t="e">
        <f ca="1">+IF(AND(ISNUMBER(OFFSET('Sanitation Data'!$F$6,0,10*ROW('Sanitation Data'!F54))),'Data Summary'!CV60="Yes"),OFFSET('Sanitation Data'!$F$6,0,10*ROW('Sanitation Data'!F54)),NA())</f>
        <v>#N/A</v>
      </c>
      <c r="AH60" s="299" t="e">
        <f ca="1">+IF(AND(ISNUMBER(OFFSET('Sanitation Data'!$F$10,0,10*ROW('Sanitation Data'!F54))),'Data Summary'!CW60="Yes"),OFFSET('Sanitation Data'!$F$10,0,10*ROW('Sanitation Data'!F54)),NA())</f>
        <v>#N/A</v>
      </c>
      <c r="AI60" s="299" t="e">
        <f ca="1">+IF(AND(ISNUMBER(OFFSET('Sanitation Data'!$F$11,0,10*ROW('Sanitation Data'!F54))),'Data Summary'!CX60="Yes"),OFFSET('Sanitation Data'!$F$11,0,10*ROW('Sanitation Data'!F54)),NA())</f>
        <v>#N/A</v>
      </c>
      <c r="AJ60" s="299" t="e">
        <f ca="1">+IF(AND(ISNUMBER(OFFSET('Sanitation Data'!$F$12,0,10*ROW('Sanitation Data'!F54))),'Data Summary'!CY60="Yes"),OFFSET('Sanitation Data'!$F$12,0,10*ROW('Sanitation Data'!F54)),NA())</f>
        <v>#N/A</v>
      </c>
      <c r="AK60" s="299" t="e">
        <f ca="1">+IF(AND(ISNUMBER(OFFSET('Sanitation Data'!$G$4,0,10*ROW('Sanitation Data'!G54))),'Data Summary'!CZ60="Yes"),100-OFFSET('Sanitation Data'!$G$4,0,10*ROW('Sanitation Data'!G54)),NA())</f>
        <v>#N/A</v>
      </c>
      <c r="AL60" s="299" t="e">
        <f ca="1">+IF(AND(ISNUMBER(OFFSET('Sanitation Data'!$G$6,0,10*ROW('Sanitation Data'!G54))),'Data Summary'!DA60="Yes"),OFFSET('Sanitation Data'!$G$6,0,10*ROW('Sanitation Data'!G54)),NA())</f>
        <v>#N/A</v>
      </c>
      <c r="AM60" s="299" t="e">
        <f ca="1">+IF(AND(ISNUMBER(OFFSET('Sanitation Data'!$G$10,0,10*ROW('Sanitation Data'!G54))),'Data Summary'!DB60="Yes"),OFFSET('Sanitation Data'!$G$10,0,10*ROW('Sanitation Data'!G54)),NA())</f>
        <v>#N/A</v>
      </c>
      <c r="AN60" s="299" t="e">
        <f ca="1">+IF(AND(ISNUMBER(OFFSET('Sanitation Data'!$G$11,0,10*ROW('Sanitation Data'!G54))),'Data Summary'!DC60="Yes"),OFFSET('Sanitation Data'!$G$11,0,10*ROW('Sanitation Data'!G54)),NA())</f>
        <v>#N/A</v>
      </c>
      <c r="AO60" s="299" t="e">
        <f ca="1">+IF(AND(ISNUMBER(OFFSET('Sanitation Data'!$G$12,0,10*ROW('Sanitation Data'!G54))),'Data Summary'!DD60="Yes"),OFFSET('Sanitation Data'!$G$12,0,10*ROW('Sanitation Data'!G54)),NA())</f>
        <v>#N/A</v>
      </c>
      <c r="AP60" s="299" t="e">
        <f ca="1">+IF(AND(ISNUMBER(OFFSET('Sanitation Data'!$H$4,0,10*ROW('Sanitation Data'!H54))),'Data Summary'!DE60="Yes"),100-OFFSET('Sanitation Data'!$H$4,0,10*ROW('Sanitation Data'!H54)),NA())</f>
        <v>#N/A</v>
      </c>
      <c r="AQ60" s="299" t="e">
        <f ca="1">+IF(AND(ISNUMBER(OFFSET('Sanitation Data'!$H$6,0,10*ROW('Sanitation Data'!H54))),'Data Summary'!DF60="Yes"),OFFSET('Sanitation Data'!$H$6,0,10*ROW('Sanitation Data'!H54)),NA())</f>
        <v>#N/A</v>
      </c>
      <c r="AR60" s="299" t="e">
        <f ca="1">+IF(AND(ISNUMBER(OFFSET('Sanitation Data'!$H$10,0,10*ROW('Sanitation Data'!H54))),'Data Summary'!DG60="Yes"),OFFSET('Sanitation Data'!$H$10,0,10*ROW('Sanitation Data'!H54)),NA())</f>
        <v>#N/A</v>
      </c>
      <c r="AS60" s="299" t="e">
        <f ca="1">+IF(AND(ISNUMBER(OFFSET('Sanitation Data'!$H$11,0,10*ROW('Sanitation Data'!H54))),'Data Summary'!DH60="Yes"),OFFSET('Sanitation Data'!$H$11,0,10*ROW('Sanitation Data'!H54)),NA())</f>
        <v>#N/A</v>
      </c>
      <c r="AT60" s="299" t="e">
        <f ca="1">+IF(AND(ISNUMBER(OFFSET('Sanitation Data'!$H$12,0,10*ROW('Sanitation Data'!H54))),'Data Summary'!DI60="Yes"),OFFSET('Sanitation Data'!$H$12,0,10*ROW('Sanitation Data'!H54)),NA())</f>
        <v>#N/A</v>
      </c>
      <c r="AU60" s="299" t="e">
        <f ca="1">+IF(AND(ISNUMBER(OFFSET('Sanitation Data'!$I$4,0,10*ROW('Sanitation Data'!I54))),'Data Summary'!DJ60="Yes"),100-OFFSET('Sanitation Data'!$I$4,0,10*ROW('Sanitation Data'!I54)),NA())</f>
        <v>#N/A</v>
      </c>
      <c r="AV60" s="299" t="e">
        <f ca="1">+IF(AND(ISNUMBER(OFFSET('Sanitation Data'!$I$6,0,10*ROW('Sanitation Data'!I54))),'Data Summary'!DK60="Yes"),OFFSET('Sanitation Data'!$I$6,0,10*ROW('Sanitation Data'!I54)),NA())</f>
        <v>#N/A</v>
      </c>
      <c r="AW60" s="299" t="e">
        <f ca="1">+IF(AND(ISNUMBER(OFFSET('Sanitation Data'!$I$10,0,10*ROW('Sanitation Data'!I54))),'Data Summary'!DL60="Yes"),OFFSET('Sanitation Data'!$I$10,0,10*ROW('Sanitation Data'!I54)),NA())</f>
        <v>#N/A</v>
      </c>
      <c r="AX60" s="299" t="e">
        <f ca="1">+IF(AND(ISNUMBER(OFFSET('Sanitation Data'!$I$11,0,10*ROW('Sanitation Data'!I54))),'Data Summary'!DM60="Yes"),OFFSET('Sanitation Data'!$I$11,0,10*ROW('Sanitation Data'!I54)),NA())</f>
        <v>#N/A</v>
      </c>
      <c r="AY60" s="299" t="e">
        <f ca="1">+IF(AND(ISNUMBER(OFFSET('Sanitation Data'!$I$12,0,10*ROW('Sanitation Data'!I54))),'Data Summary'!DN60="Yes"),OFFSET('Sanitation Data'!$I$12,0,10*ROW('Sanitation Data'!I54)),NA())</f>
        <v>#N/A</v>
      </c>
      <c r="AZ60" s="300" t="e">
        <f ca="1">+IF(AND(ISNUMBER(OFFSET('Hygiene Data'!$D$5,0,10*ROW('Hygiene Data'!D54))),'Data Summary'!DO60="Yes"),OFFSET('Hygiene Data'!$D$5,0,10*ROW('Hygiene Data'!D54)),NA())</f>
        <v>#N/A</v>
      </c>
      <c r="BA60" s="300" t="e">
        <f ca="1">+IF(AND(ISNUMBER(OFFSET('Hygiene Data'!$D$7,0,10*ROW('Hygiene Data'!D54))),'Data Summary'!DP60="Yes"),OFFSET('Hygiene Data'!$D$7,0,10*ROW('Hygiene Data'!D54)),NA())</f>
        <v>#N/A</v>
      </c>
      <c r="BB60" s="300" t="e">
        <f ca="1">+IF(AND(ISNUMBER(OFFSET('Hygiene Data'!$D$9,0,10*ROW('Hygiene Data'!D54))),'Data Summary'!DQ60="Yes"),OFFSET('Hygiene Data'!$D$9,0,10*ROW('Hygiene Data'!D54)),NA())</f>
        <v>#N/A</v>
      </c>
      <c r="BC60" s="300" t="e">
        <f ca="1">+IF(AND(ISNUMBER(OFFSET('Hygiene Data'!$E$5,0,10*ROW('Hygiene Data'!E54))),'Data Summary'!DR60="Yes"),OFFSET('Hygiene Data'!$E$5,0,10*ROW('Hygiene Data'!E54)),NA())</f>
        <v>#N/A</v>
      </c>
      <c r="BD60" s="300" t="e">
        <f ca="1">+IF(AND(ISNUMBER(OFFSET('Hygiene Data'!$E$7,0,10*ROW('Hygiene Data'!E54))),'Data Summary'!DS60="Yes"),OFFSET('Hygiene Data'!$E$7,0,10*ROW('Hygiene Data'!E54)),NA())</f>
        <v>#N/A</v>
      </c>
      <c r="BE60" s="300" t="e">
        <f ca="1">+IF(AND(ISNUMBER(OFFSET('Hygiene Data'!$E$9,0,10*ROW('Hygiene Data'!E54))),'Data Summary'!DT60="Yes"),OFFSET('Hygiene Data'!$E$9,0,10*ROW('Hygiene Data'!E54)),NA())</f>
        <v>#N/A</v>
      </c>
      <c r="BF60" s="300" t="e">
        <f ca="1">+IF(AND(ISNUMBER(OFFSET('Hygiene Data'!$F$5,0,10*ROW('Hygiene Data'!F54))),'Data Summary'!DU60="Yes"),OFFSET('Hygiene Data'!$F$5,0,10*ROW('Hygiene Data'!F54)),NA())</f>
        <v>#N/A</v>
      </c>
      <c r="BG60" s="300" t="e">
        <f ca="1">+IF(AND(ISNUMBER(OFFSET('Hygiene Data'!$F$7,0,10*ROW('Hygiene Data'!F54))),'Data Summary'!DV60="Yes"),OFFSET('Hygiene Data'!$F$7,0,10*ROW('Hygiene Data'!F54)),NA())</f>
        <v>#N/A</v>
      </c>
      <c r="BH60" s="300" t="e">
        <f ca="1">+IF(AND(ISNUMBER(OFFSET('Hygiene Data'!$F$9,0,10*ROW('Hygiene Data'!F54))),'Data Summary'!DW60="Yes"),OFFSET('Hygiene Data'!$F$9,0,10*ROW('Hygiene Data'!F54)),NA())</f>
        <v>#N/A</v>
      </c>
      <c r="BI60" s="300" t="e">
        <f ca="1">+IF(AND(ISNUMBER(OFFSET('Hygiene Data'!$G$5,0,10*ROW('Hygiene Data'!G54))),'Data Summary'!DX60="Yes"),OFFSET('Hygiene Data'!$G$5,0,10*ROW('Hygiene Data'!G54)),NA())</f>
        <v>#N/A</v>
      </c>
      <c r="BJ60" s="300" t="e">
        <f ca="1">+IF(AND(ISNUMBER(OFFSET('Hygiene Data'!$G$7,0,10*ROW('Hygiene Data'!G54))),'Data Summary'!DY60="Yes"),OFFSET('Hygiene Data'!$G$7,0,10*ROW('Hygiene Data'!G54)),NA())</f>
        <v>#N/A</v>
      </c>
      <c r="BK60" s="300" t="e">
        <f ca="1">+IF(AND(ISNUMBER(OFFSET('Hygiene Data'!$G$9,0,10*ROW('Hygiene Data'!G54))),'Data Summary'!DZ60="Yes"),OFFSET('Hygiene Data'!$G$9,0,10*ROW('Hygiene Data'!G54)),NA())</f>
        <v>#N/A</v>
      </c>
      <c r="BL60" s="300" t="e">
        <f ca="1">+IF(AND(ISNUMBER(OFFSET('Hygiene Data'!$H$5,0,10*ROW('Hygiene Data'!H54))),'Data Summary'!EA60="Yes"),OFFSET('Hygiene Data'!$H$5,0,10*ROW('Hygiene Data'!H54)),NA())</f>
        <v>#N/A</v>
      </c>
      <c r="BM60" s="300" t="e">
        <f ca="1">+IF(AND(ISNUMBER(OFFSET('Hygiene Data'!$H$7,0,10*ROW('Hygiene Data'!H54))),'Data Summary'!EB60="Yes"),OFFSET('Hygiene Data'!$H$7,0,10*ROW('Hygiene Data'!H54)),NA())</f>
        <v>#N/A</v>
      </c>
      <c r="BN60" s="300" t="e">
        <f ca="1">+IF(AND(ISNUMBER(OFFSET('Hygiene Data'!$H$9,0,10*ROW('Hygiene Data'!H54))),'Data Summary'!EC60="Yes"),OFFSET('Hygiene Data'!$H$9,0,10*ROW('Hygiene Data'!H54)),NA())</f>
        <v>#N/A</v>
      </c>
      <c r="BO60" s="300" t="e">
        <f ca="1">+IF(AND(ISNUMBER(OFFSET('Hygiene Data'!$I$5,0,10*ROW('Hygiene Data'!I54))),'Data Summary'!ED60="Yes"),OFFSET('Hygiene Data'!$I$5,0,10*ROW('Hygiene Data'!I54)),NA())</f>
        <v>#N/A</v>
      </c>
      <c r="BP60" s="300" t="e">
        <f ca="1">+IF(AND(ISNUMBER(OFFSET('Hygiene Data'!$I$7,0,10*ROW('Hygiene Data'!I54))),'Data Summary'!EE60="Yes"),OFFSET('Hygiene Data'!$I$7,0,10*ROW('Hygiene Data'!I54)),NA())</f>
        <v>#N/A</v>
      </c>
      <c r="BQ60" s="300" t="e">
        <f ca="1">+IF(AND(ISNUMBER(OFFSET('Hygiene Data'!$I$9,0,10*ROW('Hygiene Data'!I54))),'Data Summary'!EF60="Yes"),OFFSET('Hygiene Data'!$I$9,0,10*ROW('Hygiene Data'!I54)),NA())</f>
        <v>#N/A</v>
      </c>
    </row>
    <row r="61" spans="1:69" x14ac:dyDescent="0.2">
      <c r="A61" s="296" t="e">
        <f ca="1">+RIGHT('Data Summary'!A61,LEN('Data Summary'!A61)-9)</f>
        <v>#VALUE!</v>
      </c>
      <c r="B61" s="270" t="str">
        <f ca="1">+IF(ISTEXT('Data Summary'!B61),'Data Summary'!B61,"")</f>
        <v/>
      </c>
      <c r="C61" s="297" t="e">
        <f ca="1">+VALUE('Data Summary'!C61)</f>
        <v>#VALUE!</v>
      </c>
      <c r="D61" s="298" t="e">
        <f ca="1">+IF(AND(ISNUMBER(OFFSET('Water Data'!$D$4,0,10*ROW('Water Data'!D55))),'Data Summary'!BS61="Yes"),100-OFFSET('Water Data'!$D$4,0,10*ROW('Water Data'!D55)),NA())</f>
        <v>#N/A</v>
      </c>
      <c r="E61" s="298" t="e">
        <f ca="1">+IF(AND(ISNUMBER(OFFSET('Water Data'!$D$6,0,10*ROW('Water Data'!D55))),'Data Summary'!BT61="Yes"),OFFSET('Water Data'!$D$6,0,10*ROW('Water Data'!D55)),NA())</f>
        <v>#N/A</v>
      </c>
      <c r="F61" s="298" t="e">
        <f ca="1">+IF(AND(ISNUMBER(OFFSET('Water Data'!$D$9,0,10*ROW('Water Data'!D55))),'Data Summary'!BU61="Yes"),OFFSET('Water Data'!$D$9,0,10*ROW('Water Data'!D55)),NA())</f>
        <v>#N/A</v>
      </c>
      <c r="G61" s="298" t="e">
        <f ca="1">+IF(AND(ISNUMBER(OFFSET('Water Data'!$E$4,0,10*ROW('Water Data'!E55))),'Data Summary'!BV61="Yes"),100-OFFSET('Water Data'!$E$4,0,10*ROW('Water Data'!E55)),NA())</f>
        <v>#N/A</v>
      </c>
      <c r="H61" s="298" t="e">
        <f ca="1">+IF(AND(ISNUMBER(OFFSET('Water Data'!$E$6,0,10*ROW('Water Data'!E55))),'Data Summary'!BW61="Yes"),OFFSET('Water Data'!$E$6,0,10*ROW('Water Data'!E55)),NA())</f>
        <v>#N/A</v>
      </c>
      <c r="I61" s="298" t="e">
        <f ca="1">+IF(AND(ISNUMBER(OFFSET('Water Data'!$E$9,0,10*ROW('Water Data'!E55))),'Data Summary'!BX61="Yes"),OFFSET('Water Data'!$E$9,0,10*ROW('Water Data'!E55)),NA())</f>
        <v>#N/A</v>
      </c>
      <c r="J61" s="298" t="e">
        <f ca="1">+IF(AND(ISNUMBER(OFFSET('Water Data'!$F$4,0,10*ROW('Water Data'!F55))),'Data Summary'!BY61="Yes"),100-OFFSET('Water Data'!$F$4,0,10*ROW('Water Data'!F55)),NA())</f>
        <v>#N/A</v>
      </c>
      <c r="K61" s="298" t="e">
        <f ca="1">+IF(AND(ISNUMBER(OFFSET('Water Data'!$F$6,0,10*ROW('Water Data'!F55))),'Data Summary'!BZ61="Yes"),OFFSET('Water Data'!$F$6,0,10*ROW('Water Data'!F55)),NA())</f>
        <v>#N/A</v>
      </c>
      <c r="L61" s="298" t="e">
        <f ca="1">+IF(AND(ISNUMBER(OFFSET('Water Data'!$F$9,0,10*ROW('Water Data'!F55))),'Data Summary'!CA61="Yes"),OFFSET('Water Data'!$F$9,0,10*ROW('Water Data'!F55)),NA())</f>
        <v>#N/A</v>
      </c>
      <c r="M61" s="298" t="e">
        <f ca="1">+IF(AND(ISNUMBER(OFFSET('Water Data'!$G$4,0,10*ROW('Water Data'!G55))),'Data Summary'!CB61="Yes"),100-OFFSET('Water Data'!$G$4,0,10*ROW('Water Data'!G55)),NA())</f>
        <v>#N/A</v>
      </c>
      <c r="N61" s="298" t="e">
        <f ca="1">+IF(AND(ISNUMBER(OFFSET('Water Data'!$G$6,0,10*ROW('Water Data'!G55))),'Data Summary'!CC61="Yes"),OFFSET('Water Data'!$G$6,0,10*ROW('Water Data'!G55)),NA())</f>
        <v>#N/A</v>
      </c>
      <c r="O61" s="298" t="e">
        <f ca="1">+IF(AND(ISNUMBER(OFFSET('Water Data'!$G$9,0,10*ROW('Water Data'!G55))),'Data Summary'!CD61="Yes"),OFFSET('Water Data'!$G$9,0,10*ROW('Water Data'!G55)),NA())</f>
        <v>#N/A</v>
      </c>
      <c r="P61" s="298" t="e">
        <f ca="1">+IF(AND(ISNUMBER(OFFSET('Water Data'!$H$4,0,10*ROW('Water Data'!H55))),'Data Summary'!CE61="Yes"),100-OFFSET('Water Data'!$H$4,0,10*ROW('Water Data'!H55)),NA())</f>
        <v>#N/A</v>
      </c>
      <c r="Q61" s="298" t="e">
        <f ca="1">+IF(AND(ISNUMBER(OFFSET('Water Data'!$H$6,0,10*ROW('Water Data'!H55))),'Data Summary'!CF61="Yes"),OFFSET('Water Data'!$H$6,0,10*ROW('Water Data'!H55)),NA())</f>
        <v>#N/A</v>
      </c>
      <c r="R61" s="298" t="e">
        <f ca="1">+IF(AND(ISNUMBER(OFFSET('Water Data'!$H$9,0,10*ROW('Water Data'!H55))),'Data Summary'!CG61="Yes"),OFFSET('Water Data'!$H$9,0,10*ROW('Water Data'!H55)),NA())</f>
        <v>#N/A</v>
      </c>
      <c r="S61" s="298" t="e">
        <f ca="1">+IF(AND(ISNUMBER(OFFSET('Water Data'!$I$4,0,10*ROW('Water Data'!I55))),'Data Summary'!CH61="Yes"),100-OFFSET('Water Data'!$I$4,0,10*ROW('Water Data'!I55)),NA())</f>
        <v>#N/A</v>
      </c>
      <c r="T61" s="298" t="e">
        <f ca="1">+IF(AND(ISNUMBER(OFFSET('Water Data'!$I$6,0,10*ROW('Water Data'!I55))),'Data Summary'!CI61="Yes"),OFFSET('Water Data'!$I$6,0,10*ROW('Water Data'!I55)),NA())</f>
        <v>#N/A</v>
      </c>
      <c r="U61" s="298" t="e">
        <f ca="1">+IF(AND(ISNUMBER(OFFSET('Water Data'!$I$9,0,10*ROW('Water Data'!I55))),'Data Summary'!CJ61="Yes"),OFFSET('Water Data'!$I$9,0,10*ROW('Water Data'!I55)),NA())</f>
        <v>#N/A</v>
      </c>
      <c r="V61" s="299" t="e">
        <f ca="1">+IF(AND(ISNUMBER(OFFSET('Sanitation Data'!$D$4,0,10*ROW('Sanitation Data'!D55))),'Data Summary'!CK61="Yes"),100-OFFSET('Sanitation Data'!$D$4,0,10*ROW('Sanitation Data'!D55)),NA())</f>
        <v>#N/A</v>
      </c>
      <c r="W61" s="299" t="e">
        <f ca="1">+IF(AND(ISNUMBER(OFFSET('Sanitation Data'!$D$6,0,10*ROW('Sanitation Data'!D55))),'Data Summary'!CL61="Yes"),OFFSET('Sanitation Data'!$D$6,0,10*ROW('Sanitation Data'!D55)),NA())</f>
        <v>#N/A</v>
      </c>
      <c r="X61" s="299" t="e">
        <f ca="1">+IF(AND(ISNUMBER(OFFSET('Sanitation Data'!$D$10,0,10*ROW('Sanitation Data'!D55))),'Data Summary'!CM61="Yes"),OFFSET('Sanitation Data'!$D$10,0,10*ROW('Sanitation Data'!D55)),NA())</f>
        <v>#N/A</v>
      </c>
      <c r="Y61" s="299" t="e">
        <f ca="1">+IF(AND(ISNUMBER(OFFSET('Sanitation Data'!$D$11,0,10*ROW('Sanitation Data'!D55))),'Data Summary'!CN61="Yes"),OFFSET('Sanitation Data'!$D$11,0,10*ROW('Sanitation Data'!D55)),NA())</f>
        <v>#N/A</v>
      </c>
      <c r="Z61" s="299" t="e">
        <f ca="1">+IF(AND(ISNUMBER(OFFSET('Sanitation Data'!$D$12,0,10*ROW('Sanitation Data'!D55))),'Data Summary'!CO61="Yes"),OFFSET('Sanitation Data'!$D$12,0,10*ROW('Sanitation Data'!D55)),NA())</f>
        <v>#N/A</v>
      </c>
      <c r="AA61" s="299" t="e">
        <f ca="1">+IF(AND(ISNUMBER(OFFSET('Sanitation Data'!$E$4,0,10*ROW('Sanitation Data'!E55))),'Data Summary'!CP61="Yes"),100-OFFSET('Sanitation Data'!$E$4,0,10*ROW('Sanitation Data'!E55)),NA())</f>
        <v>#N/A</v>
      </c>
      <c r="AB61" s="299" t="e">
        <f ca="1">+IF(AND(ISNUMBER(OFFSET('Sanitation Data'!$E$6,0,10*ROW('Sanitation Data'!E55))),'Data Summary'!CQ61="Yes"),OFFSET('Sanitation Data'!$E$6,0,10*ROW('Sanitation Data'!E55)),NA())</f>
        <v>#N/A</v>
      </c>
      <c r="AC61" s="299" t="e">
        <f ca="1">+IF(AND(ISNUMBER(OFFSET('Sanitation Data'!$E$10,0,10*ROW('Sanitation Data'!E55))),'Data Summary'!CR61="Yes"),OFFSET('Sanitation Data'!$E$10,0,10*ROW('Sanitation Data'!E55)),NA())</f>
        <v>#N/A</v>
      </c>
      <c r="AD61" s="299" t="e">
        <f ca="1">+IF(AND(ISNUMBER(OFFSET('Sanitation Data'!$E$11,0,10*ROW('Sanitation Data'!E55))),'Data Summary'!CS61="Yes"),OFFSET('Sanitation Data'!$E$11,0,10*ROW('Sanitation Data'!E55)),NA())</f>
        <v>#N/A</v>
      </c>
      <c r="AE61" s="299" t="e">
        <f ca="1">+IF(AND(ISNUMBER(OFFSET('Sanitation Data'!$E$12,0,10*ROW('Sanitation Data'!E55))),'Data Summary'!CT61="Yes"),OFFSET('Sanitation Data'!$E$12,0,10*ROW('Sanitation Data'!E55)),NA())</f>
        <v>#N/A</v>
      </c>
      <c r="AF61" s="299" t="e">
        <f ca="1">+IF(AND(ISNUMBER(OFFSET('Sanitation Data'!$F$4,0,10*ROW('Sanitation Data'!F55))),'Data Summary'!CU61="Yes"),100-OFFSET('Sanitation Data'!$F$4,0,10*ROW('Sanitation Data'!F55)),NA())</f>
        <v>#N/A</v>
      </c>
      <c r="AG61" s="299" t="e">
        <f ca="1">+IF(AND(ISNUMBER(OFFSET('Sanitation Data'!$F$6,0,10*ROW('Sanitation Data'!F55))),'Data Summary'!CV61="Yes"),OFFSET('Sanitation Data'!$F$6,0,10*ROW('Sanitation Data'!F55)),NA())</f>
        <v>#N/A</v>
      </c>
      <c r="AH61" s="299" t="e">
        <f ca="1">+IF(AND(ISNUMBER(OFFSET('Sanitation Data'!$F$10,0,10*ROW('Sanitation Data'!F55))),'Data Summary'!CW61="Yes"),OFFSET('Sanitation Data'!$F$10,0,10*ROW('Sanitation Data'!F55)),NA())</f>
        <v>#N/A</v>
      </c>
      <c r="AI61" s="299" t="e">
        <f ca="1">+IF(AND(ISNUMBER(OFFSET('Sanitation Data'!$F$11,0,10*ROW('Sanitation Data'!F55))),'Data Summary'!CX61="Yes"),OFFSET('Sanitation Data'!$F$11,0,10*ROW('Sanitation Data'!F55)),NA())</f>
        <v>#N/A</v>
      </c>
      <c r="AJ61" s="299" t="e">
        <f ca="1">+IF(AND(ISNUMBER(OFFSET('Sanitation Data'!$F$12,0,10*ROW('Sanitation Data'!F55))),'Data Summary'!CY61="Yes"),OFFSET('Sanitation Data'!$F$12,0,10*ROW('Sanitation Data'!F55)),NA())</f>
        <v>#N/A</v>
      </c>
      <c r="AK61" s="299" t="e">
        <f ca="1">+IF(AND(ISNUMBER(OFFSET('Sanitation Data'!$G$4,0,10*ROW('Sanitation Data'!G55))),'Data Summary'!CZ61="Yes"),100-OFFSET('Sanitation Data'!$G$4,0,10*ROW('Sanitation Data'!G55)),NA())</f>
        <v>#N/A</v>
      </c>
      <c r="AL61" s="299" t="e">
        <f ca="1">+IF(AND(ISNUMBER(OFFSET('Sanitation Data'!$G$6,0,10*ROW('Sanitation Data'!G55))),'Data Summary'!DA61="Yes"),OFFSET('Sanitation Data'!$G$6,0,10*ROW('Sanitation Data'!G55)),NA())</f>
        <v>#N/A</v>
      </c>
      <c r="AM61" s="299" t="e">
        <f ca="1">+IF(AND(ISNUMBER(OFFSET('Sanitation Data'!$G$10,0,10*ROW('Sanitation Data'!G55))),'Data Summary'!DB61="Yes"),OFFSET('Sanitation Data'!$G$10,0,10*ROW('Sanitation Data'!G55)),NA())</f>
        <v>#N/A</v>
      </c>
      <c r="AN61" s="299" t="e">
        <f ca="1">+IF(AND(ISNUMBER(OFFSET('Sanitation Data'!$G$11,0,10*ROW('Sanitation Data'!G55))),'Data Summary'!DC61="Yes"),OFFSET('Sanitation Data'!$G$11,0,10*ROW('Sanitation Data'!G55)),NA())</f>
        <v>#N/A</v>
      </c>
      <c r="AO61" s="299" t="e">
        <f ca="1">+IF(AND(ISNUMBER(OFFSET('Sanitation Data'!$G$12,0,10*ROW('Sanitation Data'!G55))),'Data Summary'!DD61="Yes"),OFFSET('Sanitation Data'!$G$12,0,10*ROW('Sanitation Data'!G55)),NA())</f>
        <v>#N/A</v>
      </c>
      <c r="AP61" s="299" t="e">
        <f ca="1">+IF(AND(ISNUMBER(OFFSET('Sanitation Data'!$H$4,0,10*ROW('Sanitation Data'!H55))),'Data Summary'!DE61="Yes"),100-OFFSET('Sanitation Data'!$H$4,0,10*ROW('Sanitation Data'!H55)),NA())</f>
        <v>#N/A</v>
      </c>
      <c r="AQ61" s="299" t="e">
        <f ca="1">+IF(AND(ISNUMBER(OFFSET('Sanitation Data'!$H$6,0,10*ROW('Sanitation Data'!H55))),'Data Summary'!DF61="Yes"),OFFSET('Sanitation Data'!$H$6,0,10*ROW('Sanitation Data'!H55)),NA())</f>
        <v>#N/A</v>
      </c>
      <c r="AR61" s="299" t="e">
        <f ca="1">+IF(AND(ISNUMBER(OFFSET('Sanitation Data'!$H$10,0,10*ROW('Sanitation Data'!H55))),'Data Summary'!DG61="Yes"),OFFSET('Sanitation Data'!$H$10,0,10*ROW('Sanitation Data'!H55)),NA())</f>
        <v>#N/A</v>
      </c>
      <c r="AS61" s="299" t="e">
        <f ca="1">+IF(AND(ISNUMBER(OFFSET('Sanitation Data'!$H$11,0,10*ROW('Sanitation Data'!H55))),'Data Summary'!DH61="Yes"),OFFSET('Sanitation Data'!$H$11,0,10*ROW('Sanitation Data'!H55)),NA())</f>
        <v>#N/A</v>
      </c>
      <c r="AT61" s="299" t="e">
        <f ca="1">+IF(AND(ISNUMBER(OFFSET('Sanitation Data'!$H$12,0,10*ROW('Sanitation Data'!H55))),'Data Summary'!DI61="Yes"),OFFSET('Sanitation Data'!$H$12,0,10*ROW('Sanitation Data'!H55)),NA())</f>
        <v>#N/A</v>
      </c>
      <c r="AU61" s="299" t="e">
        <f ca="1">+IF(AND(ISNUMBER(OFFSET('Sanitation Data'!$I$4,0,10*ROW('Sanitation Data'!I55))),'Data Summary'!DJ61="Yes"),100-OFFSET('Sanitation Data'!$I$4,0,10*ROW('Sanitation Data'!I55)),NA())</f>
        <v>#N/A</v>
      </c>
      <c r="AV61" s="299" t="e">
        <f ca="1">+IF(AND(ISNUMBER(OFFSET('Sanitation Data'!$I$6,0,10*ROW('Sanitation Data'!I55))),'Data Summary'!DK61="Yes"),OFFSET('Sanitation Data'!$I$6,0,10*ROW('Sanitation Data'!I55)),NA())</f>
        <v>#N/A</v>
      </c>
      <c r="AW61" s="299" t="e">
        <f ca="1">+IF(AND(ISNUMBER(OFFSET('Sanitation Data'!$I$10,0,10*ROW('Sanitation Data'!I55))),'Data Summary'!DL61="Yes"),OFFSET('Sanitation Data'!$I$10,0,10*ROW('Sanitation Data'!I55)),NA())</f>
        <v>#N/A</v>
      </c>
      <c r="AX61" s="299" t="e">
        <f ca="1">+IF(AND(ISNUMBER(OFFSET('Sanitation Data'!$I$11,0,10*ROW('Sanitation Data'!I55))),'Data Summary'!DM61="Yes"),OFFSET('Sanitation Data'!$I$11,0,10*ROW('Sanitation Data'!I55)),NA())</f>
        <v>#N/A</v>
      </c>
      <c r="AY61" s="299" t="e">
        <f ca="1">+IF(AND(ISNUMBER(OFFSET('Sanitation Data'!$I$12,0,10*ROW('Sanitation Data'!I55))),'Data Summary'!DN61="Yes"),OFFSET('Sanitation Data'!$I$12,0,10*ROW('Sanitation Data'!I55)),NA())</f>
        <v>#N/A</v>
      </c>
      <c r="AZ61" s="300" t="e">
        <f ca="1">+IF(AND(ISNUMBER(OFFSET('Hygiene Data'!$D$5,0,10*ROW('Hygiene Data'!D55))),'Data Summary'!DO61="Yes"),OFFSET('Hygiene Data'!$D$5,0,10*ROW('Hygiene Data'!D55)),NA())</f>
        <v>#N/A</v>
      </c>
      <c r="BA61" s="300" t="e">
        <f ca="1">+IF(AND(ISNUMBER(OFFSET('Hygiene Data'!$D$7,0,10*ROW('Hygiene Data'!D55))),'Data Summary'!DP61="Yes"),OFFSET('Hygiene Data'!$D$7,0,10*ROW('Hygiene Data'!D55)),NA())</f>
        <v>#N/A</v>
      </c>
      <c r="BB61" s="300" t="e">
        <f ca="1">+IF(AND(ISNUMBER(OFFSET('Hygiene Data'!$D$9,0,10*ROW('Hygiene Data'!D55))),'Data Summary'!DQ61="Yes"),OFFSET('Hygiene Data'!$D$9,0,10*ROW('Hygiene Data'!D55)),NA())</f>
        <v>#N/A</v>
      </c>
      <c r="BC61" s="300" t="e">
        <f ca="1">+IF(AND(ISNUMBER(OFFSET('Hygiene Data'!$E$5,0,10*ROW('Hygiene Data'!E55))),'Data Summary'!DR61="Yes"),OFFSET('Hygiene Data'!$E$5,0,10*ROW('Hygiene Data'!E55)),NA())</f>
        <v>#N/A</v>
      </c>
      <c r="BD61" s="300" t="e">
        <f ca="1">+IF(AND(ISNUMBER(OFFSET('Hygiene Data'!$E$7,0,10*ROW('Hygiene Data'!E55))),'Data Summary'!DS61="Yes"),OFFSET('Hygiene Data'!$E$7,0,10*ROW('Hygiene Data'!E55)),NA())</f>
        <v>#N/A</v>
      </c>
      <c r="BE61" s="300" t="e">
        <f ca="1">+IF(AND(ISNUMBER(OFFSET('Hygiene Data'!$E$9,0,10*ROW('Hygiene Data'!E55))),'Data Summary'!DT61="Yes"),OFFSET('Hygiene Data'!$E$9,0,10*ROW('Hygiene Data'!E55)),NA())</f>
        <v>#N/A</v>
      </c>
      <c r="BF61" s="300" t="e">
        <f ca="1">+IF(AND(ISNUMBER(OFFSET('Hygiene Data'!$F$5,0,10*ROW('Hygiene Data'!F55))),'Data Summary'!DU61="Yes"),OFFSET('Hygiene Data'!$F$5,0,10*ROW('Hygiene Data'!F55)),NA())</f>
        <v>#N/A</v>
      </c>
      <c r="BG61" s="300" t="e">
        <f ca="1">+IF(AND(ISNUMBER(OFFSET('Hygiene Data'!$F$7,0,10*ROW('Hygiene Data'!F55))),'Data Summary'!DV61="Yes"),OFFSET('Hygiene Data'!$F$7,0,10*ROW('Hygiene Data'!F55)),NA())</f>
        <v>#N/A</v>
      </c>
      <c r="BH61" s="300" t="e">
        <f ca="1">+IF(AND(ISNUMBER(OFFSET('Hygiene Data'!$F$9,0,10*ROW('Hygiene Data'!F55))),'Data Summary'!DW61="Yes"),OFFSET('Hygiene Data'!$F$9,0,10*ROW('Hygiene Data'!F55)),NA())</f>
        <v>#N/A</v>
      </c>
      <c r="BI61" s="300" t="e">
        <f ca="1">+IF(AND(ISNUMBER(OFFSET('Hygiene Data'!$G$5,0,10*ROW('Hygiene Data'!G55))),'Data Summary'!DX61="Yes"),OFFSET('Hygiene Data'!$G$5,0,10*ROW('Hygiene Data'!G55)),NA())</f>
        <v>#N/A</v>
      </c>
      <c r="BJ61" s="300" t="e">
        <f ca="1">+IF(AND(ISNUMBER(OFFSET('Hygiene Data'!$G$7,0,10*ROW('Hygiene Data'!G55))),'Data Summary'!DY61="Yes"),OFFSET('Hygiene Data'!$G$7,0,10*ROW('Hygiene Data'!G55)),NA())</f>
        <v>#N/A</v>
      </c>
      <c r="BK61" s="300" t="e">
        <f ca="1">+IF(AND(ISNUMBER(OFFSET('Hygiene Data'!$G$9,0,10*ROW('Hygiene Data'!G55))),'Data Summary'!DZ61="Yes"),OFFSET('Hygiene Data'!$G$9,0,10*ROW('Hygiene Data'!G55)),NA())</f>
        <v>#N/A</v>
      </c>
      <c r="BL61" s="300" t="e">
        <f ca="1">+IF(AND(ISNUMBER(OFFSET('Hygiene Data'!$H$5,0,10*ROW('Hygiene Data'!H55))),'Data Summary'!EA61="Yes"),OFFSET('Hygiene Data'!$H$5,0,10*ROW('Hygiene Data'!H55)),NA())</f>
        <v>#N/A</v>
      </c>
      <c r="BM61" s="300" t="e">
        <f ca="1">+IF(AND(ISNUMBER(OFFSET('Hygiene Data'!$H$7,0,10*ROW('Hygiene Data'!H55))),'Data Summary'!EB61="Yes"),OFFSET('Hygiene Data'!$H$7,0,10*ROW('Hygiene Data'!H55)),NA())</f>
        <v>#N/A</v>
      </c>
      <c r="BN61" s="300" t="e">
        <f ca="1">+IF(AND(ISNUMBER(OFFSET('Hygiene Data'!$H$9,0,10*ROW('Hygiene Data'!H55))),'Data Summary'!EC61="Yes"),OFFSET('Hygiene Data'!$H$9,0,10*ROW('Hygiene Data'!H55)),NA())</f>
        <v>#N/A</v>
      </c>
      <c r="BO61" s="300" t="e">
        <f ca="1">+IF(AND(ISNUMBER(OFFSET('Hygiene Data'!$I$5,0,10*ROW('Hygiene Data'!I55))),'Data Summary'!ED61="Yes"),OFFSET('Hygiene Data'!$I$5,0,10*ROW('Hygiene Data'!I55)),NA())</f>
        <v>#N/A</v>
      </c>
      <c r="BP61" s="300" t="e">
        <f ca="1">+IF(AND(ISNUMBER(OFFSET('Hygiene Data'!$I$7,0,10*ROW('Hygiene Data'!I55))),'Data Summary'!EE61="Yes"),OFFSET('Hygiene Data'!$I$7,0,10*ROW('Hygiene Data'!I55)),NA())</f>
        <v>#N/A</v>
      </c>
      <c r="BQ61" s="300" t="e">
        <f ca="1">+IF(AND(ISNUMBER(OFFSET('Hygiene Data'!$I$9,0,10*ROW('Hygiene Data'!I55))),'Data Summary'!EF61="Yes"),OFFSET('Hygiene Data'!$I$9,0,10*ROW('Hygiene Data'!I55)),NA())</f>
        <v>#N/A</v>
      </c>
    </row>
    <row r="62" spans="1:69" x14ac:dyDescent="0.2">
      <c r="A62" s="296" t="e">
        <f ca="1">+RIGHT('Data Summary'!A62,LEN('Data Summary'!A62)-9)</f>
        <v>#VALUE!</v>
      </c>
      <c r="B62" s="270" t="str">
        <f ca="1">+IF(ISTEXT('Data Summary'!B62),'Data Summary'!B62,"")</f>
        <v/>
      </c>
      <c r="C62" s="297" t="e">
        <f ca="1">+VALUE('Data Summary'!C62)</f>
        <v>#VALUE!</v>
      </c>
      <c r="D62" s="298" t="e">
        <f ca="1">+IF(AND(ISNUMBER(OFFSET('Water Data'!$D$4,0,10*ROW('Water Data'!D56))),'Data Summary'!BS62="Yes"),100-OFFSET('Water Data'!$D$4,0,10*ROW('Water Data'!D56)),NA())</f>
        <v>#N/A</v>
      </c>
      <c r="E62" s="298" t="e">
        <f ca="1">+IF(AND(ISNUMBER(OFFSET('Water Data'!$D$6,0,10*ROW('Water Data'!D56))),'Data Summary'!BT62="Yes"),OFFSET('Water Data'!$D$6,0,10*ROW('Water Data'!D56)),NA())</f>
        <v>#N/A</v>
      </c>
      <c r="F62" s="298" t="e">
        <f ca="1">+IF(AND(ISNUMBER(OFFSET('Water Data'!$D$9,0,10*ROW('Water Data'!D56))),'Data Summary'!BU62="Yes"),OFFSET('Water Data'!$D$9,0,10*ROW('Water Data'!D56)),NA())</f>
        <v>#N/A</v>
      </c>
      <c r="G62" s="298" t="e">
        <f ca="1">+IF(AND(ISNUMBER(OFFSET('Water Data'!$E$4,0,10*ROW('Water Data'!E56))),'Data Summary'!BV62="Yes"),100-OFFSET('Water Data'!$E$4,0,10*ROW('Water Data'!E56)),NA())</f>
        <v>#N/A</v>
      </c>
      <c r="H62" s="298" t="e">
        <f ca="1">+IF(AND(ISNUMBER(OFFSET('Water Data'!$E$6,0,10*ROW('Water Data'!E56))),'Data Summary'!BW62="Yes"),OFFSET('Water Data'!$E$6,0,10*ROW('Water Data'!E56)),NA())</f>
        <v>#N/A</v>
      </c>
      <c r="I62" s="298" t="e">
        <f ca="1">+IF(AND(ISNUMBER(OFFSET('Water Data'!$E$9,0,10*ROW('Water Data'!E56))),'Data Summary'!BX62="Yes"),OFFSET('Water Data'!$E$9,0,10*ROW('Water Data'!E56)),NA())</f>
        <v>#N/A</v>
      </c>
      <c r="J62" s="298" t="e">
        <f ca="1">+IF(AND(ISNUMBER(OFFSET('Water Data'!$F$4,0,10*ROW('Water Data'!F56))),'Data Summary'!BY62="Yes"),100-OFFSET('Water Data'!$F$4,0,10*ROW('Water Data'!F56)),NA())</f>
        <v>#N/A</v>
      </c>
      <c r="K62" s="298" t="e">
        <f ca="1">+IF(AND(ISNUMBER(OFFSET('Water Data'!$F$6,0,10*ROW('Water Data'!F56))),'Data Summary'!BZ62="Yes"),OFFSET('Water Data'!$F$6,0,10*ROW('Water Data'!F56)),NA())</f>
        <v>#N/A</v>
      </c>
      <c r="L62" s="298" t="e">
        <f ca="1">+IF(AND(ISNUMBER(OFFSET('Water Data'!$F$9,0,10*ROW('Water Data'!F56))),'Data Summary'!CA62="Yes"),OFFSET('Water Data'!$F$9,0,10*ROW('Water Data'!F56)),NA())</f>
        <v>#N/A</v>
      </c>
      <c r="M62" s="298" t="e">
        <f ca="1">+IF(AND(ISNUMBER(OFFSET('Water Data'!$G$4,0,10*ROW('Water Data'!G56))),'Data Summary'!CB62="Yes"),100-OFFSET('Water Data'!$G$4,0,10*ROW('Water Data'!G56)),NA())</f>
        <v>#N/A</v>
      </c>
      <c r="N62" s="298" t="e">
        <f ca="1">+IF(AND(ISNUMBER(OFFSET('Water Data'!$G$6,0,10*ROW('Water Data'!G56))),'Data Summary'!CC62="Yes"),OFFSET('Water Data'!$G$6,0,10*ROW('Water Data'!G56)),NA())</f>
        <v>#N/A</v>
      </c>
      <c r="O62" s="298" t="e">
        <f ca="1">+IF(AND(ISNUMBER(OFFSET('Water Data'!$G$9,0,10*ROW('Water Data'!G56))),'Data Summary'!CD62="Yes"),OFFSET('Water Data'!$G$9,0,10*ROW('Water Data'!G56)),NA())</f>
        <v>#N/A</v>
      </c>
      <c r="P62" s="298" t="e">
        <f ca="1">+IF(AND(ISNUMBER(OFFSET('Water Data'!$H$4,0,10*ROW('Water Data'!H56))),'Data Summary'!CE62="Yes"),100-OFFSET('Water Data'!$H$4,0,10*ROW('Water Data'!H56)),NA())</f>
        <v>#N/A</v>
      </c>
      <c r="Q62" s="298" t="e">
        <f ca="1">+IF(AND(ISNUMBER(OFFSET('Water Data'!$H$6,0,10*ROW('Water Data'!H56))),'Data Summary'!CF62="Yes"),OFFSET('Water Data'!$H$6,0,10*ROW('Water Data'!H56)),NA())</f>
        <v>#N/A</v>
      </c>
      <c r="R62" s="298" t="e">
        <f ca="1">+IF(AND(ISNUMBER(OFFSET('Water Data'!$H$9,0,10*ROW('Water Data'!H56))),'Data Summary'!CG62="Yes"),OFFSET('Water Data'!$H$9,0,10*ROW('Water Data'!H56)),NA())</f>
        <v>#N/A</v>
      </c>
      <c r="S62" s="298" t="e">
        <f ca="1">+IF(AND(ISNUMBER(OFFSET('Water Data'!$I$4,0,10*ROW('Water Data'!I56))),'Data Summary'!CH62="Yes"),100-OFFSET('Water Data'!$I$4,0,10*ROW('Water Data'!I56)),NA())</f>
        <v>#N/A</v>
      </c>
      <c r="T62" s="298" t="e">
        <f ca="1">+IF(AND(ISNUMBER(OFFSET('Water Data'!$I$6,0,10*ROW('Water Data'!I56))),'Data Summary'!CI62="Yes"),OFFSET('Water Data'!$I$6,0,10*ROW('Water Data'!I56)),NA())</f>
        <v>#N/A</v>
      </c>
      <c r="U62" s="298" t="e">
        <f ca="1">+IF(AND(ISNUMBER(OFFSET('Water Data'!$I$9,0,10*ROW('Water Data'!I56))),'Data Summary'!CJ62="Yes"),OFFSET('Water Data'!$I$9,0,10*ROW('Water Data'!I56)),NA())</f>
        <v>#N/A</v>
      </c>
      <c r="V62" s="299" t="e">
        <f ca="1">+IF(AND(ISNUMBER(OFFSET('Sanitation Data'!$D$4,0,10*ROW('Sanitation Data'!D56))),'Data Summary'!CK62="Yes"),100-OFFSET('Sanitation Data'!$D$4,0,10*ROW('Sanitation Data'!D56)),NA())</f>
        <v>#N/A</v>
      </c>
      <c r="W62" s="299" t="e">
        <f ca="1">+IF(AND(ISNUMBER(OFFSET('Sanitation Data'!$D$6,0,10*ROW('Sanitation Data'!D56))),'Data Summary'!CL62="Yes"),OFFSET('Sanitation Data'!$D$6,0,10*ROW('Sanitation Data'!D56)),NA())</f>
        <v>#N/A</v>
      </c>
      <c r="X62" s="299" t="e">
        <f ca="1">+IF(AND(ISNUMBER(OFFSET('Sanitation Data'!$D$10,0,10*ROW('Sanitation Data'!D56))),'Data Summary'!CM62="Yes"),OFFSET('Sanitation Data'!$D$10,0,10*ROW('Sanitation Data'!D56)),NA())</f>
        <v>#N/A</v>
      </c>
      <c r="Y62" s="299" t="e">
        <f ca="1">+IF(AND(ISNUMBER(OFFSET('Sanitation Data'!$D$11,0,10*ROW('Sanitation Data'!D56))),'Data Summary'!CN62="Yes"),OFFSET('Sanitation Data'!$D$11,0,10*ROW('Sanitation Data'!D56)),NA())</f>
        <v>#N/A</v>
      </c>
      <c r="Z62" s="299" t="e">
        <f ca="1">+IF(AND(ISNUMBER(OFFSET('Sanitation Data'!$D$12,0,10*ROW('Sanitation Data'!D56))),'Data Summary'!CO62="Yes"),OFFSET('Sanitation Data'!$D$12,0,10*ROW('Sanitation Data'!D56)),NA())</f>
        <v>#N/A</v>
      </c>
      <c r="AA62" s="299" t="e">
        <f ca="1">+IF(AND(ISNUMBER(OFFSET('Sanitation Data'!$E$4,0,10*ROW('Sanitation Data'!E56))),'Data Summary'!CP62="Yes"),100-OFFSET('Sanitation Data'!$E$4,0,10*ROW('Sanitation Data'!E56)),NA())</f>
        <v>#N/A</v>
      </c>
      <c r="AB62" s="299" t="e">
        <f ca="1">+IF(AND(ISNUMBER(OFFSET('Sanitation Data'!$E$6,0,10*ROW('Sanitation Data'!E56))),'Data Summary'!CQ62="Yes"),OFFSET('Sanitation Data'!$E$6,0,10*ROW('Sanitation Data'!E56)),NA())</f>
        <v>#N/A</v>
      </c>
      <c r="AC62" s="299" t="e">
        <f ca="1">+IF(AND(ISNUMBER(OFFSET('Sanitation Data'!$E$10,0,10*ROW('Sanitation Data'!E56))),'Data Summary'!CR62="Yes"),OFFSET('Sanitation Data'!$E$10,0,10*ROW('Sanitation Data'!E56)),NA())</f>
        <v>#N/A</v>
      </c>
      <c r="AD62" s="299" t="e">
        <f ca="1">+IF(AND(ISNUMBER(OFFSET('Sanitation Data'!$E$11,0,10*ROW('Sanitation Data'!E56))),'Data Summary'!CS62="Yes"),OFFSET('Sanitation Data'!$E$11,0,10*ROW('Sanitation Data'!E56)),NA())</f>
        <v>#N/A</v>
      </c>
      <c r="AE62" s="299" t="e">
        <f ca="1">+IF(AND(ISNUMBER(OFFSET('Sanitation Data'!$E$12,0,10*ROW('Sanitation Data'!E56))),'Data Summary'!CT62="Yes"),OFFSET('Sanitation Data'!$E$12,0,10*ROW('Sanitation Data'!E56)),NA())</f>
        <v>#N/A</v>
      </c>
      <c r="AF62" s="299" t="e">
        <f ca="1">+IF(AND(ISNUMBER(OFFSET('Sanitation Data'!$F$4,0,10*ROW('Sanitation Data'!F56))),'Data Summary'!CU62="Yes"),100-OFFSET('Sanitation Data'!$F$4,0,10*ROW('Sanitation Data'!F56)),NA())</f>
        <v>#N/A</v>
      </c>
      <c r="AG62" s="299" t="e">
        <f ca="1">+IF(AND(ISNUMBER(OFFSET('Sanitation Data'!$F$6,0,10*ROW('Sanitation Data'!F56))),'Data Summary'!CV62="Yes"),OFFSET('Sanitation Data'!$F$6,0,10*ROW('Sanitation Data'!F56)),NA())</f>
        <v>#N/A</v>
      </c>
      <c r="AH62" s="299" t="e">
        <f ca="1">+IF(AND(ISNUMBER(OFFSET('Sanitation Data'!$F$10,0,10*ROW('Sanitation Data'!F56))),'Data Summary'!CW62="Yes"),OFFSET('Sanitation Data'!$F$10,0,10*ROW('Sanitation Data'!F56)),NA())</f>
        <v>#N/A</v>
      </c>
      <c r="AI62" s="299" t="e">
        <f ca="1">+IF(AND(ISNUMBER(OFFSET('Sanitation Data'!$F$11,0,10*ROW('Sanitation Data'!F56))),'Data Summary'!CX62="Yes"),OFFSET('Sanitation Data'!$F$11,0,10*ROW('Sanitation Data'!F56)),NA())</f>
        <v>#N/A</v>
      </c>
      <c r="AJ62" s="299" t="e">
        <f ca="1">+IF(AND(ISNUMBER(OFFSET('Sanitation Data'!$F$12,0,10*ROW('Sanitation Data'!F56))),'Data Summary'!CY62="Yes"),OFFSET('Sanitation Data'!$F$12,0,10*ROW('Sanitation Data'!F56)),NA())</f>
        <v>#N/A</v>
      </c>
      <c r="AK62" s="299" t="e">
        <f ca="1">+IF(AND(ISNUMBER(OFFSET('Sanitation Data'!$G$4,0,10*ROW('Sanitation Data'!G56))),'Data Summary'!CZ62="Yes"),100-OFFSET('Sanitation Data'!$G$4,0,10*ROW('Sanitation Data'!G56)),NA())</f>
        <v>#N/A</v>
      </c>
      <c r="AL62" s="299" t="e">
        <f ca="1">+IF(AND(ISNUMBER(OFFSET('Sanitation Data'!$G$6,0,10*ROW('Sanitation Data'!G56))),'Data Summary'!DA62="Yes"),OFFSET('Sanitation Data'!$G$6,0,10*ROW('Sanitation Data'!G56)),NA())</f>
        <v>#N/A</v>
      </c>
      <c r="AM62" s="299" t="e">
        <f ca="1">+IF(AND(ISNUMBER(OFFSET('Sanitation Data'!$G$10,0,10*ROW('Sanitation Data'!G56))),'Data Summary'!DB62="Yes"),OFFSET('Sanitation Data'!$G$10,0,10*ROW('Sanitation Data'!G56)),NA())</f>
        <v>#N/A</v>
      </c>
      <c r="AN62" s="299" t="e">
        <f ca="1">+IF(AND(ISNUMBER(OFFSET('Sanitation Data'!$G$11,0,10*ROW('Sanitation Data'!G56))),'Data Summary'!DC62="Yes"),OFFSET('Sanitation Data'!$G$11,0,10*ROW('Sanitation Data'!G56)),NA())</f>
        <v>#N/A</v>
      </c>
      <c r="AO62" s="299" t="e">
        <f ca="1">+IF(AND(ISNUMBER(OFFSET('Sanitation Data'!$G$12,0,10*ROW('Sanitation Data'!G56))),'Data Summary'!DD62="Yes"),OFFSET('Sanitation Data'!$G$12,0,10*ROW('Sanitation Data'!G56)),NA())</f>
        <v>#N/A</v>
      </c>
      <c r="AP62" s="299" t="e">
        <f ca="1">+IF(AND(ISNUMBER(OFFSET('Sanitation Data'!$H$4,0,10*ROW('Sanitation Data'!H56))),'Data Summary'!DE62="Yes"),100-OFFSET('Sanitation Data'!$H$4,0,10*ROW('Sanitation Data'!H56)),NA())</f>
        <v>#N/A</v>
      </c>
      <c r="AQ62" s="299" t="e">
        <f ca="1">+IF(AND(ISNUMBER(OFFSET('Sanitation Data'!$H$6,0,10*ROW('Sanitation Data'!H56))),'Data Summary'!DF62="Yes"),OFFSET('Sanitation Data'!$H$6,0,10*ROW('Sanitation Data'!H56)),NA())</f>
        <v>#N/A</v>
      </c>
      <c r="AR62" s="299" t="e">
        <f ca="1">+IF(AND(ISNUMBER(OFFSET('Sanitation Data'!$H$10,0,10*ROW('Sanitation Data'!H56))),'Data Summary'!DG62="Yes"),OFFSET('Sanitation Data'!$H$10,0,10*ROW('Sanitation Data'!H56)),NA())</f>
        <v>#N/A</v>
      </c>
      <c r="AS62" s="299" t="e">
        <f ca="1">+IF(AND(ISNUMBER(OFFSET('Sanitation Data'!$H$11,0,10*ROW('Sanitation Data'!H56))),'Data Summary'!DH62="Yes"),OFFSET('Sanitation Data'!$H$11,0,10*ROW('Sanitation Data'!H56)),NA())</f>
        <v>#N/A</v>
      </c>
      <c r="AT62" s="299" t="e">
        <f ca="1">+IF(AND(ISNUMBER(OFFSET('Sanitation Data'!$H$12,0,10*ROW('Sanitation Data'!H56))),'Data Summary'!DI62="Yes"),OFFSET('Sanitation Data'!$H$12,0,10*ROW('Sanitation Data'!H56)),NA())</f>
        <v>#N/A</v>
      </c>
      <c r="AU62" s="299" t="e">
        <f ca="1">+IF(AND(ISNUMBER(OFFSET('Sanitation Data'!$I$4,0,10*ROW('Sanitation Data'!I56))),'Data Summary'!DJ62="Yes"),100-OFFSET('Sanitation Data'!$I$4,0,10*ROW('Sanitation Data'!I56)),NA())</f>
        <v>#N/A</v>
      </c>
      <c r="AV62" s="299" t="e">
        <f ca="1">+IF(AND(ISNUMBER(OFFSET('Sanitation Data'!$I$6,0,10*ROW('Sanitation Data'!I56))),'Data Summary'!DK62="Yes"),OFFSET('Sanitation Data'!$I$6,0,10*ROW('Sanitation Data'!I56)),NA())</f>
        <v>#N/A</v>
      </c>
      <c r="AW62" s="299" t="e">
        <f ca="1">+IF(AND(ISNUMBER(OFFSET('Sanitation Data'!$I$10,0,10*ROW('Sanitation Data'!I56))),'Data Summary'!DL62="Yes"),OFFSET('Sanitation Data'!$I$10,0,10*ROW('Sanitation Data'!I56)),NA())</f>
        <v>#N/A</v>
      </c>
      <c r="AX62" s="299" t="e">
        <f ca="1">+IF(AND(ISNUMBER(OFFSET('Sanitation Data'!$I$11,0,10*ROW('Sanitation Data'!I56))),'Data Summary'!DM62="Yes"),OFFSET('Sanitation Data'!$I$11,0,10*ROW('Sanitation Data'!I56)),NA())</f>
        <v>#N/A</v>
      </c>
      <c r="AY62" s="299" t="e">
        <f ca="1">+IF(AND(ISNUMBER(OFFSET('Sanitation Data'!$I$12,0,10*ROW('Sanitation Data'!I56))),'Data Summary'!DN62="Yes"),OFFSET('Sanitation Data'!$I$12,0,10*ROW('Sanitation Data'!I56)),NA())</f>
        <v>#N/A</v>
      </c>
      <c r="AZ62" s="300" t="e">
        <f ca="1">+IF(AND(ISNUMBER(OFFSET('Hygiene Data'!$D$5,0,10*ROW('Hygiene Data'!D56))),'Data Summary'!DO62="Yes"),OFFSET('Hygiene Data'!$D$5,0,10*ROW('Hygiene Data'!D56)),NA())</f>
        <v>#N/A</v>
      </c>
      <c r="BA62" s="300" t="e">
        <f ca="1">+IF(AND(ISNUMBER(OFFSET('Hygiene Data'!$D$7,0,10*ROW('Hygiene Data'!D56))),'Data Summary'!DP62="Yes"),OFFSET('Hygiene Data'!$D$7,0,10*ROW('Hygiene Data'!D56)),NA())</f>
        <v>#N/A</v>
      </c>
      <c r="BB62" s="300" t="e">
        <f ca="1">+IF(AND(ISNUMBER(OFFSET('Hygiene Data'!$D$9,0,10*ROW('Hygiene Data'!D56))),'Data Summary'!DQ62="Yes"),OFFSET('Hygiene Data'!$D$9,0,10*ROW('Hygiene Data'!D56)),NA())</f>
        <v>#N/A</v>
      </c>
      <c r="BC62" s="300" t="e">
        <f ca="1">+IF(AND(ISNUMBER(OFFSET('Hygiene Data'!$E$5,0,10*ROW('Hygiene Data'!E56))),'Data Summary'!DR62="Yes"),OFFSET('Hygiene Data'!$E$5,0,10*ROW('Hygiene Data'!E56)),NA())</f>
        <v>#N/A</v>
      </c>
      <c r="BD62" s="300" t="e">
        <f ca="1">+IF(AND(ISNUMBER(OFFSET('Hygiene Data'!$E$7,0,10*ROW('Hygiene Data'!E56))),'Data Summary'!DS62="Yes"),OFFSET('Hygiene Data'!$E$7,0,10*ROW('Hygiene Data'!E56)),NA())</f>
        <v>#N/A</v>
      </c>
      <c r="BE62" s="300" t="e">
        <f ca="1">+IF(AND(ISNUMBER(OFFSET('Hygiene Data'!$E$9,0,10*ROW('Hygiene Data'!E56))),'Data Summary'!DT62="Yes"),OFFSET('Hygiene Data'!$E$9,0,10*ROW('Hygiene Data'!E56)),NA())</f>
        <v>#N/A</v>
      </c>
      <c r="BF62" s="300" t="e">
        <f ca="1">+IF(AND(ISNUMBER(OFFSET('Hygiene Data'!$F$5,0,10*ROW('Hygiene Data'!F56))),'Data Summary'!DU62="Yes"),OFFSET('Hygiene Data'!$F$5,0,10*ROW('Hygiene Data'!F56)),NA())</f>
        <v>#N/A</v>
      </c>
      <c r="BG62" s="300" t="e">
        <f ca="1">+IF(AND(ISNUMBER(OFFSET('Hygiene Data'!$F$7,0,10*ROW('Hygiene Data'!F56))),'Data Summary'!DV62="Yes"),OFFSET('Hygiene Data'!$F$7,0,10*ROW('Hygiene Data'!F56)),NA())</f>
        <v>#N/A</v>
      </c>
      <c r="BH62" s="300" t="e">
        <f ca="1">+IF(AND(ISNUMBER(OFFSET('Hygiene Data'!$F$9,0,10*ROW('Hygiene Data'!F56))),'Data Summary'!DW62="Yes"),OFFSET('Hygiene Data'!$F$9,0,10*ROW('Hygiene Data'!F56)),NA())</f>
        <v>#N/A</v>
      </c>
      <c r="BI62" s="300" t="e">
        <f ca="1">+IF(AND(ISNUMBER(OFFSET('Hygiene Data'!$G$5,0,10*ROW('Hygiene Data'!G56))),'Data Summary'!DX62="Yes"),OFFSET('Hygiene Data'!$G$5,0,10*ROW('Hygiene Data'!G56)),NA())</f>
        <v>#N/A</v>
      </c>
      <c r="BJ62" s="300" t="e">
        <f ca="1">+IF(AND(ISNUMBER(OFFSET('Hygiene Data'!$G$7,0,10*ROW('Hygiene Data'!G56))),'Data Summary'!DY62="Yes"),OFFSET('Hygiene Data'!$G$7,0,10*ROW('Hygiene Data'!G56)),NA())</f>
        <v>#N/A</v>
      </c>
      <c r="BK62" s="300" t="e">
        <f ca="1">+IF(AND(ISNUMBER(OFFSET('Hygiene Data'!$G$9,0,10*ROW('Hygiene Data'!G56))),'Data Summary'!DZ62="Yes"),OFFSET('Hygiene Data'!$G$9,0,10*ROW('Hygiene Data'!G56)),NA())</f>
        <v>#N/A</v>
      </c>
      <c r="BL62" s="300" t="e">
        <f ca="1">+IF(AND(ISNUMBER(OFFSET('Hygiene Data'!$H$5,0,10*ROW('Hygiene Data'!H56))),'Data Summary'!EA62="Yes"),OFFSET('Hygiene Data'!$H$5,0,10*ROW('Hygiene Data'!H56)),NA())</f>
        <v>#N/A</v>
      </c>
      <c r="BM62" s="300" t="e">
        <f ca="1">+IF(AND(ISNUMBER(OFFSET('Hygiene Data'!$H$7,0,10*ROW('Hygiene Data'!H56))),'Data Summary'!EB62="Yes"),OFFSET('Hygiene Data'!$H$7,0,10*ROW('Hygiene Data'!H56)),NA())</f>
        <v>#N/A</v>
      </c>
      <c r="BN62" s="300" t="e">
        <f ca="1">+IF(AND(ISNUMBER(OFFSET('Hygiene Data'!$H$9,0,10*ROW('Hygiene Data'!H56))),'Data Summary'!EC62="Yes"),OFFSET('Hygiene Data'!$H$9,0,10*ROW('Hygiene Data'!H56)),NA())</f>
        <v>#N/A</v>
      </c>
      <c r="BO62" s="300" t="e">
        <f ca="1">+IF(AND(ISNUMBER(OFFSET('Hygiene Data'!$I$5,0,10*ROW('Hygiene Data'!I56))),'Data Summary'!ED62="Yes"),OFFSET('Hygiene Data'!$I$5,0,10*ROW('Hygiene Data'!I56)),NA())</f>
        <v>#N/A</v>
      </c>
      <c r="BP62" s="300" t="e">
        <f ca="1">+IF(AND(ISNUMBER(OFFSET('Hygiene Data'!$I$7,0,10*ROW('Hygiene Data'!I56))),'Data Summary'!EE62="Yes"),OFFSET('Hygiene Data'!$I$7,0,10*ROW('Hygiene Data'!I56)),NA())</f>
        <v>#N/A</v>
      </c>
      <c r="BQ62" s="300" t="e">
        <f ca="1">+IF(AND(ISNUMBER(OFFSET('Hygiene Data'!$I$9,0,10*ROW('Hygiene Data'!I56))),'Data Summary'!EF62="Yes"),OFFSET('Hygiene Data'!$I$9,0,10*ROW('Hygiene Data'!I56)),NA())</f>
        <v>#N/A</v>
      </c>
    </row>
    <row r="63" spans="1:69" x14ac:dyDescent="0.2">
      <c r="A63" s="296" t="e">
        <f ca="1">+RIGHT('Data Summary'!A63,LEN('Data Summary'!A63)-9)</f>
        <v>#VALUE!</v>
      </c>
      <c r="B63" s="270" t="str">
        <f ca="1">+IF(ISTEXT('Data Summary'!B63),'Data Summary'!B63,"")</f>
        <v/>
      </c>
      <c r="C63" s="297" t="e">
        <f ca="1">+VALUE('Data Summary'!C63)</f>
        <v>#VALUE!</v>
      </c>
      <c r="D63" s="298" t="e">
        <f ca="1">+IF(AND(ISNUMBER(OFFSET('Water Data'!$D$4,0,10*ROW('Water Data'!D57))),'Data Summary'!BS63="Yes"),100-OFFSET('Water Data'!$D$4,0,10*ROW('Water Data'!D57)),NA())</f>
        <v>#N/A</v>
      </c>
      <c r="E63" s="298" t="e">
        <f ca="1">+IF(AND(ISNUMBER(OFFSET('Water Data'!$D$6,0,10*ROW('Water Data'!D57))),'Data Summary'!BT63="Yes"),OFFSET('Water Data'!$D$6,0,10*ROW('Water Data'!D57)),NA())</f>
        <v>#N/A</v>
      </c>
      <c r="F63" s="298" t="e">
        <f ca="1">+IF(AND(ISNUMBER(OFFSET('Water Data'!$D$9,0,10*ROW('Water Data'!D57))),'Data Summary'!BU63="Yes"),OFFSET('Water Data'!$D$9,0,10*ROW('Water Data'!D57)),NA())</f>
        <v>#N/A</v>
      </c>
      <c r="G63" s="298" t="e">
        <f ca="1">+IF(AND(ISNUMBER(OFFSET('Water Data'!$E$4,0,10*ROW('Water Data'!E57))),'Data Summary'!BV63="Yes"),100-OFFSET('Water Data'!$E$4,0,10*ROW('Water Data'!E57)),NA())</f>
        <v>#N/A</v>
      </c>
      <c r="H63" s="298" t="e">
        <f ca="1">+IF(AND(ISNUMBER(OFFSET('Water Data'!$E$6,0,10*ROW('Water Data'!E57))),'Data Summary'!BW63="Yes"),OFFSET('Water Data'!$E$6,0,10*ROW('Water Data'!E57)),NA())</f>
        <v>#N/A</v>
      </c>
      <c r="I63" s="298" t="e">
        <f ca="1">+IF(AND(ISNUMBER(OFFSET('Water Data'!$E$9,0,10*ROW('Water Data'!E57))),'Data Summary'!BX63="Yes"),OFFSET('Water Data'!$E$9,0,10*ROW('Water Data'!E57)),NA())</f>
        <v>#N/A</v>
      </c>
      <c r="J63" s="298" t="e">
        <f ca="1">+IF(AND(ISNUMBER(OFFSET('Water Data'!$F$4,0,10*ROW('Water Data'!F57))),'Data Summary'!BY63="Yes"),100-OFFSET('Water Data'!$F$4,0,10*ROW('Water Data'!F57)),NA())</f>
        <v>#N/A</v>
      </c>
      <c r="K63" s="298" t="e">
        <f ca="1">+IF(AND(ISNUMBER(OFFSET('Water Data'!$F$6,0,10*ROW('Water Data'!F57))),'Data Summary'!BZ63="Yes"),OFFSET('Water Data'!$F$6,0,10*ROW('Water Data'!F57)),NA())</f>
        <v>#N/A</v>
      </c>
      <c r="L63" s="298" t="e">
        <f ca="1">+IF(AND(ISNUMBER(OFFSET('Water Data'!$F$9,0,10*ROW('Water Data'!F57))),'Data Summary'!CA63="Yes"),OFFSET('Water Data'!$F$9,0,10*ROW('Water Data'!F57)),NA())</f>
        <v>#N/A</v>
      </c>
      <c r="M63" s="298" t="e">
        <f ca="1">+IF(AND(ISNUMBER(OFFSET('Water Data'!$G$4,0,10*ROW('Water Data'!G57))),'Data Summary'!CB63="Yes"),100-OFFSET('Water Data'!$G$4,0,10*ROW('Water Data'!G57)),NA())</f>
        <v>#N/A</v>
      </c>
      <c r="N63" s="298" t="e">
        <f ca="1">+IF(AND(ISNUMBER(OFFSET('Water Data'!$G$6,0,10*ROW('Water Data'!G57))),'Data Summary'!CC63="Yes"),OFFSET('Water Data'!$G$6,0,10*ROW('Water Data'!G57)),NA())</f>
        <v>#N/A</v>
      </c>
      <c r="O63" s="298" t="e">
        <f ca="1">+IF(AND(ISNUMBER(OFFSET('Water Data'!$G$9,0,10*ROW('Water Data'!G57))),'Data Summary'!CD63="Yes"),OFFSET('Water Data'!$G$9,0,10*ROW('Water Data'!G57)),NA())</f>
        <v>#N/A</v>
      </c>
      <c r="P63" s="298" t="e">
        <f ca="1">+IF(AND(ISNUMBER(OFFSET('Water Data'!$H$4,0,10*ROW('Water Data'!H57))),'Data Summary'!CE63="Yes"),100-OFFSET('Water Data'!$H$4,0,10*ROW('Water Data'!H57)),NA())</f>
        <v>#N/A</v>
      </c>
      <c r="Q63" s="298" t="e">
        <f ca="1">+IF(AND(ISNUMBER(OFFSET('Water Data'!$H$6,0,10*ROW('Water Data'!H57))),'Data Summary'!CF63="Yes"),OFFSET('Water Data'!$H$6,0,10*ROW('Water Data'!H57)),NA())</f>
        <v>#N/A</v>
      </c>
      <c r="R63" s="298" t="e">
        <f ca="1">+IF(AND(ISNUMBER(OFFSET('Water Data'!$H$9,0,10*ROW('Water Data'!H57))),'Data Summary'!CG63="Yes"),OFFSET('Water Data'!$H$9,0,10*ROW('Water Data'!H57)),NA())</f>
        <v>#N/A</v>
      </c>
      <c r="S63" s="298" t="e">
        <f ca="1">+IF(AND(ISNUMBER(OFFSET('Water Data'!$I$4,0,10*ROW('Water Data'!I57))),'Data Summary'!CH63="Yes"),100-OFFSET('Water Data'!$I$4,0,10*ROW('Water Data'!I57)),NA())</f>
        <v>#N/A</v>
      </c>
      <c r="T63" s="298" t="e">
        <f ca="1">+IF(AND(ISNUMBER(OFFSET('Water Data'!$I$6,0,10*ROW('Water Data'!I57))),'Data Summary'!CI63="Yes"),OFFSET('Water Data'!$I$6,0,10*ROW('Water Data'!I57)),NA())</f>
        <v>#N/A</v>
      </c>
      <c r="U63" s="298" t="e">
        <f ca="1">+IF(AND(ISNUMBER(OFFSET('Water Data'!$I$9,0,10*ROW('Water Data'!I57))),'Data Summary'!CJ63="Yes"),OFFSET('Water Data'!$I$9,0,10*ROW('Water Data'!I57)),NA())</f>
        <v>#N/A</v>
      </c>
      <c r="V63" s="299" t="e">
        <f ca="1">+IF(AND(ISNUMBER(OFFSET('Sanitation Data'!$D$4,0,10*ROW('Sanitation Data'!D57))),'Data Summary'!CK63="Yes"),100-OFFSET('Sanitation Data'!$D$4,0,10*ROW('Sanitation Data'!D57)),NA())</f>
        <v>#N/A</v>
      </c>
      <c r="W63" s="299" t="e">
        <f ca="1">+IF(AND(ISNUMBER(OFFSET('Sanitation Data'!$D$6,0,10*ROW('Sanitation Data'!D57))),'Data Summary'!CL63="Yes"),OFFSET('Sanitation Data'!$D$6,0,10*ROW('Sanitation Data'!D57)),NA())</f>
        <v>#N/A</v>
      </c>
      <c r="X63" s="299" t="e">
        <f ca="1">+IF(AND(ISNUMBER(OFFSET('Sanitation Data'!$D$10,0,10*ROW('Sanitation Data'!D57))),'Data Summary'!CM63="Yes"),OFFSET('Sanitation Data'!$D$10,0,10*ROW('Sanitation Data'!D57)),NA())</f>
        <v>#N/A</v>
      </c>
      <c r="Y63" s="299" t="e">
        <f ca="1">+IF(AND(ISNUMBER(OFFSET('Sanitation Data'!$D$11,0,10*ROW('Sanitation Data'!D57))),'Data Summary'!CN63="Yes"),OFFSET('Sanitation Data'!$D$11,0,10*ROW('Sanitation Data'!D57)),NA())</f>
        <v>#N/A</v>
      </c>
      <c r="Z63" s="299" t="e">
        <f ca="1">+IF(AND(ISNUMBER(OFFSET('Sanitation Data'!$D$12,0,10*ROW('Sanitation Data'!D57))),'Data Summary'!CO63="Yes"),OFFSET('Sanitation Data'!$D$12,0,10*ROW('Sanitation Data'!D57)),NA())</f>
        <v>#N/A</v>
      </c>
      <c r="AA63" s="299" t="e">
        <f ca="1">+IF(AND(ISNUMBER(OFFSET('Sanitation Data'!$E$4,0,10*ROW('Sanitation Data'!E57))),'Data Summary'!CP63="Yes"),100-OFFSET('Sanitation Data'!$E$4,0,10*ROW('Sanitation Data'!E57)),NA())</f>
        <v>#N/A</v>
      </c>
      <c r="AB63" s="299" t="e">
        <f ca="1">+IF(AND(ISNUMBER(OFFSET('Sanitation Data'!$E$6,0,10*ROW('Sanitation Data'!E57))),'Data Summary'!CQ63="Yes"),OFFSET('Sanitation Data'!$E$6,0,10*ROW('Sanitation Data'!E57)),NA())</f>
        <v>#N/A</v>
      </c>
      <c r="AC63" s="299" t="e">
        <f ca="1">+IF(AND(ISNUMBER(OFFSET('Sanitation Data'!$E$10,0,10*ROW('Sanitation Data'!E57))),'Data Summary'!CR63="Yes"),OFFSET('Sanitation Data'!$E$10,0,10*ROW('Sanitation Data'!E57)),NA())</f>
        <v>#N/A</v>
      </c>
      <c r="AD63" s="299" t="e">
        <f ca="1">+IF(AND(ISNUMBER(OFFSET('Sanitation Data'!$E$11,0,10*ROW('Sanitation Data'!E57))),'Data Summary'!CS63="Yes"),OFFSET('Sanitation Data'!$E$11,0,10*ROW('Sanitation Data'!E57)),NA())</f>
        <v>#N/A</v>
      </c>
      <c r="AE63" s="299" t="e">
        <f ca="1">+IF(AND(ISNUMBER(OFFSET('Sanitation Data'!$E$12,0,10*ROW('Sanitation Data'!E57))),'Data Summary'!CT63="Yes"),OFFSET('Sanitation Data'!$E$12,0,10*ROW('Sanitation Data'!E57)),NA())</f>
        <v>#N/A</v>
      </c>
      <c r="AF63" s="299" t="e">
        <f ca="1">+IF(AND(ISNUMBER(OFFSET('Sanitation Data'!$F$4,0,10*ROW('Sanitation Data'!F57))),'Data Summary'!CU63="Yes"),100-OFFSET('Sanitation Data'!$F$4,0,10*ROW('Sanitation Data'!F57)),NA())</f>
        <v>#N/A</v>
      </c>
      <c r="AG63" s="299" t="e">
        <f ca="1">+IF(AND(ISNUMBER(OFFSET('Sanitation Data'!$F$6,0,10*ROW('Sanitation Data'!F57))),'Data Summary'!CV63="Yes"),OFFSET('Sanitation Data'!$F$6,0,10*ROW('Sanitation Data'!F57)),NA())</f>
        <v>#N/A</v>
      </c>
      <c r="AH63" s="299" t="e">
        <f ca="1">+IF(AND(ISNUMBER(OFFSET('Sanitation Data'!$F$10,0,10*ROW('Sanitation Data'!F57))),'Data Summary'!CW63="Yes"),OFFSET('Sanitation Data'!$F$10,0,10*ROW('Sanitation Data'!F57)),NA())</f>
        <v>#N/A</v>
      </c>
      <c r="AI63" s="299" t="e">
        <f ca="1">+IF(AND(ISNUMBER(OFFSET('Sanitation Data'!$F$11,0,10*ROW('Sanitation Data'!F57))),'Data Summary'!CX63="Yes"),OFFSET('Sanitation Data'!$F$11,0,10*ROW('Sanitation Data'!F57)),NA())</f>
        <v>#N/A</v>
      </c>
      <c r="AJ63" s="299" t="e">
        <f ca="1">+IF(AND(ISNUMBER(OFFSET('Sanitation Data'!$F$12,0,10*ROW('Sanitation Data'!F57))),'Data Summary'!CY63="Yes"),OFFSET('Sanitation Data'!$F$12,0,10*ROW('Sanitation Data'!F57)),NA())</f>
        <v>#N/A</v>
      </c>
      <c r="AK63" s="299" t="e">
        <f ca="1">+IF(AND(ISNUMBER(OFFSET('Sanitation Data'!$G$4,0,10*ROW('Sanitation Data'!G57))),'Data Summary'!CZ63="Yes"),100-OFFSET('Sanitation Data'!$G$4,0,10*ROW('Sanitation Data'!G57)),NA())</f>
        <v>#N/A</v>
      </c>
      <c r="AL63" s="299" t="e">
        <f ca="1">+IF(AND(ISNUMBER(OFFSET('Sanitation Data'!$G$6,0,10*ROW('Sanitation Data'!G57))),'Data Summary'!DA63="Yes"),OFFSET('Sanitation Data'!$G$6,0,10*ROW('Sanitation Data'!G57)),NA())</f>
        <v>#N/A</v>
      </c>
      <c r="AM63" s="299" t="e">
        <f ca="1">+IF(AND(ISNUMBER(OFFSET('Sanitation Data'!$G$10,0,10*ROW('Sanitation Data'!G57))),'Data Summary'!DB63="Yes"),OFFSET('Sanitation Data'!$G$10,0,10*ROW('Sanitation Data'!G57)),NA())</f>
        <v>#N/A</v>
      </c>
      <c r="AN63" s="299" t="e">
        <f ca="1">+IF(AND(ISNUMBER(OFFSET('Sanitation Data'!$G$11,0,10*ROW('Sanitation Data'!G57))),'Data Summary'!DC63="Yes"),OFFSET('Sanitation Data'!$G$11,0,10*ROW('Sanitation Data'!G57)),NA())</f>
        <v>#N/A</v>
      </c>
      <c r="AO63" s="299" t="e">
        <f ca="1">+IF(AND(ISNUMBER(OFFSET('Sanitation Data'!$G$12,0,10*ROW('Sanitation Data'!G57))),'Data Summary'!DD63="Yes"),OFFSET('Sanitation Data'!$G$12,0,10*ROW('Sanitation Data'!G57)),NA())</f>
        <v>#N/A</v>
      </c>
      <c r="AP63" s="299" t="e">
        <f ca="1">+IF(AND(ISNUMBER(OFFSET('Sanitation Data'!$H$4,0,10*ROW('Sanitation Data'!H57))),'Data Summary'!DE63="Yes"),100-OFFSET('Sanitation Data'!$H$4,0,10*ROW('Sanitation Data'!H57)),NA())</f>
        <v>#N/A</v>
      </c>
      <c r="AQ63" s="299" t="e">
        <f ca="1">+IF(AND(ISNUMBER(OFFSET('Sanitation Data'!$H$6,0,10*ROW('Sanitation Data'!H57))),'Data Summary'!DF63="Yes"),OFFSET('Sanitation Data'!$H$6,0,10*ROW('Sanitation Data'!H57)),NA())</f>
        <v>#N/A</v>
      </c>
      <c r="AR63" s="299" t="e">
        <f ca="1">+IF(AND(ISNUMBER(OFFSET('Sanitation Data'!$H$10,0,10*ROW('Sanitation Data'!H57))),'Data Summary'!DG63="Yes"),OFFSET('Sanitation Data'!$H$10,0,10*ROW('Sanitation Data'!H57)),NA())</f>
        <v>#N/A</v>
      </c>
      <c r="AS63" s="299" t="e">
        <f ca="1">+IF(AND(ISNUMBER(OFFSET('Sanitation Data'!$H$11,0,10*ROW('Sanitation Data'!H57))),'Data Summary'!DH63="Yes"),OFFSET('Sanitation Data'!$H$11,0,10*ROW('Sanitation Data'!H57)),NA())</f>
        <v>#N/A</v>
      </c>
      <c r="AT63" s="299" t="e">
        <f ca="1">+IF(AND(ISNUMBER(OFFSET('Sanitation Data'!$H$12,0,10*ROW('Sanitation Data'!H57))),'Data Summary'!DI63="Yes"),OFFSET('Sanitation Data'!$H$12,0,10*ROW('Sanitation Data'!H57)),NA())</f>
        <v>#N/A</v>
      </c>
      <c r="AU63" s="299" t="e">
        <f ca="1">+IF(AND(ISNUMBER(OFFSET('Sanitation Data'!$I$4,0,10*ROW('Sanitation Data'!I57))),'Data Summary'!DJ63="Yes"),100-OFFSET('Sanitation Data'!$I$4,0,10*ROW('Sanitation Data'!I57)),NA())</f>
        <v>#N/A</v>
      </c>
      <c r="AV63" s="299" t="e">
        <f ca="1">+IF(AND(ISNUMBER(OFFSET('Sanitation Data'!$I$6,0,10*ROW('Sanitation Data'!I57))),'Data Summary'!DK63="Yes"),OFFSET('Sanitation Data'!$I$6,0,10*ROW('Sanitation Data'!I57)),NA())</f>
        <v>#N/A</v>
      </c>
      <c r="AW63" s="299" t="e">
        <f ca="1">+IF(AND(ISNUMBER(OFFSET('Sanitation Data'!$I$10,0,10*ROW('Sanitation Data'!I57))),'Data Summary'!DL63="Yes"),OFFSET('Sanitation Data'!$I$10,0,10*ROW('Sanitation Data'!I57)),NA())</f>
        <v>#N/A</v>
      </c>
      <c r="AX63" s="299" t="e">
        <f ca="1">+IF(AND(ISNUMBER(OFFSET('Sanitation Data'!$I$11,0,10*ROW('Sanitation Data'!I57))),'Data Summary'!DM63="Yes"),OFFSET('Sanitation Data'!$I$11,0,10*ROW('Sanitation Data'!I57)),NA())</f>
        <v>#N/A</v>
      </c>
      <c r="AY63" s="299" t="e">
        <f ca="1">+IF(AND(ISNUMBER(OFFSET('Sanitation Data'!$I$12,0,10*ROW('Sanitation Data'!I57))),'Data Summary'!DN63="Yes"),OFFSET('Sanitation Data'!$I$12,0,10*ROW('Sanitation Data'!I57)),NA())</f>
        <v>#N/A</v>
      </c>
      <c r="AZ63" s="300" t="e">
        <f ca="1">+IF(AND(ISNUMBER(OFFSET('Hygiene Data'!$D$5,0,10*ROW('Hygiene Data'!D57))),'Data Summary'!DO63="Yes"),OFFSET('Hygiene Data'!$D$5,0,10*ROW('Hygiene Data'!D57)),NA())</f>
        <v>#N/A</v>
      </c>
      <c r="BA63" s="300" t="e">
        <f ca="1">+IF(AND(ISNUMBER(OFFSET('Hygiene Data'!$D$7,0,10*ROW('Hygiene Data'!D57))),'Data Summary'!DP63="Yes"),OFFSET('Hygiene Data'!$D$7,0,10*ROW('Hygiene Data'!D57)),NA())</f>
        <v>#N/A</v>
      </c>
      <c r="BB63" s="300" t="e">
        <f ca="1">+IF(AND(ISNUMBER(OFFSET('Hygiene Data'!$D$9,0,10*ROW('Hygiene Data'!D57))),'Data Summary'!DQ63="Yes"),OFFSET('Hygiene Data'!$D$9,0,10*ROW('Hygiene Data'!D57)),NA())</f>
        <v>#N/A</v>
      </c>
      <c r="BC63" s="300" t="e">
        <f ca="1">+IF(AND(ISNUMBER(OFFSET('Hygiene Data'!$E$5,0,10*ROW('Hygiene Data'!E57))),'Data Summary'!DR63="Yes"),OFFSET('Hygiene Data'!$E$5,0,10*ROW('Hygiene Data'!E57)),NA())</f>
        <v>#N/A</v>
      </c>
      <c r="BD63" s="300" t="e">
        <f ca="1">+IF(AND(ISNUMBER(OFFSET('Hygiene Data'!$E$7,0,10*ROW('Hygiene Data'!E57))),'Data Summary'!DS63="Yes"),OFFSET('Hygiene Data'!$E$7,0,10*ROW('Hygiene Data'!E57)),NA())</f>
        <v>#N/A</v>
      </c>
      <c r="BE63" s="300" t="e">
        <f ca="1">+IF(AND(ISNUMBER(OFFSET('Hygiene Data'!$E$9,0,10*ROW('Hygiene Data'!E57))),'Data Summary'!DT63="Yes"),OFFSET('Hygiene Data'!$E$9,0,10*ROW('Hygiene Data'!E57)),NA())</f>
        <v>#N/A</v>
      </c>
      <c r="BF63" s="300" t="e">
        <f ca="1">+IF(AND(ISNUMBER(OFFSET('Hygiene Data'!$F$5,0,10*ROW('Hygiene Data'!F57))),'Data Summary'!DU63="Yes"),OFFSET('Hygiene Data'!$F$5,0,10*ROW('Hygiene Data'!F57)),NA())</f>
        <v>#N/A</v>
      </c>
      <c r="BG63" s="300" t="e">
        <f ca="1">+IF(AND(ISNUMBER(OFFSET('Hygiene Data'!$F$7,0,10*ROW('Hygiene Data'!F57))),'Data Summary'!DV63="Yes"),OFFSET('Hygiene Data'!$F$7,0,10*ROW('Hygiene Data'!F57)),NA())</f>
        <v>#N/A</v>
      </c>
      <c r="BH63" s="300" t="e">
        <f ca="1">+IF(AND(ISNUMBER(OFFSET('Hygiene Data'!$F$9,0,10*ROW('Hygiene Data'!F57))),'Data Summary'!DW63="Yes"),OFFSET('Hygiene Data'!$F$9,0,10*ROW('Hygiene Data'!F57)),NA())</f>
        <v>#N/A</v>
      </c>
      <c r="BI63" s="300" t="e">
        <f ca="1">+IF(AND(ISNUMBER(OFFSET('Hygiene Data'!$G$5,0,10*ROW('Hygiene Data'!G57))),'Data Summary'!DX63="Yes"),OFFSET('Hygiene Data'!$G$5,0,10*ROW('Hygiene Data'!G57)),NA())</f>
        <v>#N/A</v>
      </c>
      <c r="BJ63" s="300" t="e">
        <f ca="1">+IF(AND(ISNUMBER(OFFSET('Hygiene Data'!$G$7,0,10*ROW('Hygiene Data'!G57))),'Data Summary'!DY63="Yes"),OFFSET('Hygiene Data'!$G$7,0,10*ROW('Hygiene Data'!G57)),NA())</f>
        <v>#N/A</v>
      </c>
      <c r="BK63" s="300" t="e">
        <f ca="1">+IF(AND(ISNUMBER(OFFSET('Hygiene Data'!$G$9,0,10*ROW('Hygiene Data'!G57))),'Data Summary'!DZ63="Yes"),OFFSET('Hygiene Data'!$G$9,0,10*ROW('Hygiene Data'!G57)),NA())</f>
        <v>#N/A</v>
      </c>
      <c r="BL63" s="300" t="e">
        <f ca="1">+IF(AND(ISNUMBER(OFFSET('Hygiene Data'!$H$5,0,10*ROW('Hygiene Data'!H57))),'Data Summary'!EA63="Yes"),OFFSET('Hygiene Data'!$H$5,0,10*ROW('Hygiene Data'!H57)),NA())</f>
        <v>#N/A</v>
      </c>
      <c r="BM63" s="300" t="e">
        <f ca="1">+IF(AND(ISNUMBER(OFFSET('Hygiene Data'!$H$7,0,10*ROW('Hygiene Data'!H57))),'Data Summary'!EB63="Yes"),OFFSET('Hygiene Data'!$H$7,0,10*ROW('Hygiene Data'!H57)),NA())</f>
        <v>#N/A</v>
      </c>
      <c r="BN63" s="300" t="e">
        <f ca="1">+IF(AND(ISNUMBER(OFFSET('Hygiene Data'!$H$9,0,10*ROW('Hygiene Data'!H57))),'Data Summary'!EC63="Yes"),OFFSET('Hygiene Data'!$H$9,0,10*ROW('Hygiene Data'!H57)),NA())</f>
        <v>#N/A</v>
      </c>
      <c r="BO63" s="300" t="e">
        <f ca="1">+IF(AND(ISNUMBER(OFFSET('Hygiene Data'!$I$5,0,10*ROW('Hygiene Data'!I57))),'Data Summary'!ED63="Yes"),OFFSET('Hygiene Data'!$I$5,0,10*ROW('Hygiene Data'!I57)),NA())</f>
        <v>#N/A</v>
      </c>
      <c r="BP63" s="300" t="e">
        <f ca="1">+IF(AND(ISNUMBER(OFFSET('Hygiene Data'!$I$7,0,10*ROW('Hygiene Data'!I57))),'Data Summary'!EE63="Yes"),OFFSET('Hygiene Data'!$I$7,0,10*ROW('Hygiene Data'!I57)),NA())</f>
        <v>#N/A</v>
      </c>
      <c r="BQ63" s="300" t="e">
        <f ca="1">+IF(AND(ISNUMBER(OFFSET('Hygiene Data'!$I$9,0,10*ROW('Hygiene Data'!I57))),'Data Summary'!EF63="Yes"),OFFSET('Hygiene Data'!$I$9,0,10*ROW('Hygiene Data'!I57)),NA())</f>
        <v>#N/A</v>
      </c>
    </row>
    <row r="64" spans="1:69" x14ac:dyDescent="0.2">
      <c r="A64" s="296" t="e">
        <f ca="1">+RIGHT('Data Summary'!A64,LEN('Data Summary'!A64)-9)</f>
        <v>#VALUE!</v>
      </c>
      <c r="B64" s="270" t="str">
        <f ca="1">+IF(ISTEXT('Data Summary'!B64),'Data Summary'!B64,"")</f>
        <v/>
      </c>
      <c r="C64" s="297" t="e">
        <f ca="1">+VALUE('Data Summary'!C64)</f>
        <v>#VALUE!</v>
      </c>
      <c r="D64" s="298" t="e">
        <f ca="1">+IF(AND(ISNUMBER(OFFSET('Water Data'!$D$4,0,10*ROW('Water Data'!D58))),'Data Summary'!BS64="Yes"),100-OFFSET('Water Data'!$D$4,0,10*ROW('Water Data'!D58)),NA())</f>
        <v>#N/A</v>
      </c>
      <c r="E64" s="298" t="e">
        <f ca="1">+IF(AND(ISNUMBER(OFFSET('Water Data'!$D$6,0,10*ROW('Water Data'!D58))),'Data Summary'!BT64="Yes"),OFFSET('Water Data'!$D$6,0,10*ROW('Water Data'!D58)),NA())</f>
        <v>#N/A</v>
      </c>
      <c r="F64" s="298" t="e">
        <f ca="1">+IF(AND(ISNUMBER(OFFSET('Water Data'!$D$9,0,10*ROW('Water Data'!D58))),'Data Summary'!BU64="Yes"),OFFSET('Water Data'!$D$9,0,10*ROW('Water Data'!D58)),NA())</f>
        <v>#N/A</v>
      </c>
      <c r="G64" s="298" t="e">
        <f ca="1">+IF(AND(ISNUMBER(OFFSET('Water Data'!$E$4,0,10*ROW('Water Data'!E58))),'Data Summary'!BV64="Yes"),100-OFFSET('Water Data'!$E$4,0,10*ROW('Water Data'!E58)),NA())</f>
        <v>#N/A</v>
      </c>
      <c r="H64" s="298" t="e">
        <f ca="1">+IF(AND(ISNUMBER(OFFSET('Water Data'!$E$6,0,10*ROW('Water Data'!E58))),'Data Summary'!BW64="Yes"),OFFSET('Water Data'!$E$6,0,10*ROW('Water Data'!E58)),NA())</f>
        <v>#N/A</v>
      </c>
      <c r="I64" s="298" t="e">
        <f ca="1">+IF(AND(ISNUMBER(OFFSET('Water Data'!$E$9,0,10*ROW('Water Data'!E58))),'Data Summary'!BX64="Yes"),OFFSET('Water Data'!$E$9,0,10*ROW('Water Data'!E58)),NA())</f>
        <v>#N/A</v>
      </c>
      <c r="J64" s="298" t="e">
        <f ca="1">+IF(AND(ISNUMBER(OFFSET('Water Data'!$F$4,0,10*ROW('Water Data'!F58))),'Data Summary'!BY64="Yes"),100-OFFSET('Water Data'!$F$4,0,10*ROW('Water Data'!F58)),NA())</f>
        <v>#N/A</v>
      </c>
      <c r="K64" s="298" t="e">
        <f ca="1">+IF(AND(ISNUMBER(OFFSET('Water Data'!$F$6,0,10*ROW('Water Data'!F58))),'Data Summary'!BZ64="Yes"),OFFSET('Water Data'!$F$6,0,10*ROW('Water Data'!F58)),NA())</f>
        <v>#N/A</v>
      </c>
      <c r="L64" s="298" t="e">
        <f ca="1">+IF(AND(ISNUMBER(OFFSET('Water Data'!$F$9,0,10*ROW('Water Data'!F58))),'Data Summary'!CA64="Yes"),OFFSET('Water Data'!$F$9,0,10*ROW('Water Data'!F58)),NA())</f>
        <v>#N/A</v>
      </c>
      <c r="M64" s="298" t="e">
        <f ca="1">+IF(AND(ISNUMBER(OFFSET('Water Data'!$G$4,0,10*ROW('Water Data'!G58))),'Data Summary'!CB64="Yes"),100-OFFSET('Water Data'!$G$4,0,10*ROW('Water Data'!G58)),NA())</f>
        <v>#N/A</v>
      </c>
      <c r="N64" s="298" t="e">
        <f ca="1">+IF(AND(ISNUMBER(OFFSET('Water Data'!$G$6,0,10*ROW('Water Data'!G58))),'Data Summary'!CC64="Yes"),OFFSET('Water Data'!$G$6,0,10*ROW('Water Data'!G58)),NA())</f>
        <v>#N/A</v>
      </c>
      <c r="O64" s="298" t="e">
        <f ca="1">+IF(AND(ISNUMBER(OFFSET('Water Data'!$G$9,0,10*ROW('Water Data'!G58))),'Data Summary'!CD64="Yes"),OFFSET('Water Data'!$G$9,0,10*ROW('Water Data'!G58)),NA())</f>
        <v>#N/A</v>
      </c>
      <c r="P64" s="298" t="e">
        <f ca="1">+IF(AND(ISNUMBER(OFFSET('Water Data'!$H$4,0,10*ROW('Water Data'!H58))),'Data Summary'!CE64="Yes"),100-OFFSET('Water Data'!$H$4,0,10*ROW('Water Data'!H58)),NA())</f>
        <v>#N/A</v>
      </c>
      <c r="Q64" s="298" t="e">
        <f ca="1">+IF(AND(ISNUMBER(OFFSET('Water Data'!$H$6,0,10*ROW('Water Data'!H58))),'Data Summary'!CF64="Yes"),OFFSET('Water Data'!$H$6,0,10*ROW('Water Data'!H58)),NA())</f>
        <v>#N/A</v>
      </c>
      <c r="R64" s="298" t="e">
        <f ca="1">+IF(AND(ISNUMBER(OFFSET('Water Data'!$H$9,0,10*ROW('Water Data'!H58))),'Data Summary'!CG64="Yes"),OFFSET('Water Data'!$H$9,0,10*ROW('Water Data'!H58)),NA())</f>
        <v>#N/A</v>
      </c>
      <c r="S64" s="298" t="e">
        <f ca="1">+IF(AND(ISNUMBER(OFFSET('Water Data'!$I$4,0,10*ROW('Water Data'!I58))),'Data Summary'!CH64="Yes"),100-OFFSET('Water Data'!$I$4,0,10*ROW('Water Data'!I58)),NA())</f>
        <v>#N/A</v>
      </c>
      <c r="T64" s="298" t="e">
        <f ca="1">+IF(AND(ISNUMBER(OFFSET('Water Data'!$I$6,0,10*ROW('Water Data'!I58))),'Data Summary'!CI64="Yes"),OFFSET('Water Data'!$I$6,0,10*ROW('Water Data'!I58)),NA())</f>
        <v>#N/A</v>
      </c>
      <c r="U64" s="298" t="e">
        <f ca="1">+IF(AND(ISNUMBER(OFFSET('Water Data'!$I$9,0,10*ROW('Water Data'!I58))),'Data Summary'!CJ64="Yes"),OFFSET('Water Data'!$I$9,0,10*ROW('Water Data'!I58)),NA())</f>
        <v>#N/A</v>
      </c>
      <c r="V64" s="299" t="e">
        <f ca="1">+IF(AND(ISNUMBER(OFFSET('Sanitation Data'!$D$4,0,10*ROW('Sanitation Data'!D58))),'Data Summary'!CK64="Yes"),100-OFFSET('Sanitation Data'!$D$4,0,10*ROW('Sanitation Data'!D58)),NA())</f>
        <v>#N/A</v>
      </c>
      <c r="W64" s="299" t="e">
        <f ca="1">+IF(AND(ISNUMBER(OFFSET('Sanitation Data'!$D$6,0,10*ROW('Sanitation Data'!D58))),'Data Summary'!CL64="Yes"),OFFSET('Sanitation Data'!$D$6,0,10*ROW('Sanitation Data'!D58)),NA())</f>
        <v>#N/A</v>
      </c>
      <c r="X64" s="299" t="e">
        <f ca="1">+IF(AND(ISNUMBER(OFFSET('Sanitation Data'!$D$10,0,10*ROW('Sanitation Data'!D58))),'Data Summary'!CM64="Yes"),OFFSET('Sanitation Data'!$D$10,0,10*ROW('Sanitation Data'!D58)),NA())</f>
        <v>#N/A</v>
      </c>
      <c r="Y64" s="299" t="e">
        <f ca="1">+IF(AND(ISNUMBER(OFFSET('Sanitation Data'!$D$11,0,10*ROW('Sanitation Data'!D58))),'Data Summary'!CN64="Yes"),OFFSET('Sanitation Data'!$D$11,0,10*ROW('Sanitation Data'!D58)),NA())</f>
        <v>#N/A</v>
      </c>
      <c r="Z64" s="299" t="e">
        <f ca="1">+IF(AND(ISNUMBER(OFFSET('Sanitation Data'!$D$12,0,10*ROW('Sanitation Data'!D58))),'Data Summary'!CO64="Yes"),OFFSET('Sanitation Data'!$D$12,0,10*ROW('Sanitation Data'!D58)),NA())</f>
        <v>#N/A</v>
      </c>
      <c r="AA64" s="299" t="e">
        <f ca="1">+IF(AND(ISNUMBER(OFFSET('Sanitation Data'!$E$4,0,10*ROW('Sanitation Data'!E58))),'Data Summary'!CP64="Yes"),100-OFFSET('Sanitation Data'!$E$4,0,10*ROW('Sanitation Data'!E58)),NA())</f>
        <v>#N/A</v>
      </c>
      <c r="AB64" s="299" t="e">
        <f ca="1">+IF(AND(ISNUMBER(OFFSET('Sanitation Data'!$E$6,0,10*ROW('Sanitation Data'!E58))),'Data Summary'!CQ64="Yes"),OFFSET('Sanitation Data'!$E$6,0,10*ROW('Sanitation Data'!E58)),NA())</f>
        <v>#N/A</v>
      </c>
      <c r="AC64" s="299" t="e">
        <f ca="1">+IF(AND(ISNUMBER(OFFSET('Sanitation Data'!$E$10,0,10*ROW('Sanitation Data'!E58))),'Data Summary'!CR64="Yes"),OFFSET('Sanitation Data'!$E$10,0,10*ROW('Sanitation Data'!E58)),NA())</f>
        <v>#N/A</v>
      </c>
      <c r="AD64" s="299" t="e">
        <f ca="1">+IF(AND(ISNUMBER(OFFSET('Sanitation Data'!$E$11,0,10*ROW('Sanitation Data'!E58))),'Data Summary'!CS64="Yes"),OFFSET('Sanitation Data'!$E$11,0,10*ROW('Sanitation Data'!E58)),NA())</f>
        <v>#N/A</v>
      </c>
      <c r="AE64" s="299" t="e">
        <f ca="1">+IF(AND(ISNUMBER(OFFSET('Sanitation Data'!$E$12,0,10*ROW('Sanitation Data'!E58))),'Data Summary'!CT64="Yes"),OFFSET('Sanitation Data'!$E$12,0,10*ROW('Sanitation Data'!E58)),NA())</f>
        <v>#N/A</v>
      </c>
      <c r="AF64" s="299" t="e">
        <f ca="1">+IF(AND(ISNUMBER(OFFSET('Sanitation Data'!$F$4,0,10*ROW('Sanitation Data'!F58))),'Data Summary'!CU64="Yes"),100-OFFSET('Sanitation Data'!$F$4,0,10*ROW('Sanitation Data'!F58)),NA())</f>
        <v>#N/A</v>
      </c>
      <c r="AG64" s="299" t="e">
        <f ca="1">+IF(AND(ISNUMBER(OFFSET('Sanitation Data'!$F$6,0,10*ROW('Sanitation Data'!F58))),'Data Summary'!CV64="Yes"),OFFSET('Sanitation Data'!$F$6,0,10*ROW('Sanitation Data'!F58)),NA())</f>
        <v>#N/A</v>
      </c>
      <c r="AH64" s="299" t="e">
        <f ca="1">+IF(AND(ISNUMBER(OFFSET('Sanitation Data'!$F$10,0,10*ROW('Sanitation Data'!F58))),'Data Summary'!CW64="Yes"),OFFSET('Sanitation Data'!$F$10,0,10*ROW('Sanitation Data'!F58)),NA())</f>
        <v>#N/A</v>
      </c>
      <c r="AI64" s="299" t="e">
        <f ca="1">+IF(AND(ISNUMBER(OFFSET('Sanitation Data'!$F$11,0,10*ROW('Sanitation Data'!F58))),'Data Summary'!CX64="Yes"),OFFSET('Sanitation Data'!$F$11,0,10*ROW('Sanitation Data'!F58)),NA())</f>
        <v>#N/A</v>
      </c>
      <c r="AJ64" s="299" t="e">
        <f ca="1">+IF(AND(ISNUMBER(OFFSET('Sanitation Data'!$F$12,0,10*ROW('Sanitation Data'!F58))),'Data Summary'!CY64="Yes"),OFFSET('Sanitation Data'!$F$12,0,10*ROW('Sanitation Data'!F58)),NA())</f>
        <v>#N/A</v>
      </c>
      <c r="AK64" s="299" t="e">
        <f ca="1">+IF(AND(ISNUMBER(OFFSET('Sanitation Data'!$G$4,0,10*ROW('Sanitation Data'!G58))),'Data Summary'!CZ64="Yes"),100-OFFSET('Sanitation Data'!$G$4,0,10*ROW('Sanitation Data'!G58)),NA())</f>
        <v>#N/A</v>
      </c>
      <c r="AL64" s="299" t="e">
        <f ca="1">+IF(AND(ISNUMBER(OFFSET('Sanitation Data'!$G$6,0,10*ROW('Sanitation Data'!G58))),'Data Summary'!DA64="Yes"),OFFSET('Sanitation Data'!$G$6,0,10*ROW('Sanitation Data'!G58)),NA())</f>
        <v>#N/A</v>
      </c>
      <c r="AM64" s="299" t="e">
        <f ca="1">+IF(AND(ISNUMBER(OFFSET('Sanitation Data'!$G$10,0,10*ROW('Sanitation Data'!G58))),'Data Summary'!DB64="Yes"),OFFSET('Sanitation Data'!$G$10,0,10*ROW('Sanitation Data'!G58)),NA())</f>
        <v>#N/A</v>
      </c>
      <c r="AN64" s="299" t="e">
        <f ca="1">+IF(AND(ISNUMBER(OFFSET('Sanitation Data'!$G$11,0,10*ROW('Sanitation Data'!G58))),'Data Summary'!DC64="Yes"),OFFSET('Sanitation Data'!$G$11,0,10*ROW('Sanitation Data'!G58)),NA())</f>
        <v>#N/A</v>
      </c>
      <c r="AO64" s="299" t="e">
        <f ca="1">+IF(AND(ISNUMBER(OFFSET('Sanitation Data'!$G$12,0,10*ROW('Sanitation Data'!G58))),'Data Summary'!DD64="Yes"),OFFSET('Sanitation Data'!$G$12,0,10*ROW('Sanitation Data'!G58)),NA())</f>
        <v>#N/A</v>
      </c>
      <c r="AP64" s="299" t="e">
        <f ca="1">+IF(AND(ISNUMBER(OFFSET('Sanitation Data'!$H$4,0,10*ROW('Sanitation Data'!H58))),'Data Summary'!DE64="Yes"),100-OFFSET('Sanitation Data'!$H$4,0,10*ROW('Sanitation Data'!H58)),NA())</f>
        <v>#N/A</v>
      </c>
      <c r="AQ64" s="299" t="e">
        <f ca="1">+IF(AND(ISNUMBER(OFFSET('Sanitation Data'!$H$6,0,10*ROW('Sanitation Data'!H58))),'Data Summary'!DF64="Yes"),OFFSET('Sanitation Data'!$H$6,0,10*ROW('Sanitation Data'!H58)),NA())</f>
        <v>#N/A</v>
      </c>
      <c r="AR64" s="299" t="e">
        <f ca="1">+IF(AND(ISNUMBER(OFFSET('Sanitation Data'!$H$10,0,10*ROW('Sanitation Data'!H58))),'Data Summary'!DG64="Yes"),OFFSET('Sanitation Data'!$H$10,0,10*ROW('Sanitation Data'!H58)),NA())</f>
        <v>#N/A</v>
      </c>
      <c r="AS64" s="299" t="e">
        <f ca="1">+IF(AND(ISNUMBER(OFFSET('Sanitation Data'!$H$11,0,10*ROW('Sanitation Data'!H58))),'Data Summary'!DH64="Yes"),OFFSET('Sanitation Data'!$H$11,0,10*ROW('Sanitation Data'!H58)),NA())</f>
        <v>#N/A</v>
      </c>
      <c r="AT64" s="299" t="e">
        <f ca="1">+IF(AND(ISNUMBER(OFFSET('Sanitation Data'!$H$12,0,10*ROW('Sanitation Data'!H58))),'Data Summary'!DI64="Yes"),OFFSET('Sanitation Data'!$H$12,0,10*ROW('Sanitation Data'!H58)),NA())</f>
        <v>#N/A</v>
      </c>
      <c r="AU64" s="299" t="e">
        <f ca="1">+IF(AND(ISNUMBER(OFFSET('Sanitation Data'!$I$4,0,10*ROW('Sanitation Data'!I58))),'Data Summary'!DJ64="Yes"),100-OFFSET('Sanitation Data'!$I$4,0,10*ROW('Sanitation Data'!I58)),NA())</f>
        <v>#N/A</v>
      </c>
      <c r="AV64" s="299" t="e">
        <f ca="1">+IF(AND(ISNUMBER(OFFSET('Sanitation Data'!$I$6,0,10*ROW('Sanitation Data'!I58))),'Data Summary'!DK64="Yes"),OFFSET('Sanitation Data'!$I$6,0,10*ROW('Sanitation Data'!I58)),NA())</f>
        <v>#N/A</v>
      </c>
      <c r="AW64" s="299" t="e">
        <f ca="1">+IF(AND(ISNUMBER(OFFSET('Sanitation Data'!$I$10,0,10*ROW('Sanitation Data'!I58))),'Data Summary'!DL64="Yes"),OFFSET('Sanitation Data'!$I$10,0,10*ROW('Sanitation Data'!I58)),NA())</f>
        <v>#N/A</v>
      </c>
      <c r="AX64" s="299" t="e">
        <f ca="1">+IF(AND(ISNUMBER(OFFSET('Sanitation Data'!$I$11,0,10*ROW('Sanitation Data'!I58))),'Data Summary'!DM64="Yes"),OFFSET('Sanitation Data'!$I$11,0,10*ROW('Sanitation Data'!I58)),NA())</f>
        <v>#N/A</v>
      </c>
      <c r="AY64" s="299" t="e">
        <f ca="1">+IF(AND(ISNUMBER(OFFSET('Sanitation Data'!$I$12,0,10*ROW('Sanitation Data'!I58))),'Data Summary'!DN64="Yes"),OFFSET('Sanitation Data'!$I$12,0,10*ROW('Sanitation Data'!I58)),NA())</f>
        <v>#N/A</v>
      </c>
      <c r="AZ64" s="300" t="e">
        <f ca="1">+IF(AND(ISNUMBER(OFFSET('Hygiene Data'!$D$5,0,10*ROW('Hygiene Data'!D58))),'Data Summary'!DO64="Yes"),OFFSET('Hygiene Data'!$D$5,0,10*ROW('Hygiene Data'!D58)),NA())</f>
        <v>#N/A</v>
      </c>
      <c r="BA64" s="300" t="e">
        <f ca="1">+IF(AND(ISNUMBER(OFFSET('Hygiene Data'!$D$7,0,10*ROW('Hygiene Data'!D58))),'Data Summary'!DP64="Yes"),OFFSET('Hygiene Data'!$D$7,0,10*ROW('Hygiene Data'!D58)),NA())</f>
        <v>#N/A</v>
      </c>
      <c r="BB64" s="300" t="e">
        <f ca="1">+IF(AND(ISNUMBER(OFFSET('Hygiene Data'!$D$9,0,10*ROW('Hygiene Data'!D58))),'Data Summary'!DQ64="Yes"),OFFSET('Hygiene Data'!$D$9,0,10*ROW('Hygiene Data'!D58)),NA())</f>
        <v>#N/A</v>
      </c>
      <c r="BC64" s="300" t="e">
        <f ca="1">+IF(AND(ISNUMBER(OFFSET('Hygiene Data'!$E$5,0,10*ROW('Hygiene Data'!E58))),'Data Summary'!DR64="Yes"),OFFSET('Hygiene Data'!$E$5,0,10*ROW('Hygiene Data'!E58)),NA())</f>
        <v>#N/A</v>
      </c>
      <c r="BD64" s="300" t="e">
        <f ca="1">+IF(AND(ISNUMBER(OFFSET('Hygiene Data'!$E$7,0,10*ROW('Hygiene Data'!E58))),'Data Summary'!DS64="Yes"),OFFSET('Hygiene Data'!$E$7,0,10*ROW('Hygiene Data'!E58)),NA())</f>
        <v>#N/A</v>
      </c>
      <c r="BE64" s="300" t="e">
        <f ca="1">+IF(AND(ISNUMBER(OFFSET('Hygiene Data'!$E$9,0,10*ROW('Hygiene Data'!E58))),'Data Summary'!DT64="Yes"),OFFSET('Hygiene Data'!$E$9,0,10*ROW('Hygiene Data'!E58)),NA())</f>
        <v>#N/A</v>
      </c>
      <c r="BF64" s="300" t="e">
        <f ca="1">+IF(AND(ISNUMBER(OFFSET('Hygiene Data'!$F$5,0,10*ROW('Hygiene Data'!F58))),'Data Summary'!DU64="Yes"),OFFSET('Hygiene Data'!$F$5,0,10*ROW('Hygiene Data'!F58)),NA())</f>
        <v>#N/A</v>
      </c>
      <c r="BG64" s="300" t="e">
        <f ca="1">+IF(AND(ISNUMBER(OFFSET('Hygiene Data'!$F$7,0,10*ROW('Hygiene Data'!F58))),'Data Summary'!DV64="Yes"),OFFSET('Hygiene Data'!$F$7,0,10*ROW('Hygiene Data'!F58)),NA())</f>
        <v>#N/A</v>
      </c>
      <c r="BH64" s="300" t="e">
        <f ca="1">+IF(AND(ISNUMBER(OFFSET('Hygiene Data'!$F$9,0,10*ROW('Hygiene Data'!F58))),'Data Summary'!DW64="Yes"),OFFSET('Hygiene Data'!$F$9,0,10*ROW('Hygiene Data'!F58)),NA())</f>
        <v>#N/A</v>
      </c>
      <c r="BI64" s="300" t="e">
        <f ca="1">+IF(AND(ISNUMBER(OFFSET('Hygiene Data'!$G$5,0,10*ROW('Hygiene Data'!G58))),'Data Summary'!DX64="Yes"),OFFSET('Hygiene Data'!$G$5,0,10*ROW('Hygiene Data'!G58)),NA())</f>
        <v>#N/A</v>
      </c>
      <c r="BJ64" s="300" t="e">
        <f ca="1">+IF(AND(ISNUMBER(OFFSET('Hygiene Data'!$G$7,0,10*ROW('Hygiene Data'!G58))),'Data Summary'!DY64="Yes"),OFFSET('Hygiene Data'!$G$7,0,10*ROW('Hygiene Data'!G58)),NA())</f>
        <v>#N/A</v>
      </c>
      <c r="BK64" s="300" t="e">
        <f ca="1">+IF(AND(ISNUMBER(OFFSET('Hygiene Data'!$G$9,0,10*ROW('Hygiene Data'!G58))),'Data Summary'!DZ64="Yes"),OFFSET('Hygiene Data'!$G$9,0,10*ROW('Hygiene Data'!G58)),NA())</f>
        <v>#N/A</v>
      </c>
      <c r="BL64" s="300" t="e">
        <f ca="1">+IF(AND(ISNUMBER(OFFSET('Hygiene Data'!$H$5,0,10*ROW('Hygiene Data'!H58))),'Data Summary'!EA64="Yes"),OFFSET('Hygiene Data'!$H$5,0,10*ROW('Hygiene Data'!H58)),NA())</f>
        <v>#N/A</v>
      </c>
      <c r="BM64" s="300" t="e">
        <f ca="1">+IF(AND(ISNUMBER(OFFSET('Hygiene Data'!$H$7,0,10*ROW('Hygiene Data'!H58))),'Data Summary'!EB64="Yes"),OFFSET('Hygiene Data'!$H$7,0,10*ROW('Hygiene Data'!H58)),NA())</f>
        <v>#N/A</v>
      </c>
      <c r="BN64" s="300" t="e">
        <f ca="1">+IF(AND(ISNUMBER(OFFSET('Hygiene Data'!$H$9,0,10*ROW('Hygiene Data'!H58))),'Data Summary'!EC64="Yes"),OFFSET('Hygiene Data'!$H$9,0,10*ROW('Hygiene Data'!H58)),NA())</f>
        <v>#N/A</v>
      </c>
      <c r="BO64" s="300" t="e">
        <f ca="1">+IF(AND(ISNUMBER(OFFSET('Hygiene Data'!$I$5,0,10*ROW('Hygiene Data'!I58))),'Data Summary'!ED64="Yes"),OFFSET('Hygiene Data'!$I$5,0,10*ROW('Hygiene Data'!I58)),NA())</f>
        <v>#N/A</v>
      </c>
      <c r="BP64" s="300" t="e">
        <f ca="1">+IF(AND(ISNUMBER(OFFSET('Hygiene Data'!$I$7,0,10*ROW('Hygiene Data'!I58))),'Data Summary'!EE64="Yes"),OFFSET('Hygiene Data'!$I$7,0,10*ROW('Hygiene Data'!I58)),NA())</f>
        <v>#N/A</v>
      </c>
      <c r="BQ64" s="300" t="e">
        <f ca="1">+IF(AND(ISNUMBER(OFFSET('Hygiene Data'!$I$9,0,10*ROW('Hygiene Data'!I58))),'Data Summary'!EF64="Yes"),OFFSET('Hygiene Data'!$I$9,0,10*ROW('Hygiene Data'!I58)),NA())</f>
        <v>#N/A</v>
      </c>
    </row>
    <row r="65" spans="1:69" x14ac:dyDescent="0.2">
      <c r="A65" s="296" t="e">
        <f ca="1">+RIGHT('Data Summary'!A65,LEN('Data Summary'!A65)-9)</f>
        <v>#VALUE!</v>
      </c>
      <c r="B65" s="270" t="str">
        <f ca="1">+IF(ISTEXT('Data Summary'!B65),'Data Summary'!B65,"")</f>
        <v/>
      </c>
      <c r="C65" s="297" t="e">
        <f ca="1">+VALUE('Data Summary'!C65)</f>
        <v>#VALUE!</v>
      </c>
      <c r="D65" s="298" t="e">
        <f ca="1">+IF(AND(ISNUMBER(OFFSET('Water Data'!$D$4,0,10*ROW('Water Data'!D59))),'Data Summary'!BS65="Yes"),100-OFFSET('Water Data'!$D$4,0,10*ROW('Water Data'!D59)),NA())</f>
        <v>#N/A</v>
      </c>
      <c r="E65" s="298" t="e">
        <f ca="1">+IF(AND(ISNUMBER(OFFSET('Water Data'!$D$6,0,10*ROW('Water Data'!D59))),'Data Summary'!BT65="Yes"),OFFSET('Water Data'!$D$6,0,10*ROW('Water Data'!D59)),NA())</f>
        <v>#N/A</v>
      </c>
      <c r="F65" s="298" t="e">
        <f ca="1">+IF(AND(ISNUMBER(OFFSET('Water Data'!$D$9,0,10*ROW('Water Data'!D59))),'Data Summary'!BU65="Yes"),OFFSET('Water Data'!$D$9,0,10*ROW('Water Data'!D59)),NA())</f>
        <v>#N/A</v>
      </c>
      <c r="G65" s="298" t="e">
        <f ca="1">+IF(AND(ISNUMBER(OFFSET('Water Data'!$E$4,0,10*ROW('Water Data'!E59))),'Data Summary'!BV65="Yes"),100-OFFSET('Water Data'!$E$4,0,10*ROW('Water Data'!E59)),NA())</f>
        <v>#N/A</v>
      </c>
      <c r="H65" s="298" t="e">
        <f ca="1">+IF(AND(ISNUMBER(OFFSET('Water Data'!$E$6,0,10*ROW('Water Data'!E59))),'Data Summary'!BW65="Yes"),OFFSET('Water Data'!$E$6,0,10*ROW('Water Data'!E59)),NA())</f>
        <v>#N/A</v>
      </c>
      <c r="I65" s="298" t="e">
        <f ca="1">+IF(AND(ISNUMBER(OFFSET('Water Data'!$E$9,0,10*ROW('Water Data'!E59))),'Data Summary'!BX65="Yes"),OFFSET('Water Data'!$E$9,0,10*ROW('Water Data'!E59)),NA())</f>
        <v>#N/A</v>
      </c>
      <c r="J65" s="298" t="e">
        <f ca="1">+IF(AND(ISNUMBER(OFFSET('Water Data'!$F$4,0,10*ROW('Water Data'!F59))),'Data Summary'!BY65="Yes"),100-OFFSET('Water Data'!$F$4,0,10*ROW('Water Data'!F59)),NA())</f>
        <v>#N/A</v>
      </c>
      <c r="K65" s="298" t="e">
        <f ca="1">+IF(AND(ISNUMBER(OFFSET('Water Data'!$F$6,0,10*ROW('Water Data'!F59))),'Data Summary'!BZ65="Yes"),OFFSET('Water Data'!$F$6,0,10*ROW('Water Data'!F59)),NA())</f>
        <v>#N/A</v>
      </c>
      <c r="L65" s="298" t="e">
        <f ca="1">+IF(AND(ISNUMBER(OFFSET('Water Data'!$F$9,0,10*ROW('Water Data'!F59))),'Data Summary'!CA65="Yes"),OFFSET('Water Data'!$F$9,0,10*ROW('Water Data'!F59)),NA())</f>
        <v>#N/A</v>
      </c>
      <c r="M65" s="298" t="e">
        <f ca="1">+IF(AND(ISNUMBER(OFFSET('Water Data'!$G$4,0,10*ROW('Water Data'!G59))),'Data Summary'!CB65="Yes"),100-OFFSET('Water Data'!$G$4,0,10*ROW('Water Data'!G59)),NA())</f>
        <v>#N/A</v>
      </c>
      <c r="N65" s="298" t="e">
        <f ca="1">+IF(AND(ISNUMBER(OFFSET('Water Data'!$G$6,0,10*ROW('Water Data'!G59))),'Data Summary'!CC65="Yes"),OFFSET('Water Data'!$G$6,0,10*ROW('Water Data'!G59)),NA())</f>
        <v>#N/A</v>
      </c>
      <c r="O65" s="298" t="e">
        <f ca="1">+IF(AND(ISNUMBER(OFFSET('Water Data'!$G$9,0,10*ROW('Water Data'!G59))),'Data Summary'!CD65="Yes"),OFFSET('Water Data'!$G$9,0,10*ROW('Water Data'!G59)),NA())</f>
        <v>#N/A</v>
      </c>
      <c r="P65" s="298" t="e">
        <f ca="1">+IF(AND(ISNUMBER(OFFSET('Water Data'!$H$4,0,10*ROW('Water Data'!H59))),'Data Summary'!CE65="Yes"),100-OFFSET('Water Data'!$H$4,0,10*ROW('Water Data'!H59)),NA())</f>
        <v>#N/A</v>
      </c>
      <c r="Q65" s="298" t="e">
        <f ca="1">+IF(AND(ISNUMBER(OFFSET('Water Data'!$H$6,0,10*ROW('Water Data'!H59))),'Data Summary'!CF65="Yes"),OFFSET('Water Data'!$H$6,0,10*ROW('Water Data'!H59)),NA())</f>
        <v>#N/A</v>
      </c>
      <c r="R65" s="298" t="e">
        <f ca="1">+IF(AND(ISNUMBER(OFFSET('Water Data'!$H$9,0,10*ROW('Water Data'!H59))),'Data Summary'!CG65="Yes"),OFFSET('Water Data'!$H$9,0,10*ROW('Water Data'!H59)),NA())</f>
        <v>#N/A</v>
      </c>
      <c r="S65" s="298" t="e">
        <f ca="1">+IF(AND(ISNUMBER(OFFSET('Water Data'!$I$4,0,10*ROW('Water Data'!I59))),'Data Summary'!CH65="Yes"),100-OFFSET('Water Data'!$I$4,0,10*ROW('Water Data'!I59)),NA())</f>
        <v>#N/A</v>
      </c>
      <c r="T65" s="298" t="e">
        <f ca="1">+IF(AND(ISNUMBER(OFFSET('Water Data'!$I$6,0,10*ROW('Water Data'!I59))),'Data Summary'!CI65="Yes"),OFFSET('Water Data'!$I$6,0,10*ROW('Water Data'!I59)),NA())</f>
        <v>#N/A</v>
      </c>
      <c r="U65" s="298" t="e">
        <f ca="1">+IF(AND(ISNUMBER(OFFSET('Water Data'!$I$9,0,10*ROW('Water Data'!I59))),'Data Summary'!CJ65="Yes"),OFFSET('Water Data'!$I$9,0,10*ROW('Water Data'!I59)),NA())</f>
        <v>#N/A</v>
      </c>
      <c r="V65" s="299" t="e">
        <f ca="1">+IF(AND(ISNUMBER(OFFSET('Sanitation Data'!$D$4,0,10*ROW('Sanitation Data'!D59))),'Data Summary'!CK65="Yes"),100-OFFSET('Sanitation Data'!$D$4,0,10*ROW('Sanitation Data'!D59)),NA())</f>
        <v>#N/A</v>
      </c>
      <c r="W65" s="299" t="e">
        <f ca="1">+IF(AND(ISNUMBER(OFFSET('Sanitation Data'!$D$6,0,10*ROW('Sanitation Data'!D59))),'Data Summary'!CL65="Yes"),OFFSET('Sanitation Data'!$D$6,0,10*ROW('Sanitation Data'!D59)),NA())</f>
        <v>#N/A</v>
      </c>
      <c r="X65" s="299" t="e">
        <f ca="1">+IF(AND(ISNUMBER(OFFSET('Sanitation Data'!$D$10,0,10*ROW('Sanitation Data'!D59))),'Data Summary'!CM65="Yes"),OFFSET('Sanitation Data'!$D$10,0,10*ROW('Sanitation Data'!D59)),NA())</f>
        <v>#N/A</v>
      </c>
      <c r="Y65" s="299" t="e">
        <f ca="1">+IF(AND(ISNUMBER(OFFSET('Sanitation Data'!$D$11,0,10*ROW('Sanitation Data'!D59))),'Data Summary'!CN65="Yes"),OFFSET('Sanitation Data'!$D$11,0,10*ROW('Sanitation Data'!D59)),NA())</f>
        <v>#N/A</v>
      </c>
      <c r="Z65" s="299" t="e">
        <f ca="1">+IF(AND(ISNUMBER(OFFSET('Sanitation Data'!$D$12,0,10*ROW('Sanitation Data'!D59))),'Data Summary'!CO65="Yes"),OFFSET('Sanitation Data'!$D$12,0,10*ROW('Sanitation Data'!D59)),NA())</f>
        <v>#N/A</v>
      </c>
      <c r="AA65" s="299" t="e">
        <f ca="1">+IF(AND(ISNUMBER(OFFSET('Sanitation Data'!$E$4,0,10*ROW('Sanitation Data'!E59))),'Data Summary'!CP65="Yes"),100-OFFSET('Sanitation Data'!$E$4,0,10*ROW('Sanitation Data'!E59)),NA())</f>
        <v>#N/A</v>
      </c>
      <c r="AB65" s="299" t="e">
        <f ca="1">+IF(AND(ISNUMBER(OFFSET('Sanitation Data'!$E$6,0,10*ROW('Sanitation Data'!E59))),'Data Summary'!CQ65="Yes"),OFFSET('Sanitation Data'!$E$6,0,10*ROW('Sanitation Data'!E59)),NA())</f>
        <v>#N/A</v>
      </c>
      <c r="AC65" s="299" t="e">
        <f ca="1">+IF(AND(ISNUMBER(OFFSET('Sanitation Data'!$E$10,0,10*ROW('Sanitation Data'!E59))),'Data Summary'!CR65="Yes"),OFFSET('Sanitation Data'!$E$10,0,10*ROW('Sanitation Data'!E59)),NA())</f>
        <v>#N/A</v>
      </c>
      <c r="AD65" s="299" t="e">
        <f ca="1">+IF(AND(ISNUMBER(OFFSET('Sanitation Data'!$E$11,0,10*ROW('Sanitation Data'!E59))),'Data Summary'!CS65="Yes"),OFFSET('Sanitation Data'!$E$11,0,10*ROW('Sanitation Data'!E59)),NA())</f>
        <v>#N/A</v>
      </c>
      <c r="AE65" s="299" t="e">
        <f ca="1">+IF(AND(ISNUMBER(OFFSET('Sanitation Data'!$E$12,0,10*ROW('Sanitation Data'!E59))),'Data Summary'!CT65="Yes"),OFFSET('Sanitation Data'!$E$12,0,10*ROW('Sanitation Data'!E59)),NA())</f>
        <v>#N/A</v>
      </c>
      <c r="AF65" s="299" t="e">
        <f ca="1">+IF(AND(ISNUMBER(OFFSET('Sanitation Data'!$F$4,0,10*ROW('Sanitation Data'!F59))),'Data Summary'!CU65="Yes"),100-OFFSET('Sanitation Data'!$F$4,0,10*ROW('Sanitation Data'!F59)),NA())</f>
        <v>#N/A</v>
      </c>
      <c r="AG65" s="299" t="e">
        <f ca="1">+IF(AND(ISNUMBER(OFFSET('Sanitation Data'!$F$6,0,10*ROW('Sanitation Data'!F59))),'Data Summary'!CV65="Yes"),OFFSET('Sanitation Data'!$F$6,0,10*ROW('Sanitation Data'!F59)),NA())</f>
        <v>#N/A</v>
      </c>
      <c r="AH65" s="299" t="e">
        <f ca="1">+IF(AND(ISNUMBER(OFFSET('Sanitation Data'!$F$10,0,10*ROW('Sanitation Data'!F59))),'Data Summary'!CW65="Yes"),OFFSET('Sanitation Data'!$F$10,0,10*ROW('Sanitation Data'!F59)),NA())</f>
        <v>#N/A</v>
      </c>
      <c r="AI65" s="299" t="e">
        <f ca="1">+IF(AND(ISNUMBER(OFFSET('Sanitation Data'!$F$11,0,10*ROW('Sanitation Data'!F59))),'Data Summary'!CX65="Yes"),OFFSET('Sanitation Data'!$F$11,0,10*ROW('Sanitation Data'!F59)),NA())</f>
        <v>#N/A</v>
      </c>
      <c r="AJ65" s="299" t="e">
        <f ca="1">+IF(AND(ISNUMBER(OFFSET('Sanitation Data'!$F$12,0,10*ROW('Sanitation Data'!F59))),'Data Summary'!CY65="Yes"),OFFSET('Sanitation Data'!$F$12,0,10*ROW('Sanitation Data'!F59)),NA())</f>
        <v>#N/A</v>
      </c>
      <c r="AK65" s="299" t="e">
        <f ca="1">+IF(AND(ISNUMBER(OFFSET('Sanitation Data'!$G$4,0,10*ROW('Sanitation Data'!G59))),'Data Summary'!CZ65="Yes"),100-OFFSET('Sanitation Data'!$G$4,0,10*ROW('Sanitation Data'!G59)),NA())</f>
        <v>#N/A</v>
      </c>
      <c r="AL65" s="299" t="e">
        <f ca="1">+IF(AND(ISNUMBER(OFFSET('Sanitation Data'!$G$6,0,10*ROW('Sanitation Data'!G59))),'Data Summary'!DA65="Yes"),OFFSET('Sanitation Data'!$G$6,0,10*ROW('Sanitation Data'!G59)),NA())</f>
        <v>#N/A</v>
      </c>
      <c r="AM65" s="299" t="e">
        <f ca="1">+IF(AND(ISNUMBER(OFFSET('Sanitation Data'!$G$10,0,10*ROW('Sanitation Data'!G59))),'Data Summary'!DB65="Yes"),OFFSET('Sanitation Data'!$G$10,0,10*ROW('Sanitation Data'!G59)),NA())</f>
        <v>#N/A</v>
      </c>
      <c r="AN65" s="299" t="e">
        <f ca="1">+IF(AND(ISNUMBER(OFFSET('Sanitation Data'!$G$11,0,10*ROW('Sanitation Data'!G59))),'Data Summary'!DC65="Yes"),OFFSET('Sanitation Data'!$G$11,0,10*ROW('Sanitation Data'!G59)),NA())</f>
        <v>#N/A</v>
      </c>
      <c r="AO65" s="299" t="e">
        <f ca="1">+IF(AND(ISNUMBER(OFFSET('Sanitation Data'!$G$12,0,10*ROW('Sanitation Data'!G59))),'Data Summary'!DD65="Yes"),OFFSET('Sanitation Data'!$G$12,0,10*ROW('Sanitation Data'!G59)),NA())</f>
        <v>#N/A</v>
      </c>
      <c r="AP65" s="299" t="e">
        <f ca="1">+IF(AND(ISNUMBER(OFFSET('Sanitation Data'!$H$4,0,10*ROW('Sanitation Data'!H59))),'Data Summary'!DE65="Yes"),100-OFFSET('Sanitation Data'!$H$4,0,10*ROW('Sanitation Data'!H59)),NA())</f>
        <v>#N/A</v>
      </c>
      <c r="AQ65" s="299" t="e">
        <f ca="1">+IF(AND(ISNUMBER(OFFSET('Sanitation Data'!$H$6,0,10*ROW('Sanitation Data'!H59))),'Data Summary'!DF65="Yes"),OFFSET('Sanitation Data'!$H$6,0,10*ROW('Sanitation Data'!H59)),NA())</f>
        <v>#N/A</v>
      </c>
      <c r="AR65" s="299" t="e">
        <f ca="1">+IF(AND(ISNUMBER(OFFSET('Sanitation Data'!$H$10,0,10*ROW('Sanitation Data'!H59))),'Data Summary'!DG65="Yes"),OFFSET('Sanitation Data'!$H$10,0,10*ROW('Sanitation Data'!H59)),NA())</f>
        <v>#N/A</v>
      </c>
      <c r="AS65" s="299" t="e">
        <f ca="1">+IF(AND(ISNUMBER(OFFSET('Sanitation Data'!$H$11,0,10*ROW('Sanitation Data'!H59))),'Data Summary'!DH65="Yes"),OFFSET('Sanitation Data'!$H$11,0,10*ROW('Sanitation Data'!H59)),NA())</f>
        <v>#N/A</v>
      </c>
      <c r="AT65" s="299" t="e">
        <f ca="1">+IF(AND(ISNUMBER(OFFSET('Sanitation Data'!$H$12,0,10*ROW('Sanitation Data'!H59))),'Data Summary'!DI65="Yes"),OFFSET('Sanitation Data'!$H$12,0,10*ROW('Sanitation Data'!H59)),NA())</f>
        <v>#N/A</v>
      </c>
      <c r="AU65" s="299" t="e">
        <f ca="1">+IF(AND(ISNUMBER(OFFSET('Sanitation Data'!$I$4,0,10*ROW('Sanitation Data'!I59))),'Data Summary'!DJ65="Yes"),100-OFFSET('Sanitation Data'!$I$4,0,10*ROW('Sanitation Data'!I59)),NA())</f>
        <v>#N/A</v>
      </c>
      <c r="AV65" s="299" t="e">
        <f ca="1">+IF(AND(ISNUMBER(OFFSET('Sanitation Data'!$I$6,0,10*ROW('Sanitation Data'!I59))),'Data Summary'!DK65="Yes"),OFFSET('Sanitation Data'!$I$6,0,10*ROW('Sanitation Data'!I59)),NA())</f>
        <v>#N/A</v>
      </c>
      <c r="AW65" s="299" t="e">
        <f ca="1">+IF(AND(ISNUMBER(OFFSET('Sanitation Data'!$I$10,0,10*ROW('Sanitation Data'!I59))),'Data Summary'!DL65="Yes"),OFFSET('Sanitation Data'!$I$10,0,10*ROW('Sanitation Data'!I59)),NA())</f>
        <v>#N/A</v>
      </c>
      <c r="AX65" s="299" t="e">
        <f ca="1">+IF(AND(ISNUMBER(OFFSET('Sanitation Data'!$I$11,0,10*ROW('Sanitation Data'!I59))),'Data Summary'!DM65="Yes"),OFFSET('Sanitation Data'!$I$11,0,10*ROW('Sanitation Data'!I59)),NA())</f>
        <v>#N/A</v>
      </c>
      <c r="AY65" s="299" t="e">
        <f ca="1">+IF(AND(ISNUMBER(OFFSET('Sanitation Data'!$I$12,0,10*ROW('Sanitation Data'!I59))),'Data Summary'!DN65="Yes"),OFFSET('Sanitation Data'!$I$12,0,10*ROW('Sanitation Data'!I59)),NA())</f>
        <v>#N/A</v>
      </c>
      <c r="AZ65" s="300" t="e">
        <f ca="1">+IF(AND(ISNUMBER(OFFSET('Hygiene Data'!$D$5,0,10*ROW('Hygiene Data'!D59))),'Data Summary'!DO65="Yes"),OFFSET('Hygiene Data'!$D$5,0,10*ROW('Hygiene Data'!D59)),NA())</f>
        <v>#N/A</v>
      </c>
      <c r="BA65" s="300" t="e">
        <f ca="1">+IF(AND(ISNUMBER(OFFSET('Hygiene Data'!$D$7,0,10*ROW('Hygiene Data'!D59))),'Data Summary'!DP65="Yes"),OFFSET('Hygiene Data'!$D$7,0,10*ROW('Hygiene Data'!D59)),NA())</f>
        <v>#N/A</v>
      </c>
      <c r="BB65" s="300" t="e">
        <f ca="1">+IF(AND(ISNUMBER(OFFSET('Hygiene Data'!$D$9,0,10*ROW('Hygiene Data'!D59))),'Data Summary'!DQ65="Yes"),OFFSET('Hygiene Data'!$D$9,0,10*ROW('Hygiene Data'!D59)),NA())</f>
        <v>#N/A</v>
      </c>
      <c r="BC65" s="300" t="e">
        <f ca="1">+IF(AND(ISNUMBER(OFFSET('Hygiene Data'!$E$5,0,10*ROW('Hygiene Data'!E59))),'Data Summary'!DR65="Yes"),OFFSET('Hygiene Data'!$E$5,0,10*ROW('Hygiene Data'!E59)),NA())</f>
        <v>#N/A</v>
      </c>
      <c r="BD65" s="300" t="e">
        <f ca="1">+IF(AND(ISNUMBER(OFFSET('Hygiene Data'!$E$7,0,10*ROW('Hygiene Data'!E59))),'Data Summary'!DS65="Yes"),OFFSET('Hygiene Data'!$E$7,0,10*ROW('Hygiene Data'!E59)),NA())</f>
        <v>#N/A</v>
      </c>
      <c r="BE65" s="300" t="e">
        <f ca="1">+IF(AND(ISNUMBER(OFFSET('Hygiene Data'!$E$9,0,10*ROW('Hygiene Data'!E59))),'Data Summary'!DT65="Yes"),OFFSET('Hygiene Data'!$E$9,0,10*ROW('Hygiene Data'!E59)),NA())</f>
        <v>#N/A</v>
      </c>
      <c r="BF65" s="300" t="e">
        <f ca="1">+IF(AND(ISNUMBER(OFFSET('Hygiene Data'!$F$5,0,10*ROW('Hygiene Data'!F59))),'Data Summary'!DU65="Yes"),OFFSET('Hygiene Data'!$F$5,0,10*ROW('Hygiene Data'!F59)),NA())</f>
        <v>#N/A</v>
      </c>
      <c r="BG65" s="300" t="e">
        <f ca="1">+IF(AND(ISNUMBER(OFFSET('Hygiene Data'!$F$7,0,10*ROW('Hygiene Data'!F59))),'Data Summary'!DV65="Yes"),OFFSET('Hygiene Data'!$F$7,0,10*ROW('Hygiene Data'!F59)),NA())</f>
        <v>#N/A</v>
      </c>
      <c r="BH65" s="300" t="e">
        <f ca="1">+IF(AND(ISNUMBER(OFFSET('Hygiene Data'!$F$9,0,10*ROW('Hygiene Data'!F59))),'Data Summary'!DW65="Yes"),OFFSET('Hygiene Data'!$F$9,0,10*ROW('Hygiene Data'!F59)),NA())</f>
        <v>#N/A</v>
      </c>
      <c r="BI65" s="300" t="e">
        <f ca="1">+IF(AND(ISNUMBER(OFFSET('Hygiene Data'!$G$5,0,10*ROW('Hygiene Data'!G59))),'Data Summary'!DX65="Yes"),OFFSET('Hygiene Data'!$G$5,0,10*ROW('Hygiene Data'!G59)),NA())</f>
        <v>#N/A</v>
      </c>
      <c r="BJ65" s="300" t="e">
        <f ca="1">+IF(AND(ISNUMBER(OFFSET('Hygiene Data'!$G$7,0,10*ROW('Hygiene Data'!G59))),'Data Summary'!DY65="Yes"),OFFSET('Hygiene Data'!$G$7,0,10*ROW('Hygiene Data'!G59)),NA())</f>
        <v>#N/A</v>
      </c>
      <c r="BK65" s="300" t="e">
        <f ca="1">+IF(AND(ISNUMBER(OFFSET('Hygiene Data'!$G$9,0,10*ROW('Hygiene Data'!G59))),'Data Summary'!DZ65="Yes"),OFFSET('Hygiene Data'!$G$9,0,10*ROW('Hygiene Data'!G59)),NA())</f>
        <v>#N/A</v>
      </c>
      <c r="BL65" s="300" t="e">
        <f ca="1">+IF(AND(ISNUMBER(OFFSET('Hygiene Data'!$H$5,0,10*ROW('Hygiene Data'!H59))),'Data Summary'!EA65="Yes"),OFFSET('Hygiene Data'!$H$5,0,10*ROW('Hygiene Data'!H59)),NA())</f>
        <v>#N/A</v>
      </c>
      <c r="BM65" s="300" t="e">
        <f ca="1">+IF(AND(ISNUMBER(OFFSET('Hygiene Data'!$H$7,0,10*ROW('Hygiene Data'!H59))),'Data Summary'!EB65="Yes"),OFFSET('Hygiene Data'!$H$7,0,10*ROW('Hygiene Data'!H59)),NA())</f>
        <v>#N/A</v>
      </c>
      <c r="BN65" s="300" t="e">
        <f ca="1">+IF(AND(ISNUMBER(OFFSET('Hygiene Data'!$H$9,0,10*ROW('Hygiene Data'!H59))),'Data Summary'!EC65="Yes"),OFFSET('Hygiene Data'!$H$9,0,10*ROW('Hygiene Data'!H59)),NA())</f>
        <v>#N/A</v>
      </c>
      <c r="BO65" s="300" t="e">
        <f ca="1">+IF(AND(ISNUMBER(OFFSET('Hygiene Data'!$I$5,0,10*ROW('Hygiene Data'!I59))),'Data Summary'!ED65="Yes"),OFFSET('Hygiene Data'!$I$5,0,10*ROW('Hygiene Data'!I59)),NA())</f>
        <v>#N/A</v>
      </c>
      <c r="BP65" s="300" t="e">
        <f ca="1">+IF(AND(ISNUMBER(OFFSET('Hygiene Data'!$I$7,0,10*ROW('Hygiene Data'!I59))),'Data Summary'!EE65="Yes"),OFFSET('Hygiene Data'!$I$7,0,10*ROW('Hygiene Data'!I59)),NA())</f>
        <v>#N/A</v>
      </c>
      <c r="BQ65" s="300" t="e">
        <f ca="1">+IF(AND(ISNUMBER(OFFSET('Hygiene Data'!$I$9,0,10*ROW('Hygiene Data'!I59))),'Data Summary'!EF65="Yes"),OFFSET('Hygiene Data'!$I$9,0,10*ROW('Hygiene Data'!I59)),NA())</f>
        <v>#N/A</v>
      </c>
    </row>
    <row r="66" spans="1:69" x14ac:dyDescent="0.2">
      <c r="A66" s="296" t="e">
        <f ca="1">+RIGHT('Data Summary'!A66,LEN('Data Summary'!A66)-9)</f>
        <v>#VALUE!</v>
      </c>
      <c r="B66" s="270" t="str">
        <f ca="1">+IF(ISTEXT('Data Summary'!B66),'Data Summary'!B66,"")</f>
        <v/>
      </c>
      <c r="C66" s="297" t="e">
        <f ca="1">+VALUE('Data Summary'!C66)</f>
        <v>#VALUE!</v>
      </c>
      <c r="D66" s="298" t="e">
        <f ca="1">+IF(AND(ISNUMBER(OFFSET('Water Data'!$D$4,0,10*ROW('Water Data'!D60))),'Data Summary'!BS66="Yes"),100-OFFSET('Water Data'!$D$4,0,10*ROW('Water Data'!D60)),NA())</f>
        <v>#N/A</v>
      </c>
      <c r="E66" s="298" t="e">
        <f ca="1">+IF(AND(ISNUMBER(OFFSET('Water Data'!$D$6,0,10*ROW('Water Data'!D60))),'Data Summary'!BT66="Yes"),OFFSET('Water Data'!$D$6,0,10*ROW('Water Data'!D60)),NA())</f>
        <v>#N/A</v>
      </c>
      <c r="F66" s="298" t="e">
        <f ca="1">+IF(AND(ISNUMBER(OFFSET('Water Data'!$D$9,0,10*ROW('Water Data'!D60))),'Data Summary'!BU66="Yes"),OFFSET('Water Data'!$D$9,0,10*ROW('Water Data'!D60)),NA())</f>
        <v>#N/A</v>
      </c>
      <c r="G66" s="298" t="e">
        <f ca="1">+IF(AND(ISNUMBER(OFFSET('Water Data'!$E$4,0,10*ROW('Water Data'!E60))),'Data Summary'!BV66="Yes"),100-OFFSET('Water Data'!$E$4,0,10*ROW('Water Data'!E60)),NA())</f>
        <v>#N/A</v>
      </c>
      <c r="H66" s="298" t="e">
        <f ca="1">+IF(AND(ISNUMBER(OFFSET('Water Data'!$E$6,0,10*ROW('Water Data'!E60))),'Data Summary'!BW66="Yes"),OFFSET('Water Data'!$E$6,0,10*ROW('Water Data'!E60)),NA())</f>
        <v>#N/A</v>
      </c>
      <c r="I66" s="298" t="e">
        <f ca="1">+IF(AND(ISNUMBER(OFFSET('Water Data'!$E$9,0,10*ROW('Water Data'!E60))),'Data Summary'!BX66="Yes"),OFFSET('Water Data'!$E$9,0,10*ROW('Water Data'!E60)),NA())</f>
        <v>#N/A</v>
      </c>
      <c r="J66" s="298" t="e">
        <f ca="1">+IF(AND(ISNUMBER(OFFSET('Water Data'!$F$4,0,10*ROW('Water Data'!F60))),'Data Summary'!BY66="Yes"),100-OFFSET('Water Data'!$F$4,0,10*ROW('Water Data'!F60)),NA())</f>
        <v>#N/A</v>
      </c>
      <c r="K66" s="298" t="e">
        <f ca="1">+IF(AND(ISNUMBER(OFFSET('Water Data'!$F$6,0,10*ROW('Water Data'!F60))),'Data Summary'!BZ66="Yes"),OFFSET('Water Data'!$F$6,0,10*ROW('Water Data'!F60)),NA())</f>
        <v>#N/A</v>
      </c>
      <c r="L66" s="298" t="e">
        <f ca="1">+IF(AND(ISNUMBER(OFFSET('Water Data'!$F$9,0,10*ROW('Water Data'!F60))),'Data Summary'!CA66="Yes"),OFFSET('Water Data'!$F$9,0,10*ROW('Water Data'!F60)),NA())</f>
        <v>#N/A</v>
      </c>
      <c r="M66" s="298" t="e">
        <f ca="1">+IF(AND(ISNUMBER(OFFSET('Water Data'!$G$4,0,10*ROW('Water Data'!G60))),'Data Summary'!CB66="Yes"),100-OFFSET('Water Data'!$G$4,0,10*ROW('Water Data'!G60)),NA())</f>
        <v>#N/A</v>
      </c>
      <c r="N66" s="298" t="e">
        <f ca="1">+IF(AND(ISNUMBER(OFFSET('Water Data'!$G$6,0,10*ROW('Water Data'!G60))),'Data Summary'!CC66="Yes"),OFFSET('Water Data'!$G$6,0,10*ROW('Water Data'!G60)),NA())</f>
        <v>#N/A</v>
      </c>
      <c r="O66" s="298" t="e">
        <f ca="1">+IF(AND(ISNUMBER(OFFSET('Water Data'!$G$9,0,10*ROW('Water Data'!G60))),'Data Summary'!CD66="Yes"),OFFSET('Water Data'!$G$9,0,10*ROW('Water Data'!G60)),NA())</f>
        <v>#N/A</v>
      </c>
      <c r="P66" s="298" t="e">
        <f ca="1">+IF(AND(ISNUMBER(OFFSET('Water Data'!$H$4,0,10*ROW('Water Data'!H60))),'Data Summary'!CE66="Yes"),100-OFFSET('Water Data'!$H$4,0,10*ROW('Water Data'!H60)),NA())</f>
        <v>#N/A</v>
      </c>
      <c r="Q66" s="298" t="e">
        <f ca="1">+IF(AND(ISNUMBER(OFFSET('Water Data'!$H$6,0,10*ROW('Water Data'!H60))),'Data Summary'!CF66="Yes"),OFFSET('Water Data'!$H$6,0,10*ROW('Water Data'!H60)),NA())</f>
        <v>#N/A</v>
      </c>
      <c r="R66" s="298" t="e">
        <f ca="1">+IF(AND(ISNUMBER(OFFSET('Water Data'!$H$9,0,10*ROW('Water Data'!H60))),'Data Summary'!CG66="Yes"),OFFSET('Water Data'!$H$9,0,10*ROW('Water Data'!H60)),NA())</f>
        <v>#N/A</v>
      </c>
      <c r="S66" s="298" t="e">
        <f ca="1">+IF(AND(ISNUMBER(OFFSET('Water Data'!$I$4,0,10*ROW('Water Data'!I60))),'Data Summary'!CH66="Yes"),100-OFFSET('Water Data'!$I$4,0,10*ROW('Water Data'!I60)),NA())</f>
        <v>#N/A</v>
      </c>
      <c r="T66" s="298" t="e">
        <f ca="1">+IF(AND(ISNUMBER(OFFSET('Water Data'!$I$6,0,10*ROW('Water Data'!I60))),'Data Summary'!CI66="Yes"),OFFSET('Water Data'!$I$6,0,10*ROW('Water Data'!I60)),NA())</f>
        <v>#N/A</v>
      </c>
      <c r="U66" s="298" t="e">
        <f ca="1">+IF(AND(ISNUMBER(OFFSET('Water Data'!$I$9,0,10*ROW('Water Data'!I60))),'Data Summary'!CJ66="Yes"),OFFSET('Water Data'!$I$9,0,10*ROW('Water Data'!I60)),NA())</f>
        <v>#N/A</v>
      </c>
      <c r="V66" s="299" t="e">
        <f ca="1">+IF(AND(ISNUMBER(OFFSET('Sanitation Data'!$D$4,0,10*ROW('Sanitation Data'!D60))),'Data Summary'!CK66="Yes"),100-OFFSET('Sanitation Data'!$D$4,0,10*ROW('Sanitation Data'!D60)),NA())</f>
        <v>#N/A</v>
      </c>
      <c r="W66" s="299" t="e">
        <f ca="1">+IF(AND(ISNUMBER(OFFSET('Sanitation Data'!$D$6,0,10*ROW('Sanitation Data'!D60))),'Data Summary'!CL66="Yes"),OFFSET('Sanitation Data'!$D$6,0,10*ROW('Sanitation Data'!D60)),NA())</f>
        <v>#N/A</v>
      </c>
      <c r="X66" s="299" t="e">
        <f ca="1">+IF(AND(ISNUMBER(OFFSET('Sanitation Data'!$D$10,0,10*ROW('Sanitation Data'!D60))),'Data Summary'!CM66="Yes"),OFFSET('Sanitation Data'!$D$10,0,10*ROW('Sanitation Data'!D60)),NA())</f>
        <v>#N/A</v>
      </c>
      <c r="Y66" s="299" t="e">
        <f ca="1">+IF(AND(ISNUMBER(OFFSET('Sanitation Data'!$D$11,0,10*ROW('Sanitation Data'!D60))),'Data Summary'!CN66="Yes"),OFFSET('Sanitation Data'!$D$11,0,10*ROW('Sanitation Data'!D60)),NA())</f>
        <v>#N/A</v>
      </c>
      <c r="Z66" s="299" t="e">
        <f ca="1">+IF(AND(ISNUMBER(OFFSET('Sanitation Data'!$D$12,0,10*ROW('Sanitation Data'!D60))),'Data Summary'!CO66="Yes"),OFFSET('Sanitation Data'!$D$12,0,10*ROW('Sanitation Data'!D60)),NA())</f>
        <v>#N/A</v>
      </c>
      <c r="AA66" s="299" t="e">
        <f ca="1">+IF(AND(ISNUMBER(OFFSET('Sanitation Data'!$E$4,0,10*ROW('Sanitation Data'!E60))),'Data Summary'!CP66="Yes"),100-OFFSET('Sanitation Data'!$E$4,0,10*ROW('Sanitation Data'!E60)),NA())</f>
        <v>#N/A</v>
      </c>
      <c r="AB66" s="299" t="e">
        <f ca="1">+IF(AND(ISNUMBER(OFFSET('Sanitation Data'!$E$6,0,10*ROW('Sanitation Data'!E60))),'Data Summary'!CQ66="Yes"),OFFSET('Sanitation Data'!$E$6,0,10*ROW('Sanitation Data'!E60)),NA())</f>
        <v>#N/A</v>
      </c>
      <c r="AC66" s="299" t="e">
        <f ca="1">+IF(AND(ISNUMBER(OFFSET('Sanitation Data'!$E$10,0,10*ROW('Sanitation Data'!E60))),'Data Summary'!CR66="Yes"),OFFSET('Sanitation Data'!$E$10,0,10*ROW('Sanitation Data'!E60)),NA())</f>
        <v>#N/A</v>
      </c>
      <c r="AD66" s="299" t="e">
        <f ca="1">+IF(AND(ISNUMBER(OFFSET('Sanitation Data'!$E$11,0,10*ROW('Sanitation Data'!E60))),'Data Summary'!CS66="Yes"),OFFSET('Sanitation Data'!$E$11,0,10*ROW('Sanitation Data'!E60)),NA())</f>
        <v>#N/A</v>
      </c>
      <c r="AE66" s="299" t="e">
        <f ca="1">+IF(AND(ISNUMBER(OFFSET('Sanitation Data'!$E$12,0,10*ROW('Sanitation Data'!E60))),'Data Summary'!CT66="Yes"),OFFSET('Sanitation Data'!$E$12,0,10*ROW('Sanitation Data'!E60)),NA())</f>
        <v>#N/A</v>
      </c>
      <c r="AF66" s="299" t="e">
        <f ca="1">+IF(AND(ISNUMBER(OFFSET('Sanitation Data'!$F$4,0,10*ROW('Sanitation Data'!F60))),'Data Summary'!CU66="Yes"),100-OFFSET('Sanitation Data'!$F$4,0,10*ROW('Sanitation Data'!F60)),NA())</f>
        <v>#N/A</v>
      </c>
      <c r="AG66" s="299" t="e">
        <f ca="1">+IF(AND(ISNUMBER(OFFSET('Sanitation Data'!$F$6,0,10*ROW('Sanitation Data'!F60))),'Data Summary'!CV66="Yes"),OFFSET('Sanitation Data'!$F$6,0,10*ROW('Sanitation Data'!F60)),NA())</f>
        <v>#N/A</v>
      </c>
      <c r="AH66" s="299" t="e">
        <f ca="1">+IF(AND(ISNUMBER(OFFSET('Sanitation Data'!$F$10,0,10*ROW('Sanitation Data'!F60))),'Data Summary'!CW66="Yes"),OFFSET('Sanitation Data'!$F$10,0,10*ROW('Sanitation Data'!F60)),NA())</f>
        <v>#N/A</v>
      </c>
      <c r="AI66" s="299" t="e">
        <f ca="1">+IF(AND(ISNUMBER(OFFSET('Sanitation Data'!$F$11,0,10*ROW('Sanitation Data'!F60))),'Data Summary'!CX66="Yes"),OFFSET('Sanitation Data'!$F$11,0,10*ROW('Sanitation Data'!F60)),NA())</f>
        <v>#N/A</v>
      </c>
      <c r="AJ66" s="299" t="e">
        <f ca="1">+IF(AND(ISNUMBER(OFFSET('Sanitation Data'!$F$12,0,10*ROW('Sanitation Data'!F60))),'Data Summary'!CY66="Yes"),OFFSET('Sanitation Data'!$F$12,0,10*ROW('Sanitation Data'!F60)),NA())</f>
        <v>#N/A</v>
      </c>
      <c r="AK66" s="299" t="e">
        <f ca="1">+IF(AND(ISNUMBER(OFFSET('Sanitation Data'!$G$4,0,10*ROW('Sanitation Data'!G60))),'Data Summary'!CZ66="Yes"),100-OFFSET('Sanitation Data'!$G$4,0,10*ROW('Sanitation Data'!G60)),NA())</f>
        <v>#N/A</v>
      </c>
      <c r="AL66" s="299" t="e">
        <f ca="1">+IF(AND(ISNUMBER(OFFSET('Sanitation Data'!$G$6,0,10*ROW('Sanitation Data'!G60))),'Data Summary'!DA66="Yes"),OFFSET('Sanitation Data'!$G$6,0,10*ROW('Sanitation Data'!G60)),NA())</f>
        <v>#N/A</v>
      </c>
      <c r="AM66" s="299" t="e">
        <f ca="1">+IF(AND(ISNUMBER(OFFSET('Sanitation Data'!$G$10,0,10*ROW('Sanitation Data'!G60))),'Data Summary'!DB66="Yes"),OFFSET('Sanitation Data'!$G$10,0,10*ROW('Sanitation Data'!G60)),NA())</f>
        <v>#N/A</v>
      </c>
      <c r="AN66" s="299" t="e">
        <f ca="1">+IF(AND(ISNUMBER(OFFSET('Sanitation Data'!$G$11,0,10*ROW('Sanitation Data'!G60))),'Data Summary'!DC66="Yes"),OFFSET('Sanitation Data'!$G$11,0,10*ROW('Sanitation Data'!G60)),NA())</f>
        <v>#N/A</v>
      </c>
      <c r="AO66" s="299" t="e">
        <f ca="1">+IF(AND(ISNUMBER(OFFSET('Sanitation Data'!$G$12,0,10*ROW('Sanitation Data'!G60))),'Data Summary'!DD66="Yes"),OFFSET('Sanitation Data'!$G$12,0,10*ROW('Sanitation Data'!G60)),NA())</f>
        <v>#N/A</v>
      </c>
      <c r="AP66" s="299" t="e">
        <f ca="1">+IF(AND(ISNUMBER(OFFSET('Sanitation Data'!$H$4,0,10*ROW('Sanitation Data'!H60))),'Data Summary'!DE66="Yes"),100-OFFSET('Sanitation Data'!$H$4,0,10*ROW('Sanitation Data'!H60)),NA())</f>
        <v>#N/A</v>
      </c>
      <c r="AQ66" s="299" t="e">
        <f ca="1">+IF(AND(ISNUMBER(OFFSET('Sanitation Data'!$H$6,0,10*ROW('Sanitation Data'!H60))),'Data Summary'!DF66="Yes"),OFFSET('Sanitation Data'!$H$6,0,10*ROW('Sanitation Data'!H60)),NA())</f>
        <v>#N/A</v>
      </c>
      <c r="AR66" s="299" t="e">
        <f ca="1">+IF(AND(ISNUMBER(OFFSET('Sanitation Data'!$H$10,0,10*ROW('Sanitation Data'!H60))),'Data Summary'!DG66="Yes"),OFFSET('Sanitation Data'!$H$10,0,10*ROW('Sanitation Data'!H60)),NA())</f>
        <v>#N/A</v>
      </c>
      <c r="AS66" s="299" t="e">
        <f ca="1">+IF(AND(ISNUMBER(OFFSET('Sanitation Data'!$H$11,0,10*ROW('Sanitation Data'!H60))),'Data Summary'!DH66="Yes"),OFFSET('Sanitation Data'!$H$11,0,10*ROW('Sanitation Data'!H60)),NA())</f>
        <v>#N/A</v>
      </c>
      <c r="AT66" s="299" t="e">
        <f ca="1">+IF(AND(ISNUMBER(OFFSET('Sanitation Data'!$H$12,0,10*ROW('Sanitation Data'!H60))),'Data Summary'!DI66="Yes"),OFFSET('Sanitation Data'!$H$12,0,10*ROW('Sanitation Data'!H60)),NA())</f>
        <v>#N/A</v>
      </c>
      <c r="AU66" s="299" t="e">
        <f ca="1">+IF(AND(ISNUMBER(OFFSET('Sanitation Data'!$I$4,0,10*ROW('Sanitation Data'!I60))),'Data Summary'!DJ66="Yes"),100-OFFSET('Sanitation Data'!$I$4,0,10*ROW('Sanitation Data'!I60)),NA())</f>
        <v>#N/A</v>
      </c>
      <c r="AV66" s="299" t="e">
        <f ca="1">+IF(AND(ISNUMBER(OFFSET('Sanitation Data'!$I$6,0,10*ROW('Sanitation Data'!I60))),'Data Summary'!DK66="Yes"),OFFSET('Sanitation Data'!$I$6,0,10*ROW('Sanitation Data'!I60)),NA())</f>
        <v>#N/A</v>
      </c>
      <c r="AW66" s="299" t="e">
        <f ca="1">+IF(AND(ISNUMBER(OFFSET('Sanitation Data'!$I$10,0,10*ROW('Sanitation Data'!I60))),'Data Summary'!DL66="Yes"),OFFSET('Sanitation Data'!$I$10,0,10*ROW('Sanitation Data'!I60)),NA())</f>
        <v>#N/A</v>
      </c>
      <c r="AX66" s="299" t="e">
        <f ca="1">+IF(AND(ISNUMBER(OFFSET('Sanitation Data'!$I$11,0,10*ROW('Sanitation Data'!I60))),'Data Summary'!DM66="Yes"),OFFSET('Sanitation Data'!$I$11,0,10*ROW('Sanitation Data'!I60)),NA())</f>
        <v>#N/A</v>
      </c>
      <c r="AY66" s="299" t="e">
        <f ca="1">+IF(AND(ISNUMBER(OFFSET('Sanitation Data'!$I$12,0,10*ROW('Sanitation Data'!I60))),'Data Summary'!DN66="Yes"),OFFSET('Sanitation Data'!$I$12,0,10*ROW('Sanitation Data'!I60)),NA())</f>
        <v>#N/A</v>
      </c>
      <c r="AZ66" s="300" t="e">
        <f ca="1">+IF(AND(ISNUMBER(OFFSET('Hygiene Data'!$D$5,0,10*ROW('Hygiene Data'!D60))),'Data Summary'!DO66="Yes"),OFFSET('Hygiene Data'!$D$5,0,10*ROW('Hygiene Data'!D60)),NA())</f>
        <v>#N/A</v>
      </c>
      <c r="BA66" s="300" t="e">
        <f ca="1">+IF(AND(ISNUMBER(OFFSET('Hygiene Data'!$D$7,0,10*ROW('Hygiene Data'!D60))),'Data Summary'!DP66="Yes"),OFFSET('Hygiene Data'!$D$7,0,10*ROW('Hygiene Data'!D60)),NA())</f>
        <v>#N/A</v>
      </c>
      <c r="BB66" s="300" t="e">
        <f ca="1">+IF(AND(ISNUMBER(OFFSET('Hygiene Data'!$D$9,0,10*ROW('Hygiene Data'!D60))),'Data Summary'!DQ66="Yes"),OFFSET('Hygiene Data'!$D$9,0,10*ROW('Hygiene Data'!D60)),NA())</f>
        <v>#N/A</v>
      </c>
      <c r="BC66" s="300" t="e">
        <f ca="1">+IF(AND(ISNUMBER(OFFSET('Hygiene Data'!$E$5,0,10*ROW('Hygiene Data'!E60))),'Data Summary'!DR66="Yes"),OFFSET('Hygiene Data'!$E$5,0,10*ROW('Hygiene Data'!E60)),NA())</f>
        <v>#N/A</v>
      </c>
      <c r="BD66" s="300" t="e">
        <f ca="1">+IF(AND(ISNUMBER(OFFSET('Hygiene Data'!$E$7,0,10*ROW('Hygiene Data'!E60))),'Data Summary'!DS66="Yes"),OFFSET('Hygiene Data'!$E$7,0,10*ROW('Hygiene Data'!E60)),NA())</f>
        <v>#N/A</v>
      </c>
      <c r="BE66" s="300" t="e">
        <f ca="1">+IF(AND(ISNUMBER(OFFSET('Hygiene Data'!$E$9,0,10*ROW('Hygiene Data'!E60))),'Data Summary'!DT66="Yes"),OFFSET('Hygiene Data'!$E$9,0,10*ROW('Hygiene Data'!E60)),NA())</f>
        <v>#N/A</v>
      </c>
      <c r="BF66" s="300" t="e">
        <f ca="1">+IF(AND(ISNUMBER(OFFSET('Hygiene Data'!$F$5,0,10*ROW('Hygiene Data'!F60))),'Data Summary'!DU66="Yes"),OFFSET('Hygiene Data'!$F$5,0,10*ROW('Hygiene Data'!F60)),NA())</f>
        <v>#N/A</v>
      </c>
      <c r="BG66" s="300" t="e">
        <f ca="1">+IF(AND(ISNUMBER(OFFSET('Hygiene Data'!$F$7,0,10*ROW('Hygiene Data'!F60))),'Data Summary'!DV66="Yes"),OFFSET('Hygiene Data'!$F$7,0,10*ROW('Hygiene Data'!F60)),NA())</f>
        <v>#N/A</v>
      </c>
      <c r="BH66" s="300" t="e">
        <f ca="1">+IF(AND(ISNUMBER(OFFSET('Hygiene Data'!$F$9,0,10*ROW('Hygiene Data'!F60))),'Data Summary'!DW66="Yes"),OFFSET('Hygiene Data'!$F$9,0,10*ROW('Hygiene Data'!F60)),NA())</f>
        <v>#N/A</v>
      </c>
      <c r="BI66" s="300" t="e">
        <f ca="1">+IF(AND(ISNUMBER(OFFSET('Hygiene Data'!$G$5,0,10*ROW('Hygiene Data'!G60))),'Data Summary'!DX66="Yes"),OFFSET('Hygiene Data'!$G$5,0,10*ROW('Hygiene Data'!G60)),NA())</f>
        <v>#N/A</v>
      </c>
      <c r="BJ66" s="300" t="e">
        <f ca="1">+IF(AND(ISNUMBER(OFFSET('Hygiene Data'!$G$7,0,10*ROW('Hygiene Data'!G60))),'Data Summary'!DY66="Yes"),OFFSET('Hygiene Data'!$G$7,0,10*ROW('Hygiene Data'!G60)),NA())</f>
        <v>#N/A</v>
      </c>
      <c r="BK66" s="300" t="e">
        <f ca="1">+IF(AND(ISNUMBER(OFFSET('Hygiene Data'!$G$9,0,10*ROW('Hygiene Data'!G60))),'Data Summary'!DZ66="Yes"),OFFSET('Hygiene Data'!$G$9,0,10*ROW('Hygiene Data'!G60)),NA())</f>
        <v>#N/A</v>
      </c>
      <c r="BL66" s="300" t="e">
        <f ca="1">+IF(AND(ISNUMBER(OFFSET('Hygiene Data'!$H$5,0,10*ROW('Hygiene Data'!H60))),'Data Summary'!EA66="Yes"),OFFSET('Hygiene Data'!$H$5,0,10*ROW('Hygiene Data'!H60)),NA())</f>
        <v>#N/A</v>
      </c>
      <c r="BM66" s="300" t="e">
        <f ca="1">+IF(AND(ISNUMBER(OFFSET('Hygiene Data'!$H$7,0,10*ROW('Hygiene Data'!H60))),'Data Summary'!EB66="Yes"),OFFSET('Hygiene Data'!$H$7,0,10*ROW('Hygiene Data'!H60)),NA())</f>
        <v>#N/A</v>
      </c>
      <c r="BN66" s="300" t="e">
        <f ca="1">+IF(AND(ISNUMBER(OFFSET('Hygiene Data'!$H$9,0,10*ROW('Hygiene Data'!H60))),'Data Summary'!EC66="Yes"),OFFSET('Hygiene Data'!$H$9,0,10*ROW('Hygiene Data'!H60)),NA())</f>
        <v>#N/A</v>
      </c>
      <c r="BO66" s="300" t="e">
        <f ca="1">+IF(AND(ISNUMBER(OFFSET('Hygiene Data'!$I$5,0,10*ROW('Hygiene Data'!I60))),'Data Summary'!ED66="Yes"),OFFSET('Hygiene Data'!$I$5,0,10*ROW('Hygiene Data'!I60)),NA())</f>
        <v>#N/A</v>
      </c>
      <c r="BP66" s="300" t="e">
        <f ca="1">+IF(AND(ISNUMBER(OFFSET('Hygiene Data'!$I$7,0,10*ROW('Hygiene Data'!I60))),'Data Summary'!EE66="Yes"),OFFSET('Hygiene Data'!$I$7,0,10*ROW('Hygiene Data'!I60)),NA())</f>
        <v>#N/A</v>
      </c>
      <c r="BQ66" s="300" t="e">
        <f ca="1">+IF(AND(ISNUMBER(OFFSET('Hygiene Data'!$I$9,0,10*ROW('Hygiene Data'!I60))),'Data Summary'!EF66="Yes"),OFFSET('Hygiene Data'!$I$9,0,10*ROW('Hygiene Data'!I60)),NA())</f>
        <v>#N/A</v>
      </c>
    </row>
    <row r="67" spans="1:69" x14ac:dyDescent="0.2">
      <c r="A67" s="296" t="e">
        <f ca="1">+RIGHT('Data Summary'!A67,LEN('Data Summary'!A67)-9)</f>
        <v>#VALUE!</v>
      </c>
      <c r="B67" s="270" t="str">
        <f ca="1">+IF(ISTEXT('Data Summary'!B67),'Data Summary'!B67,"")</f>
        <v/>
      </c>
      <c r="C67" s="297" t="e">
        <f ca="1">+VALUE('Data Summary'!C67)</f>
        <v>#VALUE!</v>
      </c>
      <c r="D67" s="298" t="e">
        <f ca="1">+IF(AND(ISNUMBER(OFFSET('Water Data'!$D$4,0,10*ROW('Water Data'!D61))),'Data Summary'!BS67="Yes"),100-OFFSET('Water Data'!$D$4,0,10*ROW('Water Data'!D61)),NA())</f>
        <v>#N/A</v>
      </c>
      <c r="E67" s="298" t="e">
        <f ca="1">+IF(AND(ISNUMBER(OFFSET('Water Data'!$D$6,0,10*ROW('Water Data'!D61))),'Data Summary'!BT67="Yes"),OFFSET('Water Data'!$D$6,0,10*ROW('Water Data'!D61)),NA())</f>
        <v>#N/A</v>
      </c>
      <c r="F67" s="298" t="e">
        <f ca="1">+IF(AND(ISNUMBER(OFFSET('Water Data'!$D$9,0,10*ROW('Water Data'!D61))),'Data Summary'!BU67="Yes"),OFFSET('Water Data'!$D$9,0,10*ROW('Water Data'!D61)),NA())</f>
        <v>#N/A</v>
      </c>
      <c r="G67" s="298" t="e">
        <f ca="1">+IF(AND(ISNUMBER(OFFSET('Water Data'!$E$4,0,10*ROW('Water Data'!E61))),'Data Summary'!BV67="Yes"),100-OFFSET('Water Data'!$E$4,0,10*ROW('Water Data'!E61)),NA())</f>
        <v>#N/A</v>
      </c>
      <c r="H67" s="298" t="e">
        <f ca="1">+IF(AND(ISNUMBER(OFFSET('Water Data'!$E$6,0,10*ROW('Water Data'!E61))),'Data Summary'!BW67="Yes"),OFFSET('Water Data'!$E$6,0,10*ROW('Water Data'!E61)),NA())</f>
        <v>#N/A</v>
      </c>
      <c r="I67" s="298" t="e">
        <f ca="1">+IF(AND(ISNUMBER(OFFSET('Water Data'!$E$9,0,10*ROW('Water Data'!E61))),'Data Summary'!BX67="Yes"),OFFSET('Water Data'!$E$9,0,10*ROW('Water Data'!E61)),NA())</f>
        <v>#N/A</v>
      </c>
      <c r="J67" s="298" t="e">
        <f ca="1">+IF(AND(ISNUMBER(OFFSET('Water Data'!$F$4,0,10*ROW('Water Data'!F61))),'Data Summary'!BY67="Yes"),100-OFFSET('Water Data'!$F$4,0,10*ROW('Water Data'!F61)),NA())</f>
        <v>#N/A</v>
      </c>
      <c r="K67" s="298" t="e">
        <f ca="1">+IF(AND(ISNUMBER(OFFSET('Water Data'!$F$6,0,10*ROW('Water Data'!F61))),'Data Summary'!BZ67="Yes"),OFFSET('Water Data'!$F$6,0,10*ROW('Water Data'!F61)),NA())</f>
        <v>#N/A</v>
      </c>
      <c r="L67" s="298" t="e">
        <f ca="1">+IF(AND(ISNUMBER(OFFSET('Water Data'!$F$9,0,10*ROW('Water Data'!F61))),'Data Summary'!CA67="Yes"),OFFSET('Water Data'!$F$9,0,10*ROW('Water Data'!F61)),NA())</f>
        <v>#N/A</v>
      </c>
      <c r="M67" s="298" t="e">
        <f ca="1">+IF(AND(ISNUMBER(OFFSET('Water Data'!$G$4,0,10*ROW('Water Data'!G61))),'Data Summary'!CB67="Yes"),100-OFFSET('Water Data'!$G$4,0,10*ROW('Water Data'!G61)),NA())</f>
        <v>#N/A</v>
      </c>
      <c r="N67" s="298" t="e">
        <f ca="1">+IF(AND(ISNUMBER(OFFSET('Water Data'!$G$6,0,10*ROW('Water Data'!G61))),'Data Summary'!CC67="Yes"),OFFSET('Water Data'!$G$6,0,10*ROW('Water Data'!G61)),NA())</f>
        <v>#N/A</v>
      </c>
      <c r="O67" s="298" t="e">
        <f ca="1">+IF(AND(ISNUMBER(OFFSET('Water Data'!$G$9,0,10*ROW('Water Data'!G61))),'Data Summary'!CD67="Yes"),OFFSET('Water Data'!$G$9,0,10*ROW('Water Data'!G61)),NA())</f>
        <v>#N/A</v>
      </c>
      <c r="P67" s="298" t="e">
        <f ca="1">+IF(AND(ISNUMBER(OFFSET('Water Data'!$H$4,0,10*ROW('Water Data'!H61))),'Data Summary'!CE67="Yes"),100-OFFSET('Water Data'!$H$4,0,10*ROW('Water Data'!H61)),NA())</f>
        <v>#N/A</v>
      </c>
      <c r="Q67" s="298" t="e">
        <f ca="1">+IF(AND(ISNUMBER(OFFSET('Water Data'!$H$6,0,10*ROW('Water Data'!H61))),'Data Summary'!CF67="Yes"),OFFSET('Water Data'!$H$6,0,10*ROW('Water Data'!H61)),NA())</f>
        <v>#N/A</v>
      </c>
      <c r="R67" s="298" t="e">
        <f ca="1">+IF(AND(ISNUMBER(OFFSET('Water Data'!$H$9,0,10*ROW('Water Data'!H61))),'Data Summary'!CG67="Yes"),OFFSET('Water Data'!$H$9,0,10*ROW('Water Data'!H61)),NA())</f>
        <v>#N/A</v>
      </c>
      <c r="S67" s="298" t="e">
        <f ca="1">+IF(AND(ISNUMBER(OFFSET('Water Data'!$I$4,0,10*ROW('Water Data'!I61))),'Data Summary'!CH67="Yes"),100-OFFSET('Water Data'!$I$4,0,10*ROW('Water Data'!I61)),NA())</f>
        <v>#N/A</v>
      </c>
      <c r="T67" s="298" t="e">
        <f ca="1">+IF(AND(ISNUMBER(OFFSET('Water Data'!$I$6,0,10*ROW('Water Data'!I61))),'Data Summary'!CI67="Yes"),OFFSET('Water Data'!$I$6,0,10*ROW('Water Data'!I61)),NA())</f>
        <v>#N/A</v>
      </c>
      <c r="U67" s="298" t="e">
        <f ca="1">+IF(AND(ISNUMBER(OFFSET('Water Data'!$I$9,0,10*ROW('Water Data'!I61))),'Data Summary'!CJ67="Yes"),OFFSET('Water Data'!$I$9,0,10*ROW('Water Data'!I61)),NA())</f>
        <v>#N/A</v>
      </c>
      <c r="V67" s="299" t="e">
        <f ca="1">+IF(AND(ISNUMBER(OFFSET('Sanitation Data'!$D$4,0,10*ROW('Sanitation Data'!D61))),'Data Summary'!CK67="Yes"),100-OFFSET('Sanitation Data'!$D$4,0,10*ROW('Sanitation Data'!D61)),NA())</f>
        <v>#N/A</v>
      </c>
      <c r="W67" s="299" t="e">
        <f ca="1">+IF(AND(ISNUMBER(OFFSET('Sanitation Data'!$D$6,0,10*ROW('Sanitation Data'!D61))),'Data Summary'!CL67="Yes"),OFFSET('Sanitation Data'!$D$6,0,10*ROW('Sanitation Data'!D61)),NA())</f>
        <v>#N/A</v>
      </c>
      <c r="X67" s="299" t="e">
        <f ca="1">+IF(AND(ISNUMBER(OFFSET('Sanitation Data'!$D$10,0,10*ROW('Sanitation Data'!D61))),'Data Summary'!CM67="Yes"),OFFSET('Sanitation Data'!$D$10,0,10*ROW('Sanitation Data'!D61)),NA())</f>
        <v>#N/A</v>
      </c>
      <c r="Y67" s="299" t="e">
        <f ca="1">+IF(AND(ISNUMBER(OFFSET('Sanitation Data'!$D$11,0,10*ROW('Sanitation Data'!D61))),'Data Summary'!CN67="Yes"),OFFSET('Sanitation Data'!$D$11,0,10*ROW('Sanitation Data'!D61)),NA())</f>
        <v>#N/A</v>
      </c>
      <c r="Z67" s="299" t="e">
        <f ca="1">+IF(AND(ISNUMBER(OFFSET('Sanitation Data'!$D$12,0,10*ROW('Sanitation Data'!D61))),'Data Summary'!CO67="Yes"),OFFSET('Sanitation Data'!$D$12,0,10*ROW('Sanitation Data'!D61)),NA())</f>
        <v>#N/A</v>
      </c>
      <c r="AA67" s="299" t="e">
        <f ca="1">+IF(AND(ISNUMBER(OFFSET('Sanitation Data'!$E$4,0,10*ROW('Sanitation Data'!E61))),'Data Summary'!CP67="Yes"),100-OFFSET('Sanitation Data'!$E$4,0,10*ROW('Sanitation Data'!E61)),NA())</f>
        <v>#N/A</v>
      </c>
      <c r="AB67" s="299" t="e">
        <f ca="1">+IF(AND(ISNUMBER(OFFSET('Sanitation Data'!$E$6,0,10*ROW('Sanitation Data'!E61))),'Data Summary'!CQ67="Yes"),OFFSET('Sanitation Data'!$E$6,0,10*ROW('Sanitation Data'!E61)),NA())</f>
        <v>#N/A</v>
      </c>
      <c r="AC67" s="299" t="e">
        <f ca="1">+IF(AND(ISNUMBER(OFFSET('Sanitation Data'!$E$10,0,10*ROW('Sanitation Data'!E61))),'Data Summary'!CR67="Yes"),OFFSET('Sanitation Data'!$E$10,0,10*ROW('Sanitation Data'!E61)),NA())</f>
        <v>#N/A</v>
      </c>
      <c r="AD67" s="299" t="e">
        <f ca="1">+IF(AND(ISNUMBER(OFFSET('Sanitation Data'!$E$11,0,10*ROW('Sanitation Data'!E61))),'Data Summary'!CS67="Yes"),OFFSET('Sanitation Data'!$E$11,0,10*ROW('Sanitation Data'!E61)),NA())</f>
        <v>#N/A</v>
      </c>
      <c r="AE67" s="299" t="e">
        <f ca="1">+IF(AND(ISNUMBER(OFFSET('Sanitation Data'!$E$12,0,10*ROW('Sanitation Data'!E61))),'Data Summary'!CT67="Yes"),OFFSET('Sanitation Data'!$E$12,0,10*ROW('Sanitation Data'!E61)),NA())</f>
        <v>#N/A</v>
      </c>
      <c r="AF67" s="299" t="e">
        <f ca="1">+IF(AND(ISNUMBER(OFFSET('Sanitation Data'!$F$4,0,10*ROW('Sanitation Data'!F61))),'Data Summary'!CU67="Yes"),100-OFFSET('Sanitation Data'!$F$4,0,10*ROW('Sanitation Data'!F61)),NA())</f>
        <v>#N/A</v>
      </c>
      <c r="AG67" s="299" t="e">
        <f ca="1">+IF(AND(ISNUMBER(OFFSET('Sanitation Data'!$F$6,0,10*ROW('Sanitation Data'!F61))),'Data Summary'!CV67="Yes"),OFFSET('Sanitation Data'!$F$6,0,10*ROW('Sanitation Data'!F61)),NA())</f>
        <v>#N/A</v>
      </c>
      <c r="AH67" s="299" t="e">
        <f ca="1">+IF(AND(ISNUMBER(OFFSET('Sanitation Data'!$F$10,0,10*ROW('Sanitation Data'!F61))),'Data Summary'!CW67="Yes"),OFFSET('Sanitation Data'!$F$10,0,10*ROW('Sanitation Data'!F61)),NA())</f>
        <v>#N/A</v>
      </c>
      <c r="AI67" s="299" t="e">
        <f ca="1">+IF(AND(ISNUMBER(OFFSET('Sanitation Data'!$F$11,0,10*ROW('Sanitation Data'!F61))),'Data Summary'!CX67="Yes"),OFFSET('Sanitation Data'!$F$11,0,10*ROW('Sanitation Data'!F61)),NA())</f>
        <v>#N/A</v>
      </c>
      <c r="AJ67" s="299" t="e">
        <f ca="1">+IF(AND(ISNUMBER(OFFSET('Sanitation Data'!$F$12,0,10*ROW('Sanitation Data'!F61))),'Data Summary'!CY67="Yes"),OFFSET('Sanitation Data'!$F$12,0,10*ROW('Sanitation Data'!F61)),NA())</f>
        <v>#N/A</v>
      </c>
      <c r="AK67" s="299" t="e">
        <f ca="1">+IF(AND(ISNUMBER(OFFSET('Sanitation Data'!$G$4,0,10*ROW('Sanitation Data'!G61))),'Data Summary'!CZ67="Yes"),100-OFFSET('Sanitation Data'!$G$4,0,10*ROW('Sanitation Data'!G61)),NA())</f>
        <v>#N/A</v>
      </c>
      <c r="AL67" s="299" t="e">
        <f ca="1">+IF(AND(ISNUMBER(OFFSET('Sanitation Data'!$G$6,0,10*ROW('Sanitation Data'!G61))),'Data Summary'!DA67="Yes"),OFFSET('Sanitation Data'!$G$6,0,10*ROW('Sanitation Data'!G61)),NA())</f>
        <v>#N/A</v>
      </c>
      <c r="AM67" s="299" t="e">
        <f ca="1">+IF(AND(ISNUMBER(OFFSET('Sanitation Data'!$G$10,0,10*ROW('Sanitation Data'!G61))),'Data Summary'!DB67="Yes"),OFFSET('Sanitation Data'!$G$10,0,10*ROW('Sanitation Data'!G61)),NA())</f>
        <v>#N/A</v>
      </c>
      <c r="AN67" s="299" t="e">
        <f ca="1">+IF(AND(ISNUMBER(OFFSET('Sanitation Data'!$G$11,0,10*ROW('Sanitation Data'!G61))),'Data Summary'!DC67="Yes"),OFFSET('Sanitation Data'!$G$11,0,10*ROW('Sanitation Data'!G61)),NA())</f>
        <v>#N/A</v>
      </c>
      <c r="AO67" s="299" t="e">
        <f ca="1">+IF(AND(ISNUMBER(OFFSET('Sanitation Data'!$G$12,0,10*ROW('Sanitation Data'!G61))),'Data Summary'!DD67="Yes"),OFFSET('Sanitation Data'!$G$12,0,10*ROW('Sanitation Data'!G61)),NA())</f>
        <v>#N/A</v>
      </c>
      <c r="AP67" s="299" t="e">
        <f ca="1">+IF(AND(ISNUMBER(OFFSET('Sanitation Data'!$H$4,0,10*ROW('Sanitation Data'!H61))),'Data Summary'!DE67="Yes"),100-OFFSET('Sanitation Data'!$H$4,0,10*ROW('Sanitation Data'!H61)),NA())</f>
        <v>#N/A</v>
      </c>
      <c r="AQ67" s="299" t="e">
        <f ca="1">+IF(AND(ISNUMBER(OFFSET('Sanitation Data'!$H$6,0,10*ROW('Sanitation Data'!H61))),'Data Summary'!DF67="Yes"),OFFSET('Sanitation Data'!$H$6,0,10*ROW('Sanitation Data'!H61)),NA())</f>
        <v>#N/A</v>
      </c>
      <c r="AR67" s="299" t="e">
        <f ca="1">+IF(AND(ISNUMBER(OFFSET('Sanitation Data'!$H$10,0,10*ROW('Sanitation Data'!H61))),'Data Summary'!DG67="Yes"),OFFSET('Sanitation Data'!$H$10,0,10*ROW('Sanitation Data'!H61)),NA())</f>
        <v>#N/A</v>
      </c>
      <c r="AS67" s="299" t="e">
        <f ca="1">+IF(AND(ISNUMBER(OFFSET('Sanitation Data'!$H$11,0,10*ROW('Sanitation Data'!H61))),'Data Summary'!DH67="Yes"),OFFSET('Sanitation Data'!$H$11,0,10*ROW('Sanitation Data'!H61)),NA())</f>
        <v>#N/A</v>
      </c>
      <c r="AT67" s="299" t="e">
        <f ca="1">+IF(AND(ISNUMBER(OFFSET('Sanitation Data'!$H$12,0,10*ROW('Sanitation Data'!H61))),'Data Summary'!DI67="Yes"),OFFSET('Sanitation Data'!$H$12,0,10*ROW('Sanitation Data'!H61)),NA())</f>
        <v>#N/A</v>
      </c>
      <c r="AU67" s="299" t="e">
        <f ca="1">+IF(AND(ISNUMBER(OFFSET('Sanitation Data'!$I$4,0,10*ROW('Sanitation Data'!I61))),'Data Summary'!DJ67="Yes"),100-OFFSET('Sanitation Data'!$I$4,0,10*ROW('Sanitation Data'!I61)),NA())</f>
        <v>#N/A</v>
      </c>
      <c r="AV67" s="299" t="e">
        <f ca="1">+IF(AND(ISNUMBER(OFFSET('Sanitation Data'!$I$6,0,10*ROW('Sanitation Data'!I61))),'Data Summary'!DK67="Yes"),OFFSET('Sanitation Data'!$I$6,0,10*ROW('Sanitation Data'!I61)),NA())</f>
        <v>#N/A</v>
      </c>
      <c r="AW67" s="299" t="e">
        <f ca="1">+IF(AND(ISNUMBER(OFFSET('Sanitation Data'!$I$10,0,10*ROW('Sanitation Data'!I61))),'Data Summary'!DL67="Yes"),OFFSET('Sanitation Data'!$I$10,0,10*ROW('Sanitation Data'!I61)),NA())</f>
        <v>#N/A</v>
      </c>
      <c r="AX67" s="299" t="e">
        <f ca="1">+IF(AND(ISNUMBER(OFFSET('Sanitation Data'!$I$11,0,10*ROW('Sanitation Data'!I61))),'Data Summary'!DM67="Yes"),OFFSET('Sanitation Data'!$I$11,0,10*ROW('Sanitation Data'!I61)),NA())</f>
        <v>#N/A</v>
      </c>
      <c r="AY67" s="299" t="e">
        <f ca="1">+IF(AND(ISNUMBER(OFFSET('Sanitation Data'!$I$12,0,10*ROW('Sanitation Data'!I61))),'Data Summary'!DN67="Yes"),OFFSET('Sanitation Data'!$I$12,0,10*ROW('Sanitation Data'!I61)),NA())</f>
        <v>#N/A</v>
      </c>
      <c r="AZ67" s="300" t="e">
        <f ca="1">+IF(AND(ISNUMBER(OFFSET('Hygiene Data'!$D$5,0,10*ROW('Hygiene Data'!D61))),'Data Summary'!DO67="Yes"),OFFSET('Hygiene Data'!$D$5,0,10*ROW('Hygiene Data'!D61)),NA())</f>
        <v>#N/A</v>
      </c>
      <c r="BA67" s="300" t="e">
        <f ca="1">+IF(AND(ISNUMBER(OFFSET('Hygiene Data'!$D$7,0,10*ROW('Hygiene Data'!D61))),'Data Summary'!DP67="Yes"),OFFSET('Hygiene Data'!$D$7,0,10*ROW('Hygiene Data'!D61)),NA())</f>
        <v>#N/A</v>
      </c>
      <c r="BB67" s="300" t="e">
        <f ca="1">+IF(AND(ISNUMBER(OFFSET('Hygiene Data'!$D$9,0,10*ROW('Hygiene Data'!D61))),'Data Summary'!DQ67="Yes"),OFFSET('Hygiene Data'!$D$9,0,10*ROW('Hygiene Data'!D61)),NA())</f>
        <v>#N/A</v>
      </c>
      <c r="BC67" s="300" t="e">
        <f ca="1">+IF(AND(ISNUMBER(OFFSET('Hygiene Data'!$E$5,0,10*ROW('Hygiene Data'!E61))),'Data Summary'!DR67="Yes"),OFFSET('Hygiene Data'!$E$5,0,10*ROW('Hygiene Data'!E61)),NA())</f>
        <v>#N/A</v>
      </c>
      <c r="BD67" s="300" t="e">
        <f ca="1">+IF(AND(ISNUMBER(OFFSET('Hygiene Data'!$E$7,0,10*ROW('Hygiene Data'!E61))),'Data Summary'!DS67="Yes"),OFFSET('Hygiene Data'!$E$7,0,10*ROW('Hygiene Data'!E61)),NA())</f>
        <v>#N/A</v>
      </c>
      <c r="BE67" s="300" t="e">
        <f ca="1">+IF(AND(ISNUMBER(OFFSET('Hygiene Data'!$E$9,0,10*ROW('Hygiene Data'!E61))),'Data Summary'!DT67="Yes"),OFFSET('Hygiene Data'!$E$9,0,10*ROW('Hygiene Data'!E61)),NA())</f>
        <v>#N/A</v>
      </c>
      <c r="BF67" s="300" t="e">
        <f ca="1">+IF(AND(ISNUMBER(OFFSET('Hygiene Data'!$F$5,0,10*ROW('Hygiene Data'!F61))),'Data Summary'!DU67="Yes"),OFFSET('Hygiene Data'!$F$5,0,10*ROW('Hygiene Data'!F61)),NA())</f>
        <v>#N/A</v>
      </c>
      <c r="BG67" s="300" t="e">
        <f ca="1">+IF(AND(ISNUMBER(OFFSET('Hygiene Data'!$F$7,0,10*ROW('Hygiene Data'!F61))),'Data Summary'!DV67="Yes"),OFFSET('Hygiene Data'!$F$7,0,10*ROW('Hygiene Data'!F61)),NA())</f>
        <v>#N/A</v>
      </c>
      <c r="BH67" s="300" t="e">
        <f ca="1">+IF(AND(ISNUMBER(OFFSET('Hygiene Data'!$F$9,0,10*ROW('Hygiene Data'!F61))),'Data Summary'!DW67="Yes"),OFFSET('Hygiene Data'!$F$9,0,10*ROW('Hygiene Data'!F61)),NA())</f>
        <v>#N/A</v>
      </c>
      <c r="BI67" s="300" t="e">
        <f ca="1">+IF(AND(ISNUMBER(OFFSET('Hygiene Data'!$G$5,0,10*ROW('Hygiene Data'!G61))),'Data Summary'!DX67="Yes"),OFFSET('Hygiene Data'!$G$5,0,10*ROW('Hygiene Data'!G61)),NA())</f>
        <v>#N/A</v>
      </c>
      <c r="BJ67" s="300" t="e">
        <f ca="1">+IF(AND(ISNUMBER(OFFSET('Hygiene Data'!$G$7,0,10*ROW('Hygiene Data'!G61))),'Data Summary'!DY67="Yes"),OFFSET('Hygiene Data'!$G$7,0,10*ROW('Hygiene Data'!G61)),NA())</f>
        <v>#N/A</v>
      </c>
      <c r="BK67" s="300" t="e">
        <f ca="1">+IF(AND(ISNUMBER(OFFSET('Hygiene Data'!$G$9,0,10*ROW('Hygiene Data'!G61))),'Data Summary'!DZ67="Yes"),OFFSET('Hygiene Data'!$G$9,0,10*ROW('Hygiene Data'!G61)),NA())</f>
        <v>#N/A</v>
      </c>
      <c r="BL67" s="300" t="e">
        <f ca="1">+IF(AND(ISNUMBER(OFFSET('Hygiene Data'!$H$5,0,10*ROW('Hygiene Data'!H61))),'Data Summary'!EA67="Yes"),OFFSET('Hygiene Data'!$H$5,0,10*ROW('Hygiene Data'!H61)),NA())</f>
        <v>#N/A</v>
      </c>
      <c r="BM67" s="300" t="e">
        <f ca="1">+IF(AND(ISNUMBER(OFFSET('Hygiene Data'!$H$7,0,10*ROW('Hygiene Data'!H61))),'Data Summary'!EB67="Yes"),OFFSET('Hygiene Data'!$H$7,0,10*ROW('Hygiene Data'!H61)),NA())</f>
        <v>#N/A</v>
      </c>
      <c r="BN67" s="300" t="e">
        <f ca="1">+IF(AND(ISNUMBER(OFFSET('Hygiene Data'!$H$9,0,10*ROW('Hygiene Data'!H61))),'Data Summary'!EC67="Yes"),OFFSET('Hygiene Data'!$H$9,0,10*ROW('Hygiene Data'!H61)),NA())</f>
        <v>#N/A</v>
      </c>
      <c r="BO67" s="300" t="e">
        <f ca="1">+IF(AND(ISNUMBER(OFFSET('Hygiene Data'!$I$5,0,10*ROW('Hygiene Data'!I61))),'Data Summary'!ED67="Yes"),OFFSET('Hygiene Data'!$I$5,0,10*ROW('Hygiene Data'!I61)),NA())</f>
        <v>#N/A</v>
      </c>
      <c r="BP67" s="300" t="e">
        <f ca="1">+IF(AND(ISNUMBER(OFFSET('Hygiene Data'!$I$7,0,10*ROW('Hygiene Data'!I61))),'Data Summary'!EE67="Yes"),OFFSET('Hygiene Data'!$I$7,0,10*ROW('Hygiene Data'!I61)),NA())</f>
        <v>#N/A</v>
      </c>
      <c r="BQ67" s="300" t="e">
        <f ca="1">+IF(AND(ISNUMBER(OFFSET('Hygiene Data'!$I$9,0,10*ROW('Hygiene Data'!I61))),'Data Summary'!EF67="Yes"),OFFSET('Hygiene Data'!$I$9,0,10*ROW('Hygiene Data'!I61)),NA())</f>
        <v>#N/A</v>
      </c>
    </row>
    <row r="68" spans="1:69" x14ac:dyDescent="0.2">
      <c r="A68" s="296" t="e">
        <f ca="1">+RIGHT('Data Summary'!A68,LEN('Data Summary'!A68)-9)</f>
        <v>#VALUE!</v>
      </c>
      <c r="B68" s="270" t="str">
        <f ca="1">+IF(ISTEXT('Data Summary'!B68),'Data Summary'!B68,"")</f>
        <v/>
      </c>
      <c r="C68" s="297" t="e">
        <f ca="1">+VALUE('Data Summary'!C68)</f>
        <v>#VALUE!</v>
      </c>
      <c r="D68" s="298" t="e">
        <f ca="1">+IF(AND(ISNUMBER(OFFSET('Water Data'!$D$4,0,10*ROW('Water Data'!D62))),'Data Summary'!BS68="Yes"),100-OFFSET('Water Data'!$D$4,0,10*ROW('Water Data'!D62)),NA())</f>
        <v>#N/A</v>
      </c>
      <c r="E68" s="298" t="e">
        <f ca="1">+IF(AND(ISNUMBER(OFFSET('Water Data'!$D$6,0,10*ROW('Water Data'!D62))),'Data Summary'!BT68="Yes"),OFFSET('Water Data'!$D$6,0,10*ROW('Water Data'!D62)),NA())</f>
        <v>#N/A</v>
      </c>
      <c r="F68" s="298" t="e">
        <f ca="1">+IF(AND(ISNUMBER(OFFSET('Water Data'!$D$9,0,10*ROW('Water Data'!D62))),'Data Summary'!BU68="Yes"),OFFSET('Water Data'!$D$9,0,10*ROW('Water Data'!D62)),NA())</f>
        <v>#N/A</v>
      </c>
      <c r="G68" s="298" t="e">
        <f ca="1">+IF(AND(ISNUMBER(OFFSET('Water Data'!$E$4,0,10*ROW('Water Data'!E62))),'Data Summary'!BV68="Yes"),100-OFFSET('Water Data'!$E$4,0,10*ROW('Water Data'!E62)),NA())</f>
        <v>#N/A</v>
      </c>
      <c r="H68" s="298" t="e">
        <f ca="1">+IF(AND(ISNUMBER(OFFSET('Water Data'!$E$6,0,10*ROW('Water Data'!E62))),'Data Summary'!BW68="Yes"),OFFSET('Water Data'!$E$6,0,10*ROW('Water Data'!E62)),NA())</f>
        <v>#N/A</v>
      </c>
      <c r="I68" s="298" t="e">
        <f ca="1">+IF(AND(ISNUMBER(OFFSET('Water Data'!$E$9,0,10*ROW('Water Data'!E62))),'Data Summary'!BX68="Yes"),OFFSET('Water Data'!$E$9,0,10*ROW('Water Data'!E62)),NA())</f>
        <v>#N/A</v>
      </c>
      <c r="J68" s="298" t="e">
        <f ca="1">+IF(AND(ISNUMBER(OFFSET('Water Data'!$F$4,0,10*ROW('Water Data'!F62))),'Data Summary'!BY68="Yes"),100-OFFSET('Water Data'!$F$4,0,10*ROW('Water Data'!F62)),NA())</f>
        <v>#N/A</v>
      </c>
      <c r="K68" s="298" t="e">
        <f ca="1">+IF(AND(ISNUMBER(OFFSET('Water Data'!$F$6,0,10*ROW('Water Data'!F62))),'Data Summary'!BZ68="Yes"),OFFSET('Water Data'!$F$6,0,10*ROW('Water Data'!F62)),NA())</f>
        <v>#N/A</v>
      </c>
      <c r="L68" s="298" t="e">
        <f ca="1">+IF(AND(ISNUMBER(OFFSET('Water Data'!$F$9,0,10*ROW('Water Data'!F62))),'Data Summary'!CA68="Yes"),OFFSET('Water Data'!$F$9,0,10*ROW('Water Data'!F62)),NA())</f>
        <v>#N/A</v>
      </c>
      <c r="M68" s="298" t="e">
        <f ca="1">+IF(AND(ISNUMBER(OFFSET('Water Data'!$G$4,0,10*ROW('Water Data'!G62))),'Data Summary'!CB68="Yes"),100-OFFSET('Water Data'!$G$4,0,10*ROW('Water Data'!G62)),NA())</f>
        <v>#N/A</v>
      </c>
      <c r="N68" s="298" t="e">
        <f ca="1">+IF(AND(ISNUMBER(OFFSET('Water Data'!$G$6,0,10*ROW('Water Data'!G62))),'Data Summary'!CC68="Yes"),OFFSET('Water Data'!$G$6,0,10*ROW('Water Data'!G62)),NA())</f>
        <v>#N/A</v>
      </c>
      <c r="O68" s="298" t="e">
        <f ca="1">+IF(AND(ISNUMBER(OFFSET('Water Data'!$G$9,0,10*ROW('Water Data'!G62))),'Data Summary'!CD68="Yes"),OFFSET('Water Data'!$G$9,0,10*ROW('Water Data'!G62)),NA())</f>
        <v>#N/A</v>
      </c>
      <c r="P68" s="298" t="e">
        <f ca="1">+IF(AND(ISNUMBER(OFFSET('Water Data'!$H$4,0,10*ROW('Water Data'!H62))),'Data Summary'!CE68="Yes"),100-OFFSET('Water Data'!$H$4,0,10*ROW('Water Data'!H62)),NA())</f>
        <v>#N/A</v>
      </c>
      <c r="Q68" s="298" t="e">
        <f ca="1">+IF(AND(ISNUMBER(OFFSET('Water Data'!$H$6,0,10*ROW('Water Data'!H62))),'Data Summary'!CF68="Yes"),OFFSET('Water Data'!$H$6,0,10*ROW('Water Data'!H62)),NA())</f>
        <v>#N/A</v>
      </c>
      <c r="R68" s="298" t="e">
        <f ca="1">+IF(AND(ISNUMBER(OFFSET('Water Data'!$H$9,0,10*ROW('Water Data'!H62))),'Data Summary'!CG68="Yes"),OFFSET('Water Data'!$H$9,0,10*ROW('Water Data'!H62)),NA())</f>
        <v>#N/A</v>
      </c>
      <c r="S68" s="298" t="e">
        <f ca="1">+IF(AND(ISNUMBER(OFFSET('Water Data'!$I$4,0,10*ROW('Water Data'!I62))),'Data Summary'!CH68="Yes"),100-OFFSET('Water Data'!$I$4,0,10*ROW('Water Data'!I62)),NA())</f>
        <v>#N/A</v>
      </c>
      <c r="T68" s="298" t="e">
        <f ca="1">+IF(AND(ISNUMBER(OFFSET('Water Data'!$I$6,0,10*ROW('Water Data'!I62))),'Data Summary'!CI68="Yes"),OFFSET('Water Data'!$I$6,0,10*ROW('Water Data'!I62)),NA())</f>
        <v>#N/A</v>
      </c>
      <c r="U68" s="298" t="e">
        <f ca="1">+IF(AND(ISNUMBER(OFFSET('Water Data'!$I$9,0,10*ROW('Water Data'!I62))),'Data Summary'!CJ68="Yes"),OFFSET('Water Data'!$I$9,0,10*ROW('Water Data'!I62)),NA())</f>
        <v>#N/A</v>
      </c>
      <c r="V68" s="299" t="e">
        <f ca="1">+IF(AND(ISNUMBER(OFFSET('Sanitation Data'!$D$4,0,10*ROW('Sanitation Data'!D62))),'Data Summary'!CK68="Yes"),100-OFFSET('Sanitation Data'!$D$4,0,10*ROW('Sanitation Data'!D62)),NA())</f>
        <v>#N/A</v>
      </c>
      <c r="W68" s="299" t="e">
        <f ca="1">+IF(AND(ISNUMBER(OFFSET('Sanitation Data'!$D$6,0,10*ROW('Sanitation Data'!D62))),'Data Summary'!CL68="Yes"),OFFSET('Sanitation Data'!$D$6,0,10*ROW('Sanitation Data'!D62)),NA())</f>
        <v>#N/A</v>
      </c>
      <c r="X68" s="299" t="e">
        <f ca="1">+IF(AND(ISNUMBER(OFFSET('Sanitation Data'!$D$10,0,10*ROW('Sanitation Data'!D62))),'Data Summary'!CM68="Yes"),OFFSET('Sanitation Data'!$D$10,0,10*ROW('Sanitation Data'!D62)),NA())</f>
        <v>#N/A</v>
      </c>
      <c r="Y68" s="299" t="e">
        <f ca="1">+IF(AND(ISNUMBER(OFFSET('Sanitation Data'!$D$11,0,10*ROW('Sanitation Data'!D62))),'Data Summary'!CN68="Yes"),OFFSET('Sanitation Data'!$D$11,0,10*ROW('Sanitation Data'!D62)),NA())</f>
        <v>#N/A</v>
      </c>
      <c r="Z68" s="299" t="e">
        <f ca="1">+IF(AND(ISNUMBER(OFFSET('Sanitation Data'!$D$12,0,10*ROW('Sanitation Data'!D62))),'Data Summary'!CO68="Yes"),OFFSET('Sanitation Data'!$D$12,0,10*ROW('Sanitation Data'!D62)),NA())</f>
        <v>#N/A</v>
      </c>
      <c r="AA68" s="299" t="e">
        <f ca="1">+IF(AND(ISNUMBER(OFFSET('Sanitation Data'!$E$4,0,10*ROW('Sanitation Data'!E62))),'Data Summary'!CP68="Yes"),100-OFFSET('Sanitation Data'!$E$4,0,10*ROW('Sanitation Data'!E62)),NA())</f>
        <v>#N/A</v>
      </c>
      <c r="AB68" s="299" t="e">
        <f ca="1">+IF(AND(ISNUMBER(OFFSET('Sanitation Data'!$E$6,0,10*ROW('Sanitation Data'!E62))),'Data Summary'!CQ68="Yes"),OFFSET('Sanitation Data'!$E$6,0,10*ROW('Sanitation Data'!E62)),NA())</f>
        <v>#N/A</v>
      </c>
      <c r="AC68" s="299" t="e">
        <f ca="1">+IF(AND(ISNUMBER(OFFSET('Sanitation Data'!$E$10,0,10*ROW('Sanitation Data'!E62))),'Data Summary'!CR68="Yes"),OFFSET('Sanitation Data'!$E$10,0,10*ROW('Sanitation Data'!E62)),NA())</f>
        <v>#N/A</v>
      </c>
      <c r="AD68" s="299" t="e">
        <f ca="1">+IF(AND(ISNUMBER(OFFSET('Sanitation Data'!$E$11,0,10*ROW('Sanitation Data'!E62))),'Data Summary'!CS68="Yes"),OFFSET('Sanitation Data'!$E$11,0,10*ROW('Sanitation Data'!E62)),NA())</f>
        <v>#N/A</v>
      </c>
      <c r="AE68" s="299" t="e">
        <f ca="1">+IF(AND(ISNUMBER(OFFSET('Sanitation Data'!$E$12,0,10*ROW('Sanitation Data'!E62))),'Data Summary'!CT68="Yes"),OFFSET('Sanitation Data'!$E$12,0,10*ROW('Sanitation Data'!E62)),NA())</f>
        <v>#N/A</v>
      </c>
      <c r="AF68" s="299" t="e">
        <f ca="1">+IF(AND(ISNUMBER(OFFSET('Sanitation Data'!$F$4,0,10*ROW('Sanitation Data'!F62))),'Data Summary'!CU68="Yes"),100-OFFSET('Sanitation Data'!$F$4,0,10*ROW('Sanitation Data'!F62)),NA())</f>
        <v>#N/A</v>
      </c>
      <c r="AG68" s="299" t="e">
        <f ca="1">+IF(AND(ISNUMBER(OFFSET('Sanitation Data'!$F$6,0,10*ROW('Sanitation Data'!F62))),'Data Summary'!CV68="Yes"),OFFSET('Sanitation Data'!$F$6,0,10*ROW('Sanitation Data'!F62)),NA())</f>
        <v>#N/A</v>
      </c>
      <c r="AH68" s="299" t="e">
        <f ca="1">+IF(AND(ISNUMBER(OFFSET('Sanitation Data'!$F$10,0,10*ROW('Sanitation Data'!F62))),'Data Summary'!CW68="Yes"),OFFSET('Sanitation Data'!$F$10,0,10*ROW('Sanitation Data'!F62)),NA())</f>
        <v>#N/A</v>
      </c>
      <c r="AI68" s="299" t="e">
        <f ca="1">+IF(AND(ISNUMBER(OFFSET('Sanitation Data'!$F$11,0,10*ROW('Sanitation Data'!F62))),'Data Summary'!CX68="Yes"),OFFSET('Sanitation Data'!$F$11,0,10*ROW('Sanitation Data'!F62)),NA())</f>
        <v>#N/A</v>
      </c>
      <c r="AJ68" s="299" t="e">
        <f ca="1">+IF(AND(ISNUMBER(OFFSET('Sanitation Data'!$F$12,0,10*ROW('Sanitation Data'!F62))),'Data Summary'!CY68="Yes"),OFFSET('Sanitation Data'!$F$12,0,10*ROW('Sanitation Data'!F62)),NA())</f>
        <v>#N/A</v>
      </c>
      <c r="AK68" s="299" t="e">
        <f ca="1">+IF(AND(ISNUMBER(OFFSET('Sanitation Data'!$G$4,0,10*ROW('Sanitation Data'!G62))),'Data Summary'!CZ68="Yes"),100-OFFSET('Sanitation Data'!$G$4,0,10*ROW('Sanitation Data'!G62)),NA())</f>
        <v>#N/A</v>
      </c>
      <c r="AL68" s="299" t="e">
        <f ca="1">+IF(AND(ISNUMBER(OFFSET('Sanitation Data'!$G$6,0,10*ROW('Sanitation Data'!G62))),'Data Summary'!DA68="Yes"),OFFSET('Sanitation Data'!$G$6,0,10*ROW('Sanitation Data'!G62)),NA())</f>
        <v>#N/A</v>
      </c>
      <c r="AM68" s="299" t="e">
        <f ca="1">+IF(AND(ISNUMBER(OFFSET('Sanitation Data'!$G$10,0,10*ROW('Sanitation Data'!G62))),'Data Summary'!DB68="Yes"),OFFSET('Sanitation Data'!$G$10,0,10*ROW('Sanitation Data'!G62)),NA())</f>
        <v>#N/A</v>
      </c>
      <c r="AN68" s="299" t="e">
        <f ca="1">+IF(AND(ISNUMBER(OFFSET('Sanitation Data'!$G$11,0,10*ROW('Sanitation Data'!G62))),'Data Summary'!DC68="Yes"),OFFSET('Sanitation Data'!$G$11,0,10*ROW('Sanitation Data'!G62)),NA())</f>
        <v>#N/A</v>
      </c>
      <c r="AO68" s="299" t="e">
        <f ca="1">+IF(AND(ISNUMBER(OFFSET('Sanitation Data'!$G$12,0,10*ROW('Sanitation Data'!G62))),'Data Summary'!DD68="Yes"),OFFSET('Sanitation Data'!$G$12,0,10*ROW('Sanitation Data'!G62)),NA())</f>
        <v>#N/A</v>
      </c>
      <c r="AP68" s="299" t="e">
        <f ca="1">+IF(AND(ISNUMBER(OFFSET('Sanitation Data'!$H$4,0,10*ROW('Sanitation Data'!H62))),'Data Summary'!DE68="Yes"),100-OFFSET('Sanitation Data'!$H$4,0,10*ROW('Sanitation Data'!H62)),NA())</f>
        <v>#N/A</v>
      </c>
      <c r="AQ68" s="299" t="e">
        <f ca="1">+IF(AND(ISNUMBER(OFFSET('Sanitation Data'!$H$6,0,10*ROW('Sanitation Data'!H62))),'Data Summary'!DF68="Yes"),OFFSET('Sanitation Data'!$H$6,0,10*ROW('Sanitation Data'!H62)),NA())</f>
        <v>#N/A</v>
      </c>
      <c r="AR68" s="299" t="e">
        <f ca="1">+IF(AND(ISNUMBER(OFFSET('Sanitation Data'!$H$10,0,10*ROW('Sanitation Data'!H62))),'Data Summary'!DG68="Yes"),OFFSET('Sanitation Data'!$H$10,0,10*ROW('Sanitation Data'!H62)),NA())</f>
        <v>#N/A</v>
      </c>
      <c r="AS68" s="299" t="e">
        <f ca="1">+IF(AND(ISNUMBER(OFFSET('Sanitation Data'!$H$11,0,10*ROW('Sanitation Data'!H62))),'Data Summary'!DH68="Yes"),OFFSET('Sanitation Data'!$H$11,0,10*ROW('Sanitation Data'!H62)),NA())</f>
        <v>#N/A</v>
      </c>
      <c r="AT68" s="299" t="e">
        <f ca="1">+IF(AND(ISNUMBER(OFFSET('Sanitation Data'!$H$12,0,10*ROW('Sanitation Data'!H62))),'Data Summary'!DI68="Yes"),OFFSET('Sanitation Data'!$H$12,0,10*ROW('Sanitation Data'!H62)),NA())</f>
        <v>#N/A</v>
      </c>
      <c r="AU68" s="299" t="e">
        <f ca="1">+IF(AND(ISNUMBER(OFFSET('Sanitation Data'!$I$4,0,10*ROW('Sanitation Data'!I62))),'Data Summary'!DJ68="Yes"),100-OFFSET('Sanitation Data'!$I$4,0,10*ROW('Sanitation Data'!I62)),NA())</f>
        <v>#N/A</v>
      </c>
      <c r="AV68" s="299" t="e">
        <f ca="1">+IF(AND(ISNUMBER(OFFSET('Sanitation Data'!$I$6,0,10*ROW('Sanitation Data'!I62))),'Data Summary'!DK68="Yes"),OFFSET('Sanitation Data'!$I$6,0,10*ROW('Sanitation Data'!I62)),NA())</f>
        <v>#N/A</v>
      </c>
      <c r="AW68" s="299" t="e">
        <f ca="1">+IF(AND(ISNUMBER(OFFSET('Sanitation Data'!$I$10,0,10*ROW('Sanitation Data'!I62))),'Data Summary'!DL68="Yes"),OFFSET('Sanitation Data'!$I$10,0,10*ROW('Sanitation Data'!I62)),NA())</f>
        <v>#N/A</v>
      </c>
      <c r="AX68" s="299" t="e">
        <f ca="1">+IF(AND(ISNUMBER(OFFSET('Sanitation Data'!$I$11,0,10*ROW('Sanitation Data'!I62))),'Data Summary'!DM68="Yes"),OFFSET('Sanitation Data'!$I$11,0,10*ROW('Sanitation Data'!I62)),NA())</f>
        <v>#N/A</v>
      </c>
      <c r="AY68" s="299" t="e">
        <f ca="1">+IF(AND(ISNUMBER(OFFSET('Sanitation Data'!$I$12,0,10*ROW('Sanitation Data'!I62))),'Data Summary'!DN68="Yes"),OFFSET('Sanitation Data'!$I$12,0,10*ROW('Sanitation Data'!I62)),NA())</f>
        <v>#N/A</v>
      </c>
      <c r="AZ68" s="300" t="e">
        <f ca="1">+IF(AND(ISNUMBER(OFFSET('Hygiene Data'!$D$5,0,10*ROW('Hygiene Data'!D62))),'Data Summary'!DO68="Yes"),OFFSET('Hygiene Data'!$D$5,0,10*ROW('Hygiene Data'!D62)),NA())</f>
        <v>#N/A</v>
      </c>
      <c r="BA68" s="300" t="e">
        <f ca="1">+IF(AND(ISNUMBER(OFFSET('Hygiene Data'!$D$7,0,10*ROW('Hygiene Data'!D62))),'Data Summary'!DP68="Yes"),OFFSET('Hygiene Data'!$D$7,0,10*ROW('Hygiene Data'!D62)),NA())</f>
        <v>#N/A</v>
      </c>
      <c r="BB68" s="300" t="e">
        <f ca="1">+IF(AND(ISNUMBER(OFFSET('Hygiene Data'!$D$9,0,10*ROW('Hygiene Data'!D62))),'Data Summary'!DQ68="Yes"),OFFSET('Hygiene Data'!$D$9,0,10*ROW('Hygiene Data'!D62)),NA())</f>
        <v>#N/A</v>
      </c>
      <c r="BC68" s="300" t="e">
        <f ca="1">+IF(AND(ISNUMBER(OFFSET('Hygiene Data'!$E$5,0,10*ROW('Hygiene Data'!E62))),'Data Summary'!DR68="Yes"),OFFSET('Hygiene Data'!$E$5,0,10*ROW('Hygiene Data'!E62)),NA())</f>
        <v>#N/A</v>
      </c>
      <c r="BD68" s="300" t="e">
        <f ca="1">+IF(AND(ISNUMBER(OFFSET('Hygiene Data'!$E$7,0,10*ROW('Hygiene Data'!E62))),'Data Summary'!DS68="Yes"),OFFSET('Hygiene Data'!$E$7,0,10*ROW('Hygiene Data'!E62)),NA())</f>
        <v>#N/A</v>
      </c>
      <c r="BE68" s="300" t="e">
        <f ca="1">+IF(AND(ISNUMBER(OFFSET('Hygiene Data'!$E$9,0,10*ROW('Hygiene Data'!E62))),'Data Summary'!DT68="Yes"),OFFSET('Hygiene Data'!$E$9,0,10*ROW('Hygiene Data'!E62)),NA())</f>
        <v>#N/A</v>
      </c>
      <c r="BF68" s="300" t="e">
        <f ca="1">+IF(AND(ISNUMBER(OFFSET('Hygiene Data'!$F$5,0,10*ROW('Hygiene Data'!F62))),'Data Summary'!DU68="Yes"),OFFSET('Hygiene Data'!$F$5,0,10*ROW('Hygiene Data'!F62)),NA())</f>
        <v>#N/A</v>
      </c>
      <c r="BG68" s="300" t="e">
        <f ca="1">+IF(AND(ISNUMBER(OFFSET('Hygiene Data'!$F$7,0,10*ROW('Hygiene Data'!F62))),'Data Summary'!DV68="Yes"),OFFSET('Hygiene Data'!$F$7,0,10*ROW('Hygiene Data'!F62)),NA())</f>
        <v>#N/A</v>
      </c>
      <c r="BH68" s="300" t="e">
        <f ca="1">+IF(AND(ISNUMBER(OFFSET('Hygiene Data'!$F$9,0,10*ROW('Hygiene Data'!F62))),'Data Summary'!DW68="Yes"),OFFSET('Hygiene Data'!$F$9,0,10*ROW('Hygiene Data'!F62)),NA())</f>
        <v>#N/A</v>
      </c>
      <c r="BI68" s="300" t="e">
        <f ca="1">+IF(AND(ISNUMBER(OFFSET('Hygiene Data'!$G$5,0,10*ROW('Hygiene Data'!G62))),'Data Summary'!DX68="Yes"),OFFSET('Hygiene Data'!$G$5,0,10*ROW('Hygiene Data'!G62)),NA())</f>
        <v>#N/A</v>
      </c>
      <c r="BJ68" s="300" t="e">
        <f ca="1">+IF(AND(ISNUMBER(OFFSET('Hygiene Data'!$G$7,0,10*ROW('Hygiene Data'!G62))),'Data Summary'!DY68="Yes"),OFFSET('Hygiene Data'!$G$7,0,10*ROW('Hygiene Data'!G62)),NA())</f>
        <v>#N/A</v>
      </c>
      <c r="BK68" s="300" t="e">
        <f ca="1">+IF(AND(ISNUMBER(OFFSET('Hygiene Data'!$G$9,0,10*ROW('Hygiene Data'!G62))),'Data Summary'!DZ68="Yes"),OFFSET('Hygiene Data'!$G$9,0,10*ROW('Hygiene Data'!G62)),NA())</f>
        <v>#N/A</v>
      </c>
      <c r="BL68" s="300" t="e">
        <f ca="1">+IF(AND(ISNUMBER(OFFSET('Hygiene Data'!$H$5,0,10*ROW('Hygiene Data'!H62))),'Data Summary'!EA68="Yes"),OFFSET('Hygiene Data'!$H$5,0,10*ROW('Hygiene Data'!H62)),NA())</f>
        <v>#N/A</v>
      </c>
      <c r="BM68" s="300" t="e">
        <f ca="1">+IF(AND(ISNUMBER(OFFSET('Hygiene Data'!$H$7,0,10*ROW('Hygiene Data'!H62))),'Data Summary'!EB68="Yes"),OFFSET('Hygiene Data'!$H$7,0,10*ROW('Hygiene Data'!H62)),NA())</f>
        <v>#N/A</v>
      </c>
      <c r="BN68" s="300" t="e">
        <f ca="1">+IF(AND(ISNUMBER(OFFSET('Hygiene Data'!$H$9,0,10*ROW('Hygiene Data'!H62))),'Data Summary'!EC68="Yes"),OFFSET('Hygiene Data'!$H$9,0,10*ROW('Hygiene Data'!H62)),NA())</f>
        <v>#N/A</v>
      </c>
      <c r="BO68" s="300" t="e">
        <f ca="1">+IF(AND(ISNUMBER(OFFSET('Hygiene Data'!$I$5,0,10*ROW('Hygiene Data'!I62))),'Data Summary'!ED68="Yes"),OFFSET('Hygiene Data'!$I$5,0,10*ROW('Hygiene Data'!I62)),NA())</f>
        <v>#N/A</v>
      </c>
      <c r="BP68" s="300" t="e">
        <f ca="1">+IF(AND(ISNUMBER(OFFSET('Hygiene Data'!$I$7,0,10*ROW('Hygiene Data'!I62))),'Data Summary'!EE68="Yes"),OFFSET('Hygiene Data'!$I$7,0,10*ROW('Hygiene Data'!I62)),NA())</f>
        <v>#N/A</v>
      </c>
      <c r="BQ68" s="300" t="e">
        <f ca="1">+IF(AND(ISNUMBER(OFFSET('Hygiene Data'!$I$9,0,10*ROW('Hygiene Data'!I62))),'Data Summary'!EF68="Yes"),OFFSET('Hygiene Data'!$I$9,0,10*ROW('Hygiene Data'!I62)),NA())</f>
        <v>#N/A</v>
      </c>
    </row>
    <row r="69" spans="1:69" x14ac:dyDescent="0.2">
      <c r="A69" s="296" t="e">
        <f ca="1">+RIGHT('Data Summary'!A69,LEN('Data Summary'!A69)-9)</f>
        <v>#VALUE!</v>
      </c>
      <c r="B69" s="270" t="str">
        <f ca="1">+IF(ISTEXT('Data Summary'!B69),'Data Summary'!B69,"")</f>
        <v/>
      </c>
      <c r="C69" s="297" t="e">
        <f ca="1">+VALUE('Data Summary'!C69)</f>
        <v>#VALUE!</v>
      </c>
      <c r="D69" s="298" t="e">
        <f ca="1">+IF(AND(ISNUMBER(OFFSET('Water Data'!$D$4,0,10*ROW('Water Data'!D63))),'Data Summary'!BS69="Yes"),100-OFFSET('Water Data'!$D$4,0,10*ROW('Water Data'!D63)),NA())</f>
        <v>#N/A</v>
      </c>
      <c r="E69" s="298" t="e">
        <f ca="1">+IF(AND(ISNUMBER(OFFSET('Water Data'!$D$6,0,10*ROW('Water Data'!D63))),'Data Summary'!BT69="Yes"),OFFSET('Water Data'!$D$6,0,10*ROW('Water Data'!D63)),NA())</f>
        <v>#N/A</v>
      </c>
      <c r="F69" s="298" t="e">
        <f ca="1">+IF(AND(ISNUMBER(OFFSET('Water Data'!$D$9,0,10*ROW('Water Data'!D63))),'Data Summary'!BU69="Yes"),OFFSET('Water Data'!$D$9,0,10*ROW('Water Data'!D63)),NA())</f>
        <v>#N/A</v>
      </c>
      <c r="G69" s="298" t="e">
        <f ca="1">+IF(AND(ISNUMBER(OFFSET('Water Data'!$E$4,0,10*ROW('Water Data'!E63))),'Data Summary'!BV69="Yes"),100-OFFSET('Water Data'!$E$4,0,10*ROW('Water Data'!E63)),NA())</f>
        <v>#N/A</v>
      </c>
      <c r="H69" s="298" t="e">
        <f ca="1">+IF(AND(ISNUMBER(OFFSET('Water Data'!$E$6,0,10*ROW('Water Data'!E63))),'Data Summary'!BW69="Yes"),OFFSET('Water Data'!$E$6,0,10*ROW('Water Data'!E63)),NA())</f>
        <v>#N/A</v>
      </c>
      <c r="I69" s="298" t="e">
        <f ca="1">+IF(AND(ISNUMBER(OFFSET('Water Data'!$E$9,0,10*ROW('Water Data'!E63))),'Data Summary'!BX69="Yes"),OFFSET('Water Data'!$E$9,0,10*ROW('Water Data'!E63)),NA())</f>
        <v>#N/A</v>
      </c>
      <c r="J69" s="298" t="e">
        <f ca="1">+IF(AND(ISNUMBER(OFFSET('Water Data'!$F$4,0,10*ROW('Water Data'!F63))),'Data Summary'!BY69="Yes"),100-OFFSET('Water Data'!$F$4,0,10*ROW('Water Data'!F63)),NA())</f>
        <v>#N/A</v>
      </c>
      <c r="K69" s="298" t="e">
        <f ca="1">+IF(AND(ISNUMBER(OFFSET('Water Data'!$F$6,0,10*ROW('Water Data'!F63))),'Data Summary'!BZ69="Yes"),OFFSET('Water Data'!$F$6,0,10*ROW('Water Data'!F63)),NA())</f>
        <v>#N/A</v>
      </c>
      <c r="L69" s="298" t="e">
        <f ca="1">+IF(AND(ISNUMBER(OFFSET('Water Data'!$F$9,0,10*ROW('Water Data'!F63))),'Data Summary'!CA69="Yes"),OFFSET('Water Data'!$F$9,0,10*ROW('Water Data'!F63)),NA())</f>
        <v>#N/A</v>
      </c>
      <c r="M69" s="298" t="e">
        <f ca="1">+IF(AND(ISNUMBER(OFFSET('Water Data'!$G$4,0,10*ROW('Water Data'!G63))),'Data Summary'!CB69="Yes"),100-OFFSET('Water Data'!$G$4,0,10*ROW('Water Data'!G63)),NA())</f>
        <v>#N/A</v>
      </c>
      <c r="N69" s="298" t="e">
        <f ca="1">+IF(AND(ISNUMBER(OFFSET('Water Data'!$G$6,0,10*ROW('Water Data'!G63))),'Data Summary'!CC69="Yes"),OFFSET('Water Data'!$G$6,0,10*ROW('Water Data'!G63)),NA())</f>
        <v>#N/A</v>
      </c>
      <c r="O69" s="298" t="e">
        <f ca="1">+IF(AND(ISNUMBER(OFFSET('Water Data'!$G$9,0,10*ROW('Water Data'!G63))),'Data Summary'!CD69="Yes"),OFFSET('Water Data'!$G$9,0,10*ROW('Water Data'!G63)),NA())</f>
        <v>#N/A</v>
      </c>
      <c r="P69" s="298" t="e">
        <f ca="1">+IF(AND(ISNUMBER(OFFSET('Water Data'!$H$4,0,10*ROW('Water Data'!H63))),'Data Summary'!CE69="Yes"),100-OFFSET('Water Data'!$H$4,0,10*ROW('Water Data'!H63)),NA())</f>
        <v>#N/A</v>
      </c>
      <c r="Q69" s="298" t="e">
        <f ca="1">+IF(AND(ISNUMBER(OFFSET('Water Data'!$H$6,0,10*ROW('Water Data'!H63))),'Data Summary'!CF69="Yes"),OFFSET('Water Data'!$H$6,0,10*ROW('Water Data'!H63)),NA())</f>
        <v>#N/A</v>
      </c>
      <c r="R69" s="298" t="e">
        <f ca="1">+IF(AND(ISNUMBER(OFFSET('Water Data'!$H$9,0,10*ROW('Water Data'!H63))),'Data Summary'!CG69="Yes"),OFFSET('Water Data'!$H$9,0,10*ROW('Water Data'!H63)),NA())</f>
        <v>#N/A</v>
      </c>
      <c r="S69" s="298" t="e">
        <f ca="1">+IF(AND(ISNUMBER(OFFSET('Water Data'!$I$4,0,10*ROW('Water Data'!I63))),'Data Summary'!CH69="Yes"),100-OFFSET('Water Data'!$I$4,0,10*ROW('Water Data'!I63)),NA())</f>
        <v>#N/A</v>
      </c>
      <c r="T69" s="298" t="e">
        <f ca="1">+IF(AND(ISNUMBER(OFFSET('Water Data'!$I$6,0,10*ROW('Water Data'!I63))),'Data Summary'!CI69="Yes"),OFFSET('Water Data'!$I$6,0,10*ROW('Water Data'!I63)),NA())</f>
        <v>#N/A</v>
      </c>
      <c r="U69" s="298" t="e">
        <f ca="1">+IF(AND(ISNUMBER(OFFSET('Water Data'!$I$9,0,10*ROW('Water Data'!I63))),'Data Summary'!CJ69="Yes"),OFFSET('Water Data'!$I$9,0,10*ROW('Water Data'!I63)),NA())</f>
        <v>#N/A</v>
      </c>
      <c r="V69" s="299" t="e">
        <f ca="1">+IF(AND(ISNUMBER(OFFSET('Sanitation Data'!$D$4,0,10*ROW('Sanitation Data'!D63))),'Data Summary'!CK69="Yes"),100-OFFSET('Sanitation Data'!$D$4,0,10*ROW('Sanitation Data'!D63)),NA())</f>
        <v>#N/A</v>
      </c>
      <c r="W69" s="299" t="e">
        <f ca="1">+IF(AND(ISNUMBER(OFFSET('Sanitation Data'!$D$6,0,10*ROW('Sanitation Data'!D63))),'Data Summary'!CL69="Yes"),OFFSET('Sanitation Data'!$D$6,0,10*ROW('Sanitation Data'!D63)),NA())</f>
        <v>#N/A</v>
      </c>
      <c r="X69" s="299" t="e">
        <f ca="1">+IF(AND(ISNUMBER(OFFSET('Sanitation Data'!$D$10,0,10*ROW('Sanitation Data'!D63))),'Data Summary'!CM69="Yes"),OFFSET('Sanitation Data'!$D$10,0,10*ROW('Sanitation Data'!D63)),NA())</f>
        <v>#N/A</v>
      </c>
      <c r="Y69" s="299" t="e">
        <f ca="1">+IF(AND(ISNUMBER(OFFSET('Sanitation Data'!$D$11,0,10*ROW('Sanitation Data'!D63))),'Data Summary'!CN69="Yes"),OFFSET('Sanitation Data'!$D$11,0,10*ROW('Sanitation Data'!D63)),NA())</f>
        <v>#N/A</v>
      </c>
      <c r="Z69" s="299" t="e">
        <f ca="1">+IF(AND(ISNUMBER(OFFSET('Sanitation Data'!$D$12,0,10*ROW('Sanitation Data'!D63))),'Data Summary'!CO69="Yes"),OFFSET('Sanitation Data'!$D$12,0,10*ROW('Sanitation Data'!D63)),NA())</f>
        <v>#N/A</v>
      </c>
      <c r="AA69" s="299" t="e">
        <f ca="1">+IF(AND(ISNUMBER(OFFSET('Sanitation Data'!$E$4,0,10*ROW('Sanitation Data'!E63))),'Data Summary'!CP69="Yes"),100-OFFSET('Sanitation Data'!$E$4,0,10*ROW('Sanitation Data'!E63)),NA())</f>
        <v>#N/A</v>
      </c>
      <c r="AB69" s="299" t="e">
        <f ca="1">+IF(AND(ISNUMBER(OFFSET('Sanitation Data'!$E$6,0,10*ROW('Sanitation Data'!E63))),'Data Summary'!CQ69="Yes"),OFFSET('Sanitation Data'!$E$6,0,10*ROW('Sanitation Data'!E63)),NA())</f>
        <v>#N/A</v>
      </c>
      <c r="AC69" s="299" t="e">
        <f ca="1">+IF(AND(ISNUMBER(OFFSET('Sanitation Data'!$E$10,0,10*ROW('Sanitation Data'!E63))),'Data Summary'!CR69="Yes"),OFFSET('Sanitation Data'!$E$10,0,10*ROW('Sanitation Data'!E63)),NA())</f>
        <v>#N/A</v>
      </c>
      <c r="AD69" s="299" t="e">
        <f ca="1">+IF(AND(ISNUMBER(OFFSET('Sanitation Data'!$E$11,0,10*ROW('Sanitation Data'!E63))),'Data Summary'!CS69="Yes"),OFFSET('Sanitation Data'!$E$11,0,10*ROW('Sanitation Data'!E63)),NA())</f>
        <v>#N/A</v>
      </c>
      <c r="AE69" s="299" t="e">
        <f ca="1">+IF(AND(ISNUMBER(OFFSET('Sanitation Data'!$E$12,0,10*ROW('Sanitation Data'!E63))),'Data Summary'!CT69="Yes"),OFFSET('Sanitation Data'!$E$12,0,10*ROW('Sanitation Data'!E63)),NA())</f>
        <v>#N/A</v>
      </c>
      <c r="AF69" s="299" t="e">
        <f ca="1">+IF(AND(ISNUMBER(OFFSET('Sanitation Data'!$F$4,0,10*ROW('Sanitation Data'!F63))),'Data Summary'!CU69="Yes"),100-OFFSET('Sanitation Data'!$F$4,0,10*ROW('Sanitation Data'!F63)),NA())</f>
        <v>#N/A</v>
      </c>
      <c r="AG69" s="299" t="e">
        <f ca="1">+IF(AND(ISNUMBER(OFFSET('Sanitation Data'!$F$6,0,10*ROW('Sanitation Data'!F63))),'Data Summary'!CV69="Yes"),OFFSET('Sanitation Data'!$F$6,0,10*ROW('Sanitation Data'!F63)),NA())</f>
        <v>#N/A</v>
      </c>
      <c r="AH69" s="299" t="e">
        <f ca="1">+IF(AND(ISNUMBER(OFFSET('Sanitation Data'!$F$10,0,10*ROW('Sanitation Data'!F63))),'Data Summary'!CW69="Yes"),OFFSET('Sanitation Data'!$F$10,0,10*ROW('Sanitation Data'!F63)),NA())</f>
        <v>#N/A</v>
      </c>
      <c r="AI69" s="299" t="e">
        <f ca="1">+IF(AND(ISNUMBER(OFFSET('Sanitation Data'!$F$11,0,10*ROW('Sanitation Data'!F63))),'Data Summary'!CX69="Yes"),OFFSET('Sanitation Data'!$F$11,0,10*ROW('Sanitation Data'!F63)),NA())</f>
        <v>#N/A</v>
      </c>
      <c r="AJ69" s="299" t="e">
        <f ca="1">+IF(AND(ISNUMBER(OFFSET('Sanitation Data'!$F$12,0,10*ROW('Sanitation Data'!F63))),'Data Summary'!CY69="Yes"),OFFSET('Sanitation Data'!$F$12,0,10*ROW('Sanitation Data'!F63)),NA())</f>
        <v>#N/A</v>
      </c>
      <c r="AK69" s="299" t="e">
        <f ca="1">+IF(AND(ISNUMBER(OFFSET('Sanitation Data'!$G$4,0,10*ROW('Sanitation Data'!G63))),'Data Summary'!CZ69="Yes"),100-OFFSET('Sanitation Data'!$G$4,0,10*ROW('Sanitation Data'!G63)),NA())</f>
        <v>#N/A</v>
      </c>
      <c r="AL69" s="299" t="e">
        <f ca="1">+IF(AND(ISNUMBER(OFFSET('Sanitation Data'!$G$6,0,10*ROW('Sanitation Data'!G63))),'Data Summary'!DA69="Yes"),OFFSET('Sanitation Data'!$G$6,0,10*ROW('Sanitation Data'!G63)),NA())</f>
        <v>#N/A</v>
      </c>
      <c r="AM69" s="299" t="e">
        <f ca="1">+IF(AND(ISNUMBER(OFFSET('Sanitation Data'!$G$10,0,10*ROW('Sanitation Data'!G63))),'Data Summary'!DB69="Yes"),OFFSET('Sanitation Data'!$G$10,0,10*ROW('Sanitation Data'!G63)),NA())</f>
        <v>#N/A</v>
      </c>
      <c r="AN69" s="299" t="e">
        <f ca="1">+IF(AND(ISNUMBER(OFFSET('Sanitation Data'!$G$11,0,10*ROW('Sanitation Data'!G63))),'Data Summary'!DC69="Yes"),OFFSET('Sanitation Data'!$G$11,0,10*ROW('Sanitation Data'!G63)),NA())</f>
        <v>#N/A</v>
      </c>
      <c r="AO69" s="299" t="e">
        <f ca="1">+IF(AND(ISNUMBER(OFFSET('Sanitation Data'!$G$12,0,10*ROW('Sanitation Data'!G63))),'Data Summary'!DD69="Yes"),OFFSET('Sanitation Data'!$G$12,0,10*ROW('Sanitation Data'!G63)),NA())</f>
        <v>#N/A</v>
      </c>
      <c r="AP69" s="299" t="e">
        <f ca="1">+IF(AND(ISNUMBER(OFFSET('Sanitation Data'!$H$4,0,10*ROW('Sanitation Data'!H63))),'Data Summary'!DE69="Yes"),100-OFFSET('Sanitation Data'!$H$4,0,10*ROW('Sanitation Data'!H63)),NA())</f>
        <v>#N/A</v>
      </c>
      <c r="AQ69" s="299" t="e">
        <f ca="1">+IF(AND(ISNUMBER(OFFSET('Sanitation Data'!$H$6,0,10*ROW('Sanitation Data'!H63))),'Data Summary'!DF69="Yes"),OFFSET('Sanitation Data'!$H$6,0,10*ROW('Sanitation Data'!H63)),NA())</f>
        <v>#N/A</v>
      </c>
      <c r="AR69" s="299" t="e">
        <f ca="1">+IF(AND(ISNUMBER(OFFSET('Sanitation Data'!$H$10,0,10*ROW('Sanitation Data'!H63))),'Data Summary'!DG69="Yes"),OFFSET('Sanitation Data'!$H$10,0,10*ROW('Sanitation Data'!H63)),NA())</f>
        <v>#N/A</v>
      </c>
      <c r="AS69" s="299" t="e">
        <f ca="1">+IF(AND(ISNUMBER(OFFSET('Sanitation Data'!$H$11,0,10*ROW('Sanitation Data'!H63))),'Data Summary'!DH69="Yes"),OFFSET('Sanitation Data'!$H$11,0,10*ROW('Sanitation Data'!H63)),NA())</f>
        <v>#N/A</v>
      </c>
      <c r="AT69" s="299" t="e">
        <f ca="1">+IF(AND(ISNUMBER(OFFSET('Sanitation Data'!$H$12,0,10*ROW('Sanitation Data'!H63))),'Data Summary'!DI69="Yes"),OFFSET('Sanitation Data'!$H$12,0,10*ROW('Sanitation Data'!H63)),NA())</f>
        <v>#N/A</v>
      </c>
      <c r="AU69" s="299" t="e">
        <f ca="1">+IF(AND(ISNUMBER(OFFSET('Sanitation Data'!$I$4,0,10*ROW('Sanitation Data'!I63))),'Data Summary'!DJ69="Yes"),100-OFFSET('Sanitation Data'!$I$4,0,10*ROW('Sanitation Data'!I63)),NA())</f>
        <v>#N/A</v>
      </c>
      <c r="AV69" s="299" t="e">
        <f ca="1">+IF(AND(ISNUMBER(OFFSET('Sanitation Data'!$I$6,0,10*ROW('Sanitation Data'!I63))),'Data Summary'!DK69="Yes"),OFFSET('Sanitation Data'!$I$6,0,10*ROW('Sanitation Data'!I63)),NA())</f>
        <v>#N/A</v>
      </c>
      <c r="AW69" s="299" t="e">
        <f ca="1">+IF(AND(ISNUMBER(OFFSET('Sanitation Data'!$I$10,0,10*ROW('Sanitation Data'!I63))),'Data Summary'!DL69="Yes"),OFFSET('Sanitation Data'!$I$10,0,10*ROW('Sanitation Data'!I63)),NA())</f>
        <v>#N/A</v>
      </c>
      <c r="AX69" s="299" t="e">
        <f ca="1">+IF(AND(ISNUMBER(OFFSET('Sanitation Data'!$I$11,0,10*ROW('Sanitation Data'!I63))),'Data Summary'!DM69="Yes"),OFFSET('Sanitation Data'!$I$11,0,10*ROW('Sanitation Data'!I63)),NA())</f>
        <v>#N/A</v>
      </c>
      <c r="AY69" s="299" t="e">
        <f ca="1">+IF(AND(ISNUMBER(OFFSET('Sanitation Data'!$I$12,0,10*ROW('Sanitation Data'!I63))),'Data Summary'!DN69="Yes"),OFFSET('Sanitation Data'!$I$12,0,10*ROW('Sanitation Data'!I63)),NA())</f>
        <v>#N/A</v>
      </c>
      <c r="AZ69" s="300" t="e">
        <f ca="1">+IF(AND(ISNUMBER(OFFSET('Hygiene Data'!$D$5,0,10*ROW('Hygiene Data'!D63))),'Data Summary'!DO69="Yes"),OFFSET('Hygiene Data'!$D$5,0,10*ROW('Hygiene Data'!D63)),NA())</f>
        <v>#N/A</v>
      </c>
      <c r="BA69" s="300" t="e">
        <f ca="1">+IF(AND(ISNUMBER(OFFSET('Hygiene Data'!$D$7,0,10*ROW('Hygiene Data'!D63))),'Data Summary'!DP69="Yes"),OFFSET('Hygiene Data'!$D$7,0,10*ROW('Hygiene Data'!D63)),NA())</f>
        <v>#N/A</v>
      </c>
      <c r="BB69" s="300" t="e">
        <f ca="1">+IF(AND(ISNUMBER(OFFSET('Hygiene Data'!$D$9,0,10*ROW('Hygiene Data'!D63))),'Data Summary'!DQ69="Yes"),OFFSET('Hygiene Data'!$D$9,0,10*ROW('Hygiene Data'!D63)),NA())</f>
        <v>#N/A</v>
      </c>
      <c r="BC69" s="300" t="e">
        <f ca="1">+IF(AND(ISNUMBER(OFFSET('Hygiene Data'!$E$5,0,10*ROW('Hygiene Data'!E63))),'Data Summary'!DR69="Yes"),OFFSET('Hygiene Data'!$E$5,0,10*ROW('Hygiene Data'!E63)),NA())</f>
        <v>#N/A</v>
      </c>
      <c r="BD69" s="300" t="e">
        <f ca="1">+IF(AND(ISNUMBER(OFFSET('Hygiene Data'!$E$7,0,10*ROW('Hygiene Data'!E63))),'Data Summary'!DS69="Yes"),OFFSET('Hygiene Data'!$E$7,0,10*ROW('Hygiene Data'!E63)),NA())</f>
        <v>#N/A</v>
      </c>
      <c r="BE69" s="300" t="e">
        <f ca="1">+IF(AND(ISNUMBER(OFFSET('Hygiene Data'!$E$9,0,10*ROW('Hygiene Data'!E63))),'Data Summary'!DT69="Yes"),OFFSET('Hygiene Data'!$E$9,0,10*ROW('Hygiene Data'!E63)),NA())</f>
        <v>#N/A</v>
      </c>
      <c r="BF69" s="300" t="e">
        <f ca="1">+IF(AND(ISNUMBER(OFFSET('Hygiene Data'!$F$5,0,10*ROW('Hygiene Data'!F63))),'Data Summary'!DU69="Yes"),OFFSET('Hygiene Data'!$F$5,0,10*ROW('Hygiene Data'!F63)),NA())</f>
        <v>#N/A</v>
      </c>
      <c r="BG69" s="300" t="e">
        <f ca="1">+IF(AND(ISNUMBER(OFFSET('Hygiene Data'!$F$7,0,10*ROW('Hygiene Data'!F63))),'Data Summary'!DV69="Yes"),OFFSET('Hygiene Data'!$F$7,0,10*ROW('Hygiene Data'!F63)),NA())</f>
        <v>#N/A</v>
      </c>
      <c r="BH69" s="300" t="e">
        <f ca="1">+IF(AND(ISNUMBER(OFFSET('Hygiene Data'!$F$9,0,10*ROW('Hygiene Data'!F63))),'Data Summary'!DW69="Yes"),OFFSET('Hygiene Data'!$F$9,0,10*ROW('Hygiene Data'!F63)),NA())</f>
        <v>#N/A</v>
      </c>
      <c r="BI69" s="300" t="e">
        <f ca="1">+IF(AND(ISNUMBER(OFFSET('Hygiene Data'!$G$5,0,10*ROW('Hygiene Data'!G63))),'Data Summary'!DX69="Yes"),OFFSET('Hygiene Data'!$G$5,0,10*ROW('Hygiene Data'!G63)),NA())</f>
        <v>#N/A</v>
      </c>
      <c r="BJ69" s="300" t="e">
        <f ca="1">+IF(AND(ISNUMBER(OFFSET('Hygiene Data'!$G$7,0,10*ROW('Hygiene Data'!G63))),'Data Summary'!DY69="Yes"),OFFSET('Hygiene Data'!$G$7,0,10*ROW('Hygiene Data'!G63)),NA())</f>
        <v>#N/A</v>
      </c>
      <c r="BK69" s="300" t="e">
        <f ca="1">+IF(AND(ISNUMBER(OFFSET('Hygiene Data'!$G$9,0,10*ROW('Hygiene Data'!G63))),'Data Summary'!DZ69="Yes"),OFFSET('Hygiene Data'!$G$9,0,10*ROW('Hygiene Data'!G63)),NA())</f>
        <v>#N/A</v>
      </c>
      <c r="BL69" s="300" t="e">
        <f ca="1">+IF(AND(ISNUMBER(OFFSET('Hygiene Data'!$H$5,0,10*ROW('Hygiene Data'!H63))),'Data Summary'!EA69="Yes"),OFFSET('Hygiene Data'!$H$5,0,10*ROW('Hygiene Data'!H63)),NA())</f>
        <v>#N/A</v>
      </c>
      <c r="BM69" s="300" t="e">
        <f ca="1">+IF(AND(ISNUMBER(OFFSET('Hygiene Data'!$H$7,0,10*ROW('Hygiene Data'!H63))),'Data Summary'!EB69="Yes"),OFFSET('Hygiene Data'!$H$7,0,10*ROW('Hygiene Data'!H63)),NA())</f>
        <v>#N/A</v>
      </c>
      <c r="BN69" s="300" t="e">
        <f ca="1">+IF(AND(ISNUMBER(OFFSET('Hygiene Data'!$H$9,0,10*ROW('Hygiene Data'!H63))),'Data Summary'!EC69="Yes"),OFFSET('Hygiene Data'!$H$9,0,10*ROW('Hygiene Data'!H63)),NA())</f>
        <v>#N/A</v>
      </c>
      <c r="BO69" s="300" t="e">
        <f ca="1">+IF(AND(ISNUMBER(OFFSET('Hygiene Data'!$I$5,0,10*ROW('Hygiene Data'!I63))),'Data Summary'!ED69="Yes"),OFFSET('Hygiene Data'!$I$5,0,10*ROW('Hygiene Data'!I63)),NA())</f>
        <v>#N/A</v>
      </c>
      <c r="BP69" s="300" t="e">
        <f ca="1">+IF(AND(ISNUMBER(OFFSET('Hygiene Data'!$I$7,0,10*ROW('Hygiene Data'!I63))),'Data Summary'!EE69="Yes"),OFFSET('Hygiene Data'!$I$7,0,10*ROW('Hygiene Data'!I63)),NA())</f>
        <v>#N/A</v>
      </c>
      <c r="BQ69" s="300" t="e">
        <f ca="1">+IF(AND(ISNUMBER(OFFSET('Hygiene Data'!$I$9,0,10*ROW('Hygiene Data'!I63))),'Data Summary'!EF69="Yes"),OFFSET('Hygiene Data'!$I$9,0,10*ROW('Hygiene Data'!I63)),NA())</f>
        <v>#N/A</v>
      </c>
    </row>
    <row r="70" spans="1:69" x14ac:dyDescent="0.2">
      <c r="A70" s="296" t="e">
        <f ca="1">+RIGHT('Data Summary'!A70,LEN('Data Summary'!A70)-9)</f>
        <v>#VALUE!</v>
      </c>
      <c r="B70" s="270" t="str">
        <f ca="1">+IF(ISTEXT('Data Summary'!B70),'Data Summary'!B70,"")</f>
        <v/>
      </c>
      <c r="C70" s="297" t="e">
        <f ca="1">+VALUE('Data Summary'!C70)</f>
        <v>#VALUE!</v>
      </c>
      <c r="D70" s="298" t="e">
        <f ca="1">+IF(AND(ISNUMBER(OFFSET('Water Data'!$D$4,0,10*ROW('Water Data'!D64))),'Data Summary'!BS70="Yes"),100-OFFSET('Water Data'!$D$4,0,10*ROW('Water Data'!D64)),NA())</f>
        <v>#N/A</v>
      </c>
      <c r="E70" s="298" t="e">
        <f ca="1">+IF(AND(ISNUMBER(OFFSET('Water Data'!$D$6,0,10*ROW('Water Data'!D64))),'Data Summary'!BT70="Yes"),OFFSET('Water Data'!$D$6,0,10*ROW('Water Data'!D64)),NA())</f>
        <v>#N/A</v>
      </c>
      <c r="F70" s="298" t="e">
        <f ca="1">+IF(AND(ISNUMBER(OFFSET('Water Data'!$D$9,0,10*ROW('Water Data'!D64))),'Data Summary'!BU70="Yes"),OFFSET('Water Data'!$D$9,0,10*ROW('Water Data'!D64)),NA())</f>
        <v>#N/A</v>
      </c>
      <c r="G70" s="298" t="e">
        <f ca="1">+IF(AND(ISNUMBER(OFFSET('Water Data'!$E$4,0,10*ROW('Water Data'!E64))),'Data Summary'!BV70="Yes"),100-OFFSET('Water Data'!$E$4,0,10*ROW('Water Data'!E64)),NA())</f>
        <v>#N/A</v>
      </c>
      <c r="H70" s="298" t="e">
        <f ca="1">+IF(AND(ISNUMBER(OFFSET('Water Data'!$E$6,0,10*ROW('Water Data'!E64))),'Data Summary'!BW70="Yes"),OFFSET('Water Data'!$E$6,0,10*ROW('Water Data'!E64)),NA())</f>
        <v>#N/A</v>
      </c>
      <c r="I70" s="298" t="e">
        <f ca="1">+IF(AND(ISNUMBER(OFFSET('Water Data'!$E$9,0,10*ROW('Water Data'!E64))),'Data Summary'!BX70="Yes"),OFFSET('Water Data'!$E$9,0,10*ROW('Water Data'!E64)),NA())</f>
        <v>#N/A</v>
      </c>
      <c r="J70" s="298" t="e">
        <f ca="1">+IF(AND(ISNUMBER(OFFSET('Water Data'!$F$4,0,10*ROW('Water Data'!F64))),'Data Summary'!BY70="Yes"),100-OFFSET('Water Data'!$F$4,0,10*ROW('Water Data'!F64)),NA())</f>
        <v>#N/A</v>
      </c>
      <c r="K70" s="298" t="e">
        <f ca="1">+IF(AND(ISNUMBER(OFFSET('Water Data'!$F$6,0,10*ROW('Water Data'!F64))),'Data Summary'!BZ70="Yes"),OFFSET('Water Data'!$F$6,0,10*ROW('Water Data'!F64)),NA())</f>
        <v>#N/A</v>
      </c>
      <c r="L70" s="298" t="e">
        <f ca="1">+IF(AND(ISNUMBER(OFFSET('Water Data'!$F$9,0,10*ROW('Water Data'!F64))),'Data Summary'!CA70="Yes"),OFFSET('Water Data'!$F$9,0,10*ROW('Water Data'!F64)),NA())</f>
        <v>#N/A</v>
      </c>
      <c r="M70" s="298" t="e">
        <f ca="1">+IF(AND(ISNUMBER(OFFSET('Water Data'!$G$4,0,10*ROW('Water Data'!G64))),'Data Summary'!CB70="Yes"),100-OFFSET('Water Data'!$G$4,0,10*ROW('Water Data'!G64)),NA())</f>
        <v>#N/A</v>
      </c>
      <c r="N70" s="298" t="e">
        <f ca="1">+IF(AND(ISNUMBER(OFFSET('Water Data'!$G$6,0,10*ROW('Water Data'!G64))),'Data Summary'!CC70="Yes"),OFFSET('Water Data'!$G$6,0,10*ROW('Water Data'!G64)),NA())</f>
        <v>#N/A</v>
      </c>
      <c r="O70" s="298" t="e">
        <f ca="1">+IF(AND(ISNUMBER(OFFSET('Water Data'!$G$9,0,10*ROW('Water Data'!G64))),'Data Summary'!CD70="Yes"),OFFSET('Water Data'!$G$9,0,10*ROW('Water Data'!G64)),NA())</f>
        <v>#N/A</v>
      </c>
      <c r="P70" s="298" t="e">
        <f ca="1">+IF(AND(ISNUMBER(OFFSET('Water Data'!$H$4,0,10*ROW('Water Data'!H64))),'Data Summary'!CE70="Yes"),100-OFFSET('Water Data'!$H$4,0,10*ROW('Water Data'!H64)),NA())</f>
        <v>#N/A</v>
      </c>
      <c r="Q70" s="298" t="e">
        <f ca="1">+IF(AND(ISNUMBER(OFFSET('Water Data'!$H$6,0,10*ROW('Water Data'!H64))),'Data Summary'!CF70="Yes"),OFFSET('Water Data'!$H$6,0,10*ROW('Water Data'!H64)),NA())</f>
        <v>#N/A</v>
      </c>
      <c r="R70" s="298" t="e">
        <f ca="1">+IF(AND(ISNUMBER(OFFSET('Water Data'!$H$9,0,10*ROW('Water Data'!H64))),'Data Summary'!CG70="Yes"),OFFSET('Water Data'!$H$9,0,10*ROW('Water Data'!H64)),NA())</f>
        <v>#N/A</v>
      </c>
      <c r="S70" s="298" t="e">
        <f ca="1">+IF(AND(ISNUMBER(OFFSET('Water Data'!$I$4,0,10*ROW('Water Data'!I64))),'Data Summary'!CH70="Yes"),100-OFFSET('Water Data'!$I$4,0,10*ROW('Water Data'!I64)),NA())</f>
        <v>#N/A</v>
      </c>
      <c r="T70" s="298" t="e">
        <f ca="1">+IF(AND(ISNUMBER(OFFSET('Water Data'!$I$6,0,10*ROW('Water Data'!I64))),'Data Summary'!CI70="Yes"),OFFSET('Water Data'!$I$6,0,10*ROW('Water Data'!I64)),NA())</f>
        <v>#N/A</v>
      </c>
      <c r="U70" s="298" t="e">
        <f ca="1">+IF(AND(ISNUMBER(OFFSET('Water Data'!$I$9,0,10*ROW('Water Data'!I64))),'Data Summary'!CJ70="Yes"),OFFSET('Water Data'!$I$9,0,10*ROW('Water Data'!I64)),NA())</f>
        <v>#N/A</v>
      </c>
      <c r="V70" s="299" t="e">
        <f ca="1">+IF(AND(ISNUMBER(OFFSET('Sanitation Data'!$D$4,0,10*ROW('Sanitation Data'!D64))),'Data Summary'!CK70="Yes"),100-OFFSET('Sanitation Data'!$D$4,0,10*ROW('Sanitation Data'!D64)),NA())</f>
        <v>#N/A</v>
      </c>
      <c r="W70" s="299" t="e">
        <f ca="1">+IF(AND(ISNUMBER(OFFSET('Sanitation Data'!$D$6,0,10*ROW('Sanitation Data'!D64))),'Data Summary'!CL70="Yes"),OFFSET('Sanitation Data'!$D$6,0,10*ROW('Sanitation Data'!D64)),NA())</f>
        <v>#N/A</v>
      </c>
      <c r="X70" s="299" t="e">
        <f ca="1">+IF(AND(ISNUMBER(OFFSET('Sanitation Data'!$D$10,0,10*ROW('Sanitation Data'!D64))),'Data Summary'!CM70="Yes"),OFFSET('Sanitation Data'!$D$10,0,10*ROW('Sanitation Data'!D64)),NA())</f>
        <v>#N/A</v>
      </c>
      <c r="Y70" s="299" t="e">
        <f ca="1">+IF(AND(ISNUMBER(OFFSET('Sanitation Data'!$D$11,0,10*ROW('Sanitation Data'!D64))),'Data Summary'!CN70="Yes"),OFFSET('Sanitation Data'!$D$11,0,10*ROW('Sanitation Data'!D64)),NA())</f>
        <v>#N/A</v>
      </c>
      <c r="Z70" s="299" t="e">
        <f ca="1">+IF(AND(ISNUMBER(OFFSET('Sanitation Data'!$D$12,0,10*ROW('Sanitation Data'!D64))),'Data Summary'!CO70="Yes"),OFFSET('Sanitation Data'!$D$12,0,10*ROW('Sanitation Data'!D64)),NA())</f>
        <v>#N/A</v>
      </c>
      <c r="AA70" s="299" t="e">
        <f ca="1">+IF(AND(ISNUMBER(OFFSET('Sanitation Data'!$E$4,0,10*ROW('Sanitation Data'!E64))),'Data Summary'!CP70="Yes"),100-OFFSET('Sanitation Data'!$E$4,0,10*ROW('Sanitation Data'!E64)),NA())</f>
        <v>#N/A</v>
      </c>
      <c r="AB70" s="299" t="e">
        <f ca="1">+IF(AND(ISNUMBER(OFFSET('Sanitation Data'!$E$6,0,10*ROW('Sanitation Data'!E64))),'Data Summary'!CQ70="Yes"),OFFSET('Sanitation Data'!$E$6,0,10*ROW('Sanitation Data'!E64)),NA())</f>
        <v>#N/A</v>
      </c>
      <c r="AC70" s="299" t="e">
        <f ca="1">+IF(AND(ISNUMBER(OFFSET('Sanitation Data'!$E$10,0,10*ROW('Sanitation Data'!E64))),'Data Summary'!CR70="Yes"),OFFSET('Sanitation Data'!$E$10,0,10*ROW('Sanitation Data'!E64)),NA())</f>
        <v>#N/A</v>
      </c>
      <c r="AD70" s="299" t="e">
        <f ca="1">+IF(AND(ISNUMBER(OFFSET('Sanitation Data'!$E$11,0,10*ROW('Sanitation Data'!E64))),'Data Summary'!CS70="Yes"),OFFSET('Sanitation Data'!$E$11,0,10*ROW('Sanitation Data'!E64)),NA())</f>
        <v>#N/A</v>
      </c>
      <c r="AE70" s="299" t="e">
        <f ca="1">+IF(AND(ISNUMBER(OFFSET('Sanitation Data'!$E$12,0,10*ROW('Sanitation Data'!E64))),'Data Summary'!CT70="Yes"),OFFSET('Sanitation Data'!$E$12,0,10*ROW('Sanitation Data'!E64)),NA())</f>
        <v>#N/A</v>
      </c>
      <c r="AF70" s="299" t="e">
        <f ca="1">+IF(AND(ISNUMBER(OFFSET('Sanitation Data'!$F$4,0,10*ROW('Sanitation Data'!F64))),'Data Summary'!CU70="Yes"),100-OFFSET('Sanitation Data'!$F$4,0,10*ROW('Sanitation Data'!F64)),NA())</f>
        <v>#N/A</v>
      </c>
      <c r="AG70" s="299" t="e">
        <f ca="1">+IF(AND(ISNUMBER(OFFSET('Sanitation Data'!$F$6,0,10*ROW('Sanitation Data'!F64))),'Data Summary'!CV70="Yes"),OFFSET('Sanitation Data'!$F$6,0,10*ROW('Sanitation Data'!F64)),NA())</f>
        <v>#N/A</v>
      </c>
      <c r="AH70" s="299" t="e">
        <f ca="1">+IF(AND(ISNUMBER(OFFSET('Sanitation Data'!$F$10,0,10*ROW('Sanitation Data'!F64))),'Data Summary'!CW70="Yes"),OFFSET('Sanitation Data'!$F$10,0,10*ROW('Sanitation Data'!F64)),NA())</f>
        <v>#N/A</v>
      </c>
      <c r="AI70" s="299" t="e">
        <f ca="1">+IF(AND(ISNUMBER(OFFSET('Sanitation Data'!$F$11,0,10*ROW('Sanitation Data'!F64))),'Data Summary'!CX70="Yes"),OFFSET('Sanitation Data'!$F$11,0,10*ROW('Sanitation Data'!F64)),NA())</f>
        <v>#N/A</v>
      </c>
      <c r="AJ70" s="299" t="e">
        <f ca="1">+IF(AND(ISNUMBER(OFFSET('Sanitation Data'!$F$12,0,10*ROW('Sanitation Data'!F64))),'Data Summary'!CY70="Yes"),OFFSET('Sanitation Data'!$F$12,0,10*ROW('Sanitation Data'!F64)),NA())</f>
        <v>#N/A</v>
      </c>
      <c r="AK70" s="299" t="e">
        <f ca="1">+IF(AND(ISNUMBER(OFFSET('Sanitation Data'!$G$4,0,10*ROW('Sanitation Data'!G64))),'Data Summary'!CZ70="Yes"),100-OFFSET('Sanitation Data'!$G$4,0,10*ROW('Sanitation Data'!G64)),NA())</f>
        <v>#N/A</v>
      </c>
      <c r="AL70" s="299" t="e">
        <f ca="1">+IF(AND(ISNUMBER(OFFSET('Sanitation Data'!$G$6,0,10*ROW('Sanitation Data'!G64))),'Data Summary'!DA70="Yes"),OFFSET('Sanitation Data'!$G$6,0,10*ROW('Sanitation Data'!G64)),NA())</f>
        <v>#N/A</v>
      </c>
      <c r="AM70" s="299" t="e">
        <f ca="1">+IF(AND(ISNUMBER(OFFSET('Sanitation Data'!$G$10,0,10*ROW('Sanitation Data'!G64))),'Data Summary'!DB70="Yes"),OFFSET('Sanitation Data'!$G$10,0,10*ROW('Sanitation Data'!G64)),NA())</f>
        <v>#N/A</v>
      </c>
      <c r="AN70" s="299" t="e">
        <f ca="1">+IF(AND(ISNUMBER(OFFSET('Sanitation Data'!$G$11,0,10*ROW('Sanitation Data'!G64))),'Data Summary'!DC70="Yes"),OFFSET('Sanitation Data'!$G$11,0,10*ROW('Sanitation Data'!G64)),NA())</f>
        <v>#N/A</v>
      </c>
      <c r="AO70" s="299" t="e">
        <f ca="1">+IF(AND(ISNUMBER(OFFSET('Sanitation Data'!$G$12,0,10*ROW('Sanitation Data'!G64))),'Data Summary'!DD70="Yes"),OFFSET('Sanitation Data'!$G$12,0,10*ROW('Sanitation Data'!G64)),NA())</f>
        <v>#N/A</v>
      </c>
      <c r="AP70" s="299" t="e">
        <f ca="1">+IF(AND(ISNUMBER(OFFSET('Sanitation Data'!$H$4,0,10*ROW('Sanitation Data'!H64))),'Data Summary'!DE70="Yes"),100-OFFSET('Sanitation Data'!$H$4,0,10*ROW('Sanitation Data'!H64)),NA())</f>
        <v>#N/A</v>
      </c>
      <c r="AQ70" s="299" t="e">
        <f ca="1">+IF(AND(ISNUMBER(OFFSET('Sanitation Data'!$H$6,0,10*ROW('Sanitation Data'!H64))),'Data Summary'!DF70="Yes"),OFFSET('Sanitation Data'!$H$6,0,10*ROW('Sanitation Data'!H64)),NA())</f>
        <v>#N/A</v>
      </c>
      <c r="AR70" s="299" t="e">
        <f ca="1">+IF(AND(ISNUMBER(OFFSET('Sanitation Data'!$H$10,0,10*ROW('Sanitation Data'!H64))),'Data Summary'!DG70="Yes"),OFFSET('Sanitation Data'!$H$10,0,10*ROW('Sanitation Data'!H64)),NA())</f>
        <v>#N/A</v>
      </c>
      <c r="AS70" s="299" t="e">
        <f ca="1">+IF(AND(ISNUMBER(OFFSET('Sanitation Data'!$H$11,0,10*ROW('Sanitation Data'!H64))),'Data Summary'!DH70="Yes"),OFFSET('Sanitation Data'!$H$11,0,10*ROW('Sanitation Data'!H64)),NA())</f>
        <v>#N/A</v>
      </c>
      <c r="AT70" s="299" t="e">
        <f ca="1">+IF(AND(ISNUMBER(OFFSET('Sanitation Data'!$H$12,0,10*ROW('Sanitation Data'!H64))),'Data Summary'!DI70="Yes"),OFFSET('Sanitation Data'!$H$12,0,10*ROW('Sanitation Data'!H64)),NA())</f>
        <v>#N/A</v>
      </c>
      <c r="AU70" s="299" t="e">
        <f ca="1">+IF(AND(ISNUMBER(OFFSET('Sanitation Data'!$I$4,0,10*ROW('Sanitation Data'!I64))),'Data Summary'!DJ70="Yes"),100-OFFSET('Sanitation Data'!$I$4,0,10*ROW('Sanitation Data'!I64)),NA())</f>
        <v>#N/A</v>
      </c>
      <c r="AV70" s="299" t="e">
        <f ca="1">+IF(AND(ISNUMBER(OFFSET('Sanitation Data'!$I$6,0,10*ROW('Sanitation Data'!I64))),'Data Summary'!DK70="Yes"),OFFSET('Sanitation Data'!$I$6,0,10*ROW('Sanitation Data'!I64)),NA())</f>
        <v>#N/A</v>
      </c>
      <c r="AW70" s="299" t="e">
        <f ca="1">+IF(AND(ISNUMBER(OFFSET('Sanitation Data'!$I$10,0,10*ROW('Sanitation Data'!I64))),'Data Summary'!DL70="Yes"),OFFSET('Sanitation Data'!$I$10,0,10*ROW('Sanitation Data'!I64)),NA())</f>
        <v>#N/A</v>
      </c>
      <c r="AX70" s="299" t="e">
        <f ca="1">+IF(AND(ISNUMBER(OFFSET('Sanitation Data'!$I$11,0,10*ROW('Sanitation Data'!I64))),'Data Summary'!DM70="Yes"),OFFSET('Sanitation Data'!$I$11,0,10*ROW('Sanitation Data'!I64)),NA())</f>
        <v>#N/A</v>
      </c>
      <c r="AY70" s="299" t="e">
        <f ca="1">+IF(AND(ISNUMBER(OFFSET('Sanitation Data'!$I$12,0,10*ROW('Sanitation Data'!I64))),'Data Summary'!DN70="Yes"),OFFSET('Sanitation Data'!$I$12,0,10*ROW('Sanitation Data'!I64)),NA())</f>
        <v>#N/A</v>
      </c>
      <c r="AZ70" s="300" t="e">
        <f ca="1">+IF(AND(ISNUMBER(OFFSET('Hygiene Data'!$D$5,0,10*ROW('Hygiene Data'!D64))),'Data Summary'!DO70="Yes"),OFFSET('Hygiene Data'!$D$5,0,10*ROW('Hygiene Data'!D64)),NA())</f>
        <v>#N/A</v>
      </c>
      <c r="BA70" s="300" t="e">
        <f ca="1">+IF(AND(ISNUMBER(OFFSET('Hygiene Data'!$D$7,0,10*ROW('Hygiene Data'!D64))),'Data Summary'!DP70="Yes"),OFFSET('Hygiene Data'!$D$7,0,10*ROW('Hygiene Data'!D64)),NA())</f>
        <v>#N/A</v>
      </c>
      <c r="BB70" s="300" t="e">
        <f ca="1">+IF(AND(ISNUMBER(OFFSET('Hygiene Data'!$D$9,0,10*ROW('Hygiene Data'!D64))),'Data Summary'!DQ70="Yes"),OFFSET('Hygiene Data'!$D$9,0,10*ROW('Hygiene Data'!D64)),NA())</f>
        <v>#N/A</v>
      </c>
      <c r="BC70" s="300" t="e">
        <f ca="1">+IF(AND(ISNUMBER(OFFSET('Hygiene Data'!$E$5,0,10*ROW('Hygiene Data'!E64))),'Data Summary'!DR70="Yes"),OFFSET('Hygiene Data'!$E$5,0,10*ROW('Hygiene Data'!E64)),NA())</f>
        <v>#N/A</v>
      </c>
      <c r="BD70" s="300" t="e">
        <f ca="1">+IF(AND(ISNUMBER(OFFSET('Hygiene Data'!$E$7,0,10*ROW('Hygiene Data'!E64))),'Data Summary'!DS70="Yes"),OFFSET('Hygiene Data'!$E$7,0,10*ROW('Hygiene Data'!E64)),NA())</f>
        <v>#N/A</v>
      </c>
      <c r="BE70" s="300" t="e">
        <f ca="1">+IF(AND(ISNUMBER(OFFSET('Hygiene Data'!$E$9,0,10*ROW('Hygiene Data'!E64))),'Data Summary'!DT70="Yes"),OFFSET('Hygiene Data'!$E$9,0,10*ROW('Hygiene Data'!E64)),NA())</f>
        <v>#N/A</v>
      </c>
      <c r="BF70" s="300" t="e">
        <f ca="1">+IF(AND(ISNUMBER(OFFSET('Hygiene Data'!$F$5,0,10*ROW('Hygiene Data'!F64))),'Data Summary'!DU70="Yes"),OFFSET('Hygiene Data'!$F$5,0,10*ROW('Hygiene Data'!F64)),NA())</f>
        <v>#N/A</v>
      </c>
      <c r="BG70" s="300" t="e">
        <f ca="1">+IF(AND(ISNUMBER(OFFSET('Hygiene Data'!$F$7,0,10*ROW('Hygiene Data'!F64))),'Data Summary'!DV70="Yes"),OFFSET('Hygiene Data'!$F$7,0,10*ROW('Hygiene Data'!F64)),NA())</f>
        <v>#N/A</v>
      </c>
      <c r="BH70" s="300" t="e">
        <f ca="1">+IF(AND(ISNUMBER(OFFSET('Hygiene Data'!$F$9,0,10*ROW('Hygiene Data'!F64))),'Data Summary'!DW70="Yes"),OFFSET('Hygiene Data'!$F$9,0,10*ROW('Hygiene Data'!F64)),NA())</f>
        <v>#N/A</v>
      </c>
      <c r="BI70" s="300" t="e">
        <f ca="1">+IF(AND(ISNUMBER(OFFSET('Hygiene Data'!$G$5,0,10*ROW('Hygiene Data'!G64))),'Data Summary'!DX70="Yes"),OFFSET('Hygiene Data'!$G$5,0,10*ROW('Hygiene Data'!G64)),NA())</f>
        <v>#N/A</v>
      </c>
      <c r="BJ70" s="300" t="e">
        <f ca="1">+IF(AND(ISNUMBER(OFFSET('Hygiene Data'!$G$7,0,10*ROW('Hygiene Data'!G64))),'Data Summary'!DY70="Yes"),OFFSET('Hygiene Data'!$G$7,0,10*ROW('Hygiene Data'!G64)),NA())</f>
        <v>#N/A</v>
      </c>
      <c r="BK70" s="300" t="e">
        <f ca="1">+IF(AND(ISNUMBER(OFFSET('Hygiene Data'!$G$9,0,10*ROW('Hygiene Data'!G64))),'Data Summary'!DZ70="Yes"),OFFSET('Hygiene Data'!$G$9,0,10*ROW('Hygiene Data'!G64)),NA())</f>
        <v>#N/A</v>
      </c>
      <c r="BL70" s="300" t="e">
        <f ca="1">+IF(AND(ISNUMBER(OFFSET('Hygiene Data'!$H$5,0,10*ROW('Hygiene Data'!H64))),'Data Summary'!EA70="Yes"),OFFSET('Hygiene Data'!$H$5,0,10*ROW('Hygiene Data'!H64)),NA())</f>
        <v>#N/A</v>
      </c>
      <c r="BM70" s="300" t="e">
        <f ca="1">+IF(AND(ISNUMBER(OFFSET('Hygiene Data'!$H$7,0,10*ROW('Hygiene Data'!H64))),'Data Summary'!EB70="Yes"),OFFSET('Hygiene Data'!$H$7,0,10*ROW('Hygiene Data'!H64)),NA())</f>
        <v>#N/A</v>
      </c>
      <c r="BN70" s="300" t="e">
        <f ca="1">+IF(AND(ISNUMBER(OFFSET('Hygiene Data'!$H$9,0,10*ROW('Hygiene Data'!H64))),'Data Summary'!EC70="Yes"),OFFSET('Hygiene Data'!$H$9,0,10*ROW('Hygiene Data'!H64)),NA())</f>
        <v>#N/A</v>
      </c>
      <c r="BO70" s="300" t="e">
        <f ca="1">+IF(AND(ISNUMBER(OFFSET('Hygiene Data'!$I$5,0,10*ROW('Hygiene Data'!I64))),'Data Summary'!ED70="Yes"),OFFSET('Hygiene Data'!$I$5,0,10*ROW('Hygiene Data'!I64)),NA())</f>
        <v>#N/A</v>
      </c>
      <c r="BP70" s="300" t="e">
        <f ca="1">+IF(AND(ISNUMBER(OFFSET('Hygiene Data'!$I$7,0,10*ROW('Hygiene Data'!I64))),'Data Summary'!EE70="Yes"),OFFSET('Hygiene Data'!$I$7,0,10*ROW('Hygiene Data'!I64)),NA())</f>
        <v>#N/A</v>
      </c>
      <c r="BQ70" s="300" t="e">
        <f ca="1">+IF(AND(ISNUMBER(OFFSET('Hygiene Data'!$I$9,0,10*ROW('Hygiene Data'!I64))),'Data Summary'!EF70="Yes"),OFFSET('Hygiene Data'!$I$9,0,10*ROW('Hygiene Data'!I64)),NA())</f>
        <v>#N/A</v>
      </c>
    </row>
    <row r="71" spans="1:69" x14ac:dyDescent="0.2">
      <c r="A71" s="296" t="e">
        <f ca="1">+RIGHT('Data Summary'!A71,LEN('Data Summary'!A71)-9)</f>
        <v>#VALUE!</v>
      </c>
      <c r="B71" s="270" t="str">
        <f ca="1">+IF(ISTEXT('Data Summary'!B71),'Data Summary'!B71,"")</f>
        <v/>
      </c>
      <c r="C71" s="297" t="e">
        <f ca="1">+VALUE('Data Summary'!C71)</f>
        <v>#VALUE!</v>
      </c>
      <c r="D71" s="298" t="e">
        <f ca="1">+IF(AND(ISNUMBER(OFFSET('Water Data'!$D$4,0,10*ROW('Water Data'!D65))),'Data Summary'!BS71="Yes"),100-OFFSET('Water Data'!$D$4,0,10*ROW('Water Data'!D65)),NA())</f>
        <v>#N/A</v>
      </c>
      <c r="E71" s="298" t="e">
        <f ca="1">+IF(AND(ISNUMBER(OFFSET('Water Data'!$D$6,0,10*ROW('Water Data'!D65))),'Data Summary'!BT71="Yes"),OFFSET('Water Data'!$D$6,0,10*ROW('Water Data'!D65)),NA())</f>
        <v>#N/A</v>
      </c>
      <c r="F71" s="298" t="e">
        <f ca="1">+IF(AND(ISNUMBER(OFFSET('Water Data'!$D$9,0,10*ROW('Water Data'!D65))),'Data Summary'!BU71="Yes"),OFFSET('Water Data'!$D$9,0,10*ROW('Water Data'!D65)),NA())</f>
        <v>#N/A</v>
      </c>
      <c r="G71" s="298" t="e">
        <f ca="1">+IF(AND(ISNUMBER(OFFSET('Water Data'!$E$4,0,10*ROW('Water Data'!E65))),'Data Summary'!BV71="Yes"),100-OFFSET('Water Data'!$E$4,0,10*ROW('Water Data'!E65)),NA())</f>
        <v>#N/A</v>
      </c>
      <c r="H71" s="298" t="e">
        <f ca="1">+IF(AND(ISNUMBER(OFFSET('Water Data'!$E$6,0,10*ROW('Water Data'!E65))),'Data Summary'!BW71="Yes"),OFFSET('Water Data'!$E$6,0,10*ROW('Water Data'!E65)),NA())</f>
        <v>#N/A</v>
      </c>
      <c r="I71" s="298" t="e">
        <f ca="1">+IF(AND(ISNUMBER(OFFSET('Water Data'!$E$9,0,10*ROW('Water Data'!E65))),'Data Summary'!BX71="Yes"),OFFSET('Water Data'!$E$9,0,10*ROW('Water Data'!E65)),NA())</f>
        <v>#N/A</v>
      </c>
      <c r="J71" s="298" t="e">
        <f ca="1">+IF(AND(ISNUMBER(OFFSET('Water Data'!$F$4,0,10*ROW('Water Data'!F65))),'Data Summary'!BY71="Yes"),100-OFFSET('Water Data'!$F$4,0,10*ROW('Water Data'!F65)),NA())</f>
        <v>#N/A</v>
      </c>
      <c r="K71" s="298" t="e">
        <f ca="1">+IF(AND(ISNUMBER(OFFSET('Water Data'!$F$6,0,10*ROW('Water Data'!F65))),'Data Summary'!BZ71="Yes"),OFFSET('Water Data'!$F$6,0,10*ROW('Water Data'!F65)),NA())</f>
        <v>#N/A</v>
      </c>
      <c r="L71" s="298" t="e">
        <f ca="1">+IF(AND(ISNUMBER(OFFSET('Water Data'!$F$9,0,10*ROW('Water Data'!F65))),'Data Summary'!CA71="Yes"),OFFSET('Water Data'!$F$9,0,10*ROW('Water Data'!F65)),NA())</f>
        <v>#N/A</v>
      </c>
      <c r="M71" s="298" t="e">
        <f ca="1">+IF(AND(ISNUMBER(OFFSET('Water Data'!$G$4,0,10*ROW('Water Data'!G65))),'Data Summary'!CB71="Yes"),100-OFFSET('Water Data'!$G$4,0,10*ROW('Water Data'!G65)),NA())</f>
        <v>#N/A</v>
      </c>
      <c r="N71" s="298" t="e">
        <f ca="1">+IF(AND(ISNUMBER(OFFSET('Water Data'!$G$6,0,10*ROW('Water Data'!G65))),'Data Summary'!CC71="Yes"),OFFSET('Water Data'!$G$6,0,10*ROW('Water Data'!G65)),NA())</f>
        <v>#N/A</v>
      </c>
      <c r="O71" s="298" t="e">
        <f ca="1">+IF(AND(ISNUMBER(OFFSET('Water Data'!$G$9,0,10*ROW('Water Data'!G65))),'Data Summary'!CD71="Yes"),OFFSET('Water Data'!$G$9,0,10*ROW('Water Data'!G65)),NA())</f>
        <v>#N/A</v>
      </c>
      <c r="P71" s="298" t="e">
        <f ca="1">+IF(AND(ISNUMBER(OFFSET('Water Data'!$H$4,0,10*ROW('Water Data'!H65))),'Data Summary'!CE71="Yes"),100-OFFSET('Water Data'!$H$4,0,10*ROW('Water Data'!H65)),NA())</f>
        <v>#N/A</v>
      </c>
      <c r="Q71" s="298" t="e">
        <f ca="1">+IF(AND(ISNUMBER(OFFSET('Water Data'!$H$6,0,10*ROW('Water Data'!H65))),'Data Summary'!CF71="Yes"),OFFSET('Water Data'!$H$6,0,10*ROW('Water Data'!H65)),NA())</f>
        <v>#N/A</v>
      </c>
      <c r="R71" s="298" t="e">
        <f ca="1">+IF(AND(ISNUMBER(OFFSET('Water Data'!$H$9,0,10*ROW('Water Data'!H65))),'Data Summary'!CG71="Yes"),OFFSET('Water Data'!$H$9,0,10*ROW('Water Data'!H65)),NA())</f>
        <v>#N/A</v>
      </c>
      <c r="S71" s="298" t="e">
        <f ca="1">+IF(AND(ISNUMBER(OFFSET('Water Data'!$I$4,0,10*ROW('Water Data'!I65))),'Data Summary'!CH71="Yes"),100-OFFSET('Water Data'!$I$4,0,10*ROW('Water Data'!I65)),NA())</f>
        <v>#N/A</v>
      </c>
      <c r="T71" s="298" t="e">
        <f ca="1">+IF(AND(ISNUMBER(OFFSET('Water Data'!$I$6,0,10*ROW('Water Data'!I65))),'Data Summary'!CI71="Yes"),OFFSET('Water Data'!$I$6,0,10*ROW('Water Data'!I65)),NA())</f>
        <v>#N/A</v>
      </c>
      <c r="U71" s="298" t="e">
        <f ca="1">+IF(AND(ISNUMBER(OFFSET('Water Data'!$I$9,0,10*ROW('Water Data'!I65))),'Data Summary'!CJ71="Yes"),OFFSET('Water Data'!$I$9,0,10*ROW('Water Data'!I65)),NA())</f>
        <v>#N/A</v>
      </c>
      <c r="V71" s="299" t="e">
        <f ca="1">+IF(AND(ISNUMBER(OFFSET('Sanitation Data'!$D$4,0,10*ROW('Sanitation Data'!D65))),'Data Summary'!CK71="Yes"),100-OFFSET('Sanitation Data'!$D$4,0,10*ROW('Sanitation Data'!D65)),NA())</f>
        <v>#N/A</v>
      </c>
      <c r="W71" s="299" t="e">
        <f ca="1">+IF(AND(ISNUMBER(OFFSET('Sanitation Data'!$D$6,0,10*ROW('Sanitation Data'!D65))),'Data Summary'!CL71="Yes"),OFFSET('Sanitation Data'!$D$6,0,10*ROW('Sanitation Data'!D65)),NA())</f>
        <v>#N/A</v>
      </c>
      <c r="X71" s="299" t="e">
        <f ca="1">+IF(AND(ISNUMBER(OFFSET('Sanitation Data'!$D$10,0,10*ROW('Sanitation Data'!D65))),'Data Summary'!CM71="Yes"),OFFSET('Sanitation Data'!$D$10,0,10*ROW('Sanitation Data'!D65)),NA())</f>
        <v>#N/A</v>
      </c>
      <c r="Y71" s="299" t="e">
        <f ca="1">+IF(AND(ISNUMBER(OFFSET('Sanitation Data'!$D$11,0,10*ROW('Sanitation Data'!D65))),'Data Summary'!CN71="Yes"),OFFSET('Sanitation Data'!$D$11,0,10*ROW('Sanitation Data'!D65)),NA())</f>
        <v>#N/A</v>
      </c>
      <c r="Z71" s="299" t="e">
        <f ca="1">+IF(AND(ISNUMBER(OFFSET('Sanitation Data'!$D$12,0,10*ROW('Sanitation Data'!D65))),'Data Summary'!CO71="Yes"),OFFSET('Sanitation Data'!$D$12,0,10*ROW('Sanitation Data'!D65)),NA())</f>
        <v>#N/A</v>
      </c>
      <c r="AA71" s="299" t="e">
        <f ca="1">+IF(AND(ISNUMBER(OFFSET('Sanitation Data'!$E$4,0,10*ROW('Sanitation Data'!E65))),'Data Summary'!CP71="Yes"),100-OFFSET('Sanitation Data'!$E$4,0,10*ROW('Sanitation Data'!E65)),NA())</f>
        <v>#N/A</v>
      </c>
      <c r="AB71" s="299" t="e">
        <f ca="1">+IF(AND(ISNUMBER(OFFSET('Sanitation Data'!$E$6,0,10*ROW('Sanitation Data'!E65))),'Data Summary'!CQ71="Yes"),OFFSET('Sanitation Data'!$E$6,0,10*ROW('Sanitation Data'!E65)),NA())</f>
        <v>#N/A</v>
      </c>
      <c r="AC71" s="299" t="e">
        <f ca="1">+IF(AND(ISNUMBER(OFFSET('Sanitation Data'!$E$10,0,10*ROW('Sanitation Data'!E65))),'Data Summary'!CR71="Yes"),OFFSET('Sanitation Data'!$E$10,0,10*ROW('Sanitation Data'!E65)),NA())</f>
        <v>#N/A</v>
      </c>
      <c r="AD71" s="299" t="e">
        <f ca="1">+IF(AND(ISNUMBER(OFFSET('Sanitation Data'!$E$11,0,10*ROW('Sanitation Data'!E65))),'Data Summary'!CS71="Yes"),OFFSET('Sanitation Data'!$E$11,0,10*ROW('Sanitation Data'!E65)),NA())</f>
        <v>#N/A</v>
      </c>
      <c r="AE71" s="299" t="e">
        <f ca="1">+IF(AND(ISNUMBER(OFFSET('Sanitation Data'!$E$12,0,10*ROW('Sanitation Data'!E65))),'Data Summary'!CT71="Yes"),OFFSET('Sanitation Data'!$E$12,0,10*ROW('Sanitation Data'!E65)),NA())</f>
        <v>#N/A</v>
      </c>
      <c r="AF71" s="299" t="e">
        <f ca="1">+IF(AND(ISNUMBER(OFFSET('Sanitation Data'!$F$4,0,10*ROW('Sanitation Data'!F65))),'Data Summary'!CU71="Yes"),100-OFFSET('Sanitation Data'!$F$4,0,10*ROW('Sanitation Data'!F65)),NA())</f>
        <v>#N/A</v>
      </c>
      <c r="AG71" s="299" t="e">
        <f ca="1">+IF(AND(ISNUMBER(OFFSET('Sanitation Data'!$F$6,0,10*ROW('Sanitation Data'!F65))),'Data Summary'!CV71="Yes"),OFFSET('Sanitation Data'!$F$6,0,10*ROW('Sanitation Data'!F65)),NA())</f>
        <v>#N/A</v>
      </c>
      <c r="AH71" s="299" t="e">
        <f ca="1">+IF(AND(ISNUMBER(OFFSET('Sanitation Data'!$F$10,0,10*ROW('Sanitation Data'!F65))),'Data Summary'!CW71="Yes"),OFFSET('Sanitation Data'!$F$10,0,10*ROW('Sanitation Data'!F65)),NA())</f>
        <v>#N/A</v>
      </c>
      <c r="AI71" s="299" t="e">
        <f ca="1">+IF(AND(ISNUMBER(OFFSET('Sanitation Data'!$F$11,0,10*ROW('Sanitation Data'!F65))),'Data Summary'!CX71="Yes"),OFFSET('Sanitation Data'!$F$11,0,10*ROW('Sanitation Data'!F65)),NA())</f>
        <v>#N/A</v>
      </c>
      <c r="AJ71" s="299" t="e">
        <f ca="1">+IF(AND(ISNUMBER(OFFSET('Sanitation Data'!$F$12,0,10*ROW('Sanitation Data'!F65))),'Data Summary'!CY71="Yes"),OFFSET('Sanitation Data'!$F$12,0,10*ROW('Sanitation Data'!F65)),NA())</f>
        <v>#N/A</v>
      </c>
      <c r="AK71" s="299" t="e">
        <f ca="1">+IF(AND(ISNUMBER(OFFSET('Sanitation Data'!$G$4,0,10*ROW('Sanitation Data'!G65))),'Data Summary'!CZ71="Yes"),100-OFFSET('Sanitation Data'!$G$4,0,10*ROW('Sanitation Data'!G65)),NA())</f>
        <v>#N/A</v>
      </c>
      <c r="AL71" s="299" t="e">
        <f ca="1">+IF(AND(ISNUMBER(OFFSET('Sanitation Data'!$G$6,0,10*ROW('Sanitation Data'!G65))),'Data Summary'!DA71="Yes"),OFFSET('Sanitation Data'!$G$6,0,10*ROW('Sanitation Data'!G65)),NA())</f>
        <v>#N/A</v>
      </c>
      <c r="AM71" s="299" t="e">
        <f ca="1">+IF(AND(ISNUMBER(OFFSET('Sanitation Data'!$G$10,0,10*ROW('Sanitation Data'!G65))),'Data Summary'!DB71="Yes"),OFFSET('Sanitation Data'!$G$10,0,10*ROW('Sanitation Data'!G65)),NA())</f>
        <v>#N/A</v>
      </c>
      <c r="AN71" s="299" t="e">
        <f ca="1">+IF(AND(ISNUMBER(OFFSET('Sanitation Data'!$G$11,0,10*ROW('Sanitation Data'!G65))),'Data Summary'!DC71="Yes"),OFFSET('Sanitation Data'!$G$11,0,10*ROW('Sanitation Data'!G65)),NA())</f>
        <v>#N/A</v>
      </c>
      <c r="AO71" s="299" t="e">
        <f ca="1">+IF(AND(ISNUMBER(OFFSET('Sanitation Data'!$G$12,0,10*ROW('Sanitation Data'!G65))),'Data Summary'!DD71="Yes"),OFFSET('Sanitation Data'!$G$12,0,10*ROW('Sanitation Data'!G65)),NA())</f>
        <v>#N/A</v>
      </c>
      <c r="AP71" s="299" t="e">
        <f ca="1">+IF(AND(ISNUMBER(OFFSET('Sanitation Data'!$H$4,0,10*ROW('Sanitation Data'!H65))),'Data Summary'!DE71="Yes"),100-OFFSET('Sanitation Data'!$H$4,0,10*ROW('Sanitation Data'!H65)),NA())</f>
        <v>#N/A</v>
      </c>
      <c r="AQ71" s="299" t="e">
        <f ca="1">+IF(AND(ISNUMBER(OFFSET('Sanitation Data'!$H$6,0,10*ROW('Sanitation Data'!H65))),'Data Summary'!DF71="Yes"),OFFSET('Sanitation Data'!$H$6,0,10*ROW('Sanitation Data'!H65)),NA())</f>
        <v>#N/A</v>
      </c>
      <c r="AR71" s="299" t="e">
        <f ca="1">+IF(AND(ISNUMBER(OFFSET('Sanitation Data'!$H$10,0,10*ROW('Sanitation Data'!H65))),'Data Summary'!DG71="Yes"),OFFSET('Sanitation Data'!$H$10,0,10*ROW('Sanitation Data'!H65)),NA())</f>
        <v>#N/A</v>
      </c>
      <c r="AS71" s="299" t="e">
        <f ca="1">+IF(AND(ISNUMBER(OFFSET('Sanitation Data'!$H$11,0,10*ROW('Sanitation Data'!H65))),'Data Summary'!DH71="Yes"),OFFSET('Sanitation Data'!$H$11,0,10*ROW('Sanitation Data'!H65)),NA())</f>
        <v>#N/A</v>
      </c>
      <c r="AT71" s="299" t="e">
        <f ca="1">+IF(AND(ISNUMBER(OFFSET('Sanitation Data'!$H$12,0,10*ROW('Sanitation Data'!H65))),'Data Summary'!DI71="Yes"),OFFSET('Sanitation Data'!$H$12,0,10*ROW('Sanitation Data'!H65)),NA())</f>
        <v>#N/A</v>
      </c>
      <c r="AU71" s="299" t="e">
        <f ca="1">+IF(AND(ISNUMBER(OFFSET('Sanitation Data'!$I$4,0,10*ROW('Sanitation Data'!I65))),'Data Summary'!DJ71="Yes"),100-OFFSET('Sanitation Data'!$I$4,0,10*ROW('Sanitation Data'!I65)),NA())</f>
        <v>#N/A</v>
      </c>
      <c r="AV71" s="299" t="e">
        <f ca="1">+IF(AND(ISNUMBER(OFFSET('Sanitation Data'!$I$6,0,10*ROW('Sanitation Data'!I65))),'Data Summary'!DK71="Yes"),OFFSET('Sanitation Data'!$I$6,0,10*ROW('Sanitation Data'!I65)),NA())</f>
        <v>#N/A</v>
      </c>
      <c r="AW71" s="299" t="e">
        <f ca="1">+IF(AND(ISNUMBER(OFFSET('Sanitation Data'!$I$10,0,10*ROW('Sanitation Data'!I65))),'Data Summary'!DL71="Yes"),OFFSET('Sanitation Data'!$I$10,0,10*ROW('Sanitation Data'!I65)),NA())</f>
        <v>#N/A</v>
      </c>
      <c r="AX71" s="299" t="e">
        <f ca="1">+IF(AND(ISNUMBER(OFFSET('Sanitation Data'!$I$11,0,10*ROW('Sanitation Data'!I65))),'Data Summary'!DM71="Yes"),OFFSET('Sanitation Data'!$I$11,0,10*ROW('Sanitation Data'!I65)),NA())</f>
        <v>#N/A</v>
      </c>
      <c r="AY71" s="299" t="e">
        <f ca="1">+IF(AND(ISNUMBER(OFFSET('Sanitation Data'!$I$12,0,10*ROW('Sanitation Data'!I65))),'Data Summary'!DN71="Yes"),OFFSET('Sanitation Data'!$I$12,0,10*ROW('Sanitation Data'!I65)),NA())</f>
        <v>#N/A</v>
      </c>
      <c r="AZ71" s="300" t="e">
        <f ca="1">+IF(AND(ISNUMBER(OFFSET('Hygiene Data'!$D$5,0,10*ROW('Hygiene Data'!D65))),'Data Summary'!DO71="Yes"),OFFSET('Hygiene Data'!$D$5,0,10*ROW('Hygiene Data'!D65)),NA())</f>
        <v>#N/A</v>
      </c>
      <c r="BA71" s="300" t="e">
        <f ca="1">+IF(AND(ISNUMBER(OFFSET('Hygiene Data'!$D$7,0,10*ROW('Hygiene Data'!D65))),'Data Summary'!DP71="Yes"),OFFSET('Hygiene Data'!$D$7,0,10*ROW('Hygiene Data'!D65)),NA())</f>
        <v>#N/A</v>
      </c>
      <c r="BB71" s="300" t="e">
        <f ca="1">+IF(AND(ISNUMBER(OFFSET('Hygiene Data'!$D$9,0,10*ROW('Hygiene Data'!D65))),'Data Summary'!DQ71="Yes"),OFFSET('Hygiene Data'!$D$9,0,10*ROW('Hygiene Data'!D65)),NA())</f>
        <v>#N/A</v>
      </c>
      <c r="BC71" s="300" t="e">
        <f ca="1">+IF(AND(ISNUMBER(OFFSET('Hygiene Data'!$E$5,0,10*ROW('Hygiene Data'!E65))),'Data Summary'!DR71="Yes"),OFFSET('Hygiene Data'!$E$5,0,10*ROW('Hygiene Data'!E65)),NA())</f>
        <v>#N/A</v>
      </c>
      <c r="BD71" s="300" t="e">
        <f ca="1">+IF(AND(ISNUMBER(OFFSET('Hygiene Data'!$E$7,0,10*ROW('Hygiene Data'!E65))),'Data Summary'!DS71="Yes"),OFFSET('Hygiene Data'!$E$7,0,10*ROW('Hygiene Data'!E65)),NA())</f>
        <v>#N/A</v>
      </c>
      <c r="BE71" s="300" t="e">
        <f ca="1">+IF(AND(ISNUMBER(OFFSET('Hygiene Data'!$E$9,0,10*ROW('Hygiene Data'!E65))),'Data Summary'!DT71="Yes"),OFFSET('Hygiene Data'!$E$9,0,10*ROW('Hygiene Data'!E65)),NA())</f>
        <v>#N/A</v>
      </c>
      <c r="BF71" s="300" t="e">
        <f ca="1">+IF(AND(ISNUMBER(OFFSET('Hygiene Data'!$F$5,0,10*ROW('Hygiene Data'!F65))),'Data Summary'!DU71="Yes"),OFFSET('Hygiene Data'!$F$5,0,10*ROW('Hygiene Data'!F65)),NA())</f>
        <v>#N/A</v>
      </c>
      <c r="BG71" s="300" t="e">
        <f ca="1">+IF(AND(ISNUMBER(OFFSET('Hygiene Data'!$F$7,0,10*ROW('Hygiene Data'!F65))),'Data Summary'!DV71="Yes"),OFFSET('Hygiene Data'!$F$7,0,10*ROW('Hygiene Data'!F65)),NA())</f>
        <v>#N/A</v>
      </c>
      <c r="BH71" s="300" t="e">
        <f ca="1">+IF(AND(ISNUMBER(OFFSET('Hygiene Data'!$F$9,0,10*ROW('Hygiene Data'!F65))),'Data Summary'!DW71="Yes"),OFFSET('Hygiene Data'!$F$9,0,10*ROW('Hygiene Data'!F65)),NA())</f>
        <v>#N/A</v>
      </c>
      <c r="BI71" s="300" t="e">
        <f ca="1">+IF(AND(ISNUMBER(OFFSET('Hygiene Data'!$G$5,0,10*ROW('Hygiene Data'!G65))),'Data Summary'!DX71="Yes"),OFFSET('Hygiene Data'!$G$5,0,10*ROW('Hygiene Data'!G65)),NA())</f>
        <v>#N/A</v>
      </c>
      <c r="BJ71" s="300" t="e">
        <f ca="1">+IF(AND(ISNUMBER(OFFSET('Hygiene Data'!$G$7,0,10*ROW('Hygiene Data'!G65))),'Data Summary'!DY71="Yes"),OFFSET('Hygiene Data'!$G$7,0,10*ROW('Hygiene Data'!G65)),NA())</f>
        <v>#N/A</v>
      </c>
      <c r="BK71" s="300" t="e">
        <f ca="1">+IF(AND(ISNUMBER(OFFSET('Hygiene Data'!$G$9,0,10*ROW('Hygiene Data'!G65))),'Data Summary'!DZ71="Yes"),OFFSET('Hygiene Data'!$G$9,0,10*ROW('Hygiene Data'!G65)),NA())</f>
        <v>#N/A</v>
      </c>
      <c r="BL71" s="300" t="e">
        <f ca="1">+IF(AND(ISNUMBER(OFFSET('Hygiene Data'!$H$5,0,10*ROW('Hygiene Data'!H65))),'Data Summary'!EA71="Yes"),OFFSET('Hygiene Data'!$H$5,0,10*ROW('Hygiene Data'!H65)),NA())</f>
        <v>#N/A</v>
      </c>
      <c r="BM71" s="300" t="e">
        <f ca="1">+IF(AND(ISNUMBER(OFFSET('Hygiene Data'!$H$7,0,10*ROW('Hygiene Data'!H65))),'Data Summary'!EB71="Yes"),OFFSET('Hygiene Data'!$H$7,0,10*ROW('Hygiene Data'!H65)),NA())</f>
        <v>#N/A</v>
      </c>
      <c r="BN71" s="300" t="e">
        <f ca="1">+IF(AND(ISNUMBER(OFFSET('Hygiene Data'!$H$9,0,10*ROW('Hygiene Data'!H65))),'Data Summary'!EC71="Yes"),OFFSET('Hygiene Data'!$H$9,0,10*ROW('Hygiene Data'!H65)),NA())</f>
        <v>#N/A</v>
      </c>
      <c r="BO71" s="300" t="e">
        <f ca="1">+IF(AND(ISNUMBER(OFFSET('Hygiene Data'!$I$5,0,10*ROW('Hygiene Data'!I65))),'Data Summary'!ED71="Yes"),OFFSET('Hygiene Data'!$I$5,0,10*ROW('Hygiene Data'!I65)),NA())</f>
        <v>#N/A</v>
      </c>
      <c r="BP71" s="300" t="e">
        <f ca="1">+IF(AND(ISNUMBER(OFFSET('Hygiene Data'!$I$7,0,10*ROW('Hygiene Data'!I65))),'Data Summary'!EE71="Yes"),OFFSET('Hygiene Data'!$I$7,0,10*ROW('Hygiene Data'!I65)),NA())</f>
        <v>#N/A</v>
      </c>
      <c r="BQ71" s="300" t="e">
        <f ca="1">+IF(AND(ISNUMBER(OFFSET('Hygiene Data'!$I$9,0,10*ROW('Hygiene Data'!I65))),'Data Summary'!EF71="Yes"),OFFSET('Hygiene Data'!$I$9,0,10*ROW('Hygiene Data'!I65)),NA())</f>
        <v>#N/A</v>
      </c>
    </row>
    <row r="72" spans="1:69" x14ac:dyDescent="0.2">
      <c r="A72" s="296" t="e">
        <f ca="1">+RIGHT('Data Summary'!A72,LEN('Data Summary'!A72)-9)</f>
        <v>#VALUE!</v>
      </c>
      <c r="B72" s="270" t="str">
        <f ca="1">+IF(ISTEXT('Data Summary'!B72),'Data Summary'!B72,"")</f>
        <v/>
      </c>
      <c r="C72" s="297" t="e">
        <f ca="1">+VALUE('Data Summary'!C72)</f>
        <v>#VALUE!</v>
      </c>
      <c r="D72" s="298" t="e">
        <f ca="1">+IF(AND(ISNUMBER(OFFSET('Water Data'!$D$4,0,10*ROW('Water Data'!D66))),'Data Summary'!BS72="Yes"),100-OFFSET('Water Data'!$D$4,0,10*ROW('Water Data'!D66)),NA())</f>
        <v>#N/A</v>
      </c>
      <c r="E72" s="298" t="e">
        <f ca="1">+IF(AND(ISNUMBER(OFFSET('Water Data'!$D$6,0,10*ROW('Water Data'!D66))),'Data Summary'!BT72="Yes"),OFFSET('Water Data'!$D$6,0,10*ROW('Water Data'!D66)),NA())</f>
        <v>#N/A</v>
      </c>
      <c r="F72" s="298" t="e">
        <f ca="1">+IF(AND(ISNUMBER(OFFSET('Water Data'!$D$9,0,10*ROW('Water Data'!D66))),'Data Summary'!BU72="Yes"),OFFSET('Water Data'!$D$9,0,10*ROW('Water Data'!D66)),NA())</f>
        <v>#N/A</v>
      </c>
      <c r="G72" s="298" t="e">
        <f ca="1">+IF(AND(ISNUMBER(OFFSET('Water Data'!$E$4,0,10*ROW('Water Data'!E66))),'Data Summary'!BV72="Yes"),100-OFFSET('Water Data'!$E$4,0,10*ROW('Water Data'!E66)),NA())</f>
        <v>#N/A</v>
      </c>
      <c r="H72" s="298" t="e">
        <f ca="1">+IF(AND(ISNUMBER(OFFSET('Water Data'!$E$6,0,10*ROW('Water Data'!E66))),'Data Summary'!BW72="Yes"),OFFSET('Water Data'!$E$6,0,10*ROW('Water Data'!E66)),NA())</f>
        <v>#N/A</v>
      </c>
      <c r="I72" s="298" t="e">
        <f ca="1">+IF(AND(ISNUMBER(OFFSET('Water Data'!$E$9,0,10*ROW('Water Data'!E66))),'Data Summary'!BX72="Yes"),OFFSET('Water Data'!$E$9,0,10*ROW('Water Data'!E66)),NA())</f>
        <v>#N/A</v>
      </c>
      <c r="J72" s="298" t="e">
        <f ca="1">+IF(AND(ISNUMBER(OFFSET('Water Data'!$F$4,0,10*ROW('Water Data'!F66))),'Data Summary'!BY72="Yes"),100-OFFSET('Water Data'!$F$4,0,10*ROW('Water Data'!F66)),NA())</f>
        <v>#N/A</v>
      </c>
      <c r="K72" s="298" t="e">
        <f ca="1">+IF(AND(ISNUMBER(OFFSET('Water Data'!$F$6,0,10*ROW('Water Data'!F66))),'Data Summary'!BZ72="Yes"),OFFSET('Water Data'!$F$6,0,10*ROW('Water Data'!F66)),NA())</f>
        <v>#N/A</v>
      </c>
      <c r="L72" s="298" t="e">
        <f ca="1">+IF(AND(ISNUMBER(OFFSET('Water Data'!$F$9,0,10*ROW('Water Data'!F66))),'Data Summary'!CA72="Yes"),OFFSET('Water Data'!$F$9,0,10*ROW('Water Data'!F66)),NA())</f>
        <v>#N/A</v>
      </c>
      <c r="M72" s="298" t="e">
        <f ca="1">+IF(AND(ISNUMBER(OFFSET('Water Data'!$G$4,0,10*ROW('Water Data'!G66))),'Data Summary'!CB72="Yes"),100-OFFSET('Water Data'!$G$4,0,10*ROW('Water Data'!G66)),NA())</f>
        <v>#N/A</v>
      </c>
      <c r="N72" s="298" t="e">
        <f ca="1">+IF(AND(ISNUMBER(OFFSET('Water Data'!$G$6,0,10*ROW('Water Data'!G66))),'Data Summary'!CC72="Yes"),OFFSET('Water Data'!$G$6,0,10*ROW('Water Data'!G66)),NA())</f>
        <v>#N/A</v>
      </c>
      <c r="O72" s="298" t="e">
        <f ca="1">+IF(AND(ISNUMBER(OFFSET('Water Data'!$G$9,0,10*ROW('Water Data'!G66))),'Data Summary'!CD72="Yes"),OFFSET('Water Data'!$G$9,0,10*ROW('Water Data'!G66)),NA())</f>
        <v>#N/A</v>
      </c>
      <c r="P72" s="298" t="e">
        <f ca="1">+IF(AND(ISNUMBER(OFFSET('Water Data'!$H$4,0,10*ROW('Water Data'!H66))),'Data Summary'!CE72="Yes"),100-OFFSET('Water Data'!$H$4,0,10*ROW('Water Data'!H66)),NA())</f>
        <v>#N/A</v>
      </c>
      <c r="Q72" s="298" t="e">
        <f ca="1">+IF(AND(ISNUMBER(OFFSET('Water Data'!$H$6,0,10*ROW('Water Data'!H66))),'Data Summary'!CF72="Yes"),OFFSET('Water Data'!$H$6,0,10*ROW('Water Data'!H66)),NA())</f>
        <v>#N/A</v>
      </c>
      <c r="R72" s="298" t="e">
        <f ca="1">+IF(AND(ISNUMBER(OFFSET('Water Data'!$H$9,0,10*ROW('Water Data'!H66))),'Data Summary'!CG72="Yes"),OFFSET('Water Data'!$H$9,0,10*ROW('Water Data'!H66)),NA())</f>
        <v>#N/A</v>
      </c>
      <c r="S72" s="298" t="e">
        <f ca="1">+IF(AND(ISNUMBER(OFFSET('Water Data'!$I$4,0,10*ROW('Water Data'!I66))),'Data Summary'!CH72="Yes"),100-OFFSET('Water Data'!$I$4,0,10*ROW('Water Data'!I66)),NA())</f>
        <v>#N/A</v>
      </c>
      <c r="T72" s="298" t="e">
        <f ca="1">+IF(AND(ISNUMBER(OFFSET('Water Data'!$I$6,0,10*ROW('Water Data'!I66))),'Data Summary'!CI72="Yes"),OFFSET('Water Data'!$I$6,0,10*ROW('Water Data'!I66)),NA())</f>
        <v>#N/A</v>
      </c>
      <c r="U72" s="298" t="e">
        <f ca="1">+IF(AND(ISNUMBER(OFFSET('Water Data'!$I$9,0,10*ROW('Water Data'!I66))),'Data Summary'!CJ72="Yes"),OFFSET('Water Data'!$I$9,0,10*ROW('Water Data'!I66)),NA())</f>
        <v>#N/A</v>
      </c>
      <c r="V72" s="299" t="e">
        <f ca="1">+IF(AND(ISNUMBER(OFFSET('Sanitation Data'!$D$4,0,10*ROW('Sanitation Data'!D66))),'Data Summary'!CK72="Yes"),100-OFFSET('Sanitation Data'!$D$4,0,10*ROW('Sanitation Data'!D66)),NA())</f>
        <v>#N/A</v>
      </c>
      <c r="W72" s="299" t="e">
        <f ca="1">+IF(AND(ISNUMBER(OFFSET('Sanitation Data'!$D$6,0,10*ROW('Sanitation Data'!D66))),'Data Summary'!CL72="Yes"),OFFSET('Sanitation Data'!$D$6,0,10*ROW('Sanitation Data'!D66)),NA())</f>
        <v>#N/A</v>
      </c>
      <c r="X72" s="299" t="e">
        <f ca="1">+IF(AND(ISNUMBER(OFFSET('Sanitation Data'!$D$10,0,10*ROW('Sanitation Data'!D66))),'Data Summary'!CM72="Yes"),OFFSET('Sanitation Data'!$D$10,0,10*ROW('Sanitation Data'!D66)),NA())</f>
        <v>#N/A</v>
      </c>
      <c r="Y72" s="299" t="e">
        <f ca="1">+IF(AND(ISNUMBER(OFFSET('Sanitation Data'!$D$11,0,10*ROW('Sanitation Data'!D66))),'Data Summary'!CN72="Yes"),OFFSET('Sanitation Data'!$D$11,0,10*ROW('Sanitation Data'!D66)),NA())</f>
        <v>#N/A</v>
      </c>
      <c r="Z72" s="299" t="e">
        <f ca="1">+IF(AND(ISNUMBER(OFFSET('Sanitation Data'!$D$12,0,10*ROW('Sanitation Data'!D66))),'Data Summary'!CO72="Yes"),OFFSET('Sanitation Data'!$D$12,0,10*ROW('Sanitation Data'!D66)),NA())</f>
        <v>#N/A</v>
      </c>
      <c r="AA72" s="299" t="e">
        <f ca="1">+IF(AND(ISNUMBER(OFFSET('Sanitation Data'!$E$4,0,10*ROW('Sanitation Data'!E66))),'Data Summary'!CP72="Yes"),100-OFFSET('Sanitation Data'!$E$4,0,10*ROW('Sanitation Data'!E66)),NA())</f>
        <v>#N/A</v>
      </c>
      <c r="AB72" s="299" t="e">
        <f ca="1">+IF(AND(ISNUMBER(OFFSET('Sanitation Data'!$E$6,0,10*ROW('Sanitation Data'!E66))),'Data Summary'!CQ72="Yes"),OFFSET('Sanitation Data'!$E$6,0,10*ROW('Sanitation Data'!E66)),NA())</f>
        <v>#N/A</v>
      </c>
      <c r="AC72" s="299" t="e">
        <f ca="1">+IF(AND(ISNUMBER(OFFSET('Sanitation Data'!$E$10,0,10*ROW('Sanitation Data'!E66))),'Data Summary'!CR72="Yes"),OFFSET('Sanitation Data'!$E$10,0,10*ROW('Sanitation Data'!E66)),NA())</f>
        <v>#N/A</v>
      </c>
      <c r="AD72" s="299" t="e">
        <f ca="1">+IF(AND(ISNUMBER(OFFSET('Sanitation Data'!$E$11,0,10*ROW('Sanitation Data'!E66))),'Data Summary'!CS72="Yes"),OFFSET('Sanitation Data'!$E$11,0,10*ROW('Sanitation Data'!E66)),NA())</f>
        <v>#N/A</v>
      </c>
      <c r="AE72" s="299" t="e">
        <f ca="1">+IF(AND(ISNUMBER(OFFSET('Sanitation Data'!$E$12,0,10*ROW('Sanitation Data'!E66))),'Data Summary'!CT72="Yes"),OFFSET('Sanitation Data'!$E$12,0,10*ROW('Sanitation Data'!E66)),NA())</f>
        <v>#N/A</v>
      </c>
      <c r="AF72" s="299" t="e">
        <f ca="1">+IF(AND(ISNUMBER(OFFSET('Sanitation Data'!$F$4,0,10*ROW('Sanitation Data'!F66))),'Data Summary'!CU72="Yes"),100-OFFSET('Sanitation Data'!$F$4,0,10*ROW('Sanitation Data'!F66)),NA())</f>
        <v>#N/A</v>
      </c>
      <c r="AG72" s="299" t="e">
        <f ca="1">+IF(AND(ISNUMBER(OFFSET('Sanitation Data'!$F$6,0,10*ROW('Sanitation Data'!F66))),'Data Summary'!CV72="Yes"),OFFSET('Sanitation Data'!$F$6,0,10*ROW('Sanitation Data'!F66)),NA())</f>
        <v>#N/A</v>
      </c>
      <c r="AH72" s="299" t="e">
        <f ca="1">+IF(AND(ISNUMBER(OFFSET('Sanitation Data'!$F$10,0,10*ROW('Sanitation Data'!F66))),'Data Summary'!CW72="Yes"),OFFSET('Sanitation Data'!$F$10,0,10*ROW('Sanitation Data'!F66)),NA())</f>
        <v>#N/A</v>
      </c>
      <c r="AI72" s="299" t="e">
        <f ca="1">+IF(AND(ISNUMBER(OFFSET('Sanitation Data'!$F$11,0,10*ROW('Sanitation Data'!F66))),'Data Summary'!CX72="Yes"),OFFSET('Sanitation Data'!$F$11,0,10*ROW('Sanitation Data'!F66)),NA())</f>
        <v>#N/A</v>
      </c>
      <c r="AJ72" s="299" t="e">
        <f ca="1">+IF(AND(ISNUMBER(OFFSET('Sanitation Data'!$F$12,0,10*ROW('Sanitation Data'!F66))),'Data Summary'!CY72="Yes"),OFFSET('Sanitation Data'!$F$12,0,10*ROW('Sanitation Data'!F66)),NA())</f>
        <v>#N/A</v>
      </c>
      <c r="AK72" s="299" t="e">
        <f ca="1">+IF(AND(ISNUMBER(OFFSET('Sanitation Data'!$G$4,0,10*ROW('Sanitation Data'!G66))),'Data Summary'!CZ72="Yes"),100-OFFSET('Sanitation Data'!$G$4,0,10*ROW('Sanitation Data'!G66)),NA())</f>
        <v>#N/A</v>
      </c>
      <c r="AL72" s="299" t="e">
        <f ca="1">+IF(AND(ISNUMBER(OFFSET('Sanitation Data'!$G$6,0,10*ROW('Sanitation Data'!G66))),'Data Summary'!DA72="Yes"),OFFSET('Sanitation Data'!$G$6,0,10*ROW('Sanitation Data'!G66)),NA())</f>
        <v>#N/A</v>
      </c>
      <c r="AM72" s="299" t="e">
        <f ca="1">+IF(AND(ISNUMBER(OFFSET('Sanitation Data'!$G$10,0,10*ROW('Sanitation Data'!G66))),'Data Summary'!DB72="Yes"),OFFSET('Sanitation Data'!$G$10,0,10*ROW('Sanitation Data'!G66)),NA())</f>
        <v>#N/A</v>
      </c>
      <c r="AN72" s="299" t="e">
        <f ca="1">+IF(AND(ISNUMBER(OFFSET('Sanitation Data'!$G$11,0,10*ROW('Sanitation Data'!G66))),'Data Summary'!DC72="Yes"),OFFSET('Sanitation Data'!$G$11,0,10*ROW('Sanitation Data'!G66)),NA())</f>
        <v>#N/A</v>
      </c>
      <c r="AO72" s="299" t="e">
        <f ca="1">+IF(AND(ISNUMBER(OFFSET('Sanitation Data'!$G$12,0,10*ROW('Sanitation Data'!G66))),'Data Summary'!DD72="Yes"),OFFSET('Sanitation Data'!$G$12,0,10*ROW('Sanitation Data'!G66)),NA())</f>
        <v>#N/A</v>
      </c>
      <c r="AP72" s="299" t="e">
        <f ca="1">+IF(AND(ISNUMBER(OFFSET('Sanitation Data'!$H$4,0,10*ROW('Sanitation Data'!H66))),'Data Summary'!DE72="Yes"),100-OFFSET('Sanitation Data'!$H$4,0,10*ROW('Sanitation Data'!H66)),NA())</f>
        <v>#N/A</v>
      </c>
      <c r="AQ72" s="299" t="e">
        <f ca="1">+IF(AND(ISNUMBER(OFFSET('Sanitation Data'!$H$6,0,10*ROW('Sanitation Data'!H66))),'Data Summary'!DF72="Yes"),OFFSET('Sanitation Data'!$H$6,0,10*ROW('Sanitation Data'!H66)),NA())</f>
        <v>#N/A</v>
      </c>
      <c r="AR72" s="299" t="e">
        <f ca="1">+IF(AND(ISNUMBER(OFFSET('Sanitation Data'!$H$10,0,10*ROW('Sanitation Data'!H66))),'Data Summary'!DG72="Yes"),OFFSET('Sanitation Data'!$H$10,0,10*ROW('Sanitation Data'!H66)),NA())</f>
        <v>#N/A</v>
      </c>
      <c r="AS72" s="299" t="e">
        <f ca="1">+IF(AND(ISNUMBER(OFFSET('Sanitation Data'!$H$11,0,10*ROW('Sanitation Data'!H66))),'Data Summary'!DH72="Yes"),OFFSET('Sanitation Data'!$H$11,0,10*ROW('Sanitation Data'!H66)),NA())</f>
        <v>#N/A</v>
      </c>
      <c r="AT72" s="299" t="e">
        <f ca="1">+IF(AND(ISNUMBER(OFFSET('Sanitation Data'!$H$12,0,10*ROW('Sanitation Data'!H66))),'Data Summary'!DI72="Yes"),OFFSET('Sanitation Data'!$H$12,0,10*ROW('Sanitation Data'!H66)),NA())</f>
        <v>#N/A</v>
      </c>
      <c r="AU72" s="299" t="e">
        <f ca="1">+IF(AND(ISNUMBER(OFFSET('Sanitation Data'!$I$4,0,10*ROW('Sanitation Data'!I66))),'Data Summary'!DJ72="Yes"),100-OFFSET('Sanitation Data'!$I$4,0,10*ROW('Sanitation Data'!I66)),NA())</f>
        <v>#N/A</v>
      </c>
      <c r="AV72" s="299" t="e">
        <f ca="1">+IF(AND(ISNUMBER(OFFSET('Sanitation Data'!$I$6,0,10*ROW('Sanitation Data'!I66))),'Data Summary'!DK72="Yes"),OFFSET('Sanitation Data'!$I$6,0,10*ROW('Sanitation Data'!I66)),NA())</f>
        <v>#N/A</v>
      </c>
      <c r="AW72" s="299" t="e">
        <f ca="1">+IF(AND(ISNUMBER(OFFSET('Sanitation Data'!$I$10,0,10*ROW('Sanitation Data'!I66))),'Data Summary'!DL72="Yes"),OFFSET('Sanitation Data'!$I$10,0,10*ROW('Sanitation Data'!I66)),NA())</f>
        <v>#N/A</v>
      </c>
      <c r="AX72" s="299" t="e">
        <f ca="1">+IF(AND(ISNUMBER(OFFSET('Sanitation Data'!$I$11,0,10*ROW('Sanitation Data'!I66))),'Data Summary'!DM72="Yes"),OFFSET('Sanitation Data'!$I$11,0,10*ROW('Sanitation Data'!I66)),NA())</f>
        <v>#N/A</v>
      </c>
      <c r="AY72" s="299" t="e">
        <f ca="1">+IF(AND(ISNUMBER(OFFSET('Sanitation Data'!$I$12,0,10*ROW('Sanitation Data'!I66))),'Data Summary'!DN72="Yes"),OFFSET('Sanitation Data'!$I$12,0,10*ROW('Sanitation Data'!I66)),NA())</f>
        <v>#N/A</v>
      </c>
      <c r="AZ72" s="300" t="e">
        <f ca="1">+IF(AND(ISNUMBER(OFFSET('Hygiene Data'!$D$5,0,10*ROW('Hygiene Data'!D66))),'Data Summary'!DO72="Yes"),OFFSET('Hygiene Data'!$D$5,0,10*ROW('Hygiene Data'!D66)),NA())</f>
        <v>#N/A</v>
      </c>
      <c r="BA72" s="300" t="e">
        <f ca="1">+IF(AND(ISNUMBER(OFFSET('Hygiene Data'!$D$7,0,10*ROW('Hygiene Data'!D66))),'Data Summary'!DP72="Yes"),OFFSET('Hygiene Data'!$D$7,0,10*ROW('Hygiene Data'!D66)),NA())</f>
        <v>#N/A</v>
      </c>
      <c r="BB72" s="300" t="e">
        <f ca="1">+IF(AND(ISNUMBER(OFFSET('Hygiene Data'!$D$9,0,10*ROW('Hygiene Data'!D66))),'Data Summary'!DQ72="Yes"),OFFSET('Hygiene Data'!$D$9,0,10*ROW('Hygiene Data'!D66)),NA())</f>
        <v>#N/A</v>
      </c>
      <c r="BC72" s="300" t="e">
        <f ca="1">+IF(AND(ISNUMBER(OFFSET('Hygiene Data'!$E$5,0,10*ROW('Hygiene Data'!E66))),'Data Summary'!DR72="Yes"),OFFSET('Hygiene Data'!$E$5,0,10*ROW('Hygiene Data'!E66)),NA())</f>
        <v>#N/A</v>
      </c>
      <c r="BD72" s="300" t="e">
        <f ca="1">+IF(AND(ISNUMBER(OFFSET('Hygiene Data'!$E$7,0,10*ROW('Hygiene Data'!E66))),'Data Summary'!DS72="Yes"),OFFSET('Hygiene Data'!$E$7,0,10*ROW('Hygiene Data'!E66)),NA())</f>
        <v>#N/A</v>
      </c>
      <c r="BE72" s="300" t="e">
        <f ca="1">+IF(AND(ISNUMBER(OFFSET('Hygiene Data'!$E$9,0,10*ROW('Hygiene Data'!E66))),'Data Summary'!DT72="Yes"),OFFSET('Hygiene Data'!$E$9,0,10*ROW('Hygiene Data'!E66)),NA())</f>
        <v>#N/A</v>
      </c>
      <c r="BF72" s="300" t="e">
        <f ca="1">+IF(AND(ISNUMBER(OFFSET('Hygiene Data'!$F$5,0,10*ROW('Hygiene Data'!F66))),'Data Summary'!DU72="Yes"),OFFSET('Hygiene Data'!$F$5,0,10*ROW('Hygiene Data'!F66)),NA())</f>
        <v>#N/A</v>
      </c>
      <c r="BG72" s="300" t="e">
        <f ca="1">+IF(AND(ISNUMBER(OFFSET('Hygiene Data'!$F$7,0,10*ROW('Hygiene Data'!F66))),'Data Summary'!DV72="Yes"),OFFSET('Hygiene Data'!$F$7,0,10*ROW('Hygiene Data'!F66)),NA())</f>
        <v>#N/A</v>
      </c>
      <c r="BH72" s="300" t="e">
        <f ca="1">+IF(AND(ISNUMBER(OFFSET('Hygiene Data'!$F$9,0,10*ROW('Hygiene Data'!F66))),'Data Summary'!DW72="Yes"),OFFSET('Hygiene Data'!$F$9,0,10*ROW('Hygiene Data'!F66)),NA())</f>
        <v>#N/A</v>
      </c>
      <c r="BI72" s="300" t="e">
        <f ca="1">+IF(AND(ISNUMBER(OFFSET('Hygiene Data'!$G$5,0,10*ROW('Hygiene Data'!G66))),'Data Summary'!DX72="Yes"),OFFSET('Hygiene Data'!$G$5,0,10*ROW('Hygiene Data'!G66)),NA())</f>
        <v>#N/A</v>
      </c>
      <c r="BJ72" s="300" t="e">
        <f ca="1">+IF(AND(ISNUMBER(OFFSET('Hygiene Data'!$G$7,0,10*ROW('Hygiene Data'!G66))),'Data Summary'!DY72="Yes"),OFFSET('Hygiene Data'!$G$7,0,10*ROW('Hygiene Data'!G66)),NA())</f>
        <v>#N/A</v>
      </c>
      <c r="BK72" s="300" t="e">
        <f ca="1">+IF(AND(ISNUMBER(OFFSET('Hygiene Data'!$G$9,0,10*ROW('Hygiene Data'!G66))),'Data Summary'!DZ72="Yes"),OFFSET('Hygiene Data'!$G$9,0,10*ROW('Hygiene Data'!G66)),NA())</f>
        <v>#N/A</v>
      </c>
      <c r="BL72" s="300" t="e">
        <f ca="1">+IF(AND(ISNUMBER(OFFSET('Hygiene Data'!$H$5,0,10*ROW('Hygiene Data'!H66))),'Data Summary'!EA72="Yes"),OFFSET('Hygiene Data'!$H$5,0,10*ROW('Hygiene Data'!H66)),NA())</f>
        <v>#N/A</v>
      </c>
      <c r="BM72" s="300" t="e">
        <f ca="1">+IF(AND(ISNUMBER(OFFSET('Hygiene Data'!$H$7,0,10*ROW('Hygiene Data'!H66))),'Data Summary'!EB72="Yes"),OFFSET('Hygiene Data'!$H$7,0,10*ROW('Hygiene Data'!H66)),NA())</f>
        <v>#N/A</v>
      </c>
      <c r="BN72" s="300" t="e">
        <f ca="1">+IF(AND(ISNUMBER(OFFSET('Hygiene Data'!$H$9,0,10*ROW('Hygiene Data'!H66))),'Data Summary'!EC72="Yes"),OFFSET('Hygiene Data'!$H$9,0,10*ROW('Hygiene Data'!H66)),NA())</f>
        <v>#N/A</v>
      </c>
      <c r="BO72" s="300" t="e">
        <f ca="1">+IF(AND(ISNUMBER(OFFSET('Hygiene Data'!$I$5,0,10*ROW('Hygiene Data'!I66))),'Data Summary'!ED72="Yes"),OFFSET('Hygiene Data'!$I$5,0,10*ROW('Hygiene Data'!I66)),NA())</f>
        <v>#N/A</v>
      </c>
      <c r="BP72" s="300" t="e">
        <f ca="1">+IF(AND(ISNUMBER(OFFSET('Hygiene Data'!$I$7,0,10*ROW('Hygiene Data'!I66))),'Data Summary'!EE72="Yes"),OFFSET('Hygiene Data'!$I$7,0,10*ROW('Hygiene Data'!I66)),NA())</f>
        <v>#N/A</v>
      </c>
      <c r="BQ72" s="300" t="e">
        <f ca="1">+IF(AND(ISNUMBER(OFFSET('Hygiene Data'!$I$9,0,10*ROW('Hygiene Data'!I66))),'Data Summary'!EF72="Yes"),OFFSET('Hygiene Data'!$I$9,0,10*ROW('Hygiene Data'!I66)),NA())</f>
        <v>#N/A</v>
      </c>
    </row>
    <row r="73" spans="1:69" x14ac:dyDescent="0.2">
      <c r="A73" s="296" t="e">
        <f ca="1">+RIGHT('Data Summary'!A73,LEN('Data Summary'!A73)-9)</f>
        <v>#VALUE!</v>
      </c>
      <c r="B73" s="270" t="str">
        <f ca="1">+IF(ISTEXT('Data Summary'!B73),'Data Summary'!B73,"")</f>
        <v/>
      </c>
      <c r="C73" s="297" t="e">
        <f ca="1">+VALUE('Data Summary'!C73)</f>
        <v>#VALUE!</v>
      </c>
      <c r="D73" s="298" t="e">
        <f ca="1">+IF(AND(ISNUMBER(OFFSET('Water Data'!$D$4,0,10*ROW('Water Data'!D67))),'Data Summary'!BS73="Yes"),100-OFFSET('Water Data'!$D$4,0,10*ROW('Water Data'!D67)),NA())</f>
        <v>#N/A</v>
      </c>
      <c r="E73" s="298" t="e">
        <f ca="1">+IF(AND(ISNUMBER(OFFSET('Water Data'!$D$6,0,10*ROW('Water Data'!D67))),'Data Summary'!BT73="Yes"),OFFSET('Water Data'!$D$6,0,10*ROW('Water Data'!D67)),NA())</f>
        <v>#N/A</v>
      </c>
      <c r="F73" s="298" t="e">
        <f ca="1">+IF(AND(ISNUMBER(OFFSET('Water Data'!$D$9,0,10*ROW('Water Data'!D67))),'Data Summary'!BU73="Yes"),OFFSET('Water Data'!$D$9,0,10*ROW('Water Data'!D67)),NA())</f>
        <v>#N/A</v>
      </c>
      <c r="G73" s="298" t="e">
        <f ca="1">+IF(AND(ISNUMBER(OFFSET('Water Data'!$E$4,0,10*ROW('Water Data'!E67))),'Data Summary'!BV73="Yes"),100-OFFSET('Water Data'!$E$4,0,10*ROW('Water Data'!E67)),NA())</f>
        <v>#N/A</v>
      </c>
      <c r="H73" s="298" t="e">
        <f ca="1">+IF(AND(ISNUMBER(OFFSET('Water Data'!$E$6,0,10*ROW('Water Data'!E67))),'Data Summary'!BW73="Yes"),OFFSET('Water Data'!$E$6,0,10*ROW('Water Data'!E67)),NA())</f>
        <v>#N/A</v>
      </c>
      <c r="I73" s="298" t="e">
        <f ca="1">+IF(AND(ISNUMBER(OFFSET('Water Data'!$E$9,0,10*ROW('Water Data'!E67))),'Data Summary'!BX73="Yes"),OFFSET('Water Data'!$E$9,0,10*ROW('Water Data'!E67)),NA())</f>
        <v>#N/A</v>
      </c>
      <c r="J73" s="298" t="e">
        <f ca="1">+IF(AND(ISNUMBER(OFFSET('Water Data'!$F$4,0,10*ROW('Water Data'!F67))),'Data Summary'!BY73="Yes"),100-OFFSET('Water Data'!$F$4,0,10*ROW('Water Data'!F67)),NA())</f>
        <v>#N/A</v>
      </c>
      <c r="K73" s="298" t="e">
        <f ca="1">+IF(AND(ISNUMBER(OFFSET('Water Data'!$F$6,0,10*ROW('Water Data'!F67))),'Data Summary'!BZ73="Yes"),OFFSET('Water Data'!$F$6,0,10*ROW('Water Data'!F67)),NA())</f>
        <v>#N/A</v>
      </c>
      <c r="L73" s="298" t="e">
        <f ca="1">+IF(AND(ISNUMBER(OFFSET('Water Data'!$F$9,0,10*ROW('Water Data'!F67))),'Data Summary'!CA73="Yes"),OFFSET('Water Data'!$F$9,0,10*ROW('Water Data'!F67)),NA())</f>
        <v>#N/A</v>
      </c>
      <c r="M73" s="298" t="e">
        <f ca="1">+IF(AND(ISNUMBER(OFFSET('Water Data'!$G$4,0,10*ROW('Water Data'!G67))),'Data Summary'!CB73="Yes"),100-OFFSET('Water Data'!$G$4,0,10*ROW('Water Data'!G67)),NA())</f>
        <v>#N/A</v>
      </c>
      <c r="N73" s="298" t="e">
        <f ca="1">+IF(AND(ISNUMBER(OFFSET('Water Data'!$G$6,0,10*ROW('Water Data'!G67))),'Data Summary'!CC73="Yes"),OFFSET('Water Data'!$G$6,0,10*ROW('Water Data'!G67)),NA())</f>
        <v>#N/A</v>
      </c>
      <c r="O73" s="298" t="e">
        <f ca="1">+IF(AND(ISNUMBER(OFFSET('Water Data'!$G$9,0,10*ROW('Water Data'!G67))),'Data Summary'!CD73="Yes"),OFFSET('Water Data'!$G$9,0,10*ROW('Water Data'!G67)),NA())</f>
        <v>#N/A</v>
      </c>
      <c r="P73" s="298" t="e">
        <f ca="1">+IF(AND(ISNUMBER(OFFSET('Water Data'!$H$4,0,10*ROW('Water Data'!H67))),'Data Summary'!CE73="Yes"),100-OFFSET('Water Data'!$H$4,0,10*ROW('Water Data'!H67)),NA())</f>
        <v>#N/A</v>
      </c>
      <c r="Q73" s="298" t="e">
        <f ca="1">+IF(AND(ISNUMBER(OFFSET('Water Data'!$H$6,0,10*ROW('Water Data'!H67))),'Data Summary'!CF73="Yes"),OFFSET('Water Data'!$H$6,0,10*ROW('Water Data'!H67)),NA())</f>
        <v>#N/A</v>
      </c>
      <c r="R73" s="298" t="e">
        <f ca="1">+IF(AND(ISNUMBER(OFFSET('Water Data'!$H$9,0,10*ROW('Water Data'!H67))),'Data Summary'!CG73="Yes"),OFFSET('Water Data'!$H$9,0,10*ROW('Water Data'!H67)),NA())</f>
        <v>#N/A</v>
      </c>
      <c r="S73" s="298" t="e">
        <f ca="1">+IF(AND(ISNUMBER(OFFSET('Water Data'!$I$4,0,10*ROW('Water Data'!I67))),'Data Summary'!CH73="Yes"),100-OFFSET('Water Data'!$I$4,0,10*ROW('Water Data'!I67)),NA())</f>
        <v>#N/A</v>
      </c>
      <c r="T73" s="298" t="e">
        <f ca="1">+IF(AND(ISNUMBER(OFFSET('Water Data'!$I$6,0,10*ROW('Water Data'!I67))),'Data Summary'!CI73="Yes"),OFFSET('Water Data'!$I$6,0,10*ROW('Water Data'!I67)),NA())</f>
        <v>#N/A</v>
      </c>
      <c r="U73" s="298" t="e">
        <f ca="1">+IF(AND(ISNUMBER(OFFSET('Water Data'!$I$9,0,10*ROW('Water Data'!I67))),'Data Summary'!CJ73="Yes"),OFFSET('Water Data'!$I$9,0,10*ROW('Water Data'!I67)),NA())</f>
        <v>#N/A</v>
      </c>
      <c r="V73" s="299" t="e">
        <f ca="1">+IF(AND(ISNUMBER(OFFSET('Sanitation Data'!$D$4,0,10*ROW('Sanitation Data'!D67))),'Data Summary'!CK73="Yes"),100-OFFSET('Sanitation Data'!$D$4,0,10*ROW('Sanitation Data'!D67)),NA())</f>
        <v>#N/A</v>
      </c>
      <c r="W73" s="299" t="e">
        <f ca="1">+IF(AND(ISNUMBER(OFFSET('Sanitation Data'!$D$6,0,10*ROW('Sanitation Data'!D67))),'Data Summary'!CL73="Yes"),OFFSET('Sanitation Data'!$D$6,0,10*ROW('Sanitation Data'!D67)),NA())</f>
        <v>#N/A</v>
      </c>
      <c r="X73" s="299" t="e">
        <f ca="1">+IF(AND(ISNUMBER(OFFSET('Sanitation Data'!$D$10,0,10*ROW('Sanitation Data'!D67))),'Data Summary'!CM73="Yes"),OFFSET('Sanitation Data'!$D$10,0,10*ROW('Sanitation Data'!D67)),NA())</f>
        <v>#N/A</v>
      </c>
      <c r="Y73" s="299" t="e">
        <f ca="1">+IF(AND(ISNUMBER(OFFSET('Sanitation Data'!$D$11,0,10*ROW('Sanitation Data'!D67))),'Data Summary'!CN73="Yes"),OFFSET('Sanitation Data'!$D$11,0,10*ROW('Sanitation Data'!D67)),NA())</f>
        <v>#N/A</v>
      </c>
      <c r="Z73" s="299" t="e">
        <f ca="1">+IF(AND(ISNUMBER(OFFSET('Sanitation Data'!$D$12,0,10*ROW('Sanitation Data'!D67))),'Data Summary'!CO73="Yes"),OFFSET('Sanitation Data'!$D$12,0,10*ROW('Sanitation Data'!D67)),NA())</f>
        <v>#N/A</v>
      </c>
      <c r="AA73" s="299" t="e">
        <f ca="1">+IF(AND(ISNUMBER(OFFSET('Sanitation Data'!$E$4,0,10*ROW('Sanitation Data'!E67))),'Data Summary'!CP73="Yes"),100-OFFSET('Sanitation Data'!$E$4,0,10*ROW('Sanitation Data'!E67)),NA())</f>
        <v>#N/A</v>
      </c>
      <c r="AB73" s="299" t="e">
        <f ca="1">+IF(AND(ISNUMBER(OFFSET('Sanitation Data'!$E$6,0,10*ROW('Sanitation Data'!E67))),'Data Summary'!CQ73="Yes"),OFFSET('Sanitation Data'!$E$6,0,10*ROW('Sanitation Data'!E67)),NA())</f>
        <v>#N/A</v>
      </c>
      <c r="AC73" s="299" t="e">
        <f ca="1">+IF(AND(ISNUMBER(OFFSET('Sanitation Data'!$E$10,0,10*ROW('Sanitation Data'!E67))),'Data Summary'!CR73="Yes"),OFFSET('Sanitation Data'!$E$10,0,10*ROW('Sanitation Data'!E67)),NA())</f>
        <v>#N/A</v>
      </c>
      <c r="AD73" s="299" t="e">
        <f ca="1">+IF(AND(ISNUMBER(OFFSET('Sanitation Data'!$E$11,0,10*ROW('Sanitation Data'!E67))),'Data Summary'!CS73="Yes"),OFFSET('Sanitation Data'!$E$11,0,10*ROW('Sanitation Data'!E67)),NA())</f>
        <v>#N/A</v>
      </c>
      <c r="AE73" s="299" t="e">
        <f ca="1">+IF(AND(ISNUMBER(OFFSET('Sanitation Data'!$E$12,0,10*ROW('Sanitation Data'!E67))),'Data Summary'!CT73="Yes"),OFFSET('Sanitation Data'!$E$12,0,10*ROW('Sanitation Data'!E67)),NA())</f>
        <v>#N/A</v>
      </c>
      <c r="AF73" s="299" t="e">
        <f ca="1">+IF(AND(ISNUMBER(OFFSET('Sanitation Data'!$F$4,0,10*ROW('Sanitation Data'!F67))),'Data Summary'!CU73="Yes"),100-OFFSET('Sanitation Data'!$F$4,0,10*ROW('Sanitation Data'!F67)),NA())</f>
        <v>#N/A</v>
      </c>
      <c r="AG73" s="299" t="e">
        <f ca="1">+IF(AND(ISNUMBER(OFFSET('Sanitation Data'!$F$6,0,10*ROW('Sanitation Data'!F67))),'Data Summary'!CV73="Yes"),OFFSET('Sanitation Data'!$F$6,0,10*ROW('Sanitation Data'!F67)),NA())</f>
        <v>#N/A</v>
      </c>
      <c r="AH73" s="299" t="e">
        <f ca="1">+IF(AND(ISNUMBER(OFFSET('Sanitation Data'!$F$10,0,10*ROW('Sanitation Data'!F67))),'Data Summary'!CW73="Yes"),OFFSET('Sanitation Data'!$F$10,0,10*ROW('Sanitation Data'!F67)),NA())</f>
        <v>#N/A</v>
      </c>
      <c r="AI73" s="299" t="e">
        <f ca="1">+IF(AND(ISNUMBER(OFFSET('Sanitation Data'!$F$11,0,10*ROW('Sanitation Data'!F67))),'Data Summary'!CX73="Yes"),OFFSET('Sanitation Data'!$F$11,0,10*ROW('Sanitation Data'!F67)),NA())</f>
        <v>#N/A</v>
      </c>
      <c r="AJ73" s="299" t="e">
        <f ca="1">+IF(AND(ISNUMBER(OFFSET('Sanitation Data'!$F$12,0,10*ROW('Sanitation Data'!F67))),'Data Summary'!CY73="Yes"),OFFSET('Sanitation Data'!$F$12,0,10*ROW('Sanitation Data'!F67)),NA())</f>
        <v>#N/A</v>
      </c>
      <c r="AK73" s="299" t="e">
        <f ca="1">+IF(AND(ISNUMBER(OFFSET('Sanitation Data'!$G$4,0,10*ROW('Sanitation Data'!G67))),'Data Summary'!CZ73="Yes"),100-OFFSET('Sanitation Data'!$G$4,0,10*ROW('Sanitation Data'!G67)),NA())</f>
        <v>#N/A</v>
      </c>
      <c r="AL73" s="299" t="e">
        <f ca="1">+IF(AND(ISNUMBER(OFFSET('Sanitation Data'!$G$6,0,10*ROW('Sanitation Data'!G67))),'Data Summary'!DA73="Yes"),OFFSET('Sanitation Data'!$G$6,0,10*ROW('Sanitation Data'!G67)),NA())</f>
        <v>#N/A</v>
      </c>
      <c r="AM73" s="299" t="e">
        <f ca="1">+IF(AND(ISNUMBER(OFFSET('Sanitation Data'!$G$10,0,10*ROW('Sanitation Data'!G67))),'Data Summary'!DB73="Yes"),OFFSET('Sanitation Data'!$G$10,0,10*ROW('Sanitation Data'!G67)),NA())</f>
        <v>#N/A</v>
      </c>
      <c r="AN73" s="299" t="e">
        <f ca="1">+IF(AND(ISNUMBER(OFFSET('Sanitation Data'!$G$11,0,10*ROW('Sanitation Data'!G67))),'Data Summary'!DC73="Yes"),OFFSET('Sanitation Data'!$G$11,0,10*ROW('Sanitation Data'!G67)),NA())</f>
        <v>#N/A</v>
      </c>
      <c r="AO73" s="299" t="e">
        <f ca="1">+IF(AND(ISNUMBER(OFFSET('Sanitation Data'!$G$12,0,10*ROW('Sanitation Data'!G67))),'Data Summary'!DD73="Yes"),OFFSET('Sanitation Data'!$G$12,0,10*ROW('Sanitation Data'!G67)),NA())</f>
        <v>#N/A</v>
      </c>
      <c r="AP73" s="299" t="e">
        <f ca="1">+IF(AND(ISNUMBER(OFFSET('Sanitation Data'!$H$4,0,10*ROW('Sanitation Data'!H67))),'Data Summary'!DE73="Yes"),100-OFFSET('Sanitation Data'!$H$4,0,10*ROW('Sanitation Data'!H67)),NA())</f>
        <v>#N/A</v>
      </c>
      <c r="AQ73" s="299" t="e">
        <f ca="1">+IF(AND(ISNUMBER(OFFSET('Sanitation Data'!$H$6,0,10*ROW('Sanitation Data'!H67))),'Data Summary'!DF73="Yes"),OFFSET('Sanitation Data'!$H$6,0,10*ROW('Sanitation Data'!H67)),NA())</f>
        <v>#N/A</v>
      </c>
      <c r="AR73" s="299" t="e">
        <f ca="1">+IF(AND(ISNUMBER(OFFSET('Sanitation Data'!$H$10,0,10*ROW('Sanitation Data'!H67))),'Data Summary'!DG73="Yes"),OFFSET('Sanitation Data'!$H$10,0,10*ROW('Sanitation Data'!H67)),NA())</f>
        <v>#N/A</v>
      </c>
      <c r="AS73" s="299" t="e">
        <f ca="1">+IF(AND(ISNUMBER(OFFSET('Sanitation Data'!$H$11,0,10*ROW('Sanitation Data'!H67))),'Data Summary'!DH73="Yes"),OFFSET('Sanitation Data'!$H$11,0,10*ROW('Sanitation Data'!H67)),NA())</f>
        <v>#N/A</v>
      </c>
      <c r="AT73" s="299" t="e">
        <f ca="1">+IF(AND(ISNUMBER(OFFSET('Sanitation Data'!$H$12,0,10*ROW('Sanitation Data'!H67))),'Data Summary'!DI73="Yes"),OFFSET('Sanitation Data'!$H$12,0,10*ROW('Sanitation Data'!H67)),NA())</f>
        <v>#N/A</v>
      </c>
      <c r="AU73" s="299" t="e">
        <f ca="1">+IF(AND(ISNUMBER(OFFSET('Sanitation Data'!$I$4,0,10*ROW('Sanitation Data'!I67))),'Data Summary'!DJ73="Yes"),100-OFFSET('Sanitation Data'!$I$4,0,10*ROW('Sanitation Data'!I67)),NA())</f>
        <v>#N/A</v>
      </c>
      <c r="AV73" s="299" t="e">
        <f ca="1">+IF(AND(ISNUMBER(OFFSET('Sanitation Data'!$I$6,0,10*ROW('Sanitation Data'!I67))),'Data Summary'!DK73="Yes"),OFFSET('Sanitation Data'!$I$6,0,10*ROW('Sanitation Data'!I67)),NA())</f>
        <v>#N/A</v>
      </c>
      <c r="AW73" s="299" t="e">
        <f ca="1">+IF(AND(ISNUMBER(OFFSET('Sanitation Data'!$I$10,0,10*ROW('Sanitation Data'!I67))),'Data Summary'!DL73="Yes"),OFFSET('Sanitation Data'!$I$10,0,10*ROW('Sanitation Data'!I67)),NA())</f>
        <v>#N/A</v>
      </c>
      <c r="AX73" s="299" t="e">
        <f ca="1">+IF(AND(ISNUMBER(OFFSET('Sanitation Data'!$I$11,0,10*ROW('Sanitation Data'!I67))),'Data Summary'!DM73="Yes"),OFFSET('Sanitation Data'!$I$11,0,10*ROW('Sanitation Data'!I67)),NA())</f>
        <v>#N/A</v>
      </c>
      <c r="AY73" s="299" t="e">
        <f ca="1">+IF(AND(ISNUMBER(OFFSET('Sanitation Data'!$I$12,0,10*ROW('Sanitation Data'!I67))),'Data Summary'!DN73="Yes"),OFFSET('Sanitation Data'!$I$12,0,10*ROW('Sanitation Data'!I67)),NA())</f>
        <v>#N/A</v>
      </c>
      <c r="AZ73" s="300" t="e">
        <f ca="1">+IF(AND(ISNUMBER(OFFSET('Hygiene Data'!$D$5,0,10*ROW('Hygiene Data'!D67))),'Data Summary'!DO73="Yes"),OFFSET('Hygiene Data'!$D$5,0,10*ROW('Hygiene Data'!D67)),NA())</f>
        <v>#N/A</v>
      </c>
      <c r="BA73" s="300" t="e">
        <f ca="1">+IF(AND(ISNUMBER(OFFSET('Hygiene Data'!$D$7,0,10*ROW('Hygiene Data'!D67))),'Data Summary'!DP73="Yes"),OFFSET('Hygiene Data'!$D$7,0,10*ROW('Hygiene Data'!D67)),NA())</f>
        <v>#N/A</v>
      </c>
      <c r="BB73" s="300" t="e">
        <f ca="1">+IF(AND(ISNUMBER(OFFSET('Hygiene Data'!$D$9,0,10*ROW('Hygiene Data'!D67))),'Data Summary'!DQ73="Yes"),OFFSET('Hygiene Data'!$D$9,0,10*ROW('Hygiene Data'!D67)),NA())</f>
        <v>#N/A</v>
      </c>
      <c r="BC73" s="300" t="e">
        <f ca="1">+IF(AND(ISNUMBER(OFFSET('Hygiene Data'!$E$5,0,10*ROW('Hygiene Data'!E67))),'Data Summary'!DR73="Yes"),OFFSET('Hygiene Data'!$E$5,0,10*ROW('Hygiene Data'!E67)),NA())</f>
        <v>#N/A</v>
      </c>
      <c r="BD73" s="300" t="e">
        <f ca="1">+IF(AND(ISNUMBER(OFFSET('Hygiene Data'!$E$7,0,10*ROW('Hygiene Data'!E67))),'Data Summary'!DS73="Yes"),OFFSET('Hygiene Data'!$E$7,0,10*ROW('Hygiene Data'!E67)),NA())</f>
        <v>#N/A</v>
      </c>
      <c r="BE73" s="300" t="e">
        <f ca="1">+IF(AND(ISNUMBER(OFFSET('Hygiene Data'!$E$9,0,10*ROW('Hygiene Data'!E67))),'Data Summary'!DT73="Yes"),OFFSET('Hygiene Data'!$E$9,0,10*ROW('Hygiene Data'!E67)),NA())</f>
        <v>#N/A</v>
      </c>
      <c r="BF73" s="300" t="e">
        <f ca="1">+IF(AND(ISNUMBER(OFFSET('Hygiene Data'!$F$5,0,10*ROW('Hygiene Data'!F67))),'Data Summary'!DU73="Yes"),OFFSET('Hygiene Data'!$F$5,0,10*ROW('Hygiene Data'!F67)),NA())</f>
        <v>#N/A</v>
      </c>
      <c r="BG73" s="300" t="e">
        <f ca="1">+IF(AND(ISNUMBER(OFFSET('Hygiene Data'!$F$7,0,10*ROW('Hygiene Data'!F67))),'Data Summary'!DV73="Yes"),OFFSET('Hygiene Data'!$F$7,0,10*ROW('Hygiene Data'!F67)),NA())</f>
        <v>#N/A</v>
      </c>
      <c r="BH73" s="300" t="e">
        <f ca="1">+IF(AND(ISNUMBER(OFFSET('Hygiene Data'!$F$9,0,10*ROW('Hygiene Data'!F67))),'Data Summary'!DW73="Yes"),OFFSET('Hygiene Data'!$F$9,0,10*ROW('Hygiene Data'!F67)),NA())</f>
        <v>#N/A</v>
      </c>
      <c r="BI73" s="300" t="e">
        <f ca="1">+IF(AND(ISNUMBER(OFFSET('Hygiene Data'!$G$5,0,10*ROW('Hygiene Data'!G67))),'Data Summary'!DX73="Yes"),OFFSET('Hygiene Data'!$G$5,0,10*ROW('Hygiene Data'!G67)),NA())</f>
        <v>#N/A</v>
      </c>
      <c r="BJ73" s="300" t="e">
        <f ca="1">+IF(AND(ISNUMBER(OFFSET('Hygiene Data'!$G$7,0,10*ROW('Hygiene Data'!G67))),'Data Summary'!DY73="Yes"),OFFSET('Hygiene Data'!$G$7,0,10*ROW('Hygiene Data'!G67)),NA())</f>
        <v>#N/A</v>
      </c>
      <c r="BK73" s="300" t="e">
        <f ca="1">+IF(AND(ISNUMBER(OFFSET('Hygiene Data'!$G$9,0,10*ROW('Hygiene Data'!G67))),'Data Summary'!DZ73="Yes"),OFFSET('Hygiene Data'!$G$9,0,10*ROW('Hygiene Data'!G67)),NA())</f>
        <v>#N/A</v>
      </c>
      <c r="BL73" s="300" t="e">
        <f ca="1">+IF(AND(ISNUMBER(OFFSET('Hygiene Data'!$H$5,0,10*ROW('Hygiene Data'!H67))),'Data Summary'!EA73="Yes"),OFFSET('Hygiene Data'!$H$5,0,10*ROW('Hygiene Data'!H67)),NA())</f>
        <v>#N/A</v>
      </c>
      <c r="BM73" s="300" t="e">
        <f ca="1">+IF(AND(ISNUMBER(OFFSET('Hygiene Data'!$H$7,0,10*ROW('Hygiene Data'!H67))),'Data Summary'!EB73="Yes"),OFFSET('Hygiene Data'!$H$7,0,10*ROW('Hygiene Data'!H67)),NA())</f>
        <v>#N/A</v>
      </c>
      <c r="BN73" s="300" t="e">
        <f ca="1">+IF(AND(ISNUMBER(OFFSET('Hygiene Data'!$H$9,0,10*ROW('Hygiene Data'!H67))),'Data Summary'!EC73="Yes"),OFFSET('Hygiene Data'!$H$9,0,10*ROW('Hygiene Data'!H67)),NA())</f>
        <v>#N/A</v>
      </c>
      <c r="BO73" s="300" t="e">
        <f ca="1">+IF(AND(ISNUMBER(OFFSET('Hygiene Data'!$I$5,0,10*ROW('Hygiene Data'!I67))),'Data Summary'!ED73="Yes"),OFFSET('Hygiene Data'!$I$5,0,10*ROW('Hygiene Data'!I67)),NA())</f>
        <v>#N/A</v>
      </c>
      <c r="BP73" s="300" t="e">
        <f ca="1">+IF(AND(ISNUMBER(OFFSET('Hygiene Data'!$I$7,0,10*ROW('Hygiene Data'!I67))),'Data Summary'!EE73="Yes"),OFFSET('Hygiene Data'!$I$7,0,10*ROW('Hygiene Data'!I67)),NA())</f>
        <v>#N/A</v>
      </c>
      <c r="BQ73" s="300" t="e">
        <f ca="1">+IF(AND(ISNUMBER(OFFSET('Hygiene Data'!$I$9,0,10*ROW('Hygiene Data'!I67))),'Data Summary'!EF73="Yes"),OFFSET('Hygiene Data'!$I$9,0,10*ROW('Hygiene Data'!I67)),NA())</f>
        <v>#N/A</v>
      </c>
    </row>
    <row r="74" spans="1:69" x14ac:dyDescent="0.2">
      <c r="A74" s="296" t="e">
        <f ca="1">+RIGHT('Data Summary'!A74,LEN('Data Summary'!A74)-9)</f>
        <v>#VALUE!</v>
      </c>
      <c r="B74" s="270" t="str">
        <f ca="1">+IF(ISTEXT('Data Summary'!B74),'Data Summary'!B74,"")</f>
        <v/>
      </c>
      <c r="C74" s="297" t="e">
        <f ca="1">+VALUE('Data Summary'!C74)</f>
        <v>#VALUE!</v>
      </c>
      <c r="D74" s="298" t="e">
        <f ca="1">+IF(AND(ISNUMBER(OFFSET('Water Data'!$D$4,0,10*ROW('Water Data'!D68))),'Data Summary'!BS74="Yes"),100-OFFSET('Water Data'!$D$4,0,10*ROW('Water Data'!D68)),NA())</f>
        <v>#N/A</v>
      </c>
      <c r="E74" s="298" t="e">
        <f ca="1">+IF(AND(ISNUMBER(OFFSET('Water Data'!$D$6,0,10*ROW('Water Data'!D68))),'Data Summary'!BT74="Yes"),OFFSET('Water Data'!$D$6,0,10*ROW('Water Data'!D68)),NA())</f>
        <v>#N/A</v>
      </c>
      <c r="F74" s="298" t="e">
        <f ca="1">+IF(AND(ISNUMBER(OFFSET('Water Data'!$D$9,0,10*ROW('Water Data'!D68))),'Data Summary'!BU74="Yes"),OFFSET('Water Data'!$D$9,0,10*ROW('Water Data'!D68)),NA())</f>
        <v>#N/A</v>
      </c>
      <c r="G74" s="298" t="e">
        <f ca="1">+IF(AND(ISNUMBER(OFFSET('Water Data'!$E$4,0,10*ROW('Water Data'!E68))),'Data Summary'!BV74="Yes"),100-OFFSET('Water Data'!$E$4,0,10*ROW('Water Data'!E68)),NA())</f>
        <v>#N/A</v>
      </c>
      <c r="H74" s="298" t="e">
        <f ca="1">+IF(AND(ISNUMBER(OFFSET('Water Data'!$E$6,0,10*ROW('Water Data'!E68))),'Data Summary'!BW74="Yes"),OFFSET('Water Data'!$E$6,0,10*ROW('Water Data'!E68)),NA())</f>
        <v>#N/A</v>
      </c>
      <c r="I74" s="298" t="e">
        <f ca="1">+IF(AND(ISNUMBER(OFFSET('Water Data'!$E$9,0,10*ROW('Water Data'!E68))),'Data Summary'!BX74="Yes"),OFFSET('Water Data'!$E$9,0,10*ROW('Water Data'!E68)),NA())</f>
        <v>#N/A</v>
      </c>
      <c r="J74" s="298" t="e">
        <f ca="1">+IF(AND(ISNUMBER(OFFSET('Water Data'!$F$4,0,10*ROW('Water Data'!F68))),'Data Summary'!BY74="Yes"),100-OFFSET('Water Data'!$F$4,0,10*ROW('Water Data'!F68)),NA())</f>
        <v>#N/A</v>
      </c>
      <c r="K74" s="298" t="e">
        <f ca="1">+IF(AND(ISNUMBER(OFFSET('Water Data'!$F$6,0,10*ROW('Water Data'!F68))),'Data Summary'!BZ74="Yes"),OFFSET('Water Data'!$F$6,0,10*ROW('Water Data'!F68)),NA())</f>
        <v>#N/A</v>
      </c>
      <c r="L74" s="298" t="e">
        <f ca="1">+IF(AND(ISNUMBER(OFFSET('Water Data'!$F$9,0,10*ROW('Water Data'!F68))),'Data Summary'!CA74="Yes"),OFFSET('Water Data'!$F$9,0,10*ROW('Water Data'!F68)),NA())</f>
        <v>#N/A</v>
      </c>
      <c r="M74" s="298" t="e">
        <f ca="1">+IF(AND(ISNUMBER(OFFSET('Water Data'!$G$4,0,10*ROW('Water Data'!G68))),'Data Summary'!CB74="Yes"),100-OFFSET('Water Data'!$G$4,0,10*ROW('Water Data'!G68)),NA())</f>
        <v>#N/A</v>
      </c>
      <c r="N74" s="298" t="e">
        <f ca="1">+IF(AND(ISNUMBER(OFFSET('Water Data'!$G$6,0,10*ROW('Water Data'!G68))),'Data Summary'!CC74="Yes"),OFFSET('Water Data'!$G$6,0,10*ROW('Water Data'!G68)),NA())</f>
        <v>#N/A</v>
      </c>
      <c r="O74" s="298" t="e">
        <f ca="1">+IF(AND(ISNUMBER(OFFSET('Water Data'!$G$9,0,10*ROW('Water Data'!G68))),'Data Summary'!CD74="Yes"),OFFSET('Water Data'!$G$9,0,10*ROW('Water Data'!G68)),NA())</f>
        <v>#N/A</v>
      </c>
      <c r="P74" s="298" t="e">
        <f ca="1">+IF(AND(ISNUMBER(OFFSET('Water Data'!$H$4,0,10*ROW('Water Data'!H68))),'Data Summary'!CE74="Yes"),100-OFFSET('Water Data'!$H$4,0,10*ROW('Water Data'!H68)),NA())</f>
        <v>#N/A</v>
      </c>
      <c r="Q74" s="298" t="e">
        <f ca="1">+IF(AND(ISNUMBER(OFFSET('Water Data'!$H$6,0,10*ROW('Water Data'!H68))),'Data Summary'!CF74="Yes"),OFFSET('Water Data'!$H$6,0,10*ROW('Water Data'!H68)),NA())</f>
        <v>#N/A</v>
      </c>
      <c r="R74" s="298" t="e">
        <f ca="1">+IF(AND(ISNUMBER(OFFSET('Water Data'!$H$9,0,10*ROW('Water Data'!H68))),'Data Summary'!CG74="Yes"),OFFSET('Water Data'!$H$9,0,10*ROW('Water Data'!H68)),NA())</f>
        <v>#N/A</v>
      </c>
      <c r="S74" s="298" t="e">
        <f ca="1">+IF(AND(ISNUMBER(OFFSET('Water Data'!$I$4,0,10*ROW('Water Data'!I68))),'Data Summary'!CH74="Yes"),100-OFFSET('Water Data'!$I$4,0,10*ROW('Water Data'!I68)),NA())</f>
        <v>#N/A</v>
      </c>
      <c r="T74" s="298" t="e">
        <f ca="1">+IF(AND(ISNUMBER(OFFSET('Water Data'!$I$6,0,10*ROW('Water Data'!I68))),'Data Summary'!CI74="Yes"),OFFSET('Water Data'!$I$6,0,10*ROW('Water Data'!I68)),NA())</f>
        <v>#N/A</v>
      </c>
      <c r="U74" s="298" t="e">
        <f ca="1">+IF(AND(ISNUMBER(OFFSET('Water Data'!$I$9,0,10*ROW('Water Data'!I68))),'Data Summary'!CJ74="Yes"),OFFSET('Water Data'!$I$9,0,10*ROW('Water Data'!I68)),NA())</f>
        <v>#N/A</v>
      </c>
      <c r="V74" s="299" t="e">
        <f ca="1">+IF(AND(ISNUMBER(OFFSET('Sanitation Data'!$D$4,0,10*ROW('Sanitation Data'!D68))),'Data Summary'!CK74="Yes"),100-OFFSET('Sanitation Data'!$D$4,0,10*ROW('Sanitation Data'!D68)),NA())</f>
        <v>#N/A</v>
      </c>
      <c r="W74" s="299" t="e">
        <f ca="1">+IF(AND(ISNUMBER(OFFSET('Sanitation Data'!$D$6,0,10*ROW('Sanitation Data'!D68))),'Data Summary'!CL74="Yes"),OFFSET('Sanitation Data'!$D$6,0,10*ROW('Sanitation Data'!D68)),NA())</f>
        <v>#N/A</v>
      </c>
      <c r="X74" s="299" t="e">
        <f ca="1">+IF(AND(ISNUMBER(OFFSET('Sanitation Data'!$D$10,0,10*ROW('Sanitation Data'!D68))),'Data Summary'!CM74="Yes"),OFFSET('Sanitation Data'!$D$10,0,10*ROW('Sanitation Data'!D68)),NA())</f>
        <v>#N/A</v>
      </c>
      <c r="Y74" s="299" t="e">
        <f ca="1">+IF(AND(ISNUMBER(OFFSET('Sanitation Data'!$D$11,0,10*ROW('Sanitation Data'!D68))),'Data Summary'!CN74="Yes"),OFFSET('Sanitation Data'!$D$11,0,10*ROW('Sanitation Data'!D68)),NA())</f>
        <v>#N/A</v>
      </c>
      <c r="Z74" s="299" t="e">
        <f ca="1">+IF(AND(ISNUMBER(OFFSET('Sanitation Data'!$D$12,0,10*ROW('Sanitation Data'!D68))),'Data Summary'!CO74="Yes"),OFFSET('Sanitation Data'!$D$12,0,10*ROW('Sanitation Data'!D68)),NA())</f>
        <v>#N/A</v>
      </c>
      <c r="AA74" s="299" t="e">
        <f ca="1">+IF(AND(ISNUMBER(OFFSET('Sanitation Data'!$E$4,0,10*ROW('Sanitation Data'!E68))),'Data Summary'!CP74="Yes"),100-OFFSET('Sanitation Data'!$E$4,0,10*ROW('Sanitation Data'!E68)),NA())</f>
        <v>#N/A</v>
      </c>
      <c r="AB74" s="299" t="e">
        <f ca="1">+IF(AND(ISNUMBER(OFFSET('Sanitation Data'!$E$6,0,10*ROW('Sanitation Data'!E68))),'Data Summary'!CQ74="Yes"),OFFSET('Sanitation Data'!$E$6,0,10*ROW('Sanitation Data'!E68)),NA())</f>
        <v>#N/A</v>
      </c>
      <c r="AC74" s="299" t="e">
        <f ca="1">+IF(AND(ISNUMBER(OFFSET('Sanitation Data'!$E$10,0,10*ROW('Sanitation Data'!E68))),'Data Summary'!CR74="Yes"),OFFSET('Sanitation Data'!$E$10,0,10*ROW('Sanitation Data'!E68)),NA())</f>
        <v>#N/A</v>
      </c>
      <c r="AD74" s="299" t="e">
        <f ca="1">+IF(AND(ISNUMBER(OFFSET('Sanitation Data'!$E$11,0,10*ROW('Sanitation Data'!E68))),'Data Summary'!CS74="Yes"),OFFSET('Sanitation Data'!$E$11,0,10*ROW('Sanitation Data'!E68)),NA())</f>
        <v>#N/A</v>
      </c>
      <c r="AE74" s="299" t="e">
        <f ca="1">+IF(AND(ISNUMBER(OFFSET('Sanitation Data'!$E$12,0,10*ROW('Sanitation Data'!E68))),'Data Summary'!CT74="Yes"),OFFSET('Sanitation Data'!$E$12,0,10*ROW('Sanitation Data'!E68)),NA())</f>
        <v>#N/A</v>
      </c>
      <c r="AF74" s="299" t="e">
        <f ca="1">+IF(AND(ISNUMBER(OFFSET('Sanitation Data'!$F$4,0,10*ROW('Sanitation Data'!F68))),'Data Summary'!CU74="Yes"),100-OFFSET('Sanitation Data'!$F$4,0,10*ROW('Sanitation Data'!F68)),NA())</f>
        <v>#N/A</v>
      </c>
      <c r="AG74" s="299" t="e">
        <f ca="1">+IF(AND(ISNUMBER(OFFSET('Sanitation Data'!$F$6,0,10*ROW('Sanitation Data'!F68))),'Data Summary'!CV74="Yes"),OFFSET('Sanitation Data'!$F$6,0,10*ROW('Sanitation Data'!F68)),NA())</f>
        <v>#N/A</v>
      </c>
      <c r="AH74" s="299" t="e">
        <f ca="1">+IF(AND(ISNUMBER(OFFSET('Sanitation Data'!$F$10,0,10*ROW('Sanitation Data'!F68))),'Data Summary'!CW74="Yes"),OFFSET('Sanitation Data'!$F$10,0,10*ROW('Sanitation Data'!F68)),NA())</f>
        <v>#N/A</v>
      </c>
      <c r="AI74" s="299" t="e">
        <f ca="1">+IF(AND(ISNUMBER(OFFSET('Sanitation Data'!$F$11,0,10*ROW('Sanitation Data'!F68))),'Data Summary'!CX74="Yes"),OFFSET('Sanitation Data'!$F$11,0,10*ROW('Sanitation Data'!F68)),NA())</f>
        <v>#N/A</v>
      </c>
      <c r="AJ74" s="299" t="e">
        <f ca="1">+IF(AND(ISNUMBER(OFFSET('Sanitation Data'!$F$12,0,10*ROW('Sanitation Data'!F68))),'Data Summary'!CY74="Yes"),OFFSET('Sanitation Data'!$F$12,0,10*ROW('Sanitation Data'!F68)),NA())</f>
        <v>#N/A</v>
      </c>
      <c r="AK74" s="299" t="e">
        <f ca="1">+IF(AND(ISNUMBER(OFFSET('Sanitation Data'!$G$4,0,10*ROW('Sanitation Data'!G68))),'Data Summary'!CZ74="Yes"),100-OFFSET('Sanitation Data'!$G$4,0,10*ROW('Sanitation Data'!G68)),NA())</f>
        <v>#N/A</v>
      </c>
      <c r="AL74" s="299" t="e">
        <f ca="1">+IF(AND(ISNUMBER(OFFSET('Sanitation Data'!$G$6,0,10*ROW('Sanitation Data'!G68))),'Data Summary'!DA74="Yes"),OFFSET('Sanitation Data'!$G$6,0,10*ROW('Sanitation Data'!G68)),NA())</f>
        <v>#N/A</v>
      </c>
      <c r="AM74" s="299" t="e">
        <f ca="1">+IF(AND(ISNUMBER(OFFSET('Sanitation Data'!$G$10,0,10*ROW('Sanitation Data'!G68))),'Data Summary'!DB74="Yes"),OFFSET('Sanitation Data'!$G$10,0,10*ROW('Sanitation Data'!G68)),NA())</f>
        <v>#N/A</v>
      </c>
      <c r="AN74" s="299" t="e">
        <f ca="1">+IF(AND(ISNUMBER(OFFSET('Sanitation Data'!$G$11,0,10*ROW('Sanitation Data'!G68))),'Data Summary'!DC74="Yes"),OFFSET('Sanitation Data'!$G$11,0,10*ROW('Sanitation Data'!G68)),NA())</f>
        <v>#N/A</v>
      </c>
      <c r="AO74" s="299" t="e">
        <f ca="1">+IF(AND(ISNUMBER(OFFSET('Sanitation Data'!$G$12,0,10*ROW('Sanitation Data'!G68))),'Data Summary'!DD74="Yes"),OFFSET('Sanitation Data'!$G$12,0,10*ROW('Sanitation Data'!G68)),NA())</f>
        <v>#N/A</v>
      </c>
      <c r="AP74" s="299" t="e">
        <f ca="1">+IF(AND(ISNUMBER(OFFSET('Sanitation Data'!$H$4,0,10*ROW('Sanitation Data'!H68))),'Data Summary'!DE74="Yes"),100-OFFSET('Sanitation Data'!$H$4,0,10*ROW('Sanitation Data'!H68)),NA())</f>
        <v>#N/A</v>
      </c>
      <c r="AQ74" s="299" t="e">
        <f ca="1">+IF(AND(ISNUMBER(OFFSET('Sanitation Data'!$H$6,0,10*ROW('Sanitation Data'!H68))),'Data Summary'!DF74="Yes"),OFFSET('Sanitation Data'!$H$6,0,10*ROW('Sanitation Data'!H68)),NA())</f>
        <v>#N/A</v>
      </c>
      <c r="AR74" s="299" t="e">
        <f ca="1">+IF(AND(ISNUMBER(OFFSET('Sanitation Data'!$H$10,0,10*ROW('Sanitation Data'!H68))),'Data Summary'!DG74="Yes"),OFFSET('Sanitation Data'!$H$10,0,10*ROW('Sanitation Data'!H68)),NA())</f>
        <v>#N/A</v>
      </c>
      <c r="AS74" s="299" t="e">
        <f ca="1">+IF(AND(ISNUMBER(OFFSET('Sanitation Data'!$H$11,0,10*ROW('Sanitation Data'!H68))),'Data Summary'!DH74="Yes"),OFFSET('Sanitation Data'!$H$11,0,10*ROW('Sanitation Data'!H68)),NA())</f>
        <v>#N/A</v>
      </c>
      <c r="AT74" s="299" t="e">
        <f ca="1">+IF(AND(ISNUMBER(OFFSET('Sanitation Data'!$H$12,0,10*ROW('Sanitation Data'!H68))),'Data Summary'!DI74="Yes"),OFFSET('Sanitation Data'!$H$12,0,10*ROW('Sanitation Data'!H68)),NA())</f>
        <v>#N/A</v>
      </c>
      <c r="AU74" s="299" t="e">
        <f ca="1">+IF(AND(ISNUMBER(OFFSET('Sanitation Data'!$I$4,0,10*ROW('Sanitation Data'!I68))),'Data Summary'!DJ74="Yes"),100-OFFSET('Sanitation Data'!$I$4,0,10*ROW('Sanitation Data'!I68)),NA())</f>
        <v>#N/A</v>
      </c>
      <c r="AV74" s="299" t="e">
        <f ca="1">+IF(AND(ISNUMBER(OFFSET('Sanitation Data'!$I$6,0,10*ROW('Sanitation Data'!I68))),'Data Summary'!DK74="Yes"),OFFSET('Sanitation Data'!$I$6,0,10*ROW('Sanitation Data'!I68)),NA())</f>
        <v>#N/A</v>
      </c>
      <c r="AW74" s="299" t="e">
        <f ca="1">+IF(AND(ISNUMBER(OFFSET('Sanitation Data'!$I$10,0,10*ROW('Sanitation Data'!I68))),'Data Summary'!DL74="Yes"),OFFSET('Sanitation Data'!$I$10,0,10*ROW('Sanitation Data'!I68)),NA())</f>
        <v>#N/A</v>
      </c>
      <c r="AX74" s="299" t="e">
        <f ca="1">+IF(AND(ISNUMBER(OFFSET('Sanitation Data'!$I$11,0,10*ROW('Sanitation Data'!I68))),'Data Summary'!DM74="Yes"),OFFSET('Sanitation Data'!$I$11,0,10*ROW('Sanitation Data'!I68)),NA())</f>
        <v>#N/A</v>
      </c>
      <c r="AY74" s="299" t="e">
        <f ca="1">+IF(AND(ISNUMBER(OFFSET('Sanitation Data'!$I$12,0,10*ROW('Sanitation Data'!I68))),'Data Summary'!DN74="Yes"),OFFSET('Sanitation Data'!$I$12,0,10*ROW('Sanitation Data'!I68)),NA())</f>
        <v>#N/A</v>
      </c>
      <c r="AZ74" s="300" t="e">
        <f ca="1">+IF(AND(ISNUMBER(OFFSET('Hygiene Data'!$D$5,0,10*ROW('Hygiene Data'!D68))),'Data Summary'!DO74="Yes"),OFFSET('Hygiene Data'!$D$5,0,10*ROW('Hygiene Data'!D68)),NA())</f>
        <v>#N/A</v>
      </c>
      <c r="BA74" s="300" t="e">
        <f ca="1">+IF(AND(ISNUMBER(OFFSET('Hygiene Data'!$D$7,0,10*ROW('Hygiene Data'!D68))),'Data Summary'!DP74="Yes"),OFFSET('Hygiene Data'!$D$7,0,10*ROW('Hygiene Data'!D68)),NA())</f>
        <v>#N/A</v>
      </c>
      <c r="BB74" s="300" t="e">
        <f ca="1">+IF(AND(ISNUMBER(OFFSET('Hygiene Data'!$D$9,0,10*ROW('Hygiene Data'!D68))),'Data Summary'!DQ74="Yes"),OFFSET('Hygiene Data'!$D$9,0,10*ROW('Hygiene Data'!D68)),NA())</f>
        <v>#N/A</v>
      </c>
      <c r="BC74" s="300" t="e">
        <f ca="1">+IF(AND(ISNUMBER(OFFSET('Hygiene Data'!$E$5,0,10*ROW('Hygiene Data'!E68))),'Data Summary'!DR74="Yes"),OFFSET('Hygiene Data'!$E$5,0,10*ROW('Hygiene Data'!E68)),NA())</f>
        <v>#N/A</v>
      </c>
      <c r="BD74" s="300" t="e">
        <f ca="1">+IF(AND(ISNUMBER(OFFSET('Hygiene Data'!$E$7,0,10*ROW('Hygiene Data'!E68))),'Data Summary'!DS74="Yes"),OFFSET('Hygiene Data'!$E$7,0,10*ROW('Hygiene Data'!E68)),NA())</f>
        <v>#N/A</v>
      </c>
      <c r="BE74" s="300" t="e">
        <f ca="1">+IF(AND(ISNUMBER(OFFSET('Hygiene Data'!$E$9,0,10*ROW('Hygiene Data'!E68))),'Data Summary'!DT74="Yes"),OFFSET('Hygiene Data'!$E$9,0,10*ROW('Hygiene Data'!E68)),NA())</f>
        <v>#N/A</v>
      </c>
      <c r="BF74" s="300" t="e">
        <f ca="1">+IF(AND(ISNUMBER(OFFSET('Hygiene Data'!$F$5,0,10*ROW('Hygiene Data'!F68))),'Data Summary'!DU74="Yes"),OFFSET('Hygiene Data'!$F$5,0,10*ROW('Hygiene Data'!F68)),NA())</f>
        <v>#N/A</v>
      </c>
      <c r="BG74" s="300" t="e">
        <f ca="1">+IF(AND(ISNUMBER(OFFSET('Hygiene Data'!$F$7,0,10*ROW('Hygiene Data'!F68))),'Data Summary'!DV74="Yes"),OFFSET('Hygiene Data'!$F$7,0,10*ROW('Hygiene Data'!F68)),NA())</f>
        <v>#N/A</v>
      </c>
      <c r="BH74" s="300" t="e">
        <f ca="1">+IF(AND(ISNUMBER(OFFSET('Hygiene Data'!$F$9,0,10*ROW('Hygiene Data'!F68))),'Data Summary'!DW74="Yes"),OFFSET('Hygiene Data'!$F$9,0,10*ROW('Hygiene Data'!F68)),NA())</f>
        <v>#N/A</v>
      </c>
      <c r="BI74" s="300" t="e">
        <f ca="1">+IF(AND(ISNUMBER(OFFSET('Hygiene Data'!$G$5,0,10*ROW('Hygiene Data'!G68))),'Data Summary'!DX74="Yes"),OFFSET('Hygiene Data'!$G$5,0,10*ROW('Hygiene Data'!G68)),NA())</f>
        <v>#N/A</v>
      </c>
      <c r="BJ74" s="300" t="e">
        <f ca="1">+IF(AND(ISNUMBER(OFFSET('Hygiene Data'!$G$7,0,10*ROW('Hygiene Data'!G68))),'Data Summary'!DY74="Yes"),OFFSET('Hygiene Data'!$G$7,0,10*ROW('Hygiene Data'!G68)),NA())</f>
        <v>#N/A</v>
      </c>
      <c r="BK74" s="300" t="e">
        <f ca="1">+IF(AND(ISNUMBER(OFFSET('Hygiene Data'!$G$9,0,10*ROW('Hygiene Data'!G68))),'Data Summary'!DZ74="Yes"),OFFSET('Hygiene Data'!$G$9,0,10*ROW('Hygiene Data'!G68)),NA())</f>
        <v>#N/A</v>
      </c>
      <c r="BL74" s="300" t="e">
        <f ca="1">+IF(AND(ISNUMBER(OFFSET('Hygiene Data'!$H$5,0,10*ROW('Hygiene Data'!H68))),'Data Summary'!EA74="Yes"),OFFSET('Hygiene Data'!$H$5,0,10*ROW('Hygiene Data'!H68)),NA())</f>
        <v>#N/A</v>
      </c>
      <c r="BM74" s="300" t="e">
        <f ca="1">+IF(AND(ISNUMBER(OFFSET('Hygiene Data'!$H$7,0,10*ROW('Hygiene Data'!H68))),'Data Summary'!EB74="Yes"),OFFSET('Hygiene Data'!$H$7,0,10*ROW('Hygiene Data'!H68)),NA())</f>
        <v>#N/A</v>
      </c>
      <c r="BN74" s="300" t="e">
        <f ca="1">+IF(AND(ISNUMBER(OFFSET('Hygiene Data'!$H$9,0,10*ROW('Hygiene Data'!H68))),'Data Summary'!EC74="Yes"),OFFSET('Hygiene Data'!$H$9,0,10*ROW('Hygiene Data'!H68)),NA())</f>
        <v>#N/A</v>
      </c>
      <c r="BO74" s="300" t="e">
        <f ca="1">+IF(AND(ISNUMBER(OFFSET('Hygiene Data'!$I$5,0,10*ROW('Hygiene Data'!I68))),'Data Summary'!ED74="Yes"),OFFSET('Hygiene Data'!$I$5,0,10*ROW('Hygiene Data'!I68)),NA())</f>
        <v>#N/A</v>
      </c>
      <c r="BP74" s="300" t="e">
        <f ca="1">+IF(AND(ISNUMBER(OFFSET('Hygiene Data'!$I$7,0,10*ROW('Hygiene Data'!I68))),'Data Summary'!EE74="Yes"),OFFSET('Hygiene Data'!$I$7,0,10*ROW('Hygiene Data'!I68)),NA())</f>
        <v>#N/A</v>
      </c>
      <c r="BQ74" s="300" t="e">
        <f ca="1">+IF(AND(ISNUMBER(OFFSET('Hygiene Data'!$I$9,0,10*ROW('Hygiene Data'!I68))),'Data Summary'!EF74="Yes"),OFFSET('Hygiene Data'!$I$9,0,10*ROW('Hygiene Data'!I68)),NA())</f>
        <v>#N/A</v>
      </c>
    </row>
    <row r="75" spans="1:69" x14ac:dyDescent="0.2">
      <c r="A75" s="296" t="e">
        <f ca="1">+RIGHT('Data Summary'!A75,LEN('Data Summary'!A75)-9)</f>
        <v>#VALUE!</v>
      </c>
      <c r="B75" s="270" t="str">
        <f ca="1">+IF(ISTEXT('Data Summary'!B75),'Data Summary'!B75,"")</f>
        <v/>
      </c>
      <c r="C75" s="297" t="e">
        <f ca="1">+VALUE('Data Summary'!C75)</f>
        <v>#VALUE!</v>
      </c>
      <c r="D75" s="298" t="e">
        <f ca="1">+IF(AND(ISNUMBER(OFFSET('Water Data'!$D$4,0,10*ROW('Water Data'!D69))),'Data Summary'!BS75="Yes"),100-OFFSET('Water Data'!$D$4,0,10*ROW('Water Data'!D69)),NA())</f>
        <v>#N/A</v>
      </c>
      <c r="E75" s="298" t="e">
        <f ca="1">+IF(AND(ISNUMBER(OFFSET('Water Data'!$D$6,0,10*ROW('Water Data'!D69))),'Data Summary'!BT75="Yes"),OFFSET('Water Data'!$D$6,0,10*ROW('Water Data'!D69)),NA())</f>
        <v>#N/A</v>
      </c>
      <c r="F75" s="298" t="e">
        <f ca="1">+IF(AND(ISNUMBER(OFFSET('Water Data'!$D$9,0,10*ROW('Water Data'!D69))),'Data Summary'!BU75="Yes"),OFFSET('Water Data'!$D$9,0,10*ROW('Water Data'!D69)),NA())</f>
        <v>#N/A</v>
      </c>
      <c r="G75" s="298" t="e">
        <f ca="1">+IF(AND(ISNUMBER(OFFSET('Water Data'!$E$4,0,10*ROW('Water Data'!E69))),'Data Summary'!BV75="Yes"),100-OFFSET('Water Data'!$E$4,0,10*ROW('Water Data'!E69)),NA())</f>
        <v>#N/A</v>
      </c>
      <c r="H75" s="298" t="e">
        <f ca="1">+IF(AND(ISNUMBER(OFFSET('Water Data'!$E$6,0,10*ROW('Water Data'!E69))),'Data Summary'!BW75="Yes"),OFFSET('Water Data'!$E$6,0,10*ROW('Water Data'!E69)),NA())</f>
        <v>#N/A</v>
      </c>
      <c r="I75" s="298" t="e">
        <f ca="1">+IF(AND(ISNUMBER(OFFSET('Water Data'!$E$9,0,10*ROW('Water Data'!E69))),'Data Summary'!BX75="Yes"),OFFSET('Water Data'!$E$9,0,10*ROW('Water Data'!E69)),NA())</f>
        <v>#N/A</v>
      </c>
      <c r="J75" s="298" t="e">
        <f ca="1">+IF(AND(ISNUMBER(OFFSET('Water Data'!$F$4,0,10*ROW('Water Data'!F69))),'Data Summary'!BY75="Yes"),100-OFFSET('Water Data'!$F$4,0,10*ROW('Water Data'!F69)),NA())</f>
        <v>#N/A</v>
      </c>
      <c r="K75" s="298" t="e">
        <f ca="1">+IF(AND(ISNUMBER(OFFSET('Water Data'!$F$6,0,10*ROW('Water Data'!F69))),'Data Summary'!BZ75="Yes"),OFFSET('Water Data'!$F$6,0,10*ROW('Water Data'!F69)),NA())</f>
        <v>#N/A</v>
      </c>
      <c r="L75" s="298" t="e">
        <f ca="1">+IF(AND(ISNUMBER(OFFSET('Water Data'!$F$9,0,10*ROW('Water Data'!F69))),'Data Summary'!CA75="Yes"),OFFSET('Water Data'!$F$9,0,10*ROW('Water Data'!F69)),NA())</f>
        <v>#N/A</v>
      </c>
      <c r="M75" s="298" t="e">
        <f ca="1">+IF(AND(ISNUMBER(OFFSET('Water Data'!$G$4,0,10*ROW('Water Data'!G69))),'Data Summary'!CB75="Yes"),100-OFFSET('Water Data'!$G$4,0,10*ROW('Water Data'!G69)),NA())</f>
        <v>#N/A</v>
      </c>
      <c r="N75" s="298" t="e">
        <f ca="1">+IF(AND(ISNUMBER(OFFSET('Water Data'!$G$6,0,10*ROW('Water Data'!G69))),'Data Summary'!CC75="Yes"),OFFSET('Water Data'!$G$6,0,10*ROW('Water Data'!G69)),NA())</f>
        <v>#N/A</v>
      </c>
      <c r="O75" s="298" t="e">
        <f ca="1">+IF(AND(ISNUMBER(OFFSET('Water Data'!$G$9,0,10*ROW('Water Data'!G69))),'Data Summary'!CD75="Yes"),OFFSET('Water Data'!$G$9,0,10*ROW('Water Data'!G69)),NA())</f>
        <v>#N/A</v>
      </c>
      <c r="P75" s="298" t="e">
        <f ca="1">+IF(AND(ISNUMBER(OFFSET('Water Data'!$H$4,0,10*ROW('Water Data'!H69))),'Data Summary'!CE75="Yes"),100-OFFSET('Water Data'!$H$4,0,10*ROW('Water Data'!H69)),NA())</f>
        <v>#N/A</v>
      </c>
      <c r="Q75" s="298" t="e">
        <f ca="1">+IF(AND(ISNUMBER(OFFSET('Water Data'!$H$6,0,10*ROW('Water Data'!H69))),'Data Summary'!CF75="Yes"),OFFSET('Water Data'!$H$6,0,10*ROW('Water Data'!H69)),NA())</f>
        <v>#N/A</v>
      </c>
      <c r="R75" s="298" t="e">
        <f ca="1">+IF(AND(ISNUMBER(OFFSET('Water Data'!$H$9,0,10*ROW('Water Data'!H69))),'Data Summary'!CG75="Yes"),OFFSET('Water Data'!$H$9,0,10*ROW('Water Data'!H69)),NA())</f>
        <v>#N/A</v>
      </c>
      <c r="S75" s="298" t="e">
        <f ca="1">+IF(AND(ISNUMBER(OFFSET('Water Data'!$I$4,0,10*ROW('Water Data'!I69))),'Data Summary'!CH75="Yes"),100-OFFSET('Water Data'!$I$4,0,10*ROW('Water Data'!I69)),NA())</f>
        <v>#N/A</v>
      </c>
      <c r="T75" s="298" t="e">
        <f ca="1">+IF(AND(ISNUMBER(OFFSET('Water Data'!$I$6,0,10*ROW('Water Data'!I69))),'Data Summary'!CI75="Yes"),OFFSET('Water Data'!$I$6,0,10*ROW('Water Data'!I69)),NA())</f>
        <v>#N/A</v>
      </c>
      <c r="U75" s="298" t="e">
        <f ca="1">+IF(AND(ISNUMBER(OFFSET('Water Data'!$I$9,0,10*ROW('Water Data'!I69))),'Data Summary'!CJ75="Yes"),OFFSET('Water Data'!$I$9,0,10*ROW('Water Data'!I69)),NA())</f>
        <v>#N/A</v>
      </c>
      <c r="V75" s="299" t="e">
        <f ca="1">+IF(AND(ISNUMBER(OFFSET('Sanitation Data'!$D$4,0,10*ROW('Sanitation Data'!D69))),'Data Summary'!CK75="Yes"),100-OFFSET('Sanitation Data'!$D$4,0,10*ROW('Sanitation Data'!D69)),NA())</f>
        <v>#N/A</v>
      </c>
      <c r="W75" s="299" t="e">
        <f ca="1">+IF(AND(ISNUMBER(OFFSET('Sanitation Data'!$D$6,0,10*ROW('Sanitation Data'!D69))),'Data Summary'!CL75="Yes"),OFFSET('Sanitation Data'!$D$6,0,10*ROW('Sanitation Data'!D69)),NA())</f>
        <v>#N/A</v>
      </c>
      <c r="X75" s="299" t="e">
        <f ca="1">+IF(AND(ISNUMBER(OFFSET('Sanitation Data'!$D$10,0,10*ROW('Sanitation Data'!D69))),'Data Summary'!CM75="Yes"),OFFSET('Sanitation Data'!$D$10,0,10*ROW('Sanitation Data'!D69)),NA())</f>
        <v>#N/A</v>
      </c>
      <c r="Y75" s="299" t="e">
        <f ca="1">+IF(AND(ISNUMBER(OFFSET('Sanitation Data'!$D$11,0,10*ROW('Sanitation Data'!D69))),'Data Summary'!CN75="Yes"),OFFSET('Sanitation Data'!$D$11,0,10*ROW('Sanitation Data'!D69)),NA())</f>
        <v>#N/A</v>
      </c>
      <c r="Z75" s="299" t="e">
        <f ca="1">+IF(AND(ISNUMBER(OFFSET('Sanitation Data'!$D$12,0,10*ROW('Sanitation Data'!D69))),'Data Summary'!CO75="Yes"),OFFSET('Sanitation Data'!$D$12,0,10*ROW('Sanitation Data'!D69)),NA())</f>
        <v>#N/A</v>
      </c>
      <c r="AA75" s="299" t="e">
        <f ca="1">+IF(AND(ISNUMBER(OFFSET('Sanitation Data'!$E$4,0,10*ROW('Sanitation Data'!E69))),'Data Summary'!CP75="Yes"),100-OFFSET('Sanitation Data'!$E$4,0,10*ROW('Sanitation Data'!E69)),NA())</f>
        <v>#N/A</v>
      </c>
      <c r="AB75" s="299" t="e">
        <f ca="1">+IF(AND(ISNUMBER(OFFSET('Sanitation Data'!$E$6,0,10*ROW('Sanitation Data'!E69))),'Data Summary'!CQ75="Yes"),OFFSET('Sanitation Data'!$E$6,0,10*ROW('Sanitation Data'!E69)),NA())</f>
        <v>#N/A</v>
      </c>
      <c r="AC75" s="299" t="e">
        <f ca="1">+IF(AND(ISNUMBER(OFFSET('Sanitation Data'!$E$10,0,10*ROW('Sanitation Data'!E69))),'Data Summary'!CR75="Yes"),OFFSET('Sanitation Data'!$E$10,0,10*ROW('Sanitation Data'!E69)),NA())</f>
        <v>#N/A</v>
      </c>
      <c r="AD75" s="299" t="e">
        <f ca="1">+IF(AND(ISNUMBER(OFFSET('Sanitation Data'!$E$11,0,10*ROW('Sanitation Data'!E69))),'Data Summary'!CS75="Yes"),OFFSET('Sanitation Data'!$E$11,0,10*ROW('Sanitation Data'!E69)),NA())</f>
        <v>#N/A</v>
      </c>
      <c r="AE75" s="299" t="e">
        <f ca="1">+IF(AND(ISNUMBER(OFFSET('Sanitation Data'!$E$12,0,10*ROW('Sanitation Data'!E69))),'Data Summary'!CT75="Yes"),OFFSET('Sanitation Data'!$E$12,0,10*ROW('Sanitation Data'!E69)),NA())</f>
        <v>#N/A</v>
      </c>
      <c r="AF75" s="299" t="e">
        <f ca="1">+IF(AND(ISNUMBER(OFFSET('Sanitation Data'!$F$4,0,10*ROW('Sanitation Data'!F69))),'Data Summary'!CU75="Yes"),100-OFFSET('Sanitation Data'!$F$4,0,10*ROW('Sanitation Data'!F69)),NA())</f>
        <v>#N/A</v>
      </c>
      <c r="AG75" s="299" t="e">
        <f ca="1">+IF(AND(ISNUMBER(OFFSET('Sanitation Data'!$F$6,0,10*ROW('Sanitation Data'!F69))),'Data Summary'!CV75="Yes"),OFFSET('Sanitation Data'!$F$6,0,10*ROW('Sanitation Data'!F69)),NA())</f>
        <v>#N/A</v>
      </c>
      <c r="AH75" s="299" t="e">
        <f ca="1">+IF(AND(ISNUMBER(OFFSET('Sanitation Data'!$F$10,0,10*ROW('Sanitation Data'!F69))),'Data Summary'!CW75="Yes"),OFFSET('Sanitation Data'!$F$10,0,10*ROW('Sanitation Data'!F69)),NA())</f>
        <v>#N/A</v>
      </c>
      <c r="AI75" s="299" t="e">
        <f ca="1">+IF(AND(ISNUMBER(OFFSET('Sanitation Data'!$F$11,0,10*ROW('Sanitation Data'!F69))),'Data Summary'!CX75="Yes"),OFFSET('Sanitation Data'!$F$11,0,10*ROW('Sanitation Data'!F69)),NA())</f>
        <v>#N/A</v>
      </c>
      <c r="AJ75" s="299" t="e">
        <f ca="1">+IF(AND(ISNUMBER(OFFSET('Sanitation Data'!$F$12,0,10*ROW('Sanitation Data'!F69))),'Data Summary'!CY75="Yes"),OFFSET('Sanitation Data'!$F$12,0,10*ROW('Sanitation Data'!F69)),NA())</f>
        <v>#N/A</v>
      </c>
      <c r="AK75" s="299" t="e">
        <f ca="1">+IF(AND(ISNUMBER(OFFSET('Sanitation Data'!$G$4,0,10*ROW('Sanitation Data'!G69))),'Data Summary'!CZ75="Yes"),100-OFFSET('Sanitation Data'!$G$4,0,10*ROW('Sanitation Data'!G69)),NA())</f>
        <v>#N/A</v>
      </c>
      <c r="AL75" s="299" t="e">
        <f ca="1">+IF(AND(ISNUMBER(OFFSET('Sanitation Data'!$G$6,0,10*ROW('Sanitation Data'!G69))),'Data Summary'!DA75="Yes"),OFFSET('Sanitation Data'!$G$6,0,10*ROW('Sanitation Data'!G69)),NA())</f>
        <v>#N/A</v>
      </c>
      <c r="AM75" s="299" t="e">
        <f ca="1">+IF(AND(ISNUMBER(OFFSET('Sanitation Data'!$G$10,0,10*ROW('Sanitation Data'!G69))),'Data Summary'!DB75="Yes"),OFFSET('Sanitation Data'!$G$10,0,10*ROW('Sanitation Data'!G69)),NA())</f>
        <v>#N/A</v>
      </c>
      <c r="AN75" s="299" t="e">
        <f ca="1">+IF(AND(ISNUMBER(OFFSET('Sanitation Data'!$G$11,0,10*ROW('Sanitation Data'!G69))),'Data Summary'!DC75="Yes"),OFFSET('Sanitation Data'!$G$11,0,10*ROW('Sanitation Data'!G69)),NA())</f>
        <v>#N/A</v>
      </c>
      <c r="AO75" s="299" t="e">
        <f ca="1">+IF(AND(ISNUMBER(OFFSET('Sanitation Data'!$G$12,0,10*ROW('Sanitation Data'!G69))),'Data Summary'!DD75="Yes"),OFFSET('Sanitation Data'!$G$12,0,10*ROW('Sanitation Data'!G69)),NA())</f>
        <v>#N/A</v>
      </c>
      <c r="AP75" s="299" t="e">
        <f ca="1">+IF(AND(ISNUMBER(OFFSET('Sanitation Data'!$H$4,0,10*ROW('Sanitation Data'!H69))),'Data Summary'!DE75="Yes"),100-OFFSET('Sanitation Data'!$H$4,0,10*ROW('Sanitation Data'!H69)),NA())</f>
        <v>#N/A</v>
      </c>
      <c r="AQ75" s="299" t="e">
        <f ca="1">+IF(AND(ISNUMBER(OFFSET('Sanitation Data'!$H$6,0,10*ROW('Sanitation Data'!H69))),'Data Summary'!DF75="Yes"),OFFSET('Sanitation Data'!$H$6,0,10*ROW('Sanitation Data'!H69)),NA())</f>
        <v>#N/A</v>
      </c>
      <c r="AR75" s="299" t="e">
        <f ca="1">+IF(AND(ISNUMBER(OFFSET('Sanitation Data'!$H$10,0,10*ROW('Sanitation Data'!H69))),'Data Summary'!DG75="Yes"),OFFSET('Sanitation Data'!$H$10,0,10*ROW('Sanitation Data'!H69)),NA())</f>
        <v>#N/A</v>
      </c>
      <c r="AS75" s="299" t="e">
        <f ca="1">+IF(AND(ISNUMBER(OFFSET('Sanitation Data'!$H$11,0,10*ROW('Sanitation Data'!H69))),'Data Summary'!DH75="Yes"),OFFSET('Sanitation Data'!$H$11,0,10*ROW('Sanitation Data'!H69)),NA())</f>
        <v>#N/A</v>
      </c>
      <c r="AT75" s="299" t="e">
        <f ca="1">+IF(AND(ISNUMBER(OFFSET('Sanitation Data'!$H$12,0,10*ROW('Sanitation Data'!H69))),'Data Summary'!DI75="Yes"),OFFSET('Sanitation Data'!$H$12,0,10*ROW('Sanitation Data'!H69)),NA())</f>
        <v>#N/A</v>
      </c>
      <c r="AU75" s="299" t="e">
        <f ca="1">+IF(AND(ISNUMBER(OFFSET('Sanitation Data'!$I$4,0,10*ROW('Sanitation Data'!I69))),'Data Summary'!DJ75="Yes"),100-OFFSET('Sanitation Data'!$I$4,0,10*ROW('Sanitation Data'!I69)),NA())</f>
        <v>#N/A</v>
      </c>
      <c r="AV75" s="299" t="e">
        <f ca="1">+IF(AND(ISNUMBER(OFFSET('Sanitation Data'!$I$6,0,10*ROW('Sanitation Data'!I69))),'Data Summary'!DK75="Yes"),OFFSET('Sanitation Data'!$I$6,0,10*ROW('Sanitation Data'!I69)),NA())</f>
        <v>#N/A</v>
      </c>
      <c r="AW75" s="299" t="e">
        <f ca="1">+IF(AND(ISNUMBER(OFFSET('Sanitation Data'!$I$10,0,10*ROW('Sanitation Data'!I69))),'Data Summary'!DL75="Yes"),OFFSET('Sanitation Data'!$I$10,0,10*ROW('Sanitation Data'!I69)),NA())</f>
        <v>#N/A</v>
      </c>
      <c r="AX75" s="299" t="e">
        <f ca="1">+IF(AND(ISNUMBER(OFFSET('Sanitation Data'!$I$11,0,10*ROW('Sanitation Data'!I69))),'Data Summary'!DM75="Yes"),OFFSET('Sanitation Data'!$I$11,0,10*ROW('Sanitation Data'!I69)),NA())</f>
        <v>#N/A</v>
      </c>
      <c r="AY75" s="299" t="e">
        <f ca="1">+IF(AND(ISNUMBER(OFFSET('Sanitation Data'!$I$12,0,10*ROW('Sanitation Data'!I69))),'Data Summary'!DN75="Yes"),OFFSET('Sanitation Data'!$I$12,0,10*ROW('Sanitation Data'!I69)),NA())</f>
        <v>#N/A</v>
      </c>
      <c r="AZ75" s="300" t="e">
        <f ca="1">+IF(AND(ISNUMBER(OFFSET('Hygiene Data'!$D$5,0,10*ROW('Hygiene Data'!D69))),'Data Summary'!DO75="Yes"),OFFSET('Hygiene Data'!$D$5,0,10*ROW('Hygiene Data'!D69)),NA())</f>
        <v>#N/A</v>
      </c>
      <c r="BA75" s="300" t="e">
        <f ca="1">+IF(AND(ISNUMBER(OFFSET('Hygiene Data'!$D$7,0,10*ROW('Hygiene Data'!D69))),'Data Summary'!DP75="Yes"),OFFSET('Hygiene Data'!$D$7,0,10*ROW('Hygiene Data'!D69)),NA())</f>
        <v>#N/A</v>
      </c>
      <c r="BB75" s="300" t="e">
        <f ca="1">+IF(AND(ISNUMBER(OFFSET('Hygiene Data'!$D$9,0,10*ROW('Hygiene Data'!D69))),'Data Summary'!DQ75="Yes"),OFFSET('Hygiene Data'!$D$9,0,10*ROW('Hygiene Data'!D69)),NA())</f>
        <v>#N/A</v>
      </c>
      <c r="BC75" s="300" t="e">
        <f ca="1">+IF(AND(ISNUMBER(OFFSET('Hygiene Data'!$E$5,0,10*ROW('Hygiene Data'!E69))),'Data Summary'!DR75="Yes"),OFFSET('Hygiene Data'!$E$5,0,10*ROW('Hygiene Data'!E69)),NA())</f>
        <v>#N/A</v>
      </c>
      <c r="BD75" s="300" t="e">
        <f ca="1">+IF(AND(ISNUMBER(OFFSET('Hygiene Data'!$E$7,0,10*ROW('Hygiene Data'!E69))),'Data Summary'!DS75="Yes"),OFFSET('Hygiene Data'!$E$7,0,10*ROW('Hygiene Data'!E69)),NA())</f>
        <v>#N/A</v>
      </c>
      <c r="BE75" s="300" t="e">
        <f ca="1">+IF(AND(ISNUMBER(OFFSET('Hygiene Data'!$E$9,0,10*ROW('Hygiene Data'!E69))),'Data Summary'!DT75="Yes"),OFFSET('Hygiene Data'!$E$9,0,10*ROW('Hygiene Data'!E69)),NA())</f>
        <v>#N/A</v>
      </c>
      <c r="BF75" s="300" t="e">
        <f ca="1">+IF(AND(ISNUMBER(OFFSET('Hygiene Data'!$F$5,0,10*ROW('Hygiene Data'!F69))),'Data Summary'!DU75="Yes"),OFFSET('Hygiene Data'!$F$5,0,10*ROW('Hygiene Data'!F69)),NA())</f>
        <v>#N/A</v>
      </c>
      <c r="BG75" s="300" t="e">
        <f ca="1">+IF(AND(ISNUMBER(OFFSET('Hygiene Data'!$F$7,0,10*ROW('Hygiene Data'!F69))),'Data Summary'!DV75="Yes"),OFFSET('Hygiene Data'!$F$7,0,10*ROW('Hygiene Data'!F69)),NA())</f>
        <v>#N/A</v>
      </c>
      <c r="BH75" s="300" t="e">
        <f ca="1">+IF(AND(ISNUMBER(OFFSET('Hygiene Data'!$F$9,0,10*ROW('Hygiene Data'!F69))),'Data Summary'!DW75="Yes"),OFFSET('Hygiene Data'!$F$9,0,10*ROW('Hygiene Data'!F69)),NA())</f>
        <v>#N/A</v>
      </c>
      <c r="BI75" s="300" t="e">
        <f ca="1">+IF(AND(ISNUMBER(OFFSET('Hygiene Data'!$G$5,0,10*ROW('Hygiene Data'!G69))),'Data Summary'!DX75="Yes"),OFFSET('Hygiene Data'!$G$5,0,10*ROW('Hygiene Data'!G69)),NA())</f>
        <v>#N/A</v>
      </c>
      <c r="BJ75" s="300" t="e">
        <f ca="1">+IF(AND(ISNUMBER(OFFSET('Hygiene Data'!$G$7,0,10*ROW('Hygiene Data'!G69))),'Data Summary'!DY75="Yes"),OFFSET('Hygiene Data'!$G$7,0,10*ROW('Hygiene Data'!G69)),NA())</f>
        <v>#N/A</v>
      </c>
      <c r="BK75" s="300" t="e">
        <f ca="1">+IF(AND(ISNUMBER(OFFSET('Hygiene Data'!$G$9,0,10*ROW('Hygiene Data'!G69))),'Data Summary'!DZ75="Yes"),OFFSET('Hygiene Data'!$G$9,0,10*ROW('Hygiene Data'!G69)),NA())</f>
        <v>#N/A</v>
      </c>
      <c r="BL75" s="300" t="e">
        <f ca="1">+IF(AND(ISNUMBER(OFFSET('Hygiene Data'!$H$5,0,10*ROW('Hygiene Data'!H69))),'Data Summary'!EA75="Yes"),OFFSET('Hygiene Data'!$H$5,0,10*ROW('Hygiene Data'!H69)),NA())</f>
        <v>#N/A</v>
      </c>
      <c r="BM75" s="300" t="e">
        <f ca="1">+IF(AND(ISNUMBER(OFFSET('Hygiene Data'!$H$7,0,10*ROW('Hygiene Data'!H69))),'Data Summary'!EB75="Yes"),OFFSET('Hygiene Data'!$H$7,0,10*ROW('Hygiene Data'!H69)),NA())</f>
        <v>#N/A</v>
      </c>
      <c r="BN75" s="300" t="e">
        <f ca="1">+IF(AND(ISNUMBER(OFFSET('Hygiene Data'!$H$9,0,10*ROW('Hygiene Data'!H69))),'Data Summary'!EC75="Yes"),OFFSET('Hygiene Data'!$H$9,0,10*ROW('Hygiene Data'!H69)),NA())</f>
        <v>#N/A</v>
      </c>
      <c r="BO75" s="300" t="e">
        <f ca="1">+IF(AND(ISNUMBER(OFFSET('Hygiene Data'!$I$5,0,10*ROW('Hygiene Data'!I69))),'Data Summary'!ED75="Yes"),OFFSET('Hygiene Data'!$I$5,0,10*ROW('Hygiene Data'!I69)),NA())</f>
        <v>#N/A</v>
      </c>
      <c r="BP75" s="300" t="e">
        <f ca="1">+IF(AND(ISNUMBER(OFFSET('Hygiene Data'!$I$7,0,10*ROW('Hygiene Data'!I69))),'Data Summary'!EE75="Yes"),OFFSET('Hygiene Data'!$I$7,0,10*ROW('Hygiene Data'!I69)),NA())</f>
        <v>#N/A</v>
      </c>
      <c r="BQ75" s="300" t="e">
        <f ca="1">+IF(AND(ISNUMBER(OFFSET('Hygiene Data'!$I$9,0,10*ROW('Hygiene Data'!I69))),'Data Summary'!EF75="Yes"),OFFSET('Hygiene Data'!$I$9,0,10*ROW('Hygiene Data'!I69)),NA())</f>
        <v>#N/A</v>
      </c>
    </row>
    <row r="76" spans="1:69" x14ac:dyDescent="0.2">
      <c r="A76" s="296" t="e">
        <f ca="1">+RIGHT('Data Summary'!A76,LEN('Data Summary'!A76)-9)</f>
        <v>#VALUE!</v>
      </c>
      <c r="B76" s="270" t="str">
        <f ca="1">+IF(ISTEXT('Data Summary'!B76),'Data Summary'!B76,"")</f>
        <v/>
      </c>
      <c r="C76" s="297" t="e">
        <f ca="1">+VALUE('Data Summary'!C76)</f>
        <v>#VALUE!</v>
      </c>
      <c r="D76" s="298" t="e">
        <f ca="1">+IF(AND(ISNUMBER(OFFSET('Water Data'!$D$4,0,10*ROW('Water Data'!D70))),'Data Summary'!BS76="Yes"),100-OFFSET('Water Data'!$D$4,0,10*ROW('Water Data'!D70)),NA())</f>
        <v>#N/A</v>
      </c>
      <c r="E76" s="298" t="e">
        <f ca="1">+IF(AND(ISNUMBER(OFFSET('Water Data'!$D$6,0,10*ROW('Water Data'!D70))),'Data Summary'!BT76="Yes"),OFFSET('Water Data'!$D$6,0,10*ROW('Water Data'!D70)),NA())</f>
        <v>#N/A</v>
      </c>
      <c r="F76" s="298" t="e">
        <f ca="1">+IF(AND(ISNUMBER(OFFSET('Water Data'!$D$9,0,10*ROW('Water Data'!D70))),'Data Summary'!BU76="Yes"),OFFSET('Water Data'!$D$9,0,10*ROW('Water Data'!D70)),NA())</f>
        <v>#N/A</v>
      </c>
      <c r="G76" s="298" t="e">
        <f ca="1">+IF(AND(ISNUMBER(OFFSET('Water Data'!$E$4,0,10*ROW('Water Data'!E70))),'Data Summary'!BV76="Yes"),100-OFFSET('Water Data'!$E$4,0,10*ROW('Water Data'!E70)),NA())</f>
        <v>#N/A</v>
      </c>
      <c r="H76" s="298" t="e">
        <f ca="1">+IF(AND(ISNUMBER(OFFSET('Water Data'!$E$6,0,10*ROW('Water Data'!E70))),'Data Summary'!BW76="Yes"),OFFSET('Water Data'!$E$6,0,10*ROW('Water Data'!E70)),NA())</f>
        <v>#N/A</v>
      </c>
      <c r="I76" s="298" t="e">
        <f ca="1">+IF(AND(ISNUMBER(OFFSET('Water Data'!$E$9,0,10*ROW('Water Data'!E70))),'Data Summary'!BX76="Yes"),OFFSET('Water Data'!$E$9,0,10*ROW('Water Data'!E70)),NA())</f>
        <v>#N/A</v>
      </c>
      <c r="J76" s="298" t="e">
        <f ca="1">+IF(AND(ISNUMBER(OFFSET('Water Data'!$F$4,0,10*ROW('Water Data'!F70))),'Data Summary'!BY76="Yes"),100-OFFSET('Water Data'!$F$4,0,10*ROW('Water Data'!F70)),NA())</f>
        <v>#N/A</v>
      </c>
      <c r="K76" s="298" t="e">
        <f ca="1">+IF(AND(ISNUMBER(OFFSET('Water Data'!$F$6,0,10*ROW('Water Data'!F70))),'Data Summary'!BZ76="Yes"),OFFSET('Water Data'!$F$6,0,10*ROW('Water Data'!F70)),NA())</f>
        <v>#N/A</v>
      </c>
      <c r="L76" s="298" t="e">
        <f ca="1">+IF(AND(ISNUMBER(OFFSET('Water Data'!$F$9,0,10*ROW('Water Data'!F70))),'Data Summary'!CA76="Yes"),OFFSET('Water Data'!$F$9,0,10*ROW('Water Data'!F70)),NA())</f>
        <v>#N/A</v>
      </c>
      <c r="M76" s="298" t="e">
        <f ca="1">+IF(AND(ISNUMBER(OFFSET('Water Data'!$G$4,0,10*ROW('Water Data'!G70))),'Data Summary'!CB76="Yes"),100-OFFSET('Water Data'!$G$4,0,10*ROW('Water Data'!G70)),NA())</f>
        <v>#N/A</v>
      </c>
      <c r="N76" s="298" t="e">
        <f ca="1">+IF(AND(ISNUMBER(OFFSET('Water Data'!$G$6,0,10*ROW('Water Data'!G70))),'Data Summary'!CC76="Yes"),OFFSET('Water Data'!$G$6,0,10*ROW('Water Data'!G70)),NA())</f>
        <v>#N/A</v>
      </c>
      <c r="O76" s="298" t="e">
        <f ca="1">+IF(AND(ISNUMBER(OFFSET('Water Data'!$G$9,0,10*ROW('Water Data'!G70))),'Data Summary'!CD76="Yes"),OFFSET('Water Data'!$G$9,0,10*ROW('Water Data'!G70)),NA())</f>
        <v>#N/A</v>
      </c>
      <c r="P76" s="298" t="e">
        <f ca="1">+IF(AND(ISNUMBER(OFFSET('Water Data'!$H$4,0,10*ROW('Water Data'!H70))),'Data Summary'!CE76="Yes"),100-OFFSET('Water Data'!$H$4,0,10*ROW('Water Data'!H70)),NA())</f>
        <v>#N/A</v>
      </c>
      <c r="Q76" s="298" t="e">
        <f ca="1">+IF(AND(ISNUMBER(OFFSET('Water Data'!$H$6,0,10*ROW('Water Data'!H70))),'Data Summary'!CF76="Yes"),OFFSET('Water Data'!$H$6,0,10*ROW('Water Data'!H70)),NA())</f>
        <v>#N/A</v>
      </c>
      <c r="R76" s="298" t="e">
        <f ca="1">+IF(AND(ISNUMBER(OFFSET('Water Data'!$H$9,0,10*ROW('Water Data'!H70))),'Data Summary'!CG76="Yes"),OFFSET('Water Data'!$H$9,0,10*ROW('Water Data'!H70)),NA())</f>
        <v>#N/A</v>
      </c>
      <c r="S76" s="298" t="e">
        <f ca="1">+IF(AND(ISNUMBER(OFFSET('Water Data'!$I$4,0,10*ROW('Water Data'!I70))),'Data Summary'!CH76="Yes"),100-OFFSET('Water Data'!$I$4,0,10*ROW('Water Data'!I70)),NA())</f>
        <v>#N/A</v>
      </c>
      <c r="T76" s="298" t="e">
        <f ca="1">+IF(AND(ISNUMBER(OFFSET('Water Data'!$I$6,0,10*ROW('Water Data'!I70))),'Data Summary'!CI76="Yes"),OFFSET('Water Data'!$I$6,0,10*ROW('Water Data'!I70)),NA())</f>
        <v>#N/A</v>
      </c>
      <c r="U76" s="298" t="e">
        <f ca="1">+IF(AND(ISNUMBER(OFFSET('Water Data'!$I$9,0,10*ROW('Water Data'!I70))),'Data Summary'!CJ76="Yes"),OFFSET('Water Data'!$I$9,0,10*ROW('Water Data'!I70)),NA())</f>
        <v>#N/A</v>
      </c>
      <c r="V76" s="299" t="e">
        <f ca="1">+IF(AND(ISNUMBER(OFFSET('Sanitation Data'!$D$4,0,10*ROW('Sanitation Data'!D70))),'Data Summary'!CK76="Yes"),100-OFFSET('Sanitation Data'!$D$4,0,10*ROW('Sanitation Data'!D70)),NA())</f>
        <v>#N/A</v>
      </c>
      <c r="W76" s="299" t="e">
        <f ca="1">+IF(AND(ISNUMBER(OFFSET('Sanitation Data'!$D$6,0,10*ROW('Sanitation Data'!D70))),'Data Summary'!CL76="Yes"),OFFSET('Sanitation Data'!$D$6,0,10*ROW('Sanitation Data'!D70)),NA())</f>
        <v>#N/A</v>
      </c>
      <c r="X76" s="299" t="e">
        <f ca="1">+IF(AND(ISNUMBER(OFFSET('Sanitation Data'!$D$10,0,10*ROW('Sanitation Data'!D70))),'Data Summary'!CM76="Yes"),OFFSET('Sanitation Data'!$D$10,0,10*ROW('Sanitation Data'!D70)),NA())</f>
        <v>#N/A</v>
      </c>
      <c r="Y76" s="299" t="e">
        <f ca="1">+IF(AND(ISNUMBER(OFFSET('Sanitation Data'!$D$11,0,10*ROW('Sanitation Data'!D70))),'Data Summary'!CN76="Yes"),OFFSET('Sanitation Data'!$D$11,0,10*ROW('Sanitation Data'!D70)),NA())</f>
        <v>#N/A</v>
      </c>
      <c r="Z76" s="299" t="e">
        <f ca="1">+IF(AND(ISNUMBER(OFFSET('Sanitation Data'!$D$12,0,10*ROW('Sanitation Data'!D70))),'Data Summary'!CO76="Yes"),OFFSET('Sanitation Data'!$D$12,0,10*ROW('Sanitation Data'!D70)),NA())</f>
        <v>#N/A</v>
      </c>
      <c r="AA76" s="299" t="e">
        <f ca="1">+IF(AND(ISNUMBER(OFFSET('Sanitation Data'!$E$4,0,10*ROW('Sanitation Data'!E70))),'Data Summary'!CP76="Yes"),100-OFFSET('Sanitation Data'!$E$4,0,10*ROW('Sanitation Data'!E70)),NA())</f>
        <v>#N/A</v>
      </c>
      <c r="AB76" s="299" t="e">
        <f ca="1">+IF(AND(ISNUMBER(OFFSET('Sanitation Data'!$E$6,0,10*ROW('Sanitation Data'!E70))),'Data Summary'!CQ76="Yes"),OFFSET('Sanitation Data'!$E$6,0,10*ROW('Sanitation Data'!E70)),NA())</f>
        <v>#N/A</v>
      </c>
      <c r="AC76" s="299" t="e">
        <f ca="1">+IF(AND(ISNUMBER(OFFSET('Sanitation Data'!$E$10,0,10*ROW('Sanitation Data'!E70))),'Data Summary'!CR76="Yes"),OFFSET('Sanitation Data'!$E$10,0,10*ROW('Sanitation Data'!E70)),NA())</f>
        <v>#N/A</v>
      </c>
      <c r="AD76" s="299" t="e">
        <f ca="1">+IF(AND(ISNUMBER(OFFSET('Sanitation Data'!$E$11,0,10*ROW('Sanitation Data'!E70))),'Data Summary'!CS76="Yes"),OFFSET('Sanitation Data'!$E$11,0,10*ROW('Sanitation Data'!E70)),NA())</f>
        <v>#N/A</v>
      </c>
      <c r="AE76" s="299" t="e">
        <f ca="1">+IF(AND(ISNUMBER(OFFSET('Sanitation Data'!$E$12,0,10*ROW('Sanitation Data'!E70))),'Data Summary'!CT76="Yes"),OFFSET('Sanitation Data'!$E$12,0,10*ROW('Sanitation Data'!E70)),NA())</f>
        <v>#N/A</v>
      </c>
      <c r="AF76" s="299" t="e">
        <f ca="1">+IF(AND(ISNUMBER(OFFSET('Sanitation Data'!$F$4,0,10*ROW('Sanitation Data'!F70))),'Data Summary'!CU76="Yes"),100-OFFSET('Sanitation Data'!$F$4,0,10*ROW('Sanitation Data'!F70)),NA())</f>
        <v>#N/A</v>
      </c>
      <c r="AG76" s="299" t="e">
        <f ca="1">+IF(AND(ISNUMBER(OFFSET('Sanitation Data'!$F$6,0,10*ROW('Sanitation Data'!F70))),'Data Summary'!CV76="Yes"),OFFSET('Sanitation Data'!$F$6,0,10*ROW('Sanitation Data'!F70)),NA())</f>
        <v>#N/A</v>
      </c>
      <c r="AH76" s="299" t="e">
        <f ca="1">+IF(AND(ISNUMBER(OFFSET('Sanitation Data'!$F$10,0,10*ROW('Sanitation Data'!F70))),'Data Summary'!CW76="Yes"),OFFSET('Sanitation Data'!$F$10,0,10*ROW('Sanitation Data'!F70)),NA())</f>
        <v>#N/A</v>
      </c>
      <c r="AI76" s="299" t="e">
        <f ca="1">+IF(AND(ISNUMBER(OFFSET('Sanitation Data'!$F$11,0,10*ROW('Sanitation Data'!F70))),'Data Summary'!CX76="Yes"),OFFSET('Sanitation Data'!$F$11,0,10*ROW('Sanitation Data'!F70)),NA())</f>
        <v>#N/A</v>
      </c>
      <c r="AJ76" s="299" t="e">
        <f ca="1">+IF(AND(ISNUMBER(OFFSET('Sanitation Data'!$F$12,0,10*ROW('Sanitation Data'!F70))),'Data Summary'!CY76="Yes"),OFFSET('Sanitation Data'!$F$12,0,10*ROW('Sanitation Data'!F70)),NA())</f>
        <v>#N/A</v>
      </c>
      <c r="AK76" s="299" t="e">
        <f ca="1">+IF(AND(ISNUMBER(OFFSET('Sanitation Data'!$G$4,0,10*ROW('Sanitation Data'!G70))),'Data Summary'!CZ76="Yes"),100-OFFSET('Sanitation Data'!$G$4,0,10*ROW('Sanitation Data'!G70)),NA())</f>
        <v>#N/A</v>
      </c>
      <c r="AL76" s="299" t="e">
        <f ca="1">+IF(AND(ISNUMBER(OFFSET('Sanitation Data'!$G$6,0,10*ROW('Sanitation Data'!G70))),'Data Summary'!DA76="Yes"),OFFSET('Sanitation Data'!$G$6,0,10*ROW('Sanitation Data'!G70)),NA())</f>
        <v>#N/A</v>
      </c>
      <c r="AM76" s="299" t="e">
        <f ca="1">+IF(AND(ISNUMBER(OFFSET('Sanitation Data'!$G$10,0,10*ROW('Sanitation Data'!G70))),'Data Summary'!DB76="Yes"),OFFSET('Sanitation Data'!$G$10,0,10*ROW('Sanitation Data'!G70)),NA())</f>
        <v>#N/A</v>
      </c>
      <c r="AN76" s="299" t="e">
        <f ca="1">+IF(AND(ISNUMBER(OFFSET('Sanitation Data'!$G$11,0,10*ROW('Sanitation Data'!G70))),'Data Summary'!DC76="Yes"),OFFSET('Sanitation Data'!$G$11,0,10*ROW('Sanitation Data'!G70)),NA())</f>
        <v>#N/A</v>
      </c>
      <c r="AO76" s="299" t="e">
        <f ca="1">+IF(AND(ISNUMBER(OFFSET('Sanitation Data'!$G$12,0,10*ROW('Sanitation Data'!G70))),'Data Summary'!DD76="Yes"),OFFSET('Sanitation Data'!$G$12,0,10*ROW('Sanitation Data'!G70)),NA())</f>
        <v>#N/A</v>
      </c>
      <c r="AP76" s="299" t="e">
        <f ca="1">+IF(AND(ISNUMBER(OFFSET('Sanitation Data'!$H$4,0,10*ROW('Sanitation Data'!H70))),'Data Summary'!DE76="Yes"),100-OFFSET('Sanitation Data'!$H$4,0,10*ROW('Sanitation Data'!H70)),NA())</f>
        <v>#N/A</v>
      </c>
      <c r="AQ76" s="299" t="e">
        <f ca="1">+IF(AND(ISNUMBER(OFFSET('Sanitation Data'!$H$6,0,10*ROW('Sanitation Data'!H70))),'Data Summary'!DF76="Yes"),OFFSET('Sanitation Data'!$H$6,0,10*ROW('Sanitation Data'!H70)),NA())</f>
        <v>#N/A</v>
      </c>
      <c r="AR76" s="299" t="e">
        <f ca="1">+IF(AND(ISNUMBER(OFFSET('Sanitation Data'!$H$10,0,10*ROW('Sanitation Data'!H70))),'Data Summary'!DG76="Yes"),OFFSET('Sanitation Data'!$H$10,0,10*ROW('Sanitation Data'!H70)),NA())</f>
        <v>#N/A</v>
      </c>
      <c r="AS76" s="299" t="e">
        <f ca="1">+IF(AND(ISNUMBER(OFFSET('Sanitation Data'!$H$11,0,10*ROW('Sanitation Data'!H70))),'Data Summary'!DH76="Yes"),OFFSET('Sanitation Data'!$H$11,0,10*ROW('Sanitation Data'!H70)),NA())</f>
        <v>#N/A</v>
      </c>
      <c r="AT76" s="299" t="e">
        <f ca="1">+IF(AND(ISNUMBER(OFFSET('Sanitation Data'!$H$12,0,10*ROW('Sanitation Data'!H70))),'Data Summary'!DI76="Yes"),OFFSET('Sanitation Data'!$H$12,0,10*ROW('Sanitation Data'!H70)),NA())</f>
        <v>#N/A</v>
      </c>
      <c r="AU76" s="299" t="e">
        <f ca="1">+IF(AND(ISNUMBER(OFFSET('Sanitation Data'!$I$4,0,10*ROW('Sanitation Data'!I70))),'Data Summary'!DJ76="Yes"),100-OFFSET('Sanitation Data'!$I$4,0,10*ROW('Sanitation Data'!I70)),NA())</f>
        <v>#N/A</v>
      </c>
      <c r="AV76" s="299" t="e">
        <f ca="1">+IF(AND(ISNUMBER(OFFSET('Sanitation Data'!$I$6,0,10*ROW('Sanitation Data'!I70))),'Data Summary'!DK76="Yes"),OFFSET('Sanitation Data'!$I$6,0,10*ROW('Sanitation Data'!I70)),NA())</f>
        <v>#N/A</v>
      </c>
      <c r="AW76" s="299" t="e">
        <f ca="1">+IF(AND(ISNUMBER(OFFSET('Sanitation Data'!$I$10,0,10*ROW('Sanitation Data'!I70))),'Data Summary'!DL76="Yes"),OFFSET('Sanitation Data'!$I$10,0,10*ROW('Sanitation Data'!I70)),NA())</f>
        <v>#N/A</v>
      </c>
      <c r="AX76" s="299" t="e">
        <f ca="1">+IF(AND(ISNUMBER(OFFSET('Sanitation Data'!$I$11,0,10*ROW('Sanitation Data'!I70))),'Data Summary'!DM76="Yes"),OFFSET('Sanitation Data'!$I$11,0,10*ROW('Sanitation Data'!I70)),NA())</f>
        <v>#N/A</v>
      </c>
      <c r="AY76" s="299" t="e">
        <f ca="1">+IF(AND(ISNUMBER(OFFSET('Sanitation Data'!$I$12,0,10*ROW('Sanitation Data'!I70))),'Data Summary'!DN76="Yes"),OFFSET('Sanitation Data'!$I$12,0,10*ROW('Sanitation Data'!I70)),NA())</f>
        <v>#N/A</v>
      </c>
      <c r="AZ76" s="300" t="e">
        <f ca="1">+IF(AND(ISNUMBER(OFFSET('Hygiene Data'!$D$5,0,10*ROW('Hygiene Data'!D70))),'Data Summary'!DO76="Yes"),OFFSET('Hygiene Data'!$D$5,0,10*ROW('Hygiene Data'!D70)),NA())</f>
        <v>#N/A</v>
      </c>
      <c r="BA76" s="300" t="e">
        <f ca="1">+IF(AND(ISNUMBER(OFFSET('Hygiene Data'!$D$7,0,10*ROW('Hygiene Data'!D70))),'Data Summary'!DP76="Yes"),OFFSET('Hygiene Data'!$D$7,0,10*ROW('Hygiene Data'!D70)),NA())</f>
        <v>#N/A</v>
      </c>
      <c r="BB76" s="300" t="e">
        <f ca="1">+IF(AND(ISNUMBER(OFFSET('Hygiene Data'!$D$9,0,10*ROW('Hygiene Data'!D70))),'Data Summary'!DQ76="Yes"),OFFSET('Hygiene Data'!$D$9,0,10*ROW('Hygiene Data'!D70)),NA())</f>
        <v>#N/A</v>
      </c>
      <c r="BC76" s="300" t="e">
        <f ca="1">+IF(AND(ISNUMBER(OFFSET('Hygiene Data'!$E$5,0,10*ROW('Hygiene Data'!E70))),'Data Summary'!DR76="Yes"),OFFSET('Hygiene Data'!$E$5,0,10*ROW('Hygiene Data'!E70)),NA())</f>
        <v>#N/A</v>
      </c>
      <c r="BD76" s="300" t="e">
        <f ca="1">+IF(AND(ISNUMBER(OFFSET('Hygiene Data'!$E$7,0,10*ROW('Hygiene Data'!E70))),'Data Summary'!DS76="Yes"),OFFSET('Hygiene Data'!$E$7,0,10*ROW('Hygiene Data'!E70)),NA())</f>
        <v>#N/A</v>
      </c>
      <c r="BE76" s="300" t="e">
        <f ca="1">+IF(AND(ISNUMBER(OFFSET('Hygiene Data'!$E$9,0,10*ROW('Hygiene Data'!E70))),'Data Summary'!DT76="Yes"),OFFSET('Hygiene Data'!$E$9,0,10*ROW('Hygiene Data'!E70)),NA())</f>
        <v>#N/A</v>
      </c>
      <c r="BF76" s="300" t="e">
        <f ca="1">+IF(AND(ISNUMBER(OFFSET('Hygiene Data'!$F$5,0,10*ROW('Hygiene Data'!F70))),'Data Summary'!DU76="Yes"),OFFSET('Hygiene Data'!$F$5,0,10*ROW('Hygiene Data'!F70)),NA())</f>
        <v>#N/A</v>
      </c>
      <c r="BG76" s="300" t="e">
        <f ca="1">+IF(AND(ISNUMBER(OFFSET('Hygiene Data'!$F$7,0,10*ROW('Hygiene Data'!F70))),'Data Summary'!DV76="Yes"),OFFSET('Hygiene Data'!$F$7,0,10*ROW('Hygiene Data'!F70)),NA())</f>
        <v>#N/A</v>
      </c>
      <c r="BH76" s="300" t="e">
        <f ca="1">+IF(AND(ISNUMBER(OFFSET('Hygiene Data'!$F$9,0,10*ROW('Hygiene Data'!F70))),'Data Summary'!DW76="Yes"),OFFSET('Hygiene Data'!$F$9,0,10*ROW('Hygiene Data'!F70)),NA())</f>
        <v>#N/A</v>
      </c>
      <c r="BI76" s="300" t="e">
        <f ca="1">+IF(AND(ISNUMBER(OFFSET('Hygiene Data'!$G$5,0,10*ROW('Hygiene Data'!G70))),'Data Summary'!DX76="Yes"),OFFSET('Hygiene Data'!$G$5,0,10*ROW('Hygiene Data'!G70)),NA())</f>
        <v>#N/A</v>
      </c>
      <c r="BJ76" s="300" t="e">
        <f ca="1">+IF(AND(ISNUMBER(OFFSET('Hygiene Data'!$G$7,0,10*ROW('Hygiene Data'!G70))),'Data Summary'!DY76="Yes"),OFFSET('Hygiene Data'!$G$7,0,10*ROW('Hygiene Data'!G70)),NA())</f>
        <v>#N/A</v>
      </c>
      <c r="BK76" s="300" t="e">
        <f ca="1">+IF(AND(ISNUMBER(OFFSET('Hygiene Data'!$G$9,0,10*ROW('Hygiene Data'!G70))),'Data Summary'!DZ76="Yes"),OFFSET('Hygiene Data'!$G$9,0,10*ROW('Hygiene Data'!G70)),NA())</f>
        <v>#N/A</v>
      </c>
      <c r="BL76" s="300" t="e">
        <f ca="1">+IF(AND(ISNUMBER(OFFSET('Hygiene Data'!$H$5,0,10*ROW('Hygiene Data'!H70))),'Data Summary'!EA76="Yes"),OFFSET('Hygiene Data'!$H$5,0,10*ROW('Hygiene Data'!H70)),NA())</f>
        <v>#N/A</v>
      </c>
      <c r="BM76" s="300" t="e">
        <f ca="1">+IF(AND(ISNUMBER(OFFSET('Hygiene Data'!$H$7,0,10*ROW('Hygiene Data'!H70))),'Data Summary'!EB76="Yes"),OFFSET('Hygiene Data'!$H$7,0,10*ROW('Hygiene Data'!H70)),NA())</f>
        <v>#N/A</v>
      </c>
      <c r="BN76" s="300" t="e">
        <f ca="1">+IF(AND(ISNUMBER(OFFSET('Hygiene Data'!$H$9,0,10*ROW('Hygiene Data'!H70))),'Data Summary'!EC76="Yes"),OFFSET('Hygiene Data'!$H$9,0,10*ROW('Hygiene Data'!H70)),NA())</f>
        <v>#N/A</v>
      </c>
      <c r="BO76" s="300" t="e">
        <f ca="1">+IF(AND(ISNUMBER(OFFSET('Hygiene Data'!$I$5,0,10*ROW('Hygiene Data'!I70))),'Data Summary'!ED76="Yes"),OFFSET('Hygiene Data'!$I$5,0,10*ROW('Hygiene Data'!I70)),NA())</f>
        <v>#N/A</v>
      </c>
      <c r="BP76" s="300" t="e">
        <f ca="1">+IF(AND(ISNUMBER(OFFSET('Hygiene Data'!$I$7,0,10*ROW('Hygiene Data'!I70))),'Data Summary'!EE76="Yes"),OFFSET('Hygiene Data'!$I$7,0,10*ROW('Hygiene Data'!I70)),NA())</f>
        <v>#N/A</v>
      </c>
      <c r="BQ76" s="300" t="e">
        <f ca="1">+IF(AND(ISNUMBER(OFFSET('Hygiene Data'!$I$9,0,10*ROW('Hygiene Data'!I70))),'Data Summary'!EF76="Yes"),OFFSET('Hygiene Data'!$I$9,0,10*ROW('Hygiene Data'!I70)),NA())</f>
        <v>#N/A</v>
      </c>
    </row>
    <row r="77" spans="1:69" x14ac:dyDescent="0.2">
      <c r="A77" s="296" t="e">
        <f ca="1">+RIGHT('Data Summary'!A77,LEN('Data Summary'!A77)-9)</f>
        <v>#VALUE!</v>
      </c>
      <c r="B77" s="270" t="str">
        <f ca="1">+IF(ISTEXT('Data Summary'!B77),'Data Summary'!B77,"")</f>
        <v/>
      </c>
      <c r="C77" s="297" t="e">
        <f ca="1">+VALUE('Data Summary'!C77)</f>
        <v>#VALUE!</v>
      </c>
      <c r="D77" s="298" t="e">
        <f ca="1">+IF(AND(ISNUMBER(OFFSET('Water Data'!$D$4,0,10*ROW('Water Data'!D71))),'Data Summary'!BS77="Yes"),100-OFFSET('Water Data'!$D$4,0,10*ROW('Water Data'!D71)),NA())</f>
        <v>#N/A</v>
      </c>
      <c r="E77" s="298" t="e">
        <f ca="1">+IF(AND(ISNUMBER(OFFSET('Water Data'!$D$6,0,10*ROW('Water Data'!D71))),'Data Summary'!BT77="Yes"),OFFSET('Water Data'!$D$6,0,10*ROW('Water Data'!D71)),NA())</f>
        <v>#N/A</v>
      </c>
      <c r="F77" s="298" t="e">
        <f ca="1">+IF(AND(ISNUMBER(OFFSET('Water Data'!$D$9,0,10*ROW('Water Data'!D71))),'Data Summary'!BU77="Yes"),OFFSET('Water Data'!$D$9,0,10*ROW('Water Data'!D71)),NA())</f>
        <v>#N/A</v>
      </c>
      <c r="G77" s="298" t="e">
        <f ca="1">+IF(AND(ISNUMBER(OFFSET('Water Data'!$E$4,0,10*ROW('Water Data'!E71))),'Data Summary'!BV77="Yes"),100-OFFSET('Water Data'!$E$4,0,10*ROW('Water Data'!E71)),NA())</f>
        <v>#N/A</v>
      </c>
      <c r="H77" s="298" t="e">
        <f ca="1">+IF(AND(ISNUMBER(OFFSET('Water Data'!$E$6,0,10*ROW('Water Data'!E71))),'Data Summary'!BW77="Yes"),OFFSET('Water Data'!$E$6,0,10*ROW('Water Data'!E71)),NA())</f>
        <v>#N/A</v>
      </c>
      <c r="I77" s="298" t="e">
        <f ca="1">+IF(AND(ISNUMBER(OFFSET('Water Data'!$E$9,0,10*ROW('Water Data'!E71))),'Data Summary'!BX77="Yes"),OFFSET('Water Data'!$E$9,0,10*ROW('Water Data'!E71)),NA())</f>
        <v>#N/A</v>
      </c>
      <c r="J77" s="298" t="e">
        <f ca="1">+IF(AND(ISNUMBER(OFFSET('Water Data'!$F$4,0,10*ROW('Water Data'!F71))),'Data Summary'!BY77="Yes"),100-OFFSET('Water Data'!$F$4,0,10*ROW('Water Data'!F71)),NA())</f>
        <v>#N/A</v>
      </c>
      <c r="K77" s="298" t="e">
        <f ca="1">+IF(AND(ISNUMBER(OFFSET('Water Data'!$F$6,0,10*ROW('Water Data'!F71))),'Data Summary'!BZ77="Yes"),OFFSET('Water Data'!$F$6,0,10*ROW('Water Data'!F71)),NA())</f>
        <v>#N/A</v>
      </c>
      <c r="L77" s="298" t="e">
        <f ca="1">+IF(AND(ISNUMBER(OFFSET('Water Data'!$F$9,0,10*ROW('Water Data'!F71))),'Data Summary'!CA77="Yes"),OFFSET('Water Data'!$F$9,0,10*ROW('Water Data'!F71)),NA())</f>
        <v>#N/A</v>
      </c>
      <c r="M77" s="298" t="e">
        <f ca="1">+IF(AND(ISNUMBER(OFFSET('Water Data'!$G$4,0,10*ROW('Water Data'!G71))),'Data Summary'!CB77="Yes"),100-OFFSET('Water Data'!$G$4,0,10*ROW('Water Data'!G71)),NA())</f>
        <v>#N/A</v>
      </c>
      <c r="N77" s="298" t="e">
        <f ca="1">+IF(AND(ISNUMBER(OFFSET('Water Data'!$G$6,0,10*ROW('Water Data'!G71))),'Data Summary'!CC77="Yes"),OFFSET('Water Data'!$G$6,0,10*ROW('Water Data'!G71)),NA())</f>
        <v>#N/A</v>
      </c>
      <c r="O77" s="298" t="e">
        <f ca="1">+IF(AND(ISNUMBER(OFFSET('Water Data'!$G$9,0,10*ROW('Water Data'!G71))),'Data Summary'!CD77="Yes"),OFFSET('Water Data'!$G$9,0,10*ROW('Water Data'!G71)),NA())</f>
        <v>#N/A</v>
      </c>
      <c r="P77" s="298" t="e">
        <f ca="1">+IF(AND(ISNUMBER(OFFSET('Water Data'!$H$4,0,10*ROW('Water Data'!H71))),'Data Summary'!CE77="Yes"),100-OFFSET('Water Data'!$H$4,0,10*ROW('Water Data'!H71)),NA())</f>
        <v>#N/A</v>
      </c>
      <c r="Q77" s="298" t="e">
        <f ca="1">+IF(AND(ISNUMBER(OFFSET('Water Data'!$H$6,0,10*ROW('Water Data'!H71))),'Data Summary'!CF77="Yes"),OFFSET('Water Data'!$H$6,0,10*ROW('Water Data'!H71)),NA())</f>
        <v>#N/A</v>
      </c>
      <c r="R77" s="298" t="e">
        <f ca="1">+IF(AND(ISNUMBER(OFFSET('Water Data'!$H$9,0,10*ROW('Water Data'!H71))),'Data Summary'!CG77="Yes"),OFFSET('Water Data'!$H$9,0,10*ROW('Water Data'!H71)),NA())</f>
        <v>#N/A</v>
      </c>
      <c r="S77" s="298" t="e">
        <f ca="1">+IF(AND(ISNUMBER(OFFSET('Water Data'!$I$4,0,10*ROW('Water Data'!I71))),'Data Summary'!CH77="Yes"),100-OFFSET('Water Data'!$I$4,0,10*ROW('Water Data'!I71)),NA())</f>
        <v>#N/A</v>
      </c>
      <c r="T77" s="298" t="e">
        <f ca="1">+IF(AND(ISNUMBER(OFFSET('Water Data'!$I$6,0,10*ROW('Water Data'!I71))),'Data Summary'!CI77="Yes"),OFFSET('Water Data'!$I$6,0,10*ROW('Water Data'!I71)),NA())</f>
        <v>#N/A</v>
      </c>
      <c r="U77" s="298" t="e">
        <f ca="1">+IF(AND(ISNUMBER(OFFSET('Water Data'!$I$9,0,10*ROW('Water Data'!I71))),'Data Summary'!CJ77="Yes"),OFFSET('Water Data'!$I$9,0,10*ROW('Water Data'!I71)),NA())</f>
        <v>#N/A</v>
      </c>
      <c r="V77" s="299" t="e">
        <f ca="1">+IF(AND(ISNUMBER(OFFSET('Sanitation Data'!$D$4,0,10*ROW('Sanitation Data'!D71))),'Data Summary'!CK77="Yes"),100-OFFSET('Sanitation Data'!$D$4,0,10*ROW('Sanitation Data'!D71)),NA())</f>
        <v>#N/A</v>
      </c>
      <c r="W77" s="299" t="e">
        <f ca="1">+IF(AND(ISNUMBER(OFFSET('Sanitation Data'!$D$6,0,10*ROW('Sanitation Data'!D71))),'Data Summary'!CL77="Yes"),OFFSET('Sanitation Data'!$D$6,0,10*ROW('Sanitation Data'!D71)),NA())</f>
        <v>#N/A</v>
      </c>
      <c r="X77" s="299" t="e">
        <f ca="1">+IF(AND(ISNUMBER(OFFSET('Sanitation Data'!$D$10,0,10*ROW('Sanitation Data'!D71))),'Data Summary'!CM77="Yes"),OFFSET('Sanitation Data'!$D$10,0,10*ROW('Sanitation Data'!D71)),NA())</f>
        <v>#N/A</v>
      </c>
      <c r="Y77" s="299" t="e">
        <f ca="1">+IF(AND(ISNUMBER(OFFSET('Sanitation Data'!$D$11,0,10*ROW('Sanitation Data'!D71))),'Data Summary'!CN77="Yes"),OFFSET('Sanitation Data'!$D$11,0,10*ROW('Sanitation Data'!D71)),NA())</f>
        <v>#N/A</v>
      </c>
      <c r="Z77" s="299" t="e">
        <f ca="1">+IF(AND(ISNUMBER(OFFSET('Sanitation Data'!$D$12,0,10*ROW('Sanitation Data'!D71))),'Data Summary'!CO77="Yes"),OFFSET('Sanitation Data'!$D$12,0,10*ROW('Sanitation Data'!D71)),NA())</f>
        <v>#N/A</v>
      </c>
      <c r="AA77" s="299" t="e">
        <f ca="1">+IF(AND(ISNUMBER(OFFSET('Sanitation Data'!$E$4,0,10*ROW('Sanitation Data'!E71))),'Data Summary'!CP77="Yes"),100-OFFSET('Sanitation Data'!$E$4,0,10*ROW('Sanitation Data'!E71)),NA())</f>
        <v>#N/A</v>
      </c>
      <c r="AB77" s="299" t="e">
        <f ca="1">+IF(AND(ISNUMBER(OFFSET('Sanitation Data'!$E$6,0,10*ROW('Sanitation Data'!E71))),'Data Summary'!CQ77="Yes"),OFFSET('Sanitation Data'!$E$6,0,10*ROW('Sanitation Data'!E71)),NA())</f>
        <v>#N/A</v>
      </c>
      <c r="AC77" s="299" t="e">
        <f ca="1">+IF(AND(ISNUMBER(OFFSET('Sanitation Data'!$E$10,0,10*ROW('Sanitation Data'!E71))),'Data Summary'!CR77="Yes"),OFFSET('Sanitation Data'!$E$10,0,10*ROW('Sanitation Data'!E71)),NA())</f>
        <v>#N/A</v>
      </c>
      <c r="AD77" s="299" t="e">
        <f ca="1">+IF(AND(ISNUMBER(OFFSET('Sanitation Data'!$E$11,0,10*ROW('Sanitation Data'!E71))),'Data Summary'!CS77="Yes"),OFFSET('Sanitation Data'!$E$11,0,10*ROW('Sanitation Data'!E71)),NA())</f>
        <v>#N/A</v>
      </c>
      <c r="AE77" s="299" t="e">
        <f ca="1">+IF(AND(ISNUMBER(OFFSET('Sanitation Data'!$E$12,0,10*ROW('Sanitation Data'!E71))),'Data Summary'!CT77="Yes"),OFFSET('Sanitation Data'!$E$12,0,10*ROW('Sanitation Data'!E71)),NA())</f>
        <v>#N/A</v>
      </c>
      <c r="AF77" s="299" t="e">
        <f ca="1">+IF(AND(ISNUMBER(OFFSET('Sanitation Data'!$F$4,0,10*ROW('Sanitation Data'!F71))),'Data Summary'!CU77="Yes"),100-OFFSET('Sanitation Data'!$F$4,0,10*ROW('Sanitation Data'!F71)),NA())</f>
        <v>#N/A</v>
      </c>
      <c r="AG77" s="299" t="e">
        <f ca="1">+IF(AND(ISNUMBER(OFFSET('Sanitation Data'!$F$6,0,10*ROW('Sanitation Data'!F71))),'Data Summary'!CV77="Yes"),OFFSET('Sanitation Data'!$F$6,0,10*ROW('Sanitation Data'!F71)),NA())</f>
        <v>#N/A</v>
      </c>
      <c r="AH77" s="299" t="e">
        <f ca="1">+IF(AND(ISNUMBER(OFFSET('Sanitation Data'!$F$10,0,10*ROW('Sanitation Data'!F71))),'Data Summary'!CW77="Yes"),OFFSET('Sanitation Data'!$F$10,0,10*ROW('Sanitation Data'!F71)),NA())</f>
        <v>#N/A</v>
      </c>
      <c r="AI77" s="299" t="e">
        <f ca="1">+IF(AND(ISNUMBER(OFFSET('Sanitation Data'!$F$11,0,10*ROW('Sanitation Data'!F71))),'Data Summary'!CX77="Yes"),OFFSET('Sanitation Data'!$F$11,0,10*ROW('Sanitation Data'!F71)),NA())</f>
        <v>#N/A</v>
      </c>
      <c r="AJ77" s="299" t="e">
        <f ca="1">+IF(AND(ISNUMBER(OFFSET('Sanitation Data'!$F$12,0,10*ROW('Sanitation Data'!F71))),'Data Summary'!CY77="Yes"),OFFSET('Sanitation Data'!$F$12,0,10*ROW('Sanitation Data'!F71)),NA())</f>
        <v>#N/A</v>
      </c>
      <c r="AK77" s="299" t="e">
        <f ca="1">+IF(AND(ISNUMBER(OFFSET('Sanitation Data'!$G$4,0,10*ROW('Sanitation Data'!G71))),'Data Summary'!CZ77="Yes"),100-OFFSET('Sanitation Data'!$G$4,0,10*ROW('Sanitation Data'!G71)),NA())</f>
        <v>#N/A</v>
      </c>
      <c r="AL77" s="299" t="e">
        <f ca="1">+IF(AND(ISNUMBER(OFFSET('Sanitation Data'!$G$6,0,10*ROW('Sanitation Data'!G71))),'Data Summary'!DA77="Yes"),OFFSET('Sanitation Data'!$G$6,0,10*ROW('Sanitation Data'!G71)),NA())</f>
        <v>#N/A</v>
      </c>
      <c r="AM77" s="299" t="e">
        <f ca="1">+IF(AND(ISNUMBER(OFFSET('Sanitation Data'!$G$10,0,10*ROW('Sanitation Data'!G71))),'Data Summary'!DB77="Yes"),OFFSET('Sanitation Data'!$G$10,0,10*ROW('Sanitation Data'!G71)),NA())</f>
        <v>#N/A</v>
      </c>
      <c r="AN77" s="299" t="e">
        <f ca="1">+IF(AND(ISNUMBER(OFFSET('Sanitation Data'!$G$11,0,10*ROW('Sanitation Data'!G71))),'Data Summary'!DC77="Yes"),OFFSET('Sanitation Data'!$G$11,0,10*ROW('Sanitation Data'!G71)),NA())</f>
        <v>#N/A</v>
      </c>
      <c r="AO77" s="299" t="e">
        <f ca="1">+IF(AND(ISNUMBER(OFFSET('Sanitation Data'!$G$12,0,10*ROW('Sanitation Data'!G71))),'Data Summary'!DD77="Yes"),OFFSET('Sanitation Data'!$G$12,0,10*ROW('Sanitation Data'!G71)),NA())</f>
        <v>#N/A</v>
      </c>
      <c r="AP77" s="299" t="e">
        <f ca="1">+IF(AND(ISNUMBER(OFFSET('Sanitation Data'!$H$4,0,10*ROW('Sanitation Data'!H71))),'Data Summary'!DE77="Yes"),100-OFFSET('Sanitation Data'!$H$4,0,10*ROW('Sanitation Data'!H71)),NA())</f>
        <v>#N/A</v>
      </c>
      <c r="AQ77" s="299" t="e">
        <f ca="1">+IF(AND(ISNUMBER(OFFSET('Sanitation Data'!$H$6,0,10*ROW('Sanitation Data'!H71))),'Data Summary'!DF77="Yes"),OFFSET('Sanitation Data'!$H$6,0,10*ROW('Sanitation Data'!H71)),NA())</f>
        <v>#N/A</v>
      </c>
      <c r="AR77" s="299" t="e">
        <f ca="1">+IF(AND(ISNUMBER(OFFSET('Sanitation Data'!$H$10,0,10*ROW('Sanitation Data'!H71))),'Data Summary'!DG77="Yes"),OFFSET('Sanitation Data'!$H$10,0,10*ROW('Sanitation Data'!H71)),NA())</f>
        <v>#N/A</v>
      </c>
      <c r="AS77" s="299" t="e">
        <f ca="1">+IF(AND(ISNUMBER(OFFSET('Sanitation Data'!$H$11,0,10*ROW('Sanitation Data'!H71))),'Data Summary'!DH77="Yes"),OFFSET('Sanitation Data'!$H$11,0,10*ROW('Sanitation Data'!H71)),NA())</f>
        <v>#N/A</v>
      </c>
      <c r="AT77" s="299" t="e">
        <f ca="1">+IF(AND(ISNUMBER(OFFSET('Sanitation Data'!$H$12,0,10*ROW('Sanitation Data'!H71))),'Data Summary'!DI77="Yes"),OFFSET('Sanitation Data'!$H$12,0,10*ROW('Sanitation Data'!H71)),NA())</f>
        <v>#N/A</v>
      </c>
      <c r="AU77" s="299" t="e">
        <f ca="1">+IF(AND(ISNUMBER(OFFSET('Sanitation Data'!$I$4,0,10*ROW('Sanitation Data'!I71))),'Data Summary'!DJ77="Yes"),100-OFFSET('Sanitation Data'!$I$4,0,10*ROW('Sanitation Data'!I71)),NA())</f>
        <v>#N/A</v>
      </c>
      <c r="AV77" s="299" t="e">
        <f ca="1">+IF(AND(ISNUMBER(OFFSET('Sanitation Data'!$I$6,0,10*ROW('Sanitation Data'!I71))),'Data Summary'!DK77="Yes"),OFFSET('Sanitation Data'!$I$6,0,10*ROW('Sanitation Data'!I71)),NA())</f>
        <v>#N/A</v>
      </c>
      <c r="AW77" s="299" t="e">
        <f ca="1">+IF(AND(ISNUMBER(OFFSET('Sanitation Data'!$I$10,0,10*ROW('Sanitation Data'!I71))),'Data Summary'!DL77="Yes"),OFFSET('Sanitation Data'!$I$10,0,10*ROW('Sanitation Data'!I71)),NA())</f>
        <v>#N/A</v>
      </c>
      <c r="AX77" s="299" t="e">
        <f ca="1">+IF(AND(ISNUMBER(OFFSET('Sanitation Data'!$I$11,0,10*ROW('Sanitation Data'!I71))),'Data Summary'!DM77="Yes"),OFFSET('Sanitation Data'!$I$11,0,10*ROW('Sanitation Data'!I71)),NA())</f>
        <v>#N/A</v>
      </c>
      <c r="AY77" s="299" t="e">
        <f ca="1">+IF(AND(ISNUMBER(OFFSET('Sanitation Data'!$I$12,0,10*ROW('Sanitation Data'!I71))),'Data Summary'!DN77="Yes"),OFFSET('Sanitation Data'!$I$12,0,10*ROW('Sanitation Data'!I71)),NA())</f>
        <v>#N/A</v>
      </c>
      <c r="AZ77" s="300" t="e">
        <f ca="1">+IF(AND(ISNUMBER(OFFSET('Hygiene Data'!$D$5,0,10*ROW('Hygiene Data'!D71))),'Data Summary'!DO77="Yes"),OFFSET('Hygiene Data'!$D$5,0,10*ROW('Hygiene Data'!D71)),NA())</f>
        <v>#N/A</v>
      </c>
      <c r="BA77" s="300" t="e">
        <f ca="1">+IF(AND(ISNUMBER(OFFSET('Hygiene Data'!$D$7,0,10*ROW('Hygiene Data'!D71))),'Data Summary'!DP77="Yes"),OFFSET('Hygiene Data'!$D$7,0,10*ROW('Hygiene Data'!D71)),NA())</f>
        <v>#N/A</v>
      </c>
      <c r="BB77" s="300" t="e">
        <f ca="1">+IF(AND(ISNUMBER(OFFSET('Hygiene Data'!$D$9,0,10*ROW('Hygiene Data'!D71))),'Data Summary'!DQ77="Yes"),OFFSET('Hygiene Data'!$D$9,0,10*ROW('Hygiene Data'!D71)),NA())</f>
        <v>#N/A</v>
      </c>
      <c r="BC77" s="300" t="e">
        <f ca="1">+IF(AND(ISNUMBER(OFFSET('Hygiene Data'!$E$5,0,10*ROW('Hygiene Data'!E71))),'Data Summary'!DR77="Yes"),OFFSET('Hygiene Data'!$E$5,0,10*ROW('Hygiene Data'!E71)),NA())</f>
        <v>#N/A</v>
      </c>
      <c r="BD77" s="300" t="e">
        <f ca="1">+IF(AND(ISNUMBER(OFFSET('Hygiene Data'!$E$7,0,10*ROW('Hygiene Data'!E71))),'Data Summary'!DS77="Yes"),OFFSET('Hygiene Data'!$E$7,0,10*ROW('Hygiene Data'!E71)),NA())</f>
        <v>#N/A</v>
      </c>
      <c r="BE77" s="300" t="e">
        <f ca="1">+IF(AND(ISNUMBER(OFFSET('Hygiene Data'!$E$9,0,10*ROW('Hygiene Data'!E71))),'Data Summary'!DT77="Yes"),OFFSET('Hygiene Data'!$E$9,0,10*ROW('Hygiene Data'!E71)),NA())</f>
        <v>#N/A</v>
      </c>
      <c r="BF77" s="300" t="e">
        <f ca="1">+IF(AND(ISNUMBER(OFFSET('Hygiene Data'!$F$5,0,10*ROW('Hygiene Data'!F71))),'Data Summary'!DU77="Yes"),OFFSET('Hygiene Data'!$F$5,0,10*ROW('Hygiene Data'!F71)),NA())</f>
        <v>#N/A</v>
      </c>
      <c r="BG77" s="300" t="e">
        <f ca="1">+IF(AND(ISNUMBER(OFFSET('Hygiene Data'!$F$7,0,10*ROW('Hygiene Data'!F71))),'Data Summary'!DV77="Yes"),OFFSET('Hygiene Data'!$F$7,0,10*ROW('Hygiene Data'!F71)),NA())</f>
        <v>#N/A</v>
      </c>
      <c r="BH77" s="300" t="e">
        <f ca="1">+IF(AND(ISNUMBER(OFFSET('Hygiene Data'!$F$9,0,10*ROW('Hygiene Data'!F71))),'Data Summary'!DW77="Yes"),OFFSET('Hygiene Data'!$F$9,0,10*ROW('Hygiene Data'!F71)),NA())</f>
        <v>#N/A</v>
      </c>
      <c r="BI77" s="300" t="e">
        <f ca="1">+IF(AND(ISNUMBER(OFFSET('Hygiene Data'!$G$5,0,10*ROW('Hygiene Data'!G71))),'Data Summary'!DX77="Yes"),OFFSET('Hygiene Data'!$G$5,0,10*ROW('Hygiene Data'!G71)),NA())</f>
        <v>#N/A</v>
      </c>
      <c r="BJ77" s="300" t="e">
        <f ca="1">+IF(AND(ISNUMBER(OFFSET('Hygiene Data'!$G$7,0,10*ROW('Hygiene Data'!G71))),'Data Summary'!DY77="Yes"),OFFSET('Hygiene Data'!$G$7,0,10*ROW('Hygiene Data'!G71)),NA())</f>
        <v>#N/A</v>
      </c>
      <c r="BK77" s="300" t="e">
        <f ca="1">+IF(AND(ISNUMBER(OFFSET('Hygiene Data'!$G$9,0,10*ROW('Hygiene Data'!G71))),'Data Summary'!DZ77="Yes"),OFFSET('Hygiene Data'!$G$9,0,10*ROW('Hygiene Data'!G71)),NA())</f>
        <v>#N/A</v>
      </c>
      <c r="BL77" s="300" t="e">
        <f ca="1">+IF(AND(ISNUMBER(OFFSET('Hygiene Data'!$H$5,0,10*ROW('Hygiene Data'!H71))),'Data Summary'!EA77="Yes"),OFFSET('Hygiene Data'!$H$5,0,10*ROW('Hygiene Data'!H71)),NA())</f>
        <v>#N/A</v>
      </c>
      <c r="BM77" s="300" t="e">
        <f ca="1">+IF(AND(ISNUMBER(OFFSET('Hygiene Data'!$H$7,0,10*ROW('Hygiene Data'!H71))),'Data Summary'!EB77="Yes"),OFFSET('Hygiene Data'!$H$7,0,10*ROW('Hygiene Data'!H71)),NA())</f>
        <v>#N/A</v>
      </c>
      <c r="BN77" s="300" t="e">
        <f ca="1">+IF(AND(ISNUMBER(OFFSET('Hygiene Data'!$H$9,0,10*ROW('Hygiene Data'!H71))),'Data Summary'!EC77="Yes"),OFFSET('Hygiene Data'!$H$9,0,10*ROW('Hygiene Data'!H71)),NA())</f>
        <v>#N/A</v>
      </c>
      <c r="BO77" s="300" t="e">
        <f ca="1">+IF(AND(ISNUMBER(OFFSET('Hygiene Data'!$I$5,0,10*ROW('Hygiene Data'!I71))),'Data Summary'!ED77="Yes"),OFFSET('Hygiene Data'!$I$5,0,10*ROW('Hygiene Data'!I71)),NA())</f>
        <v>#N/A</v>
      </c>
      <c r="BP77" s="300" t="e">
        <f ca="1">+IF(AND(ISNUMBER(OFFSET('Hygiene Data'!$I$7,0,10*ROW('Hygiene Data'!I71))),'Data Summary'!EE77="Yes"),OFFSET('Hygiene Data'!$I$7,0,10*ROW('Hygiene Data'!I71)),NA())</f>
        <v>#N/A</v>
      </c>
      <c r="BQ77" s="300" t="e">
        <f ca="1">+IF(AND(ISNUMBER(OFFSET('Hygiene Data'!$I$9,0,10*ROW('Hygiene Data'!I71))),'Data Summary'!EF77="Yes"),OFFSET('Hygiene Data'!$I$9,0,10*ROW('Hygiene Data'!I71)),NA())</f>
        <v>#N/A</v>
      </c>
    </row>
    <row r="78" spans="1:69" x14ac:dyDescent="0.2">
      <c r="A78" s="296" t="e">
        <f ca="1">+RIGHT('Data Summary'!A78,LEN('Data Summary'!A78)-9)</f>
        <v>#VALUE!</v>
      </c>
      <c r="B78" s="270" t="str">
        <f ca="1">+IF(ISTEXT('Data Summary'!B78),'Data Summary'!B78,"")</f>
        <v/>
      </c>
      <c r="C78" s="297" t="e">
        <f ca="1">+VALUE('Data Summary'!C78)</f>
        <v>#VALUE!</v>
      </c>
      <c r="D78" s="298" t="e">
        <f ca="1">+IF(AND(ISNUMBER(OFFSET('Water Data'!$D$4,0,10*ROW('Water Data'!D72))),'Data Summary'!BS78="Yes"),100-OFFSET('Water Data'!$D$4,0,10*ROW('Water Data'!D72)),NA())</f>
        <v>#N/A</v>
      </c>
      <c r="E78" s="298" t="e">
        <f ca="1">+IF(AND(ISNUMBER(OFFSET('Water Data'!$D$6,0,10*ROW('Water Data'!D72))),'Data Summary'!BT78="Yes"),OFFSET('Water Data'!$D$6,0,10*ROW('Water Data'!D72)),NA())</f>
        <v>#N/A</v>
      </c>
      <c r="F78" s="298" t="e">
        <f ca="1">+IF(AND(ISNUMBER(OFFSET('Water Data'!$D$9,0,10*ROW('Water Data'!D72))),'Data Summary'!BU78="Yes"),OFFSET('Water Data'!$D$9,0,10*ROW('Water Data'!D72)),NA())</f>
        <v>#N/A</v>
      </c>
      <c r="G78" s="298" t="e">
        <f ca="1">+IF(AND(ISNUMBER(OFFSET('Water Data'!$E$4,0,10*ROW('Water Data'!E72))),'Data Summary'!BV78="Yes"),100-OFFSET('Water Data'!$E$4,0,10*ROW('Water Data'!E72)),NA())</f>
        <v>#N/A</v>
      </c>
      <c r="H78" s="298" t="e">
        <f ca="1">+IF(AND(ISNUMBER(OFFSET('Water Data'!$E$6,0,10*ROW('Water Data'!E72))),'Data Summary'!BW78="Yes"),OFFSET('Water Data'!$E$6,0,10*ROW('Water Data'!E72)),NA())</f>
        <v>#N/A</v>
      </c>
      <c r="I78" s="298" t="e">
        <f ca="1">+IF(AND(ISNUMBER(OFFSET('Water Data'!$E$9,0,10*ROW('Water Data'!E72))),'Data Summary'!BX78="Yes"),OFFSET('Water Data'!$E$9,0,10*ROW('Water Data'!E72)),NA())</f>
        <v>#N/A</v>
      </c>
      <c r="J78" s="298" t="e">
        <f ca="1">+IF(AND(ISNUMBER(OFFSET('Water Data'!$F$4,0,10*ROW('Water Data'!F72))),'Data Summary'!BY78="Yes"),100-OFFSET('Water Data'!$F$4,0,10*ROW('Water Data'!F72)),NA())</f>
        <v>#N/A</v>
      </c>
      <c r="K78" s="298" t="e">
        <f ca="1">+IF(AND(ISNUMBER(OFFSET('Water Data'!$F$6,0,10*ROW('Water Data'!F72))),'Data Summary'!BZ78="Yes"),OFFSET('Water Data'!$F$6,0,10*ROW('Water Data'!F72)),NA())</f>
        <v>#N/A</v>
      </c>
      <c r="L78" s="298" t="e">
        <f ca="1">+IF(AND(ISNUMBER(OFFSET('Water Data'!$F$9,0,10*ROW('Water Data'!F72))),'Data Summary'!CA78="Yes"),OFFSET('Water Data'!$F$9,0,10*ROW('Water Data'!F72)),NA())</f>
        <v>#N/A</v>
      </c>
      <c r="M78" s="298" t="e">
        <f ca="1">+IF(AND(ISNUMBER(OFFSET('Water Data'!$G$4,0,10*ROW('Water Data'!G72))),'Data Summary'!CB78="Yes"),100-OFFSET('Water Data'!$G$4,0,10*ROW('Water Data'!G72)),NA())</f>
        <v>#N/A</v>
      </c>
      <c r="N78" s="298" t="e">
        <f ca="1">+IF(AND(ISNUMBER(OFFSET('Water Data'!$G$6,0,10*ROW('Water Data'!G72))),'Data Summary'!CC78="Yes"),OFFSET('Water Data'!$G$6,0,10*ROW('Water Data'!G72)),NA())</f>
        <v>#N/A</v>
      </c>
      <c r="O78" s="298" t="e">
        <f ca="1">+IF(AND(ISNUMBER(OFFSET('Water Data'!$G$9,0,10*ROW('Water Data'!G72))),'Data Summary'!CD78="Yes"),OFFSET('Water Data'!$G$9,0,10*ROW('Water Data'!G72)),NA())</f>
        <v>#N/A</v>
      </c>
      <c r="P78" s="298" t="e">
        <f ca="1">+IF(AND(ISNUMBER(OFFSET('Water Data'!$H$4,0,10*ROW('Water Data'!H72))),'Data Summary'!CE78="Yes"),100-OFFSET('Water Data'!$H$4,0,10*ROW('Water Data'!H72)),NA())</f>
        <v>#N/A</v>
      </c>
      <c r="Q78" s="298" t="e">
        <f ca="1">+IF(AND(ISNUMBER(OFFSET('Water Data'!$H$6,0,10*ROW('Water Data'!H72))),'Data Summary'!CF78="Yes"),OFFSET('Water Data'!$H$6,0,10*ROW('Water Data'!H72)),NA())</f>
        <v>#N/A</v>
      </c>
      <c r="R78" s="298" t="e">
        <f ca="1">+IF(AND(ISNUMBER(OFFSET('Water Data'!$H$9,0,10*ROW('Water Data'!H72))),'Data Summary'!CG78="Yes"),OFFSET('Water Data'!$H$9,0,10*ROW('Water Data'!H72)),NA())</f>
        <v>#N/A</v>
      </c>
      <c r="S78" s="298" t="e">
        <f ca="1">+IF(AND(ISNUMBER(OFFSET('Water Data'!$I$4,0,10*ROW('Water Data'!I72))),'Data Summary'!CH78="Yes"),100-OFFSET('Water Data'!$I$4,0,10*ROW('Water Data'!I72)),NA())</f>
        <v>#N/A</v>
      </c>
      <c r="T78" s="298" t="e">
        <f ca="1">+IF(AND(ISNUMBER(OFFSET('Water Data'!$I$6,0,10*ROW('Water Data'!I72))),'Data Summary'!CI78="Yes"),OFFSET('Water Data'!$I$6,0,10*ROW('Water Data'!I72)),NA())</f>
        <v>#N/A</v>
      </c>
      <c r="U78" s="298" t="e">
        <f ca="1">+IF(AND(ISNUMBER(OFFSET('Water Data'!$I$9,0,10*ROW('Water Data'!I72))),'Data Summary'!CJ78="Yes"),OFFSET('Water Data'!$I$9,0,10*ROW('Water Data'!I72)),NA())</f>
        <v>#N/A</v>
      </c>
      <c r="V78" s="299" t="e">
        <f ca="1">+IF(AND(ISNUMBER(OFFSET('Sanitation Data'!$D$4,0,10*ROW('Sanitation Data'!D72))),'Data Summary'!CK78="Yes"),100-OFFSET('Sanitation Data'!$D$4,0,10*ROW('Sanitation Data'!D72)),NA())</f>
        <v>#N/A</v>
      </c>
      <c r="W78" s="299" t="e">
        <f ca="1">+IF(AND(ISNUMBER(OFFSET('Sanitation Data'!$D$6,0,10*ROW('Sanitation Data'!D72))),'Data Summary'!CL78="Yes"),OFFSET('Sanitation Data'!$D$6,0,10*ROW('Sanitation Data'!D72)),NA())</f>
        <v>#N/A</v>
      </c>
      <c r="X78" s="299" t="e">
        <f ca="1">+IF(AND(ISNUMBER(OFFSET('Sanitation Data'!$D$10,0,10*ROW('Sanitation Data'!D72))),'Data Summary'!CM78="Yes"),OFFSET('Sanitation Data'!$D$10,0,10*ROW('Sanitation Data'!D72)),NA())</f>
        <v>#N/A</v>
      </c>
      <c r="Y78" s="299" t="e">
        <f ca="1">+IF(AND(ISNUMBER(OFFSET('Sanitation Data'!$D$11,0,10*ROW('Sanitation Data'!D72))),'Data Summary'!CN78="Yes"),OFFSET('Sanitation Data'!$D$11,0,10*ROW('Sanitation Data'!D72)),NA())</f>
        <v>#N/A</v>
      </c>
      <c r="Z78" s="299" t="e">
        <f ca="1">+IF(AND(ISNUMBER(OFFSET('Sanitation Data'!$D$12,0,10*ROW('Sanitation Data'!D72))),'Data Summary'!CO78="Yes"),OFFSET('Sanitation Data'!$D$12,0,10*ROW('Sanitation Data'!D72)),NA())</f>
        <v>#N/A</v>
      </c>
      <c r="AA78" s="299" t="e">
        <f ca="1">+IF(AND(ISNUMBER(OFFSET('Sanitation Data'!$E$4,0,10*ROW('Sanitation Data'!E72))),'Data Summary'!CP78="Yes"),100-OFFSET('Sanitation Data'!$E$4,0,10*ROW('Sanitation Data'!E72)),NA())</f>
        <v>#N/A</v>
      </c>
      <c r="AB78" s="299" t="e">
        <f ca="1">+IF(AND(ISNUMBER(OFFSET('Sanitation Data'!$E$6,0,10*ROW('Sanitation Data'!E72))),'Data Summary'!CQ78="Yes"),OFFSET('Sanitation Data'!$E$6,0,10*ROW('Sanitation Data'!E72)),NA())</f>
        <v>#N/A</v>
      </c>
      <c r="AC78" s="299" t="e">
        <f ca="1">+IF(AND(ISNUMBER(OFFSET('Sanitation Data'!$E$10,0,10*ROW('Sanitation Data'!E72))),'Data Summary'!CR78="Yes"),OFFSET('Sanitation Data'!$E$10,0,10*ROW('Sanitation Data'!E72)),NA())</f>
        <v>#N/A</v>
      </c>
      <c r="AD78" s="299" t="e">
        <f ca="1">+IF(AND(ISNUMBER(OFFSET('Sanitation Data'!$E$11,0,10*ROW('Sanitation Data'!E72))),'Data Summary'!CS78="Yes"),OFFSET('Sanitation Data'!$E$11,0,10*ROW('Sanitation Data'!E72)),NA())</f>
        <v>#N/A</v>
      </c>
      <c r="AE78" s="299" t="e">
        <f ca="1">+IF(AND(ISNUMBER(OFFSET('Sanitation Data'!$E$12,0,10*ROW('Sanitation Data'!E72))),'Data Summary'!CT78="Yes"),OFFSET('Sanitation Data'!$E$12,0,10*ROW('Sanitation Data'!E72)),NA())</f>
        <v>#N/A</v>
      </c>
      <c r="AF78" s="299" t="e">
        <f ca="1">+IF(AND(ISNUMBER(OFFSET('Sanitation Data'!$F$4,0,10*ROW('Sanitation Data'!F72))),'Data Summary'!CU78="Yes"),100-OFFSET('Sanitation Data'!$F$4,0,10*ROW('Sanitation Data'!F72)),NA())</f>
        <v>#N/A</v>
      </c>
      <c r="AG78" s="299" t="e">
        <f ca="1">+IF(AND(ISNUMBER(OFFSET('Sanitation Data'!$F$6,0,10*ROW('Sanitation Data'!F72))),'Data Summary'!CV78="Yes"),OFFSET('Sanitation Data'!$F$6,0,10*ROW('Sanitation Data'!F72)),NA())</f>
        <v>#N/A</v>
      </c>
      <c r="AH78" s="299" t="e">
        <f ca="1">+IF(AND(ISNUMBER(OFFSET('Sanitation Data'!$F$10,0,10*ROW('Sanitation Data'!F72))),'Data Summary'!CW78="Yes"),OFFSET('Sanitation Data'!$F$10,0,10*ROW('Sanitation Data'!F72)),NA())</f>
        <v>#N/A</v>
      </c>
      <c r="AI78" s="299" t="e">
        <f ca="1">+IF(AND(ISNUMBER(OFFSET('Sanitation Data'!$F$11,0,10*ROW('Sanitation Data'!F72))),'Data Summary'!CX78="Yes"),OFFSET('Sanitation Data'!$F$11,0,10*ROW('Sanitation Data'!F72)),NA())</f>
        <v>#N/A</v>
      </c>
      <c r="AJ78" s="299" t="e">
        <f ca="1">+IF(AND(ISNUMBER(OFFSET('Sanitation Data'!$F$12,0,10*ROW('Sanitation Data'!F72))),'Data Summary'!CY78="Yes"),OFFSET('Sanitation Data'!$F$12,0,10*ROW('Sanitation Data'!F72)),NA())</f>
        <v>#N/A</v>
      </c>
      <c r="AK78" s="299" t="e">
        <f ca="1">+IF(AND(ISNUMBER(OFFSET('Sanitation Data'!$G$4,0,10*ROW('Sanitation Data'!G72))),'Data Summary'!CZ78="Yes"),100-OFFSET('Sanitation Data'!$G$4,0,10*ROW('Sanitation Data'!G72)),NA())</f>
        <v>#N/A</v>
      </c>
      <c r="AL78" s="299" t="e">
        <f ca="1">+IF(AND(ISNUMBER(OFFSET('Sanitation Data'!$G$6,0,10*ROW('Sanitation Data'!G72))),'Data Summary'!DA78="Yes"),OFFSET('Sanitation Data'!$G$6,0,10*ROW('Sanitation Data'!G72)),NA())</f>
        <v>#N/A</v>
      </c>
      <c r="AM78" s="299" t="e">
        <f ca="1">+IF(AND(ISNUMBER(OFFSET('Sanitation Data'!$G$10,0,10*ROW('Sanitation Data'!G72))),'Data Summary'!DB78="Yes"),OFFSET('Sanitation Data'!$G$10,0,10*ROW('Sanitation Data'!G72)),NA())</f>
        <v>#N/A</v>
      </c>
      <c r="AN78" s="299" t="e">
        <f ca="1">+IF(AND(ISNUMBER(OFFSET('Sanitation Data'!$G$11,0,10*ROW('Sanitation Data'!G72))),'Data Summary'!DC78="Yes"),OFFSET('Sanitation Data'!$G$11,0,10*ROW('Sanitation Data'!G72)),NA())</f>
        <v>#N/A</v>
      </c>
      <c r="AO78" s="299" t="e">
        <f ca="1">+IF(AND(ISNUMBER(OFFSET('Sanitation Data'!$G$12,0,10*ROW('Sanitation Data'!G72))),'Data Summary'!DD78="Yes"),OFFSET('Sanitation Data'!$G$12,0,10*ROW('Sanitation Data'!G72)),NA())</f>
        <v>#N/A</v>
      </c>
      <c r="AP78" s="299" t="e">
        <f ca="1">+IF(AND(ISNUMBER(OFFSET('Sanitation Data'!$H$4,0,10*ROW('Sanitation Data'!H72))),'Data Summary'!DE78="Yes"),100-OFFSET('Sanitation Data'!$H$4,0,10*ROW('Sanitation Data'!H72)),NA())</f>
        <v>#N/A</v>
      </c>
      <c r="AQ78" s="299" t="e">
        <f ca="1">+IF(AND(ISNUMBER(OFFSET('Sanitation Data'!$H$6,0,10*ROW('Sanitation Data'!H72))),'Data Summary'!DF78="Yes"),OFFSET('Sanitation Data'!$H$6,0,10*ROW('Sanitation Data'!H72)),NA())</f>
        <v>#N/A</v>
      </c>
      <c r="AR78" s="299" t="e">
        <f ca="1">+IF(AND(ISNUMBER(OFFSET('Sanitation Data'!$H$10,0,10*ROW('Sanitation Data'!H72))),'Data Summary'!DG78="Yes"),OFFSET('Sanitation Data'!$H$10,0,10*ROW('Sanitation Data'!H72)),NA())</f>
        <v>#N/A</v>
      </c>
      <c r="AS78" s="299" t="e">
        <f ca="1">+IF(AND(ISNUMBER(OFFSET('Sanitation Data'!$H$11,0,10*ROW('Sanitation Data'!H72))),'Data Summary'!DH78="Yes"),OFFSET('Sanitation Data'!$H$11,0,10*ROW('Sanitation Data'!H72)),NA())</f>
        <v>#N/A</v>
      </c>
      <c r="AT78" s="299" t="e">
        <f ca="1">+IF(AND(ISNUMBER(OFFSET('Sanitation Data'!$H$12,0,10*ROW('Sanitation Data'!H72))),'Data Summary'!DI78="Yes"),OFFSET('Sanitation Data'!$H$12,0,10*ROW('Sanitation Data'!H72)),NA())</f>
        <v>#N/A</v>
      </c>
      <c r="AU78" s="299" t="e">
        <f ca="1">+IF(AND(ISNUMBER(OFFSET('Sanitation Data'!$I$4,0,10*ROW('Sanitation Data'!I72))),'Data Summary'!DJ78="Yes"),100-OFFSET('Sanitation Data'!$I$4,0,10*ROW('Sanitation Data'!I72)),NA())</f>
        <v>#N/A</v>
      </c>
      <c r="AV78" s="299" t="e">
        <f ca="1">+IF(AND(ISNUMBER(OFFSET('Sanitation Data'!$I$6,0,10*ROW('Sanitation Data'!I72))),'Data Summary'!DK78="Yes"),OFFSET('Sanitation Data'!$I$6,0,10*ROW('Sanitation Data'!I72)),NA())</f>
        <v>#N/A</v>
      </c>
      <c r="AW78" s="299" t="e">
        <f ca="1">+IF(AND(ISNUMBER(OFFSET('Sanitation Data'!$I$10,0,10*ROW('Sanitation Data'!I72))),'Data Summary'!DL78="Yes"),OFFSET('Sanitation Data'!$I$10,0,10*ROW('Sanitation Data'!I72)),NA())</f>
        <v>#N/A</v>
      </c>
      <c r="AX78" s="299" t="e">
        <f ca="1">+IF(AND(ISNUMBER(OFFSET('Sanitation Data'!$I$11,0,10*ROW('Sanitation Data'!I72))),'Data Summary'!DM78="Yes"),OFFSET('Sanitation Data'!$I$11,0,10*ROW('Sanitation Data'!I72)),NA())</f>
        <v>#N/A</v>
      </c>
      <c r="AY78" s="299" t="e">
        <f ca="1">+IF(AND(ISNUMBER(OFFSET('Sanitation Data'!$I$12,0,10*ROW('Sanitation Data'!I72))),'Data Summary'!DN78="Yes"),OFFSET('Sanitation Data'!$I$12,0,10*ROW('Sanitation Data'!I72)),NA())</f>
        <v>#N/A</v>
      </c>
      <c r="AZ78" s="300" t="e">
        <f ca="1">+IF(AND(ISNUMBER(OFFSET('Hygiene Data'!$D$5,0,10*ROW('Hygiene Data'!D72))),'Data Summary'!DO78="Yes"),OFFSET('Hygiene Data'!$D$5,0,10*ROW('Hygiene Data'!D72)),NA())</f>
        <v>#N/A</v>
      </c>
      <c r="BA78" s="300" t="e">
        <f ca="1">+IF(AND(ISNUMBER(OFFSET('Hygiene Data'!$D$7,0,10*ROW('Hygiene Data'!D72))),'Data Summary'!DP78="Yes"),OFFSET('Hygiene Data'!$D$7,0,10*ROW('Hygiene Data'!D72)),NA())</f>
        <v>#N/A</v>
      </c>
      <c r="BB78" s="300" t="e">
        <f ca="1">+IF(AND(ISNUMBER(OFFSET('Hygiene Data'!$D$9,0,10*ROW('Hygiene Data'!D72))),'Data Summary'!DQ78="Yes"),OFFSET('Hygiene Data'!$D$9,0,10*ROW('Hygiene Data'!D72)),NA())</f>
        <v>#N/A</v>
      </c>
      <c r="BC78" s="300" t="e">
        <f ca="1">+IF(AND(ISNUMBER(OFFSET('Hygiene Data'!$E$5,0,10*ROW('Hygiene Data'!E72))),'Data Summary'!DR78="Yes"),OFFSET('Hygiene Data'!$E$5,0,10*ROW('Hygiene Data'!E72)),NA())</f>
        <v>#N/A</v>
      </c>
      <c r="BD78" s="300" t="e">
        <f ca="1">+IF(AND(ISNUMBER(OFFSET('Hygiene Data'!$E$7,0,10*ROW('Hygiene Data'!E72))),'Data Summary'!DS78="Yes"),OFFSET('Hygiene Data'!$E$7,0,10*ROW('Hygiene Data'!E72)),NA())</f>
        <v>#N/A</v>
      </c>
      <c r="BE78" s="300" t="e">
        <f ca="1">+IF(AND(ISNUMBER(OFFSET('Hygiene Data'!$E$9,0,10*ROW('Hygiene Data'!E72))),'Data Summary'!DT78="Yes"),OFFSET('Hygiene Data'!$E$9,0,10*ROW('Hygiene Data'!E72)),NA())</f>
        <v>#N/A</v>
      </c>
      <c r="BF78" s="300" t="e">
        <f ca="1">+IF(AND(ISNUMBER(OFFSET('Hygiene Data'!$F$5,0,10*ROW('Hygiene Data'!F72))),'Data Summary'!DU78="Yes"),OFFSET('Hygiene Data'!$F$5,0,10*ROW('Hygiene Data'!F72)),NA())</f>
        <v>#N/A</v>
      </c>
      <c r="BG78" s="300" t="e">
        <f ca="1">+IF(AND(ISNUMBER(OFFSET('Hygiene Data'!$F$7,0,10*ROW('Hygiene Data'!F72))),'Data Summary'!DV78="Yes"),OFFSET('Hygiene Data'!$F$7,0,10*ROW('Hygiene Data'!F72)),NA())</f>
        <v>#N/A</v>
      </c>
      <c r="BH78" s="300" t="e">
        <f ca="1">+IF(AND(ISNUMBER(OFFSET('Hygiene Data'!$F$9,0,10*ROW('Hygiene Data'!F72))),'Data Summary'!DW78="Yes"),OFFSET('Hygiene Data'!$F$9,0,10*ROW('Hygiene Data'!F72)),NA())</f>
        <v>#N/A</v>
      </c>
      <c r="BI78" s="300" t="e">
        <f ca="1">+IF(AND(ISNUMBER(OFFSET('Hygiene Data'!$G$5,0,10*ROW('Hygiene Data'!G72))),'Data Summary'!DX78="Yes"),OFFSET('Hygiene Data'!$G$5,0,10*ROW('Hygiene Data'!G72)),NA())</f>
        <v>#N/A</v>
      </c>
      <c r="BJ78" s="300" t="e">
        <f ca="1">+IF(AND(ISNUMBER(OFFSET('Hygiene Data'!$G$7,0,10*ROW('Hygiene Data'!G72))),'Data Summary'!DY78="Yes"),OFFSET('Hygiene Data'!$G$7,0,10*ROW('Hygiene Data'!G72)),NA())</f>
        <v>#N/A</v>
      </c>
      <c r="BK78" s="300" t="e">
        <f ca="1">+IF(AND(ISNUMBER(OFFSET('Hygiene Data'!$G$9,0,10*ROW('Hygiene Data'!G72))),'Data Summary'!DZ78="Yes"),OFFSET('Hygiene Data'!$G$9,0,10*ROW('Hygiene Data'!G72)),NA())</f>
        <v>#N/A</v>
      </c>
      <c r="BL78" s="300" t="e">
        <f ca="1">+IF(AND(ISNUMBER(OFFSET('Hygiene Data'!$H$5,0,10*ROW('Hygiene Data'!H72))),'Data Summary'!EA78="Yes"),OFFSET('Hygiene Data'!$H$5,0,10*ROW('Hygiene Data'!H72)),NA())</f>
        <v>#N/A</v>
      </c>
      <c r="BM78" s="300" t="e">
        <f ca="1">+IF(AND(ISNUMBER(OFFSET('Hygiene Data'!$H$7,0,10*ROW('Hygiene Data'!H72))),'Data Summary'!EB78="Yes"),OFFSET('Hygiene Data'!$H$7,0,10*ROW('Hygiene Data'!H72)),NA())</f>
        <v>#N/A</v>
      </c>
      <c r="BN78" s="300" t="e">
        <f ca="1">+IF(AND(ISNUMBER(OFFSET('Hygiene Data'!$H$9,0,10*ROW('Hygiene Data'!H72))),'Data Summary'!EC78="Yes"),OFFSET('Hygiene Data'!$H$9,0,10*ROW('Hygiene Data'!H72)),NA())</f>
        <v>#N/A</v>
      </c>
      <c r="BO78" s="300" t="e">
        <f ca="1">+IF(AND(ISNUMBER(OFFSET('Hygiene Data'!$I$5,0,10*ROW('Hygiene Data'!I72))),'Data Summary'!ED78="Yes"),OFFSET('Hygiene Data'!$I$5,0,10*ROW('Hygiene Data'!I72)),NA())</f>
        <v>#N/A</v>
      </c>
      <c r="BP78" s="300" t="e">
        <f ca="1">+IF(AND(ISNUMBER(OFFSET('Hygiene Data'!$I$7,0,10*ROW('Hygiene Data'!I72))),'Data Summary'!EE78="Yes"),OFFSET('Hygiene Data'!$I$7,0,10*ROW('Hygiene Data'!I72)),NA())</f>
        <v>#N/A</v>
      </c>
      <c r="BQ78" s="300" t="e">
        <f ca="1">+IF(AND(ISNUMBER(OFFSET('Hygiene Data'!$I$9,0,10*ROW('Hygiene Data'!I72))),'Data Summary'!EF78="Yes"),OFFSET('Hygiene Data'!$I$9,0,10*ROW('Hygiene Data'!I72)),NA())</f>
        <v>#N/A</v>
      </c>
    </row>
    <row r="79" spans="1:69" x14ac:dyDescent="0.2">
      <c r="A79" s="296" t="e">
        <f ca="1">+RIGHT('Data Summary'!A79,LEN('Data Summary'!A79)-9)</f>
        <v>#VALUE!</v>
      </c>
      <c r="B79" s="270" t="str">
        <f ca="1">+IF(ISTEXT('Data Summary'!B79),'Data Summary'!B79,"")</f>
        <v/>
      </c>
      <c r="C79" s="297" t="e">
        <f ca="1">+VALUE('Data Summary'!C79)</f>
        <v>#VALUE!</v>
      </c>
      <c r="D79" s="298" t="e">
        <f ca="1">+IF(AND(ISNUMBER(OFFSET('Water Data'!$D$4,0,10*ROW('Water Data'!D73))),'Data Summary'!BS79="Yes"),100-OFFSET('Water Data'!$D$4,0,10*ROW('Water Data'!D73)),NA())</f>
        <v>#N/A</v>
      </c>
      <c r="E79" s="298" t="e">
        <f ca="1">+IF(AND(ISNUMBER(OFFSET('Water Data'!$D$6,0,10*ROW('Water Data'!D73))),'Data Summary'!BT79="Yes"),OFFSET('Water Data'!$D$6,0,10*ROW('Water Data'!D73)),NA())</f>
        <v>#N/A</v>
      </c>
      <c r="F79" s="298" t="e">
        <f ca="1">+IF(AND(ISNUMBER(OFFSET('Water Data'!$D$9,0,10*ROW('Water Data'!D73))),'Data Summary'!BU79="Yes"),OFFSET('Water Data'!$D$9,0,10*ROW('Water Data'!D73)),NA())</f>
        <v>#N/A</v>
      </c>
      <c r="G79" s="298" t="e">
        <f ca="1">+IF(AND(ISNUMBER(OFFSET('Water Data'!$E$4,0,10*ROW('Water Data'!E73))),'Data Summary'!BV79="Yes"),100-OFFSET('Water Data'!$E$4,0,10*ROW('Water Data'!E73)),NA())</f>
        <v>#N/A</v>
      </c>
      <c r="H79" s="298" t="e">
        <f ca="1">+IF(AND(ISNUMBER(OFFSET('Water Data'!$E$6,0,10*ROW('Water Data'!E73))),'Data Summary'!BW79="Yes"),OFFSET('Water Data'!$E$6,0,10*ROW('Water Data'!E73)),NA())</f>
        <v>#N/A</v>
      </c>
      <c r="I79" s="298" t="e">
        <f ca="1">+IF(AND(ISNUMBER(OFFSET('Water Data'!$E$9,0,10*ROW('Water Data'!E73))),'Data Summary'!BX79="Yes"),OFFSET('Water Data'!$E$9,0,10*ROW('Water Data'!E73)),NA())</f>
        <v>#N/A</v>
      </c>
      <c r="J79" s="298" t="e">
        <f ca="1">+IF(AND(ISNUMBER(OFFSET('Water Data'!$F$4,0,10*ROW('Water Data'!F73))),'Data Summary'!BY79="Yes"),100-OFFSET('Water Data'!$F$4,0,10*ROW('Water Data'!F73)),NA())</f>
        <v>#N/A</v>
      </c>
      <c r="K79" s="298" t="e">
        <f ca="1">+IF(AND(ISNUMBER(OFFSET('Water Data'!$F$6,0,10*ROW('Water Data'!F73))),'Data Summary'!BZ79="Yes"),OFFSET('Water Data'!$F$6,0,10*ROW('Water Data'!F73)),NA())</f>
        <v>#N/A</v>
      </c>
      <c r="L79" s="298" t="e">
        <f ca="1">+IF(AND(ISNUMBER(OFFSET('Water Data'!$F$9,0,10*ROW('Water Data'!F73))),'Data Summary'!CA79="Yes"),OFFSET('Water Data'!$F$9,0,10*ROW('Water Data'!F73)),NA())</f>
        <v>#N/A</v>
      </c>
      <c r="M79" s="298" t="e">
        <f ca="1">+IF(AND(ISNUMBER(OFFSET('Water Data'!$G$4,0,10*ROW('Water Data'!G73))),'Data Summary'!CB79="Yes"),100-OFFSET('Water Data'!$G$4,0,10*ROW('Water Data'!G73)),NA())</f>
        <v>#N/A</v>
      </c>
      <c r="N79" s="298" t="e">
        <f ca="1">+IF(AND(ISNUMBER(OFFSET('Water Data'!$G$6,0,10*ROW('Water Data'!G73))),'Data Summary'!CC79="Yes"),OFFSET('Water Data'!$G$6,0,10*ROW('Water Data'!G73)),NA())</f>
        <v>#N/A</v>
      </c>
      <c r="O79" s="298" t="e">
        <f ca="1">+IF(AND(ISNUMBER(OFFSET('Water Data'!$G$9,0,10*ROW('Water Data'!G73))),'Data Summary'!CD79="Yes"),OFFSET('Water Data'!$G$9,0,10*ROW('Water Data'!G73)),NA())</f>
        <v>#N/A</v>
      </c>
      <c r="P79" s="298" t="e">
        <f ca="1">+IF(AND(ISNUMBER(OFFSET('Water Data'!$H$4,0,10*ROW('Water Data'!H73))),'Data Summary'!CE79="Yes"),100-OFFSET('Water Data'!$H$4,0,10*ROW('Water Data'!H73)),NA())</f>
        <v>#N/A</v>
      </c>
      <c r="Q79" s="298" t="e">
        <f ca="1">+IF(AND(ISNUMBER(OFFSET('Water Data'!$H$6,0,10*ROW('Water Data'!H73))),'Data Summary'!CF79="Yes"),OFFSET('Water Data'!$H$6,0,10*ROW('Water Data'!H73)),NA())</f>
        <v>#N/A</v>
      </c>
      <c r="R79" s="298" t="e">
        <f ca="1">+IF(AND(ISNUMBER(OFFSET('Water Data'!$H$9,0,10*ROW('Water Data'!H73))),'Data Summary'!CG79="Yes"),OFFSET('Water Data'!$H$9,0,10*ROW('Water Data'!H73)),NA())</f>
        <v>#N/A</v>
      </c>
      <c r="S79" s="298" t="e">
        <f ca="1">+IF(AND(ISNUMBER(OFFSET('Water Data'!$I$4,0,10*ROW('Water Data'!I73))),'Data Summary'!CH79="Yes"),100-OFFSET('Water Data'!$I$4,0,10*ROW('Water Data'!I73)),NA())</f>
        <v>#N/A</v>
      </c>
      <c r="T79" s="298" t="e">
        <f ca="1">+IF(AND(ISNUMBER(OFFSET('Water Data'!$I$6,0,10*ROW('Water Data'!I73))),'Data Summary'!CI79="Yes"),OFFSET('Water Data'!$I$6,0,10*ROW('Water Data'!I73)),NA())</f>
        <v>#N/A</v>
      </c>
      <c r="U79" s="298" t="e">
        <f ca="1">+IF(AND(ISNUMBER(OFFSET('Water Data'!$I$9,0,10*ROW('Water Data'!I73))),'Data Summary'!CJ79="Yes"),OFFSET('Water Data'!$I$9,0,10*ROW('Water Data'!I73)),NA())</f>
        <v>#N/A</v>
      </c>
      <c r="V79" s="299" t="e">
        <f ca="1">+IF(AND(ISNUMBER(OFFSET('Sanitation Data'!$D$4,0,10*ROW('Sanitation Data'!D73))),'Data Summary'!CK79="Yes"),100-OFFSET('Sanitation Data'!$D$4,0,10*ROW('Sanitation Data'!D73)),NA())</f>
        <v>#N/A</v>
      </c>
      <c r="W79" s="299" t="e">
        <f ca="1">+IF(AND(ISNUMBER(OFFSET('Sanitation Data'!$D$6,0,10*ROW('Sanitation Data'!D73))),'Data Summary'!CL79="Yes"),OFFSET('Sanitation Data'!$D$6,0,10*ROW('Sanitation Data'!D73)),NA())</f>
        <v>#N/A</v>
      </c>
      <c r="X79" s="299" t="e">
        <f ca="1">+IF(AND(ISNUMBER(OFFSET('Sanitation Data'!$D$10,0,10*ROW('Sanitation Data'!D73))),'Data Summary'!CM79="Yes"),OFFSET('Sanitation Data'!$D$10,0,10*ROW('Sanitation Data'!D73)),NA())</f>
        <v>#N/A</v>
      </c>
      <c r="Y79" s="299" t="e">
        <f ca="1">+IF(AND(ISNUMBER(OFFSET('Sanitation Data'!$D$11,0,10*ROW('Sanitation Data'!D73))),'Data Summary'!CN79="Yes"),OFFSET('Sanitation Data'!$D$11,0,10*ROW('Sanitation Data'!D73)),NA())</f>
        <v>#N/A</v>
      </c>
      <c r="Z79" s="299" t="e">
        <f ca="1">+IF(AND(ISNUMBER(OFFSET('Sanitation Data'!$D$12,0,10*ROW('Sanitation Data'!D73))),'Data Summary'!CO79="Yes"),OFFSET('Sanitation Data'!$D$12,0,10*ROW('Sanitation Data'!D73)),NA())</f>
        <v>#N/A</v>
      </c>
      <c r="AA79" s="299" t="e">
        <f ca="1">+IF(AND(ISNUMBER(OFFSET('Sanitation Data'!$E$4,0,10*ROW('Sanitation Data'!E73))),'Data Summary'!CP79="Yes"),100-OFFSET('Sanitation Data'!$E$4,0,10*ROW('Sanitation Data'!E73)),NA())</f>
        <v>#N/A</v>
      </c>
      <c r="AB79" s="299" t="e">
        <f ca="1">+IF(AND(ISNUMBER(OFFSET('Sanitation Data'!$E$6,0,10*ROW('Sanitation Data'!E73))),'Data Summary'!CQ79="Yes"),OFFSET('Sanitation Data'!$E$6,0,10*ROW('Sanitation Data'!E73)),NA())</f>
        <v>#N/A</v>
      </c>
      <c r="AC79" s="299" t="e">
        <f ca="1">+IF(AND(ISNUMBER(OFFSET('Sanitation Data'!$E$10,0,10*ROW('Sanitation Data'!E73))),'Data Summary'!CR79="Yes"),OFFSET('Sanitation Data'!$E$10,0,10*ROW('Sanitation Data'!E73)),NA())</f>
        <v>#N/A</v>
      </c>
      <c r="AD79" s="299" t="e">
        <f ca="1">+IF(AND(ISNUMBER(OFFSET('Sanitation Data'!$E$11,0,10*ROW('Sanitation Data'!E73))),'Data Summary'!CS79="Yes"),OFFSET('Sanitation Data'!$E$11,0,10*ROW('Sanitation Data'!E73)),NA())</f>
        <v>#N/A</v>
      </c>
      <c r="AE79" s="299" t="e">
        <f ca="1">+IF(AND(ISNUMBER(OFFSET('Sanitation Data'!$E$12,0,10*ROW('Sanitation Data'!E73))),'Data Summary'!CT79="Yes"),OFFSET('Sanitation Data'!$E$12,0,10*ROW('Sanitation Data'!E73)),NA())</f>
        <v>#N/A</v>
      </c>
      <c r="AF79" s="299" t="e">
        <f ca="1">+IF(AND(ISNUMBER(OFFSET('Sanitation Data'!$F$4,0,10*ROW('Sanitation Data'!F73))),'Data Summary'!CU79="Yes"),100-OFFSET('Sanitation Data'!$F$4,0,10*ROW('Sanitation Data'!F73)),NA())</f>
        <v>#N/A</v>
      </c>
      <c r="AG79" s="299" t="e">
        <f ca="1">+IF(AND(ISNUMBER(OFFSET('Sanitation Data'!$F$6,0,10*ROW('Sanitation Data'!F73))),'Data Summary'!CV79="Yes"),OFFSET('Sanitation Data'!$F$6,0,10*ROW('Sanitation Data'!F73)),NA())</f>
        <v>#N/A</v>
      </c>
      <c r="AH79" s="299" t="e">
        <f ca="1">+IF(AND(ISNUMBER(OFFSET('Sanitation Data'!$F$10,0,10*ROW('Sanitation Data'!F73))),'Data Summary'!CW79="Yes"),OFFSET('Sanitation Data'!$F$10,0,10*ROW('Sanitation Data'!F73)),NA())</f>
        <v>#N/A</v>
      </c>
      <c r="AI79" s="299" t="e">
        <f ca="1">+IF(AND(ISNUMBER(OFFSET('Sanitation Data'!$F$11,0,10*ROW('Sanitation Data'!F73))),'Data Summary'!CX79="Yes"),OFFSET('Sanitation Data'!$F$11,0,10*ROW('Sanitation Data'!F73)),NA())</f>
        <v>#N/A</v>
      </c>
      <c r="AJ79" s="299" t="e">
        <f ca="1">+IF(AND(ISNUMBER(OFFSET('Sanitation Data'!$F$12,0,10*ROW('Sanitation Data'!F73))),'Data Summary'!CY79="Yes"),OFFSET('Sanitation Data'!$F$12,0,10*ROW('Sanitation Data'!F73)),NA())</f>
        <v>#N/A</v>
      </c>
      <c r="AK79" s="299" t="e">
        <f ca="1">+IF(AND(ISNUMBER(OFFSET('Sanitation Data'!$G$4,0,10*ROW('Sanitation Data'!G73))),'Data Summary'!CZ79="Yes"),100-OFFSET('Sanitation Data'!$G$4,0,10*ROW('Sanitation Data'!G73)),NA())</f>
        <v>#N/A</v>
      </c>
      <c r="AL79" s="299" t="e">
        <f ca="1">+IF(AND(ISNUMBER(OFFSET('Sanitation Data'!$G$6,0,10*ROW('Sanitation Data'!G73))),'Data Summary'!DA79="Yes"),OFFSET('Sanitation Data'!$G$6,0,10*ROW('Sanitation Data'!G73)),NA())</f>
        <v>#N/A</v>
      </c>
      <c r="AM79" s="299" t="e">
        <f ca="1">+IF(AND(ISNUMBER(OFFSET('Sanitation Data'!$G$10,0,10*ROW('Sanitation Data'!G73))),'Data Summary'!DB79="Yes"),OFFSET('Sanitation Data'!$G$10,0,10*ROW('Sanitation Data'!G73)),NA())</f>
        <v>#N/A</v>
      </c>
      <c r="AN79" s="299" t="e">
        <f ca="1">+IF(AND(ISNUMBER(OFFSET('Sanitation Data'!$G$11,0,10*ROW('Sanitation Data'!G73))),'Data Summary'!DC79="Yes"),OFFSET('Sanitation Data'!$G$11,0,10*ROW('Sanitation Data'!G73)),NA())</f>
        <v>#N/A</v>
      </c>
      <c r="AO79" s="299" t="e">
        <f ca="1">+IF(AND(ISNUMBER(OFFSET('Sanitation Data'!$G$12,0,10*ROW('Sanitation Data'!G73))),'Data Summary'!DD79="Yes"),OFFSET('Sanitation Data'!$G$12,0,10*ROW('Sanitation Data'!G73)),NA())</f>
        <v>#N/A</v>
      </c>
      <c r="AP79" s="299" t="e">
        <f ca="1">+IF(AND(ISNUMBER(OFFSET('Sanitation Data'!$H$4,0,10*ROW('Sanitation Data'!H73))),'Data Summary'!DE79="Yes"),100-OFFSET('Sanitation Data'!$H$4,0,10*ROW('Sanitation Data'!H73)),NA())</f>
        <v>#N/A</v>
      </c>
      <c r="AQ79" s="299" t="e">
        <f ca="1">+IF(AND(ISNUMBER(OFFSET('Sanitation Data'!$H$6,0,10*ROW('Sanitation Data'!H73))),'Data Summary'!DF79="Yes"),OFFSET('Sanitation Data'!$H$6,0,10*ROW('Sanitation Data'!H73)),NA())</f>
        <v>#N/A</v>
      </c>
      <c r="AR79" s="299" t="e">
        <f ca="1">+IF(AND(ISNUMBER(OFFSET('Sanitation Data'!$H$10,0,10*ROW('Sanitation Data'!H73))),'Data Summary'!DG79="Yes"),OFFSET('Sanitation Data'!$H$10,0,10*ROW('Sanitation Data'!H73)),NA())</f>
        <v>#N/A</v>
      </c>
      <c r="AS79" s="299" t="e">
        <f ca="1">+IF(AND(ISNUMBER(OFFSET('Sanitation Data'!$H$11,0,10*ROW('Sanitation Data'!H73))),'Data Summary'!DH79="Yes"),OFFSET('Sanitation Data'!$H$11,0,10*ROW('Sanitation Data'!H73)),NA())</f>
        <v>#N/A</v>
      </c>
      <c r="AT79" s="299" t="e">
        <f ca="1">+IF(AND(ISNUMBER(OFFSET('Sanitation Data'!$H$12,0,10*ROW('Sanitation Data'!H73))),'Data Summary'!DI79="Yes"),OFFSET('Sanitation Data'!$H$12,0,10*ROW('Sanitation Data'!H73)),NA())</f>
        <v>#N/A</v>
      </c>
      <c r="AU79" s="299" t="e">
        <f ca="1">+IF(AND(ISNUMBER(OFFSET('Sanitation Data'!$I$4,0,10*ROW('Sanitation Data'!I73))),'Data Summary'!DJ79="Yes"),100-OFFSET('Sanitation Data'!$I$4,0,10*ROW('Sanitation Data'!I73)),NA())</f>
        <v>#N/A</v>
      </c>
      <c r="AV79" s="299" t="e">
        <f ca="1">+IF(AND(ISNUMBER(OFFSET('Sanitation Data'!$I$6,0,10*ROW('Sanitation Data'!I73))),'Data Summary'!DK79="Yes"),OFFSET('Sanitation Data'!$I$6,0,10*ROW('Sanitation Data'!I73)),NA())</f>
        <v>#N/A</v>
      </c>
      <c r="AW79" s="299" t="e">
        <f ca="1">+IF(AND(ISNUMBER(OFFSET('Sanitation Data'!$I$10,0,10*ROW('Sanitation Data'!I73))),'Data Summary'!DL79="Yes"),OFFSET('Sanitation Data'!$I$10,0,10*ROW('Sanitation Data'!I73)),NA())</f>
        <v>#N/A</v>
      </c>
      <c r="AX79" s="299" t="e">
        <f ca="1">+IF(AND(ISNUMBER(OFFSET('Sanitation Data'!$I$11,0,10*ROW('Sanitation Data'!I73))),'Data Summary'!DM79="Yes"),OFFSET('Sanitation Data'!$I$11,0,10*ROW('Sanitation Data'!I73)),NA())</f>
        <v>#N/A</v>
      </c>
      <c r="AY79" s="299" t="e">
        <f ca="1">+IF(AND(ISNUMBER(OFFSET('Sanitation Data'!$I$12,0,10*ROW('Sanitation Data'!I73))),'Data Summary'!DN79="Yes"),OFFSET('Sanitation Data'!$I$12,0,10*ROW('Sanitation Data'!I73)),NA())</f>
        <v>#N/A</v>
      </c>
      <c r="AZ79" s="300" t="e">
        <f ca="1">+IF(AND(ISNUMBER(OFFSET('Hygiene Data'!$D$5,0,10*ROW('Hygiene Data'!D73))),'Data Summary'!DO79="Yes"),OFFSET('Hygiene Data'!$D$5,0,10*ROW('Hygiene Data'!D73)),NA())</f>
        <v>#N/A</v>
      </c>
      <c r="BA79" s="300" t="e">
        <f ca="1">+IF(AND(ISNUMBER(OFFSET('Hygiene Data'!$D$7,0,10*ROW('Hygiene Data'!D73))),'Data Summary'!DP79="Yes"),OFFSET('Hygiene Data'!$D$7,0,10*ROW('Hygiene Data'!D73)),NA())</f>
        <v>#N/A</v>
      </c>
      <c r="BB79" s="300" t="e">
        <f ca="1">+IF(AND(ISNUMBER(OFFSET('Hygiene Data'!$D$9,0,10*ROW('Hygiene Data'!D73))),'Data Summary'!DQ79="Yes"),OFFSET('Hygiene Data'!$D$9,0,10*ROW('Hygiene Data'!D73)),NA())</f>
        <v>#N/A</v>
      </c>
      <c r="BC79" s="300" t="e">
        <f ca="1">+IF(AND(ISNUMBER(OFFSET('Hygiene Data'!$E$5,0,10*ROW('Hygiene Data'!E73))),'Data Summary'!DR79="Yes"),OFFSET('Hygiene Data'!$E$5,0,10*ROW('Hygiene Data'!E73)),NA())</f>
        <v>#N/A</v>
      </c>
      <c r="BD79" s="300" t="e">
        <f ca="1">+IF(AND(ISNUMBER(OFFSET('Hygiene Data'!$E$7,0,10*ROW('Hygiene Data'!E73))),'Data Summary'!DS79="Yes"),OFFSET('Hygiene Data'!$E$7,0,10*ROW('Hygiene Data'!E73)),NA())</f>
        <v>#N/A</v>
      </c>
      <c r="BE79" s="300" t="e">
        <f ca="1">+IF(AND(ISNUMBER(OFFSET('Hygiene Data'!$E$9,0,10*ROW('Hygiene Data'!E73))),'Data Summary'!DT79="Yes"),OFFSET('Hygiene Data'!$E$9,0,10*ROW('Hygiene Data'!E73)),NA())</f>
        <v>#N/A</v>
      </c>
      <c r="BF79" s="300" t="e">
        <f ca="1">+IF(AND(ISNUMBER(OFFSET('Hygiene Data'!$F$5,0,10*ROW('Hygiene Data'!F73))),'Data Summary'!DU79="Yes"),OFFSET('Hygiene Data'!$F$5,0,10*ROW('Hygiene Data'!F73)),NA())</f>
        <v>#N/A</v>
      </c>
      <c r="BG79" s="300" t="e">
        <f ca="1">+IF(AND(ISNUMBER(OFFSET('Hygiene Data'!$F$7,0,10*ROW('Hygiene Data'!F73))),'Data Summary'!DV79="Yes"),OFFSET('Hygiene Data'!$F$7,0,10*ROW('Hygiene Data'!F73)),NA())</f>
        <v>#N/A</v>
      </c>
      <c r="BH79" s="300" t="e">
        <f ca="1">+IF(AND(ISNUMBER(OFFSET('Hygiene Data'!$F$9,0,10*ROW('Hygiene Data'!F73))),'Data Summary'!DW79="Yes"),OFFSET('Hygiene Data'!$F$9,0,10*ROW('Hygiene Data'!F73)),NA())</f>
        <v>#N/A</v>
      </c>
      <c r="BI79" s="300" t="e">
        <f ca="1">+IF(AND(ISNUMBER(OFFSET('Hygiene Data'!$G$5,0,10*ROW('Hygiene Data'!G73))),'Data Summary'!DX79="Yes"),OFFSET('Hygiene Data'!$G$5,0,10*ROW('Hygiene Data'!G73)),NA())</f>
        <v>#N/A</v>
      </c>
      <c r="BJ79" s="300" t="e">
        <f ca="1">+IF(AND(ISNUMBER(OFFSET('Hygiene Data'!$G$7,0,10*ROW('Hygiene Data'!G73))),'Data Summary'!DY79="Yes"),OFFSET('Hygiene Data'!$G$7,0,10*ROW('Hygiene Data'!G73)),NA())</f>
        <v>#N/A</v>
      </c>
      <c r="BK79" s="300" t="e">
        <f ca="1">+IF(AND(ISNUMBER(OFFSET('Hygiene Data'!$G$9,0,10*ROW('Hygiene Data'!G73))),'Data Summary'!DZ79="Yes"),OFFSET('Hygiene Data'!$G$9,0,10*ROW('Hygiene Data'!G73)),NA())</f>
        <v>#N/A</v>
      </c>
      <c r="BL79" s="300" t="e">
        <f ca="1">+IF(AND(ISNUMBER(OFFSET('Hygiene Data'!$H$5,0,10*ROW('Hygiene Data'!H73))),'Data Summary'!EA79="Yes"),OFFSET('Hygiene Data'!$H$5,0,10*ROW('Hygiene Data'!H73)),NA())</f>
        <v>#N/A</v>
      </c>
      <c r="BM79" s="300" t="e">
        <f ca="1">+IF(AND(ISNUMBER(OFFSET('Hygiene Data'!$H$7,0,10*ROW('Hygiene Data'!H73))),'Data Summary'!EB79="Yes"),OFFSET('Hygiene Data'!$H$7,0,10*ROW('Hygiene Data'!H73)),NA())</f>
        <v>#N/A</v>
      </c>
      <c r="BN79" s="300" t="e">
        <f ca="1">+IF(AND(ISNUMBER(OFFSET('Hygiene Data'!$H$9,0,10*ROW('Hygiene Data'!H73))),'Data Summary'!EC79="Yes"),OFFSET('Hygiene Data'!$H$9,0,10*ROW('Hygiene Data'!H73)),NA())</f>
        <v>#N/A</v>
      </c>
      <c r="BO79" s="300" t="e">
        <f ca="1">+IF(AND(ISNUMBER(OFFSET('Hygiene Data'!$I$5,0,10*ROW('Hygiene Data'!I73))),'Data Summary'!ED79="Yes"),OFFSET('Hygiene Data'!$I$5,0,10*ROW('Hygiene Data'!I73)),NA())</f>
        <v>#N/A</v>
      </c>
      <c r="BP79" s="300" t="e">
        <f ca="1">+IF(AND(ISNUMBER(OFFSET('Hygiene Data'!$I$7,0,10*ROW('Hygiene Data'!I73))),'Data Summary'!EE79="Yes"),OFFSET('Hygiene Data'!$I$7,0,10*ROW('Hygiene Data'!I73)),NA())</f>
        <v>#N/A</v>
      </c>
      <c r="BQ79" s="300" t="e">
        <f ca="1">+IF(AND(ISNUMBER(OFFSET('Hygiene Data'!$I$9,0,10*ROW('Hygiene Data'!I73))),'Data Summary'!EF79="Yes"),OFFSET('Hygiene Data'!$I$9,0,10*ROW('Hygiene Data'!I73)),NA())</f>
        <v>#N/A</v>
      </c>
    </row>
    <row r="80" spans="1:69" x14ac:dyDescent="0.2">
      <c r="A80" s="296" t="e">
        <f ca="1">+RIGHT('Data Summary'!A80,LEN('Data Summary'!A80)-9)</f>
        <v>#VALUE!</v>
      </c>
      <c r="B80" s="270" t="str">
        <f ca="1">+IF(ISTEXT('Data Summary'!B80),'Data Summary'!B80,"")</f>
        <v/>
      </c>
      <c r="C80" s="297" t="e">
        <f ca="1">+VALUE('Data Summary'!C80)</f>
        <v>#VALUE!</v>
      </c>
      <c r="D80" s="298" t="e">
        <f ca="1">+IF(AND(ISNUMBER(OFFSET('Water Data'!$D$4,0,10*ROW('Water Data'!D74))),'Data Summary'!BS80="Yes"),100-OFFSET('Water Data'!$D$4,0,10*ROW('Water Data'!D74)),NA())</f>
        <v>#N/A</v>
      </c>
      <c r="E80" s="298" t="e">
        <f ca="1">+IF(AND(ISNUMBER(OFFSET('Water Data'!$D$6,0,10*ROW('Water Data'!D74))),'Data Summary'!BT80="Yes"),OFFSET('Water Data'!$D$6,0,10*ROW('Water Data'!D74)),NA())</f>
        <v>#N/A</v>
      </c>
      <c r="F80" s="298" t="e">
        <f ca="1">+IF(AND(ISNUMBER(OFFSET('Water Data'!$D$9,0,10*ROW('Water Data'!D74))),'Data Summary'!BU80="Yes"),OFFSET('Water Data'!$D$9,0,10*ROW('Water Data'!D74)),NA())</f>
        <v>#N/A</v>
      </c>
      <c r="G80" s="298" t="e">
        <f ca="1">+IF(AND(ISNUMBER(OFFSET('Water Data'!$E$4,0,10*ROW('Water Data'!E74))),'Data Summary'!BV80="Yes"),100-OFFSET('Water Data'!$E$4,0,10*ROW('Water Data'!E74)),NA())</f>
        <v>#N/A</v>
      </c>
      <c r="H80" s="298" t="e">
        <f ca="1">+IF(AND(ISNUMBER(OFFSET('Water Data'!$E$6,0,10*ROW('Water Data'!E74))),'Data Summary'!BW80="Yes"),OFFSET('Water Data'!$E$6,0,10*ROW('Water Data'!E74)),NA())</f>
        <v>#N/A</v>
      </c>
      <c r="I80" s="298" t="e">
        <f ca="1">+IF(AND(ISNUMBER(OFFSET('Water Data'!$E$9,0,10*ROW('Water Data'!E74))),'Data Summary'!BX80="Yes"),OFFSET('Water Data'!$E$9,0,10*ROW('Water Data'!E74)),NA())</f>
        <v>#N/A</v>
      </c>
      <c r="J80" s="298" t="e">
        <f ca="1">+IF(AND(ISNUMBER(OFFSET('Water Data'!$F$4,0,10*ROW('Water Data'!F74))),'Data Summary'!BY80="Yes"),100-OFFSET('Water Data'!$F$4,0,10*ROW('Water Data'!F74)),NA())</f>
        <v>#N/A</v>
      </c>
      <c r="K80" s="298" t="e">
        <f ca="1">+IF(AND(ISNUMBER(OFFSET('Water Data'!$F$6,0,10*ROW('Water Data'!F74))),'Data Summary'!BZ80="Yes"),OFFSET('Water Data'!$F$6,0,10*ROW('Water Data'!F74)),NA())</f>
        <v>#N/A</v>
      </c>
      <c r="L80" s="298" t="e">
        <f ca="1">+IF(AND(ISNUMBER(OFFSET('Water Data'!$F$9,0,10*ROW('Water Data'!F74))),'Data Summary'!CA80="Yes"),OFFSET('Water Data'!$F$9,0,10*ROW('Water Data'!F74)),NA())</f>
        <v>#N/A</v>
      </c>
      <c r="M80" s="298" t="e">
        <f ca="1">+IF(AND(ISNUMBER(OFFSET('Water Data'!$G$4,0,10*ROW('Water Data'!G74))),'Data Summary'!CB80="Yes"),100-OFFSET('Water Data'!$G$4,0,10*ROW('Water Data'!G74)),NA())</f>
        <v>#N/A</v>
      </c>
      <c r="N80" s="298" t="e">
        <f ca="1">+IF(AND(ISNUMBER(OFFSET('Water Data'!$G$6,0,10*ROW('Water Data'!G74))),'Data Summary'!CC80="Yes"),OFFSET('Water Data'!$G$6,0,10*ROW('Water Data'!G74)),NA())</f>
        <v>#N/A</v>
      </c>
      <c r="O80" s="298" t="e">
        <f ca="1">+IF(AND(ISNUMBER(OFFSET('Water Data'!$G$9,0,10*ROW('Water Data'!G74))),'Data Summary'!CD80="Yes"),OFFSET('Water Data'!$G$9,0,10*ROW('Water Data'!G74)),NA())</f>
        <v>#N/A</v>
      </c>
      <c r="P80" s="298" t="e">
        <f ca="1">+IF(AND(ISNUMBER(OFFSET('Water Data'!$H$4,0,10*ROW('Water Data'!H74))),'Data Summary'!CE80="Yes"),100-OFFSET('Water Data'!$H$4,0,10*ROW('Water Data'!H74)),NA())</f>
        <v>#N/A</v>
      </c>
      <c r="Q80" s="298" t="e">
        <f ca="1">+IF(AND(ISNUMBER(OFFSET('Water Data'!$H$6,0,10*ROW('Water Data'!H74))),'Data Summary'!CF80="Yes"),OFFSET('Water Data'!$H$6,0,10*ROW('Water Data'!H74)),NA())</f>
        <v>#N/A</v>
      </c>
      <c r="R80" s="298" t="e">
        <f ca="1">+IF(AND(ISNUMBER(OFFSET('Water Data'!$H$9,0,10*ROW('Water Data'!H74))),'Data Summary'!CG80="Yes"),OFFSET('Water Data'!$H$9,0,10*ROW('Water Data'!H74)),NA())</f>
        <v>#N/A</v>
      </c>
      <c r="S80" s="298" t="e">
        <f ca="1">+IF(AND(ISNUMBER(OFFSET('Water Data'!$I$4,0,10*ROW('Water Data'!I74))),'Data Summary'!CH80="Yes"),100-OFFSET('Water Data'!$I$4,0,10*ROW('Water Data'!I74)),NA())</f>
        <v>#N/A</v>
      </c>
      <c r="T80" s="298" t="e">
        <f ca="1">+IF(AND(ISNUMBER(OFFSET('Water Data'!$I$6,0,10*ROW('Water Data'!I74))),'Data Summary'!CI80="Yes"),OFFSET('Water Data'!$I$6,0,10*ROW('Water Data'!I74)),NA())</f>
        <v>#N/A</v>
      </c>
      <c r="U80" s="298" t="e">
        <f ca="1">+IF(AND(ISNUMBER(OFFSET('Water Data'!$I$9,0,10*ROW('Water Data'!I74))),'Data Summary'!CJ80="Yes"),OFFSET('Water Data'!$I$9,0,10*ROW('Water Data'!I74)),NA())</f>
        <v>#N/A</v>
      </c>
      <c r="V80" s="299" t="e">
        <f ca="1">+IF(AND(ISNUMBER(OFFSET('Sanitation Data'!$D$4,0,10*ROW('Sanitation Data'!D74))),'Data Summary'!CK80="Yes"),100-OFFSET('Sanitation Data'!$D$4,0,10*ROW('Sanitation Data'!D74)),NA())</f>
        <v>#N/A</v>
      </c>
      <c r="W80" s="299" t="e">
        <f ca="1">+IF(AND(ISNUMBER(OFFSET('Sanitation Data'!$D$6,0,10*ROW('Sanitation Data'!D74))),'Data Summary'!CL80="Yes"),OFFSET('Sanitation Data'!$D$6,0,10*ROW('Sanitation Data'!D74)),NA())</f>
        <v>#N/A</v>
      </c>
      <c r="X80" s="299" t="e">
        <f ca="1">+IF(AND(ISNUMBER(OFFSET('Sanitation Data'!$D$10,0,10*ROW('Sanitation Data'!D74))),'Data Summary'!CM80="Yes"),OFFSET('Sanitation Data'!$D$10,0,10*ROW('Sanitation Data'!D74)),NA())</f>
        <v>#N/A</v>
      </c>
      <c r="Y80" s="299" t="e">
        <f ca="1">+IF(AND(ISNUMBER(OFFSET('Sanitation Data'!$D$11,0,10*ROW('Sanitation Data'!D74))),'Data Summary'!CN80="Yes"),OFFSET('Sanitation Data'!$D$11,0,10*ROW('Sanitation Data'!D74)),NA())</f>
        <v>#N/A</v>
      </c>
      <c r="Z80" s="299" t="e">
        <f ca="1">+IF(AND(ISNUMBER(OFFSET('Sanitation Data'!$D$12,0,10*ROW('Sanitation Data'!D74))),'Data Summary'!CO80="Yes"),OFFSET('Sanitation Data'!$D$12,0,10*ROW('Sanitation Data'!D74)),NA())</f>
        <v>#N/A</v>
      </c>
      <c r="AA80" s="299" t="e">
        <f ca="1">+IF(AND(ISNUMBER(OFFSET('Sanitation Data'!$E$4,0,10*ROW('Sanitation Data'!E74))),'Data Summary'!CP80="Yes"),100-OFFSET('Sanitation Data'!$E$4,0,10*ROW('Sanitation Data'!E74)),NA())</f>
        <v>#N/A</v>
      </c>
      <c r="AB80" s="299" t="e">
        <f ca="1">+IF(AND(ISNUMBER(OFFSET('Sanitation Data'!$E$6,0,10*ROW('Sanitation Data'!E74))),'Data Summary'!CQ80="Yes"),OFFSET('Sanitation Data'!$E$6,0,10*ROW('Sanitation Data'!E74)),NA())</f>
        <v>#N/A</v>
      </c>
      <c r="AC80" s="299" t="e">
        <f ca="1">+IF(AND(ISNUMBER(OFFSET('Sanitation Data'!$E$10,0,10*ROW('Sanitation Data'!E74))),'Data Summary'!CR80="Yes"),OFFSET('Sanitation Data'!$E$10,0,10*ROW('Sanitation Data'!E74)),NA())</f>
        <v>#N/A</v>
      </c>
      <c r="AD80" s="299" t="e">
        <f ca="1">+IF(AND(ISNUMBER(OFFSET('Sanitation Data'!$E$11,0,10*ROW('Sanitation Data'!E74))),'Data Summary'!CS80="Yes"),OFFSET('Sanitation Data'!$E$11,0,10*ROW('Sanitation Data'!E74)),NA())</f>
        <v>#N/A</v>
      </c>
      <c r="AE80" s="299" t="e">
        <f ca="1">+IF(AND(ISNUMBER(OFFSET('Sanitation Data'!$E$12,0,10*ROW('Sanitation Data'!E74))),'Data Summary'!CT80="Yes"),OFFSET('Sanitation Data'!$E$12,0,10*ROW('Sanitation Data'!E74)),NA())</f>
        <v>#N/A</v>
      </c>
      <c r="AF80" s="299" t="e">
        <f ca="1">+IF(AND(ISNUMBER(OFFSET('Sanitation Data'!$F$4,0,10*ROW('Sanitation Data'!F74))),'Data Summary'!CU80="Yes"),100-OFFSET('Sanitation Data'!$F$4,0,10*ROW('Sanitation Data'!F74)),NA())</f>
        <v>#N/A</v>
      </c>
      <c r="AG80" s="299" t="e">
        <f ca="1">+IF(AND(ISNUMBER(OFFSET('Sanitation Data'!$F$6,0,10*ROW('Sanitation Data'!F74))),'Data Summary'!CV80="Yes"),OFFSET('Sanitation Data'!$F$6,0,10*ROW('Sanitation Data'!F74)),NA())</f>
        <v>#N/A</v>
      </c>
      <c r="AH80" s="299" t="e">
        <f ca="1">+IF(AND(ISNUMBER(OFFSET('Sanitation Data'!$F$10,0,10*ROW('Sanitation Data'!F74))),'Data Summary'!CW80="Yes"),OFFSET('Sanitation Data'!$F$10,0,10*ROW('Sanitation Data'!F74)),NA())</f>
        <v>#N/A</v>
      </c>
      <c r="AI80" s="299" t="e">
        <f ca="1">+IF(AND(ISNUMBER(OFFSET('Sanitation Data'!$F$11,0,10*ROW('Sanitation Data'!F74))),'Data Summary'!CX80="Yes"),OFFSET('Sanitation Data'!$F$11,0,10*ROW('Sanitation Data'!F74)),NA())</f>
        <v>#N/A</v>
      </c>
      <c r="AJ80" s="299" t="e">
        <f ca="1">+IF(AND(ISNUMBER(OFFSET('Sanitation Data'!$F$12,0,10*ROW('Sanitation Data'!F74))),'Data Summary'!CY80="Yes"),OFFSET('Sanitation Data'!$F$12,0,10*ROW('Sanitation Data'!F74)),NA())</f>
        <v>#N/A</v>
      </c>
      <c r="AK80" s="299" t="e">
        <f ca="1">+IF(AND(ISNUMBER(OFFSET('Sanitation Data'!$G$4,0,10*ROW('Sanitation Data'!G74))),'Data Summary'!CZ80="Yes"),100-OFFSET('Sanitation Data'!$G$4,0,10*ROW('Sanitation Data'!G74)),NA())</f>
        <v>#N/A</v>
      </c>
      <c r="AL80" s="299" t="e">
        <f ca="1">+IF(AND(ISNUMBER(OFFSET('Sanitation Data'!$G$6,0,10*ROW('Sanitation Data'!G74))),'Data Summary'!DA80="Yes"),OFFSET('Sanitation Data'!$G$6,0,10*ROW('Sanitation Data'!G74)),NA())</f>
        <v>#N/A</v>
      </c>
      <c r="AM80" s="299" t="e">
        <f ca="1">+IF(AND(ISNUMBER(OFFSET('Sanitation Data'!$G$10,0,10*ROW('Sanitation Data'!G74))),'Data Summary'!DB80="Yes"),OFFSET('Sanitation Data'!$G$10,0,10*ROW('Sanitation Data'!G74)),NA())</f>
        <v>#N/A</v>
      </c>
      <c r="AN80" s="299" t="e">
        <f ca="1">+IF(AND(ISNUMBER(OFFSET('Sanitation Data'!$G$11,0,10*ROW('Sanitation Data'!G74))),'Data Summary'!DC80="Yes"),OFFSET('Sanitation Data'!$G$11,0,10*ROW('Sanitation Data'!G74)),NA())</f>
        <v>#N/A</v>
      </c>
      <c r="AO80" s="299" t="e">
        <f ca="1">+IF(AND(ISNUMBER(OFFSET('Sanitation Data'!$G$12,0,10*ROW('Sanitation Data'!G74))),'Data Summary'!DD80="Yes"),OFFSET('Sanitation Data'!$G$12,0,10*ROW('Sanitation Data'!G74)),NA())</f>
        <v>#N/A</v>
      </c>
      <c r="AP80" s="299" t="e">
        <f ca="1">+IF(AND(ISNUMBER(OFFSET('Sanitation Data'!$H$4,0,10*ROW('Sanitation Data'!H74))),'Data Summary'!DE80="Yes"),100-OFFSET('Sanitation Data'!$H$4,0,10*ROW('Sanitation Data'!H74)),NA())</f>
        <v>#N/A</v>
      </c>
      <c r="AQ80" s="299" t="e">
        <f ca="1">+IF(AND(ISNUMBER(OFFSET('Sanitation Data'!$H$6,0,10*ROW('Sanitation Data'!H74))),'Data Summary'!DF80="Yes"),OFFSET('Sanitation Data'!$H$6,0,10*ROW('Sanitation Data'!H74)),NA())</f>
        <v>#N/A</v>
      </c>
      <c r="AR80" s="299" t="e">
        <f ca="1">+IF(AND(ISNUMBER(OFFSET('Sanitation Data'!$H$10,0,10*ROW('Sanitation Data'!H74))),'Data Summary'!DG80="Yes"),OFFSET('Sanitation Data'!$H$10,0,10*ROW('Sanitation Data'!H74)),NA())</f>
        <v>#N/A</v>
      </c>
      <c r="AS80" s="299" t="e">
        <f ca="1">+IF(AND(ISNUMBER(OFFSET('Sanitation Data'!$H$11,0,10*ROW('Sanitation Data'!H74))),'Data Summary'!DH80="Yes"),OFFSET('Sanitation Data'!$H$11,0,10*ROW('Sanitation Data'!H74)),NA())</f>
        <v>#N/A</v>
      </c>
      <c r="AT80" s="299" t="e">
        <f ca="1">+IF(AND(ISNUMBER(OFFSET('Sanitation Data'!$H$12,0,10*ROW('Sanitation Data'!H74))),'Data Summary'!DI80="Yes"),OFFSET('Sanitation Data'!$H$12,0,10*ROW('Sanitation Data'!H74)),NA())</f>
        <v>#N/A</v>
      </c>
      <c r="AU80" s="299" t="e">
        <f ca="1">+IF(AND(ISNUMBER(OFFSET('Sanitation Data'!$I$4,0,10*ROW('Sanitation Data'!I74))),'Data Summary'!DJ80="Yes"),100-OFFSET('Sanitation Data'!$I$4,0,10*ROW('Sanitation Data'!I74)),NA())</f>
        <v>#N/A</v>
      </c>
      <c r="AV80" s="299" t="e">
        <f ca="1">+IF(AND(ISNUMBER(OFFSET('Sanitation Data'!$I$6,0,10*ROW('Sanitation Data'!I74))),'Data Summary'!DK80="Yes"),OFFSET('Sanitation Data'!$I$6,0,10*ROW('Sanitation Data'!I74)),NA())</f>
        <v>#N/A</v>
      </c>
      <c r="AW80" s="299" t="e">
        <f ca="1">+IF(AND(ISNUMBER(OFFSET('Sanitation Data'!$I$10,0,10*ROW('Sanitation Data'!I74))),'Data Summary'!DL80="Yes"),OFFSET('Sanitation Data'!$I$10,0,10*ROW('Sanitation Data'!I74)),NA())</f>
        <v>#N/A</v>
      </c>
      <c r="AX80" s="299" t="e">
        <f ca="1">+IF(AND(ISNUMBER(OFFSET('Sanitation Data'!$I$11,0,10*ROW('Sanitation Data'!I74))),'Data Summary'!DM80="Yes"),OFFSET('Sanitation Data'!$I$11,0,10*ROW('Sanitation Data'!I74)),NA())</f>
        <v>#N/A</v>
      </c>
      <c r="AY80" s="299" t="e">
        <f ca="1">+IF(AND(ISNUMBER(OFFSET('Sanitation Data'!$I$12,0,10*ROW('Sanitation Data'!I74))),'Data Summary'!DN80="Yes"),OFFSET('Sanitation Data'!$I$12,0,10*ROW('Sanitation Data'!I74)),NA())</f>
        <v>#N/A</v>
      </c>
      <c r="AZ80" s="300" t="e">
        <f ca="1">+IF(AND(ISNUMBER(OFFSET('Hygiene Data'!$D$5,0,10*ROW('Hygiene Data'!D74))),'Data Summary'!DO80="Yes"),OFFSET('Hygiene Data'!$D$5,0,10*ROW('Hygiene Data'!D74)),NA())</f>
        <v>#N/A</v>
      </c>
      <c r="BA80" s="300" t="e">
        <f ca="1">+IF(AND(ISNUMBER(OFFSET('Hygiene Data'!$D$7,0,10*ROW('Hygiene Data'!D74))),'Data Summary'!DP80="Yes"),OFFSET('Hygiene Data'!$D$7,0,10*ROW('Hygiene Data'!D74)),NA())</f>
        <v>#N/A</v>
      </c>
      <c r="BB80" s="300" t="e">
        <f ca="1">+IF(AND(ISNUMBER(OFFSET('Hygiene Data'!$D$9,0,10*ROW('Hygiene Data'!D74))),'Data Summary'!DQ80="Yes"),OFFSET('Hygiene Data'!$D$9,0,10*ROW('Hygiene Data'!D74)),NA())</f>
        <v>#N/A</v>
      </c>
      <c r="BC80" s="300" t="e">
        <f ca="1">+IF(AND(ISNUMBER(OFFSET('Hygiene Data'!$E$5,0,10*ROW('Hygiene Data'!E74))),'Data Summary'!DR80="Yes"),OFFSET('Hygiene Data'!$E$5,0,10*ROW('Hygiene Data'!E74)),NA())</f>
        <v>#N/A</v>
      </c>
      <c r="BD80" s="300" t="e">
        <f ca="1">+IF(AND(ISNUMBER(OFFSET('Hygiene Data'!$E$7,0,10*ROW('Hygiene Data'!E74))),'Data Summary'!DS80="Yes"),OFFSET('Hygiene Data'!$E$7,0,10*ROW('Hygiene Data'!E74)),NA())</f>
        <v>#N/A</v>
      </c>
      <c r="BE80" s="300" t="e">
        <f ca="1">+IF(AND(ISNUMBER(OFFSET('Hygiene Data'!$E$9,0,10*ROW('Hygiene Data'!E74))),'Data Summary'!DT80="Yes"),OFFSET('Hygiene Data'!$E$9,0,10*ROW('Hygiene Data'!E74)),NA())</f>
        <v>#N/A</v>
      </c>
      <c r="BF80" s="300" t="e">
        <f ca="1">+IF(AND(ISNUMBER(OFFSET('Hygiene Data'!$F$5,0,10*ROW('Hygiene Data'!F74))),'Data Summary'!DU80="Yes"),OFFSET('Hygiene Data'!$F$5,0,10*ROW('Hygiene Data'!F74)),NA())</f>
        <v>#N/A</v>
      </c>
      <c r="BG80" s="300" t="e">
        <f ca="1">+IF(AND(ISNUMBER(OFFSET('Hygiene Data'!$F$7,0,10*ROW('Hygiene Data'!F74))),'Data Summary'!DV80="Yes"),OFFSET('Hygiene Data'!$F$7,0,10*ROW('Hygiene Data'!F74)),NA())</f>
        <v>#N/A</v>
      </c>
      <c r="BH80" s="300" t="e">
        <f ca="1">+IF(AND(ISNUMBER(OFFSET('Hygiene Data'!$F$9,0,10*ROW('Hygiene Data'!F74))),'Data Summary'!DW80="Yes"),OFFSET('Hygiene Data'!$F$9,0,10*ROW('Hygiene Data'!F74)),NA())</f>
        <v>#N/A</v>
      </c>
      <c r="BI80" s="300" t="e">
        <f ca="1">+IF(AND(ISNUMBER(OFFSET('Hygiene Data'!$G$5,0,10*ROW('Hygiene Data'!G74))),'Data Summary'!DX80="Yes"),OFFSET('Hygiene Data'!$G$5,0,10*ROW('Hygiene Data'!G74)),NA())</f>
        <v>#N/A</v>
      </c>
      <c r="BJ80" s="300" t="e">
        <f ca="1">+IF(AND(ISNUMBER(OFFSET('Hygiene Data'!$G$7,0,10*ROW('Hygiene Data'!G74))),'Data Summary'!DY80="Yes"),OFFSET('Hygiene Data'!$G$7,0,10*ROW('Hygiene Data'!G74)),NA())</f>
        <v>#N/A</v>
      </c>
      <c r="BK80" s="300" t="e">
        <f ca="1">+IF(AND(ISNUMBER(OFFSET('Hygiene Data'!$G$9,0,10*ROW('Hygiene Data'!G74))),'Data Summary'!DZ80="Yes"),OFFSET('Hygiene Data'!$G$9,0,10*ROW('Hygiene Data'!G74)),NA())</f>
        <v>#N/A</v>
      </c>
      <c r="BL80" s="300" t="e">
        <f ca="1">+IF(AND(ISNUMBER(OFFSET('Hygiene Data'!$H$5,0,10*ROW('Hygiene Data'!H74))),'Data Summary'!EA80="Yes"),OFFSET('Hygiene Data'!$H$5,0,10*ROW('Hygiene Data'!H74)),NA())</f>
        <v>#N/A</v>
      </c>
      <c r="BM80" s="300" t="e">
        <f ca="1">+IF(AND(ISNUMBER(OFFSET('Hygiene Data'!$H$7,0,10*ROW('Hygiene Data'!H74))),'Data Summary'!EB80="Yes"),OFFSET('Hygiene Data'!$H$7,0,10*ROW('Hygiene Data'!H74)),NA())</f>
        <v>#N/A</v>
      </c>
      <c r="BN80" s="300" t="e">
        <f ca="1">+IF(AND(ISNUMBER(OFFSET('Hygiene Data'!$H$9,0,10*ROW('Hygiene Data'!H74))),'Data Summary'!EC80="Yes"),OFFSET('Hygiene Data'!$H$9,0,10*ROW('Hygiene Data'!H74)),NA())</f>
        <v>#N/A</v>
      </c>
      <c r="BO80" s="300" t="e">
        <f ca="1">+IF(AND(ISNUMBER(OFFSET('Hygiene Data'!$I$5,0,10*ROW('Hygiene Data'!I74))),'Data Summary'!ED80="Yes"),OFFSET('Hygiene Data'!$I$5,0,10*ROW('Hygiene Data'!I74)),NA())</f>
        <v>#N/A</v>
      </c>
      <c r="BP80" s="300" t="e">
        <f ca="1">+IF(AND(ISNUMBER(OFFSET('Hygiene Data'!$I$7,0,10*ROW('Hygiene Data'!I74))),'Data Summary'!EE80="Yes"),OFFSET('Hygiene Data'!$I$7,0,10*ROW('Hygiene Data'!I74)),NA())</f>
        <v>#N/A</v>
      </c>
      <c r="BQ80" s="300" t="e">
        <f ca="1">+IF(AND(ISNUMBER(OFFSET('Hygiene Data'!$I$9,0,10*ROW('Hygiene Data'!I74))),'Data Summary'!EF80="Yes"),OFFSET('Hygiene Data'!$I$9,0,10*ROW('Hygiene Data'!I74)),NA())</f>
        <v>#N/A</v>
      </c>
    </row>
    <row r="81" spans="1:69" x14ac:dyDescent="0.2">
      <c r="A81" s="296" t="e">
        <f ca="1">+RIGHT('Data Summary'!A81,LEN('Data Summary'!A81)-9)</f>
        <v>#VALUE!</v>
      </c>
      <c r="B81" s="270" t="str">
        <f ca="1">+IF(ISTEXT('Data Summary'!B81),'Data Summary'!B81,"")</f>
        <v/>
      </c>
      <c r="C81" s="297" t="e">
        <f ca="1">+VALUE('Data Summary'!C81)</f>
        <v>#VALUE!</v>
      </c>
      <c r="D81" s="298" t="e">
        <f ca="1">+IF(AND(ISNUMBER(OFFSET('Water Data'!$D$4,0,10*ROW('Water Data'!D75))),'Data Summary'!BS81="Yes"),100-OFFSET('Water Data'!$D$4,0,10*ROW('Water Data'!D75)),NA())</f>
        <v>#N/A</v>
      </c>
      <c r="E81" s="298" t="e">
        <f ca="1">+IF(AND(ISNUMBER(OFFSET('Water Data'!$D$6,0,10*ROW('Water Data'!D75))),'Data Summary'!BT81="Yes"),OFFSET('Water Data'!$D$6,0,10*ROW('Water Data'!D75)),NA())</f>
        <v>#N/A</v>
      </c>
      <c r="F81" s="298" t="e">
        <f ca="1">+IF(AND(ISNUMBER(OFFSET('Water Data'!$D$9,0,10*ROW('Water Data'!D75))),'Data Summary'!BU81="Yes"),OFFSET('Water Data'!$D$9,0,10*ROW('Water Data'!D75)),NA())</f>
        <v>#N/A</v>
      </c>
      <c r="G81" s="298" t="e">
        <f ca="1">+IF(AND(ISNUMBER(OFFSET('Water Data'!$E$4,0,10*ROW('Water Data'!E75))),'Data Summary'!BV81="Yes"),100-OFFSET('Water Data'!$E$4,0,10*ROW('Water Data'!E75)),NA())</f>
        <v>#N/A</v>
      </c>
      <c r="H81" s="298" t="e">
        <f ca="1">+IF(AND(ISNUMBER(OFFSET('Water Data'!$E$6,0,10*ROW('Water Data'!E75))),'Data Summary'!BW81="Yes"),OFFSET('Water Data'!$E$6,0,10*ROW('Water Data'!E75)),NA())</f>
        <v>#N/A</v>
      </c>
      <c r="I81" s="298" t="e">
        <f ca="1">+IF(AND(ISNUMBER(OFFSET('Water Data'!$E$9,0,10*ROW('Water Data'!E75))),'Data Summary'!BX81="Yes"),OFFSET('Water Data'!$E$9,0,10*ROW('Water Data'!E75)),NA())</f>
        <v>#N/A</v>
      </c>
      <c r="J81" s="298" t="e">
        <f ca="1">+IF(AND(ISNUMBER(OFFSET('Water Data'!$F$4,0,10*ROW('Water Data'!F75))),'Data Summary'!BY81="Yes"),100-OFFSET('Water Data'!$F$4,0,10*ROW('Water Data'!F75)),NA())</f>
        <v>#N/A</v>
      </c>
      <c r="K81" s="298" t="e">
        <f ca="1">+IF(AND(ISNUMBER(OFFSET('Water Data'!$F$6,0,10*ROW('Water Data'!F75))),'Data Summary'!BZ81="Yes"),OFFSET('Water Data'!$F$6,0,10*ROW('Water Data'!F75)),NA())</f>
        <v>#N/A</v>
      </c>
      <c r="L81" s="298" t="e">
        <f ca="1">+IF(AND(ISNUMBER(OFFSET('Water Data'!$F$9,0,10*ROW('Water Data'!F75))),'Data Summary'!CA81="Yes"),OFFSET('Water Data'!$F$9,0,10*ROW('Water Data'!F75)),NA())</f>
        <v>#N/A</v>
      </c>
      <c r="M81" s="298" t="e">
        <f ca="1">+IF(AND(ISNUMBER(OFFSET('Water Data'!$G$4,0,10*ROW('Water Data'!G75))),'Data Summary'!CB81="Yes"),100-OFFSET('Water Data'!$G$4,0,10*ROW('Water Data'!G75)),NA())</f>
        <v>#N/A</v>
      </c>
      <c r="N81" s="298" t="e">
        <f ca="1">+IF(AND(ISNUMBER(OFFSET('Water Data'!$G$6,0,10*ROW('Water Data'!G75))),'Data Summary'!CC81="Yes"),OFFSET('Water Data'!$G$6,0,10*ROW('Water Data'!G75)),NA())</f>
        <v>#N/A</v>
      </c>
      <c r="O81" s="298" t="e">
        <f ca="1">+IF(AND(ISNUMBER(OFFSET('Water Data'!$G$9,0,10*ROW('Water Data'!G75))),'Data Summary'!CD81="Yes"),OFFSET('Water Data'!$G$9,0,10*ROW('Water Data'!G75)),NA())</f>
        <v>#N/A</v>
      </c>
      <c r="P81" s="298" t="e">
        <f ca="1">+IF(AND(ISNUMBER(OFFSET('Water Data'!$H$4,0,10*ROW('Water Data'!H75))),'Data Summary'!CE81="Yes"),100-OFFSET('Water Data'!$H$4,0,10*ROW('Water Data'!H75)),NA())</f>
        <v>#N/A</v>
      </c>
      <c r="Q81" s="298" t="e">
        <f ca="1">+IF(AND(ISNUMBER(OFFSET('Water Data'!$H$6,0,10*ROW('Water Data'!H75))),'Data Summary'!CF81="Yes"),OFFSET('Water Data'!$H$6,0,10*ROW('Water Data'!H75)),NA())</f>
        <v>#N/A</v>
      </c>
      <c r="R81" s="298" t="e">
        <f ca="1">+IF(AND(ISNUMBER(OFFSET('Water Data'!$H$9,0,10*ROW('Water Data'!H75))),'Data Summary'!CG81="Yes"),OFFSET('Water Data'!$H$9,0,10*ROW('Water Data'!H75)),NA())</f>
        <v>#N/A</v>
      </c>
      <c r="S81" s="298" t="e">
        <f ca="1">+IF(AND(ISNUMBER(OFFSET('Water Data'!$I$4,0,10*ROW('Water Data'!I75))),'Data Summary'!CH81="Yes"),100-OFFSET('Water Data'!$I$4,0,10*ROW('Water Data'!I75)),NA())</f>
        <v>#N/A</v>
      </c>
      <c r="T81" s="298" t="e">
        <f ca="1">+IF(AND(ISNUMBER(OFFSET('Water Data'!$I$6,0,10*ROW('Water Data'!I75))),'Data Summary'!CI81="Yes"),OFFSET('Water Data'!$I$6,0,10*ROW('Water Data'!I75)),NA())</f>
        <v>#N/A</v>
      </c>
      <c r="U81" s="298" t="e">
        <f ca="1">+IF(AND(ISNUMBER(OFFSET('Water Data'!$I$9,0,10*ROW('Water Data'!I75))),'Data Summary'!CJ81="Yes"),OFFSET('Water Data'!$I$9,0,10*ROW('Water Data'!I75)),NA())</f>
        <v>#N/A</v>
      </c>
      <c r="V81" s="299" t="e">
        <f ca="1">+IF(AND(ISNUMBER(OFFSET('Sanitation Data'!$D$4,0,10*ROW('Sanitation Data'!D75))),'Data Summary'!CK81="Yes"),100-OFFSET('Sanitation Data'!$D$4,0,10*ROW('Sanitation Data'!D75)),NA())</f>
        <v>#N/A</v>
      </c>
      <c r="W81" s="299" t="e">
        <f ca="1">+IF(AND(ISNUMBER(OFFSET('Sanitation Data'!$D$6,0,10*ROW('Sanitation Data'!D75))),'Data Summary'!CL81="Yes"),OFFSET('Sanitation Data'!$D$6,0,10*ROW('Sanitation Data'!D75)),NA())</f>
        <v>#N/A</v>
      </c>
      <c r="X81" s="299" t="e">
        <f ca="1">+IF(AND(ISNUMBER(OFFSET('Sanitation Data'!$D$10,0,10*ROW('Sanitation Data'!D75))),'Data Summary'!CM81="Yes"),OFFSET('Sanitation Data'!$D$10,0,10*ROW('Sanitation Data'!D75)),NA())</f>
        <v>#N/A</v>
      </c>
      <c r="Y81" s="299" t="e">
        <f ca="1">+IF(AND(ISNUMBER(OFFSET('Sanitation Data'!$D$11,0,10*ROW('Sanitation Data'!D75))),'Data Summary'!CN81="Yes"),OFFSET('Sanitation Data'!$D$11,0,10*ROW('Sanitation Data'!D75)),NA())</f>
        <v>#N/A</v>
      </c>
      <c r="Z81" s="299" t="e">
        <f ca="1">+IF(AND(ISNUMBER(OFFSET('Sanitation Data'!$D$12,0,10*ROW('Sanitation Data'!D75))),'Data Summary'!CO81="Yes"),OFFSET('Sanitation Data'!$D$12,0,10*ROW('Sanitation Data'!D75)),NA())</f>
        <v>#N/A</v>
      </c>
      <c r="AA81" s="299" t="e">
        <f ca="1">+IF(AND(ISNUMBER(OFFSET('Sanitation Data'!$E$4,0,10*ROW('Sanitation Data'!E75))),'Data Summary'!CP81="Yes"),100-OFFSET('Sanitation Data'!$E$4,0,10*ROW('Sanitation Data'!E75)),NA())</f>
        <v>#N/A</v>
      </c>
      <c r="AB81" s="299" t="e">
        <f ca="1">+IF(AND(ISNUMBER(OFFSET('Sanitation Data'!$E$6,0,10*ROW('Sanitation Data'!E75))),'Data Summary'!CQ81="Yes"),OFFSET('Sanitation Data'!$E$6,0,10*ROW('Sanitation Data'!E75)),NA())</f>
        <v>#N/A</v>
      </c>
      <c r="AC81" s="299" t="e">
        <f ca="1">+IF(AND(ISNUMBER(OFFSET('Sanitation Data'!$E$10,0,10*ROW('Sanitation Data'!E75))),'Data Summary'!CR81="Yes"),OFFSET('Sanitation Data'!$E$10,0,10*ROW('Sanitation Data'!E75)),NA())</f>
        <v>#N/A</v>
      </c>
      <c r="AD81" s="299" t="e">
        <f ca="1">+IF(AND(ISNUMBER(OFFSET('Sanitation Data'!$E$11,0,10*ROW('Sanitation Data'!E75))),'Data Summary'!CS81="Yes"),OFFSET('Sanitation Data'!$E$11,0,10*ROW('Sanitation Data'!E75)),NA())</f>
        <v>#N/A</v>
      </c>
      <c r="AE81" s="299" t="e">
        <f ca="1">+IF(AND(ISNUMBER(OFFSET('Sanitation Data'!$E$12,0,10*ROW('Sanitation Data'!E75))),'Data Summary'!CT81="Yes"),OFFSET('Sanitation Data'!$E$12,0,10*ROW('Sanitation Data'!E75)),NA())</f>
        <v>#N/A</v>
      </c>
      <c r="AF81" s="299" t="e">
        <f ca="1">+IF(AND(ISNUMBER(OFFSET('Sanitation Data'!$F$4,0,10*ROW('Sanitation Data'!F75))),'Data Summary'!CU81="Yes"),100-OFFSET('Sanitation Data'!$F$4,0,10*ROW('Sanitation Data'!F75)),NA())</f>
        <v>#N/A</v>
      </c>
      <c r="AG81" s="299" t="e">
        <f ca="1">+IF(AND(ISNUMBER(OFFSET('Sanitation Data'!$F$6,0,10*ROW('Sanitation Data'!F75))),'Data Summary'!CV81="Yes"),OFFSET('Sanitation Data'!$F$6,0,10*ROW('Sanitation Data'!F75)),NA())</f>
        <v>#N/A</v>
      </c>
      <c r="AH81" s="299" t="e">
        <f ca="1">+IF(AND(ISNUMBER(OFFSET('Sanitation Data'!$F$10,0,10*ROW('Sanitation Data'!F75))),'Data Summary'!CW81="Yes"),OFFSET('Sanitation Data'!$F$10,0,10*ROW('Sanitation Data'!F75)),NA())</f>
        <v>#N/A</v>
      </c>
      <c r="AI81" s="299" t="e">
        <f ca="1">+IF(AND(ISNUMBER(OFFSET('Sanitation Data'!$F$11,0,10*ROW('Sanitation Data'!F75))),'Data Summary'!CX81="Yes"),OFFSET('Sanitation Data'!$F$11,0,10*ROW('Sanitation Data'!F75)),NA())</f>
        <v>#N/A</v>
      </c>
      <c r="AJ81" s="299" t="e">
        <f ca="1">+IF(AND(ISNUMBER(OFFSET('Sanitation Data'!$F$12,0,10*ROW('Sanitation Data'!F75))),'Data Summary'!CY81="Yes"),OFFSET('Sanitation Data'!$F$12,0,10*ROW('Sanitation Data'!F75)),NA())</f>
        <v>#N/A</v>
      </c>
      <c r="AK81" s="299" t="e">
        <f ca="1">+IF(AND(ISNUMBER(OFFSET('Sanitation Data'!$G$4,0,10*ROW('Sanitation Data'!G75))),'Data Summary'!CZ81="Yes"),100-OFFSET('Sanitation Data'!$G$4,0,10*ROW('Sanitation Data'!G75)),NA())</f>
        <v>#N/A</v>
      </c>
      <c r="AL81" s="299" t="e">
        <f ca="1">+IF(AND(ISNUMBER(OFFSET('Sanitation Data'!$G$6,0,10*ROW('Sanitation Data'!G75))),'Data Summary'!DA81="Yes"),OFFSET('Sanitation Data'!$G$6,0,10*ROW('Sanitation Data'!G75)),NA())</f>
        <v>#N/A</v>
      </c>
      <c r="AM81" s="299" t="e">
        <f ca="1">+IF(AND(ISNUMBER(OFFSET('Sanitation Data'!$G$10,0,10*ROW('Sanitation Data'!G75))),'Data Summary'!DB81="Yes"),OFFSET('Sanitation Data'!$G$10,0,10*ROW('Sanitation Data'!G75)),NA())</f>
        <v>#N/A</v>
      </c>
      <c r="AN81" s="299" t="e">
        <f ca="1">+IF(AND(ISNUMBER(OFFSET('Sanitation Data'!$G$11,0,10*ROW('Sanitation Data'!G75))),'Data Summary'!DC81="Yes"),OFFSET('Sanitation Data'!$G$11,0,10*ROW('Sanitation Data'!G75)),NA())</f>
        <v>#N/A</v>
      </c>
      <c r="AO81" s="299" t="e">
        <f ca="1">+IF(AND(ISNUMBER(OFFSET('Sanitation Data'!$G$12,0,10*ROW('Sanitation Data'!G75))),'Data Summary'!DD81="Yes"),OFFSET('Sanitation Data'!$G$12,0,10*ROW('Sanitation Data'!G75)),NA())</f>
        <v>#N/A</v>
      </c>
      <c r="AP81" s="299" t="e">
        <f ca="1">+IF(AND(ISNUMBER(OFFSET('Sanitation Data'!$H$4,0,10*ROW('Sanitation Data'!H75))),'Data Summary'!DE81="Yes"),100-OFFSET('Sanitation Data'!$H$4,0,10*ROW('Sanitation Data'!H75)),NA())</f>
        <v>#N/A</v>
      </c>
      <c r="AQ81" s="299" t="e">
        <f ca="1">+IF(AND(ISNUMBER(OFFSET('Sanitation Data'!$H$6,0,10*ROW('Sanitation Data'!H75))),'Data Summary'!DF81="Yes"),OFFSET('Sanitation Data'!$H$6,0,10*ROW('Sanitation Data'!H75)),NA())</f>
        <v>#N/A</v>
      </c>
      <c r="AR81" s="299" t="e">
        <f ca="1">+IF(AND(ISNUMBER(OFFSET('Sanitation Data'!$H$10,0,10*ROW('Sanitation Data'!H75))),'Data Summary'!DG81="Yes"),OFFSET('Sanitation Data'!$H$10,0,10*ROW('Sanitation Data'!H75)),NA())</f>
        <v>#N/A</v>
      </c>
      <c r="AS81" s="299" t="e">
        <f ca="1">+IF(AND(ISNUMBER(OFFSET('Sanitation Data'!$H$11,0,10*ROW('Sanitation Data'!H75))),'Data Summary'!DH81="Yes"),OFFSET('Sanitation Data'!$H$11,0,10*ROW('Sanitation Data'!H75)),NA())</f>
        <v>#N/A</v>
      </c>
      <c r="AT81" s="299" t="e">
        <f ca="1">+IF(AND(ISNUMBER(OFFSET('Sanitation Data'!$H$12,0,10*ROW('Sanitation Data'!H75))),'Data Summary'!DI81="Yes"),OFFSET('Sanitation Data'!$H$12,0,10*ROW('Sanitation Data'!H75)),NA())</f>
        <v>#N/A</v>
      </c>
      <c r="AU81" s="299" t="e">
        <f ca="1">+IF(AND(ISNUMBER(OFFSET('Sanitation Data'!$I$4,0,10*ROW('Sanitation Data'!I75))),'Data Summary'!DJ81="Yes"),100-OFFSET('Sanitation Data'!$I$4,0,10*ROW('Sanitation Data'!I75)),NA())</f>
        <v>#N/A</v>
      </c>
      <c r="AV81" s="299" t="e">
        <f ca="1">+IF(AND(ISNUMBER(OFFSET('Sanitation Data'!$I$6,0,10*ROW('Sanitation Data'!I75))),'Data Summary'!DK81="Yes"),OFFSET('Sanitation Data'!$I$6,0,10*ROW('Sanitation Data'!I75)),NA())</f>
        <v>#N/A</v>
      </c>
      <c r="AW81" s="299" t="e">
        <f ca="1">+IF(AND(ISNUMBER(OFFSET('Sanitation Data'!$I$10,0,10*ROW('Sanitation Data'!I75))),'Data Summary'!DL81="Yes"),OFFSET('Sanitation Data'!$I$10,0,10*ROW('Sanitation Data'!I75)),NA())</f>
        <v>#N/A</v>
      </c>
      <c r="AX81" s="299" t="e">
        <f ca="1">+IF(AND(ISNUMBER(OFFSET('Sanitation Data'!$I$11,0,10*ROW('Sanitation Data'!I75))),'Data Summary'!DM81="Yes"),OFFSET('Sanitation Data'!$I$11,0,10*ROW('Sanitation Data'!I75)),NA())</f>
        <v>#N/A</v>
      </c>
      <c r="AY81" s="299" t="e">
        <f ca="1">+IF(AND(ISNUMBER(OFFSET('Sanitation Data'!$I$12,0,10*ROW('Sanitation Data'!I75))),'Data Summary'!DN81="Yes"),OFFSET('Sanitation Data'!$I$12,0,10*ROW('Sanitation Data'!I75)),NA())</f>
        <v>#N/A</v>
      </c>
      <c r="AZ81" s="300" t="e">
        <f ca="1">+IF(AND(ISNUMBER(OFFSET('Hygiene Data'!$D$5,0,10*ROW('Hygiene Data'!D75))),'Data Summary'!DO81="Yes"),OFFSET('Hygiene Data'!$D$5,0,10*ROW('Hygiene Data'!D75)),NA())</f>
        <v>#N/A</v>
      </c>
      <c r="BA81" s="300" t="e">
        <f ca="1">+IF(AND(ISNUMBER(OFFSET('Hygiene Data'!$D$7,0,10*ROW('Hygiene Data'!D75))),'Data Summary'!DP81="Yes"),OFFSET('Hygiene Data'!$D$7,0,10*ROW('Hygiene Data'!D75)),NA())</f>
        <v>#N/A</v>
      </c>
      <c r="BB81" s="300" t="e">
        <f ca="1">+IF(AND(ISNUMBER(OFFSET('Hygiene Data'!$D$9,0,10*ROW('Hygiene Data'!D75))),'Data Summary'!DQ81="Yes"),OFFSET('Hygiene Data'!$D$9,0,10*ROW('Hygiene Data'!D75)),NA())</f>
        <v>#N/A</v>
      </c>
      <c r="BC81" s="300" t="e">
        <f ca="1">+IF(AND(ISNUMBER(OFFSET('Hygiene Data'!$E$5,0,10*ROW('Hygiene Data'!E75))),'Data Summary'!DR81="Yes"),OFFSET('Hygiene Data'!$E$5,0,10*ROW('Hygiene Data'!E75)),NA())</f>
        <v>#N/A</v>
      </c>
      <c r="BD81" s="300" t="e">
        <f ca="1">+IF(AND(ISNUMBER(OFFSET('Hygiene Data'!$E$7,0,10*ROW('Hygiene Data'!E75))),'Data Summary'!DS81="Yes"),OFFSET('Hygiene Data'!$E$7,0,10*ROW('Hygiene Data'!E75)),NA())</f>
        <v>#N/A</v>
      </c>
      <c r="BE81" s="300" t="e">
        <f ca="1">+IF(AND(ISNUMBER(OFFSET('Hygiene Data'!$E$9,0,10*ROW('Hygiene Data'!E75))),'Data Summary'!DT81="Yes"),OFFSET('Hygiene Data'!$E$9,0,10*ROW('Hygiene Data'!E75)),NA())</f>
        <v>#N/A</v>
      </c>
      <c r="BF81" s="300" t="e">
        <f ca="1">+IF(AND(ISNUMBER(OFFSET('Hygiene Data'!$F$5,0,10*ROW('Hygiene Data'!F75))),'Data Summary'!DU81="Yes"),OFFSET('Hygiene Data'!$F$5,0,10*ROW('Hygiene Data'!F75)),NA())</f>
        <v>#N/A</v>
      </c>
      <c r="BG81" s="300" t="e">
        <f ca="1">+IF(AND(ISNUMBER(OFFSET('Hygiene Data'!$F$7,0,10*ROW('Hygiene Data'!F75))),'Data Summary'!DV81="Yes"),OFFSET('Hygiene Data'!$F$7,0,10*ROW('Hygiene Data'!F75)),NA())</f>
        <v>#N/A</v>
      </c>
      <c r="BH81" s="300" t="e">
        <f ca="1">+IF(AND(ISNUMBER(OFFSET('Hygiene Data'!$F$9,0,10*ROW('Hygiene Data'!F75))),'Data Summary'!DW81="Yes"),OFFSET('Hygiene Data'!$F$9,0,10*ROW('Hygiene Data'!F75)),NA())</f>
        <v>#N/A</v>
      </c>
      <c r="BI81" s="300" t="e">
        <f ca="1">+IF(AND(ISNUMBER(OFFSET('Hygiene Data'!$G$5,0,10*ROW('Hygiene Data'!G75))),'Data Summary'!DX81="Yes"),OFFSET('Hygiene Data'!$G$5,0,10*ROW('Hygiene Data'!G75)),NA())</f>
        <v>#N/A</v>
      </c>
      <c r="BJ81" s="300" t="e">
        <f ca="1">+IF(AND(ISNUMBER(OFFSET('Hygiene Data'!$G$7,0,10*ROW('Hygiene Data'!G75))),'Data Summary'!DY81="Yes"),OFFSET('Hygiene Data'!$G$7,0,10*ROW('Hygiene Data'!G75)),NA())</f>
        <v>#N/A</v>
      </c>
      <c r="BK81" s="300" t="e">
        <f ca="1">+IF(AND(ISNUMBER(OFFSET('Hygiene Data'!$G$9,0,10*ROW('Hygiene Data'!G75))),'Data Summary'!DZ81="Yes"),OFFSET('Hygiene Data'!$G$9,0,10*ROW('Hygiene Data'!G75)),NA())</f>
        <v>#N/A</v>
      </c>
      <c r="BL81" s="300" t="e">
        <f ca="1">+IF(AND(ISNUMBER(OFFSET('Hygiene Data'!$H$5,0,10*ROW('Hygiene Data'!H75))),'Data Summary'!EA81="Yes"),OFFSET('Hygiene Data'!$H$5,0,10*ROW('Hygiene Data'!H75)),NA())</f>
        <v>#N/A</v>
      </c>
      <c r="BM81" s="300" t="e">
        <f ca="1">+IF(AND(ISNUMBER(OFFSET('Hygiene Data'!$H$7,0,10*ROW('Hygiene Data'!H75))),'Data Summary'!EB81="Yes"),OFFSET('Hygiene Data'!$H$7,0,10*ROW('Hygiene Data'!H75)),NA())</f>
        <v>#N/A</v>
      </c>
      <c r="BN81" s="300" t="e">
        <f ca="1">+IF(AND(ISNUMBER(OFFSET('Hygiene Data'!$H$9,0,10*ROW('Hygiene Data'!H75))),'Data Summary'!EC81="Yes"),OFFSET('Hygiene Data'!$H$9,0,10*ROW('Hygiene Data'!H75)),NA())</f>
        <v>#N/A</v>
      </c>
      <c r="BO81" s="300" t="e">
        <f ca="1">+IF(AND(ISNUMBER(OFFSET('Hygiene Data'!$I$5,0,10*ROW('Hygiene Data'!I75))),'Data Summary'!ED81="Yes"),OFFSET('Hygiene Data'!$I$5,0,10*ROW('Hygiene Data'!I75)),NA())</f>
        <v>#N/A</v>
      </c>
      <c r="BP81" s="300" t="e">
        <f ca="1">+IF(AND(ISNUMBER(OFFSET('Hygiene Data'!$I$7,0,10*ROW('Hygiene Data'!I75))),'Data Summary'!EE81="Yes"),OFFSET('Hygiene Data'!$I$7,0,10*ROW('Hygiene Data'!I75)),NA())</f>
        <v>#N/A</v>
      </c>
      <c r="BQ81" s="300" t="e">
        <f ca="1">+IF(AND(ISNUMBER(OFFSET('Hygiene Data'!$I$9,0,10*ROW('Hygiene Data'!I75))),'Data Summary'!EF81="Yes"),OFFSET('Hygiene Data'!$I$9,0,10*ROW('Hygiene Data'!I75)),NA())</f>
        <v>#N/A</v>
      </c>
    </row>
    <row r="82" spans="1:69" x14ac:dyDescent="0.2">
      <c r="A82" s="296" t="e">
        <f ca="1">+RIGHT('Data Summary'!A82,LEN('Data Summary'!A82)-9)</f>
        <v>#VALUE!</v>
      </c>
      <c r="B82" s="270" t="str">
        <f ca="1">+IF(ISTEXT('Data Summary'!B82),'Data Summary'!B82,"")</f>
        <v/>
      </c>
      <c r="C82" s="297" t="e">
        <f ca="1">+VALUE('Data Summary'!C82)</f>
        <v>#VALUE!</v>
      </c>
      <c r="D82" s="298" t="e">
        <f ca="1">+IF(AND(ISNUMBER(OFFSET('Water Data'!$D$4,0,10*ROW('Water Data'!D76))),'Data Summary'!BS82="Yes"),100-OFFSET('Water Data'!$D$4,0,10*ROW('Water Data'!D76)),NA())</f>
        <v>#N/A</v>
      </c>
      <c r="E82" s="298" t="e">
        <f ca="1">+IF(AND(ISNUMBER(OFFSET('Water Data'!$D$6,0,10*ROW('Water Data'!D76))),'Data Summary'!BT82="Yes"),OFFSET('Water Data'!$D$6,0,10*ROW('Water Data'!D76)),NA())</f>
        <v>#N/A</v>
      </c>
      <c r="F82" s="298" t="e">
        <f ca="1">+IF(AND(ISNUMBER(OFFSET('Water Data'!$D$9,0,10*ROW('Water Data'!D76))),'Data Summary'!BU82="Yes"),OFFSET('Water Data'!$D$9,0,10*ROW('Water Data'!D76)),NA())</f>
        <v>#N/A</v>
      </c>
      <c r="G82" s="298" t="e">
        <f ca="1">+IF(AND(ISNUMBER(OFFSET('Water Data'!$E$4,0,10*ROW('Water Data'!E76))),'Data Summary'!BV82="Yes"),100-OFFSET('Water Data'!$E$4,0,10*ROW('Water Data'!E76)),NA())</f>
        <v>#N/A</v>
      </c>
      <c r="H82" s="298" t="e">
        <f ca="1">+IF(AND(ISNUMBER(OFFSET('Water Data'!$E$6,0,10*ROW('Water Data'!E76))),'Data Summary'!BW82="Yes"),OFFSET('Water Data'!$E$6,0,10*ROW('Water Data'!E76)),NA())</f>
        <v>#N/A</v>
      </c>
      <c r="I82" s="298" t="e">
        <f ca="1">+IF(AND(ISNUMBER(OFFSET('Water Data'!$E$9,0,10*ROW('Water Data'!E76))),'Data Summary'!BX82="Yes"),OFFSET('Water Data'!$E$9,0,10*ROW('Water Data'!E76)),NA())</f>
        <v>#N/A</v>
      </c>
      <c r="J82" s="298" t="e">
        <f ca="1">+IF(AND(ISNUMBER(OFFSET('Water Data'!$F$4,0,10*ROW('Water Data'!F76))),'Data Summary'!BY82="Yes"),100-OFFSET('Water Data'!$F$4,0,10*ROW('Water Data'!F76)),NA())</f>
        <v>#N/A</v>
      </c>
      <c r="K82" s="298" t="e">
        <f ca="1">+IF(AND(ISNUMBER(OFFSET('Water Data'!$F$6,0,10*ROW('Water Data'!F76))),'Data Summary'!BZ82="Yes"),OFFSET('Water Data'!$F$6,0,10*ROW('Water Data'!F76)),NA())</f>
        <v>#N/A</v>
      </c>
      <c r="L82" s="298" t="e">
        <f ca="1">+IF(AND(ISNUMBER(OFFSET('Water Data'!$F$9,0,10*ROW('Water Data'!F76))),'Data Summary'!CA82="Yes"),OFFSET('Water Data'!$F$9,0,10*ROW('Water Data'!F76)),NA())</f>
        <v>#N/A</v>
      </c>
      <c r="M82" s="298" t="e">
        <f ca="1">+IF(AND(ISNUMBER(OFFSET('Water Data'!$G$4,0,10*ROW('Water Data'!G76))),'Data Summary'!CB82="Yes"),100-OFFSET('Water Data'!$G$4,0,10*ROW('Water Data'!G76)),NA())</f>
        <v>#N/A</v>
      </c>
      <c r="N82" s="298" t="e">
        <f ca="1">+IF(AND(ISNUMBER(OFFSET('Water Data'!$G$6,0,10*ROW('Water Data'!G76))),'Data Summary'!CC82="Yes"),OFFSET('Water Data'!$G$6,0,10*ROW('Water Data'!G76)),NA())</f>
        <v>#N/A</v>
      </c>
      <c r="O82" s="298" t="e">
        <f ca="1">+IF(AND(ISNUMBER(OFFSET('Water Data'!$G$9,0,10*ROW('Water Data'!G76))),'Data Summary'!CD82="Yes"),OFFSET('Water Data'!$G$9,0,10*ROW('Water Data'!G76)),NA())</f>
        <v>#N/A</v>
      </c>
      <c r="P82" s="298" t="e">
        <f ca="1">+IF(AND(ISNUMBER(OFFSET('Water Data'!$H$4,0,10*ROW('Water Data'!H76))),'Data Summary'!CE82="Yes"),100-OFFSET('Water Data'!$H$4,0,10*ROW('Water Data'!H76)),NA())</f>
        <v>#N/A</v>
      </c>
      <c r="Q82" s="298" t="e">
        <f ca="1">+IF(AND(ISNUMBER(OFFSET('Water Data'!$H$6,0,10*ROW('Water Data'!H76))),'Data Summary'!CF82="Yes"),OFFSET('Water Data'!$H$6,0,10*ROW('Water Data'!H76)),NA())</f>
        <v>#N/A</v>
      </c>
      <c r="R82" s="298" t="e">
        <f ca="1">+IF(AND(ISNUMBER(OFFSET('Water Data'!$H$9,0,10*ROW('Water Data'!H76))),'Data Summary'!CG82="Yes"),OFFSET('Water Data'!$H$9,0,10*ROW('Water Data'!H76)),NA())</f>
        <v>#N/A</v>
      </c>
      <c r="S82" s="298" t="e">
        <f ca="1">+IF(AND(ISNUMBER(OFFSET('Water Data'!$I$4,0,10*ROW('Water Data'!I76))),'Data Summary'!CH82="Yes"),100-OFFSET('Water Data'!$I$4,0,10*ROW('Water Data'!I76)),NA())</f>
        <v>#N/A</v>
      </c>
      <c r="T82" s="298" t="e">
        <f ca="1">+IF(AND(ISNUMBER(OFFSET('Water Data'!$I$6,0,10*ROW('Water Data'!I76))),'Data Summary'!CI82="Yes"),OFFSET('Water Data'!$I$6,0,10*ROW('Water Data'!I76)),NA())</f>
        <v>#N/A</v>
      </c>
      <c r="U82" s="298" t="e">
        <f ca="1">+IF(AND(ISNUMBER(OFFSET('Water Data'!$I$9,0,10*ROW('Water Data'!I76))),'Data Summary'!CJ82="Yes"),OFFSET('Water Data'!$I$9,0,10*ROW('Water Data'!I76)),NA())</f>
        <v>#N/A</v>
      </c>
      <c r="V82" s="299" t="e">
        <f ca="1">+IF(AND(ISNUMBER(OFFSET('Sanitation Data'!$D$4,0,10*ROW('Sanitation Data'!D76))),'Data Summary'!CK82="Yes"),100-OFFSET('Sanitation Data'!$D$4,0,10*ROW('Sanitation Data'!D76)),NA())</f>
        <v>#N/A</v>
      </c>
      <c r="W82" s="299" t="e">
        <f ca="1">+IF(AND(ISNUMBER(OFFSET('Sanitation Data'!$D$6,0,10*ROW('Sanitation Data'!D76))),'Data Summary'!CL82="Yes"),OFFSET('Sanitation Data'!$D$6,0,10*ROW('Sanitation Data'!D76)),NA())</f>
        <v>#N/A</v>
      </c>
      <c r="X82" s="299" t="e">
        <f ca="1">+IF(AND(ISNUMBER(OFFSET('Sanitation Data'!$D$10,0,10*ROW('Sanitation Data'!D76))),'Data Summary'!CM82="Yes"),OFFSET('Sanitation Data'!$D$10,0,10*ROW('Sanitation Data'!D76)),NA())</f>
        <v>#N/A</v>
      </c>
      <c r="Y82" s="299" t="e">
        <f ca="1">+IF(AND(ISNUMBER(OFFSET('Sanitation Data'!$D$11,0,10*ROW('Sanitation Data'!D76))),'Data Summary'!CN82="Yes"),OFFSET('Sanitation Data'!$D$11,0,10*ROW('Sanitation Data'!D76)),NA())</f>
        <v>#N/A</v>
      </c>
      <c r="Z82" s="299" t="e">
        <f ca="1">+IF(AND(ISNUMBER(OFFSET('Sanitation Data'!$D$12,0,10*ROW('Sanitation Data'!D76))),'Data Summary'!CO82="Yes"),OFFSET('Sanitation Data'!$D$12,0,10*ROW('Sanitation Data'!D76)),NA())</f>
        <v>#N/A</v>
      </c>
      <c r="AA82" s="299" t="e">
        <f ca="1">+IF(AND(ISNUMBER(OFFSET('Sanitation Data'!$E$4,0,10*ROW('Sanitation Data'!E76))),'Data Summary'!CP82="Yes"),100-OFFSET('Sanitation Data'!$E$4,0,10*ROW('Sanitation Data'!E76)),NA())</f>
        <v>#N/A</v>
      </c>
      <c r="AB82" s="299" t="e">
        <f ca="1">+IF(AND(ISNUMBER(OFFSET('Sanitation Data'!$E$6,0,10*ROW('Sanitation Data'!E76))),'Data Summary'!CQ82="Yes"),OFFSET('Sanitation Data'!$E$6,0,10*ROW('Sanitation Data'!E76)),NA())</f>
        <v>#N/A</v>
      </c>
      <c r="AC82" s="299" t="e">
        <f ca="1">+IF(AND(ISNUMBER(OFFSET('Sanitation Data'!$E$10,0,10*ROW('Sanitation Data'!E76))),'Data Summary'!CR82="Yes"),OFFSET('Sanitation Data'!$E$10,0,10*ROW('Sanitation Data'!E76)),NA())</f>
        <v>#N/A</v>
      </c>
      <c r="AD82" s="299" t="e">
        <f ca="1">+IF(AND(ISNUMBER(OFFSET('Sanitation Data'!$E$11,0,10*ROW('Sanitation Data'!E76))),'Data Summary'!CS82="Yes"),OFFSET('Sanitation Data'!$E$11,0,10*ROW('Sanitation Data'!E76)),NA())</f>
        <v>#N/A</v>
      </c>
      <c r="AE82" s="299" t="e">
        <f ca="1">+IF(AND(ISNUMBER(OFFSET('Sanitation Data'!$E$12,0,10*ROW('Sanitation Data'!E76))),'Data Summary'!CT82="Yes"),OFFSET('Sanitation Data'!$E$12,0,10*ROW('Sanitation Data'!E76)),NA())</f>
        <v>#N/A</v>
      </c>
      <c r="AF82" s="299" t="e">
        <f ca="1">+IF(AND(ISNUMBER(OFFSET('Sanitation Data'!$F$4,0,10*ROW('Sanitation Data'!F76))),'Data Summary'!CU82="Yes"),100-OFFSET('Sanitation Data'!$F$4,0,10*ROW('Sanitation Data'!F76)),NA())</f>
        <v>#N/A</v>
      </c>
      <c r="AG82" s="299" t="e">
        <f ca="1">+IF(AND(ISNUMBER(OFFSET('Sanitation Data'!$F$6,0,10*ROW('Sanitation Data'!F76))),'Data Summary'!CV82="Yes"),OFFSET('Sanitation Data'!$F$6,0,10*ROW('Sanitation Data'!F76)),NA())</f>
        <v>#N/A</v>
      </c>
      <c r="AH82" s="299" t="e">
        <f ca="1">+IF(AND(ISNUMBER(OFFSET('Sanitation Data'!$F$10,0,10*ROW('Sanitation Data'!F76))),'Data Summary'!CW82="Yes"),OFFSET('Sanitation Data'!$F$10,0,10*ROW('Sanitation Data'!F76)),NA())</f>
        <v>#N/A</v>
      </c>
      <c r="AI82" s="299" t="e">
        <f ca="1">+IF(AND(ISNUMBER(OFFSET('Sanitation Data'!$F$11,0,10*ROW('Sanitation Data'!F76))),'Data Summary'!CX82="Yes"),OFFSET('Sanitation Data'!$F$11,0,10*ROW('Sanitation Data'!F76)),NA())</f>
        <v>#N/A</v>
      </c>
      <c r="AJ82" s="299" t="e">
        <f ca="1">+IF(AND(ISNUMBER(OFFSET('Sanitation Data'!$F$12,0,10*ROW('Sanitation Data'!F76))),'Data Summary'!CY82="Yes"),OFFSET('Sanitation Data'!$F$12,0,10*ROW('Sanitation Data'!F76)),NA())</f>
        <v>#N/A</v>
      </c>
      <c r="AK82" s="299" t="e">
        <f ca="1">+IF(AND(ISNUMBER(OFFSET('Sanitation Data'!$G$4,0,10*ROW('Sanitation Data'!G76))),'Data Summary'!CZ82="Yes"),100-OFFSET('Sanitation Data'!$G$4,0,10*ROW('Sanitation Data'!G76)),NA())</f>
        <v>#N/A</v>
      </c>
      <c r="AL82" s="299" t="e">
        <f ca="1">+IF(AND(ISNUMBER(OFFSET('Sanitation Data'!$G$6,0,10*ROW('Sanitation Data'!G76))),'Data Summary'!DA82="Yes"),OFFSET('Sanitation Data'!$G$6,0,10*ROW('Sanitation Data'!G76)),NA())</f>
        <v>#N/A</v>
      </c>
      <c r="AM82" s="299" t="e">
        <f ca="1">+IF(AND(ISNUMBER(OFFSET('Sanitation Data'!$G$10,0,10*ROW('Sanitation Data'!G76))),'Data Summary'!DB82="Yes"),OFFSET('Sanitation Data'!$G$10,0,10*ROW('Sanitation Data'!G76)),NA())</f>
        <v>#N/A</v>
      </c>
      <c r="AN82" s="299" t="e">
        <f ca="1">+IF(AND(ISNUMBER(OFFSET('Sanitation Data'!$G$11,0,10*ROW('Sanitation Data'!G76))),'Data Summary'!DC82="Yes"),OFFSET('Sanitation Data'!$G$11,0,10*ROW('Sanitation Data'!G76)),NA())</f>
        <v>#N/A</v>
      </c>
      <c r="AO82" s="299" t="e">
        <f ca="1">+IF(AND(ISNUMBER(OFFSET('Sanitation Data'!$G$12,0,10*ROW('Sanitation Data'!G76))),'Data Summary'!DD82="Yes"),OFFSET('Sanitation Data'!$G$12,0,10*ROW('Sanitation Data'!G76)),NA())</f>
        <v>#N/A</v>
      </c>
      <c r="AP82" s="299" t="e">
        <f ca="1">+IF(AND(ISNUMBER(OFFSET('Sanitation Data'!$H$4,0,10*ROW('Sanitation Data'!H76))),'Data Summary'!DE82="Yes"),100-OFFSET('Sanitation Data'!$H$4,0,10*ROW('Sanitation Data'!H76)),NA())</f>
        <v>#N/A</v>
      </c>
      <c r="AQ82" s="299" t="e">
        <f ca="1">+IF(AND(ISNUMBER(OFFSET('Sanitation Data'!$H$6,0,10*ROW('Sanitation Data'!H76))),'Data Summary'!DF82="Yes"),OFFSET('Sanitation Data'!$H$6,0,10*ROW('Sanitation Data'!H76)),NA())</f>
        <v>#N/A</v>
      </c>
      <c r="AR82" s="299" t="e">
        <f ca="1">+IF(AND(ISNUMBER(OFFSET('Sanitation Data'!$H$10,0,10*ROW('Sanitation Data'!H76))),'Data Summary'!DG82="Yes"),OFFSET('Sanitation Data'!$H$10,0,10*ROW('Sanitation Data'!H76)),NA())</f>
        <v>#N/A</v>
      </c>
      <c r="AS82" s="299" t="e">
        <f ca="1">+IF(AND(ISNUMBER(OFFSET('Sanitation Data'!$H$11,0,10*ROW('Sanitation Data'!H76))),'Data Summary'!DH82="Yes"),OFFSET('Sanitation Data'!$H$11,0,10*ROW('Sanitation Data'!H76)),NA())</f>
        <v>#N/A</v>
      </c>
      <c r="AT82" s="299" t="e">
        <f ca="1">+IF(AND(ISNUMBER(OFFSET('Sanitation Data'!$H$12,0,10*ROW('Sanitation Data'!H76))),'Data Summary'!DI82="Yes"),OFFSET('Sanitation Data'!$H$12,0,10*ROW('Sanitation Data'!H76)),NA())</f>
        <v>#N/A</v>
      </c>
      <c r="AU82" s="299" t="e">
        <f ca="1">+IF(AND(ISNUMBER(OFFSET('Sanitation Data'!$I$4,0,10*ROW('Sanitation Data'!I76))),'Data Summary'!DJ82="Yes"),100-OFFSET('Sanitation Data'!$I$4,0,10*ROW('Sanitation Data'!I76)),NA())</f>
        <v>#N/A</v>
      </c>
      <c r="AV82" s="299" t="e">
        <f ca="1">+IF(AND(ISNUMBER(OFFSET('Sanitation Data'!$I$6,0,10*ROW('Sanitation Data'!I76))),'Data Summary'!DK82="Yes"),OFFSET('Sanitation Data'!$I$6,0,10*ROW('Sanitation Data'!I76)),NA())</f>
        <v>#N/A</v>
      </c>
      <c r="AW82" s="299" t="e">
        <f ca="1">+IF(AND(ISNUMBER(OFFSET('Sanitation Data'!$I$10,0,10*ROW('Sanitation Data'!I76))),'Data Summary'!DL82="Yes"),OFFSET('Sanitation Data'!$I$10,0,10*ROW('Sanitation Data'!I76)),NA())</f>
        <v>#N/A</v>
      </c>
      <c r="AX82" s="299" t="e">
        <f ca="1">+IF(AND(ISNUMBER(OFFSET('Sanitation Data'!$I$11,0,10*ROW('Sanitation Data'!I76))),'Data Summary'!DM82="Yes"),OFFSET('Sanitation Data'!$I$11,0,10*ROW('Sanitation Data'!I76)),NA())</f>
        <v>#N/A</v>
      </c>
      <c r="AY82" s="299" t="e">
        <f ca="1">+IF(AND(ISNUMBER(OFFSET('Sanitation Data'!$I$12,0,10*ROW('Sanitation Data'!I76))),'Data Summary'!DN82="Yes"),OFFSET('Sanitation Data'!$I$12,0,10*ROW('Sanitation Data'!I76)),NA())</f>
        <v>#N/A</v>
      </c>
      <c r="AZ82" s="300" t="e">
        <f ca="1">+IF(AND(ISNUMBER(OFFSET('Hygiene Data'!$D$5,0,10*ROW('Hygiene Data'!D76))),'Data Summary'!DO82="Yes"),OFFSET('Hygiene Data'!$D$5,0,10*ROW('Hygiene Data'!D76)),NA())</f>
        <v>#N/A</v>
      </c>
      <c r="BA82" s="300" t="e">
        <f ca="1">+IF(AND(ISNUMBER(OFFSET('Hygiene Data'!$D$7,0,10*ROW('Hygiene Data'!D76))),'Data Summary'!DP82="Yes"),OFFSET('Hygiene Data'!$D$7,0,10*ROW('Hygiene Data'!D76)),NA())</f>
        <v>#N/A</v>
      </c>
      <c r="BB82" s="300" t="e">
        <f ca="1">+IF(AND(ISNUMBER(OFFSET('Hygiene Data'!$D$9,0,10*ROW('Hygiene Data'!D76))),'Data Summary'!DQ82="Yes"),OFFSET('Hygiene Data'!$D$9,0,10*ROW('Hygiene Data'!D76)),NA())</f>
        <v>#N/A</v>
      </c>
      <c r="BC82" s="300" t="e">
        <f ca="1">+IF(AND(ISNUMBER(OFFSET('Hygiene Data'!$E$5,0,10*ROW('Hygiene Data'!E76))),'Data Summary'!DR82="Yes"),OFFSET('Hygiene Data'!$E$5,0,10*ROW('Hygiene Data'!E76)),NA())</f>
        <v>#N/A</v>
      </c>
      <c r="BD82" s="300" t="e">
        <f ca="1">+IF(AND(ISNUMBER(OFFSET('Hygiene Data'!$E$7,0,10*ROW('Hygiene Data'!E76))),'Data Summary'!DS82="Yes"),OFFSET('Hygiene Data'!$E$7,0,10*ROW('Hygiene Data'!E76)),NA())</f>
        <v>#N/A</v>
      </c>
      <c r="BE82" s="300" t="e">
        <f ca="1">+IF(AND(ISNUMBER(OFFSET('Hygiene Data'!$E$9,0,10*ROW('Hygiene Data'!E76))),'Data Summary'!DT82="Yes"),OFFSET('Hygiene Data'!$E$9,0,10*ROW('Hygiene Data'!E76)),NA())</f>
        <v>#N/A</v>
      </c>
      <c r="BF82" s="300" t="e">
        <f ca="1">+IF(AND(ISNUMBER(OFFSET('Hygiene Data'!$F$5,0,10*ROW('Hygiene Data'!F76))),'Data Summary'!DU82="Yes"),OFFSET('Hygiene Data'!$F$5,0,10*ROW('Hygiene Data'!F76)),NA())</f>
        <v>#N/A</v>
      </c>
      <c r="BG82" s="300" t="e">
        <f ca="1">+IF(AND(ISNUMBER(OFFSET('Hygiene Data'!$F$7,0,10*ROW('Hygiene Data'!F76))),'Data Summary'!DV82="Yes"),OFFSET('Hygiene Data'!$F$7,0,10*ROW('Hygiene Data'!F76)),NA())</f>
        <v>#N/A</v>
      </c>
      <c r="BH82" s="300" t="e">
        <f ca="1">+IF(AND(ISNUMBER(OFFSET('Hygiene Data'!$F$9,0,10*ROW('Hygiene Data'!F76))),'Data Summary'!DW82="Yes"),OFFSET('Hygiene Data'!$F$9,0,10*ROW('Hygiene Data'!F76)),NA())</f>
        <v>#N/A</v>
      </c>
      <c r="BI82" s="300" t="e">
        <f ca="1">+IF(AND(ISNUMBER(OFFSET('Hygiene Data'!$G$5,0,10*ROW('Hygiene Data'!G76))),'Data Summary'!DX82="Yes"),OFFSET('Hygiene Data'!$G$5,0,10*ROW('Hygiene Data'!G76)),NA())</f>
        <v>#N/A</v>
      </c>
      <c r="BJ82" s="300" t="e">
        <f ca="1">+IF(AND(ISNUMBER(OFFSET('Hygiene Data'!$G$7,0,10*ROW('Hygiene Data'!G76))),'Data Summary'!DY82="Yes"),OFFSET('Hygiene Data'!$G$7,0,10*ROW('Hygiene Data'!G76)),NA())</f>
        <v>#N/A</v>
      </c>
      <c r="BK82" s="300" t="e">
        <f ca="1">+IF(AND(ISNUMBER(OFFSET('Hygiene Data'!$G$9,0,10*ROW('Hygiene Data'!G76))),'Data Summary'!DZ82="Yes"),OFFSET('Hygiene Data'!$G$9,0,10*ROW('Hygiene Data'!G76)),NA())</f>
        <v>#N/A</v>
      </c>
      <c r="BL82" s="300" t="e">
        <f ca="1">+IF(AND(ISNUMBER(OFFSET('Hygiene Data'!$H$5,0,10*ROW('Hygiene Data'!H76))),'Data Summary'!EA82="Yes"),OFFSET('Hygiene Data'!$H$5,0,10*ROW('Hygiene Data'!H76)),NA())</f>
        <v>#N/A</v>
      </c>
      <c r="BM82" s="300" t="e">
        <f ca="1">+IF(AND(ISNUMBER(OFFSET('Hygiene Data'!$H$7,0,10*ROW('Hygiene Data'!H76))),'Data Summary'!EB82="Yes"),OFFSET('Hygiene Data'!$H$7,0,10*ROW('Hygiene Data'!H76)),NA())</f>
        <v>#N/A</v>
      </c>
      <c r="BN82" s="300" t="e">
        <f ca="1">+IF(AND(ISNUMBER(OFFSET('Hygiene Data'!$H$9,0,10*ROW('Hygiene Data'!H76))),'Data Summary'!EC82="Yes"),OFFSET('Hygiene Data'!$H$9,0,10*ROW('Hygiene Data'!H76)),NA())</f>
        <v>#N/A</v>
      </c>
      <c r="BO82" s="300" t="e">
        <f ca="1">+IF(AND(ISNUMBER(OFFSET('Hygiene Data'!$I$5,0,10*ROW('Hygiene Data'!I76))),'Data Summary'!ED82="Yes"),OFFSET('Hygiene Data'!$I$5,0,10*ROW('Hygiene Data'!I76)),NA())</f>
        <v>#N/A</v>
      </c>
      <c r="BP82" s="300" t="e">
        <f ca="1">+IF(AND(ISNUMBER(OFFSET('Hygiene Data'!$I$7,0,10*ROW('Hygiene Data'!I76))),'Data Summary'!EE82="Yes"),OFFSET('Hygiene Data'!$I$7,0,10*ROW('Hygiene Data'!I76)),NA())</f>
        <v>#N/A</v>
      </c>
      <c r="BQ82" s="300" t="e">
        <f ca="1">+IF(AND(ISNUMBER(OFFSET('Hygiene Data'!$I$9,0,10*ROW('Hygiene Data'!I76))),'Data Summary'!EF82="Yes"),OFFSET('Hygiene Data'!$I$9,0,10*ROW('Hygiene Data'!I76)),NA())</f>
        <v>#N/A</v>
      </c>
    </row>
    <row r="83" spans="1:69" x14ac:dyDescent="0.2">
      <c r="A83" s="296" t="e">
        <f ca="1">+RIGHT('Data Summary'!A83,LEN('Data Summary'!A83)-9)</f>
        <v>#VALUE!</v>
      </c>
      <c r="B83" s="270" t="str">
        <f ca="1">+IF(ISTEXT('Data Summary'!B83),'Data Summary'!B83,"")</f>
        <v/>
      </c>
      <c r="C83" s="297" t="e">
        <f ca="1">+VALUE('Data Summary'!C83)</f>
        <v>#VALUE!</v>
      </c>
      <c r="D83" s="298" t="e">
        <f ca="1">+IF(AND(ISNUMBER(OFFSET('Water Data'!$D$4,0,10*ROW('Water Data'!D77))),'Data Summary'!BS83="Yes"),100-OFFSET('Water Data'!$D$4,0,10*ROW('Water Data'!D77)),NA())</f>
        <v>#N/A</v>
      </c>
      <c r="E83" s="298" t="e">
        <f ca="1">+IF(AND(ISNUMBER(OFFSET('Water Data'!$D$6,0,10*ROW('Water Data'!D77))),'Data Summary'!BT83="Yes"),OFFSET('Water Data'!$D$6,0,10*ROW('Water Data'!D77)),NA())</f>
        <v>#N/A</v>
      </c>
      <c r="F83" s="298" t="e">
        <f ca="1">+IF(AND(ISNUMBER(OFFSET('Water Data'!$D$9,0,10*ROW('Water Data'!D77))),'Data Summary'!BU83="Yes"),OFFSET('Water Data'!$D$9,0,10*ROW('Water Data'!D77)),NA())</f>
        <v>#N/A</v>
      </c>
      <c r="G83" s="298" t="e">
        <f ca="1">+IF(AND(ISNUMBER(OFFSET('Water Data'!$E$4,0,10*ROW('Water Data'!E77))),'Data Summary'!BV83="Yes"),100-OFFSET('Water Data'!$E$4,0,10*ROW('Water Data'!E77)),NA())</f>
        <v>#N/A</v>
      </c>
      <c r="H83" s="298" t="e">
        <f ca="1">+IF(AND(ISNUMBER(OFFSET('Water Data'!$E$6,0,10*ROW('Water Data'!E77))),'Data Summary'!BW83="Yes"),OFFSET('Water Data'!$E$6,0,10*ROW('Water Data'!E77)),NA())</f>
        <v>#N/A</v>
      </c>
      <c r="I83" s="298" t="e">
        <f ca="1">+IF(AND(ISNUMBER(OFFSET('Water Data'!$E$9,0,10*ROW('Water Data'!E77))),'Data Summary'!BX83="Yes"),OFFSET('Water Data'!$E$9,0,10*ROW('Water Data'!E77)),NA())</f>
        <v>#N/A</v>
      </c>
      <c r="J83" s="298" t="e">
        <f ca="1">+IF(AND(ISNUMBER(OFFSET('Water Data'!$F$4,0,10*ROW('Water Data'!F77))),'Data Summary'!BY83="Yes"),100-OFFSET('Water Data'!$F$4,0,10*ROW('Water Data'!F77)),NA())</f>
        <v>#N/A</v>
      </c>
      <c r="K83" s="298" t="e">
        <f ca="1">+IF(AND(ISNUMBER(OFFSET('Water Data'!$F$6,0,10*ROW('Water Data'!F77))),'Data Summary'!BZ83="Yes"),OFFSET('Water Data'!$F$6,0,10*ROW('Water Data'!F77)),NA())</f>
        <v>#N/A</v>
      </c>
      <c r="L83" s="298" t="e">
        <f ca="1">+IF(AND(ISNUMBER(OFFSET('Water Data'!$F$9,0,10*ROW('Water Data'!F77))),'Data Summary'!CA83="Yes"),OFFSET('Water Data'!$F$9,0,10*ROW('Water Data'!F77)),NA())</f>
        <v>#N/A</v>
      </c>
      <c r="M83" s="298" t="e">
        <f ca="1">+IF(AND(ISNUMBER(OFFSET('Water Data'!$G$4,0,10*ROW('Water Data'!G77))),'Data Summary'!CB83="Yes"),100-OFFSET('Water Data'!$G$4,0,10*ROW('Water Data'!G77)),NA())</f>
        <v>#N/A</v>
      </c>
      <c r="N83" s="298" t="e">
        <f ca="1">+IF(AND(ISNUMBER(OFFSET('Water Data'!$G$6,0,10*ROW('Water Data'!G77))),'Data Summary'!CC83="Yes"),OFFSET('Water Data'!$G$6,0,10*ROW('Water Data'!G77)),NA())</f>
        <v>#N/A</v>
      </c>
      <c r="O83" s="298" t="e">
        <f ca="1">+IF(AND(ISNUMBER(OFFSET('Water Data'!$G$9,0,10*ROW('Water Data'!G77))),'Data Summary'!CD83="Yes"),OFFSET('Water Data'!$G$9,0,10*ROW('Water Data'!G77)),NA())</f>
        <v>#N/A</v>
      </c>
      <c r="P83" s="298" t="e">
        <f ca="1">+IF(AND(ISNUMBER(OFFSET('Water Data'!$H$4,0,10*ROW('Water Data'!H77))),'Data Summary'!CE83="Yes"),100-OFFSET('Water Data'!$H$4,0,10*ROW('Water Data'!H77)),NA())</f>
        <v>#N/A</v>
      </c>
      <c r="Q83" s="298" t="e">
        <f ca="1">+IF(AND(ISNUMBER(OFFSET('Water Data'!$H$6,0,10*ROW('Water Data'!H77))),'Data Summary'!CF83="Yes"),OFFSET('Water Data'!$H$6,0,10*ROW('Water Data'!H77)),NA())</f>
        <v>#N/A</v>
      </c>
      <c r="R83" s="298" t="e">
        <f ca="1">+IF(AND(ISNUMBER(OFFSET('Water Data'!$H$9,0,10*ROW('Water Data'!H77))),'Data Summary'!CG83="Yes"),OFFSET('Water Data'!$H$9,0,10*ROW('Water Data'!H77)),NA())</f>
        <v>#N/A</v>
      </c>
      <c r="S83" s="298" t="e">
        <f ca="1">+IF(AND(ISNUMBER(OFFSET('Water Data'!$I$4,0,10*ROW('Water Data'!I77))),'Data Summary'!CH83="Yes"),100-OFFSET('Water Data'!$I$4,0,10*ROW('Water Data'!I77)),NA())</f>
        <v>#N/A</v>
      </c>
      <c r="T83" s="298" t="e">
        <f ca="1">+IF(AND(ISNUMBER(OFFSET('Water Data'!$I$6,0,10*ROW('Water Data'!I77))),'Data Summary'!CI83="Yes"),OFFSET('Water Data'!$I$6,0,10*ROW('Water Data'!I77)),NA())</f>
        <v>#N/A</v>
      </c>
      <c r="U83" s="298" t="e">
        <f ca="1">+IF(AND(ISNUMBER(OFFSET('Water Data'!$I$9,0,10*ROW('Water Data'!I77))),'Data Summary'!CJ83="Yes"),OFFSET('Water Data'!$I$9,0,10*ROW('Water Data'!I77)),NA())</f>
        <v>#N/A</v>
      </c>
      <c r="V83" s="299" t="e">
        <f ca="1">+IF(AND(ISNUMBER(OFFSET('Sanitation Data'!$D$4,0,10*ROW('Sanitation Data'!D77))),'Data Summary'!CK83="Yes"),100-OFFSET('Sanitation Data'!$D$4,0,10*ROW('Sanitation Data'!D77)),NA())</f>
        <v>#N/A</v>
      </c>
      <c r="W83" s="299" t="e">
        <f ca="1">+IF(AND(ISNUMBER(OFFSET('Sanitation Data'!$D$6,0,10*ROW('Sanitation Data'!D77))),'Data Summary'!CL83="Yes"),OFFSET('Sanitation Data'!$D$6,0,10*ROW('Sanitation Data'!D77)),NA())</f>
        <v>#N/A</v>
      </c>
      <c r="X83" s="299" t="e">
        <f ca="1">+IF(AND(ISNUMBER(OFFSET('Sanitation Data'!$D$10,0,10*ROW('Sanitation Data'!D77))),'Data Summary'!CM83="Yes"),OFFSET('Sanitation Data'!$D$10,0,10*ROW('Sanitation Data'!D77)),NA())</f>
        <v>#N/A</v>
      </c>
      <c r="Y83" s="299" t="e">
        <f ca="1">+IF(AND(ISNUMBER(OFFSET('Sanitation Data'!$D$11,0,10*ROW('Sanitation Data'!D77))),'Data Summary'!CN83="Yes"),OFFSET('Sanitation Data'!$D$11,0,10*ROW('Sanitation Data'!D77)),NA())</f>
        <v>#N/A</v>
      </c>
      <c r="Z83" s="299" t="e">
        <f ca="1">+IF(AND(ISNUMBER(OFFSET('Sanitation Data'!$D$12,0,10*ROW('Sanitation Data'!D77))),'Data Summary'!CO83="Yes"),OFFSET('Sanitation Data'!$D$12,0,10*ROW('Sanitation Data'!D77)),NA())</f>
        <v>#N/A</v>
      </c>
      <c r="AA83" s="299" t="e">
        <f ca="1">+IF(AND(ISNUMBER(OFFSET('Sanitation Data'!$E$4,0,10*ROW('Sanitation Data'!E77))),'Data Summary'!CP83="Yes"),100-OFFSET('Sanitation Data'!$E$4,0,10*ROW('Sanitation Data'!E77)),NA())</f>
        <v>#N/A</v>
      </c>
      <c r="AB83" s="299" t="e">
        <f ca="1">+IF(AND(ISNUMBER(OFFSET('Sanitation Data'!$E$6,0,10*ROW('Sanitation Data'!E77))),'Data Summary'!CQ83="Yes"),OFFSET('Sanitation Data'!$E$6,0,10*ROW('Sanitation Data'!E77)),NA())</f>
        <v>#N/A</v>
      </c>
      <c r="AC83" s="299" t="e">
        <f ca="1">+IF(AND(ISNUMBER(OFFSET('Sanitation Data'!$E$10,0,10*ROW('Sanitation Data'!E77))),'Data Summary'!CR83="Yes"),OFFSET('Sanitation Data'!$E$10,0,10*ROW('Sanitation Data'!E77)),NA())</f>
        <v>#N/A</v>
      </c>
      <c r="AD83" s="299" t="e">
        <f ca="1">+IF(AND(ISNUMBER(OFFSET('Sanitation Data'!$E$11,0,10*ROW('Sanitation Data'!E77))),'Data Summary'!CS83="Yes"),OFFSET('Sanitation Data'!$E$11,0,10*ROW('Sanitation Data'!E77)),NA())</f>
        <v>#N/A</v>
      </c>
      <c r="AE83" s="299" t="e">
        <f ca="1">+IF(AND(ISNUMBER(OFFSET('Sanitation Data'!$E$12,0,10*ROW('Sanitation Data'!E77))),'Data Summary'!CT83="Yes"),OFFSET('Sanitation Data'!$E$12,0,10*ROW('Sanitation Data'!E77)),NA())</f>
        <v>#N/A</v>
      </c>
      <c r="AF83" s="299" t="e">
        <f ca="1">+IF(AND(ISNUMBER(OFFSET('Sanitation Data'!$F$4,0,10*ROW('Sanitation Data'!F77))),'Data Summary'!CU83="Yes"),100-OFFSET('Sanitation Data'!$F$4,0,10*ROW('Sanitation Data'!F77)),NA())</f>
        <v>#N/A</v>
      </c>
      <c r="AG83" s="299" t="e">
        <f ca="1">+IF(AND(ISNUMBER(OFFSET('Sanitation Data'!$F$6,0,10*ROW('Sanitation Data'!F77))),'Data Summary'!CV83="Yes"),OFFSET('Sanitation Data'!$F$6,0,10*ROW('Sanitation Data'!F77)),NA())</f>
        <v>#N/A</v>
      </c>
      <c r="AH83" s="299" t="e">
        <f ca="1">+IF(AND(ISNUMBER(OFFSET('Sanitation Data'!$F$10,0,10*ROW('Sanitation Data'!F77))),'Data Summary'!CW83="Yes"),OFFSET('Sanitation Data'!$F$10,0,10*ROW('Sanitation Data'!F77)),NA())</f>
        <v>#N/A</v>
      </c>
      <c r="AI83" s="299" t="e">
        <f ca="1">+IF(AND(ISNUMBER(OFFSET('Sanitation Data'!$F$11,0,10*ROW('Sanitation Data'!F77))),'Data Summary'!CX83="Yes"),OFFSET('Sanitation Data'!$F$11,0,10*ROW('Sanitation Data'!F77)),NA())</f>
        <v>#N/A</v>
      </c>
      <c r="AJ83" s="299" t="e">
        <f ca="1">+IF(AND(ISNUMBER(OFFSET('Sanitation Data'!$F$12,0,10*ROW('Sanitation Data'!F77))),'Data Summary'!CY83="Yes"),OFFSET('Sanitation Data'!$F$12,0,10*ROW('Sanitation Data'!F77)),NA())</f>
        <v>#N/A</v>
      </c>
      <c r="AK83" s="299" t="e">
        <f ca="1">+IF(AND(ISNUMBER(OFFSET('Sanitation Data'!$G$4,0,10*ROW('Sanitation Data'!G77))),'Data Summary'!CZ83="Yes"),100-OFFSET('Sanitation Data'!$G$4,0,10*ROW('Sanitation Data'!G77)),NA())</f>
        <v>#N/A</v>
      </c>
      <c r="AL83" s="299" t="e">
        <f ca="1">+IF(AND(ISNUMBER(OFFSET('Sanitation Data'!$G$6,0,10*ROW('Sanitation Data'!G77))),'Data Summary'!DA83="Yes"),OFFSET('Sanitation Data'!$G$6,0,10*ROW('Sanitation Data'!G77)),NA())</f>
        <v>#N/A</v>
      </c>
      <c r="AM83" s="299" t="e">
        <f ca="1">+IF(AND(ISNUMBER(OFFSET('Sanitation Data'!$G$10,0,10*ROW('Sanitation Data'!G77))),'Data Summary'!DB83="Yes"),OFFSET('Sanitation Data'!$G$10,0,10*ROW('Sanitation Data'!G77)),NA())</f>
        <v>#N/A</v>
      </c>
      <c r="AN83" s="299" t="e">
        <f ca="1">+IF(AND(ISNUMBER(OFFSET('Sanitation Data'!$G$11,0,10*ROW('Sanitation Data'!G77))),'Data Summary'!DC83="Yes"),OFFSET('Sanitation Data'!$G$11,0,10*ROW('Sanitation Data'!G77)),NA())</f>
        <v>#N/A</v>
      </c>
      <c r="AO83" s="299" t="e">
        <f ca="1">+IF(AND(ISNUMBER(OFFSET('Sanitation Data'!$G$12,0,10*ROW('Sanitation Data'!G77))),'Data Summary'!DD83="Yes"),OFFSET('Sanitation Data'!$G$12,0,10*ROW('Sanitation Data'!G77)),NA())</f>
        <v>#N/A</v>
      </c>
      <c r="AP83" s="299" t="e">
        <f ca="1">+IF(AND(ISNUMBER(OFFSET('Sanitation Data'!$H$4,0,10*ROW('Sanitation Data'!H77))),'Data Summary'!DE83="Yes"),100-OFFSET('Sanitation Data'!$H$4,0,10*ROW('Sanitation Data'!H77)),NA())</f>
        <v>#N/A</v>
      </c>
      <c r="AQ83" s="299" t="e">
        <f ca="1">+IF(AND(ISNUMBER(OFFSET('Sanitation Data'!$H$6,0,10*ROW('Sanitation Data'!H77))),'Data Summary'!DF83="Yes"),OFFSET('Sanitation Data'!$H$6,0,10*ROW('Sanitation Data'!H77)),NA())</f>
        <v>#N/A</v>
      </c>
      <c r="AR83" s="299" t="e">
        <f ca="1">+IF(AND(ISNUMBER(OFFSET('Sanitation Data'!$H$10,0,10*ROW('Sanitation Data'!H77))),'Data Summary'!DG83="Yes"),OFFSET('Sanitation Data'!$H$10,0,10*ROW('Sanitation Data'!H77)),NA())</f>
        <v>#N/A</v>
      </c>
      <c r="AS83" s="299" t="e">
        <f ca="1">+IF(AND(ISNUMBER(OFFSET('Sanitation Data'!$H$11,0,10*ROW('Sanitation Data'!H77))),'Data Summary'!DH83="Yes"),OFFSET('Sanitation Data'!$H$11,0,10*ROW('Sanitation Data'!H77)),NA())</f>
        <v>#N/A</v>
      </c>
      <c r="AT83" s="299" t="e">
        <f ca="1">+IF(AND(ISNUMBER(OFFSET('Sanitation Data'!$H$12,0,10*ROW('Sanitation Data'!H77))),'Data Summary'!DI83="Yes"),OFFSET('Sanitation Data'!$H$12,0,10*ROW('Sanitation Data'!H77)),NA())</f>
        <v>#N/A</v>
      </c>
      <c r="AU83" s="299" t="e">
        <f ca="1">+IF(AND(ISNUMBER(OFFSET('Sanitation Data'!$I$4,0,10*ROW('Sanitation Data'!I77))),'Data Summary'!DJ83="Yes"),100-OFFSET('Sanitation Data'!$I$4,0,10*ROW('Sanitation Data'!I77)),NA())</f>
        <v>#N/A</v>
      </c>
      <c r="AV83" s="299" t="e">
        <f ca="1">+IF(AND(ISNUMBER(OFFSET('Sanitation Data'!$I$6,0,10*ROW('Sanitation Data'!I77))),'Data Summary'!DK83="Yes"),OFFSET('Sanitation Data'!$I$6,0,10*ROW('Sanitation Data'!I77)),NA())</f>
        <v>#N/A</v>
      </c>
      <c r="AW83" s="299" t="e">
        <f ca="1">+IF(AND(ISNUMBER(OFFSET('Sanitation Data'!$I$10,0,10*ROW('Sanitation Data'!I77))),'Data Summary'!DL83="Yes"),OFFSET('Sanitation Data'!$I$10,0,10*ROW('Sanitation Data'!I77)),NA())</f>
        <v>#N/A</v>
      </c>
      <c r="AX83" s="299" t="e">
        <f ca="1">+IF(AND(ISNUMBER(OFFSET('Sanitation Data'!$I$11,0,10*ROW('Sanitation Data'!I77))),'Data Summary'!DM83="Yes"),OFFSET('Sanitation Data'!$I$11,0,10*ROW('Sanitation Data'!I77)),NA())</f>
        <v>#N/A</v>
      </c>
      <c r="AY83" s="299" t="e">
        <f ca="1">+IF(AND(ISNUMBER(OFFSET('Sanitation Data'!$I$12,0,10*ROW('Sanitation Data'!I77))),'Data Summary'!DN83="Yes"),OFFSET('Sanitation Data'!$I$12,0,10*ROW('Sanitation Data'!I77)),NA())</f>
        <v>#N/A</v>
      </c>
      <c r="AZ83" s="300" t="e">
        <f ca="1">+IF(AND(ISNUMBER(OFFSET('Hygiene Data'!$D$5,0,10*ROW('Hygiene Data'!D77))),'Data Summary'!DO83="Yes"),OFFSET('Hygiene Data'!$D$5,0,10*ROW('Hygiene Data'!D77)),NA())</f>
        <v>#N/A</v>
      </c>
      <c r="BA83" s="300" t="e">
        <f ca="1">+IF(AND(ISNUMBER(OFFSET('Hygiene Data'!$D$7,0,10*ROW('Hygiene Data'!D77))),'Data Summary'!DP83="Yes"),OFFSET('Hygiene Data'!$D$7,0,10*ROW('Hygiene Data'!D77)),NA())</f>
        <v>#N/A</v>
      </c>
      <c r="BB83" s="300" t="e">
        <f ca="1">+IF(AND(ISNUMBER(OFFSET('Hygiene Data'!$D$9,0,10*ROW('Hygiene Data'!D77))),'Data Summary'!DQ83="Yes"),OFFSET('Hygiene Data'!$D$9,0,10*ROW('Hygiene Data'!D77)),NA())</f>
        <v>#N/A</v>
      </c>
      <c r="BC83" s="300" t="e">
        <f ca="1">+IF(AND(ISNUMBER(OFFSET('Hygiene Data'!$E$5,0,10*ROW('Hygiene Data'!E77))),'Data Summary'!DR83="Yes"),OFFSET('Hygiene Data'!$E$5,0,10*ROW('Hygiene Data'!E77)),NA())</f>
        <v>#N/A</v>
      </c>
      <c r="BD83" s="300" t="e">
        <f ca="1">+IF(AND(ISNUMBER(OFFSET('Hygiene Data'!$E$7,0,10*ROW('Hygiene Data'!E77))),'Data Summary'!DS83="Yes"),OFFSET('Hygiene Data'!$E$7,0,10*ROW('Hygiene Data'!E77)),NA())</f>
        <v>#N/A</v>
      </c>
      <c r="BE83" s="300" t="e">
        <f ca="1">+IF(AND(ISNUMBER(OFFSET('Hygiene Data'!$E$9,0,10*ROW('Hygiene Data'!E77))),'Data Summary'!DT83="Yes"),OFFSET('Hygiene Data'!$E$9,0,10*ROW('Hygiene Data'!E77)),NA())</f>
        <v>#N/A</v>
      </c>
      <c r="BF83" s="300" t="e">
        <f ca="1">+IF(AND(ISNUMBER(OFFSET('Hygiene Data'!$F$5,0,10*ROW('Hygiene Data'!F77))),'Data Summary'!DU83="Yes"),OFFSET('Hygiene Data'!$F$5,0,10*ROW('Hygiene Data'!F77)),NA())</f>
        <v>#N/A</v>
      </c>
      <c r="BG83" s="300" t="e">
        <f ca="1">+IF(AND(ISNUMBER(OFFSET('Hygiene Data'!$F$7,0,10*ROW('Hygiene Data'!F77))),'Data Summary'!DV83="Yes"),OFFSET('Hygiene Data'!$F$7,0,10*ROW('Hygiene Data'!F77)),NA())</f>
        <v>#N/A</v>
      </c>
      <c r="BH83" s="300" t="e">
        <f ca="1">+IF(AND(ISNUMBER(OFFSET('Hygiene Data'!$F$9,0,10*ROW('Hygiene Data'!F77))),'Data Summary'!DW83="Yes"),OFFSET('Hygiene Data'!$F$9,0,10*ROW('Hygiene Data'!F77)),NA())</f>
        <v>#N/A</v>
      </c>
      <c r="BI83" s="300" t="e">
        <f ca="1">+IF(AND(ISNUMBER(OFFSET('Hygiene Data'!$G$5,0,10*ROW('Hygiene Data'!G77))),'Data Summary'!DX83="Yes"),OFFSET('Hygiene Data'!$G$5,0,10*ROW('Hygiene Data'!G77)),NA())</f>
        <v>#N/A</v>
      </c>
      <c r="BJ83" s="300" t="e">
        <f ca="1">+IF(AND(ISNUMBER(OFFSET('Hygiene Data'!$G$7,0,10*ROW('Hygiene Data'!G77))),'Data Summary'!DY83="Yes"),OFFSET('Hygiene Data'!$G$7,0,10*ROW('Hygiene Data'!G77)),NA())</f>
        <v>#N/A</v>
      </c>
      <c r="BK83" s="300" t="e">
        <f ca="1">+IF(AND(ISNUMBER(OFFSET('Hygiene Data'!$G$9,0,10*ROW('Hygiene Data'!G77))),'Data Summary'!DZ83="Yes"),OFFSET('Hygiene Data'!$G$9,0,10*ROW('Hygiene Data'!G77)),NA())</f>
        <v>#N/A</v>
      </c>
      <c r="BL83" s="300" t="e">
        <f ca="1">+IF(AND(ISNUMBER(OFFSET('Hygiene Data'!$H$5,0,10*ROW('Hygiene Data'!H77))),'Data Summary'!EA83="Yes"),OFFSET('Hygiene Data'!$H$5,0,10*ROW('Hygiene Data'!H77)),NA())</f>
        <v>#N/A</v>
      </c>
      <c r="BM83" s="300" t="e">
        <f ca="1">+IF(AND(ISNUMBER(OFFSET('Hygiene Data'!$H$7,0,10*ROW('Hygiene Data'!H77))),'Data Summary'!EB83="Yes"),OFFSET('Hygiene Data'!$H$7,0,10*ROW('Hygiene Data'!H77)),NA())</f>
        <v>#N/A</v>
      </c>
      <c r="BN83" s="300" t="e">
        <f ca="1">+IF(AND(ISNUMBER(OFFSET('Hygiene Data'!$H$9,0,10*ROW('Hygiene Data'!H77))),'Data Summary'!EC83="Yes"),OFFSET('Hygiene Data'!$H$9,0,10*ROW('Hygiene Data'!H77)),NA())</f>
        <v>#N/A</v>
      </c>
      <c r="BO83" s="300" t="e">
        <f ca="1">+IF(AND(ISNUMBER(OFFSET('Hygiene Data'!$I$5,0,10*ROW('Hygiene Data'!I77))),'Data Summary'!ED83="Yes"),OFFSET('Hygiene Data'!$I$5,0,10*ROW('Hygiene Data'!I77)),NA())</f>
        <v>#N/A</v>
      </c>
      <c r="BP83" s="300" t="e">
        <f ca="1">+IF(AND(ISNUMBER(OFFSET('Hygiene Data'!$I$7,0,10*ROW('Hygiene Data'!I77))),'Data Summary'!EE83="Yes"),OFFSET('Hygiene Data'!$I$7,0,10*ROW('Hygiene Data'!I77)),NA())</f>
        <v>#N/A</v>
      </c>
      <c r="BQ83" s="300" t="e">
        <f ca="1">+IF(AND(ISNUMBER(OFFSET('Hygiene Data'!$I$9,0,10*ROW('Hygiene Data'!I77))),'Data Summary'!EF83="Yes"),OFFSET('Hygiene Data'!$I$9,0,10*ROW('Hygiene Data'!I77)),NA())</f>
        <v>#N/A</v>
      </c>
    </row>
    <row r="84" spans="1:69" x14ac:dyDescent="0.2">
      <c r="A84" s="296" t="e">
        <f ca="1">+RIGHT('Data Summary'!A84,LEN('Data Summary'!A84)-9)</f>
        <v>#VALUE!</v>
      </c>
      <c r="B84" s="270" t="str">
        <f ca="1">+IF(ISTEXT('Data Summary'!B84),'Data Summary'!B84,"")</f>
        <v/>
      </c>
      <c r="C84" s="297" t="e">
        <f ca="1">+VALUE('Data Summary'!C84)</f>
        <v>#VALUE!</v>
      </c>
      <c r="D84" s="298" t="e">
        <f ca="1">+IF(AND(ISNUMBER(OFFSET('Water Data'!$D$4,0,10*ROW('Water Data'!D78))),'Data Summary'!BS84="Yes"),100-OFFSET('Water Data'!$D$4,0,10*ROW('Water Data'!D78)),NA())</f>
        <v>#N/A</v>
      </c>
      <c r="E84" s="298" t="e">
        <f ca="1">+IF(AND(ISNUMBER(OFFSET('Water Data'!$D$6,0,10*ROW('Water Data'!D78))),'Data Summary'!BT84="Yes"),OFFSET('Water Data'!$D$6,0,10*ROW('Water Data'!D78)),NA())</f>
        <v>#N/A</v>
      </c>
      <c r="F84" s="298" t="e">
        <f ca="1">+IF(AND(ISNUMBER(OFFSET('Water Data'!$D$9,0,10*ROW('Water Data'!D78))),'Data Summary'!BU84="Yes"),OFFSET('Water Data'!$D$9,0,10*ROW('Water Data'!D78)),NA())</f>
        <v>#N/A</v>
      </c>
      <c r="G84" s="298" t="e">
        <f ca="1">+IF(AND(ISNUMBER(OFFSET('Water Data'!$E$4,0,10*ROW('Water Data'!E78))),'Data Summary'!BV84="Yes"),100-OFFSET('Water Data'!$E$4,0,10*ROW('Water Data'!E78)),NA())</f>
        <v>#N/A</v>
      </c>
      <c r="H84" s="298" t="e">
        <f ca="1">+IF(AND(ISNUMBER(OFFSET('Water Data'!$E$6,0,10*ROW('Water Data'!E78))),'Data Summary'!BW84="Yes"),OFFSET('Water Data'!$E$6,0,10*ROW('Water Data'!E78)),NA())</f>
        <v>#N/A</v>
      </c>
      <c r="I84" s="298" t="e">
        <f ca="1">+IF(AND(ISNUMBER(OFFSET('Water Data'!$E$9,0,10*ROW('Water Data'!E78))),'Data Summary'!BX84="Yes"),OFFSET('Water Data'!$E$9,0,10*ROW('Water Data'!E78)),NA())</f>
        <v>#N/A</v>
      </c>
      <c r="J84" s="298" t="e">
        <f ca="1">+IF(AND(ISNUMBER(OFFSET('Water Data'!$F$4,0,10*ROW('Water Data'!F78))),'Data Summary'!BY84="Yes"),100-OFFSET('Water Data'!$F$4,0,10*ROW('Water Data'!F78)),NA())</f>
        <v>#N/A</v>
      </c>
      <c r="K84" s="298" t="e">
        <f ca="1">+IF(AND(ISNUMBER(OFFSET('Water Data'!$F$6,0,10*ROW('Water Data'!F78))),'Data Summary'!BZ84="Yes"),OFFSET('Water Data'!$F$6,0,10*ROW('Water Data'!F78)),NA())</f>
        <v>#N/A</v>
      </c>
      <c r="L84" s="298" t="e">
        <f ca="1">+IF(AND(ISNUMBER(OFFSET('Water Data'!$F$9,0,10*ROW('Water Data'!F78))),'Data Summary'!CA84="Yes"),OFFSET('Water Data'!$F$9,0,10*ROW('Water Data'!F78)),NA())</f>
        <v>#N/A</v>
      </c>
      <c r="M84" s="298" t="e">
        <f ca="1">+IF(AND(ISNUMBER(OFFSET('Water Data'!$G$4,0,10*ROW('Water Data'!G78))),'Data Summary'!CB84="Yes"),100-OFFSET('Water Data'!$G$4,0,10*ROW('Water Data'!G78)),NA())</f>
        <v>#N/A</v>
      </c>
      <c r="N84" s="298" t="e">
        <f ca="1">+IF(AND(ISNUMBER(OFFSET('Water Data'!$G$6,0,10*ROW('Water Data'!G78))),'Data Summary'!CC84="Yes"),OFFSET('Water Data'!$G$6,0,10*ROW('Water Data'!G78)),NA())</f>
        <v>#N/A</v>
      </c>
      <c r="O84" s="298" t="e">
        <f ca="1">+IF(AND(ISNUMBER(OFFSET('Water Data'!$G$9,0,10*ROW('Water Data'!G78))),'Data Summary'!CD84="Yes"),OFFSET('Water Data'!$G$9,0,10*ROW('Water Data'!G78)),NA())</f>
        <v>#N/A</v>
      </c>
      <c r="P84" s="298" t="e">
        <f ca="1">+IF(AND(ISNUMBER(OFFSET('Water Data'!$H$4,0,10*ROW('Water Data'!H78))),'Data Summary'!CE84="Yes"),100-OFFSET('Water Data'!$H$4,0,10*ROW('Water Data'!H78)),NA())</f>
        <v>#N/A</v>
      </c>
      <c r="Q84" s="298" t="e">
        <f ca="1">+IF(AND(ISNUMBER(OFFSET('Water Data'!$H$6,0,10*ROW('Water Data'!H78))),'Data Summary'!CF84="Yes"),OFFSET('Water Data'!$H$6,0,10*ROW('Water Data'!H78)),NA())</f>
        <v>#N/A</v>
      </c>
      <c r="R84" s="298" t="e">
        <f ca="1">+IF(AND(ISNUMBER(OFFSET('Water Data'!$H$9,0,10*ROW('Water Data'!H78))),'Data Summary'!CG84="Yes"),OFFSET('Water Data'!$H$9,0,10*ROW('Water Data'!H78)),NA())</f>
        <v>#N/A</v>
      </c>
      <c r="S84" s="298" t="e">
        <f ca="1">+IF(AND(ISNUMBER(OFFSET('Water Data'!$I$4,0,10*ROW('Water Data'!I78))),'Data Summary'!CH84="Yes"),100-OFFSET('Water Data'!$I$4,0,10*ROW('Water Data'!I78)),NA())</f>
        <v>#N/A</v>
      </c>
      <c r="T84" s="298" t="e">
        <f ca="1">+IF(AND(ISNUMBER(OFFSET('Water Data'!$I$6,0,10*ROW('Water Data'!I78))),'Data Summary'!CI84="Yes"),OFFSET('Water Data'!$I$6,0,10*ROW('Water Data'!I78)),NA())</f>
        <v>#N/A</v>
      </c>
      <c r="U84" s="298" t="e">
        <f ca="1">+IF(AND(ISNUMBER(OFFSET('Water Data'!$I$9,0,10*ROW('Water Data'!I78))),'Data Summary'!CJ84="Yes"),OFFSET('Water Data'!$I$9,0,10*ROW('Water Data'!I78)),NA())</f>
        <v>#N/A</v>
      </c>
      <c r="V84" s="299" t="e">
        <f ca="1">+IF(AND(ISNUMBER(OFFSET('Sanitation Data'!$D$4,0,10*ROW('Sanitation Data'!D78))),'Data Summary'!CK84="Yes"),100-OFFSET('Sanitation Data'!$D$4,0,10*ROW('Sanitation Data'!D78)),NA())</f>
        <v>#N/A</v>
      </c>
      <c r="W84" s="299" t="e">
        <f ca="1">+IF(AND(ISNUMBER(OFFSET('Sanitation Data'!$D$6,0,10*ROW('Sanitation Data'!D78))),'Data Summary'!CL84="Yes"),OFFSET('Sanitation Data'!$D$6,0,10*ROW('Sanitation Data'!D78)),NA())</f>
        <v>#N/A</v>
      </c>
      <c r="X84" s="299" t="e">
        <f ca="1">+IF(AND(ISNUMBER(OFFSET('Sanitation Data'!$D$10,0,10*ROW('Sanitation Data'!D78))),'Data Summary'!CM84="Yes"),OFFSET('Sanitation Data'!$D$10,0,10*ROW('Sanitation Data'!D78)),NA())</f>
        <v>#N/A</v>
      </c>
      <c r="Y84" s="299" t="e">
        <f ca="1">+IF(AND(ISNUMBER(OFFSET('Sanitation Data'!$D$11,0,10*ROW('Sanitation Data'!D78))),'Data Summary'!CN84="Yes"),OFFSET('Sanitation Data'!$D$11,0,10*ROW('Sanitation Data'!D78)),NA())</f>
        <v>#N/A</v>
      </c>
      <c r="Z84" s="299" t="e">
        <f ca="1">+IF(AND(ISNUMBER(OFFSET('Sanitation Data'!$D$12,0,10*ROW('Sanitation Data'!D78))),'Data Summary'!CO84="Yes"),OFFSET('Sanitation Data'!$D$12,0,10*ROW('Sanitation Data'!D78)),NA())</f>
        <v>#N/A</v>
      </c>
      <c r="AA84" s="299" t="e">
        <f ca="1">+IF(AND(ISNUMBER(OFFSET('Sanitation Data'!$E$4,0,10*ROW('Sanitation Data'!E78))),'Data Summary'!CP84="Yes"),100-OFFSET('Sanitation Data'!$E$4,0,10*ROW('Sanitation Data'!E78)),NA())</f>
        <v>#N/A</v>
      </c>
      <c r="AB84" s="299" t="e">
        <f ca="1">+IF(AND(ISNUMBER(OFFSET('Sanitation Data'!$E$6,0,10*ROW('Sanitation Data'!E78))),'Data Summary'!CQ84="Yes"),OFFSET('Sanitation Data'!$E$6,0,10*ROW('Sanitation Data'!E78)),NA())</f>
        <v>#N/A</v>
      </c>
      <c r="AC84" s="299" t="e">
        <f ca="1">+IF(AND(ISNUMBER(OFFSET('Sanitation Data'!$E$10,0,10*ROW('Sanitation Data'!E78))),'Data Summary'!CR84="Yes"),OFFSET('Sanitation Data'!$E$10,0,10*ROW('Sanitation Data'!E78)),NA())</f>
        <v>#N/A</v>
      </c>
      <c r="AD84" s="299" t="e">
        <f ca="1">+IF(AND(ISNUMBER(OFFSET('Sanitation Data'!$E$11,0,10*ROW('Sanitation Data'!E78))),'Data Summary'!CS84="Yes"),OFFSET('Sanitation Data'!$E$11,0,10*ROW('Sanitation Data'!E78)),NA())</f>
        <v>#N/A</v>
      </c>
      <c r="AE84" s="299" t="e">
        <f ca="1">+IF(AND(ISNUMBER(OFFSET('Sanitation Data'!$E$12,0,10*ROW('Sanitation Data'!E78))),'Data Summary'!CT84="Yes"),OFFSET('Sanitation Data'!$E$12,0,10*ROW('Sanitation Data'!E78)),NA())</f>
        <v>#N/A</v>
      </c>
      <c r="AF84" s="299" t="e">
        <f ca="1">+IF(AND(ISNUMBER(OFFSET('Sanitation Data'!$F$4,0,10*ROW('Sanitation Data'!F78))),'Data Summary'!CU84="Yes"),100-OFFSET('Sanitation Data'!$F$4,0,10*ROW('Sanitation Data'!F78)),NA())</f>
        <v>#N/A</v>
      </c>
      <c r="AG84" s="299" t="e">
        <f ca="1">+IF(AND(ISNUMBER(OFFSET('Sanitation Data'!$F$6,0,10*ROW('Sanitation Data'!F78))),'Data Summary'!CV84="Yes"),OFFSET('Sanitation Data'!$F$6,0,10*ROW('Sanitation Data'!F78)),NA())</f>
        <v>#N/A</v>
      </c>
      <c r="AH84" s="299" t="e">
        <f ca="1">+IF(AND(ISNUMBER(OFFSET('Sanitation Data'!$F$10,0,10*ROW('Sanitation Data'!F78))),'Data Summary'!CW84="Yes"),OFFSET('Sanitation Data'!$F$10,0,10*ROW('Sanitation Data'!F78)),NA())</f>
        <v>#N/A</v>
      </c>
      <c r="AI84" s="299" t="e">
        <f ca="1">+IF(AND(ISNUMBER(OFFSET('Sanitation Data'!$F$11,0,10*ROW('Sanitation Data'!F78))),'Data Summary'!CX84="Yes"),OFFSET('Sanitation Data'!$F$11,0,10*ROW('Sanitation Data'!F78)),NA())</f>
        <v>#N/A</v>
      </c>
      <c r="AJ84" s="299" t="e">
        <f ca="1">+IF(AND(ISNUMBER(OFFSET('Sanitation Data'!$F$12,0,10*ROW('Sanitation Data'!F78))),'Data Summary'!CY84="Yes"),OFFSET('Sanitation Data'!$F$12,0,10*ROW('Sanitation Data'!F78)),NA())</f>
        <v>#N/A</v>
      </c>
      <c r="AK84" s="299" t="e">
        <f ca="1">+IF(AND(ISNUMBER(OFFSET('Sanitation Data'!$G$4,0,10*ROW('Sanitation Data'!G78))),'Data Summary'!CZ84="Yes"),100-OFFSET('Sanitation Data'!$G$4,0,10*ROW('Sanitation Data'!G78)),NA())</f>
        <v>#N/A</v>
      </c>
      <c r="AL84" s="299" t="e">
        <f ca="1">+IF(AND(ISNUMBER(OFFSET('Sanitation Data'!$G$6,0,10*ROW('Sanitation Data'!G78))),'Data Summary'!DA84="Yes"),OFFSET('Sanitation Data'!$G$6,0,10*ROW('Sanitation Data'!G78)),NA())</f>
        <v>#N/A</v>
      </c>
      <c r="AM84" s="299" t="e">
        <f ca="1">+IF(AND(ISNUMBER(OFFSET('Sanitation Data'!$G$10,0,10*ROW('Sanitation Data'!G78))),'Data Summary'!DB84="Yes"),OFFSET('Sanitation Data'!$G$10,0,10*ROW('Sanitation Data'!G78)),NA())</f>
        <v>#N/A</v>
      </c>
      <c r="AN84" s="299" t="e">
        <f ca="1">+IF(AND(ISNUMBER(OFFSET('Sanitation Data'!$G$11,0,10*ROW('Sanitation Data'!G78))),'Data Summary'!DC84="Yes"),OFFSET('Sanitation Data'!$G$11,0,10*ROW('Sanitation Data'!G78)),NA())</f>
        <v>#N/A</v>
      </c>
      <c r="AO84" s="299" t="e">
        <f ca="1">+IF(AND(ISNUMBER(OFFSET('Sanitation Data'!$G$12,0,10*ROW('Sanitation Data'!G78))),'Data Summary'!DD84="Yes"),OFFSET('Sanitation Data'!$G$12,0,10*ROW('Sanitation Data'!G78)),NA())</f>
        <v>#N/A</v>
      </c>
      <c r="AP84" s="299" t="e">
        <f ca="1">+IF(AND(ISNUMBER(OFFSET('Sanitation Data'!$H$4,0,10*ROW('Sanitation Data'!H78))),'Data Summary'!DE84="Yes"),100-OFFSET('Sanitation Data'!$H$4,0,10*ROW('Sanitation Data'!H78)),NA())</f>
        <v>#N/A</v>
      </c>
      <c r="AQ84" s="299" t="e">
        <f ca="1">+IF(AND(ISNUMBER(OFFSET('Sanitation Data'!$H$6,0,10*ROW('Sanitation Data'!H78))),'Data Summary'!DF84="Yes"),OFFSET('Sanitation Data'!$H$6,0,10*ROW('Sanitation Data'!H78)),NA())</f>
        <v>#N/A</v>
      </c>
      <c r="AR84" s="299" t="e">
        <f ca="1">+IF(AND(ISNUMBER(OFFSET('Sanitation Data'!$H$10,0,10*ROW('Sanitation Data'!H78))),'Data Summary'!DG84="Yes"),OFFSET('Sanitation Data'!$H$10,0,10*ROW('Sanitation Data'!H78)),NA())</f>
        <v>#N/A</v>
      </c>
      <c r="AS84" s="299" t="e">
        <f ca="1">+IF(AND(ISNUMBER(OFFSET('Sanitation Data'!$H$11,0,10*ROW('Sanitation Data'!H78))),'Data Summary'!DH84="Yes"),OFFSET('Sanitation Data'!$H$11,0,10*ROW('Sanitation Data'!H78)),NA())</f>
        <v>#N/A</v>
      </c>
      <c r="AT84" s="299" t="e">
        <f ca="1">+IF(AND(ISNUMBER(OFFSET('Sanitation Data'!$H$12,0,10*ROW('Sanitation Data'!H78))),'Data Summary'!DI84="Yes"),OFFSET('Sanitation Data'!$H$12,0,10*ROW('Sanitation Data'!H78)),NA())</f>
        <v>#N/A</v>
      </c>
      <c r="AU84" s="299" t="e">
        <f ca="1">+IF(AND(ISNUMBER(OFFSET('Sanitation Data'!$I$4,0,10*ROW('Sanitation Data'!I78))),'Data Summary'!DJ84="Yes"),100-OFFSET('Sanitation Data'!$I$4,0,10*ROW('Sanitation Data'!I78)),NA())</f>
        <v>#N/A</v>
      </c>
      <c r="AV84" s="299" t="e">
        <f ca="1">+IF(AND(ISNUMBER(OFFSET('Sanitation Data'!$I$6,0,10*ROW('Sanitation Data'!I78))),'Data Summary'!DK84="Yes"),OFFSET('Sanitation Data'!$I$6,0,10*ROW('Sanitation Data'!I78)),NA())</f>
        <v>#N/A</v>
      </c>
      <c r="AW84" s="299" t="e">
        <f ca="1">+IF(AND(ISNUMBER(OFFSET('Sanitation Data'!$I$10,0,10*ROW('Sanitation Data'!I78))),'Data Summary'!DL84="Yes"),OFFSET('Sanitation Data'!$I$10,0,10*ROW('Sanitation Data'!I78)),NA())</f>
        <v>#N/A</v>
      </c>
      <c r="AX84" s="299" t="e">
        <f ca="1">+IF(AND(ISNUMBER(OFFSET('Sanitation Data'!$I$11,0,10*ROW('Sanitation Data'!I78))),'Data Summary'!DM84="Yes"),OFFSET('Sanitation Data'!$I$11,0,10*ROW('Sanitation Data'!I78)),NA())</f>
        <v>#N/A</v>
      </c>
      <c r="AY84" s="299" t="e">
        <f ca="1">+IF(AND(ISNUMBER(OFFSET('Sanitation Data'!$I$12,0,10*ROW('Sanitation Data'!I78))),'Data Summary'!DN84="Yes"),OFFSET('Sanitation Data'!$I$12,0,10*ROW('Sanitation Data'!I78)),NA())</f>
        <v>#N/A</v>
      </c>
      <c r="AZ84" s="300" t="e">
        <f ca="1">+IF(AND(ISNUMBER(OFFSET('Hygiene Data'!$D$5,0,10*ROW('Hygiene Data'!D78))),'Data Summary'!DO84="Yes"),OFFSET('Hygiene Data'!$D$5,0,10*ROW('Hygiene Data'!D78)),NA())</f>
        <v>#N/A</v>
      </c>
      <c r="BA84" s="300" t="e">
        <f ca="1">+IF(AND(ISNUMBER(OFFSET('Hygiene Data'!$D$7,0,10*ROW('Hygiene Data'!D78))),'Data Summary'!DP84="Yes"),OFFSET('Hygiene Data'!$D$7,0,10*ROW('Hygiene Data'!D78)),NA())</f>
        <v>#N/A</v>
      </c>
      <c r="BB84" s="300" t="e">
        <f ca="1">+IF(AND(ISNUMBER(OFFSET('Hygiene Data'!$D$9,0,10*ROW('Hygiene Data'!D78))),'Data Summary'!DQ84="Yes"),OFFSET('Hygiene Data'!$D$9,0,10*ROW('Hygiene Data'!D78)),NA())</f>
        <v>#N/A</v>
      </c>
      <c r="BC84" s="300" t="e">
        <f ca="1">+IF(AND(ISNUMBER(OFFSET('Hygiene Data'!$E$5,0,10*ROW('Hygiene Data'!E78))),'Data Summary'!DR84="Yes"),OFFSET('Hygiene Data'!$E$5,0,10*ROW('Hygiene Data'!E78)),NA())</f>
        <v>#N/A</v>
      </c>
      <c r="BD84" s="300" t="e">
        <f ca="1">+IF(AND(ISNUMBER(OFFSET('Hygiene Data'!$E$7,0,10*ROW('Hygiene Data'!E78))),'Data Summary'!DS84="Yes"),OFFSET('Hygiene Data'!$E$7,0,10*ROW('Hygiene Data'!E78)),NA())</f>
        <v>#N/A</v>
      </c>
      <c r="BE84" s="300" t="e">
        <f ca="1">+IF(AND(ISNUMBER(OFFSET('Hygiene Data'!$E$9,0,10*ROW('Hygiene Data'!E78))),'Data Summary'!DT84="Yes"),OFFSET('Hygiene Data'!$E$9,0,10*ROW('Hygiene Data'!E78)),NA())</f>
        <v>#N/A</v>
      </c>
      <c r="BF84" s="300" t="e">
        <f ca="1">+IF(AND(ISNUMBER(OFFSET('Hygiene Data'!$F$5,0,10*ROW('Hygiene Data'!F78))),'Data Summary'!DU84="Yes"),OFFSET('Hygiene Data'!$F$5,0,10*ROW('Hygiene Data'!F78)),NA())</f>
        <v>#N/A</v>
      </c>
      <c r="BG84" s="300" t="e">
        <f ca="1">+IF(AND(ISNUMBER(OFFSET('Hygiene Data'!$F$7,0,10*ROW('Hygiene Data'!F78))),'Data Summary'!DV84="Yes"),OFFSET('Hygiene Data'!$F$7,0,10*ROW('Hygiene Data'!F78)),NA())</f>
        <v>#N/A</v>
      </c>
      <c r="BH84" s="300" t="e">
        <f ca="1">+IF(AND(ISNUMBER(OFFSET('Hygiene Data'!$F$9,0,10*ROW('Hygiene Data'!F78))),'Data Summary'!DW84="Yes"),OFFSET('Hygiene Data'!$F$9,0,10*ROW('Hygiene Data'!F78)),NA())</f>
        <v>#N/A</v>
      </c>
      <c r="BI84" s="300" t="e">
        <f ca="1">+IF(AND(ISNUMBER(OFFSET('Hygiene Data'!$G$5,0,10*ROW('Hygiene Data'!G78))),'Data Summary'!DX84="Yes"),OFFSET('Hygiene Data'!$G$5,0,10*ROW('Hygiene Data'!G78)),NA())</f>
        <v>#N/A</v>
      </c>
      <c r="BJ84" s="300" t="e">
        <f ca="1">+IF(AND(ISNUMBER(OFFSET('Hygiene Data'!$G$7,0,10*ROW('Hygiene Data'!G78))),'Data Summary'!DY84="Yes"),OFFSET('Hygiene Data'!$G$7,0,10*ROW('Hygiene Data'!G78)),NA())</f>
        <v>#N/A</v>
      </c>
      <c r="BK84" s="300" t="e">
        <f ca="1">+IF(AND(ISNUMBER(OFFSET('Hygiene Data'!$G$9,0,10*ROW('Hygiene Data'!G78))),'Data Summary'!DZ84="Yes"),OFFSET('Hygiene Data'!$G$9,0,10*ROW('Hygiene Data'!G78)),NA())</f>
        <v>#N/A</v>
      </c>
      <c r="BL84" s="300" t="e">
        <f ca="1">+IF(AND(ISNUMBER(OFFSET('Hygiene Data'!$H$5,0,10*ROW('Hygiene Data'!H78))),'Data Summary'!EA84="Yes"),OFFSET('Hygiene Data'!$H$5,0,10*ROW('Hygiene Data'!H78)),NA())</f>
        <v>#N/A</v>
      </c>
      <c r="BM84" s="300" t="e">
        <f ca="1">+IF(AND(ISNUMBER(OFFSET('Hygiene Data'!$H$7,0,10*ROW('Hygiene Data'!H78))),'Data Summary'!EB84="Yes"),OFFSET('Hygiene Data'!$H$7,0,10*ROW('Hygiene Data'!H78)),NA())</f>
        <v>#N/A</v>
      </c>
      <c r="BN84" s="300" t="e">
        <f ca="1">+IF(AND(ISNUMBER(OFFSET('Hygiene Data'!$H$9,0,10*ROW('Hygiene Data'!H78))),'Data Summary'!EC84="Yes"),OFFSET('Hygiene Data'!$H$9,0,10*ROW('Hygiene Data'!H78)),NA())</f>
        <v>#N/A</v>
      </c>
      <c r="BO84" s="300" t="e">
        <f ca="1">+IF(AND(ISNUMBER(OFFSET('Hygiene Data'!$I$5,0,10*ROW('Hygiene Data'!I78))),'Data Summary'!ED84="Yes"),OFFSET('Hygiene Data'!$I$5,0,10*ROW('Hygiene Data'!I78)),NA())</f>
        <v>#N/A</v>
      </c>
      <c r="BP84" s="300" t="e">
        <f ca="1">+IF(AND(ISNUMBER(OFFSET('Hygiene Data'!$I$7,0,10*ROW('Hygiene Data'!I78))),'Data Summary'!EE84="Yes"),OFFSET('Hygiene Data'!$I$7,0,10*ROW('Hygiene Data'!I78)),NA())</f>
        <v>#N/A</v>
      </c>
      <c r="BQ84" s="300" t="e">
        <f ca="1">+IF(AND(ISNUMBER(OFFSET('Hygiene Data'!$I$9,0,10*ROW('Hygiene Data'!I78))),'Data Summary'!EF84="Yes"),OFFSET('Hygiene Data'!$I$9,0,10*ROW('Hygiene Data'!I78)),NA())</f>
        <v>#N/A</v>
      </c>
    </row>
    <row r="85" spans="1:69" x14ac:dyDescent="0.2">
      <c r="A85" s="296" t="e">
        <f ca="1">+RIGHT('Data Summary'!A85,LEN('Data Summary'!A85)-9)</f>
        <v>#VALUE!</v>
      </c>
      <c r="B85" s="270" t="str">
        <f ca="1">+IF(ISTEXT('Data Summary'!B85),'Data Summary'!B85,"")</f>
        <v/>
      </c>
      <c r="C85" s="297" t="e">
        <f ca="1">+VALUE('Data Summary'!C85)</f>
        <v>#VALUE!</v>
      </c>
      <c r="D85" s="298" t="e">
        <f ca="1">+IF(AND(ISNUMBER(OFFSET('Water Data'!$D$4,0,10*ROW('Water Data'!D79))),'Data Summary'!BS85="Yes"),100-OFFSET('Water Data'!$D$4,0,10*ROW('Water Data'!D79)),NA())</f>
        <v>#N/A</v>
      </c>
      <c r="E85" s="298" t="e">
        <f ca="1">+IF(AND(ISNUMBER(OFFSET('Water Data'!$D$6,0,10*ROW('Water Data'!D79))),'Data Summary'!BT85="Yes"),OFFSET('Water Data'!$D$6,0,10*ROW('Water Data'!D79)),NA())</f>
        <v>#N/A</v>
      </c>
      <c r="F85" s="298" t="e">
        <f ca="1">+IF(AND(ISNUMBER(OFFSET('Water Data'!$D$9,0,10*ROW('Water Data'!D79))),'Data Summary'!BU85="Yes"),OFFSET('Water Data'!$D$9,0,10*ROW('Water Data'!D79)),NA())</f>
        <v>#N/A</v>
      </c>
      <c r="G85" s="298" t="e">
        <f ca="1">+IF(AND(ISNUMBER(OFFSET('Water Data'!$E$4,0,10*ROW('Water Data'!E79))),'Data Summary'!BV85="Yes"),100-OFFSET('Water Data'!$E$4,0,10*ROW('Water Data'!E79)),NA())</f>
        <v>#N/A</v>
      </c>
      <c r="H85" s="298" t="e">
        <f ca="1">+IF(AND(ISNUMBER(OFFSET('Water Data'!$E$6,0,10*ROW('Water Data'!E79))),'Data Summary'!BW85="Yes"),OFFSET('Water Data'!$E$6,0,10*ROW('Water Data'!E79)),NA())</f>
        <v>#N/A</v>
      </c>
      <c r="I85" s="298" t="e">
        <f ca="1">+IF(AND(ISNUMBER(OFFSET('Water Data'!$E$9,0,10*ROW('Water Data'!E79))),'Data Summary'!BX85="Yes"),OFFSET('Water Data'!$E$9,0,10*ROW('Water Data'!E79)),NA())</f>
        <v>#N/A</v>
      </c>
      <c r="J85" s="298" t="e">
        <f ca="1">+IF(AND(ISNUMBER(OFFSET('Water Data'!$F$4,0,10*ROW('Water Data'!F79))),'Data Summary'!BY85="Yes"),100-OFFSET('Water Data'!$F$4,0,10*ROW('Water Data'!F79)),NA())</f>
        <v>#N/A</v>
      </c>
      <c r="K85" s="298" t="e">
        <f ca="1">+IF(AND(ISNUMBER(OFFSET('Water Data'!$F$6,0,10*ROW('Water Data'!F79))),'Data Summary'!BZ85="Yes"),OFFSET('Water Data'!$F$6,0,10*ROW('Water Data'!F79)),NA())</f>
        <v>#N/A</v>
      </c>
      <c r="L85" s="298" t="e">
        <f ca="1">+IF(AND(ISNUMBER(OFFSET('Water Data'!$F$9,0,10*ROW('Water Data'!F79))),'Data Summary'!CA85="Yes"),OFFSET('Water Data'!$F$9,0,10*ROW('Water Data'!F79)),NA())</f>
        <v>#N/A</v>
      </c>
      <c r="M85" s="298" t="e">
        <f ca="1">+IF(AND(ISNUMBER(OFFSET('Water Data'!$G$4,0,10*ROW('Water Data'!G79))),'Data Summary'!CB85="Yes"),100-OFFSET('Water Data'!$G$4,0,10*ROW('Water Data'!G79)),NA())</f>
        <v>#N/A</v>
      </c>
      <c r="N85" s="298" t="e">
        <f ca="1">+IF(AND(ISNUMBER(OFFSET('Water Data'!$G$6,0,10*ROW('Water Data'!G79))),'Data Summary'!CC85="Yes"),OFFSET('Water Data'!$G$6,0,10*ROW('Water Data'!G79)),NA())</f>
        <v>#N/A</v>
      </c>
      <c r="O85" s="298" t="e">
        <f ca="1">+IF(AND(ISNUMBER(OFFSET('Water Data'!$G$9,0,10*ROW('Water Data'!G79))),'Data Summary'!CD85="Yes"),OFFSET('Water Data'!$G$9,0,10*ROW('Water Data'!G79)),NA())</f>
        <v>#N/A</v>
      </c>
      <c r="P85" s="298" t="e">
        <f ca="1">+IF(AND(ISNUMBER(OFFSET('Water Data'!$H$4,0,10*ROW('Water Data'!H79))),'Data Summary'!CE85="Yes"),100-OFFSET('Water Data'!$H$4,0,10*ROW('Water Data'!H79)),NA())</f>
        <v>#N/A</v>
      </c>
      <c r="Q85" s="298" t="e">
        <f ca="1">+IF(AND(ISNUMBER(OFFSET('Water Data'!$H$6,0,10*ROW('Water Data'!H79))),'Data Summary'!CF85="Yes"),OFFSET('Water Data'!$H$6,0,10*ROW('Water Data'!H79)),NA())</f>
        <v>#N/A</v>
      </c>
      <c r="R85" s="298" t="e">
        <f ca="1">+IF(AND(ISNUMBER(OFFSET('Water Data'!$H$9,0,10*ROW('Water Data'!H79))),'Data Summary'!CG85="Yes"),OFFSET('Water Data'!$H$9,0,10*ROW('Water Data'!H79)),NA())</f>
        <v>#N/A</v>
      </c>
      <c r="S85" s="298" t="e">
        <f ca="1">+IF(AND(ISNUMBER(OFFSET('Water Data'!$I$4,0,10*ROW('Water Data'!I79))),'Data Summary'!CH85="Yes"),100-OFFSET('Water Data'!$I$4,0,10*ROW('Water Data'!I79)),NA())</f>
        <v>#N/A</v>
      </c>
      <c r="T85" s="298" t="e">
        <f ca="1">+IF(AND(ISNUMBER(OFFSET('Water Data'!$I$6,0,10*ROW('Water Data'!I79))),'Data Summary'!CI85="Yes"),OFFSET('Water Data'!$I$6,0,10*ROW('Water Data'!I79)),NA())</f>
        <v>#N/A</v>
      </c>
      <c r="U85" s="298" t="e">
        <f ca="1">+IF(AND(ISNUMBER(OFFSET('Water Data'!$I$9,0,10*ROW('Water Data'!I79))),'Data Summary'!CJ85="Yes"),OFFSET('Water Data'!$I$9,0,10*ROW('Water Data'!I79)),NA())</f>
        <v>#N/A</v>
      </c>
      <c r="V85" s="299" t="e">
        <f ca="1">+IF(AND(ISNUMBER(OFFSET('Sanitation Data'!$D$4,0,10*ROW('Sanitation Data'!D79))),'Data Summary'!CK85="Yes"),100-OFFSET('Sanitation Data'!$D$4,0,10*ROW('Sanitation Data'!D79)),NA())</f>
        <v>#N/A</v>
      </c>
      <c r="W85" s="299" t="e">
        <f ca="1">+IF(AND(ISNUMBER(OFFSET('Sanitation Data'!$D$6,0,10*ROW('Sanitation Data'!D79))),'Data Summary'!CL85="Yes"),OFFSET('Sanitation Data'!$D$6,0,10*ROW('Sanitation Data'!D79)),NA())</f>
        <v>#N/A</v>
      </c>
      <c r="X85" s="299" t="e">
        <f ca="1">+IF(AND(ISNUMBER(OFFSET('Sanitation Data'!$D$10,0,10*ROW('Sanitation Data'!D79))),'Data Summary'!CM85="Yes"),OFFSET('Sanitation Data'!$D$10,0,10*ROW('Sanitation Data'!D79)),NA())</f>
        <v>#N/A</v>
      </c>
      <c r="Y85" s="299" t="e">
        <f ca="1">+IF(AND(ISNUMBER(OFFSET('Sanitation Data'!$D$11,0,10*ROW('Sanitation Data'!D79))),'Data Summary'!CN85="Yes"),OFFSET('Sanitation Data'!$D$11,0,10*ROW('Sanitation Data'!D79)),NA())</f>
        <v>#N/A</v>
      </c>
      <c r="Z85" s="299" t="e">
        <f ca="1">+IF(AND(ISNUMBER(OFFSET('Sanitation Data'!$D$12,0,10*ROW('Sanitation Data'!D79))),'Data Summary'!CO85="Yes"),OFFSET('Sanitation Data'!$D$12,0,10*ROW('Sanitation Data'!D79)),NA())</f>
        <v>#N/A</v>
      </c>
      <c r="AA85" s="299" t="e">
        <f ca="1">+IF(AND(ISNUMBER(OFFSET('Sanitation Data'!$E$4,0,10*ROW('Sanitation Data'!E79))),'Data Summary'!CP85="Yes"),100-OFFSET('Sanitation Data'!$E$4,0,10*ROW('Sanitation Data'!E79)),NA())</f>
        <v>#N/A</v>
      </c>
      <c r="AB85" s="299" t="e">
        <f ca="1">+IF(AND(ISNUMBER(OFFSET('Sanitation Data'!$E$6,0,10*ROW('Sanitation Data'!E79))),'Data Summary'!CQ85="Yes"),OFFSET('Sanitation Data'!$E$6,0,10*ROW('Sanitation Data'!E79)),NA())</f>
        <v>#N/A</v>
      </c>
      <c r="AC85" s="299" t="e">
        <f ca="1">+IF(AND(ISNUMBER(OFFSET('Sanitation Data'!$E$10,0,10*ROW('Sanitation Data'!E79))),'Data Summary'!CR85="Yes"),OFFSET('Sanitation Data'!$E$10,0,10*ROW('Sanitation Data'!E79)),NA())</f>
        <v>#N/A</v>
      </c>
      <c r="AD85" s="299" t="e">
        <f ca="1">+IF(AND(ISNUMBER(OFFSET('Sanitation Data'!$E$11,0,10*ROW('Sanitation Data'!E79))),'Data Summary'!CS85="Yes"),OFFSET('Sanitation Data'!$E$11,0,10*ROW('Sanitation Data'!E79)),NA())</f>
        <v>#N/A</v>
      </c>
      <c r="AE85" s="299" t="e">
        <f ca="1">+IF(AND(ISNUMBER(OFFSET('Sanitation Data'!$E$12,0,10*ROW('Sanitation Data'!E79))),'Data Summary'!CT85="Yes"),OFFSET('Sanitation Data'!$E$12,0,10*ROW('Sanitation Data'!E79)),NA())</f>
        <v>#N/A</v>
      </c>
      <c r="AF85" s="299" t="e">
        <f ca="1">+IF(AND(ISNUMBER(OFFSET('Sanitation Data'!$F$4,0,10*ROW('Sanitation Data'!F79))),'Data Summary'!CU85="Yes"),100-OFFSET('Sanitation Data'!$F$4,0,10*ROW('Sanitation Data'!F79)),NA())</f>
        <v>#N/A</v>
      </c>
      <c r="AG85" s="299" t="e">
        <f ca="1">+IF(AND(ISNUMBER(OFFSET('Sanitation Data'!$F$6,0,10*ROW('Sanitation Data'!F79))),'Data Summary'!CV85="Yes"),OFFSET('Sanitation Data'!$F$6,0,10*ROW('Sanitation Data'!F79)),NA())</f>
        <v>#N/A</v>
      </c>
      <c r="AH85" s="299" t="e">
        <f ca="1">+IF(AND(ISNUMBER(OFFSET('Sanitation Data'!$F$10,0,10*ROW('Sanitation Data'!F79))),'Data Summary'!CW85="Yes"),OFFSET('Sanitation Data'!$F$10,0,10*ROW('Sanitation Data'!F79)),NA())</f>
        <v>#N/A</v>
      </c>
      <c r="AI85" s="299" t="e">
        <f ca="1">+IF(AND(ISNUMBER(OFFSET('Sanitation Data'!$F$11,0,10*ROW('Sanitation Data'!F79))),'Data Summary'!CX85="Yes"),OFFSET('Sanitation Data'!$F$11,0,10*ROW('Sanitation Data'!F79)),NA())</f>
        <v>#N/A</v>
      </c>
      <c r="AJ85" s="299" t="e">
        <f ca="1">+IF(AND(ISNUMBER(OFFSET('Sanitation Data'!$F$12,0,10*ROW('Sanitation Data'!F79))),'Data Summary'!CY85="Yes"),OFFSET('Sanitation Data'!$F$12,0,10*ROW('Sanitation Data'!F79)),NA())</f>
        <v>#N/A</v>
      </c>
      <c r="AK85" s="299" t="e">
        <f ca="1">+IF(AND(ISNUMBER(OFFSET('Sanitation Data'!$G$4,0,10*ROW('Sanitation Data'!G79))),'Data Summary'!CZ85="Yes"),100-OFFSET('Sanitation Data'!$G$4,0,10*ROW('Sanitation Data'!G79)),NA())</f>
        <v>#N/A</v>
      </c>
      <c r="AL85" s="299" t="e">
        <f ca="1">+IF(AND(ISNUMBER(OFFSET('Sanitation Data'!$G$6,0,10*ROW('Sanitation Data'!G79))),'Data Summary'!DA85="Yes"),OFFSET('Sanitation Data'!$G$6,0,10*ROW('Sanitation Data'!G79)),NA())</f>
        <v>#N/A</v>
      </c>
      <c r="AM85" s="299" t="e">
        <f ca="1">+IF(AND(ISNUMBER(OFFSET('Sanitation Data'!$G$10,0,10*ROW('Sanitation Data'!G79))),'Data Summary'!DB85="Yes"),OFFSET('Sanitation Data'!$G$10,0,10*ROW('Sanitation Data'!G79)),NA())</f>
        <v>#N/A</v>
      </c>
      <c r="AN85" s="299" t="e">
        <f ca="1">+IF(AND(ISNUMBER(OFFSET('Sanitation Data'!$G$11,0,10*ROW('Sanitation Data'!G79))),'Data Summary'!DC85="Yes"),OFFSET('Sanitation Data'!$G$11,0,10*ROW('Sanitation Data'!G79)),NA())</f>
        <v>#N/A</v>
      </c>
      <c r="AO85" s="299" t="e">
        <f ca="1">+IF(AND(ISNUMBER(OFFSET('Sanitation Data'!$G$12,0,10*ROW('Sanitation Data'!G79))),'Data Summary'!DD85="Yes"),OFFSET('Sanitation Data'!$G$12,0,10*ROW('Sanitation Data'!G79)),NA())</f>
        <v>#N/A</v>
      </c>
      <c r="AP85" s="299" t="e">
        <f ca="1">+IF(AND(ISNUMBER(OFFSET('Sanitation Data'!$H$4,0,10*ROW('Sanitation Data'!H79))),'Data Summary'!DE85="Yes"),100-OFFSET('Sanitation Data'!$H$4,0,10*ROW('Sanitation Data'!H79)),NA())</f>
        <v>#N/A</v>
      </c>
      <c r="AQ85" s="299" t="e">
        <f ca="1">+IF(AND(ISNUMBER(OFFSET('Sanitation Data'!$H$6,0,10*ROW('Sanitation Data'!H79))),'Data Summary'!DF85="Yes"),OFFSET('Sanitation Data'!$H$6,0,10*ROW('Sanitation Data'!H79)),NA())</f>
        <v>#N/A</v>
      </c>
      <c r="AR85" s="299" t="e">
        <f ca="1">+IF(AND(ISNUMBER(OFFSET('Sanitation Data'!$H$10,0,10*ROW('Sanitation Data'!H79))),'Data Summary'!DG85="Yes"),OFFSET('Sanitation Data'!$H$10,0,10*ROW('Sanitation Data'!H79)),NA())</f>
        <v>#N/A</v>
      </c>
      <c r="AS85" s="299" t="e">
        <f ca="1">+IF(AND(ISNUMBER(OFFSET('Sanitation Data'!$H$11,0,10*ROW('Sanitation Data'!H79))),'Data Summary'!DH85="Yes"),OFFSET('Sanitation Data'!$H$11,0,10*ROW('Sanitation Data'!H79)),NA())</f>
        <v>#N/A</v>
      </c>
      <c r="AT85" s="299" t="e">
        <f ca="1">+IF(AND(ISNUMBER(OFFSET('Sanitation Data'!$H$12,0,10*ROW('Sanitation Data'!H79))),'Data Summary'!DI85="Yes"),OFFSET('Sanitation Data'!$H$12,0,10*ROW('Sanitation Data'!H79)),NA())</f>
        <v>#N/A</v>
      </c>
      <c r="AU85" s="299" t="e">
        <f ca="1">+IF(AND(ISNUMBER(OFFSET('Sanitation Data'!$I$4,0,10*ROW('Sanitation Data'!I79))),'Data Summary'!DJ85="Yes"),100-OFFSET('Sanitation Data'!$I$4,0,10*ROW('Sanitation Data'!I79)),NA())</f>
        <v>#N/A</v>
      </c>
      <c r="AV85" s="299" t="e">
        <f ca="1">+IF(AND(ISNUMBER(OFFSET('Sanitation Data'!$I$6,0,10*ROW('Sanitation Data'!I79))),'Data Summary'!DK85="Yes"),OFFSET('Sanitation Data'!$I$6,0,10*ROW('Sanitation Data'!I79)),NA())</f>
        <v>#N/A</v>
      </c>
      <c r="AW85" s="299" t="e">
        <f ca="1">+IF(AND(ISNUMBER(OFFSET('Sanitation Data'!$I$10,0,10*ROW('Sanitation Data'!I79))),'Data Summary'!DL85="Yes"),OFFSET('Sanitation Data'!$I$10,0,10*ROW('Sanitation Data'!I79)),NA())</f>
        <v>#N/A</v>
      </c>
      <c r="AX85" s="299" t="e">
        <f ca="1">+IF(AND(ISNUMBER(OFFSET('Sanitation Data'!$I$11,0,10*ROW('Sanitation Data'!I79))),'Data Summary'!DM85="Yes"),OFFSET('Sanitation Data'!$I$11,0,10*ROW('Sanitation Data'!I79)),NA())</f>
        <v>#N/A</v>
      </c>
      <c r="AY85" s="299" t="e">
        <f ca="1">+IF(AND(ISNUMBER(OFFSET('Sanitation Data'!$I$12,0,10*ROW('Sanitation Data'!I79))),'Data Summary'!DN85="Yes"),OFFSET('Sanitation Data'!$I$12,0,10*ROW('Sanitation Data'!I79)),NA())</f>
        <v>#N/A</v>
      </c>
      <c r="AZ85" s="300" t="e">
        <f ca="1">+IF(AND(ISNUMBER(OFFSET('Hygiene Data'!$D$5,0,10*ROW('Hygiene Data'!D79))),'Data Summary'!DO85="Yes"),OFFSET('Hygiene Data'!$D$5,0,10*ROW('Hygiene Data'!D79)),NA())</f>
        <v>#N/A</v>
      </c>
      <c r="BA85" s="300" t="e">
        <f ca="1">+IF(AND(ISNUMBER(OFFSET('Hygiene Data'!$D$7,0,10*ROW('Hygiene Data'!D79))),'Data Summary'!DP85="Yes"),OFFSET('Hygiene Data'!$D$7,0,10*ROW('Hygiene Data'!D79)),NA())</f>
        <v>#N/A</v>
      </c>
      <c r="BB85" s="300" t="e">
        <f ca="1">+IF(AND(ISNUMBER(OFFSET('Hygiene Data'!$D$9,0,10*ROW('Hygiene Data'!D79))),'Data Summary'!DQ85="Yes"),OFFSET('Hygiene Data'!$D$9,0,10*ROW('Hygiene Data'!D79)),NA())</f>
        <v>#N/A</v>
      </c>
      <c r="BC85" s="300" t="e">
        <f ca="1">+IF(AND(ISNUMBER(OFFSET('Hygiene Data'!$E$5,0,10*ROW('Hygiene Data'!E79))),'Data Summary'!DR85="Yes"),OFFSET('Hygiene Data'!$E$5,0,10*ROW('Hygiene Data'!E79)),NA())</f>
        <v>#N/A</v>
      </c>
      <c r="BD85" s="300" t="e">
        <f ca="1">+IF(AND(ISNUMBER(OFFSET('Hygiene Data'!$E$7,0,10*ROW('Hygiene Data'!E79))),'Data Summary'!DS85="Yes"),OFFSET('Hygiene Data'!$E$7,0,10*ROW('Hygiene Data'!E79)),NA())</f>
        <v>#N/A</v>
      </c>
      <c r="BE85" s="300" t="e">
        <f ca="1">+IF(AND(ISNUMBER(OFFSET('Hygiene Data'!$E$9,0,10*ROW('Hygiene Data'!E79))),'Data Summary'!DT85="Yes"),OFFSET('Hygiene Data'!$E$9,0,10*ROW('Hygiene Data'!E79)),NA())</f>
        <v>#N/A</v>
      </c>
      <c r="BF85" s="300" t="e">
        <f ca="1">+IF(AND(ISNUMBER(OFFSET('Hygiene Data'!$F$5,0,10*ROW('Hygiene Data'!F79))),'Data Summary'!DU85="Yes"),OFFSET('Hygiene Data'!$F$5,0,10*ROW('Hygiene Data'!F79)),NA())</f>
        <v>#N/A</v>
      </c>
      <c r="BG85" s="300" t="e">
        <f ca="1">+IF(AND(ISNUMBER(OFFSET('Hygiene Data'!$F$7,0,10*ROW('Hygiene Data'!F79))),'Data Summary'!DV85="Yes"),OFFSET('Hygiene Data'!$F$7,0,10*ROW('Hygiene Data'!F79)),NA())</f>
        <v>#N/A</v>
      </c>
      <c r="BH85" s="300" t="e">
        <f ca="1">+IF(AND(ISNUMBER(OFFSET('Hygiene Data'!$F$9,0,10*ROW('Hygiene Data'!F79))),'Data Summary'!DW85="Yes"),OFFSET('Hygiene Data'!$F$9,0,10*ROW('Hygiene Data'!F79)),NA())</f>
        <v>#N/A</v>
      </c>
      <c r="BI85" s="300" t="e">
        <f ca="1">+IF(AND(ISNUMBER(OFFSET('Hygiene Data'!$G$5,0,10*ROW('Hygiene Data'!G79))),'Data Summary'!DX85="Yes"),OFFSET('Hygiene Data'!$G$5,0,10*ROW('Hygiene Data'!G79)),NA())</f>
        <v>#N/A</v>
      </c>
      <c r="BJ85" s="300" t="e">
        <f ca="1">+IF(AND(ISNUMBER(OFFSET('Hygiene Data'!$G$7,0,10*ROW('Hygiene Data'!G79))),'Data Summary'!DY85="Yes"),OFFSET('Hygiene Data'!$G$7,0,10*ROW('Hygiene Data'!G79)),NA())</f>
        <v>#N/A</v>
      </c>
      <c r="BK85" s="300" t="e">
        <f ca="1">+IF(AND(ISNUMBER(OFFSET('Hygiene Data'!$G$9,0,10*ROW('Hygiene Data'!G79))),'Data Summary'!DZ85="Yes"),OFFSET('Hygiene Data'!$G$9,0,10*ROW('Hygiene Data'!G79)),NA())</f>
        <v>#N/A</v>
      </c>
      <c r="BL85" s="300" t="e">
        <f ca="1">+IF(AND(ISNUMBER(OFFSET('Hygiene Data'!$H$5,0,10*ROW('Hygiene Data'!H79))),'Data Summary'!EA85="Yes"),OFFSET('Hygiene Data'!$H$5,0,10*ROW('Hygiene Data'!H79)),NA())</f>
        <v>#N/A</v>
      </c>
      <c r="BM85" s="300" t="e">
        <f ca="1">+IF(AND(ISNUMBER(OFFSET('Hygiene Data'!$H$7,0,10*ROW('Hygiene Data'!H79))),'Data Summary'!EB85="Yes"),OFFSET('Hygiene Data'!$H$7,0,10*ROW('Hygiene Data'!H79)),NA())</f>
        <v>#N/A</v>
      </c>
      <c r="BN85" s="300" t="e">
        <f ca="1">+IF(AND(ISNUMBER(OFFSET('Hygiene Data'!$H$9,0,10*ROW('Hygiene Data'!H79))),'Data Summary'!EC85="Yes"),OFFSET('Hygiene Data'!$H$9,0,10*ROW('Hygiene Data'!H79)),NA())</f>
        <v>#N/A</v>
      </c>
      <c r="BO85" s="300" t="e">
        <f ca="1">+IF(AND(ISNUMBER(OFFSET('Hygiene Data'!$I$5,0,10*ROW('Hygiene Data'!I79))),'Data Summary'!ED85="Yes"),OFFSET('Hygiene Data'!$I$5,0,10*ROW('Hygiene Data'!I79)),NA())</f>
        <v>#N/A</v>
      </c>
      <c r="BP85" s="300" t="e">
        <f ca="1">+IF(AND(ISNUMBER(OFFSET('Hygiene Data'!$I$7,0,10*ROW('Hygiene Data'!I79))),'Data Summary'!EE85="Yes"),OFFSET('Hygiene Data'!$I$7,0,10*ROW('Hygiene Data'!I79)),NA())</f>
        <v>#N/A</v>
      </c>
      <c r="BQ85" s="300" t="e">
        <f ca="1">+IF(AND(ISNUMBER(OFFSET('Hygiene Data'!$I$9,0,10*ROW('Hygiene Data'!I79))),'Data Summary'!EF85="Yes"),OFFSET('Hygiene Data'!$I$9,0,10*ROW('Hygiene Data'!I79)),NA())</f>
        <v>#N/A</v>
      </c>
    </row>
    <row r="86" spans="1:69" x14ac:dyDescent="0.2">
      <c r="A86" s="296" t="e">
        <f ca="1">+RIGHT('Data Summary'!A86,LEN('Data Summary'!A86)-9)</f>
        <v>#VALUE!</v>
      </c>
      <c r="B86" s="270" t="str">
        <f ca="1">+IF(ISTEXT('Data Summary'!B86),'Data Summary'!B86,"")</f>
        <v/>
      </c>
      <c r="C86" s="297" t="e">
        <f ca="1">+VALUE('Data Summary'!C86)</f>
        <v>#VALUE!</v>
      </c>
      <c r="D86" s="298" t="e">
        <f ca="1">+IF(AND(ISNUMBER(OFFSET('Water Data'!$D$4,0,10*ROW('Water Data'!D80))),'Data Summary'!BS86="Yes"),100-OFFSET('Water Data'!$D$4,0,10*ROW('Water Data'!D80)),NA())</f>
        <v>#N/A</v>
      </c>
      <c r="E86" s="298" t="e">
        <f ca="1">+IF(AND(ISNUMBER(OFFSET('Water Data'!$D$6,0,10*ROW('Water Data'!D80))),'Data Summary'!BT86="Yes"),OFFSET('Water Data'!$D$6,0,10*ROW('Water Data'!D80)),NA())</f>
        <v>#N/A</v>
      </c>
      <c r="F86" s="298" t="e">
        <f ca="1">+IF(AND(ISNUMBER(OFFSET('Water Data'!$D$9,0,10*ROW('Water Data'!D80))),'Data Summary'!BU86="Yes"),OFFSET('Water Data'!$D$9,0,10*ROW('Water Data'!D80)),NA())</f>
        <v>#N/A</v>
      </c>
      <c r="G86" s="298" t="e">
        <f ca="1">+IF(AND(ISNUMBER(OFFSET('Water Data'!$E$4,0,10*ROW('Water Data'!E80))),'Data Summary'!BV86="Yes"),100-OFFSET('Water Data'!$E$4,0,10*ROW('Water Data'!E80)),NA())</f>
        <v>#N/A</v>
      </c>
      <c r="H86" s="298" t="e">
        <f ca="1">+IF(AND(ISNUMBER(OFFSET('Water Data'!$E$6,0,10*ROW('Water Data'!E80))),'Data Summary'!BW86="Yes"),OFFSET('Water Data'!$E$6,0,10*ROW('Water Data'!E80)),NA())</f>
        <v>#N/A</v>
      </c>
      <c r="I86" s="298" t="e">
        <f ca="1">+IF(AND(ISNUMBER(OFFSET('Water Data'!$E$9,0,10*ROW('Water Data'!E80))),'Data Summary'!BX86="Yes"),OFFSET('Water Data'!$E$9,0,10*ROW('Water Data'!E80)),NA())</f>
        <v>#N/A</v>
      </c>
      <c r="J86" s="298" t="e">
        <f ca="1">+IF(AND(ISNUMBER(OFFSET('Water Data'!$F$4,0,10*ROW('Water Data'!F80))),'Data Summary'!BY86="Yes"),100-OFFSET('Water Data'!$F$4,0,10*ROW('Water Data'!F80)),NA())</f>
        <v>#N/A</v>
      </c>
      <c r="K86" s="298" t="e">
        <f ca="1">+IF(AND(ISNUMBER(OFFSET('Water Data'!$F$6,0,10*ROW('Water Data'!F80))),'Data Summary'!BZ86="Yes"),OFFSET('Water Data'!$F$6,0,10*ROW('Water Data'!F80)),NA())</f>
        <v>#N/A</v>
      </c>
      <c r="L86" s="298" t="e">
        <f ca="1">+IF(AND(ISNUMBER(OFFSET('Water Data'!$F$9,0,10*ROW('Water Data'!F80))),'Data Summary'!CA86="Yes"),OFFSET('Water Data'!$F$9,0,10*ROW('Water Data'!F80)),NA())</f>
        <v>#N/A</v>
      </c>
      <c r="M86" s="298" t="e">
        <f ca="1">+IF(AND(ISNUMBER(OFFSET('Water Data'!$G$4,0,10*ROW('Water Data'!G80))),'Data Summary'!CB86="Yes"),100-OFFSET('Water Data'!$G$4,0,10*ROW('Water Data'!G80)),NA())</f>
        <v>#N/A</v>
      </c>
      <c r="N86" s="298" t="e">
        <f ca="1">+IF(AND(ISNUMBER(OFFSET('Water Data'!$G$6,0,10*ROW('Water Data'!G80))),'Data Summary'!CC86="Yes"),OFFSET('Water Data'!$G$6,0,10*ROW('Water Data'!G80)),NA())</f>
        <v>#N/A</v>
      </c>
      <c r="O86" s="298" t="e">
        <f ca="1">+IF(AND(ISNUMBER(OFFSET('Water Data'!$G$9,0,10*ROW('Water Data'!G80))),'Data Summary'!CD86="Yes"),OFFSET('Water Data'!$G$9,0,10*ROW('Water Data'!G80)),NA())</f>
        <v>#N/A</v>
      </c>
      <c r="P86" s="298" t="e">
        <f ca="1">+IF(AND(ISNUMBER(OFFSET('Water Data'!$H$4,0,10*ROW('Water Data'!H80))),'Data Summary'!CE86="Yes"),100-OFFSET('Water Data'!$H$4,0,10*ROW('Water Data'!H80)),NA())</f>
        <v>#N/A</v>
      </c>
      <c r="Q86" s="298" t="e">
        <f ca="1">+IF(AND(ISNUMBER(OFFSET('Water Data'!$H$6,0,10*ROW('Water Data'!H80))),'Data Summary'!CF86="Yes"),OFFSET('Water Data'!$H$6,0,10*ROW('Water Data'!H80)),NA())</f>
        <v>#N/A</v>
      </c>
      <c r="R86" s="298" t="e">
        <f ca="1">+IF(AND(ISNUMBER(OFFSET('Water Data'!$H$9,0,10*ROW('Water Data'!H80))),'Data Summary'!CG86="Yes"),OFFSET('Water Data'!$H$9,0,10*ROW('Water Data'!H80)),NA())</f>
        <v>#N/A</v>
      </c>
      <c r="S86" s="298" t="e">
        <f ca="1">+IF(AND(ISNUMBER(OFFSET('Water Data'!$I$4,0,10*ROW('Water Data'!I80))),'Data Summary'!CH86="Yes"),100-OFFSET('Water Data'!$I$4,0,10*ROW('Water Data'!I80)),NA())</f>
        <v>#N/A</v>
      </c>
      <c r="T86" s="298" t="e">
        <f ca="1">+IF(AND(ISNUMBER(OFFSET('Water Data'!$I$6,0,10*ROW('Water Data'!I80))),'Data Summary'!CI86="Yes"),OFFSET('Water Data'!$I$6,0,10*ROW('Water Data'!I80)),NA())</f>
        <v>#N/A</v>
      </c>
      <c r="U86" s="298" t="e">
        <f ca="1">+IF(AND(ISNUMBER(OFFSET('Water Data'!$I$9,0,10*ROW('Water Data'!I80))),'Data Summary'!CJ86="Yes"),OFFSET('Water Data'!$I$9,0,10*ROW('Water Data'!I80)),NA())</f>
        <v>#N/A</v>
      </c>
      <c r="V86" s="299" t="e">
        <f ca="1">+IF(AND(ISNUMBER(OFFSET('Sanitation Data'!$D$4,0,10*ROW('Sanitation Data'!D80))),'Data Summary'!CK86="Yes"),100-OFFSET('Sanitation Data'!$D$4,0,10*ROW('Sanitation Data'!D80)),NA())</f>
        <v>#N/A</v>
      </c>
      <c r="W86" s="299" t="e">
        <f ca="1">+IF(AND(ISNUMBER(OFFSET('Sanitation Data'!$D$6,0,10*ROW('Sanitation Data'!D80))),'Data Summary'!CL86="Yes"),OFFSET('Sanitation Data'!$D$6,0,10*ROW('Sanitation Data'!D80)),NA())</f>
        <v>#N/A</v>
      </c>
      <c r="X86" s="299" t="e">
        <f ca="1">+IF(AND(ISNUMBER(OFFSET('Sanitation Data'!$D$10,0,10*ROW('Sanitation Data'!D80))),'Data Summary'!CM86="Yes"),OFFSET('Sanitation Data'!$D$10,0,10*ROW('Sanitation Data'!D80)),NA())</f>
        <v>#N/A</v>
      </c>
      <c r="Y86" s="299" t="e">
        <f ca="1">+IF(AND(ISNUMBER(OFFSET('Sanitation Data'!$D$11,0,10*ROW('Sanitation Data'!D80))),'Data Summary'!CN86="Yes"),OFFSET('Sanitation Data'!$D$11,0,10*ROW('Sanitation Data'!D80)),NA())</f>
        <v>#N/A</v>
      </c>
      <c r="Z86" s="299" t="e">
        <f ca="1">+IF(AND(ISNUMBER(OFFSET('Sanitation Data'!$D$12,0,10*ROW('Sanitation Data'!D80))),'Data Summary'!CO86="Yes"),OFFSET('Sanitation Data'!$D$12,0,10*ROW('Sanitation Data'!D80)),NA())</f>
        <v>#N/A</v>
      </c>
      <c r="AA86" s="299" t="e">
        <f ca="1">+IF(AND(ISNUMBER(OFFSET('Sanitation Data'!$E$4,0,10*ROW('Sanitation Data'!E80))),'Data Summary'!CP86="Yes"),100-OFFSET('Sanitation Data'!$E$4,0,10*ROW('Sanitation Data'!E80)),NA())</f>
        <v>#N/A</v>
      </c>
      <c r="AB86" s="299" t="e">
        <f ca="1">+IF(AND(ISNUMBER(OFFSET('Sanitation Data'!$E$6,0,10*ROW('Sanitation Data'!E80))),'Data Summary'!CQ86="Yes"),OFFSET('Sanitation Data'!$E$6,0,10*ROW('Sanitation Data'!E80)),NA())</f>
        <v>#N/A</v>
      </c>
      <c r="AC86" s="299" t="e">
        <f ca="1">+IF(AND(ISNUMBER(OFFSET('Sanitation Data'!$E$10,0,10*ROW('Sanitation Data'!E80))),'Data Summary'!CR86="Yes"),OFFSET('Sanitation Data'!$E$10,0,10*ROW('Sanitation Data'!E80)),NA())</f>
        <v>#N/A</v>
      </c>
      <c r="AD86" s="299" t="e">
        <f ca="1">+IF(AND(ISNUMBER(OFFSET('Sanitation Data'!$E$11,0,10*ROW('Sanitation Data'!E80))),'Data Summary'!CS86="Yes"),OFFSET('Sanitation Data'!$E$11,0,10*ROW('Sanitation Data'!E80)),NA())</f>
        <v>#N/A</v>
      </c>
      <c r="AE86" s="299" t="e">
        <f ca="1">+IF(AND(ISNUMBER(OFFSET('Sanitation Data'!$E$12,0,10*ROW('Sanitation Data'!E80))),'Data Summary'!CT86="Yes"),OFFSET('Sanitation Data'!$E$12,0,10*ROW('Sanitation Data'!E80)),NA())</f>
        <v>#N/A</v>
      </c>
      <c r="AF86" s="299" t="e">
        <f ca="1">+IF(AND(ISNUMBER(OFFSET('Sanitation Data'!$F$4,0,10*ROW('Sanitation Data'!F80))),'Data Summary'!CU86="Yes"),100-OFFSET('Sanitation Data'!$F$4,0,10*ROW('Sanitation Data'!F80)),NA())</f>
        <v>#N/A</v>
      </c>
      <c r="AG86" s="299" t="e">
        <f ca="1">+IF(AND(ISNUMBER(OFFSET('Sanitation Data'!$F$6,0,10*ROW('Sanitation Data'!F80))),'Data Summary'!CV86="Yes"),OFFSET('Sanitation Data'!$F$6,0,10*ROW('Sanitation Data'!F80)),NA())</f>
        <v>#N/A</v>
      </c>
      <c r="AH86" s="299" t="e">
        <f ca="1">+IF(AND(ISNUMBER(OFFSET('Sanitation Data'!$F$10,0,10*ROW('Sanitation Data'!F80))),'Data Summary'!CW86="Yes"),OFFSET('Sanitation Data'!$F$10,0,10*ROW('Sanitation Data'!F80)),NA())</f>
        <v>#N/A</v>
      </c>
      <c r="AI86" s="299" t="e">
        <f ca="1">+IF(AND(ISNUMBER(OFFSET('Sanitation Data'!$F$11,0,10*ROW('Sanitation Data'!F80))),'Data Summary'!CX86="Yes"),OFFSET('Sanitation Data'!$F$11,0,10*ROW('Sanitation Data'!F80)),NA())</f>
        <v>#N/A</v>
      </c>
      <c r="AJ86" s="299" t="e">
        <f ca="1">+IF(AND(ISNUMBER(OFFSET('Sanitation Data'!$F$12,0,10*ROW('Sanitation Data'!F80))),'Data Summary'!CY86="Yes"),OFFSET('Sanitation Data'!$F$12,0,10*ROW('Sanitation Data'!F80)),NA())</f>
        <v>#N/A</v>
      </c>
      <c r="AK86" s="299" t="e">
        <f ca="1">+IF(AND(ISNUMBER(OFFSET('Sanitation Data'!$G$4,0,10*ROW('Sanitation Data'!G80))),'Data Summary'!CZ86="Yes"),100-OFFSET('Sanitation Data'!$G$4,0,10*ROW('Sanitation Data'!G80)),NA())</f>
        <v>#N/A</v>
      </c>
      <c r="AL86" s="299" t="e">
        <f ca="1">+IF(AND(ISNUMBER(OFFSET('Sanitation Data'!$G$6,0,10*ROW('Sanitation Data'!G80))),'Data Summary'!DA86="Yes"),OFFSET('Sanitation Data'!$G$6,0,10*ROW('Sanitation Data'!G80)),NA())</f>
        <v>#N/A</v>
      </c>
      <c r="AM86" s="299" t="e">
        <f ca="1">+IF(AND(ISNUMBER(OFFSET('Sanitation Data'!$G$10,0,10*ROW('Sanitation Data'!G80))),'Data Summary'!DB86="Yes"),OFFSET('Sanitation Data'!$G$10,0,10*ROW('Sanitation Data'!G80)),NA())</f>
        <v>#N/A</v>
      </c>
      <c r="AN86" s="299" t="e">
        <f ca="1">+IF(AND(ISNUMBER(OFFSET('Sanitation Data'!$G$11,0,10*ROW('Sanitation Data'!G80))),'Data Summary'!DC86="Yes"),OFFSET('Sanitation Data'!$G$11,0,10*ROW('Sanitation Data'!G80)),NA())</f>
        <v>#N/A</v>
      </c>
      <c r="AO86" s="299" t="e">
        <f ca="1">+IF(AND(ISNUMBER(OFFSET('Sanitation Data'!$G$12,0,10*ROW('Sanitation Data'!G80))),'Data Summary'!DD86="Yes"),OFFSET('Sanitation Data'!$G$12,0,10*ROW('Sanitation Data'!G80)),NA())</f>
        <v>#N/A</v>
      </c>
      <c r="AP86" s="299" t="e">
        <f ca="1">+IF(AND(ISNUMBER(OFFSET('Sanitation Data'!$H$4,0,10*ROW('Sanitation Data'!H80))),'Data Summary'!DE86="Yes"),100-OFFSET('Sanitation Data'!$H$4,0,10*ROW('Sanitation Data'!H80)),NA())</f>
        <v>#N/A</v>
      </c>
      <c r="AQ86" s="299" t="e">
        <f ca="1">+IF(AND(ISNUMBER(OFFSET('Sanitation Data'!$H$6,0,10*ROW('Sanitation Data'!H80))),'Data Summary'!DF86="Yes"),OFFSET('Sanitation Data'!$H$6,0,10*ROW('Sanitation Data'!H80)),NA())</f>
        <v>#N/A</v>
      </c>
      <c r="AR86" s="299" t="e">
        <f ca="1">+IF(AND(ISNUMBER(OFFSET('Sanitation Data'!$H$10,0,10*ROW('Sanitation Data'!H80))),'Data Summary'!DG86="Yes"),OFFSET('Sanitation Data'!$H$10,0,10*ROW('Sanitation Data'!H80)),NA())</f>
        <v>#N/A</v>
      </c>
      <c r="AS86" s="299" t="e">
        <f ca="1">+IF(AND(ISNUMBER(OFFSET('Sanitation Data'!$H$11,0,10*ROW('Sanitation Data'!H80))),'Data Summary'!DH86="Yes"),OFFSET('Sanitation Data'!$H$11,0,10*ROW('Sanitation Data'!H80)),NA())</f>
        <v>#N/A</v>
      </c>
      <c r="AT86" s="299" t="e">
        <f ca="1">+IF(AND(ISNUMBER(OFFSET('Sanitation Data'!$H$12,0,10*ROW('Sanitation Data'!H80))),'Data Summary'!DI86="Yes"),OFFSET('Sanitation Data'!$H$12,0,10*ROW('Sanitation Data'!H80)),NA())</f>
        <v>#N/A</v>
      </c>
      <c r="AU86" s="299" t="e">
        <f ca="1">+IF(AND(ISNUMBER(OFFSET('Sanitation Data'!$I$4,0,10*ROW('Sanitation Data'!I80))),'Data Summary'!DJ86="Yes"),100-OFFSET('Sanitation Data'!$I$4,0,10*ROW('Sanitation Data'!I80)),NA())</f>
        <v>#N/A</v>
      </c>
      <c r="AV86" s="299" t="e">
        <f ca="1">+IF(AND(ISNUMBER(OFFSET('Sanitation Data'!$I$6,0,10*ROW('Sanitation Data'!I80))),'Data Summary'!DK86="Yes"),OFFSET('Sanitation Data'!$I$6,0,10*ROW('Sanitation Data'!I80)),NA())</f>
        <v>#N/A</v>
      </c>
      <c r="AW86" s="299" t="e">
        <f ca="1">+IF(AND(ISNUMBER(OFFSET('Sanitation Data'!$I$10,0,10*ROW('Sanitation Data'!I80))),'Data Summary'!DL86="Yes"),OFFSET('Sanitation Data'!$I$10,0,10*ROW('Sanitation Data'!I80)),NA())</f>
        <v>#N/A</v>
      </c>
      <c r="AX86" s="299" t="e">
        <f ca="1">+IF(AND(ISNUMBER(OFFSET('Sanitation Data'!$I$11,0,10*ROW('Sanitation Data'!I80))),'Data Summary'!DM86="Yes"),OFFSET('Sanitation Data'!$I$11,0,10*ROW('Sanitation Data'!I80)),NA())</f>
        <v>#N/A</v>
      </c>
      <c r="AY86" s="299" t="e">
        <f ca="1">+IF(AND(ISNUMBER(OFFSET('Sanitation Data'!$I$12,0,10*ROW('Sanitation Data'!I80))),'Data Summary'!DN86="Yes"),OFFSET('Sanitation Data'!$I$12,0,10*ROW('Sanitation Data'!I80)),NA())</f>
        <v>#N/A</v>
      </c>
      <c r="AZ86" s="300" t="e">
        <f ca="1">+IF(AND(ISNUMBER(OFFSET('Hygiene Data'!$D$5,0,10*ROW('Hygiene Data'!D80))),'Data Summary'!DO86="Yes"),OFFSET('Hygiene Data'!$D$5,0,10*ROW('Hygiene Data'!D80)),NA())</f>
        <v>#N/A</v>
      </c>
      <c r="BA86" s="300" t="e">
        <f ca="1">+IF(AND(ISNUMBER(OFFSET('Hygiene Data'!$D$7,0,10*ROW('Hygiene Data'!D80))),'Data Summary'!DP86="Yes"),OFFSET('Hygiene Data'!$D$7,0,10*ROW('Hygiene Data'!D80)),NA())</f>
        <v>#N/A</v>
      </c>
      <c r="BB86" s="300" t="e">
        <f ca="1">+IF(AND(ISNUMBER(OFFSET('Hygiene Data'!$D$9,0,10*ROW('Hygiene Data'!D80))),'Data Summary'!DQ86="Yes"),OFFSET('Hygiene Data'!$D$9,0,10*ROW('Hygiene Data'!D80)),NA())</f>
        <v>#N/A</v>
      </c>
      <c r="BC86" s="300" t="e">
        <f ca="1">+IF(AND(ISNUMBER(OFFSET('Hygiene Data'!$E$5,0,10*ROW('Hygiene Data'!E80))),'Data Summary'!DR86="Yes"),OFFSET('Hygiene Data'!$E$5,0,10*ROW('Hygiene Data'!E80)),NA())</f>
        <v>#N/A</v>
      </c>
      <c r="BD86" s="300" t="e">
        <f ca="1">+IF(AND(ISNUMBER(OFFSET('Hygiene Data'!$E$7,0,10*ROW('Hygiene Data'!E80))),'Data Summary'!DS86="Yes"),OFFSET('Hygiene Data'!$E$7,0,10*ROW('Hygiene Data'!E80)),NA())</f>
        <v>#N/A</v>
      </c>
      <c r="BE86" s="300" t="e">
        <f ca="1">+IF(AND(ISNUMBER(OFFSET('Hygiene Data'!$E$9,0,10*ROW('Hygiene Data'!E80))),'Data Summary'!DT86="Yes"),OFFSET('Hygiene Data'!$E$9,0,10*ROW('Hygiene Data'!E80)),NA())</f>
        <v>#N/A</v>
      </c>
      <c r="BF86" s="300" t="e">
        <f ca="1">+IF(AND(ISNUMBER(OFFSET('Hygiene Data'!$F$5,0,10*ROW('Hygiene Data'!F80))),'Data Summary'!DU86="Yes"),OFFSET('Hygiene Data'!$F$5,0,10*ROW('Hygiene Data'!F80)),NA())</f>
        <v>#N/A</v>
      </c>
      <c r="BG86" s="300" t="e">
        <f ca="1">+IF(AND(ISNUMBER(OFFSET('Hygiene Data'!$F$7,0,10*ROW('Hygiene Data'!F80))),'Data Summary'!DV86="Yes"),OFFSET('Hygiene Data'!$F$7,0,10*ROW('Hygiene Data'!F80)),NA())</f>
        <v>#N/A</v>
      </c>
      <c r="BH86" s="300" t="e">
        <f ca="1">+IF(AND(ISNUMBER(OFFSET('Hygiene Data'!$F$9,0,10*ROW('Hygiene Data'!F80))),'Data Summary'!DW86="Yes"),OFFSET('Hygiene Data'!$F$9,0,10*ROW('Hygiene Data'!F80)),NA())</f>
        <v>#N/A</v>
      </c>
      <c r="BI86" s="300" t="e">
        <f ca="1">+IF(AND(ISNUMBER(OFFSET('Hygiene Data'!$G$5,0,10*ROW('Hygiene Data'!G80))),'Data Summary'!DX86="Yes"),OFFSET('Hygiene Data'!$G$5,0,10*ROW('Hygiene Data'!G80)),NA())</f>
        <v>#N/A</v>
      </c>
      <c r="BJ86" s="300" t="e">
        <f ca="1">+IF(AND(ISNUMBER(OFFSET('Hygiene Data'!$G$7,0,10*ROW('Hygiene Data'!G80))),'Data Summary'!DY86="Yes"),OFFSET('Hygiene Data'!$G$7,0,10*ROW('Hygiene Data'!G80)),NA())</f>
        <v>#N/A</v>
      </c>
      <c r="BK86" s="300" t="e">
        <f ca="1">+IF(AND(ISNUMBER(OFFSET('Hygiene Data'!$G$9,0,10*ROW('Hygiene Data'!G80))),'Data Summary'!DZ86="Yes"),OFFSET('Hygiene Data'!$G$9,0,10*ROW('Hygiene Data'!G80)),NA())</f>
        <v>#N/A</v>
      </c>
      <c r="BL86" s="300" t="e">
        <f ca="1">+IF(AND(ISNUMBER(OFFSET('Hygiene Data'!$H$5,0,10*ROW('Hygiene Data'!H80))),'Data Summary'!EA86="Yes"),OFFSET('Hygiene Data'!$H$5,0,10*ROW('Hygiene Data'!H80)),NA())</f>
        <v>#N/A</v>
      </c>
      <c r="BM86" s="300" t="e">
        <f ca="1">+IF(AND(ISNUMBER(OFFSET('Hygiene Data'!$H$7,0,10*ROW('Hygiene Data'!H80))),'Data Summary'!EB86="Yes"),OFFSET('Hygiene Data'!$H$7,0,10*ROW('Hygiene Data'!H80)),NA())</f>
        <v>#N/A</v>
      </c>
      <c r="BN86" s="300" t="e">
        <f ca="1">+IF(AND(ISNUMBER(OFFSET('Hygiene Data'!$H$9,0,10*ROW('Hygiene Data'!H80))),'Data Summary'!EC86="Yes"),OFFSET('Hygiene Data'!$H$9,0,10*ROW('Hygiene Data'!H80)),NA())</f>
        <v>#N/A</v>
      </c>
      <c r="BO86" s="300" t="e">
        <f ca="1">+IF(AND(ISNUMBER(OFFSET('Hygiene Data'!$I$5,0,10*ROW('Hygiene Data'!I80))),'Data Summary'!ED86="Yes"),OFFSET('Hygiene Data'!$I$5,0,10*ROW('Hygiene Data'!I80)),NA())</f>
        <v>#N/A</v>
      </c>
      <c r="BP86" s="300" t="e">
        <f ca="1">+IF(AND(ISNUMBER(OFFSET('Hygiene Data'!$I$7,0,10*ROW('Hygiene Data'!I80))),'Data Summary'!EE86="Yes"),OFFSET('Hygiene Data'!$I$7,0,10*ROW('Hygiene Data'!I80)),NA())</f>
        <v>#N/A</v>
      </c>
      <c r="BQ86" s="300" t="e">
        <f ca="1">+IF(AND(ISNUMBER(OFFSET('Hygiene Data'!$I$9,0,10*ROW('Hygiene Data'!I80))),'Data Summary'!EF86="Yes"),OFFSET('Hygiene Data'!$I$9,0,10*ROW('Hygiene Data'!I80)),NA())</f>
        <v>#N/A</v>
      </c>
    </row>
    <row r="87" spans="1:69" x14ac:dyDescent="0.2">
      <c r="A87" s="296" t="e">
        <f ca="1">+RIGHT('Data Summary'!A87,LEN('Data Summary'!A87)-9)</f>
        <v>#VALUE!</v>
      </c>
      <c r="B87" s="270" t="str">
        <f ca="1">+IF(ISTEXT('Data Summary'!B87),'Data Summary'!B87,"")</f>
        <v/>
      </c>
      <c r="C87" s="297" t="e">
        <f ca="1">+VALUE('Data Summary'!C87)</f>
        <v>#VALUE!</v>
      </c>
      <c r="D87" s="298" t="e">
        <f ca="1">+IF(AND(ISNUMBER(OFFSET('Water Data'!$D$4,0,10*ROW('Water Data'!D81))),'Data Summary'!BS87="Yes"),100-OFFSET('Water Data'!$D$4,0,10*ROW('Water Data'!D81)),NA())</f>
        <v>#N/A</v>
      </c>
      <c r="E87" s="298" t="e">
        <f ca="1">+IF(AND(ISNUMBER(OFFSET('Water Data'!$D$6,0,10*ROW('Water Data'!D81))),'Data Summary'!BT87="Yes"),OFFSET('Water Data'!$D$6,0,10*ROW('Water Data'!D81)),NA())</f>
        <v>#N/A</v>
      </c>
      <c r="F87" s="298" t="e">
        <f ca="1">+IF(AND(ISNUMBER(OFFSET('Water Data'!$D$9,0,10*ROW('Water Data'!D81))),'Data Summary'!BU87="Yes"),OFFSET('Water Data'!$D$9,0,10*ROW('Water Data'!D81)),NA())</f>
        <v>#N/A</v>
      </c>
      <c r="G87" s="298" t="e">
        <f ca="1">+IF(AND(ISNUMBER(OFFSET('Water Data'!$E$4,0,10*ROW('Water Data'!E81))),'Data Summary'!BV87="Yes"),100-OFFSET('Water Data'!$E$4,0,10*ROW('Water Data'!E81)),NA())</f>
        <v>#N/A</v>
      </c>
      <c r="H87" s="298" t="e">
        <f ca="1">+IF(AND(ISNUMBER(OFFSET('Water Data'!$E$6,0,10*ROW('Water Data'!E81))),'Data Summary'!BW87="Yes"),OFFSET('Water Data'!$E$6,0,10*ROW('Water Data'!E81)),NA())</f>
        <v>#N/A</v>
      </c>
      <c r="I87" s="298" t="e">
        <f ca="1">+IF(AND(ISNUMBER(OFFSET('Water Data'!$E$9,0,10*ROW('Water Data'!E81))),'Data Summary'!BX87="Yes"),OFFSET('Water Data'!$E$9,0,10*ROW('Water Data'!E81)),NA())</f>
        <v>#N/A</v>
      </c>
      <c r="J87" s="298" t="e">
        <f ca="1">+IF(AND(ISNUMBER(OFFSET('Water Data'!$F$4,0,10*ROW('Water Data'!F81))),'Data Summary'!BY87="Yes"),100-OFFSET('Water Data'!$F$4,0,10*ROW('Water Data'!F81)),NA())</f>
        <v>#N/A</v>
      </c>
      <c r="K87" s="298" t="e">
        <f ca="1">+IF(AND(ISNUMBER(OFFSET('Water Data'!$F$6,0,10*ROW('Water Data'!F81))),'Data Summary'!BZ87="Yes"),OFFSET('Water Data'!$F$6,0,10*ROW('Water Data'!F81)),NA())</f>
        <v>#N/A</v>
      </c>
      <c r="L87" s="298" t="e">
        <f ca="1">+IF(AND(ISNUMBER(OFFSET('Water Data'!$F$9,0,10*ROW('Water Data'!F81))),'Data Summary'!CA87="Yes"),OFFSET('Water Data'!$F$9,0,10*ROW('Water Data'!F81)),NA())</f>
        <v>#N/A</v>
      </c>
      <c r="M87" s="298" t="e">
        <f ca="1">+IF(AND(ISNUMBER(OFFSET('Water Data'!$G$4,0,10*ROW('Water Data'!G81))),'Data Summary'!CB87="Yes"),100-OFFSET('Water Data'!$G$4,0,10*ROW('Water Data'!G81)),NA())</f>
        <v>#N/A</v>
      </c>
      <c r="N87" s="298" t="e">
        <f ca="1">+IF(AND(ISNUMBER(OFFSET('Water Data'!$G$6,0,10*ROW('Water Data'!G81))),'Data Summary'!CC87="Yes"),OFFSET('Water Data'!$G$6,0,10*ROW('Water Data'!G81)),NA())</f>
        <v>#N/A</v>
      </c>
      <c r="O87" s="298" t="e">
        <f ca="1">+IF(AND(ISNUMBER(OFFSET('Water Data'!$G$9,0,10*ROW('Water Data'!G81))),'Data Summary'!CD87="Yes"),OFFSET('Water Data'!$G$9,0,10*ROW('Water Data'!G81)),NA())</f>
        <v>#N/A</v>
      </c>
      <c r="P87" s="298" t="e">
        <f ca="1">+IF(AND(ISNUMBER(OFFSET('Water Data'!$H$4,0,10*ROW('Water Data'!H81))),'Data Summary'!CE87="Yes"),100-OFFSET('Water Data'!$H$4,0,10*ROW('Water Data'!H81)),NA())</f>
        <v>#N/A</v>
      </c>
      <c r="Q87" s="298" t="e">
        <f ca="1">+IF(AND(ISNUMBER(OFFSET('Water Data'!$H$6,0,10*ROW('Water Data'!H81))),'Data Summary'!CF87="Yes"),OFFSET('Water Data'!$H$6,0,10*ROW('Water Data'!H81)),NA())</f>
        <v>#N/A</v>
      </c>
      <c r="R87" s="298" t="e">
        <f ca="1">+IF(AND(ISNUMBER(OFFSET('Water Data'!$H$9,0,10*ROW('Water Data'!H81))),'Data Summary'!CG87="Yes"),OFFSET('Water Data'!$H$9,0,10*ROW('Water Data'!H81)),NA())</f>
        <v>#N/A</v>
      </c>
      <c r="S87" s="298" t="e">
        <f ca="1">+IF(AND(ISNUMBER(OFFSET('Water Data'!$I$4,0,10*ROW('Water Data'!I81))),'Data Summary'!CH87="Yes"),100-OFFSET('Water Data'!$I$4,0,10*ROW('Water Data'!I81)),NA())</f>
        <v>#N/A</v>
      </c>
      <c r="T87" s="298" t="e">
        <f ca="1">+IF(AND(ISNUMBER(OFFSET('Water Data'!$I$6,0,10*ROW('Water Data'!I81))),'Data Summary'!CI87="Yes"),OFFSET('Water Data'!$I$6,0,10*ROW('Water Data'!I81)),NA())</f>
        <v>#N/A</v>
      </c>
      <c r="U87" s="298" t="e">
        <f ca="1">+IF(AND(ISNUMBER(OFFSET('Water Data'!$I$9,0,10*ROW('Water Data'!I81))),'Data Summary'!CJ87="Yes"),OFFSET('Water Data'!$I$9,0,10*ROW('Water Data'!I81)),NA())</f>
        <v>#N/A</v>
      </c>
      <c r="V87" s="299" t="e">
        <f ca="1">+IF(AND(ISNUMBER(OFFSET('Sanitation Data'!$D$4,0,10*ROW('Sanitation Data'!D81))),'Data Summary'!CK87="Yes"),100-OFFSET('Sanitation Data'!$D$4,0,10*ROW('Sanitation Data'!D81)),NA())</f>
        <v>#N/A</v>
      </c>
      <c r="W87" s="299" t="e">
        <f ca="1">+IF(AND(ISNUMBER(OFFSET('Sanitation Data'!$D$6,0,10*ROW('Sanitation Data'!D81))),'Data Summary'!CL87="Yes"),OFFSET('Sanitation Data'!$D$6,0,10*ROW('Sanitation Data'!D81)),NA())</f>
        <v>#N/A</v>
      </c>
      <c r="X87" s="299" t="e">
        <f ca="1">+IF(AND(ISNUMBER(OFFSET('Sanitation Data'!$D$10,0,10*ROW('Sanitation Data'!D81))),'Data Summary'!CM87="Yes"),OFFSET('Sanitation Data'!$D$10,0,10*ROW('Sanitation Data'!D81)),NA())</f>
        <v>#N/A</v>
      </c>
      <c r="Y87" s="299" t="e">
        <f ca="1">+IF(AND(ISNUMBER(OFFSET('Sanitation Data'!$D$11,0,10*ROW('Sanitation Data'!D81))),'Data Summary'!CN87="Yes"),OFFSET('Sanitation Data'!$D$11,0,10*ROW('Sanitation Data'!D81)),NA())</f>
        <v>#N/A</v>
      </c>
      <c r="Z87" s="299" t="e">
        <f ca="1">+IF(AND(ISNUMBER(OFFSET('Sanitation Data'!$D$12,0,10*ROW('Sanitation Data'!D81))),'Data Summary'!CO87="Yes"),OFFSET('Sanitation Data'!$D$12,0,10*ROW('Sanitation Data'!D81)),NA())</f>
        <v>#N/A</v>
      </c>
      <c r="AA87" s="299" t="e">
        <f ca="1">+IF(AND(ISNUMBER(OFFSET('Sanitation Data'!$E$4,0,10*ROW('Sanitation Data'!E81))),'Data Summary'!CP87="Yes"),100-OFFSET('Sanitation Data'!$E$4,0,10*ROW('Sanitation Data'!E81)),NA())</f>
        <v>#N/A</v>
      </c>
      <c r="AB87" s="299" t="e">
        <f ca="1">+IF(AND(ISNUMBER(OFFSET('Sanitation Data'!$E$6,0,10*ROW('Sanitation Data'!E81))),'Data Summary'!CQ87="Yes"),OFFSET('Sanitation Data'!$E$6,0,10*ROW('Sanitation Data'!E81)),NA())</f>
        <v>#N/A</v>
      </c>
      <c r="AC87" s="299" t="e">
        <f ca="1">+IF(AND(ISNUMBER(OFFSET('Sanitation Data'!$E$10,0,10*ROW('Sanitation Data'!E81))),'Data Summary'!CR87="Yes"),OFFSET('Sanitation Data'!$E$10,0,10*ROW('Sanitation Data'!E81)),NA())</f>
        <v>#N/A</v>
      </c>
      <c r="AD87" s="299" t="e">
        <f ca="1">+IF(AND(ISNUMBER(OFFSET('Sanitation Data'!$E$11,0,10*ROW('Sanitation Data'!E81))),'Data Summary'!CS87="Yes"),OFFSET('Sanitation Data'!$E$11,0,10*ROW('Sanitation Data'!E81)),NA())</f>
        <v>#N/A</v>
      </c>
      <c r="AE87" s="299" t="e">
        <f ca="1">+IF(AND(ISNUMBER(OFFSET('Sanitation Data'!$E$12,0,10*ROW('Sanitation Data'!E81))),'Data Summary'!CT87="Yes"),OFFSET('Sanitation Data'!$E$12,0,10*ROW('Sanitation Data'!E81)),NA())</f>
        <v>#N/A</v>
      </c>
      <c r="AF87" s="299" t="e">
        <f ca="1">+IF(AND(ISNUMBER(OFFSET('Sanitation Data'!$F$4,0,10*ROW('Sanitation Data'!F81))),'Data Summary'!CU87="Yes"),100-OFFSET('Sanitation Data'!$F$4,0,10*ROW('Sanitation Data'!F81)),NA())</f>
        <v>#N/A</v>
      </c>
      <c r="AG87" s="299" t="e">
        <f ca="1">+IF(AND(ISNUMBER(OFFSET('Sanitation Data'!$F$6,0,10*ROW('Sanitation Data'!F81))),'Data Summary'!CV87="Yes"),OFFSET('Sanitation Data'!$F$6,0,10*ROW('Sanitation Data'!F81)),NA())</f>
        <v>#N/A</v>
      </c>
      <c r="AH87" s="299" t="e">
        <f ca="1">+IF(AND(ISNUMBER(OFFSET('Sanitation Data'!$F$10,0,10*ROW('Sanitation Data'!F81))),'Data Summary'!CW87="Yes"),OFFSET('Sanitation Data'!$F$10,0,10*ROW('Sanitation Data'!F81)),NA())</f>
        <v>#N/A</v>
      </c>
      <c r="AI87" s="299" t="e">
        <f ca="1">+IF(AND(ISNUMBER(OFFSET('Sanitation Data'!$F$11,0,10*ROW('Sanitation Data'!F81))),'Data Summary'!CX87="Yes"),OFFSET('Sanitation Data'!$F$11,0,10*ROW('Sanitation Data'!F81)),NA())</f>
        <v>#N/A</v>
      </c>
      <c r="AJ87" s="299" t="e">
        <f ca="1">+IF(AND(ISNUMBER(OFFSET('Sanitation Data'!$F$12,0,10*ROW('Sanitation Data'!F81))),'Data Summary'!CY87="Yes"),OFFSET('Sanitation Data'!$F$12,0,10*ROW('Sanitation Data'!F81)),NA())</f>
        <v>#N/A</v>
      </c>
      <c r="AK87" s="299" t="e">
        <f ca="1">+IF(AND(ISNUMBER(OFFSET('Sanitation Data'!$G$4,0,10*ROW('Sanitation Data'!G81))),'Data Summary'!CZ87="Yes"),100-OFFSET('Sanitation Data'!$G$4,0,10*ROW('Sanitation Data'!G81)),NA())</f>
        <v>#N/A</v>
      </c>
      <c r="AL87" s="299" t="e">
        <f ca="1">+IF(AND(ISNUMBER(OFFSET('Sanitation Data'!$G$6,0,10*ROW('Sanitation Data'!G81))),'Data Summary'!DA87="Yes"),OFFSET('Sanitation Data'!$G$6,0,10*ROW('Sanitation Data'!G81)),NA())</f>
        <v>#N/A</v>
      </c>
      <c r="AM87" s="299" t="e">
        <f ca="1">+IF(AND(ISNUMBER(OFFSET('Sanitation Data'!$G$10,0,10*ROW('Sanitation Data'!G81))),'Data Summary'!DB87="Yes"),OFFSET('Sanitation Data'!$G$10,0,10*ROW('Sanitation Data'!G81)),NA())</f>
        <v>#N/A</v>
      </c>
      <c r="AN87" s="299" t="e">
        <f ca="1">+IF(AND(ISNUMBER(OFFSET('Sanitation Data'!$G$11,0,10*ROW('Sanitation Data'!G81))),'Data Summary'!DC87="Yes"),OFFSET('Sanitation Data'!$G$11,0,10*ROW('Sanitation Data'!G81)),NA())</f>
        <v>#N/A</v>
      </c>
      <c r="AO87" s="299" t="e">
        <f ca="1">+IF(AND(ISNUMBER(OFFSET('Sanitation Data'!$G$12,0,10*ROW('Sanitation Data'!G81))),'Data Summary'!DD87="Yes"),OFFSET('Sanitation Data'!$G$12,0,10*ROW('Sanitation Data'!G81)),NA())</f>
        <v>#N/A</v>
      </c>
      <c r="AP87" s="299" t="e">
        <f ca="1">+IF(AND(ISNUMBER(OFFSET('Sanitation Data'!$H$4,0,10*ROW('Sanitation Data'!H81))),'Data Summary'!DE87="Yes"),100-OFFSET('Sanitation Data'!$H$4,0,10*ROW('Sanitation Data'!H81)),NA())</f>
        <v>#N/A</v>
      </c>
      <c r="AQ87" s="299" t="e">
        <f ca="1">+IF(AND(ISNUMBER(OFFSET('Sanitation Data'!$H$6,0,10*ROW('Sanitation Data'!H81))),'Data Summary'!DF87="Yes"),OFFSET('Sanitation Data'!$H$6,0,10*ROW('Sanitation Data'!H81)),NA())</f>
        <v>#N/A</v>
      </c>
      <c r="AR87" s="299" t="e">
        <f ca="1">+IF(AND(ISNUMBER(OFFSET('Sanitation Data'!$H$10,0,10*ROW('Sanitation Data'!H81))),'Data Summary'!DG87="Yes"),OFFSET('Sanitation Data'!$H$10,0,10*ROW('Sanitation Data'!H81)),NA())</f>
        <v>#N/A</v>
      </c>
      <c r="AS87" s="299" t="e">
        <f ca="1">+IF(AND(ISNUMBER(OFFSET('Sanitation Data'!$H$11,0,10*ROW('Sanitation Data'!H81))),'Data Summary'!DH87="Yes"),OFFSET('Sanitation Data'!$H$11,0,10*ROW('Sanitation Data'!H81)),NA())</f>
        <v>#N/A</v>
      </c>
      <c r="AT87" s="299" t="e">
        <f ca="1">+IF(AND(ISNUMBER(OFFSET('Sanitation Data'!$H$12,0,10*ROW('Sanitation Data'!H81))),'Data Summary'!DI87="Yes"),OFFSET('Sanitation Data'!$H$12,0,10*ROW('Sanitation Data'!H81)),NA())</f>
        <v>#N/A</v>
      </c>
      <c r="AU87" s="299" t="e">
        <f ca="1">+IF(AND(ISNUMBER(OFFSET('Sanitation Data'!$I$4,0,10*ROW('Sanitation Data'!I81))),'Data Summary'!DJ87="Yes"),100-OFFSET('Sanitation Data'!$I$4,0,10*ROW('Sanitation Data'!I81)),NA())</f>
        <v>#N/A</v>
      </c>
      <c r="AV87" s="299" t="e">
        <f ca="1">+IF(AND(ISNUMBER(OFFSET('Sanitation Data'!$I$6,0,10*ROW('Sanitation Data'!I81))),'Data Summary'!DK87="Yes"),OFFSET('Sanitation Data'!$I$6,0,10*ROW('Sanitation Data'!I81)),NA())</f>
        <v>#N/A</v>
      </c>
      <c r="AW87" s="299" t="e">
        <f ca="1">+IF(AND(ISNUMBER(OFFSET('Sanitation Data'!$I$10,0,10*ROW('Sanitation Data'!I81))),'Data Summary'!DL87="Yes"),OFFSET('Sanitation Data'!$I$10,0,10*ROW('Sanitation Data'!I81)),NA())</f>
        <v>#N/A</v>
      </c>
      <c r="AX87" s="299" t="e">
        <f ca="1">+IF(AND(ISNUMBER(OFFSET('Sanitation Data'!$I$11,0,10*ROW('Sanitation Data'!I81))),'Data Summary'!DM87="Yes"),OFFSET('Sanitation Data'!$I$11,0,10*ROW('Sanitation Data'!I81)),NA())</f>
        <v>#N/A</v>
      </c>
      <c r="AY87" s="299" t="e">
        <f ca="1">+IF(AND(ISNUMBER(OFFSET('Sanitation Data'!$I$12,0,10*ROW('Sanitation Data'!I81))),'Data Summary'!DN87="Yes"),OFFSET('Sanitation Data'!$I$12,0,10*ROW('Sanitation Data'!I81)),NA())</f>
        <v>#N/A</v>
      </c>
      <c r="AZ87" s="300" t="e">
        <f ca="1">+IF(AND(ISNUMBER(OFFSET('Hygiene Data'!$D$5,0,10*ROW('Hygiene Data'!D81))),'Data Summary'!DO87="Yes"),OFFSET('Hygiene Data'!$D$5,0,10*ROW('Hygiene Data'!D81)),NA())</f>
        <v>#N/A</v>
      </c>
      <c r="BA87" s="300" t="e">
        <f ca="1">+IF(AND(ISNUMBER(OFFSET('Hygiene Data'!$D$7,0,10*ROW('Hygiene Data'!D81))),'Data Summary'!DP87="Yes"),OFFSET('Hygiene Data'!$D$7,0,10*ROW('Hygiene Data'!D81)),NA())</f>
        <v>#N/A</v>
      </c>
      <c r="BB87" s="300" t="e">
        <f ca="1">+IF(AND(ISNUMBER(OFFSET('Hygiene Data'!$D$9,0,10*ROW('Hygiene Data'!D81))),'Data Summary'!DQ87="Yes"),OFFSET('Hygiene Data'!$D$9,0,10*ROW('Hygiene Data'!D81)),NA())</f>
        <v>#N/A</v>
      </c>
      <c r="BC87" s="300" t="e">
        <f ca="1">+IF(AND(ISNUMBER(OFFSET('Hygiene Data'!$E$5,0,10*ROW('Hygiene Data'!E81))),'Data Summary'!DR87="Yes"),OFFSET('Hygiene Data'!$E$5,0,10*ROW('Hygiene Data'!E81)),NA())</f>
        <v>#N/A</v>
      </c>
      <c r="BD87" s="300" t="e">
        <f ca="1">+IF(AND(ISNUMBER(OFFSET('Hygiene Data'!$E$7,0,10*ROW('Hygiene Data'!E81))),'Data Summary'!DS87="Yes"),OFFSET('Hygiene Data'!$E$7,0,10*ROW('Hygiene Data'!E81)),NA())</f>
        <v>#N/A</v>
      </c>
      <c r="BE87" s="300" t="e">
        <f ca="1">+IF(AND(ISNUMBER(OFFSET('Hygiene Data'!$E$9,0,10*ROW('Hygiene Data'!E81))),'Data Summary'!DT87="Yes"),OFFSET('Hygiene Data'!$E$9,0,10*ROW('Hygiene Data'!E81)),NA())</f>
        <v>#N/A</v>
      </c>
      <c r="BF87" s="300" t="e">
        <f ca="1">+IF(AND(ISNUMBER(OFFSET('Hygiene Data'!$F$5,0,10*ROW('Hygiene Data'!F81))),'Data Summary'!DU87="Yes"),OFFSET('Hygiene Data'!$F$5,0,10*ROW('Hygiene Data'!F81)),NA())</f>
        <v>#N/A</v>
      </c>
      <c r="BG87" s="300" t="e">
        <f ca="1">+IF(AND(ISNUMBER(OFFSET('Hygiene Data'!$F$7,0,10*ROW('Hygiene Data'!F81))),'Data Summary'!DV87="Yes"),OFFSET('Hygiene Data'!$F$7,0,10*ROW('Hygiene Data'!F81)),NA())</f>
        <v>#N/A</v>
      </c>
      <c r="BH87" s="300" t="e">
        <f ca="1">+IF(AND(ISNUMBER(OFFSET('Hygiene Data'!$F$9,0,10*ROW('Hygiene Data'!F81))),'Data Summary'!DW87="Yes"),OFFSET('Hygiene Data'!$F$9,0,10*ROW('Hygiene Data'!F81)),NA())</f>
        <v>#N/A</v>
      </c>
      <c r="BI87" s="300" t="e">
        <f ca="1">+IF(AND(ISNUMBER(OFFSET('Hygiene Data'!$G$5,0,10*ROW('Hygiene Data'!G81))),'Data Summary'!DX87="Yes"),OFFSET('Hygiene Data'!$G$5,0,10*ROW('Hygiene Data'!G81)),NA())</f>
        <v>#N/A</v>
      </c>
      <c r="BJ87" s="300" t="e">
        <f ca="1">+IF(AND(ISNUMBER(OFFSET('Hygiene Data'!$G$7,0,10*ROW('Hygiene Data'!G81))),'Data Summary'!DY87="Yes"),OFFSET('Hygiene Data'!$G$7,0,10*ROW('Hygiene Data'!G81)),NA())</f>
        <v>#N/A</v>
      </c>
      <c r="BK87" s="300" t="e">
        <f ca="1">+IF(AND(ISNUMBER(OFFSET('Hygiene Data'!$G$9,0,10*ROW('Hygiene Data'!G81))),'Data Summary'!DZ87="Yes"),OFFSET('Hygiene Data'!$G$9,0,10*ROW('Hygiene Data'!G81)),NA())</f>
        <v>#N/A</v>
      </c>
      <c r="BL87" s="300" t="e">
        <f ca="1">+IF(AND(ISNUMBER(OFFSET('Hygiene Data'!$H$5,0,10*ROW('Hygiene Data'!H81))),'Data Summary'!EA87="Yes"),OFFSET('Hygiene Data'!$H$5,0,10*ROW('Hygiene Data'!H81)),NA())</f>
        <v>#N/A</v>
      </c>
      <c r="BM87" s="300" t="e">
        <f ca="1">+IF(AND(ISNUMBER(OFFSET('Hygiene Data'!$H$7,0,10*ROW('Hygiene Data'!H81))),'Data Summary'!EB87="Yes"),OFFSET('Hygiene Data'!$H$7,0,10*ROW('Hygiene Data'!H81)),NA())</f>
        <v>#N/A</v>
      </c>
      <c r="BN87" s="300" t="e">
        <f ca="1">+IF(AND(ISNUMBER(OFFSET('Hygiene Data'!$H$9,0,10*ROW('Hygiene Data'!H81))),'Data Summary'!EC87="Yes"),OFFSET('Hygiene Data'!$H$9,0,10*ROW('Hygiene Data'!H81)),NA())</f>
        <v>#N/A</v>
      </c>
      <c r="BO87" s="300" t="e">
        <f ca="1">+IF(AND(ISNUMBER(OFFSET('Hygiene Data'!$I$5,0,10*ROW('Hygiene Data'!I81))),'Data Summary'!ED87="Yes"),OFFSET('Hygiene Data'!$I$5,0,10*ROW('Hygiene Data'!I81)),NA())</f>
        <v>#N/A</v>
      </c>
      <c r="BP87" s="300" t="e">
        <f ca="1">+IF(AND(ISNUMBER(OFFSET('Hygiene Data'!$I$7,0,10*ROW('Hygiene Data'!I81))),'Data Summary'!EE87="Yes"),OFFSET('Hygiene Data'!$I$7,0,10*ROW('Hygiene Data'!I81)),NA())</f>
        <v>#N/A</v>
      </c>
      <c r="BQ87" s="300" t="e">
        <f ca="1">+IF(AND(ISNUMBER(OFFSET('Hygiene Data'!$I$9,0,10*ROW('Hygiene Data'!I81))),'Data Summary'!EF87="Yes"),OFFSET('Hygiene Data'!$I$9,0,10*ROW('Hygiene Data'!I81)),NA())</f>
        <v>#N/A</v>
      </c>
    </row>
    <row r="88" spans="1:69" x14ac:dyDescent="0.2">
      <c r="A88" s="296" t="e">
        <f ca="1">+RIGHT('Data Summary'!A88,LEN('Data Summary'!A88)-9)</f>
        <v>#VALUE!</v>
      </c>
      <c r="B88" s="270" t="str">
        <f ca="1">+IF(ISTEXT('Data Summary'!B88),'Data Summary'!B88,"")</f>
        <v/>
      </c>
      <c r="C88" s="297" t="e">
        <f ca="1">+VALUE('Data Summary'!C88)</f>
        <v>#VALUE!</v>
      </c>
      <c r="D88" s="298" t="e">
        <f ca="1">+IF(AND(ISNUMBER(OFFSET('Water Data'!$D$4,0,10*ROW('Water Data'!D82))),'Data Summary'!BS88="Yes"),100-OFFSET('Water Data'!$D$4,0,10*ROW('Water Data'!D82)),NA())</f>
        <v>#N/A</v>
      </c>
      <c r="E88" s="298" t="e">
        <f ca="1">+IF(AND(ISNUMBER(OFFSET('Water Data'!$D$6,0,10*ROW('Water Data'!D82))),'Data Summary'!BT88="Yes"),OFFSET('Water Data'!$D$6,0,10*ROW('Water Data'!D82)),NA())</f>
        <v>#N/A</v>
      </c>
      <c r="F88" s="298" t="e">
        <f ca="1">+IF(AND(ISNUMBER(OFFSET('Water Data'!$D$9,0,10*ROW('Water Data'!D82))),'Data Summary'!BU88="Yes"),OFFSET('Water Data'!$D$9,0,10*ROW('Water Data'!D82)),NA())</f>
        <v>#N/A</v>
      </c>
      <c r="G88" s="298" t="e">
        <f ca="1">+IF(AND(ISNUMBER(OFFSET('Water Data'!$E$4,0,10*ROW('Water Data'!E82))),'Data Summary'!BV88="Yes"),100-OFFSET('Water Data'!$E$4,0,10*ROW('Water Data'!E82)),NA())</f>
        <v>#N/A</v>
      </c>
      <c r="H88" s="298" t="e">
        <f ca="1">+IF(AND(ISNUMBER(OFFSET('Water Data'!$E$6,0,10*ROW('Water Data'!E82))),'Data Summary'!BW88="Yes"),OFFSET('Water Data'!$E$6,0,10*ROW('Water Data'!E82)),NA())</f>
        <v>#N/A</v>
      </c>
      <c r="I88" s="298" t="e">
        <f ca="1">+IF(AND(ISNUMBER(OFFSET('Water Data'!$E$9,0,10*ROW('Water Data'!E82))),'Data Summary'!BX88="Yes"),OFFSET('Water Data'!$E$9,0,10*ROW('Water Data'!E82)),NA())</f>
        <v>#N/A</v>
      </c>
      <c r="J88" s="298" t="e">
        <f ca="1">+IF(AND(ISNUMBER(OFFSET('Water Data'!$F$4,0,10*ROW('Water Data'!F82))),'Data Summary'!BY88="Yes"),100-OFFSET('Water Data'!$F$4,0,10*ROW('Water Data'!F82)),NA())</f>
        <v>#N/A</v>
      </c>
      <c r="K88" s="298" t="e">
        <f ca="1">+IF(AND(ISNUMBER(OFFSET('Water Data'!$F$6,0,10*ROW('Water Data'!F82))),'Data Summary'!BZ88="Yes"),OFFSET('Water Data'!$F$6,0,10*ROW('Water Data'!F82)),NA())</f>
        <v>#N/A</v>
      </c>
      <c r="L88" s="298" t="e">
        <f ca="1">+IF(AND(ISNUMBER(OFFSET('Water Data'!$F$9,0,10*ROW('Water Data'!F82))),'Data Summary'!CA88="Yes"),OFFSET('Water Data'!$F$9,0,10*ROW('Water Data'!F82)),NA())</f>
        <v>#N/A</v>
      </c>
      <c r="M88" s="298" t="e">
        <f ca="1">+IF(AND(ISNUMBER(OFFSET('Water Data'!$G$4,0,10*ROW('Water Data'!G82))),'Data Summary'!CB88="Yes"),100-OFFSET('Water Data'!$G$4,0,10*ROW('Water Data'!G82)),NA())</f>
        <v>#N/A</v>
      </c>
      <c r="N88" s="298" t="e">
        <f ca="1">+IF(AND(ISNUMBER(OFFSET('Water Data'!$G$6,0,10*ROW('Water Data'!G82))),'Data Summary'!CC88="Yes"),OFFSET('Water Data'!$G$6,0,10*ROW('Water Data'!G82)),NA())</f>
        <v>#N/A</v>
      </c>
      <c r="O88" s="298" t="e">
        <f ca="1">+IF(AND(ISNUMBER(OFFSET('Water Data'!$G$9,0,10*ROW('Water Data'!G82))),'Data Summary'!CD88="Yes"),OFFSET('Water Data'!$G$9,0,10*ROW('Water Data'!G82)),NA())</f>
        <v>#N/A</v>
      </c>
      <c r="P88" s="298" t="e">
        <f ca="1">+IF(AND(ISNUMBER(OFFSET('Water Data'!$H$4,0,10*ROW('Water Data'!H82))),'Data Summary'!CE88="Yes"),100-OFFSET('Water Data'!$H$4,0,10*ROW('Water Data'!H82)),NA())</f>
        <v>#N/A</v>
      </c>
      <c r="Q88" s="298" t="e">
        <f ca="1">+IF(AND(ISNUMBER(OFFSET('Water Data'!$H$6,0,10*ROW('Water Data'!H82))),'Data Summary'!CF88="Yes"),OFFSET('Water Data'!$H$6,0,10*ROW('Water Data'!H82)),NA())</f>
        <v>#N/A</v>
      </c>
      <c r="R88" s="298" t="e">
        <f ca="1">+IF(AND(ISNUMBER(OFFSET('Water Data'!$H$9,0,10*ROW('Water Data'!H82))),'Data Summary'!CG88="Yes"),OFFSET('Water Data'!$H$9,0,10*ROW('Water Data'!H82)),NA())</f>
        <v>#N/A</v>
      </c>
      <c r="S88" s="298" t="e">
        <f ca="1">+IF(AND(ISNUMBER(OFFSET('Water Data'!$I$4,0,10*ROW('Water Data'!I82))),'Data Summary'!CH88="Yes"),100-OFFSET('Water Data'!$I$4,0,10*ROW('Water Data'!I82)),NA())</f>
        <v>#N/A</v>
      </c>
      <c r="T88" s="298" t="e">
        <f ca="1">+IF(AND(ISNUMBER(OFFSET('Water Data'!$I$6,0,10*ROW('Water Data'!I82))),'Data Summary'!CI88="Yes"),OFFSET('Water Data'!$I$6,0,10*ROW('Water Data'!I82)),NA())</f>
        <v>#N/A</v>
      </c>
      <c r="U88" s="298" t="e">
        <f ca="1">+IF(AND(ISNUMBER(OFFSET('Water Data'!$I$9,0,10*ROW('Water Data'!I82))),'Data Summary'!CJ88="Yes"),OFFSET('Water Data'!$I$9,0,10*ROW('Water Data'!I82)),NA())</f>
        <v>#N/A</v>
      </c>
      <c r="V88" s="299" t="e">
        <f ca="1">+IF(AND(ISNUMBER(OFFSET('Sanitation Data'!$D$4,0,10*ROW('Sanitation Data'!D82))),'Data Summary'!CK88="Yes"),100-OFFSET('Sanitation Data'!$D$4,0,10*ROW('Sanitation Data'!D82)),NA())</f>
        <v>#N/A</v>
      </c>
      <c r="W88" s="299" t="e">
        <f ca="1">+IF(AND(ISNUMBER(OFFSET('Sanitation Data'!$D$6,0,10*ROW('Sanitation Data'!D82))),'Data Summary'!CL88="Yes"),OFFSET('Sanitation Data'!$D$6,0,10*ROW('Sanitation Data'!D82)),NA())</f>
        <v>#N/A</v>
      </c>
      <c r="X88" s="299" t="e">
        <f ca="1">+IF(AND(ISNUMBER(OFFSET('Sanitation Data'!$D$10,0,10*ROW('Sanitation Data'!D82))),'Data Summary'!CM88="Yes"),OFFSET('Sanitation Data'!$D$10,0,10*ROW('Sanitation Data'!D82)),NA())</f>
        <v>#N/A</v>
      </c>
      <c r="Y88" s="299" t="e">
        <f ca="1">+IF(AND(ISNUMBER(OFFSET('Sanitation Data'!$D$11,0,10*ROW('Sanitation Data'!D82))),'Data Summary'!CN88="Yes"),OFFSET('Sanitation Data'!$D$11,0,10*ROW('Sanitation Data'!D82)),NA())</f>
        <v>#N/A</v>
      </c>
      <c r="Z88" s="299" t="e">
        <f ca="1">+IF(AND(ISNUMBER(OFFSET('Sanitation Data'!$D$12,0,10*ROW('Sanitation Data'!D82))),'Data Summary'!CO88="Yes"),OFFSET('Sanitation Data'!$D$12,0,10*ROW('Sanitation Data'!D82)),NA())</f>
        <v>#N/A</v>
      </c>
      <c r="AA88" s="299" t="e">
        <f ca="1">+IF(AND(ISNUMBER(OFFSET('Sanitation Data'!$E$4,0,10*ROW('Sanitation Data'!E82))),'Data Summary'!CP88="Yes"),100-OFFSET('Sanitation Data'!$E$4,0,10*ROW('Sanitation Data'!E82)),NA())</f>
        <v>#N/A</v>
      </c>
      <c r="AB88" s="299" t="e">
        <f ca="1">+IF(AND(ISNUMBER(OFFSET('Sanitation Data'!$E$6,0,10*ROW('Sanitation Data'!E82))),'Data Summary'!CQ88="Yes"),OFFSET('Sanitation Data'!$E$6,0,10*ROW('Sanitation Data'!E82)),NA())</f>
        <v>#N/A</v>
      </c>
      <c r="AC88" s="299" t="e">
        <f ca="1">+IF(AND(ISNUMBER(OFFSET('Sanitation Data'!$E$10,0,10*ROW('Sanitation Data'!E82))),'Data Summary'!CR88="Yes"),OFFSET('Sanitation Data'!$E$10,0,10*ROW('Sanitation Data'!E82)),NA())</f>
        <v>#N/A</v>
      </c>
      <c r="AD88" s="299" t="e">
        <f ca="1">+IF(AND(ISNUMBER(OFFSET('Sanitation Data'!$E$11,0,10*ROW('Sanitation Data'!E82))),'Data Summary'!CS88="Yes"),OFFSET('Sanitation Data'!$E$11,0,10*ROW('Sanitation Data'!E82)),NA())</f>
        <v>#N/A</v>
      </c>
      <c r="AE88" s="299" t="e">
        <f ca="1">+IF(AND(ISNUMBER(OFFSET('Sanitation Data'!$E$12,0,10*ROW('Sanitation Data'!E82))),'Data Summary'!CT88="Yes"),OFFSET('Sanitation Data'!$E$12,0,10*ROW('Sanitation Data'!E82)),NA())</f>
        <v>#N/A</v>
      </c>
      <c r="AF88" s="299" t="e">
        <f ca="1">+IF(AND(ISNUMBER(OFFSET('Sanitation Data'!$F$4,0,10*ROW('Sanitation Data'!F82))),'Data Summary'!CU88="Yes"),100-OFFSET('Sanitation Data'!$F$4,0,10*ROW('Sanitation Data'!F82)),NA())</f>
        <v>#N/A</v>
      </c>
      <c r="AG88" s="299" t="e">
        <f ca="1">+IF(AND(ISNUMBER(OFFSET('Sanitation Data'!$F$6,0,10*ROW('Sanitation Data'!F82))),'Data Summary'!CV88="Yes"),OFFSET('Sanitation Data'!$F$6,0,10*ROW('Sanitation Data'!F82)),NA())</f>
        <v>#N/A</v>
      </c>
      <c r="AH88" s="299" t="e">
        <f ca="1">+IF(AND(ISNUMBER(OFFSET('Sanitation Data'!$F$10,0,10*ROW('Sanitation Data'!F82))),'Data Summary'!CW88="Yes"),OFFSET('Sanitation Data'!$F$10,0,10*ROW('Sanitation Data'!F82)),NA())</f>
        <v>#N/A</v>
      </c>
      <c r="AI88" s="299" t="e">
        <f ca="1">+IF(AND(ISNUMBER(OFFSET('Sanitation Data'!$F$11,0,10*ROW('Sanitation Data'!F82))),'Data Summary'!CX88="Yes"),OFFSET('Sanitation Data'!$F$11,0,10*ROW('Sanitation Data'!F82)),NA())</f>
        <v>#N/A</v>
      </c>
      <c r="AJ88" s="299" t="e">
        <f ca="1">+IF(AND(ISNUMBER(OFFSET('Sanitation Data'!$F$12,0,10*ROW('Sanitation Data'!F82))),'Data Summary'!CY88="Yes"),OFFSET('Sanitation Data'!$F$12,0,10*ROW('Sanitation Data'!F82)),NA())</f>
        <v>#N/A</v>
      </c>
      <c r="AK88" s="299" t="e">
        <f ca="1">+IF(AND(ISNUMBER(OFFSET('Sanitation Data'!$G$4,0,10*ROW('Sanitation Data'!G82))),'Data Summary'!CZ88="Yes"),100-OFFSET('Sanitation Data'!$G$4,0,10*ROW('Sanitation Data'!G82)),NA())</f>
        <v>#N/A</v>
      </c>
      <c r="AL88" s="299" t="e">
        <f ca="1">+IF(AND(ISNUMBER(OFFSET('Sanitation Data'!$G$6,0,10*ROW('Sanitation Data'!G82))),'Data Summary'!DA88="Yes"),OFFSET('Sanitation Data'!$G$6,0,10*ROW('Sanitation Data'!G82)),NA())</f>
        <v>#N/A</v>
      </c>
      <c r="AM88" s="299" t="e">
        <f ca="1">+IF(AND(ISNUMBER(OFFSET('Sanitation Data'!$G$10,0,10*ROW('Sanitation Data'!G82))),'Data Summary'!DB88="Yes"),OFFSET('Sanitation Data'!$G$10,0,10*ROW('Sanitation Data'!G82)),NA())</f>
        <v>#N/A</v>
      </c>
      <c r="AN88" s="299" t="e">
        <f ca="1">+IF(AND(ISNUMBER(OFFSET('Sanitation Data'!$G$11,0,10*ROW('Sanitation Data'!G82))),'Data Summary'!DC88="Yes"),OFFSET('Sanitation Data'!$G$11,0,10*ROW('Sanitation Data'!G82)),NA())</f>
        <v>#N/A</v>
      </c>
      <c r="AO88" s="299" t="e">
        <f ca="1">+IF(AND(ISNUMBER(OFFSET('Sanitation Data'!$G$12,0,10*ROW('Sanitation Data'!G82))),'Data Summary'!DD88="Yes"),OFFSET('Sanitation Data'!$G$12,0,10*ROW('Sanitation Data'!G82)),NA())</f>
        <v>#N/A</v>
      </c>
      <c r="AP88" s="299" t="e">
        <f ca="1">+IF(AND(ISNUMBER(OFFSET('Sanitation Data'!$H$4,0,10*ROW('Sanitation Data'!H82))),'Data Summary'!DE88="Yes"),100-OFFSET('Sanitation Data'!$H$4,0,10*ROW('Sanitation Data'!H82)),NA())</f>
        <v>#N/A</v>
      </c>
      <c r="AQ88" s="299" t="e">
        <f ca="1">+IF(AND(ISNUMBER(OFFSET('Sanitation Data'!$H$6,0,10*ROW('Sanitation Data'!H82))),'Data Summary'!DF88="Yes"),OFFSET('Sanitation Data'!$H$6,0,10*ROW('Sanitation Data'!H82)),NA())</f>
        <v>#N/A</v>
      </c>
      <c r="AR88" s="299" t="e">
        <f ca="1">+IF(AND(ISNUMBER(OFFSET('Sanitation Data'!$H$10,0,10*ROW('Sanitation Data'!H82))),'Data Summary'!DG88="Yes"),OFFSET('Sanitation Data'!$H$10,0,10*ROW('Sanitation Data'!H82)),NA())</f>
        <v>#N/A</v>
      </c>
      <c r="AS88" s="299" t="e">
        <f ca="1">+IF(AND(ISNUMBER(OFFSET('Sanitation Data'!$H$11,0,10*ROW('Sanitation Data'!H82))),'Data Summary'!DH88="Yes"),OFFSET('Sanitation Data'!$H$11,0,10*ROW('Sanitation Data'!H82)),NA())</f>
        <v>#N/A</v>
      </c>
      <c r="AT88" s="299" t="e">
        <f ca="1">+IF(AND(ISNUMBER(OFFSET('Sanitation Data'!$H$12,0,10*ROW('Sanitation Data'!H82))),'Data Summary'!DI88="Yes"),OFFSET('Sanitation Data'!$H$12,0,10*ROW('Sanitation Data'!H82)),NA())</f>
        <v>#N/A</v>
      </c>
      <c r="AU88" s="299" t="e">
        <f ca="1">+IF(AND(ISNUMBER(OFFSET('Sanitation Data'!$I$4,0,10*ROW('Sanitation Data'!I82))),'Data Summary'!DJ88="Yes"),100-OFFSET('Sanitation Data'!$I$4,0,10*ROW('Sanitation Data'!I82)),NA())</f>
        <v>#N/A</v>
      </c>
      <c r="AV88" s="299" t="e">
        <f ca="1">+IF(AND(ISNUMBER(OFFSET('Sanitation Data'!$I$6,0,10*ROW('Sanitation Data'!I82))),'Data Summary'!DK88="Yes"),OFFSET('Sanitation Data'!$I$6,0,10*ROW('Sanitation Data'!I82)),NA())</f>
        <v>#N/A</v>
      </c>
      <c r="AW88" s="299" t="e">
        <f ca="1">+IF(AND(ISNUMBER(OFFSET('Sanitation Data'!$I$10,0,10*ROW('Sanitation Data'!I82))),'Data Summary'!DL88="Yes"),OFFSET('Sanitation Data'!$I$10,0,10*ROW('Sanitation Data'!I82)),NA())</f>
        <v>#N/A</v>
      </c>
      <c r="AX88" s="299" t="e">
        <f ca="1">+IF(AND(ISNUMBER(OFFSET('Sanitation Data'!$I$11,0,10*ROW('Sanitation Data'!I82))),'Data Summary'!DM88="Yes"),OFFSET('Sanitation Data'!$I$11,0,10*ROW('Sanitation Data'!I82)),NA())</f>
        <v>#N/A</v>
      </c>
      <c r="AY88" s="299" t="e">
        <f ca="1">+IF(AND(ISNUMBER(OFFSET('Sanitation Data'!$I$12,0,10*ROW('Sanitation Data'!I82))),'Data Summary'!DN88="Yes"),OFFSET('Sanitation Data'!$I$12,0,10*ROW('Sanitation Data'!I82)),NA())</f>
        <v>#N/A</v>
      </c>
      <c r="AZ88" s="300" t="e">
        <f ca="1">+IF(AND(ISNUMBER(OFFSET('Hygiene Data'!$D$5,0,10*ROW('Hygiene Data'!D82))),'Data Summary'!DO88="Yes"),OFFSET('Hygiene Data'!$D$5,0,10*ROW('Hygiene Data'!D82)),NA())</f>
        <v>#N/A</v>
      </c>
      <c r="BA88" s="300" t="e">
        <f ca="1">+IF(AND(ISNUMBER(OFFSET('Hygiene Data'!$D$7,0,10*ROW('Hygiene Data'!D82))),'Data Summary'!DP88="Yes"),OFFSET('Hygiene Data'!$D$7,0,10*ROW('Hygiene Data'!D82)),NA())</f>
        <v>#N/A</v>
      </c>
      <c r="BB88" s="300" t="e">
        <f ca="1">+IF(AND(ISNUMBER(OFFSET('Hygiene Data'!$D$9,0,10*ROW('Hygiene Data'!D82))),'Data Summary'!DQ88="Yes"),OFFSET('Hygiene Data'!$D$9,0,10*ROW('Hygiene Data'!D82)),NA())</f>
        <v>#N/A</v>
      </c>
      <c r="BC88" s="300" t="e">
        <f ca="1">+IF(AND(ISNUMBER(OFFSET('Hygiene Data'!$E$5,0,10*ROW('Hygiene Data'!E82))),'Data Summary'!DR88="Yes"),OFFSET('Hygiene Data'!$E$5,0,10*ROW('Hygiene Data'!E82)),NA())</f>
        <v>#N/A</v>
      </c>
      <c r="BD88" s="300" t="e">
        <f ca="1">+IF(AND(ISNUMBER(OFFSET('Hygiene Data'!$E$7,0,10*ROW('Hygiene Data'!E82))),'Data Summary'!DS88="Yes"),OFFSET('Hygiene Data'!$E$7,0,10*ROW('Hygiene Data'!E82)),NA())</f>
        <v>#N/A</v>
      </c>
      <c r="BE88" s="300" t="e">
        <f ca="1">+IF(AND(ISNUMBER(OFFSET('Hygiene Data'!$E$9,0,10*ROW('Hygiene Data'!E82))),'Data Summary'!DT88="Yes"),OFFSET('Hygiene Data'!$E$9,0,10*ROW('Hygiene Data'!E82)),NA())</f>
        <v>#N/A</v>
      </c>
      <c r="BF88" s="300" t="e">
        <f ca="1">+IF(AND(ISNUMBER(OFFSET('Hygiene Data'!$F$5,0,10*ROW('Hygiene Data'!F82))),'Data Summary'!DU88="Yes"),OFFSET('Hygiene Data'!$F$5,0,10*ROW('Hygiene Data'!F82)),NA())</f>
        <v>#N/A</v>
      </c>
      <c r="BG88" s="300" t="e">
        <f ca="1">+IF(AND(ISNUMBER(OFFSET('Hygiene Data'!$F$7,0,10*ROW('Hygiene Data'!F82))),'Data Summary'!DV88="Yes"),OFFSET('Hygiene Data'!$F$7,0,10*ROW('Hygiene Data'!F82)),NA())</f>
        <v>#N/A</v>
      </c>
      <c r="BH88" s="300" t="e">
        <f ca="1">+IF(AND(ISNUMBER(OFFSET('Hygiene Data'!$F$9,0,10*ROW('Hygiene Data'!F82))),'Data Summary'!DW88="Yes"),OFFSET('Hygiene Data'!$F$9,0,10*ROW('Hygiene Data'!F82)),NA())</f>
        <v>#N/A</v>
      </c>
      <c r="BI88" s="300" t="e">
        <f ca="1">+IF(AND(ISNUMBER(OFFSET('Hygiene Data'!$G$5,0,10*ROW('Hygiene Data'!G82))),'Data Summary'!DX88="Yes"),OFFSET('Hygiene Data'!$G$5,0,10*ROW('Hygiene Data'!G82)),NA())</f>
        <v>#N/A</v>
      </c>
      <c r="BJ88" s="300" t="e">
        <f ca="1">+IF(AND(ISNUMBER(OFFSET('Hygiene Data'!$G$7,0,10*ROW('Hygiene Data'!G82))),'Data Summary'!DY88="Yes"),OFFSET('Hygiene Data'!$G$7,0,10*ROW('Hygiene Data'!G82)),NA())</f>
        <v>#N/A</v>
      </c>
      <c r="BK88" s="300" t="e">
        <f ca="1">+IF(AND(ISNUMBER(OFFSET('Hygiene Data'!$G$9,0,10*ROW('Hygiene Data'!G82))),'Data Summary'!DZ88="Yes"),OFFSET('Hygiene Data'!$G$9,0,10*ROW('Hygiene Data'!G82)),NA())</f>
        <v>#N/A</v>
      </c>
      <c r="BL88" s="300" t="e">
        <f ca="1">+IF(AND(ISNUMBER(OFFSET('Hygiene Data'!$H$5,0,10*ROW('Hygiene Data'!H82))),'Data Summary'!EA88="Yes"),OFFSET('Hygiene Data'!$H$5,0,10*ROW('Hygiene Data'!H82)),NA())</f>
        <v>#N/A</v>
      </c>
      <c r="BM88" s="300" t="e">
        <f ca="1">+IF(AND(ISNUMBER(OFFSET('Hygiene Data'!$H$7,0,10*ROW('Hygiene Data'!H82))),'Data Summary'!EB88="Yes"),OFFSET('Hygiene Data'!$H$7,0,10*ROW('Hygiene Data'!H82)),NA())</f>
        <v>#N/A</v>
      </c>
      <c r="BN88" s="300" t="e">
        <f ca="1">+IF(AND(ISNUMBER(OFFSET('Hygiene Data'!$H$9,0,10*ROW('Hygiene Data'!H82))),'Data Summary'!EC88="Yes"),OFFSET('Hygiene Data'!$H$9,0,10*ROW('Hygiene Data'!H82)),NA())</f>
        <v>#N/A</v>
      </c>
      <c r="BO88" s="300" t="e">
        <f ca="1">+IF(AND(ISNUMBER(OFFSET('Hygiene Data'!$I$5,0,10*ROW('Hygiene Data'!I82))),'Data Summary'!ED88="Yes"),OFFSET('Hygiene Data'!$I$5,0,10*ROW('Hygiene Data'!I82)),NA())</f>
        <v>#N/A</v>
      </c>
      <c r="BP88" s="300" t="e">
        <f ca="1">+IF(AND(ISNUMBER(OFFSET('Hygiene Data'!$I$7,0,10*ROW('Hygiene Data'!I82))),'Data Summary'!EE88="Yes"),OFFSET('Hygiene Data'!$I$7,0,10*ROW('Hygiene Data'!I82)),NA())</f>
        <v>#N/A</v>
      </c>
      <c r="BQ88" s="300" t="e">
        <f ca="1">+IF(AND(ISNUMBER(OFFSET('Hygiene Data'!$I$9,0,10*ROW('Hygiene Data'!I82))),'Data Summary'!EF88="Yes"),OFFSET('Hygiene Data'!$I$9,0,10*ROW('Hygiene Data'!I82)),NA())</f>
        <v>#N/A</v>
      </c>
    </row>
    <row r="89" spans="1:69" x14ac:dyDescent="0.2">
      <c r="A89" s="296" t="e">
        <f ca="1">+RIGHT('Data Summary'!A89,LEN('Data Summary'!A89)-9)</f>
        <v>#VALUE!</v>
      </c>
      <c r="B89" s="270" t="str">
        <f ca="1">+IF(ISTEXT('Data Summary'!B89),'Data Summary'!B89,"")</f>
        <v/>
      </c>
      <c r="C89" s="297" t="e">
        <f ca="1">+VALUE('Data Summary'!C89)</f>
        <v>#VALUE!</v>
      </c>
      <c r="D89" s="298" t="e">
        <f ca="1">+IF(AND(ISNUMBER(OFFSET('Water Data'!$D$4,0,10*ROW('Water Data'!D83))),'Data Summary'!BS89="Yes"),100-OFFSET('Water Data'!$D$4,0,10*ROW('Water Data'!D83)),NA())</f>
        <v>#N/A</v>
      </c>
      <c r="E89" s="298" t="e">
        <f ca="1">+IF(AND(ISNUMBER(OFFSET('Water Data'!$D$6,0,10*ROW('Water Data'!D83))),'Data Summary'!BT89="Yes"),OFFSET('Water Data'!$D$6,0,10*ROW('Water Data'!D83)),NA())</f>
        <v>#N/A</v>
      </c>
      <c r="F89" s="298" t="e">
        <f ca="1">+IF(AND(ISNUMBER(OFFSET('Water Data'!$D$9,0,10*ROW('Water Data'!D83))),'Data Summary'!BU89="Yes"),OFFSET('Water Data'!$D$9,0,10*ROW('Water Data'!D83)),NA())</f>
        <v>#N/A</v>
      </c>
      <c r="G89" s="298" t="e">
        <f ca="1">+IF(AND(ISNUMBER(OFFSET('Water Data'!$E$4,0,10*ROW('Water Data'!E83))),'Data Summary'!BV89="Yes"),100-OFFSET('Water Data'!$E$4,0,10*ROW('Water Data'!E83)),NA())</f>
        <v>#N/A</v>
      </c>
      <c r="H89" s="298" t="e">
        <f ca="1">+IF(AND(ISNUMBER(OFFSET('Water Data'!$E$6,0,10*ROW('Water Data'!E83))),'Data Summary'!BW89="Yes"),OFFSET('Water Data'!$E$6,0,10*ROW('Water Data'!E83)),NA())</f>
        <v>#N/A</v>
      </c>
      <c r="I89" s="298" t="e">
        <f ca="1">+IF(AND(ISNUMBER(OFFSET('Water Data'!$E$9,0,10*ROW('Water Data'!E83))),'Data Summary'!BX89="Yes"),OFFSET('Water Data'!$E$9,0,10*ROW('Water Data'!E83)),NA())</f>
        <v>#N/A</v>
      </c>
      <c r="J89" s="298" t="e">
        <f ca="1">+IF(AND(ISNUMBER(OFFSET('Water Data'!$F$4,0,10*ROW('Water Data'!F83))),'Data Summary'!BY89="Yes"),100-OFFSET('Water Data'!$F$4,0,10*ROW('Water Data'!F83)),NA())</f>
        <v>#N/A</v>
      </c>
      <c r="K89" s="298" t="e">
        <f ca="1">+IF(AND(ISNUMBER(OFFSET('Water Data'!$F$6,0,10*ROW('Water Data'!F83))),'Data Summary'!BZ89="Yes"),OFFSET('Water Data'!$F$6,0,10*ROW('Water Data'!F83)),NA())</f>
        <v>#N/A</v>
      </c>
      <c r="L89" s="298" t="e">
        <f ca="1">+IF(AND(ISNUMBER(OFFSET('Water Data'!$F$9,0,10*ROW('Water Data'!F83))),'Data Summary'!CA89="Yes"),OFFSET('Water Data'!$F$9,0,10*ROW('Water Data'!F83)),NA())</f>
        <v>#N/A</v>
      </c>
      <c r="M89" s="298" t="e">
        <f ca="1">+IF(AND(ISNUMBER(OFFSET('Water Data'!$G$4,0,10*ROW('Water Data'!G83))),'Data Summary'!CB89="Yes"),100-OFFSET('Water Data'!$G$4,0,10*ROW('Water Data'!G83)),NA())</f>
        <v>#N/A</v>
      </c>
      <c r="N89" s="298" t="e">
        <f ca="1">+IF(AND(ISNUMBER(OFFSET('Water Data'!$G$6,0,10*ROW('Water Data'!G83))),'Data Summary'!CC89="Yes"),OFFSET('Water Data'!$G$6,0,10*ROW('Water Data'!G83)),NA())</f>
        <v>#N/A</v>
      </c>
      <c r="O89" s="298" t="e">
        <f ca="1">+IF(AND(ISNUMBER(OFFSET('Water Data'!$G$9,0,10*ROW('Water Data'!G83))),'Data Summary'!CD89="Yes"),OFFSET('Water Data'!$G$9,0,10*ROW('Water Data'!G83)),NA())</f>
        <v>#N/A</v>
      </c>
      <c r="P89" s="298" t="e">
        <f ca="1">+IF(AND(ISNUMBER(OFFSET('Water Data'!$H$4,0,10*ROW('Water Data'!H83))),'Data Summary'!CE89="Yes"),100-OFFSET('Water Data'!$H$4,0,10*ROW('Water Data'!H83)),NA())</f>
        <v>#N/A</v>
      </c>
      <c r="Q89" s="298" t="e">
        <f ca="1">+IF(AND(ISNUMBER(OFFSET('Water Data'!$H$6,0,10*ROW('Water Data'!H83))),'Data Summary'!CF89="Yes"),OFFSET('Water Data'!$H$6,0,10*ROW('Water Data'!H83)),NA())</f>
        <v>#N/A</v>
      </c>
      <c r="R89" s="298" t="e">
        <f ca="1">+IF(AND(ISNUMBER(OFFSET('Water Data'!$H$9,0,10*ROW('Water Data'!H83))),'Data Summary'!CG89="Yes"),OFFSET('Water Data'!$H$9,0,10*ROW('Water Data'!H83)),NA())</f>
        <v>#N/A</v>
      </c>
      <c r="S89" s="298" t="e">
        <f ca="1">+IF(AND(ISNUMBER(OFFSET('Water Data'!$I$4,0,10*ROW('Water Data'!I83))),'Data Summary'!CH89="Yes"),100-OFFSET('Water Data'!$I$4,0,10*ROW('Water Data'!I83)),NA())</f>
        <v>#N/A</v>
      </c>
      <c r="T89" s="298" t="e">
        <f ca="1">+IF(AND(ISNUMBER(OFFSET('Water Data'!$I$6,0,10*ROW('Water Data'!I83))),'Data Summary'!CI89="Yes"),OFFSET('Water Data'!$I$6,0,10*ROW('Water Data'!I83)),NA())</f>
        <v>#N/A</v>
      </c>
      <c r="U89" s="298" t="e">
        <f ca="1">+IF(AND(ISNUMBER(OFFSET('Water Data'!$I$9,0,10*ROW('Water Data'!I83))),'Data Summary'!CJ89="Yes"),OFFSET('Water Data'!$I$9,0,10*ROW('Water Data'!I83)),NA())</f>
        <v>#N/A</v>
      </c>
      <c r="V89" s="299" t="e">
        <f ca="1">+IF(AND(ISNUMBER(OFFSET('Sanitation Data'!$D$4,0,10*ROW('Sanitation Data'!D83))),'Data Summary'!CK89="Yes"),100-OFFSET('Sanitation Data'!$D$4,0,10*ROW('Sanitation Data'!D83)),NA())</f>
        <v>#N/A</v>
      </c>
      <c r="W89" s="299" t="e">
        <f ca="1">+IF(AND(ISNUMBER(OFFSET('Sanitation Data'!$D$6,0,10*ROW('Sanitation Data'!D83))),'Data Summary'!CL89="Yes"),OFFSET('Sanitation Data'!$D$6,0,10*ROW('Sanitation Data'!D83)),NA())</f>
        <v>#N/A</v>
      </c>
      <c r="X89" s="299" t="e">
        <f ca="1">+IF(AND(ISNUMBER(OFFSET('Sanitation Data'!$D$10,0,10*ROW('Sanitation Data'!D83))),'Data Summary'!CM89="Yes"),OFFSET('Sanitation Data'!$D$10,0,10*ROW('Sanitation Data'!D83)),NA())</f>
        <v>#N/A</v>
      </c>
      <c r="Y89" s="299" t="e">
        <f ca="1">+IF(AND(ISNUMBER(OFFSET('Sanitation Data'!$D$11,0,10*ROW('Sanitation Data'!D83))),'Data Summary'!CN89="Yes"),OFFSET('Sanitation Data'!$D$11,0,10*ROW('Sanitation Data'!D83)),NA())</f>
        <v>#N/A</v>
      </c>
      <c r="Z89" s="299" t="e">
        <f ca="1">+IF(AND(ISNUMBER(OFFSET('Sanitation Data'!$D$12,0,10*ROW('Sanitation Data'!D83))),'Data Summary'!CO89="Yes"),OFFSET('Sanitation Data'!$D$12,0,10*ROW('Sanitation Data'!D83)),NA())</f>
        <v>#N/A</v>
      </c>
      <c r="AA89" s="299" t="e">
        <f ca="1">+IF(AND(ISNUMBER(OFFSET('Sanitation Data'!$E$4,0,10*ROW('Sanitation Data'!E83))),'Data Summary'!CP89="Yes"),100-OFFSET('Sanitation Data'!$E$4,0,10*ROW('Sanitation Data'!E83)),NA())</f>
        <v>#N/A</v>
      </c>
      <c r="AB89" s="299" t="e">
        <f ca="1">+IF(AND(ISNUMBER(OFFSET('Sanitation Data'!$E$6,0,10*ROW('Sanitation Data'!E83))),'Data Summary'!CQ89="Yes"),OFFSET('Sanitation Data'!$E$6,0,10*ROW('Sanitation Data'!E83)),NA())</f>
        <v>#N/A</v>
      </c>
      <c r="AC89" s="299" t="e">
        <f ca="1">+IF(AND(ISNUMBER(OFFSET('Sanitation Data'!$E$10,0,10*ROW('Sanitation Data'!E83))),'Data Summary'!CR89="Yes"),OFFSET('Sanitation Data'!$E$10,0,10*ROW('Sanitation Data'!E83)),NA())</f>
        <v>#N/A</v>
      </c>
      <c r="AD89" s="299" t="e">
        <f ca="1">+IF(AND(ISNUMBER(OFFSET('Sanitation Data'!$E$11,0,10*ROW('Sanitation Data'!E83))),'Data Summary'!CS89="Yes"),OFFSET('Sanitation Data'!$E$11,0,10*ROW('Sanitation Data'!E83)),NA())</f>
        <v>#N/A</v>
      </c>
      <c r="AE89" s="299" t="e">
        <f ca="1">+IF(AND(ISNUMBER(OFFSET('Sanitation Data'!$E$12,0,10*ROW('Sanitation Data'!E83))),'Data Summary'!CT89="Yes"),OFFSET('Sanitation Data'!$E$12,0,10*ROW('Sanitation Data'!E83)),NA())</f>
        <v>#N/A</v>
      </c>
      <c r="AF89" s="299" t="e">
        <f ca="1">+IF(AND(ISNUMBER(OFFSET('Sanitation Data'!$F$4,0,10*ROW('Sanitation Data'!F83))),'Data Summary'!CU89="Yes"),100-OFFSET('Sanitation Data'!$F$4,0,10*ROW('Sanitation Data'!F83)),NA())</f>
        <v>#N/A</v>
      </c>
      <c r="AG89" s="299" t="e">
        <f ca="1">+IF(AND(ISNUMBER(OFFSET('Sanitation Data'!$F$6,0,10*ROW('Sanitation Data'!F83))),'Data Summary'!CV89="Yes"),OFFSET('Sanitation Data'!$F$6,0,10*ROW('Sanitation Data'!F83)),NA())</f>
        <v>#N/A</v>
      </c>
      <c r="AH89" s="299" t="e">
        <f ca="1">+IF(AND(ISNUMBER(OFFSET('Sanitation Data'!$F$10,0,10*ROW('Sanitation Data'!F83))),'Data Summary'!CW89="Yes"),OFFSET('Sanitation Data'!$F$10,0,10*ROW('Sanitation Data'!F83)),NA())</f>
        <v>#N/A</v>
      </c>
      <c r="AI89" s="299" t="e">
        <f ca="1">+IF(AND(ISNUMBER(OFFSET('Sanitation Data'!$F$11,0,10*ROW('Sanitation Data'!F83))),'Data Summary'!CX89="Yes"),OFFSET('Sanitation Data'!$F$11,0,10*ROW('Sanitation Data'!F83)),NA())</f>
        <v>#N/A</v>
      </c>
      <c r="AJ89" s="299" t="e">
        <f ca="1">+IF(AND(ISNUMBER(OFFSET('Sanitation Data'!$F$12,0,10*ROW('Sanitation Data'!F83))),'Data Summary'!CY89="Yes"),OFFSET('Sanitation Data'!$F$12,0,10*ROW('Sanitation Data'!F83)),NA())</f>
        <v>#N/A</v>
      </c>
      <c r="AK89" s="299" t="e">
        <f ca="1">+IF(AND(ISNUMBER(OFFSET('Sanitation Data'!$G$4,0,10*ROW('Sanitation Data'!G83))),'Data Summary'!CZ89="Yes"),100-OFFSET('Sanitation Data'!$G$4,0,10*ROW('Sanitation Data'!G83)),NA())</f>
        <v>#N/A</v>
      </c>
      <c r="AL89" s="299" t="e">
        <f ca="1">+IF(AND(ISNUMBER(OFFSET('Sanitation Data'!$G$6,0,10*ROW('Sanitation Data'!G83))),'Data Summary'!DA89="Yes"),OFFSET('Sanitation Data'!$G$6,0,10*ROW('Sanitation Data'!G83)),NA())</f>
        <v>#N/A</v>
      </c>
      <c r="AM89" s="299" t="e">
        <f ca="1">+IF(AND(ISNUMBER(OFFSET('Sanitation Data'!$G$10,0,10*ROW('Sanitation Data'!G83))),'Data Summary'!DB89="Yes"),OFFSET('Sanitation Data'!$G$10,0,10*ROW('Sanitation Data'!G83)),NA())</f>
        <v>#N/A</v>
      </c>
      <c r="AN89" s="299" t="e">
        <f ca="1">+IF(AND(ISNUMBER(OFFSET('Sanitation Data'!$G$11,0,10*ROW('Sanitation Data'!G83))),'Data Summary'!DC89="Yes"),OFFSET('Sanitation Data'!$G$11,0,10*ROW('Sanitation Data'!G83)),NA())</f>
        <v>#N/A</v>
      </c>
      <c r="AO89" s="299" t="e">
        <f ca="1">+IF(AND(ISNUMBER(OFFSET('Sanitation Data'!$G$12,0,10*ROW('Sanitation Data'!G83))),'Data Summary'!DD89="Yes"),OFFSET('Sanitation Data'!$G$12,0,10*ROW('Sanitation Data'!G83)),NA())</f>
        <v>#N/A</v>
      </c>
      <c r="AP89" s="299" t="e">
        <f ca="1">+IF(AND(ISNUMBER(OFFSET('Sanitation Data'!$H$4,0,10*ROW('Sanitation Data'!H83))),'Data Summary'!DE89="Yes"),100-OFFSET('Sanitation Data'!$H$4,0,10*ROW('Sanitation Data'!H83)),NA())</f>
        <v>#N/A</v>
      </c>
      <c r="AQ89" s="299" t="e">
        <f ca="1">+IF(AND(ISNUMBER(OFFSET('Sanitation Data'!$H$6,0,10*ROW('Sanitation Data'!H83))),'Data Summary'!DF89="Yes"),OFFSET('Sanitation Data'!$H$6,0,10*ROW('Sanitation Data'!H83)),NA())</f>
        <v>#N/A</v>
      </c>
      <c r="AR89" s="299" t="e">
        <f ca="1">+IF(AND(ISNUMBER(OFFSET('Sanitation Data'!$H$10,0,10*ROW('Sanitation Data'!H83))),'Data Summary'!DG89="Yes"),OFFSET('Sanitation Data'!$H$10,0,10*ROW('Sanitation Data'!H83)),NA())</f>
        <v>#N/A</v>
      </c>
      <c r="AS89" s="299" t="e">
        <f ca="1">+IF(AND(ISNUMBER(OFFSET('Sanitation Data'!$H$11,0,10*ROW('Sanitation Data'!H83))),'Data Summary'!DH89="Yes"),OFFSET('Sanitation Data'!$H$11,0,10*ROW('Sanitation Data'!H83)),NA())</f>
        <v>#N/A</v>
      </c>
      <c r="AT89" s="299" t="e">
        <f ca="1">+IF(AND(ISNUMBER(OFFSET('Sanitation Data'!$H$12,0,10*ROW('Sanitation Data'!H83))),'Data Summary'!DI89="Yes"),OFFSET('Sanitation Data'!$H$12,0,10*ROW('Sanitation Data'!H83)),NA())</f>
        <v>#N/A</v>
      </c>
      <c r="AU89" s="299" t="e">
        <f ca="1">+IF(AND(ISNUMBER(OFFSET('Sanitation Data'!$I$4,0,10*ROW('Sanitation Data'!I83))),'Data Summary'!DJ89="Yes"),100-OFFSET('Sanitation Data'!$I$4,0,10*ROW('Sanitation Data'!I83)),NA())</f>
        <v>#N/A</v>
      </c>
      <c r="AV89" s="299" t="e">
        <f ca="1">+IF(AND(ISNUMBER(OFFSET('Sanitation Data'!$I$6,0,10*ROW('Sanitation Data'!I83))),'Data Summary'!DK89="Yes"),OFFSET('Sanitation Data'!$I$6,0,10*ROW('Sanitation Data'!I83)),NA())</f>
        <v>#N/A</v>
      </c>
      <c r="AW89" s="299" t="e">
        <f ca="1">+IF(AND(ISNUMBER(OFFSET('Sanitation Data'!$I$10,0,10*ROW('Sanitation Data'!I83))),'Data Summary'!DL89="Yes"),OFFSET('Sanitation Data'!$I$10,0,10*ROW('Sanitation Data'!I83)),NA())</f>
        <v>#N/A</v>
      </c>
      <c r="AX89" s="299" t="e">
        <f ca="1">+IF(AND(ISNUMBER(OFFSET('Sanitation Data'!$I$11,0,10*ROW('Sanitation Data'!I83))),'Data Summary'!DM89="Yes"),OFFSET('Sanitation Data'!$I$11,0,10*ROW('Sanitation Data'!I83)),NA())</f>
        <v>#N/A</v>
      </c>
      <c r="AY89" s="299" t="e">
        <f ca="1">+IF(AND(ISNUMBER(OFFSET('Sanitation Data'!$I$12,0,10*ROW('Sanitation Data'!I83))),'Data Summary'!DN89="Yes"),OFFSET('Sanitation Data'!$I$12,0,10*ROW('Sanitation Data'!I83)),NA())</f>
        <v>#N/A</v>
      </c>
      <c r="AZ89" s="300" t="e">
        <f ca="1">+IF(AND(ISNUMBER(OFFSET('Hygiene Data'!$D$5,0,10*ROW('Hygiene Data'!D83))),'Data Summary'!DO89="Yes"),OFFSET('Hygiene Data'!$D$5,0,10*ROW('Hygiene Data'!D83)),NA())</f>
        <v>#N/A</v>
      </c>
      <c r="BA89" s="300" t="e">
        <f ca="1">+IF(AND(ISNUMBER(OFFSET('Hygiene Data'!$D$7,0,10*ROW('Hygiene Data'!D83))),'Data Summary'!DP89="Yes"),OFFSET('Hygiene Data'!$D$7,0,10*ROW('Hygiene Data'!D83)),NA())</f>
        <v>#N/A</v>
      </c>
      <c r="BB89" s="300" t="e">
        <f ca="1">+IF(AND(ISNUMBER(OFFSET('Hygiene Data'!$D$9,0,10*ROW('Hygiene Data'!D83))),'Data Summary'!DQ89="Yes"),OFFSET('Hygiene Data'!$D$9,0,10*ROW('Hygiene Data'!D83)),NA())</f>
        <v>#N/A</v>
      </c>
      <c r="BC89" s="300" t="e">
        <f ca="1">+IF(AND(ISNUMBER(OFFSET('Hygiene Data'!$E$5,0,10*ROW('Hygiene Data'!E83))),'Data Summary'!DR89="Yes"),OFFSET('Hygiene Data'!$E$5,0,10*ROW('Hygiene Data'!E83)),NA())</f>
        <v>#N/A</v>
      </c>
      <c r="BD89" s="300" t="e">
        <f ca="1">+IF(AND(ISNUMBER(OFFSET('Hygiene Data'!$E$7,0,10*ROW('Hygiene Data'!E83))),'Data Summary'!DS89="Yes"),OFFSET('Hygiene Data'!$E$7,0,10*ROW('Hygiene Data'!E83)),NA())</f>
        <v>#N/A</v>
      </c>
      <c r="BE89" s="300" t="e">
        <f ca="1">+IF(AND(ISNUMBER(OFFSET('Hygiene Data'!$E$9,0,10*ROW('Hygiene Data'!E83))),'Data Summary'!DT89="Yes"),OFFSET('Hygiene Data'!$E$9,0,10*ROW('Hygiene Data'!E83)),NA())</f>
        <v>#N/A</v>
      </c>
      <c r="BF89" s="300" t="e">
        <f ca="1">+IF(AND(ISNUMBER(OFFSET('Hygiene Data'!$F$5,0,10*ROW('Hygiene Data'!F83))),'Data Summary'!DU89="Yes"),OFFSET('Hygiene Data'!$F$5,0,10*ROW('Hygiene Data'!F83)),NA())</f>
        <v>#N/A</v>
      </c>
      <c r="BG89" s="300" t="e">
        <f ca="1">+IF(AND(ISNUMBER(OFFSET('Hygiene Data'!$F$7,0,10*ROW('Hygiene Data'!F83))),'Data Summary'!DV89="Yes"),OFFSET('Hygiene Data'!$F$7,0,10*ROW('Hygiene Data'!F83)),NA())</f>
        <v>#N/A</v>
      </c>
      <c r="BH89" s="300" t="e">
        <f ca="1">+IF(AND(ISNUMBER(OFFSET('Hygiene Data'!$F$9,0,10*ROW('Hygiene Data'!F83))),'Data Summary'!DW89="Yes"),OFFSET('Hygiene Data'!$F$9,0,10*ROW('Hygiene Data'!F83)),NA())</f>
        <v>#N/A</v>
      </c>
      <c r="BI89" s="300" t="e">
        <f ca="1">+IF(AND(ISNUMBER(OFFSET('Hygiene Data'!$G$5,0,10*ROW('Hygiene Data'!G83))),'Data Summary'!DX89="Yes"),OFFSET('Hygiene Data'!$G$5,0,10*ROW('Hygiene Data'!G83)),NA())</f>
        <v>#N/A</v>
      </c>
      <c r="BJ89" s="300" t="e">
        <f ca="1">+IF(AND(ISNUMBER(OFFSET('Hygiene Data'!$G$7,0,10*ROW('Hygiene Data'!G83))),'Data Summary'!DY89="Yes"),OFFSET('Hygiene Data'!$G$7,0,10*ROW('Hygiene Data'!G83)),NA())</f>
        <v>#N/A</v>
      </c>
      <c r="BK89" s="300" t="e">
        <f ca="1">+IF(AND(ISNUMBER(OFFSET('Hygiene Data'!$G$9,0,10*ROW('Hygiene Data'!G83))),'Data Summary'!DZ89="Yes"),OFFSET('Hygiene Data'!$G$9,0,10*ROW('Hygiene Data'!G83)),NA())</f>
        <v>#N/A</v>
      </c>
      <c r="BL89" s="300" t="e">
        <f ca="1">+IF(AND(ISNUMBER(OFFSET('Hygiene Data'!$H$5,0,10*ROW('Hygiene Data'!H83))),'Data Summary'!EA89="Yes"),OFFSET('Hygiene Data'!$H$5,0,10*ROW('Hygiene Data'!H83)),NA())</f>
        <v>#N/A</v>
      </c>
      <c r="BM89" s="300" t="e">
        <f ca="1">+IF(AND(ISNUMBER(OFFSET('Hygiene Data'!$H$7,0,10*ROW('Hygiene Data'!H83))),'Data Summary'!EB89="Yes"),OFFSET('Hygiene Data'!$H$7,0,10*ROW('Hygiene Data'!H83)),NA())</f>
        <v>#N/A</v>
      </c>
      <c r="BN89" s="300" t="e">
        <f ca="1">+IF(AND(ISNUMBER(OFFSET('Hygiene Data'!$H$9,0,10*ROW('Hygiene Data'!H83))),'Data Summary'!EC89="Yes"),OFFSET('Hygiene Data'!$H$9,0,10*ROW('Hygiene Data'!H83)),NA())</f>
        <v>#N/A</v>
      </c>
      <c r="BO89" s="300" t="e">
        <f ca="1">+IF(AND(ISNUMBER(OFFSET('Hygiene Data'!$I$5,0,10*ROW('Hygiene Data'!I83))),'Data Summary'!ED89="Yes"),OFFSET('Hygiene Data'!$I$5,0,10*ROW('Hygiene Data'!I83)),NA())</f>
        <v>#N/A</v>
      </c>
      <c r="BP89" s="300" t="e">
        <f ca="1">+IF(AND(ISNUMBER(OFFSET('Hygiene Data'!$I$7,0,10*ROW('Hygiene Data'!I83))),'Data Summary'!EE89="Yes"),OFFSET('Hygiene Data'!$I$7,0,10*ROW('Hygiene Data'!I83)),NA())</f>
        <v>#N/A</v>
      </c>
      <c r="BQ89" s="300" t="e">
        <f ca="1">+IF(AND(ISNUMBER(OFFSET('Hygiene Data'!$I$9,0,10*ROW('Hygiene Data'!I83))),'Data Summary'!EF89="Yes"),OFFSET('Hygiene Data'!$I$9,0,10*ROW('Hygiene Data'!I83)),NA())</f>
        <v>#N/A</v>
      </c>
    </row>
    <row r="90" spans="1:69" x14ac:dyDescent="0.2">
      <c r="A90" s="296" t="e">
        <f ca="1">+RIGHT('Data Summary'!A90,LEN('Data Summary'!A90)-9)</f>
        <v>#VALUE!</v>
      </c>
      <c r="B90" s="270" t="str">
        <f ca="1">+IF(ISTEXT('Data Summary'!B90),'Data Summary'!B90,"")</f>
        <v/>
      </c>
      <c r="C90" s="297" t="e">
        <f ca="1">+VALUE('Data Summary'!C90)</f>
        <v>#VALUE!</v>
      </c>
      <c r="D90" s="298" t="e">
        <f ca="1">+IF(AND(ISNUMBER(OFFSET('Water Data'!$D$4,0,10*ROW('Water Data'!D84))),'Data Summary'!BS90="Yes"),100-OFFSET('Water Data'!$D$4,0,10*ROW('Water Data'!D84)),NA())</f>
        <v>#N/A</v>
      </c>
      <c r="E90" s="298" t="e">
        <f ca="1">+IF(AND(ISNUMBER(OFFSET('Water Data'!$D$6,0,10*ROW('Water Data'!D84))),'Data Summary'!BT90="Yes"),OFFSET('Water Data'!$D$6,0,10*ROW('Water Data'!D84)),NA())</f>
        <v>#N/A</v>
      </c>
      <c r="F90" s="298" t="e">
        <f ca="1">+IF(AND(ISNUMBER(OFFSET('Water Data'!$D$9,0,10*ROW('Water Data'!D84))),'Data Summary'!BU90="Yes"),OFFSET('Water Data'!$D$9,0,10*ROW('Water Data'!D84)),NA())</f>
        <v>#N/A</v>
      </c>
      <c r="G90" s="298" t="e">
        <f ca="1">+IF(AND(ISNUMBER(OFFSET('Water Data'!$E$4,0,10*ROW('Water Data'!E84))),'Data Summary'!BV90="Yes"),100-OFFSET('Water Data'!$E$4,0,10*ROW('Water Data'!E84)),NA())</f>
        <v>#N/A</v>
      </c>
      <c r="H90" s="298" t="e">
        <f ca="1">+IF(AND(ISNUMBER(OFFSET('Water Data'!$E$6,0,10*ROW('Water Data'!E84))),'Data Summary'!BW90="Yes"),OFFSET('Water Data'!$E$6,0,10*ROW('Water Data'!E84)),NA())</f>
        <v>#N/A</v>
      </c>
      <c r="I90" s="298" t="e">
        <f ca="1">+IF(AND(ISNUMBER(OFFSET('Water Data'!$E$9,0,10*ROW('Water Data'!E84))),'Data Summary'!BX90="Yes"),OFFSET('Water Data'!$E$9,0,10*ROW('Water Data'!E84)),NA())</f>
        <v>#N/A</v>
      </c>
      <c r="J90" s="298" t="e">
        <f ca="1">+IF(AND(ISNUMBER(OFFSET('Water Data'!$F$4,0,10*ROW('Water Data'!F84))),'Data Summary'!BY90="Yes"),100-OFFSET('Water Data'!$F$4,0,10*ROW('Water Data'!F84)),NA())</f>
        <v>#N/A</v>
      </c>
      <c r="K90" s="298" t="e">
        <f ca="1">+IF(AND(ISNUMBER(OFFSET('Water Data'!$F$6,0,10*ROW('Water Data'!F84))),'Data Summary'!BZ90="Yes"),OFFSET('Water Data'!$F$6,0,10*ROW('Water Data'!F84)),NA())</f>
        <v>#N/A</v>
      </c>
      <c r="L90" s="298" t="e">
        <f ca="1">+IF(AND(ISNUMBER(OFFSET('Water Data'!$F$9,0,10*ROW('Water Data'!F84))),'Data Summary'!CA90="Yes"),OFFSET('Water Data'!$F$9,0,10*ROW('Water Data'!F84)),NA())</f>
        <v>#N/A</v>
      </c>
      <c r="M90" s="298" t="e">
        <f ca="1">+IF(AND(ISNUMBER(OFFSET('Water Data'!$G$4,0,10*ROW('Water Data'!G84))),'Data Summary'!CB90="Yes"),100-OFFSET('Water Data'!$G$4,0,10*ROW('Water Data'!G84)),NA())</f>
        <v>#N/A</v>
      </c>
      <c r="N90" s="298" t="e">
        <f ca="1">+IF(AND(ISNUMBER(OFFSET('Water Data'!$G$6,0,10*ROW('Water Data'!G84))),'Data Summary'!CC90="Yes"),OFFSET('Water Data'!$G$6,0,10*ROW('Water Data'!G84)),NA())</f>
        <v>#N/A</v>
      </c>
      <c r="O90" s="298" t="e">
        <f ca="1">+IF(AND(ISNUMBER(OFFSET('Water Data'!$G$9,0,10*ROW('Water Data'!G84))),'Data Summary'!CD90="Yes"),OFFSET('Water Data'!$G$9,0,10*ROW('Water Data'!G84)),NA())</f>
        <v>#N/A</v>
      </c>
      <c r="P90" s="298" t="e">
        <f ca="1">+IF(AND(ISNUMBER(OFFSET('Water Data'!$H$4,0,10*ROW('Water Data'!H84))),'Data Summary'!CE90="Yes"),100-OFFSET('Water Data'!$H$4,0,10*ROW('Water Data'!H84)),NA())</f>
        <v>#N/A</v>
      </c>
      <c r="Q90" s="298" t="e">
        <f ca="1">+IF(AND(ISNUMBER(OFFSET('Water Data'!$H$6,0,10*ROW('Water Data'!H84))),'Data Summary'!CF90="Yes"),OFFSET('Water Data'!$H$6,0,10*ROW('Water Data'!H84)),NA())</f>
        <v>#N/A</v>
      </c>
      <c r="R90" s="298" t="e">
        <f ca="1">+IF(AND(ISNUMBER(OFFSET('Water Data'!$H$9,0,10*ROW('Water Data'!H84))),'Data Summary'!CG90="Yes"),OFFSET('Water Data'!$H$9,0,10*ROW('Water Data'!H84)),NA())</f>
        <v>#N/A</v>
      </c>
      <c r="S90" s="298" t="e">
        <f ca="1">+IF(AND(ISNUMBER(OFFSET('Water Data'!$I$4,0,10*ROW('Water Data'!I84))),'Data Summary'!CH90="Yes"),100-OFFSET('Water Data'!$I$4,0,10*ROW('Water Data'!I84)),NA())</f>
        <v>#N/A</v>
      </c>
      <c r="T90" s="298" t="e">
        <f ca="1">+IF(AND(ISNUMBER(OFFSET('Water Data'!$I$6,0,10*ROW('Water Data'!I84))),'Data Summary'!CI90="Yes"),OFFSET('Water Data'!$I$6,0,10*ROW('Water Data'!I84)),NA())</f>
        <v>#N/A</v>
      </c>
      <c r="U90" s="298" t="e">
        <f ca="1">+IF(AND(ISNUMBER(OFFSET('Water Data'!$I$9,0,10*ROW('Water Data'!I84))),'Data Summary'!CJ90="Yes"),OFFSET('Water Data'!$I$9,0,10*ROW('Water Data'!I84)),NA())</f>
        <v>#N/A</v>
      </c>
      <c r="V90" s="299" t="e">
        <f ca="1">+IF(AND(ISNUMBER(OFFSET('Sanitation Data'!$D$4,0,10*ROW('Sanitation Data'!D84))),'Data Summary'!CK90="Yes"),100-OFFSET('Sanitation Data'!$D$4,0,10*ROW('Sanitation Data'!D84)),NA())</f>
        <v>#N/A</v>
      </c>
      <c r="W90" s="299" t="e">
        <f ca="1">+IF(AND(ISNUMBER(OFFSET('Sanitation Data'!$D$6,0,10*ROW('Sanitation Data'!D84))),'Data Summary'!CL90="Yes"),OFFSET('Sanitation Data'!$D$6,0,10*ROW('Sanitation Data'!D84)),NA())</f>
        <v>#N/A</v>
      </c>
      <c r="X90" s="299" t="e">
        <f ca="1">+IF(AND(ISNUMBER(OFFSET('Sanitation Data'!$D$10,0,10*ROW('Sanitation Data'!D84))),'Data Summary'!CM90="Yes"),OFFSET('Sanitation Data'!$D$10,0,10*ROW('Sanitation Data'!D84)),NA())</f>
        <v>#N/A</v>
      </c>
      <c r="Y90" s="299" t="e">
        <f ca="1">+IF(AND(ISNUMBER(OFFSET('Sanitation Data'!$D$11,0,10*ROW('Sanitation Data'!D84))),'Data Summary'!CN90="Yes"),OFFSET('Sanitation Data'!$D$11,0,10*ROW('Sanitation Data'!D84)),NA())</f>
        <v>#N/A</v>
      </c>
      <c r="Z90" s="299" t="e">
        <f ca="1">+IF(AND(ISNUMBER(OFFSET('Sanitation Data'!$D$12,0,10*ROW('Sanitation Data'!D84))),'Data Summary'!CO90="Yes"),OFFSET('Sanitation Data'!$D$12,0,10*ROW('Sanitation Data'!D84)),NA())</f>
        <v>#N/A</v>
      </c>
      <c r="AA90" s="299" t="e">
        <f ca="1">+IF(AND(ISNUMBER(OFFSET('Sanitation Data'!$E$4,0,10*ROW('Sanitation Data'!E84))),'Data Summary'!CP90="Yes"),100-OFFSET('Sanitation Data'!$E$4,0,10*ROW('Sanitation Data'!E84)),NA())</f>
        <v>#N/A</v>
      </c>
      <c r="AB90" s="299" t="e">
        <f ca="1">+IF(AND(ISNUMBER(OFFSET('Sanitation Data'!$E$6,0,10*ROW('Sanitation Data'!E84))),'Data Summary'!CQ90="Yes"),OFFSET('Sanitation Data'!$E$6,0,10*ROW('Sanitation Data'!E84)),NA())</f>
        <v>#N/A</v>
      </c>
      <c r="AC90" s="299" t="e">
        <f ca="1">+IF(AND(ISNUMBER(OFFSET('Sanitation Data'!$E$10,0,10*ROW('Sanitation Data'!E84))),'Data Summary'!CR90="Yes"),OFFSET('Sanitation Data'!$E$10,0,10*ROW('Sanitation Data'!E84)),NA())</f>
        <v>#N/A</v>
      </c>
      <c r="AD90" s="299" t="e">
        <f ca="1">+IF(AND(ISNUMBER(OFFSET('Sanitation Data'!$E$11,0,10*ROW('Sanitation Data'!E84))),'Data Summary'!CS90="Yes"),OFFSET('Sanitation Data'!$E$11,0,10*ROW('Sanitation Data'!E84)),NA())</f>
        <v>#N/A</v>
      </c>
      <c r="AE90" s="299" t="e">
        <f ca="1">+IF(AND(ISNUMBER(OFFSET('Sanitation Data'!$E$12,0,10*ROW('Sanitation Data'!E84))),'Data Summary'!CT90="Yes"),OFFSET('Sanitation Data'!$E$12,0,10*ROW('Sanitation Data'!E84)),NA())</f>
        <v>#N/A</v>
      </c>
      <c r="AF90" s="299" t="e">
        <f ca="1">+IF(AND(ISNUMBER(OFFSET('Sanitation Data'!$F$4,0,10*ROW('Sanitation Data'!F84))),'Data Summary'!CU90="Yes"),100-OFFSET('Sanitation Data'!$F$4,0,10*ROW('Sanitation Data'!F84)),NA())</f>
        <v>#N/A</v>
      </c>
      <c r="AG90" s="299" t="e">
        <f ca="1">+IF(AND(ISNUMBER(OFFSET('Sanitation Data'!$F$6,0,10*ROW('Sanitation Data'!F84))),'Data Summary'!CV90="Yes"),OFFSET('Sanitation Data'!$F$6,0,10*ROW('Sanitation Data'!F84)),NA())</f>
        <v>#N/A</v>
      </c>
      <c r="AH90" s="299" t="e">
        <f ca="1">+IF(AND(ISNUMBER(OFFSET('Sanitation Data'!$F$10,0,10*ROW('Sanitation Data'!F84))),'Data Summary'!CW90="Yes"),OFFSET('Sanitation Data'!$F$10,0,10*ROW('Sanitation Data'!F84)),NA())</f>
        <v>#N/A</v>
      </c>
      <c r="AI90" s="299" t="e">
        <f ca="1">+IF(AND(ISNUMBER(OFFSET('Sanitation Data'!$F$11,0,10*ROW('Sanitation Data'!F84))),'Data Summary'!CX90="Yes"),OFFSET('Sanitation Data'!$F$11,0,10*ROW('Sanitation Data'!F84)),NA())</f>
        <v>#N/A</v>
      </c>
      <c r="AJ90" s="299" t="e">
        <f ca="1">+IF(AND(ISNUMBER(OFFSET('Sanitation Data'!$F$12,0,10*ROW('Sanitation Data'!F84))),'Data Summary'!CY90="Yes"),OFFSET('Sanitation Data'!$F$12,0,10*ROW('Sanitation Data'!F84)),NA())</f>
        <v>#N/A</v>
      </c>
      <c r="AK90" s="299" t="e">
        <f ca="1">+IF(AND(ISNUMBER(OFFSET('Sanitation Data'!$G$4,0,10*ROW('Sanitation Data'!G84))),'Data Summary'!CZ90="Yes"),100-OFFSET('Sanitation Data'!$G$4,0,10*ROW('Sanitation Data'!G84)),NA())</f>
        <v>#N/A</v>
      </c>
      <c r="AL90" s="299" t="e">
        <f ca="1">+IF(AND(ISNUMBER(OFFSET('Sanitation Data'!$G$6,0,10*ROW('Sanitation Data'!G84))),'Data Summary'!DA90="Yes"),OFFSET('Sanitation Data'!$G$6,0,10*ROW('Sanitation Data'!G84)),NA())</f>
        <v>#N/A</v>
      </c>
      <c r="AM90" s="299" t="e">
        <f ca="1">+IF(AND(ISNUMBER(OFFSET('Sanitation Data'!$G$10,0,10*ROW('Sanitation Data'!G84))),'Data Summary'!DB90="Yes"),OFFSET('Sanitation Data'!$G$10,0,10*ROW('Sanitation Data'!G84)),NA())</f>
        <v>#N/A</v>
      </c>
      <c r="AN90" s="299" t="e">
        <f ca="1">+IF(AND(ISNUMBER(OFFSET('Sanitation Data'!$G$11,0,10*ROW('Sanitation Data'!G84))),'Data Summary'!DC90="Yes"),OFFSET('Sanitation Data'!$G$11,0,10*ROW('Sanitation Data'!G84)),NA())</f>
        <v>#N/A</v>
      </c>
      <c r="AO90" s="299" t="e">
        <f ca="1">+IF(AND(ISNUMBER(OFFSET('Sanitation Data'!$G$12,0,10*ROW('Sanitation Data'!G84))),'Data Summary'!DD90="Yes"),OFFSET('Sanitation Data'!$G$12,0,10*ROW('Sanitation Data'!G84)),NA())</f>
        <v>#N/A</v>
      </c>
      <c r="AP90" s="299" t="e">
        <f ca="1">+IF(AND(ISNUMBER(OFFSET('Sanitation Data'!$H$4,0,10*ROW('Sanitation Data'!H84))),'Data Summary'!DE90="Yes"),100-OFFSET('Sanitation Data'!$H$4,0,10*ROW('Sanitation Data'!H84)),NA())</f>
        <v>#N/A</v>
      </c>
      <c r="AQ90" s="299" t="e">
        <f ca="1">+IF(AND(ISNUMBER(OFFSET('Sanitation Data'!$H$6,0,10*ROW('Sanitation Data'!H84))),'Data Summary'!DF90="Yes"),OFFSET('Sanitation Data'!$H$6,0,10*ROW('Sanitation Data'!H84)),NA())</f>
        <v>#N/A</v>
      </c>
      <c r="AR90" s="299" t="e">
        <f ca="1">+IF(AND(ISNUMBER(OFFSET('Sanitation Data'!$H$10,0,10*ROW('Sanitation Data'!H84))),'Data Summary'!DG90="Yes"),OFFSET('Sanitation Data'!$H$10,0,10*ROW('Sanitation Data'!H84)),NA())</f>
        <v>#N/A</v>
      </c>
      <c r="AS90" s="299" t="e">
        <f ca="1">+IF(AND(ISNUMBER(OFFSET('Sanitation Data'!$H$11,0,10*ROW('Sanitation Data'!H84))),'Data Summary'!DH90="Yes"),OFFSET('Sanitation Data'!$H$11,0,10*ROW('Sanitation Data'!H84)),NA())</f>
        <v>#N/A</v>
      </c>
      <c r="AT90" s="299" t="e">
        <f ca="1">+IF(AND(ISNUMBER(OFFSET('Sanitation Data'!$H$12,0,10*ROW('Sanitation Data'!H84))),'Data Summary'!DI90="Yes"),OFFSET('Sanitation Data'!$H$12,0,10*ROW('Sanitation Data'!H84)),NA())</f>
        <v>#N/A</v>
      </c>
      <c r="AU90" s="299" t="e">
        <f ca="1">+IF(AND(ISNUMBER(OFFSET('Sanitation Data'!$I$4,0,10*ROW('Sanitation Data'!I84))),'Data Summary'!DJ90="Yes"),100-OFFSET('Sanitation Data'!$I$4,0,10*ROW('Sanitation Data'!I84)),NA())</f>
        <v>#N/A</v>
      </c>
      <c r="AV90" s="299" t="e">
        <f ca="1">+IF(AND(ISNUMBER(OFFSET('Sanitation Data'!$I$6,0,10*ROW('Sanitation Data'!I84))),'Data Summary'!DK90="Yes"),OFFSET('Sanitation Data'!$I$6,0,10*ROW('Sanitation Data'!I84)),NA())</f>
        <v>#N/A</v>
      </c>
      <c r="AW90" s="299" t="e">
        <f ca="1">+IF(AND(ISNUMBER(OFFSET('Sanitation Data'!$I$10,0,10*ROW('Sanitation Data'!I84))),'Data Summary'!DL90="Yes"),OFFSET('Sanitation Data'!$I$10,0,10*ROW('Sanitation Data'!I84)),NA())</f>
        <v>#N/A</v>
      </c>
      <c r="AX90" s="299" t="e">
        <f ca="1">+IF(AND(ISNUMBER(OFFSET('Sanitation Data'!$I$11,0,10*ROW('Sanitation Data'!I84))),'Data Summary'!DM90="Yes"),OFFSET('Sanitation Data'!$I$11,0,10*ROW('Sanitation Data'!I84)),NA())</f>
        <v>#N/A</v>
      </c>
      <c r="AY90" s="299" t="e">
        <f ca="1">+IF(AND(ISNUMBER(OFFSET('Sanitation Data'!$I$12,0,10*ROW('Sanitation Data'!I84))),'Data Summary'!DN90="Yes"),OFFSET('Sanitation Data'!$I$12,0,10*ROW('Sanitation Data'!I84)),NA())</f>
        <v>#N/A</v>
      </c>
      <c r="AZ90" s="300" t="e">
        <f ca="1">+IF(AND(ISNUMBER(OFFSET('Hygiene Data'!$D$5,0,10*ROW('Hygiene Data'!D84))),'Data Summary'!DO90="Yes"),OFFSET('Hygiene Data'!$D$5,0,10*ROW('Hygiene Data'!D84)),NA())</f>
        <v>#N/A</v>
      </c>
      <c r="BA90" s="300" t="e">
        <f ca="1">+IF(AND(ISNUMBER(OFFSET('Hygiene Data'!$D$7,0,10*ROW('Hygiene Data'!D84))),'Data Summary'!DP90="Yes"),OFFSET('Hygiene Data'!$D$7,0,10*ROW('Hygiene Data'!D84)),NA())</f>
        <v>#N/A</v>
      </c>
      <c r="BB90" s="300" t="e">
        <f ca="1">+IF(AND(ISNUMBER(OFFSET('Hygiene Data'!$D$9,0,10*ROW('Hygiene Data'!D84))),'Data Summary'!DQ90="Yes"),OFFSET('Hygiene Data'!$D$9,0,10*ROW('Hygiene Data'!D84)),NA())</f>
        <v>#N/A</v>
      </c>
      <c r="BC90" s="300" t="e">
        <f ca="1">+IF(AND(ISNUMBER(OFFSET('Hygiene Data'!$E$5,0,10*ROW('Hygiene Data'!E84))),'Data Summary'!DR90="Yes"),OFFSET('Hygiene Data'!$E$5,0,10*ROW('Hygiene Data'!E84)),NA())</f>
        <v>#N/A</v>
      </c>
      <c r="BD90" s="300" t="e">
        <f ca="1">+IF(AND(ISNUMBER(OFFSET('Hygiene Data'!$E$7,0,10*ROW('Hygiene Data'!E84))),'Data Summary'!DS90="Yes"),OFFSET('Hygiene Data'!$E$7,0,10*ROW('Hygiene Data'!E84)),NA())</f>
        <v>#N/A</v>
      </c>
      <c r="BE90" s="300" t="e">
        <f ca="1">+IF(AND(ISNUMBER(OFFSET('Hygiene Data'!$E$9,0,10*ROW('Hygiene Data'!E84))),'Data Summary'!DT90="Yes"),OFFSET('Hygiene Data'!$E$9,0,10*ROW('Hygiene Data'!E84)),NA())</f>
        <v>#N/A</v>
      </c>
      <c r="BF90" s="300" t="e">
        <f ca="1">+IF(AND(ISNUMBER(OFFSET('Hygiene Data'!$F$5,0,10*ROW('Hygiene Data'!F84))),'Data Summary'!DU90="Yes"),OFFSET('Hygiene Data'!$F$5,0,10*ROW('Hygiene Data'!F84)),NA())</f>
        <v>#N/A</v>
      </c>
      <c r="BG90" s="300" t="e">
        <f ca="1">+IF(AND(ISNUMBER(OFFSET('Hygiene Data'!$F$7,0,10*ROW('Hygiene Data'!F84))),'Data Summary'!DV90="Yes"),OFFSET('Hygiene Data'!$F$7,0,10*ROW('Hygiene Data'!F84)),NA())</f>
        <v>#N/A</v>
      </c>
      <c r="BH90" s="300" t="e">
        <f ca="1">+IF(AND(ISNUMBER(OFFSET('Hygiene Data'!$F$9,0,10*ROW('Hygiene Data'!F84))),'Data Summary'!DW90="Yes"),OFFSET('Hygiene Data'!$F$9,0,10*ROW('Hygiene Data'!F84)),NA())</f>
        <v>#N/A</v>
      </c>
      <c r="BI90" s="300" t="e">
        <f ca="1">+IF(AND(ISNUMBER(OFFSET('Hygiene Data'!$G$5,0,10*ROW('Hygiene Data'!G84))),'Data Summary'!DX90="Yes"),OFFSET('Hygiene Data'!$G$5,0,10*ROW('Hygiene Data'!G84)),NA())</f>
        <v>#N/A</v>
      </c>
      <c r="BJ90" s="300" t="e">
        <f ca="1">+IF(AND(ISNUMBER(OFFSET('Hygiene Data'!$G$7,0,10*ROW('Hygiene Data'!G84))),'Data Summary'!DY90="Yes"),OFFSET('Hygiene Data'!$G$7,0,10*ROW('Hygiene Data'!G84)),NA())</f>
        <v>#N/A</v>
      </c>
      <c r="BK90" s="300" t="e">
        <f ca="1">+IF(AND(ISNUMBER(OFFSET('Hygiene Data'!$G$9,0,10*ROW('Hygiene Data'!G84))),'Data Summary'!DZ90="Yes"),OFFSET('Hygiene Data'!$G$9,0,10*ROW('Hygiene Data'!G84)),NA())</f>
        <v>#N/A</v>
      </c>
      <c r="BL90" s="300" t="e">
        <f ca="1">+IF(AND(ISNUMBER(OFFSET('Hygiene Data'!$H$5,0,10*ROW('Hygiene Data'!H84))),'Data Summary'!EA90="Yes"),OFFSET('Hygiene Data'!$H$5,0,10*ROW('Hygiene Data'!H84)),NA())</f>
        <v>#N/A</v>
      </c>
      <c r="BM90" s="300" t="e">
        <f ca="1">+IF(AND(ISNUMBER(OFFSET('Hygiene Data'!$H$7,0,10*ROW('Hygiene Data'!H84))),'Data Summary'!EB90="Yes"),OFFSET('Hygiene Data'!$H$7,0,10*ROW('Hygiene Data'!H84)),NA())</f>
        <v>#N/A</v>
      </c>
      <c r="BN90" s="300" t="e">
        <f ca="1">+IF(AND(ISNUMBER(OFFSET('Hygiene Data'!$H$9,0,10*ROW('Hygiene Data'!H84))),'Data Summary'!EC90="Yes"),OFFSET('Hygiene Data'!$H$9,0,10*ROW('Hygiene Data'!H84)),NA())</f>
        <v>#N/A</v>
      </c>
      <c r="BO90" s="300" t="e">
        <f ca="1">+IF(AND(ISNUMBER(OFFSET('Hygiene Data'!$I$5,0,10*ROW('Hygiene Data'!I84))),'Data Summary'!ED90="Yes"),OFFSET('Hygiene Data'!$I$5,0,10*ROW('Hygiene Data'!I84)),NA())</f>
        <v>#N/A</v>
      </c>
      <c r="BP90" s="300" t="e">
        <f ca="1">+IF(AND(ISNUMBER(OFFSET('Hygiene Data'!$I$7,0,10*ROW('Hygiene Data'!I84))),'Data Summary'!EE90="Yes"),OFFSET('Hygiene Data'!$I$7,0,10*ROW('Hygiene Data'!I84)),NA())</f>
        <v>#N/A</v>
      </c>
      <c r="BQ90" s="300" t="e">
        <f ca="1">+IF(AND(ISNUMBER(OFFSET('Hygiene Data'!$I$9,0,10*ROW('Hygiene Data'!I84))),'Data Summary'!EF90="Yes"),OFFSET('Hygiene Data'!$I$9,0,10*ROW('Hygiene Data'!I84)),NA())</f>
        <v>#N/A</v>
      </c>
    </row>
    <row r="91" spans="1:69" x14ac:dyDescent="0.2">
      <c r="A91" s="296" t="e">
        <f ca="1">+RIGHT('Data Summary'!A91,LEN('Data Summary'!A91)-9)</f>
        <v>#VALUE!</v>
      </c>
      <c r="B91" s="270" t="str">
        <f ca="1">+IF(ISTEXT('Data Summary'!B91),'Data Summary'!B91,"")</f>
        <v/>
      </c>
      <c r="C91" s="297" t="e">
        <f ca="1">+VALUE('Data Summary'!C91)</f>
        <v>#VALUE!</v>
      </c>
      <c r="D91" s="298" t="e">
        <f ca="1">+IF(AND(ISNUMBER(OFFSET('Water Data'!$D$4,0,10*ROW('Water Data'!D85))),'Data Summary'!BS91="Yes"),100-OFFSET('Water Data'!$D$4,0,10*ROW('Water Data'!D85)),NA())</f>
        <v>#N/A</v>
      </c>
      <c r="E91" s="298" t="e">
        <f ca="1">+IF(AND(ISNUMBER(OFFSET('Water Data'!$D$6,0,10*ROW('Water Data'!D85))),'Data Summary'!BT91="Yes"),OFFSET('Water Data'!$D$6,0,10*ROW('Water Data'!D85)),NA())</f>
        <v>#N/A</v>
      </c>
      <c r="F91" s="298" t="e">
        <f ca="1">+IF(AND(ISNUMBER(OFFSET('Water Data'!$D$9,0,10*ROW('Water Data'!D85))),'Data Summary'!BU91="Yes"),OFFSET('Water Data'!$D$9,0,10*ROW('Water Data'!D85)),NA())</f>
        <v>#N/A</v>
      </c>
      <c r="G91" s="298" t="e">
        <f ca="1">+IF(AND(ISNUMBER(OFFSET('Water Data'!$E$4,0,10*ROW('Water Data'!E85))),'Data Summary'!BV91="Yes"),100-OFFSET('Water Data'!$E$4,0,10*ROW('Water Data'!E85)),NA())</f>
        <v>#N/A</v>
      </c>
      <c r="H91" s="298" t="e">
        <f ca="1">+IF(AND(ISNUMBER(OFFSET('Water Data'!$E$6,0,10*ROW('Water Data'!E85))),'Data Summary'!BW91="Yes"),OFFSET('Water Data'!$E$6,0,10*ROW('Water Data'!E85)),NA())</f>
        <v>#N/A</v>
      </c>
      <c r="I91" s="298" t="e">
        <f ca="1">+IF(AND(ISNUMBER(OFFSET('Water Data'!$E$9,0,10*ROW('Water Data'!E85))),'Data Summary'!BX91="Yes"),OFFSET('Water Data'!$E$9,0,10*ROW('Water Data'!E85)),NA())</f>
        <v>#N/A</v>
      </c>
      <c r="J91" s="298" t="e">
        <f ca="1">+IF(AND(ISNUMBER(OFFSET('Water Data'!$F$4,0,10*ROW('Water Data'!F85))),'Data Summary'!BY91="Yes"),100-OFFSET('Water Data'!$F$4,0,10*ROW('Water Data'!F85)),NA())</f>
        <v>#N/A</v>
      </c>
      <c r="K91" s="298" t="e">
        <f ca="1">+IF(AND(ISNUMBER(OFFSET('Water Data'!$F$6,0,10*ROW('Water Data'!F85))),'Data Summary'!BZ91="Yes"),OFFSET('Water Data'!$F$6,0,10*ROW('Water Data'!F85)),NA())</f>
        <v>#N/A</v>
      </c>
      <c r="L91" s="298" t="e">
        <f ca="1">+IF(AND(ISNUMBER(OFFSET('Water Data'!$F$9,0,10*ROW('Water Data'!F85))),'Data Summary'!CA91="Yes"),OFFSET('Water Data'!$F$9,0,10*ROW('Water Data'!F85)),NA())</f>
        <v>#N/A</v>
      </c>
      <c r="M91" s="298" t="e">
        <f ca="1">+IF(AND(ISNUMBER(OFFSET('Water Data'!$G$4,0,10*ROW('Water Data'!G85))),'Data Summary'!CB91="Yes"),100-OFFSET('Water Data'!$G$4,0,10*ROW('Water Data'!G85)),NA())</f>
        <v>#N/A</v>
      </c>
      <c r="N91" s="298" t="e">
        <f ca="1">+IF(AND(ISNUMBER(OFFSET('Water Data'!$G$6,0,10*ROW('Water Data'!G85))),'Data Summary'!CC91="Yes"),OFFSET('Water Data'!$G$6,0,10*ROW('Water Data'!G85)),NA())</f>
        <v>#N/A</v>
      </c>
      <c r="O91" s="298" t="e">
        <f ca="1">+IF(AND(ISNUMBER(OFFSET('Water Data'!$G$9,0,10*ROW('Water Data'!G85))),'Data Summary'!CD91="Yes"),OFFSET('Water Data'!$G$9,0,10*ROW('Water Data'!G85)),NA())</f>
        <v>#N/A</v>
      </c>
      <c r="P91" s="298" t="e">
        <f ca="1">+IF(AND(ISNUMBER(OFFSET('Water Data'!$H$4,0,10*ROW('Water Data'!H85))),'Data Summary'!CE91="Yes"),100-OFFSET('Water Data'!$H$4,0,10*ROW('Water Data'!H85)),NA())</f>
        <v>#N/A</v>
      </c>
      <c r="Q91" s="298" t="e">
        <f ca="1">+IF(AND(ISNUMBER(OFFSET('Water Data'!$H$6,0,10*ROW('Water Data'!H85))),'Data Summary'!CF91="Yes"),OFFSET('Water Data'!$H$6,0,10*ROW('Water Data'!H85)),NA())</f>
        <v>#N/A</v>
      </c>
      <c r="R91" s="298" t="e">
        <f ca="1">+IF(AND(ISNUMBER(OFFSET('Water Data'!$H$9,0,10*ROW('Water Data'!H85))),'Data Summary'!CG91="Yes"),OFFSET('Water Data'!$H$9,0,10*ROW('Water Data'!H85)),NA())</f>
        <v>#N/A</v>
      </c>
      <c r="S91" s="298" t="e">
        <f ca="1">+IF(AND(ISNUMBER(OFFSET('Water Data'!$I$4,0,10*ROW('Water Data'!I85))),'Data Summary'!CH91="Yes"),100-OFFSET('Water Data'!$I$4,0,10*ROW('Water Data'!I85)),NA())</f>
        <v>#N/A</v>
      </c>
      <c r="T91" s="298" t="e">
        <f ca="1">+IF(AND(ISNUMBER(OFFSET('Water Data'!$I$6,0,10*ROW('Water Data'!I85))),'Data Summary'!CI91="Yes"),OFFSET('Water Data'!$I$6,0,10*ROW('Water Data'!I85)),NA())</f>
        <v>#N/A</v>
      </c>
      <c r="U91" s="298" t="e">
        <f ca="1">+IF(AND(ISNUMBER(OFFSET('Water Data'!$I$9,0,10*ROW('Water Data'!I85))),'Data Summary'!CJ91="Yes"),OFFSET('Water Data'!$I$9,0,10*ROW('Water Data'!I85)),NA())</f>
        <v>#N/A</v>
      </c>
      <c r="V91" s="299" t="e">
        <f ca="1">+IF(AND(ISNUMBER(OFFSET('Sanitation Data'!$D$4,0,10*ROW('Sanitation Data'!D85))),'Data Summary'!CK91="Yes"),100-OFFSET('Sanitation Data'!$D$4,0,10*ROW('Sanitation Data'!D85)),NA())</f>
        <v>#N/A</v>
      </c>
      <c r="W91" s="299" t="e">
        <f ca="1">+IF(AND(ISNUMBER(OFFSET('Sanitation Data'!$D$6,0,10*ROW('Sanitation Data'!D85))),'Data Summary'!CL91="Yes"),OFFSET('Sanitation Data'!$D$6,0,10*ROW('Sanitation Data'!D85)),NA())</f>
        <v>#N/A</v>
      </c>
      <c r="X91" s="299" t="e">
        <f ca="1">+IF(AND(ISNUMBER(OFFSET('Sanitation Data'!$D$10,0,10*ROW('Sanitation Data'!D85))),'Data Summary'!CM91="Yes"),OFFSET('Sanitation Data'!$D$10,0,10*ROW('Sanitation Data'!D85)),NA())</f>
        <v>#N/A</v>
      </c>
      <c r="Y91" s="299" t="e">
        <f ca="1">+IF(AND(ISNUMBER(OFFSET('Sanitation Data'!$D$11,0,10*ROW('Sanitation Data'!D85))),'Data Summary'!CN91="Yes"),OFFSET('Sanitation Data'!$D$11,0,10*ROW('Sanitation Data'!D85)),NA())</f>
        <v>#N/A</v>
      </c>
      <c r="Z91" s="299" t="e">
        <f ca="1">+IF(AND(ISNUMBER(OFFSET('Sanitation Data'!$D$12,0,10*ROW('Sanitation Data'!D85))),'Data Summary'!CO91="Yes"),OFFSET('Sanitation Data'!$D$12,0,10*ROW('Sanitation Data'!D85)),NA())</f>
        <v>#N/A</v>
      </c>
      <c r="AA91" s="299" t="e">
        <f ca="1">+IF(AND(ISNUMBER(OFFSET('Sanitation Data'!$E$4,0,10*ROW('Sanitation Data'!E85))),'Data Summary'!CP91="Yes"),100-OFFSET('Sanitation Data'!$E$4,0,10*ROW('Sanitation Data'!E85)),NA())</f>
        <v>#N/A</v>
      </c>
      <c r="AB91" s="299" t="e">
        <f ca="1">+IF(AND(ISNUMBER(OFFSET('Sanitation Data'!$E$6,0,10*ROW('Sanitation Data'!E85))),'Data Summary'!CQ91="Yes"),OFFSET('Sanitation Data'!$E$6,0,10*ROW('Sanitation Data'!E85)),NA())</f>
        <v>#N/A</v>
      </c>
      <c r="AC91" s="299" t="e">
        <f ca="1">+IF(AND(ISNUMBER(OFFSET('Sanitation Data'!$E$10,0,10*ROW('Sanitation Data'!E85))),'Data Summary'!CR91="Yes"),OFFSET('Sanitation Data'!$E$10,0,10*ROW('Sanitation Data'!E85)),NA())</f>
        <v>#N/A</v>
      </c>
      <c r="AD91" s="299" t="e">
        <f ca="1">+IF(AND(ISNUMBER(OFFSET('Sanitation Data'!$E$11,0,10*ROW('Sanitation Data'!E85))),'Data Summary'!CS91="Yes"),OFFSET('Sanitation Data'!$E$11,0,10*ROW('Sanitation Data'!E85)),NA())</f>
        <v>#N/A</v>
      </c>
      <c r="AE91" s="299" t="e">
        <f ca="1">+IF(AND(ISNUMBER(OFFSET('Sanitation Data'!$E$12,0,10*ROW('Sanitation Data'!E85))),'Data Summary'!CT91="Yes"),OFFSET('Sanitation Data'!$E$12,0,10*ROW('Sanitation Data'!E85)),NA())</f>
        <v>#N/A</v>
      </c>
      <c r="AF91" s="299" t="e">
        <f ca="1">+IF(AND(ISNUMBER(OFFSET('Sanitation Data'!$F$4,0,10*ROW('Sanitation Data'!F85))),'Data Summary'!CU91="Yes"),100-OFFSET('Sanitation Data'!$F$4,0,10*ROW('Sanitation Data'!F85)),NA())</f>
        <v>#N/A</v>
      </c>
      <c r="AG91" s="299" t="e">
        <f ca="1">+IF(AND(ISNUMBER(OFFSET('Sanitation Data'!$F$6,0,10*ROW('Sanitation Data'!F85))),'Data Summary'!CV91="Yes"),OFFSET('Sanitation Data'!$F$6,0,10*ROW('Sanitation Data'!F85)),NA())</f>
        <v>#N/A</v>
      </c>
      <c r="AH91" s="299" t="e">
        <f ca="1">+IF(AND(ISNUMBER(OFFSET('Sanitation Data'!$F$10,0,10*ROW('Sanitation Data'!F85))),'Data Summary'!CW91="Yes"),OFFSET('Sanitation Data'!$F$10,0,10*ROW('Sanitation Data'!F85)),NA())</f>
        <v>#N/A</v>
      </c>
      <c r="AI91" s="299" t="e">
        <f ca="1">+IF(AND(ISNUMBER(OFFSET('Sanitation Data'!$F$11,0,10*ROW('Sanitation Data'!F85))),'Data Summary'!CX91="Yes"),OFFSET('Sanitation Data'!$F$11,0,10*ROW('Sanitation Data'!F85)),NA())</f>
        <v>#N/A</v>
      </c>
      <c r="AJ91" s="299" t="e">
        <f ca="1">+IF(AND(ISNUMBER(OFFSET('Sanitation Data'!$F$12,0,10*ROW('Sanitation Data'!F85))),'Data Summary'!CY91="Yes"),OFFSET('Sanitation Data'!$F$12,0,10*ROW('Sanitation Data'!F85)),NA())</f>
        <v>#N/A</v>
      </c>
      <c r="AK91" s="299" t="e">
        <f ca="1">+IF(AND(ISNUMBER(OFFSET('Sanitation Data'!$G$4,0,10*ROW('Sanitation Data'!G85))),'Data Summary'!CZ91="Yes"),100-OFFSET('Sanitation Data'!$G$4,0,10*ROW('Sanitation Data'!G85)),NA())</f>
        <v>#N/A</v>
      </c>
      <c r="AL91" s="299" t="e">
        <f ca="1">+IF(AND(ISNUMBER(OFFSET('Sanitation Data'!$G$6,0,10*ROW('Sanitation Data'!G85))),'Data Summary'!DA91="Yes"),OFFSET('Sanitation Data'!$G$6,0,10*ROW('Sanitation Data'!G85)),NA())</f>
        <v>#N/A</v>
      </c>
      <c r="AM91" s="299" t="e">
        <f ca="1">+IF(AND(ISNUMBER(OFFSET('Sanitation Data'!$G$10,0,10*ROW('Sanitation Data'!G85))),'Data Summary'!DB91="Yes"),OFFSET('Sanitation Data'!$G$10,0,10*ROW('Sanitation Data'!G85)),NA())</f>
        <v>#N/A</v>
      </c>
      <c r="AN91" s="299" t="e">
        <f ca="1">+IF(AND(ISNUMBER(OFFSET('Sanitation Data'!$G$11,0,10*ROW('Sanitation Data'!G85))),'Data Summary'!DC91="Yes"),OFFSET('Sanitation Data'!$G$11,0,10*ROW('Sanitation Data'!G85)),NA())</f>
        <v>#N/A</v>
      </c>
      <c r="AO91" s="299" t="e">
        <f ca="1">+IF(AND(ISNUMBER(OFFSET('Sanitation Data'!$G$12,0,10*ROW('Sanitation Data'!G85))),'Data Summary'!DD91="Yes"),OFFSET('Sanitation Data'!$G$12,0,10*ROW('Sanitation Data'!G85)),NA())</f>
        <v>#N/A</v>
      </c>
      <c r="AP91" s="299" t="e">
        <f ca="1">+IF(AND(ISNUMBER(OFFSET('Sanitation Data'!$H$4,0,10*ROW('Sanitation Data'!H85))),'Data Summary'!DE91="Yes"),100-OFFSET('Sanitation Data'!$H$4,0,10*ROW('Sanitation Data'!H85)),NA())</f>
        <v>#N/A</v>
      </c>
      <c r="AQ91" s="299" t="e">
        <f ca="1">+IF(AND(ISNUMBER(OFFSET('Sanitation Data'!$H$6,0,10*ROW('Sanitation Data'!H85))),'Data Summary'!DF91="Yes"),OFFSET('Sanitation Data'!$H$6,0,10*ROW('Sanitation Data'!H85)),NA())</f>
        <v>#N/A</v>
      </c>
      <c r="AR91" s="299" t="e">
        <f ca="1">+IF(AND(ISNUMBER(OFFSET('Sanitation Data'!$H$10,0,10*ROW('Sanitation Data'!H85))),'Data Summary'!DG91="Yes"),OFFSET('Sanitation Data'!$H$10,0,10*ROW('Sanitation Data'!H85)),NA())</f>
        <v>#N/A</v>
      </c>
      <c r="AS91" s="299" t="e">
        <f ca="1">+IF(AND(ISNUMBER(OFFSET('Sanitation Data'!$H$11,0,10*ROW('Sanitation Data'!H85))),'Data Summary'!DH91="Yes"),OFFSET('Sanitation Data'!$H$11,0,10*ROW('Sanitation Data'!H85)),NA())</f>
        <v>#N/A</v>
      </c>
      <c r="AT91" s="299" t="e">
        <f ca="1">+IF(AND(ISNUMBER(OFFSET('Sanitation Data'!$H$12,0,10*ROW('Sanitation Data'!H85))),'Data Summary'!DI91="Yes"),OFFSET('Sanitation Data'!$H$12,0,10*ROW('Sanitation Data'!H85)),NA())</f>
        <v>#N/A</v>
      </c>
      <c r="AU91" s="299" t="e">
        <f ca="1">+IF(AND(ISNUMBER(OFFSET('Sanitation Data'!$I$4,0,10*ROW('Sanitation Data'!I85))),'Data Summary'!DJ91="Yes"),100-OFFSET('Sanitation Data'!$I$4,0,10*ROW('Sanitation Data'!I85)),NA())</f>
        <v>#N/A</v>
      </c>
      <c r="AV91" s="299" t="e">
        <f ca="1">+IF(AND(ISNUMBER(OFFSET('Sanitation Data'!$I$6,0,10*ROW('Sanitation Data'!I85))),'Data Summary'!DK91="Yes"),OFFSET('Sanitation Data'!$I$6,0,10*ROW('Sanitation Data'!I85)),NA())</f>
        <v>#N/A</v>
      </c>
      <c r="AW91" s="299" t="e">
        <f ca="1">+IF(AND(ISNUMBER(OFFSET('Sanitation Data'!$I$10,0,10*ROW('Sanitation Data'!I85))),'Data Summary'!DL91="Yes"),OFFSET('Sanitation Data'!$I$10,0,10*ROW('Sanitation Data'!I85)),NA())</f>
        <v>#N/A</v>
      </c>
      <c r="AX91" s="299" t="e">
        <f ca="1">+IF(AND(ISNUMBER(OFFSET('Sanitation Data'!$I$11,0,10*ROW('Sanitation Data'!I85))),'Data Summary'!DM91="Yes"),OFFSET('Sanitation Data'!$I$11,0,10*ROW('Sanitation Data'!I85)),NA())</f>
        <v>#N/A</v>
      </c>
      <c r="AY91" s="299" t="e">
        <f ca="1">+IF(AND(ISNUMBER(OFFSET('Sanitation Data'!$I$12,0,10*ROW('Sanitation Data'!I85))),'Data Summary'!DN91="Yes"),OFFSET('Sanitation Data'!$I$12,0,10*ROW('Sanitation Data'!I85)),NA())</f>
        <v>#N/A</v>
      </c>
      <c r="AZ91" s="300" t="e">
        <f ca="1">+IF(AND(ISNUMBER(OFFSET('Hygiene Data'!$D$5,0,10*ROW('Hygiene Data'!D85))),'Data Summary'!DO91="Yes"),OFFSET('Hygiene Data'!$D$5,0,10*ROW('Hygiene Data'!D85)),NA())</f>
        <v>#N/A</v>
      </c>
      <c r="BA91" s="300" t="e">
        <f ca="1">+IF(AND(ISNUMBER(OFFSET('Hygiene Data'!$D$7,0,10*ROW('Hygiene Data'!D85))),'Data Summary'!DP91="Yes"),OFFSET('Hygiene Data'!$D$7,0,10*ROW('Hygiene Data'!D85)),NA())</f>
        <v>#N/A</v>
      </c>
      <c r="BB91" s="300" t="e">
        <f ca="1">+IF(AND(ISNUMBER(OFFSET('Hygiene Data'!$D$9,0,10*ROW('Hygiene Data'!D85))),'Data Summary'!DQ91="Yes"),OFFSET('Hygiene Data'!$D$9,0,10*ROW('Hygiene Data'!D85)),NA())</f>
        <v>#N/A</v>
      </c>
      <c r="BC91" s="300" t="e">
        <f ca="1">+IF(AND(ISNUMBER(OFFSET('Hygiene Data'!$E$5,0,10*ROW('Hygiene Data'!E85))),'Data Summary'!DR91="Yes"),OFFSET('Hygiene Data'!$E$5,0,10*ROW('Hygiene Data'!E85)),NA())</f>
        <v>#N/A</v>
      </c>
      <c r="BD91" s="300" t="e">
        <f ca="1">+IF(AND(ISNUMBER(OFFSET('Hygiene Data'!$E$7,0,10*ROW('Hygiene Data'!E85))),'Data Summary'!DS91="Yes"),OFFSET('Hygiene Data'!$E$7,0,10*ROW('Hygiene Data'!E85)),NA())</f>
        <v>#N/A</v>
      </c>
      <c r="BE91" s="300" t="e">
        <f ca="1">+IF(AND(ISNUMBER(OFFSET('Hygiene Data'!$E$9,0,10*ROW('Hygiene Data'!E85))),'Data Summary'!DT91="Yes"),OFFSET('Hygiene Data'!$E$9,0,10*ROW('Hygiene Data'!E85)),NA())</f>
        <v>#N/A</v>
      </c>
      <c r="BF91" s="300" t="e">
        <f ca="1">+IF(AND(ISNUMBER(OFFSET('Hygiene Data'!$F$5,0,10*ROW('Hygiene Data'!F85))),'Data Summary'!DU91="Yes"),OFFSET('Hygiene Data'!$F$5,0,10*ROW('Hygiene Data'!F85)),NA())</f>
        <v>#N/A</v>
      </c>
      <c r="BG91" s="300" t="e">
        <f ca="1">+IF(AND(ISNUMBER(OFFSET('Hygiene Data'!$F$7,0,10*ROW('Hygiene Data'!F85))),'Data Summary'!DV91="Yes"),OFFSET('Hygiene Data'!$F$7,0,10*ROW('Hygiene Data'!F85)),NA())</f>
        <v>#N/A</v>
      </c>
      <c r="BH91" s="300" t="e">
        <f ca="1">+IF(AND(ISNUMBER(OFFSET('Hygiene Data'!$F$9,0,10*ROW('Hygiene Data'!F85))),'Data Summary'!DW91="Yes"),OFFSET('Hygiene Data'!$F$9,0,10*ROW('Hygiene Data'!F85)),NA())</f>
        <v>#N/A</v>
      </c>
      <c r="BI91" s="300" t="e">
        <f ca="1">+IF(AND(ISNUMBER(OFFSET('Hygiene Data'!$G$5,0,10*ROW('Hygiene Data'!G85))),'Data Summary'!DX91="Yes"),OFFSET('Hygiene Data'!$G$5,0,10*ROW('Hygiene Data'!G85)),NA())</f>
        <v>#N/A</v>
      </c>
      <c r="BJ91" s="300" t="e">
        <f ca="1">+IF(AND(ISNUMBER(OFFSET('Hygiene Data'!$G$7,0,10*ROW('Hygiene Data'!G85))),'Data Summary'!DY91="Yes"),OFFSET('Hygiene Data'!$G$7,0,10*ROW('Hygiene Data'!G85)),NA())</f>
        <v>#N/A</v>
      </c>
      <c r="BK91" s="300" t="e">
        <f ca="1">+IF(AND(ISNUMBER(OFFSET('Hygiene Data'!$G$9,0,10*ROW('Hygiene Data'!G85))),'Data Summary'!DZ91="Yes"),OFFSET('Hygiene Data'!$G$9,0,10*ROW('Hygiene Data'!G85)),NA())</f>
        <v>#N/A</v>
      </c>
      <c r="BL91" s="300" t="e">
        <f ca="1">+IF(AND(ISNUMBER(OFFSET('Hygiene Data'!$H$5,0,10*ROW('Hygiene Data'!H85))),'Data Summary'!EA91="Yes"),OFFSET('Hygiene Data'!$H$5,0,10*ROW('Hygiene Data'!H85)),NA())</f>
        <v>#N/A</v>
      </c>
      <c r="BM91" s="300" t="e">
        <f ca="1">+IF(AND(ISNUMBER(OFFSET('Hygiene Data'!$H$7,0,10*ROW('Hygiene Data'!H85))),'Data Summary'!EB91="Yes"),OFFSET('Hygiene Data'!$H$7,0,10*ROW('Hygiene Data'!H85)),NA())</f>
        <v>#N/A</v>
      </c>
      <c r="BN91" s="300" t="e">
        <f ca="1">+IF(AND(ISNUMBER(OFFSET('Hygiene Data'!$H$9,0,10*ROW('Hygiene Data'!H85))),'Data Summary'!EC91="Yes"),OFFSET('Hygiene Data'!$H$9,0,10*ROW('Hygiene Data'!H85)),NA())</f>
        <v>#N/A</v>
      </c>
      <c r="BO91" s="300" t="e">
        <f ca="1">+IF(AND(ISNUMBER(OFFSET('Hygiene Data'!$I$5,0,10*ROW('Hygiene Data'!I85))),'Data Summary'!ED91="Yes"),OFFSET('Hygiene Data'!$I$5,0,10*ROW('Hygiene Data'!I85)),NA())</f>
        <v>#N/A</v>
      </c>
      <c r="BP91" s="300" t="e">
        <f ca="1">+IF(AND(ISNUMBER(OFFSET('Hygiene Data'!$I$7,0,10*ROW('Hygiene Data'!I85))),'Data Summary'!EE91="Yes"),OFFSET('Hygiene Data'!$I$7,0,10*ROW('Hygiene Data'!I85)),NA())</f>
        <v>#N/A</v>
      </c>
      <c r="BQ91" s="300" t="e">
        <f ca="1">+IF(AND(ISNUMBER(OFFSET('Hygiene Data'!$I$9,0,10*ROW('Hygiene Data'!I85))),'Data Summary'!EF91="Yes"),OFFSET('Hygiene Data'!$I$9,0,10*ROW('Hygiene Data'!I85)),NA())</f>
        <v>#N/A</v>
      </c>
    </row>
    <row r="92" spans="1:69" x14ac:dyDescent="0.2">
      <c r="A92" s="296" t="e">
        <f ca="1">+RIGHT('Data Summary'!A92,LEN('Data Summary'!A92)-9)</f>
        <v>#VALUE!</v>
      </c>
      <c r="B92" s="270" t="str">
        <f ca="1">+IF(ISTEXT('Data Summary'!B92),'Data Summary'!B92,"")</f>
        <v/>
      </c>
      <c r="C92" s="297" t="e">
        <f ca="1">+VALUE('Data Summary'!C92)</f>
        <v>#VALUE!</v>
      </c>
      <c r="D92" s="298" t="e">
        <f ca="1">+IF(AND(ISNUMBER(OFFSET('Water Data'!$D$4,0,10*ROW('Water Data'!D86))),'Data Summary'!BS92="Yes"),100-OFFSET('Water Data'!$D$4,0,10*ROW('Water Data'!D86)),NA())</f>
        <v>#N/A</v>
      </c>
      <c r="E92" s="298" t="e">
        <f ca="1">+IF(AND(ISNUMBER(OFFSET('Water Data'!$D$6,0,10*ROW('Water Data'!D86))),'Data Summary'!BT92="Yes"),OFFSET('Water Data'!$D$6,0,10*ROW('Water Data'!D86)),NA())</f>
        <v>#N/A</v>
      </c>
      <c r="F92" s="298" t="e">
        <f ca="1">+IF(AND(ISNUMBER(OFFSET('Water Data'!$D$9,0,10*ROW('Water Data'!D86))),'Data Summary'!BU92="Yes"),OFFSET('Water Data'!$D$9,0,10*ROW('Water Data'!D86)),NA())</f>
        <v>#N/A</v>
      </c>
      <c r="G92" s="298" t="e">
        <f ca="1">+IF(AND(ISNUMBER(OFFSET('Water Data'!$E$4,0,10*ROW('Water Data'!E86))),'Data Summary'!BV92="Yes"),100-OFFSET('Water Data'!$E$4,0,10*ROW('Water Data'!E86)),NA())</f>
        <v>#N/A</v>
      </c>
      <c r="H92" s="298" t="e">
        <f ca="1">+IF(AND(ISNUMBER(OFFSET('Water Data'!$E$6,0,10*ROW('Water Data'!E86))),'Data Summary'!BW92="Yes"),OFFSET('Water Data'!$E$6,0,10*ROW('Water Data'!E86)),NA())</f>
        <v>#N/A</v>
      </c>
      <c r="I92" s="298" t="e">
        <f ca="1">+IF(AND(ISNUMBER(OFFSET('Water Data'!$E$9,0,10*ROW('Water Data'!E86))),'Data Summary'!BX92="Yes"),OFFSET('Water Data'!$E$9,0,10*ROW('Water Data'!E86)),NA())</f>
        <v>#N/A</v>
      </c>
      <c r="J92" s="298" t="e">
        <f ca="1">+IF(AND(ISNUMBER(OFFSET('Water Data'!$F$4,0,10*ROW('Water Data'!F86))),'Data Summary'!BY92="Yes"),100-OFFSET('Water Data'!$F$4,0,10*ROW('Water Data'!F86)),NA())</f>
        <v>#N/A</v>
      </c>
      <c r="K92" s="298" t="e">
        <f ca="1">+IF(AND(ISNUMBER(OFFSET('Water Data'!$F$6,0,10*ROW('Water Data'!F86))),'Data Summary'!BZ92="Yes"),OFFSET('Water Data'!$F$6,0,10*ROW('Water Data'!F86)),NA())</f>
        <v>#N/A</v>
      </c>
      <c r="L92" s="298" t="e">
        <f ca="1">+IF(AND(ISNUMBER(OFFSET('Water Data'!$F$9,0,10*ROW('Water Data'!F86))),'Data Summary'!CA92="Yes"),OFFSET('Water Data'!$F$9,0,10*ROW('Water Data'!F86)),NA())</f>
        <v>#N/A</v>
      </c>
      <c r="M92" s="298" t="e">
        <f ca="1">+IF(AND(ISNUMBER(OFFSET('Water Data'!$G$4,0,10*ROW('Water Data'!G86))),'Data Summary'!CB92="Yes"),100-OFFSET('Water Data'!$G$4,0,10*ROW('Water Data'!G86)),NA())</f>
        <v>#N/A</v>
      </c>
      <c r="N92" s="298" t="e">
        <f ca="1">+IF(AND(ISNUMBER(OFFSET('Water Data'!$G$6,0,10*ROW('Water Data'!G86))),'Data Summary'!CC92="Yes"),OFFSET('Water Data'!$G$6,0,10*ROW('Water Data'!G86)),NA())</f>
        <v>#N/A</v>
      </c>
      <c r="O92" s="298" t="e">
        <f ca="1">+IF(AND(ISNUMBER(OFFSET('Water Data'!$G$9,0,10*ROW('Water Data'!G86))),'Data Summary'!CD92="Yes"),OFFSET('Water Data'!$G$9,0,10*ROW('Water Data'!G86)),NA())</f>
        <v>#N/A</v>
      </c>
      <c r="P92" s="298" t="e">
        <f ca="1">+IF(AND(ISNUMBER(OFFSET('Water Data'!$H$4,0,10*ROW('Water Data'!H86))),'Data Summary'!CE92="Yes"),100-OFFSET('Water Data'!$H$4,0,10*ROW('Water Data'!H86)),NA())</f>
        <v>#N/A</v>
      </c>
      <c r="Q92" s="298" t="e">
        <f ca="1">+IF(AND(ISNUMBER(OFFSET('Water Data'!$H$6,0,10*ROW('Water Data'!H86))),'Data Summary'!CF92="Yes"),OFFSET('Water Data'!$H$6,0,10*ROW('Water Data'!H86)),NA())</f>
        <v>#N/A</v>
      </c>
      <c r="R92" s="298" t="e">
        <f ca="1">+IF(AND(ISNUMBER(OFFSET('Water Data'!$H$9,0,10*ROW('Water Data'!H86))),'Data Summary'!CG92="Yes"),OFFSET('Water Data'!$H$9,0,10*ROW('Water Data'!H86)),NA())</f>
        <v>#N/A</v>
      </c>
      <c r="S92" s="298" t="e">
        <f ca="1">+IF(AND(ISNUMBER(OFFSET('Water Data'!$I$4,0,10*ROW('Water Data'!I86))),'Data Summary'!CH92="Yes"),100-OFFSET('Water Data'!$I$4,0,10*ROW('Water Data'!I86)),NA())</f>
        <v>#N/A</v>
      </c>
      <c r="T92" s="298" t="e">
        <f ca="1">+IF(AND(ISNUMBER(OFFSET('Water Data'!$I$6,0,10*ROW('Water Data'!I86))),'Data Summary'!CI92="Yes"),OFFSET('Water Data'!$I$6,0,10*ROW('Water Data'!I86)),NA())</f>
        <v>#N/A</v>
      </c>
      <c r="U92" s="298" t="e">
        <f ca="1">+IF(AND(ISNUMBER(OFFSET('Water Data'!$I$9,0,10*ROW('Water Data'!I86))),'Data Summary'!CJ92="Yes"),OFFSET('Water Data'!$I$9,0,10*ROW('Water Data'!I86)),NA())</f>
        <v>#N/A</v>
      </c>
      <c r="V92" s="299" t="e">
        <f ca="1">+IF(AND(ISNUMBER(OFFSET('Sanitation Data'!$D$4,0,10*ROW('Sanitation Data'!D86))),'Data Summary'!CK92="Yes"),100-OFFSET('Sanitation Data'!$D$4,0,10*ROW('Sanitation Data'!D86)),NA())</f>
        <v>#N/A</v>
      </c>
      <c r="W92" s="299" t="e">
        <f ca="1">+IF(AND(ISNUMBER(OFFSET('Sanitation Data'!$D$6,0,10*ROW('Sanitation Data'!D86))),'Data Summary'!CL92="Yes"),OFFSET('Sanitation Data'!$D$6,0,10*ROW('Sanitation Data'!D86)),NA())</f>
        <v>#N/A</v>
      </c>
      <c r="X92" s="299" t="e">
        <f ca="1">+IF(AND(ISNUMBER(OFFSET('Sanitation Data'!$D$10,0,10*ROW('Sanitation Data'!D86))),'Data Summary'!CM92="Yes"),OFFSET('Sanitation Data'!$D$10,0,10*ROW('Sanitation Data'!D86)),NA())</f>
        <v>#N/A</v>
      </c>
      <c r="Y92" s="299" t="e">
        <f ca="1">+IF(AND(ISNUMBER(OFFSET('Sanitation Data'!$D$11,0,10*ROW('Sanitation Data'!D86))),'Data Summary'!CN92="Yes"),OFFSET('Sanitation Data'!$D$11,0,10*ROW('Sanitation Data'!D86)),NA())</f>
        <v>#N/A</v>
      </c>
      <c r="Z92" s="299" t="e">
        <f ca="1">+IF(AND(ISNUMBER(OFFSET('Sanitation Data'!$D$12,0,10*ROW('Sanitation Data'!D86))),'Data Summary'!CO92="Yes"),OFFSET('Sanitation Data'!$D$12,0,10*ROW('Sanitation Data'!D86)),NA())</f>
        <v>#N/A</v>
      </c>
      <c r="AA92" s="299" t="e">
        <f ca="1">+IF(AND(ISNUMBER(OFFSET('Sanitation Data'!$E$4,0,10*ROW('Sanitation Data'!E86))),'Data Summary'!CP92="Yes"),100-OFFSET('Sanitation Data'!$E$4,0,10*ROW('Sanitation Data'!E86)),NA())</f>
        <v>#N/A</v>
      </c>
      <c r="AB92" s="299" t="e">
        <f ca="1">+IF(AND(ISNUMBER(OFFSET('Sanitation Data'!$E$6,0,10*ROW('Sanitation Data'!E86))),'Data Summary'!CQ92="Yes"),OFFSET('Sanitation Data'!$E$6,0,10*ROW('Sanitation Data'!E86)),NA())</f>
        <v>#N/A</v>
      </c>
      <c r="AC92" s="299" t="e">
        <f ca="1">+IF(AND(ISNUMBER(OFFSET('Sanitation Data'!$E$10,0,10*ROW('Sanitation Data'!E86))),'Data Summary'!CR92="Yes"),OFFSET('Sanitation Data'!$E$10,0,10*ROW('Sanitation Data'!E86)),NA())</f>
        <v>#N/A</v>
      </c>
      <c r="AD92" s="299" t="e">
        <f ca="1">+IF(AND(ISNUMBER(OFFSET('Sanitation Data'!$E$11,0,10*ROW('Sanitation Data'!E86))),'Data Summary'!CS92="Yes"),OFFSET('Sanitation Data'!$E$11,0,10*ROW('Sanitation Data'!E86)),NA())</f>
        <v>#N/A</v>
      </c>
      <c r="AE92" s="299" t="e">
        <f ca="1">+IF(AND(ISNUMBER(OFFSET('Sanitation Data'!$E$12,0,10*ROW('Sanitation Data'!E86))),'Data Summary'!CT92="Yes"),OFFSET('Sanitation Data'!$E$12,0,10*ROW('Sanitation Data'!E86)),NA())</f>
        <v>#N/A</v>
      </c>
      <c r="AF92" s="299" t="e">
        <f ca="1">+IF(AND(ISNUMBER(OFFSET('Sanitation Data'!$F$4,0,10*ROW('Sanitation Data'!F86))),'Data Summary'!CU92="Yes"),100-OFFSET('Sanitation Data'!$F$4,0,10*ROW('Sanitation Data'!F86)),NA())</f>
        <v>#N/A</v>
      </c>
      <c r="AG92" s="299" t="e">
        <f ca="1">+IF(AND(ISNUMBER(OFFSET('Sanitation Data'!$F$6,0,10*ROW('Sanitation Data'!F86))),'Data Summary'!CV92="Yes"),OFFSET('Sanitation Data'!$F$6,0,10*ROW('Sanitation Data'!F86)),NA())</f>
        <v>#N/A</v>
      </c>
      <c r="AH92" s="299" t="e">
        <f ca="1">+IF(AND(ISNUMBER(OFFSET('Sanitation Data'!$F$10,0,10*ROW('Sanitation Data'!F86))),'Data Summary'!CW92="Yes"),OFFSET('Sanitation Data'!$F$10,0,10*ROW('Sanitation Data'!F86)),NA())</f>
        <v>#N/A</v>
      </c>
      <c r="AI92" s="299" t="e">
        <f ca="1">+IF(AND(ISNUMBER(OFFSET('Sanitation Data'!$F$11,0,10*ROW('Sanitation Data'!F86))),'Data Summary'!CX92="Yes"),OFFSET('Sanitation Data'!$F$11,0,10*ROW('Sanitation Data'!F86)),NA())</f>
        <v>#N/A</v>
      </c>
      <c r="AJ92" s="299" t="e">
        <f ca="1">+IF(AND(ISNUMBER(OFFSET('Sanitation Data'!$F$12,0,10*ROW('Sanitation Data'!F86))),'Data Summary'!CY92="Yes"),OFFSET('Sanitation Data'!$F$12,0,10*ROW('Sanitation Data'!F86)),NA())</f>
        <v>#N/A</v>
      </c>
      <c r="AK92" s="299" t="e">
        <f ca="1">+IF(AND(ISNUMBER(OFFSET('Sanitation Data'!$G$4,0,10*ROW('Sanitation Data'!G86))),'Data Summary'!CZ92="Yes"),100-OFFSET('Sanitation Data'!$G$4,0,10*ROW('Sanitation Data'!G86)),NA())</f>
        <v>#N/A</v>
      </c>
      <c r="AL92" s="299" t="e">
        <f ca="1">+IF(AND(ISNUMBER(OFFSET('Sanitation Data'!$G$6,0,10*ROW('Sanitation Data'!G86))),'Data Summary'!DA92="Yes"),OFFSET('Sanitation Data'!$G$6,0,10*ROW('Sanitation Data'!G86)),NA())</f>
        <v>#N/A</v>
      </c>
      <c r="AM92" s="299" t="e">
        <f ca="1">+IF(AND(ISNUMBER(OFFSET('Sanitation Data'!$G$10,0,10*ROW('Sanitation Data'!G86))),'Data Summary'!DB92="Yes"),OFFSET('Sanitation Data'!$G$10,0,10*ROW('Sanitation Data'!G86)),NA())</f>
        <v>#N/A</v>
      </c>
      <c r="AN92" s="299" t="e">
        <f ca="1">+IF(AND(ISNUMBER(OFFSET('Sanitation Data'!$G$11,0,10*ROW('Sanitation Data'!G86))),'Data Summary'!DC92="Yes"),OFFSET('Sanitation Data'!$G$11,0,10*ROW('Sanitation Data'!G86)),NA())</f>
        <v>#N/A</v>
      </c>
      <c r="AO92" s="299" t="e">
        <f ca="1">+IF(AND(ISNUMBER(OFFSET('Sanitation Data'!$G$12,0,10*ROW('Sanitation Data'!G86))),'Data Summary'!DD92="Yes"),OFFSET('Sanitation Data'!$G$12,0,10*ROW('Sanitation Data'!G86)),NA())</f>
        <v>#N/A</v>
      </c>
      <c r="AP92" s="299" t="e">
        <f ca="1">+IF(AND(ISNUMBER(OFFSET('Sanitation Data'!$H$4,0,10*ROW('Sanitation Data'!H86))),'Data Summary'!DE92="Yes"),100-OFFSET('Sanitation Data'!$H$4,0,10*ROW('Sanitation Data'!H86)),NA())</f>
        <v>#N/A</v>
      </c>
      <c r="AQ92" s="299" t="e">
        <f ca="1">+IF(AND(ISNUMBER(OFFSET('Sanitation Data'!$H$6,0,10*ROW('Sanitation Data'!H86))),'Data Summary'!DF92="Yes"),OFFSET('Sanitation Data'!$H$6,0,10*ROW('Sanitation Data'!H86)),NA())</f>
        <v>#N/A</v>
      </c>
      <c r="AR92" s="299" t="e">
        <f ca="1">+IF(AND(ISNUMBER(OFFSET('Sanitation Data'!$H$10,0,10*ROW('Sanitation Data'!H86))),'Data Summary'!DG92="Yes"),OFFSET('Sanitation Data'!$H$10,0,10*ROW('Sanitation Data'!H86)),NA())</f>
        <v>#N/A</v>
      </c>
      <c r="AS92" s="299" t="e">
        <f ca="1">+IF(AND(ISNUMBER(OFFSET('Sanitation Data'!$H$11,0,10*ROW('Sanitation Data'!H86))),'Data Summary'!DH92="Yes"),OFFSET('Sanitation Data'!$H$11,0,10*ROW('Sanitation Data'!H86)),NA())</f>
        <v>#N/A</v>
      </c>
      <c r="AT92" s="299" t="e">
        <f ca="1">+IF(AND(ISNUMBER(OFFSET('Sanitation Data'!$H$12,0,10*ROW('Sanitation Data'!H86))),'Data Summary'!DI92="Yes"),OFFSET('Sanitation Data'!$H$12,0,10*ROW('Sanitation Data'!H86)),NA())</f>
        <v>#N/A</v>
      </c>
      <c r="AU92" s="299" t="e">
        <f ca="1">+IF(AND(ISNUMBER(OFFSET('Sanitation Data'!$I$4,0,10*ROW('Sanitation Data'!I86))),'Data Summary'!DJ92="Yes"),100-OFFSET('Sanitation Data'!$I$4,0,10*ROW('Sanitation Data'!I86)),NA())</f>
        <v>#N/A</v>
      </c>
      <c r="AV92" s="299" t="e">
        <f ca="1">+IF(AND(ISNUMBER(OFFSET('Sanitation Data'!$I$6,0,10*ROW('Sanitation Data'!I86))),'Data Summary'!DK92="Yes"),OFFSET('Sanitation Data'!$I$6,0,10*ROW('Sanitation Data'!I86)),NA())</f>
        <v>#N/A</v>
      </c>
      <c r="AW92" s="299" t="e">
        <f ca="1">+IF(AND(ISNUMBER(OFFSET('Sanitation Data'!$I$10,0,10*ROW('Sanitation Data'!I86))),'Data Summary'!DL92="Yes"),OFFSET('Sanitation Data'!$I$10,0,10*ROW('Sanitation Data'!I86)),NA())</f>
        <v>#N/A</v>
      </c>
      <c r="AX92" s="299" t="e">
        <f ca="1">+IF(AND(ISNUMBER(OFFSET('Sanitation Data'!$I$11,0,10*ROW('Sanitation Data'!I86))),'Data Summary'!DM92="Yes"),OFFSET('Sanitation Data'!$I$11,0,10*ROW('Sanitation Data'!I86)),NA())</f>
        <v>#N/A</v>
      </c>
      <c r="AY92" s="299" t="e">
        <f ca="1">+IF(AND(ISNUMBER(OFFSET('Sanitation Data'!$I$12,0,10*ROW('Sanitation Data'!I86))),'Data Summary'!DN92="Yes"),OFFSET('Sanitation Data'!$I$12,0,10*ROW('Sanitation Data'!I86)),NA())</f>
        <v>#N/A</v>
      </c>
      <c r="AZ92" s="300" t="e">
        <f ca="1">+IF(AND(ISNUMBER(OFFSET('Hygiene Data'!$D$5,0,10*ROW('Hygiene Data'!D86))),'Data Summary'!DO92="Yes"),OFFSET('Hygiene Data'!$D$5,0,10*ROW('Hygiene Data'!D86)),NA())</f>
        <v>#N/A</v>
      </c>
      <c r="BA92" s="300" t="e">
        <f ca="1">+IF(AND(ISNUMBER(OFFSET('Hygiene Data'!$D$7,0,10*ROW('Hygiene Data'!D86))),'Data Summary'!DP92="Yes"),OFFSET('Hygiene Data'!$D$7,0,10*ROW('Hygiene Data'!D86)),NA())</f>
        <v>#N/A</v>
      </c>
      <c r="BB92" s="300" t="e">
        <f ca="1">+IF(AND(ISNUMBER(OFFSET('Hygiene Data'!$D$9,0,10*ROW('Hygiene Data'!D86))),'Data Summary'!DQ92="Yes"),OFFSET('Hygiene Data'!$D$9,0,10*ROW('Hygiene Data'!D86)),NA())</f>
        <v>#N/A</v>
      </c>
      <c r="BC92" s="300" t="e">
        <f ca="1">+IF(AND(ISNUMBER(OFFSET('Hygiene Data'!$E$5,0,10*ROW('Hygiene Data'!E86))),'Data Summary'!DR92="Yes"),OFFSET('Hygiene Data'!$E$5,0,10*ROW('Hygiene Data'!E86)),NA())</f>
        <v>#N/A</v>
      </c>
      <c r="BD92" s="300" t="e">
        <f ca="1">+IF(AND(ISNUMBER(OFFSET('Hygiene Data'!$E$7,0,10*ROW('Hygiene Data'!E86))),'Data Summary'!DS92="Yes"),OFFSET('Hygiene Data'!$E$7,0,10*ROW('Hygiene Data'!E86)),NA())</f>
        <v>#N/A</v>
      </c>
      <c r="BE92" s="300" t="e">
        <f ca="1">+IF(AND(ISNUMBER(OFFSET('Hygiene Data'!$E$9,0,10*ROW('Hygiene Data'!E86))),'Data Summary'!DT92="Yes"),OFFSET('Hygiene Data'!$E$9,0,10*ROW('Hygiene Data'!E86)),NA())</f>
        <v>#N/A</v>
      </c>
      <c r="BF92" s="300" t="e">
        <f ca="1">+IF(AND(ISNUMBER(OFFSET('Hygiene Data'!$F$5,0,10*ROW('Hygiene Data'!F86))),'Data Summary'!DU92="Yes"),OFFSET('Hygiene Data'!$F$5,0,10*ROW('Hygiene Data'!F86)),NA())</f>
        <v>#N/A</v>
      </c>
      <c r="BG92" s="300" t="e">
        <f ca="1">+IF(AND(ISNUMBER(OFFSET('Hygiene Data'!$F$7,0,10*ROW('Hygiene Data'!F86))),'Data Summary'!DV92="Yes"),OFFSET('Hygiene Data'!$F$7,0,10*ROW('Hygiene Data'!F86)),NA())</f>
        <v>#N/A</v>
      </c>
      <c r="BH92" s="300" t="e">
        <f ca="1">+IF(AND(ISNUMBER(OFFSET('Hygiene Data'!$F$9,0,10*ROW('Hygiene Data'!F86))),'Data Summary'!DW92="Yes"),OFFSET('Hygiene Data'!$F$9,0,10*ROW('Hygiene Data'!F86)),NA())</f>
        <v>#N/A</v>
      </c>
      <c r="BI92" s="300" t="e">
        <f ca="1">+IF(AND(ISNUMBER(OFFSET('Hygiene Data'!$G$5,0,10*ROW('Hygiene Data'!G86))),'Data Summary'!DX92="Yes"),OFFSET('Hygiene Data'!$G$5,0,10*ROW('Hygiene Data'!G86)),NA())</f>
        <v>#N/A</v>
      </c>
      <c r="BJ92" s="300" t="e">
        <f ca="1">+IF(AND(ISNUMBER(OFFSET('Hygiene Data'!$G$7,0,10*ROW('Hygiene Data'!G86))),'Data Summary'!DY92="Yes"),OFFSET('Hygiene Data'!$G$7,0,10*ROW('Hygiene Data'!G86)),NA())</f>
        <v>#N/A</v>
      </c>
      <c r="BK92" s="300" t="e">
        <f ca="1">+IF(AND(ISNUMBER(OFFSET('Hygiene Data'!$G$9,0,10*ROW('Hygiene Data'!G86))),'Data Summary'!DZ92="Yes"),OFFSET('Hygiene Data'!$G$9,0,10*ROW('Hygiene Data'!G86)),NA())</f>
        <v>#N/A</v>
      </c>
      <c r="BL92" s="300" t="e">
        <f ca="1">+IF(AND(ISNUMBER(OFFSET('Hygiene Data'!$H$5,0,10*ROW('Hygiene Data'!H86))),'Data Summary'!EA92="Yes"),OFFSET('Hygiene Data'!$H$5,0,10*ROW('Hygiene Data'!H86)),NA())</f>
        <v>#N/A</v>
      </c>
      <c r="BM92" s="300" t="e">
        <f ca="1">+IF(AND(ISNUMBER(OFFSET('Hygiene Data'!$H$7,0,10*ROW('Hygiene Data'!H86))),'Data Summary'!EB92="Yes"),OFFSET('Hygiene Data'!$H$7,0,10*ROW('Hygiene Data'!H86)),NA())</f>
        <v>#N/A</v>
      </c>
      <c r="BN92" s="300" t="e">
        <f ca="1">+IF(AND(ISNUMBER(OFFSET('Hygiene Data'!$H$9,0,10*ROW('Hygiene Data'!H86))),'Data Summary'!EC92="Yes"),OFFSET('Hygiene Data'!$H$9,0,10*ROW('Hygiene Data'!H86)),NA())</f>
        <v>#N/A</v>
      </c>
      <c r="BO92" s="300" t="e">
        <f ca="1">+IF(AND(ISNUMBER(OFFSET('Hygiene Data'!$I$5,0,10*ROW('Hygiene Data'!I86))),'Data Summary'!ED92="Yes"),OFFSET('Hygiene Data'!$I$5,0,10*ROW('Hygiene Data'!I86)),NA())</f>
        <v>#N/A</v>
      </c>
      <c r="BP92" s="300" t="e">
        <f ca="1">+IF(AND(ISNUMBER(OFFSET('Hygiene Data'!$I$7,0,10*ROW('Hygiene Data'!I86))),'Data Summary'!EE92="Yes"),OFFSET('Hygiene Data'!$I$7,0,10*ROW('Hygiene Data'!I86)),NA())</f>
        <v>#N/A</v>
      </c>
      <c r="BQ92" s="300" t="e">
        <f ca="1">+IF(AND(ISNUMBER(OFFSET('Hygiene Data'!$I$9,0,10*ROW('Hygiene Data'!I86))),'Data Summary'!EF92="Yes"),OFFSET('Hygiene Data'!$I$9,0,10*ROW('Hygiene Data'!I86)),NA())</f>
        <v>#N/A</v>
      </c>
    </row>
    <row r="93" spans="1:69" x14ac:dyDescent="0.2">
      <c r="A93" s="296" t="e">
        <f ca="1">+RIGHT('Data Summary'!A93,LEN('Data Summary'!A93)-9)</f>
        <v>#VALUE!</v>
      </c>
      <c r="B93" s="270" t="str">
        <f ca="1">+IF(ISTEXT('Data Summary'!B93),'Data Summary'!B93,"")</f>
        <v/>
      </c>
      <c r="C93" s="297" t="e">
        <f ca="1">+VALUE('Data Summary'!C93)</f>
        <v>#VALUE!</v>
      </c>
      <c r="D93" s="298" t="e">
        <f ca="1">+IF(AND(ISNUMBER(OFFSET('Water Data'!$D$4,0,10*ROW('Water Data'!D87))),'Data Summary'!BS93="Yes"),100-OFFSET('Water Data'!$D$4,0,10*ROW('Water Data'!D87)),NA())</f>
        <v>#N/A</v>
      </c>
      <c r="E93" s="298" t="e">
        <f ca="1">+IF(AND(ISNUMBER(OFFSET('Water Data'!$D$6,0,10*ROW('Water Data'!D87))),'Data Summary'!BT93="Yes"),OFFSET('Water Data'!$D$6,0,10*ROW('Water Data'!D87)),NA())</f>
        <v>#N/A</v>
      </c>
      <c r="F93" s="298" t="e">
        <f ca="1">+IF(AND(ISNUMBER(OFFSET('Water Data'!$D$9,0,10*ROW('Water Data'!D87))),'Data Summary'!BU93="Yes"),OFFSET('Water Data'!$D$9,0,10*ROW('Water Data'!D87)),NA())</f>
        <v>#N/A</v>
      </c>
      <c r="G93" s="298" t="e">
        <f ca="1">+IF(AND(ISNUMBER(OFFSET('Water Data'!$E$4,0,10*ROW('Water Data'!E87))),'Data Summary'!BV93="Yes"),100-OFFSET('Water Data'!$E$4,0,10*ROW('Water Data'!E87)),NA())</f>
        <v>#N/A</v>
      </c>
      <c r="H93" s="298" t="e">
        <f ca="1">+IF(AND(ISNUMBER(OFFSET('Water Data'!$E$6,0,10*ROW('Water Data'!E87))),'Data Summary'!BW93="Yes"),OFFSET('Water Data'!$E$6,0,10*ROW('Water Data'!E87)),NA())</f>
        <v>#N/A</v>
      </c>
      <c r="I93" s="298" t="e">
        <f ca="1">+IF(AND(ISNUMBER(OFFSET('Water Data'!$E$9,0,10*ROW('Water Data'!E87))),'Data Summary'!BX93="Yes"),OFFSET('Water Data'!$E$9,0,10*ROW('Water Data'!E87)),NA())</f>
        <v>#N/A</v>
      </c>
      <c r="J93" s="298" t="e">
        <f ca="1">+IF(AND(ISNUMBER(OFFSET('Water Data'!$F$4,0,10*ROW('Water Data'!F87))),'Data Summary'!BY93="Yes"),100-OFFSET('Water Data'!$F$4,0,10*ROW('Water Data'!F87)),NA())</f>
        <v>#N/A</v>
      </c>
      <c r="K93" s="298" t="e">
        <f ca="1">+IF(AND(ISNUMBER(OFFSET('Water Data'!$F$6,0,10*ROW('Water Data'!F87))),'Data Summary'!BZ93="Yes"),OFFSET('Water Data'!$F$6,0,10*ROW('Water Data'!F87)),NA())</f>
        <v>#N/A</v>
      </c>
      <c r="L93" s="298" t="e">
        <f ca="1">+IF(AND(ISNUMBER(OFFSET('Water Data'!$F$9,0,10*ROW('Water Data'!F87))),'Data Summary'!CA93="Yes"),OFFSET('Water Data'!$F$9,0,10*ROW('Water Data'!F87)),NA())</f>
        <v>#N/A</v>
      </c>
      <c r="M93" s="298" t="e">
        <f ca="1">+IF(AND(ISNUMBER(OFFSET('Water Data'!$G$4,0,10*ROW('Water Data'!G87))),'Data Summary'!CB93="Yes"),100-OFFSET('Water Data'!$G$4,0,10*ROW('Water Data'!G87)),NA())</f>
        <v>#N/A</v>
      </c>
      <c r="N93" s="298" t="e">
        <f ca="1">+IF(AND(ISNUMBER(OFFSET('Water Data'!$G$6,0,10*ROW('Water Data'!G87))),'Data Summary'!CC93="Yes"),OFFSET('Water Data'!$G$6,0,10*ROW('Water Data'!G87)),NA())</f>
        <v>#N/A</v>
      </c>
      <c r="O93" s="298" t="e">
        <f ca="1">+IF(AND(ISNUMBER(OFFSET('Water Data'!$G$9,0,10*ROW('Water Data'!G87))),'Data Summary'!CD93="Yes"),OFFSET('Water Data'!$G$9,0,10*ROW('Water Data'!G87)),NA())</f>
        <v>#N/A</v>
      </c>
      <c r="P93" s="298" t="e">
        <f ca="1">+IF(AND(ISNUMBER(OFFSET('Water Data'!$H$4,0,10*ROW('Water Data'!H87))),'Data Summary'!CE93="Yes"),100-OFFSET('Water Data'!$H$4,0,10*ROW('Water Data'!H87)),NA())</f>
        <v>#N/A</v>
      </c>
      <c r="Q93" s="298" t="e">
        <f ca="1">+IF(AND(ISNUMBER(OFFSET('Water Data'!$H$6,0,10*ROW('Water Data'!H87))),'Data Summary'!CF93="Yes"),OFFSET('Water Data'!$H$6,0,10*ROW('Water Data'!H87)),NA())</f>
        <v>#N/A</v>
      </c>
      <c r="R93" s="298" t="e">
        <f ca="1">+IF(AND(ISNUMBER(OFFSET('Water Data'!$H$9,0,10*ROW('Water Data'!H87))),'Data Summary'!CG93="Yes"),OFFSET('Water Data'!$H$9,0,10*ROW('Water Data'!H87)),NA())</f>
        <v>#N/A</v>
      </c>
      <c r="S93" s="298" t="e">
        <f ca="1">+IF(AND(ISNUMBER(OFFSET('Water Data'!$I$4,0,10*ROW('Water Data'!I87))),'Data Summary'!CH93="Yes"),100-OFFSET('Water Data'!$I$4,0,10*ROW('Water Data'!I87)),NA())</f>
        <v>#N/A</v>
      </c>
      <c r="T93" s="298" t="e">
        <f ca="1">+IF(AND(ISNUMBER(OFFSET('Water Data'!$I$6,0,10*ROW('Water Data'!I87))),'Data Summary'!CI93="Yes"),OFFSET('Water Data'!$I$6,0,10*ROW('Water Data'!I87)),NA())</f>
        <v>#N/A</v>
      </c>
      <c r="U93" s="298" t="e">
        <f ca="1">+IF(AND(ISNUMBER(OFFSET('Water Data'!$I$9,0,10*ROW('Water Data'!I87))),'Data Summary'!CJ93="Yes"),OFFSET('Water Data'!$I$9,0,10*ROW('Water Data'!I87)),NA())</f>
        <v>#N/A</v>
      </c>
      <c r="V93" s="299" t="e">
        <f ca="1">+IF(AND(ISNUMBER(OFFSET('Sanitation Data'!$D$4,0,10*ROW('Sanitation Data'!D87))),'Data Summary'!CK93="Yes"),100-OFFSET('Sanitation Data'!$D$4,0,10*ROW('Sanitation Data'!D87)),NA())</f>
        <v>#N/A</v>
      </c>
      <c r="W93" s="299" t="e">
        <f ca="1">+IF(AND(ISNUMBER(OFFSET('Sanitation Data'!$D$6,0,10*ROW('Sanitation Data'!D87))),'Data Summary'!CL93="Yes"),OFFSET('Sanitation Data'!$D$6,0,10*ROW('Sanitation Data'!D87)),NA())</f>
        <v>#N/A</v>
      </c>
      <c r="X93" s="299" t="e">
        <f ca="1">+IF(AND(ISNUMBER(OFFSET('Sanitation Data'!$D$10,0,10*ROW('Sanitation Data'!D87))),'Data Summary'!CM93="Yes"),OFFSET('Sanitation Data'!$D$10,0,10*ROW('Sanitation Data'!D87)),NA())</f>
        <v>#N/A</v>
      </c>
      <c r="Y93" s="299" t="e">
        <f ca="1">+IF(AND(ISNUMBER(OFFSET('Sanitation Data'!$D$11,0,10*ROW('Sanitation Data'!D87))),'Data Summary'!CN93="Yes"),OFFSET('Sanitation Data'!$D$11,0,10*ROW('Sanitation Data'!D87)),NA())</f>
        <v>#N/A</v>
      </c>
      <c r="Z93" s="299" t="e">
        <f ca="1">+IF(AND(ISNUMBER(OFFSET('Sanitation Data'!$D$12,0,10*ROW('Sanitation Data'!D87))),'Data Summary'!CO93="Yes"),OFFSET('Sanitation Data'!$D$12,0,10*ROW('Sanitation Data'!D87)),NA())</f>
        <v>#N/A</v>
      </c>
      <c r="AA93" s="299" t="e">
        <f ca="1">+IF(AND(ISNUMBER(OFFSET('Sanitation Data'!$E$4,0,10*ROW('Sanitation Data'!E87))),'Data Summary'!CP93="Yes"),100-OFFSET('Sanitation Data'!$E$4,0,10*ROW('Sanitation Data'!E87)),NA())</f>
        <v>#N/A</v>
      </c>
      <c r="AB93" s="299" t="e">
        <f ca="1">+IF(AND(ISNUMBER(OFFSET('Sanitation Data'!$E$6,0,10*ROW('Sanitation Data'!E87))),'Data Summary'!CQ93="Yes"),OFFSET('Sanitation Data'!$E$6,0,10*ROW('Sanitation Data'!E87)),NA())</f>
        <v>#N/A</v>
      </c>
      <c r="AC93" s="299" t="e">
        <f ca="1">+IF(AND(ISNUMBER(OFFSET('Sanitation Data'!$E$10,0,10*ROW('Sanitation Data'!E87))),'Data Summary'!CR93="Yes"),OFFSET('Sanitation Data'!$E$10,0,10*ROW('Sanitation Data'!E87)),NA())</f>
        <v>#N/A</v>
      </c>
      <c r="AD93" s="299" t="e">
        <f ca="1">+IF(AND(ISNUMBER(OFFSET('Sanitation Data'!$E$11,0,10*ROW('Sanitation Data'!E87))),'Data Summary'!CS93="Yes"),OFFSET('Sanitation Data'!$E$11,0,10*ROW('Sanitation Data'!E87)),NA())</f>
        <v>#N/A</v>
      </c>
      <c r="AE93" s="299" t="e">
        <f ca="1">+IF(AND(ISNUMBER(OFFSET('Sanitation Data'!$E$12,0,10*ROW('Sanitation Data'!E87))),'Data Summary'!CT93="Yes"),OFFSET('Sanitation Data'!$E$12,0,10*ROW('Sanitation Data'!E87)),NA())</f>
        <v>#N/A</v>
      </c>
      <c r="AF93" s="299" t="e">
        <f ca="1">+IF(AND(ISNUMBER(OFFSET('Sanitation Data'!$F$4,0,10*ROW('Sanitation Data'!F87))),'Data Summary'!CU93="Yes"),100-OFFSET('Sanitation Data'!$F$4,0,10*ROW('Sanitation Data'!F87)),NA())</f>
        <v>#N/A</v>
      </c>
      <c r="AG93" s="299" t="e">
        <f ca="1">+IF(AND(ISNUMBER(OFFSET('Sanitation Data'!$F$6,0,10*ROW('Sanitation Data'!F87))),'Data Summary'!CV93="Yes"),OFFSET('Sanitation Data'!$F$6,0,10*ROW('Sanitation Data'!F87)),NA())</f>
        <v>#N/A</v>
      </c>
      <c r="AH93" s="299" t="e">
        <f ca="1">+IF(AND(ISNUMBER(OFFSET('Sanitation Data'!$F$10,0,10*ROW('Sanitation Data'!F87))),'Data Summary'!CW93="Yes"),OFFSET('Sanitation Data'!$F$10,0,10*ROW('Sanitation Data'!F87)),NA())</f>
        <v>#N/A</v>
      </c>
      <c r="AI93" s="299" t="e">
        <f ca="1">+IF(AND(ISNUMBER(OFFSET('Sanitation Data'!$F$11,0,10*ROW('Sanitation Data'!F87))),'Data Summary'!CX93="Yes"),OFFSET('Sanitation Data'!$F$11,0,10*ROW('Sanitation Data'!F87)),NA())</f>
        <v>#N/A</v>
      </c>
      <c r="AJ93" s="299" t="e">
        <f ca="1">+IF(AND(ISNUMBER(OFFSET('Sanitation Data'!$F$12,0,10*ROW('Sanitation Data'!F87))),'Data Summary'!CY93="Yes"),OFFSET('Sanitation Data'!$F$12,0,10*ROW('Sanitation Data'!F87)),NA())</f>
        <v>#N/A</v>
      </c>
      <c r="AK93" s="299" t="e">
        <f ca="1">+IF(AND(ISNUMBER(OFFSET('Sanitation Data'!$G$4,0,10*ROW('Sanitation Data'!G87))),'Data Summary'!CZ93="Yes"),100-OFFSET('Sanitation Data'!$G$4,0,10*ROW('Sanitation Data'!G87)),NA())</f>
        <v>#N/A</v>
      </c>
      <c r="AL93" s="299" t="e">
        <f ca="1">+IF(AND(ISNUMBER(OFFSET('Sanitation Data'!$G$6,0,10*ROW('Sanitation Data'!G87))),'Data Summary'!DA93="Yes"),OFFSET('Sanitation Data'!$G$6,0,10*ROW('Sanitation Data'!G87)),NA())</f>
        <v>#N/A</v>
      </c>
      <c r="AM93" s="299" t="e">
        <f ca="1">+IF(AND(ISNUMBER(OFFSET('Sanitation Data'!$G$10,0,10*ROW('Sanitation Data'!G87))),'Data Summary'!DB93="Yes"),OFFSET('Sanitation Data'!$G$10,0,10*ROW('Sanitation Data'!G87)),NA())</f>
        <v>#N/A</v>
      </c>
      <c r="AN93" s="299" t="e">
        <f ca="1">+IF(AND(ISNUMBER(OFFSET('Sanitation Data'!$G$11,0,10*ROW('Sanitation Data'!G87))),'Data Summary'!DC93="Yes"),OFFSET('Sanitation Data'!$G$11,0,10*ROW('Sanitation Data'!G87)),NA())</f>
        <v>#N/A</v>
      </c>
      <c r="AO93" s="299" t="e">
        <f ca="1">+IF(AND(ISNUMBER(OFFSET('Sanitation Data'!$G$12,0,10*ROW('Sanitation Data'!G87))),'Data Summary'!DD93="Yes"),OFFSET('Sanitation Data'!$G$12,0,10*ROW('Sanitation Data'!G87)),NA())</f>
        <v>#N/A</v>
      </c>
      <c r="AP93" s="299" t="e">
        <f ca="1">+IF(AND(ISNUMBER(OFFSET('Sanitation Data'!$H$4,0,10*ROW('Sanitation Data'!H87))),'Data Summary'!DE93="Yes"),100-OFFSET('Sanitation Data'!$H$4,0,10*ROW('Sanitation Data'!H87)),NA())</f>
        <v>#N/A</v>
      </c>
      <c r="AQ93" s="299" t="e">
        <f ca="1">+IF(AND(ISNUMBER(OFFSET('Sanitation Data'!$H$6,0,10*ROW('Sanitation Data'!H87))),'Data Summary'!DF93="Yes"),OFFSET('Sanitation Data'!$H$6,0,10*ROW('Sanitation Data'!H87)),NA())</f>
        <v>#N/A</v>
      </c>
      <c r="AR93" s="299" t="e">
        <f ca="1">+IF(AND(ISNUMBER(OFFSET('Sanitation Data'!$H$10,0,10*ROW('Sanitation Data'!H87))),'Data Summary'!DG93="Yes"),OFFSET('Sanitation Data'!$H$10,0,10*ROW('Sanitation Data'!H87)),NA())</f>
        <v>#N/A</v>
      </c>
      <c r="AS93" s="299" t="e">
        <f ca="1">+IF(AND(ISNUMBER(OFFSET('Sanitation Data'!$H$11,0,10*ROW('Sanitation Data'!H87))),'Data Summary'!DH93="Yes"),OFFSET('Sanitation Data'!$H$11,0,10*ROW('Sanitation Data'!H87)),NA())</f>
        <v>#N/A</v>
      </c>
      <c r="AT93" s="299" t="e">
        <f ca="1">+IF(AND(ISNUMBER(OFFSET('Sanitation Data'!$H$12,0,10*ROW('Sanitation Data'!H87))),'Data Summary'!DI93="Yes"),OFFSET('Sanitation Data'!$H$12,0,10*ROW('Sanitation Data'!H87)),NA())</f>
        <v>#N/A</v>
      </c>
      <c r="AU93" s="299" t="e">
        <f ca="1">+IF(AND(ISNUMBER(OFFSET('Sanitation Data'!$I$4,0,10*ROW('Sanitation Data'!I87))),'Data Summary'!DJ93="Yes"),100-OFFSET('Sanitation Data'!$I$4,0,10*ROW('Sanitation Data'!I87)),NA())</f>
        <v>#N/A</v>
      </c>
      <c r="AV93" s="299" t="e">
        <f ca="1">+IF(AND(ISNUMBER(OFFSET('Sanitation Data'!$I$6,0,10*ROW('Sanitation Data'!I87))),'Data Summary'!DK93="Yes"),OFFSET('Sanitation Data'!$I$6,0,10*ROW('Sanitation Data'!I87)),NA())</f>
        <v>#N/A</v>
      </c>
      <c r="AW93" s="299" t="e">
        <f ca="1">+IF(AND(ISNUMBER(OFFSET('Sanitation Data'!$I$10,0,10*ROW('Sanitation Data'!I87))),'Data Summary'!DL93="Yes"),OFFSET('Sanitation Data'!$I$10,0,10*ROW('Sanitation Data'!I87)),NA())</f>
        <v>#N/A</v>
      </c>
      <c r="AX93" s="299" t="e">
        <f ca="1">+IF(AND(ISNUMBER(OFFSET('Sanitation Data'!$I$11,0,10*ROW('Sanitation Data'!I87))),'Data Summary'!DM93="Yes"),OFFSET('Sanitation Data'!$I$11,0,10*ROW('Sanitation Data'!I87)),NA())</f>
        <v>#N/A</v>
      </c>
      <c r="AY93" s="299" t="e">
        <f ca="1">+IF(AND(ISNUMBER(OFFSET('Sanitation Data'!$I$12,0,10*ROW('Sanitation Data'!I87))),'Data Summary'!DN93="Yes"),OFFSET('Sanitation Data'!$I$12,0,10*ROW('Sanitation Data'!I87)),NA())</f>
        <v>#N/A</v>
      </c>
      <c r="AZ93" s="300" t="e">
        <f ca="1">+IF(AND(ISNUMBER(OFFSET('Hygiene Data'!$D$5,0,10*ROW('Hygiene Data'!D87))),'Data Summary'!DO93="Yes"),OFFSET('Hygiene Data'!$D$5,0,10*ROW('Hygiene Data'!D87)),NA())</f>
        <v>#N/A</v>
      </c>
      <c r="BA93" s="300" t="e">
        <f ca="1">+IF(AND(ISNUMBER(OFFSET('Hygiene Data'!$D$7,0,10*ROW('Hygiene Data'!D87))),'Data Summary'!DP93="Yes"),OFFSET('Hygiene Data'!$D$7,0,10*ROW('Hygiene Data'!D87)),NA())</f>
        <v>#N/A</v>
      </c>
      <c r="BB93" s="300" t="e">
        <f ca="1">+IF(AND(ISNUMBER(OFFSET('Hygiene Data'!$D$9,0,10*ROW('Hygiene Data'!D87))),'Data Summary'!DQ93="Yes"),OFFSET('Hygiene Data'!$D$9,0,10*ROW('Hygiene Data'!D87)),NA())</f>
        <v>#N/A</v>
      </c>
      <c r="BC93" s="300" t="e">
        <f ca="1">+IF(AND(ISNUMBER(OFFSET('Hygiene Data'!$E$5,0,10*ROW('Hygiene Data'!E87))),'Data Summary'!DR93="Yes"),OFFSET('Hygiene Data'!$E$5,0,10*ROW('Hygiene Data'!E87)),NA())</f>
        <v>#N/A</v>
      </c>
      <c r="BD93" s="300" t="e">
        <f ca="1">+IF(AND(ISNUMBER(OFFSET('Hygiene Data'!$E$7,0,10*ROW('Hygiene Data'!E87))),'Data Summary'!DS93="Yes"),OFFSET('Hygiene Data'!$E$7,0,10*ROW('Hygiene Data'!E87)),NA())</f>
        <v>#N/A</v>
      </c>
      <c r="BE93" s="300" t="e">
        <f ca="1">+IF(AND(ISNUMBER(OFFSET('Hygiene Data'!$E$9,0,10*ROW('Hygiene Data'!E87))),'Data Summary'!DT93="Yes"),OFFSET('Hygiene Data'!$E$9,0,10*ROW('Hygiene Data'!E87)),NA())</f>
        <v>#N/A</v>
      </c>
      <c r="BF93" s="300" t="e">
        <f ca="1">+IF(AND(ISNUMBER(OFFSET('Hygiene Data'!$F$5,0,10*ROW('Hygiene Data'!F87))),'Data Summary'!DU93="Yes"),OFFSET('Hygiene Data'!$F$5,0,10*ROW('Hygiene Data'!F87)),NA())</f>
        <v>#N/A</v>
      </c>
      <c r="BG93" s="300" t="e">
        <f ca="1">+IF(AND(ISNUMBER(OFFSET('Hygiene Data'!$F$7,0,10*ROW('Hygiene Data'!F87))),'Data Summary'!DV93="Yes"),OFFSET('Hygiene Data'!$F$7,0,10*ROW('Hygiene Data'!F87)),NA())</f>
        <v>#N/A</v>
      </c>
      <c r="BH93" s="300" t="e">
        <f ca="1">+IF(AND(ISNUMBER(OFFSET('Hygiene Data'!$F$9,0,10*ROW('Hygiene Data'!F87))),'Data Summary'!DW93="Yes"),OFFSET('Hygiene Data'!$F$9,0,10*ROW('Hygiene Data'!F87)),NA())</f>
        <v>#N/A</v>
      </c>
      <c r="BI93" s="300" t="e">
        <f ca="1">+IF(AND(ISNUMBER(OFFSET('Hygiene Data'!$G$5,0,10*ROW('Hygiene Data'!G87))),'Data Summary'!DX93="Yes"),OFFSET('Hygiene Data'!$G$5,0,10*ROW('Hygiene Data'!G87)),NA())</f>
        <v>#N/A</v>
      </c>
      <c r="BJ93" s="300" t="e">
        <f ca="1">+IF(AND(ISNUMBER(OFFSET('Hygiene Data'!$G$7,0,10*ROW('Hygiene Data'!G87))),'Data Summary'!DY93="Yes"),OFFSET('Hygiene Data'!$G$7,0,10*ROW('Hygiene Data'!G87)),NA())</f>
        <v>#N/A</v>
      </c>
      <c r="BK93" s="300" t="e">
        <f ca="1">+IF(AND(ISNUMBER(OFFSET('Hygiene Data'!$G$9,0,10*ROW('Hygiene Data'!G87))),'Data Summary'!DZ93="Yes"),OFFSET('Hygiene Data'!$G$9,0,10*ROW('Hygiene Data'!G87)),NA())</f>
        <v>#N/A</v>
      </c>
      <c r="BL93" s="300" t="e">
        <f ca="1">+IF(AND(ISNUMBER(OFFSET('Hygiene Data'!$H$5,0,10*ROW('Hygiene Data'!H87))),'Data Summary'!EA93="Yes"),OFFSET('Hygiene Data'!$H$5,0,10*ROW('Hygiene Data'!H87)),NA())</f>
        <v>#N/A</v>
      </c>
      <c r="BM93" s="300" t="e">
        <f ca="1">+IF(AND(ISNUMBER(OFFSET('Hygiene Data'!$H$7,0,10*ROW('Hygiene Data'!H87))),'Data Summary'!EB93="Yes"),OFFSET('Hygiene Data'!$H$7,0,10*ROW('Hygiene Data'!H87)),NA())</f>
        <v>#N/A</v>
      </c>
      <c r="BN93" s="300" t="e">
        <f ca="1">+IF(AND(ISNUMBER(OFFSET('Hygiene Data'!$H$9,0,10*ROW('Hygiene Data'!H87))),'Data Summary'!EC93="Yes"),OFFSET('Hygiene Data'!$H$9,0,10*ROW('Hygiene Data'!H87)),NA())</f>
        <v>#N/A</v>
      </c>
      <c r="BO93" s="300" t="e">
        <f ca="1">+IF(AND(ISNUMBER(OFFSET('Hygiene Data'!$I$5,0,10*ROW('Hygiene Data'!I87))),'Data Summary'!ED93="Yes"),OFFSET('Hygiene Data'!$I$5,0,10*ROW('Hygiene Data'!I87)),NA())</f>
        <v>#N/A</v>
      </c>
      <c r="BP93" s="300" t="e">
        <f ca="1">+IF(AND(ISNUMBER(OFFSET('Hygiene Data'!$I$7,0,10*ROW('Hygiene Data'!I87))),'Data Summary'!EE93="Yes"),OFFSET('Hygiene Data'!$I$7,0,10*ROW('Hygiene Data'!I87)),NA())</f>
        <v>#N/A</v>
      </c>
      <c r="BQ93" s="300" t="e">
        <f ca="1">+IF(AND(ISNUMBER(OFFSET('Hygiene Data'!$I$9,0,10*ROW('Hygiene Data'!I87))),'Data Summary'!EF93="Yes"),OFFSET('Hygiene Data'!$I$9,0,10*ROW('Hygiene Data'!I87)),NA())</f>
        <v>#N/A</v>
      </c>
    </row>
    <row r="94" spans="1:69" x14ac:dyDescent="0.2">
      <c r="A94" s="296" t="e">
        <f ca="1">+RIGHT('Data Summary'!A94,LEN('Data Summary'!A94)-9)</f>
        <v>#VALUE!</v>
      </c>
      <c r="B94" s="270" t="str">
        <f ca="1">+IF(ISTEXT('Data Summary'!B94),'Data Summary'!B94,"")</f>
        <v/>
      </c>
      <c r="C94" s="297" t="e">
        <f ca="1">+VALUE('Data Summary'!C94)</f>
        <v>#VALUE!</v>
      </c>
      <c r="D94" s="298" t="e">
        <f ca="1">+IF(AND(ISNUMBER(OFFSET('Water Data'!$D$4,0,10*ROW('Water Data'!D88))),'Data Summary'!BS94="Yes"),100-OFFSET('Water Data'!$D$4,0,10*ROW('Water Data'!D88)),NA())</f>
        <v>#N/A</v>
      </c>
      <c r="E94" s="298" t="e">
        <f ca="1">+IF(AND(ISNUMBER(OFFSET('Water Data'!$D$6,0,10*ROW('Water Data'!D88))),'Data Summary'!BT94="Yes"),OFFSET('Water Data'!$D$6,0,10*ROW('Water Data'!D88)),NA())</f>
        <v>#N/A</v>
      </c>
      <c r="F94" s="298" t="e">
        <f ca="1">+IF(AND(ISNUMBER(OFFSET('Water Data'!$D$9,0,10*ROW('Water Data'!D88))),'Data Summary'!BU94="Yes"),OFFSET('Water Data'!$D$9,0,10*ROW('Water Data'!D88)),NA())</f>
        <v>#N/A</v>
      </c>
      <c r="G94" s="298" t="e">
        <f ca="1">+IF(AND(ISNUMBER(OFFSET('Water Data'!$E$4,0,10*ROW('Water Data'!E88))),'Data Summary'!BV94="Yes"),100-OFFSET('Water Data'!$E$4,0,10*ROW('Water Data'!E88)),NA())</f>
        <v>#N/A</v>
      </c>
      <c r="H94" s="298" t="e">
        <f ca="1">+IF(AND(ISNUMBER(OFFSET('Water Data'!$E$6,0,10*ROW('Water Data'!E88))),'Data Summary'!BW94="Yes"),OFFSET('Water Data'!$E$6,0,10*ROW('Water Data'!E88)),NA())</f>
        <v>#N/A</v>
      </c>
      <c r="I94" s="298" t="e">
        <f ca="1">+IF(AND(ISNUMBER(OFFSET('Water Data'!$E$9,0,10*ROW('Water Data'!E88))),'Data Summary'!BX94="Yes"),OFFSET('Water Data'!$E$9,0,10*ROW('Water Data'!E88)),NA())</f>
        <v>#N/A</v>
      </c>
      <c r="J94" s="298" t="e">
        <f ca="1">+IF(AND(ISNUMBER(OFFSET('Water Data'!$F$4,0,10*ROW('Water Data'!F88))),'Data Summary'!BY94="Yes"),100-OFFSET('Water Data'!$F$4,0,10*ROW('Water Data'!F88)),NA())</f>
        <v>#N/A</v>
      </c>
      <c r="K94" s="298" t="e">
        <f ca="1">+IF(AND(ISNUMBER(OFFSET('Water Data'!$F$6,0,10*ROW('Water Data'!F88))),'Data Summary'!BZ94="Yes"),OFFSET('Water Data'!$F$6,0,10*ROW('Water Data'!F88)),NA())</f>
        <v>#N/A</v>
      </c>
      <c r="L94" s="298" t="e">
        <f ca="1">+IF(AND(ISNUMBER(OFFSET('Water Data'!$F$9,0,10*ROW('Water Data'!F88))),'Data Summary'!CA94="Yes"),OFFSET('Water Data'!$F$9,0,10*ROW('Water Data'!F88)),NA())</f>
        <v>#N/A</v>
      </c>
      <c r="M94" s="298" t="e">
        <f ca="1">+IF(AND(ISNUMBER(OFFSET('Water Data'!$G$4,0,10*ROW('Water Data'!G88))),'Data Summary'!CB94="Yes"),100-OFFSET('Water Data'!$G$4,0,10*ROW('Water Data'!G88)),NA())</f>
        <v>#N/A</v>
      </c>
      <c r="N94" s="298" t="e">
        <f ca="1">+IF(AND(ISNUMBER(OFFSET('Water Data'!$G$6,0,10*ROW('Water Data'!G88))),'Data Summary'!CC94="Yes"),OFFSET('Water Data'!$G$6,0,10*ROW('Water Data'!G88)),NA())</f>
        <v>#N/A</v>
      </c>
      <c r="O94" s="298" t="e">
        <f ca="1">+IF(AND(ISNUMBER(OFFSET('Water Data'!$G$9,0,10*ROW('Water Data'!G88))),'Data Summary'!CD94="Yes"),OFFSET('Water Data'!$G$9,0,10*ROW('Water Data'!G88)),NA())</f>
        <v>#N/A</v>
      </c>
      <c r="P94" s="298" t="e">
        <f ca="1">+IF(AND(ISNUMBER(OFFSET('Water Data'!$H$4,0,10*ROW('Water Data'!H88))),'Data Summary'!CE94="Yes"),100-OFFSET('Water Data'!$H$4,0,10*ROW('Water Data'!H88)),NA())</f>
        <v>#N/A</v>
      </c>
      <c r="Q94" s="298" t="e">
        <f ca="1">+IF(AND(ISNUMBER(OFFSET('Water Data'!$H$6,0,10*ROW('Water Data'!H88))),'Data Summary'!CF94="Yes"),OFFSET('Water Data'!$H$6,0,10*ROW('Water Data'!H88)),NA())</f>
        <v>#N/A</v>
      </c>
      <c r="R94" s="298" t="e">
        <f ca="1">+IF(AND(ISNUMBER(OFFSET('Water Data'!$H$9,0,10*ROW('Water Data'!H88))),'Data Summary'!CG94="Yes"),OFFSET('Water Data'!$H$9,0,10*ROW('Water Data'!H88)),NA())</f>
        <v>#N/A</v>
      </c>
      <c r="S94" s="298" t="e">
        <f ca="1">+IF(AND(ISNUMBER(OFFSET('Water Data'!$I$4,0,10*ROW('Water Data'!I88))),'Data Summary'!CH94="Yes"),100-OFFSET('Water Data'!$I$4,0,10*ROW('Water Data'!I88)),NA())</f>
        <v>#N/A</v>
      </c>
      <c r="T94" s="298" t="e">
        <f ca="1">+IF(AND(ISNUMBER(OFFSET('Water Data'!$I$6,0,10*ROW('Water Data'!I88))),'Data Summary'!CI94="Yes"),OFFSET('Water Data'!$I$6,0,10*ROW('Water Data'!I88)),NA())</f>
        <v>#N/A</v>
      </c>
      <c r="U94" s="298" t="e">
        <f ca="1">+IF(AND(ISNUMBER(OFFSET('Water Data'!$I$9,0,10*ROW('Water Data'!I88))),'Data Summary'!CJ94="Yes"),OFFSET('Water Data'!$I$9,0,10*ROW('Water Data'!I88)),NA())</f>
        <v>#N/A</v>
      </c>
      <c r="V94" s="299" t="e">
        <f ca="1">+IF(AND(ISNUMBER(OFFSET('Sanitation Data'!$D$4,0,10*ROW('Sanitation Data'!D88))),'Data Summary'!CK94="Yes"),100-OFFSET('Sanitation Data'!$D$4,0,10*ROW('Sanitation Data'!D88)),NA())</f>
        <v>#N/A</v>
      </c>
      <c r="W94" s="299" t="e">
        <f ca="1">+IF(AND(ISNUMBER(OFFSET('Sanitation Data'!$D$6,0,10*ROW('Sanitation Data'!D88))),'Data Summary'!CL94="Yes"),OFFSET('Sanitation Data'!$D$6,0,10*ROW('Sanitation Data'!D88)),NA())</f>
        <v>#N/A</v>
      </c>
      <c r="X94" s="299" t="e">
        <f ca="1">+IF(AND(ISNUMBER(OFFSET('Sanitation Data'!$D$10,0,10*ROW('Sanitation Data'!D88))),'Data Summary'!CM94="Yes"),OFFSET('Sanitation Data'!$D$10,0,10*ROW('Sanitation Data'!D88)),NA())</f>
        <v>#N/A</v>
      </c>
      <c r="Y94" s="299" t="e">
        <f ca="1">+IF(AND(ISNUMBER(OFFSET('Sanitation Data'!$D$11,0,10*ROW('Sanitation Data'!D88))),'Data Summary'!CN94="Yes"),OFFSET('Sanitation Data'!$D$11,0,10*ROW('Sanitation Data'!D88)),NA())</f>
        <v>#N/A</v>
      </c>
      <c r="Z94" s="299" t="e">
        <f ca="1">+IF(AND(ISNUMBER(OFFSET('Sanitation Data'!$D$12,0,10*ROW('Sanitation Data'!D88))),'Data Summary'!CO94="Yes"),OFFSET('Sanitation Data'!$D$12,0,10*ROW('Sanitation Data'!D88)),NA())</f>
        <v>#N/A</v>
      </c>
      <c r="AA94" s="299" t="e">
        <f ca="1">+IF(AND(ISNUMBER(OFFSET('Sanitation Data'!$E$4,0,10*ROW('Sanitation Data'!E88))),'Data Summary'!CP94="Yes"),100-OFFSET('Sanitation Data'!$E$4,0,10*ROW('Sanitation Data'!E88)),NA())</f>
        <v>#N/A</v>
      </c>
      <c r="AB94" s="299" t="e">
        <f ca="1">+IF(AND(ISNUMBER(OFFSET('Sanitation Data'!$E$6,0,10*ROW('Sanitation Data'!E88))),'Data Summary'!CQ94="Yes"),OFFSET('Sanitation Data'!$E$6,0,10*ROW('Sanitation Data'!E88)),NA())</f>
        <v>#N/A</v>
      </c>
      <c r="AC94" s="299" t="e">
        <f ca="1">+IF(AND(ISNUMBER(OFFSET('Sanitation Data'!$E$10,0,10*ROW('Sanitation Data'!E88))),'Data Summary'!CR94="Yes"),OFFSET('Sanitation Data'!$E$10,0,10*ROW('Sanitation Data'!E88)),NA())</f>
        <v>#N/A</v>
      </c>
      <c r="AD94" s="299" t="e">
        <f ca="1">+IF(AND(ISNUMBER(OFFSET('Sanitation Data'!$E$11,0,10*ROW('Sanitation Data'!E88))),'Data Summary'!CS94="Yes"),OFFSET('Sanitation Data'!$E$11,0,10*ROW('Sanitation Data'!E88)),NA())</f>
        <v>#N/A</v>
      </c>
      <c r="AE94" s="299" t="e">
        <f ca="1">+IF(AND(ISNUMBER(OFFSET('Sanitation Data'!$E$12,0,10*ROW('Sanitation Data'!E88))),'Data Summary'!CT94="Yes"),OFFSET('Sanitation Data'!$E$12,0,10*ROW('Sanitation Data'!E88)),NA())</f>
        <v>#N/A</v>
      </c>
      <c r="AF94" s="299" t="e">
        <f ca="1">+IF(AND(ISNUMBER(OFFSET('Sanitation Data'!$F$4,0,10*ROW('Sanitation Data'!F88))),'Data Summary'!CU94="Yes"),100-OFFSET('Sanitation Data'!$F$4,0,10*ROW('Sanitation Data'!F88)),NA())</f>
        <v>#N/A</v>
      </c>
      <c r="AG94" s="299" t="e">
        <f ca="1">+IF(AND(ISNUMBER(OFFSET('Sanitation Data'!$F$6,0,10*ROW('Sanitation Data'!F88))),'Data Summary'!CV94="Yes"),OFFSET('Sanitation Data'!$F$6,0,10*ROW('Sanitation Data'!F88)),NA())</f>
        <v>#N/A</v>
      </c>
      <c r="AH94" s="299" t="e">
        <f ca="1">+IF(AND(ISNUMBER(OFFSET('Sanitation Data'!$F$10,0,10*ROW('Sanitation Data'!F88))),'Data Summary'!CW94="Yes"),OFFSET('Sanitation Data'!$F$10,0,10*ROW('Sanitation Data'!F88)),NA())</f>
        <v>#N/A</v>
      </c>
      <c r="AI94" s="299" t="e">
        <f ca="1">+IF(AND(ISNUMBER(OFFSET('Sanitation Data'!$F$11,0,10*ROW('Sanitation Data'!F88))),'Data Summary'!CX94="Yes"),OFFSET('Sanitation Data'!$F$11,0,10*ROW('Sanitation Data'!F88)),NA())</f>
        <v>#N/A</v>
      </c>
      <c r="AJ94" s="299" t="e">
        <f ca="1">+IF(AND(ISNUMBER(OFFSET('Sanitation Data'!$F$12,0,10*ROW('Sanitation Data'!F88))),'Data Summary'!CY94="Yes"),OFFSET('Sanitation Data'!$F$12,0,10*ROW('Sanitation Data'!F88)),NA())</f>
        <v>#N/A</v>
      </c>
      <c r="AK94" s="299" t="e">
        <f ca="1">+IF(AND(ISNUMBER(OFFSET('Sanitation Data'!$G$4,0,10*ROW('Sanitation Data'!G88))),'Data Summary'!CZ94="Yes"),100-OFFSET('Sanitation Data'!$G$4,0,10*ROW('Sanitation Data'!G88)),NA())</f>
        <v>#N/A</v>
      </c>
      <c r="AL94" s="299" t="e">
        <f ca="1">+IF(AND(ISNUMBER(OFFSET('Sanitation Data'!$G$6,0,10*ROW('Sanitation Data'!G88))),'Data Summary'!DA94="Yes"),OFFSET('Sanitation Data'!$G$6,0,10*ROW('Sanitation Data'!G88)),NA())</f>
        <v>#N/A</v>
      </c>
      <c r="AM94" s="299" t="e">
        <f ca="1">+IF(AND(ISNUMBER(OFFSET('Sanitation Data'!$G$10,0,10*ROW('Sanitation Data'!G88))),'Data Summary'!DB94="Yes"),OFFSET('Sanitation Data'!$G$10,0,10*ROW('Sanitation Data'!G88)),NA())</f>
        <v>#N/A</v>
      </c>
      <c r="AN94" s="299" t="e">
        <f ca="1">+IF(AND(ISNUMBER(OFFSET('Sanitation Data'!$G$11,0,10*ROW('Sanitation Data'!G88))),'Data Summary'!DC94="Yes"),OFFSET('Sanitation Data'!$G$11,0,10*ROW('Sanitation Data'!G88)),NA())</f>
        <v>#N/A</v>
      </c>
      <c r="AO94" s="299" t="e">
        <f ca="1">+IF(AND(ISNUMBER(OFFSET('Sanitation Data'!$G$12,0,10*ROW('Sanitation Data'!G88))),'Data Summary'!DD94="Yes"),OFFSET('Sanitation Data'!$G$12,0,10*ROW('Sanitation Data'!G88)),NA())</f>
        <v>#N/A</v>
      </c>
      <c r="AP94" s="299" t="e">
        <f ca="1">+IF(AND(ISNUMBER(OFFSET('Sanitation Data'!$H$4,0,10*ROW('Sanitation Data'!H88))),'Data Summary'!DE94="Yes"),100-OFFSET('Sanitation Data'!$H$4,0,10*ROW('Sanitation Data'!H88)),NA())</f>
        <v>#N/A</v>
      </c>
      <c r="AQ94" s="299" t="e">
        <f ca="1">+IF(AND(ISNUMBER(OFFSET('Sanitation Data'!$H$6,0,10*ROW('Sanitation Data'!H88))),'Data Summary'!DF94="Yes"),OFFSET('Sanitation Data'!$H$6,0,10*ROW('Sanitation Data'!H88)),NA())</f>
        <v>#N/A</v>
      </c>
      <c r="AR94" s="299" t="e">
        <f ca="1">+IF(AND(ISNUMBER(OFFSET('Sanitation Data'!$H$10,0,10*ROW('Sanitation Data'!H88))),'Data Summary'!DG94="Yes"),OFFSET('Sanitation Data'!$H$10,0,10*ROW('Sanitation Data'!H88)),NA())</f>
        <v>#N/A</v>
      </c>
      <c r="AS94" s="299" t="e">
        <f ca="1">+IF(AND(ISNUMBER(OFFSET('Sanitation Data'!$H$11,0,10*ROW('Sanitation Data'!H88))),'Data Summary'!DH94="Yes"),OFFSET('Sanitation Data'!$H$11,0,10*ROW('Sanitation Data'!H88)),NA())</f>
        <v>#N/A</v>
      </c>
      <c r="AT94" s="299" t="e">
        <f ca="1">+IF(AND(ISNUMBER(OFFSET('Sanitation Data'!$H$12,0,10*ROW('Sanitation Data'!H88))),'Data Summary'!DI94="Yes"),OFFSET('Sanitation Data'!$H$12,0,10*ROW('Sanitation Data'!H88)),NA())</f>
        <v>#N/A</v>
      </c>
      <c r="AU94" s="299" t="e">
        <f ca="1">+IF(AND(ISNUMBER(OFFSET('Sanitation Data'!$I$4,0,10*ROW('Sanitation Data'!I88))),'Data Summary'!DJ94="Yes"),100-OFFSET('Sanitation Data'!$I$4,0,10*ROW('Sanitation Data'!I88)),NA())</f>
        <v>#N/A</v>
      </c>
      <c r="AV94" s="299" t="e">
        <f ca="1">+IF(AND(ISNUMBER(OFFSET('Sanitation Data'!$I$6,0,10*ROW('Sanitation Data'!I88))),'Data Summary'!DK94="Yes"),OFFSET('Sanitation Data'!$I$6,0,10*ROW('Sanitation Data'!I88)),NA())</f>
        <v>#N/A</v>
      </c>
      <c r="AW94" s="299" t="e">
        <f ca="1">+IF(AND(ISNUMBER(OFFSET('Sanitation Data'!$I$10,0,10*ROW('Sanitation Data'!I88))),'Data Summary'!DL94="Yes"),OFFSET('Sanitation Data'!$I$10,0,10*ROW('Sanitation Data'!I88)),NA())</f>
        <v>#N/A</v>
      </c>
      <c r="AX94" s="299" t="e">
        <f ca="1">+IF(AND(ISNUMBER(OFFSET('Sanitation Data'!$I$11,0,10*ROW('Sanitation Data'!I88))),'Data Summary'!DM94="Yes"),OFFSET('Sanitation Data'!$I$11,0,10*ROW('Sanitation Data'!I88)),NA())</f>
        <v>#N/A</v>
      </c>
      <c r="AY94" s="299" t="e">
        <f ca="1">+IF(AND(ISNUMBER(OFFSET('Sanitation Data'!$I$12,0,10*ROW('Sanitation Data'!I88))),'Data Summary'!DN94="Yes"),OFFSET('Sanitation Data'!$I$12,0,10*ROW('Sanitation Data'!I88)),NA())</f>
        <v>#N/A</v>
      </c>
      <c r="AZ94" s="300" t="e">
        <f ca="1">+IF(AND(ISNUMBER(OFFSET('Hygiene Data'!$D$5,0,10*ROW('Hygiene Data'!D88))),'Data Summary'!DO94="Yes"),OFFSET('Hygiene Data'!$D$5,0,10*ROW('Hygiene Data'!D88)),NA())</f>
        <v>#N/A</v>
      </c>
      <c r="BA94" s="300" t="e">
        <f ca="1">+IF(AND(ISNUMBER(OFFSET('Hygiene Data'!$D$7,0,10*ROW('Hygiene Data'!D88))),'Data Summary'!DP94="Yes"),OFFSET('Hygiene Data'!$D$7,0,10*ROW('Hygiene Data'!D88)),NA())</f>
        <v>#N/A</v>
      </c>
      <c r="BB94" s="300" t="e">
        <f ca="1">+IF(AND(ISNUMBER(OFFSET('Hygiene Data'!$D$9,0,10*ROW('Hygiene Data'!D88))),'Data Summary'!DQ94="Yes"),OFFSET('Hygiene Data'!$D$9,0,10*ROW('Hygiene Data'!D88)),NA())</f>
        <v>#N/A</v>
      </c>
      <c r="BC94" s="300" t="e">
        <f ca="1">+IF(AND(ISNUMBER(OFFSET('Hygiene Data'!$E$5,0,10*ROW('Hygiene Data'!E88))),'Data Summary'!DR94="Yes"),OFFSET('Hygiene Data'!$E$5,0,10*ROW('Hygiene Data'!E88)),NA())</f>
        <v>#N/A</v>
      </c>
      <c r="BD94" s="300" t="e">
        <f ca="1">+IF(AND(ISNUMBER(OFFSET('Hygiene Data'!$E$7,0,10*ROW('Hygiene Data'!E88))),'Data Summary'!DS94="Yes"),OFFSET('Hygiene Data'!$E$7,0,10*ROW('Hygiene Data'!E88)),NA())</f>
        <v>#N/A</v>
      </c>
      <c r="BE94" s="300" t="e">
        <f ca="1">+IF(AND(ISNUMBER(OFFSET('Hygiene Data'!$E$9,0,10*ROW('Hygiene Data'!E88))),'Data Summary'!DT94="Yes"),OFFSET('Hygiene Data'!$E$9,0,10*ROW('Hygiene Data'!E88)),NA())</f>
        <v>#N/A</v>
      </c>
      <c r="BF94" s="300" t="e">
        <f ca="1">+IF(AND(ISNUMBER(OFFSET('Hygiene Data'!$F$5,0,10*ROW('Hygiene Data'!F88))),'Data Summary'!DU94="Yes"),OFFSET('Hygiene Data'!$F$5,0,10*ROW('Hygiene Data'!F88)),NA())</f>
        <v>#N/A</v>
      </c>
      <c r="BG94" s="300" t="e">
        <f ca="1">+IF(AND(ISNUMBER(OFFSET('Hygiene Data'!$F$7,0,10*ROW('Hygiene Data'!F88))),'Data Summary'!DV94="Yes"),OFFSET('Hygiene Data'!$F$7,0,10*ROW('Hygiene Data'!F88)),NA())</f>
        <v>#N/A</v>
      </c>
      <c r="BH94" s="300" t="e">
        <f ca="1">+IF(AND(ISNUMBER(OFFSET('Hygiene Data'!$F$9,0,10*ROW('Hygiene Data'!F88))),'Data Summary'!DW94="Yes"),OFFSET('Hygiene Data'!$F$9,0,10*ROW('Hygiene Data'!F88)),NA())</f>
        <v>#N/A</v>
      </c>
      <c r="BI94" s="300" t="e">
        <f ca="1">+IF(AND(ISNUMBER(OFFSET('Hygiene Data'!$G$5,0,10*ROW('Hygiene Data'!G88))),'Data Summary'!DX94="Yes"),OFFSET('Hygiene Data'!$G$5,0,10*ROW('Hygiene Data'!G88)),NA())</f>
        <v>#N/A</v>
      </c>
      <c r="BJ94" s="300" t="e">
        <f ca="1">+IF(AND(ISNUMBER(OFFSET('Hygiene Data'!$G$7,0,10*ROW('Hygiene Data'!G88))),'Data Summary'!DY94="Yes"),OFFSET('Hygiene Data'!$G$7,0,10*ROW('Hygiene Data'!G88)),NA())</f>
        <v>#N/A</v>
      </c>
      <c r="BK94" s="300" t="e">
        <f ca="1">+IF(AND(ISNUMBER(OFFSET('Hygiene Data'!$G$9,0,10*ROW('Hygiene Data'!G88))),'Data Summary'!DZ94="Yes"),OFFSET('Hygiene Data'!$G$9,0,10*ROW('Hygiene Data'!G88)),NA())</f>
        <v>#N/A</v>
      </c>
      <c r="BL94" s="300" t="e">
        <f ca="1">+IF(AND(ISNUMBER(OFFSET('Hygiene Data'!$H$5,0,10*ROW('Hygiene Data'!H88))),'Data Summary'!EA94="Yes"),OFFSET('Hygiene Data'!$H$5,0,10*ROW('Hygiene Data'!H88)),NA())</f>
        <v>#N/A</v>
      </c>
      <c r="BM94" s="300" t="e">
        <f ca="1">+IF(AND(ISNUMBER(OFFSET('Hygiene Data'!$H$7,0,10*ROW('Hygiene Data'!H88))),'Data Summary'!EB94="Yes"),OFFSET('Hygiene Data'!$H$7,0,10*ROW('Hygiene Data'!H88)),NA())</f>
        <v>#N/A</v>
      </c>
      <c r="BN94" s="300" t="e">
        <f ca="1">+IF(AND(ISNUMBER(OFFSET('Hygiene Data'!$H$9,0,10*ROW('Hygiene Data'!H88))),'Data Summary'!EC94="Yes"),OFFSET('Hygiene Data'!$H$9,0,10*ROW('Hygiene Data'!H88)),NA())</f>
        <v>#N/A</v>
      </c>
      <c r="BO94" s="300" t="e">
        <f ca="1">+IF(AND(ISNUMBER(OFFSET('Hygiene Data'!$I$5,0,10*ROW('Hygiene Data'!I88))),'Data Summary'!ED94="Yes"),OFFSET('Hygiene Data'!$I$5,0,10*ROW('Hygiene Data'!I88)),NA())</f>
        <v>#N/A</v>
      </c>
      <c r="BP94" s="300" t="e">
        <f ca="1">+IF(AND(ISNUMBER(OFFSET('Hygiene Data'!$I$7,0,10*ROW('Hygiene Data'!I88))),'Data Summary'!EE94="Yes"),OFFSET('Hygiene Data'!$I$7,0,10*ROW('Hygiene Data'!I88)),NA())</f>
        <v>#N/A</v>
      </c>
      <c r="BQ94" s="300" t="e">
        <f ca="1">+IF(AND(ISNUMBER(OFFSET('Hygiene Data'!$I$9,0,10*ROW('Hygiene Data'!I88))),'Data Summary'!EF94="Yes"),OFFSET('Hygiene Data'!$I$9,0,10*ROW('Hygiene Data'!I88)),NA())</f>
        <v>#N/A</v>
      </c>
    </row>
    <row r="95" spans="1:69" x14ac:dyDescent="0.2">
      <c r="A95" s="296" t="e">
        <f ca="1">+RIGHT('Data Summary'!A95,LEN('Data Summary'!A95)-9)</f>
        <v>#VALUE!</v>
      </c>
      <c r="B95" s="270" t="str">
        <f ca="1">+IF(ISTEXT('Data Summary'!B95),'Data Summary'!B95,"")</f>
        <v/>
      </c>
      <c r="C95" s="297" t="e">
        <f ca="1">+VALUE('Data Summary'!C95)</f>
        <v>#VALUE!</v>
      </c>
      <c r="D95" s="298" t="e">
        <f ca="1">+IF(AND(ISNUMBER(OFFSET('Water Data'!$D$4,0,10*ROW('Water Data'!D89))),'Data Summary'!BS95="Yes"),100-OFFSET('Water Data'!$D$4,0,10*ROW('Water Data'!D89)),NA())</f>
        <v>#N/A</v>
      </c>
      <c r="E95" s="298" t="e">
        <f ca="1">+IF(AND(ISNUMBER(OFFSET('Water Data'!$D$6,0,10*ROW('Water Data'!D89))),'Data Summary'!BT95="Yes"),OFFSET('Water Data'!$D$6,0,10*ROW('Water Data'!D89)),NA())</f>
        <v>#N/A</v>
      </c>
      <c r="F95" s="298" t="e">
        <f ca="1">+IF(AND(ISNUMBER(OFFSET('Water Data'!$D$9,0,10*ROW('Water Data'!D89))),'Data Summary'!BU95="Yes"),OFFSET('Water Data'!$D$9,0,10*ROW('Water Data'!D89)),NA())</f>
        <v>#N/A</v>
      </c>
      <c r="G95" s="298" t="e">
        <f ca="1">+IF(AND(ISNUMBER(OFFSET('Water Data'!$E$4,0,10*ROW('Water Data'!E89))),'Data Summary'!BV95="Yes"),100-OFFSET('Water Data'!$E$4,0,10*ROW('Water Data'!E89)),NA())</f>
        <v>#N/A</v>
      </c>
      <c r="H95" s="298" t="e">
        <f ca="1">+IF(AND(ISNUMBER(OFFSET('Water Data'!$E$6,0,10*ROW('Water Data'!E89))),'Data Summary'!BW95="Yes"),OFFSET('Water Data'!$E$6,0,10*ROW('Water Data'!E89)),NA())</f>
        <v>#N/A</v>
      </c>
      <c r="I95" s="298" t="e">
        <f ca="1">+IF(AND(ISNUMBER(OFFSET('Water Data'!$E$9,0,10*ROW('Water Data'!E89))),'Data Summary'!BX95="Yes"),OFFSET('Water Data'!$E$9,0,10*ROW('Water Data'!E89)),NA())</f>
        <v>#N/A</v>
      </c>
      <c r="J95" s="298" t="e">
        <f ca="1">+IF(AND(ISNUMBER(OFFSET('Water Data'!$F$4,0,10*ROW('Water Data'!F89))),'Data Summary'!BY95="Yes"),100-OFFSET('Water Data'!$F$4,0,10*ROW('Water Data'!F89)),NA())</f>
        <v>#N/A</v>
      </c>
      <c r="K95" s="298" t="e">
        <f ca="1">+IF(AND(ISNUMBER(OFFSET('Water Data'!$F$6,0,10*ROW('Water Data'!F89))),'Data Summary'!BZ95="Yes"),OFFSET('Water Data'!$F$6,0,10*ROW('Water Data'!F89)),NA())</f>
        <v>#N/A</v>
      </c>
      <c r="L95" s="298" t="e">
        <f ca="1">+IF(AND(ISNUMBER(OFFSET('Water Data'!$F$9,0,10*ROW('Water Data'!F89))),'Data Summary'!CA95="Yes"),OFFSET('Water Data'!$F$9,0,10*ROW('Water Data'!F89)),NA())</f>
        <v>#N/A</v>
      </c>
      <c r="M95" s="298" t="e">
        <f ca="1">+IF(AND(ISNUMBER(OFFSET('Water Data'!$G$4,0,10*ROW('Water Data'!G89))),'Data Summary'!CB95="Yes"),100-OFFSET('Water Data'!$G$4,0,10*ROW('Water Data'!G89)),NA())</f>
        <v>#N/A</v>
      </c>
      <c r="N95" s="298" t="e">
        <f ca="1">+IF(AND(ISNUMBER(OFFSET('Water Data'!$G$6,0,10*ROW('Water Data'!G89))),'Data Summary'!CC95="Yes"),OFFSET('Water Data'!$G$6,0,10*ROW('Water Data'!G89)),NA())</f>
        <v>#N/A</v>
      </c>
      <c r="O95" s="298" t="e">
        <f ca="1">+IF(AND(ISNUMBER(OFFSET('Water Data'!$G$9,0,10*ROW('Water Data'!G89))),'Data Summary'!CD95="Yes"),OFFSET('Water Data'!$G$9,0,10*ROW('Water Data'!G89)),NA())</f>
        <v>#N/A</v>
      </c>
      <c r="P95" s="298" t="e">
        <f ca="1">+IF(AND(ISNUMBER(OFFSET('Water Data'!$H$4,0,10*ROW('Water Data'!H89))),'Data Summary'!CE95="Yes"),100-OFFSET('Water Data'!$H$4,0,10*ROW('Water Data'!H89)),NA())</f>
        <v>#N/A</v>
      </c>
      <c r="Q95" s="298" t="e">
        <f ca="1">+IF(AND(ISNUMBER(OFFSET('Water Data'!$H$6,0,10*ROW('Water Data'!H89))),'Data Summary'!CF95="Yes"),OFFSET('Water Data'!$H$6,0,10*ROW('Water Data'!H89)),NA())</f>
        <v>#N/A</v>
      </c>
      <c r="R95" s="298" t="e">
        <f ca="1">+IF(AND(ISNUMBER(OFFSET('Water Data'!$H$9,0,10*ROW('Water Data'!H89))),'Data Summary'!CG95="Yes"),OFFSET('Water Data'!$H$9,0,10*ROW('Water Data'!H89)),NA())</f>
        <v>#N/A</v>
      </c>
      <c r="S95" s="298" t="e">
        <f ca="1">+IF(AND(ISNUMBER(OFFSET('Water Data'!$I$4,0,10*ROW('Water Data'!I89))),'Data Summary'!CH95="Yes"),100-OFFSET('Water Data'!$I$4,0,10*ROW('Water Data'!I89)),NA())</f>
        <v>#N/A</v>
      </c>
      <c r="T95" s="298" t="e">
        <f ca="1">+IF(AND(ISNUMBER(OFFSET('Water Data'!$I$6,0,10*ROW('Water Data'!I89))),'Data Summary'!CI95="Yes"),OFFSET('Water Data'!$I$6,0,10*ROW('Water Data'!I89)),NA())</f>
        <v>#N/A</v>
      </c>
      <c r="U95" s="298" t="e">
        <f ca="1">+IF(AND(ISNUMBER(OFFSET('Water Data'!$I$9,0,10*ROW('Water Data'!I89))),'Data Summary'!CJ95="Yes"),OFFSET('Water Data'!$I$9,0,10*ROW('Water Data'!I89)),NA())</f>
        <v>#N/A</v>
      </c>
      <c r="V95" s="299" t="e">
        <f ca="1">+IF(AND(ISNUMBER(OFFSET('Sanitation Data'!$D$4,0,10*ROW('Sanitation Data'!D89))),'Data Summary'!CK95="Yes"),100-OFFSET('Sanitation Data'!$D$4,0,10*ROW('Sanitation Data'!D89)),NA())</f>
        <v>#N/A</v>
      </c>
      <c r="W95" s="299" t="e">
        <f ca="1">+IF(AND(ISNUMBER(OFFSET('Sanitation Data'!$D$6,0,10*ROW('Sanitation Data'!D89))),'Data Summary'!CL95="Yes"),OFFSET('Sanitation Data'!$D$6,0,10*ROW('Sanitation Data'!D89)),NA())</f>
        <v>#N/A</v>
      </c>
      <c r="X95" s="299" t="e">
        <f ca="1">+IF(AND(ISNUMBER(OFFSET('Sanitation Data'!$D$10,0,10*ROW('Sanitation Data'!D89))),'Data Summary'!CM95="Yes"),OFFSET('Sanitation Data'!$D$10,0,10*ROW('Sanitation Data'!D89)),NA())</f>
        <v>#N/A</v>
      </c>
      <c r="Y95" s="299" t="e">
        <f ca="1">+IF(AND(ISNUMBER(OFFSET('Sanitation Data'!$D$11,0,10*ROW('Sanitation Data'!D89))),'Data Summary'!CN95="Yes"),OFFSET('Sanitation Data'!$D$11,0,10*ROW('Sanitation Data'!D89)),NA())</f>
        <v>#N/A</v>
      </c>
      <c r="Z95" s="299" t="e">
        <f ca="1">+IF(AND(ISNUMBER(OFFSET('Sanitation Data'!$D$12,0,10*ROW('Sanitation Data'!D89))),'Data Summary'!CO95="Yes"),OFFSET('Sanitation Data'!$D$12,0,10*ROW('Sanitation Data'!D89)),NA())</f>
        <v>#N/A</v>
      </c>
      <c r="AA95" s="299" t="e">
        <f ca="1">+IF(AND(ISNUMBER(OFFSET('Sanitation Data'!$E$4,0,10*ROW('Sanitation Data'!E89))),'Data Summary'!CP95="Yes"),100-OFFSET('Sanitation Data'!$E$4,0,10*ROW('Sanitation Data'!E89)),NA())</f>
        <v>#N/A</v>
      </c>
      <c r="AB95" s="299" t="e">
        <f ca="1">+IF(AND(ISNUMBER(OFFSET('Sanitation Data'!$E$6,0,10*ROW('Sanitation Data'!E89))),'Data Summary'!CQ95="Yes"),OFFSET('Sanitation Data'!$E$6,0,10*ROW('Sanitation Data'!E89)),NA())</f>
        <v>#N/A</v>
      </c>
      <c r="AC95" s="299" t="e">
        <f ca="1">+IF(AND(ISNUMBER(OFFSET('Sanitation Data'!$E$10,0,10*ROW('Sanitation Data'!E89))),'Data Summary'!CR95="Yes"),OFFSET('Sanitation Data'!$E$10,0,10*ROW('Sanitation Data'!E89)),NA())</f>
        <v>#N/A</v>
      </c>
      <c r="AD95" s="299" t="e">
        <f ca="1">+IF(AND(ISNUMBER(OFFSET('Sanitation Data'!$E$11,0,10*ROW('Sanitation Data'!E89))),'Data Summary'!CS95="Yes"),OFFSET('Sanitation Data'!$E$11,0,10*ROW('Sanitation Data'!E89)),NA())</f>
        <v>#N/A</v>
      </c>
      <c r="AE95" s="299" t="e">
        <f ca="1">+IF(AND(ISNUMBER(OFFSET('Sanitation Data'!$E$12,0,10*ROW('Sanitation Data'!E89))),'Data Summary'!CT95="Yes"),OFFSET('Sanitation Data'!$E$12,0,10*ROW('Sanitation Data'!E89)),NA())</f>
        <v>#N/A</v>
      </c>
      <c r="AF95" s="299" t="e">
        <f ca="1">+IF(AND(ISNUMBER(OFFSET('Sanitation Data'!$F$4,0,10*ROW('Sanitation Data'!F89))),'Data Summary'!CU95="Yes"),100-OFFSET('Sanitation Data'!$F$4,0,10*ROW('Sanitation Data'!F89)),NA())</f>
        <v>#N/A</v>
      </c>
      <c r="AG95" s="299" t="e">
        <f ca="1">+IF(AND(ISNUMBER(OFFSET('Sanitation Data'!$F$6,0,10*ROW('Sanitation Data'!F89))),'Data Summary'!CV95="Yes"),OFFSET('Sanitation Data'!$F$6,0,10*ROW('Sanitation Data'!F89)),NA())</f>
        <v>#N/A</v>
      </c>
      <c r="AH95" s="299" t="e">
        <f ca="1">+IF(AND(ISNUMBER(OFFSET('Sanitation Data'!$F$10,0,10*ROW('Sanitation Data'!F89))),'Data Summary'!CW95="Yes"),OFFSET('Sanitation Data'!$F$10,0,10*ROW('Sanitation Data'!F89)),NA())</f>
        <v>#N/A</v>
      </c>
      <c r="AI95" s="299" t="e">
        <f ca="1">+IF(AND(ISNUMBER(OFFSET('Sanitation Data'!$F$11,0,10*ROW('Sanitation Data'!F89))),'Data Summary'!CX95="Yes"),OFFSET('Sanitation Data'!$F$11,0,10*ROW('Sanitation Data'!F89)),NA())</f>
        <v>#N/A</v>
      </c>
      <c r="AJ95" s="299" t="e">
        <f ca="1">+IF(AND(ISNUMBER(OFFSET('Sanitation Data'!$F$12,0,10*ROW('Sanitation Data'!F89))),'Data Summary'!CY95="Yes"),OFFSET('Sanitation Data'!$F$12,0,10*ROW('Sanitation Data'!F89)),NA())</f>
        <v>#N/A</v>
      </c>
      <c r="AK95" s="299" t="e">
        <f ca="1">+IF(AND(ISNUMBER(OFFSET('Sanitation Data'!$G$4,0,10*ROW('Sanitation Data'!G89))),'Data Summary'!CZ95="Yes"),100-OFFSET('Sanitation Data'!$G$4,0,10*ROW('Sanitation Data'!G89)),NA())</f>
        <v>#N/A</v>
      </c>
      <c r="AL95" s="299" t="e">
        <f ca="1">+IF(AND(ISNUMBER(OFFSET('Sanitation Data'!$G$6,0,10*ROW('Sanitation Data'!G89))),'Data Summary'!DA95="Yes"),OFFSET('Sanitation Data'!$G$6,0,10*ROW('Sanitation Data'!G89)),NA())</f>
        <v>#N/A</v>
      </c>
      <c r="AM95" s="299" t="e">
        <f ca="1">+IF(AND(ISNUMBER(OFFSET('Sanitation Data'!$G$10,0,10*ROW('Sanitation Data'!G89))),'Data Summary'!DB95="Yes"),OFFSET('Sanitation Data'!$G$10,0,10*ROW('Sanitation Data'!G89)),NA())</f>
        <v>#N/A</v>
      </c>
      <c r="AN95" s="299" t="e">
        <f ca="1">+IF(AND(ISNUMBER(OFFSET('Sanitation Data'!$G$11,0,10*ROW('Sanitation Data'!G89))),'Data Summary'!DC95="Yes"),OFFSET('Sanitation Data'!$G$11,0,10*ROW('Sanitation Data'!G89)),NA())</f>
        <v>#N/A</v>
      </c>
      <c r="AO95" s="299" t="e">
        <f ca="1">+IF(AND(ISNUMBER(OFFSET('Sanitation Data'!$G$12,0,10*ROW('Sanitation Data'!G89))),'Data Summary'!DD95="Yes"),OFFSET('Sanitation Data'!$G$12,0,10*ROW('Sanitation Data'!G89)),NA())</f>
        <v>#N/A</v>
      </c>
      <c r="AP95" s="299" t="e">
        <f ca="1">+IF(AND(ISNUMBER(OFFSET('Sanitation Data'!$H$4,0,10*ROW('Sanitation Data'!H89))),'Data Summary'!DE95="Yes"),100-OFFSET('Sanitation Data'!$H$4,0,10*ROW('Sanitation Data'!H89)),NA())</f>
        <v>#N/A</v>
      </c>
      <c r="AQ95" s="299" t="e">
        <f ca="1">+IF(AND(ISNUMBER(OFFSET('Sanitation Data'!$H$6,0,10*ROW('Sanitation Data'!H89))),'Data Summary'!DF95="Yes"),OFFSET('Sanitation Data'!$H$6,0,10*ROW('Sanitation Data'!H89)),NA())</f>
        <v>#N/A</v>
      </c>
      <c r="AR95" s="299" t="e">
        <f ca="1">+IF(AND(ISNUMBER(OFFSET('Sanitation Data'!$H$10,0,10*ROW('Sanitation Data'!H89))),'Data Summary'!DG95="Yes"),OFFSET('Sanitation Data'!$H$10,0,10*ROW('Sanitation Data'!H89)),NA())</f>
        <v>#N/A</v>
      </c>
      <c r="AS95" s="299" t="e">
        <f ca="1">+IF(AND(ISNUMBER(OFFSET('Sanitation Data'!$H$11,0,10*ROW('Sanitation Data'!H89))),'Data Summary'!DH95="Yes"),OFFSET('Sanitation Data'!$H$11,0,10*ROW('Sanitation Data'!H89)),NA())</f>
        <v>#N/A</v>
      </c>
      <c r="AT95" s="299" t="e">
        <f ca="1">+IF(AND(ISNUMBER(OFFSET('Sanitation Data'!$H$12,0,10*ROW('Sanitation Data'!H89))),'Data Summary'!DI95="Yes"),OFFSET('Sanitation Data'!$H$12,0,10*ROW('Sanitation Data'!H89)),NA())</f>
        <v>#N/A</v>
      </c>
      <c r="AU95" s="299" t="e">
        <f ca="1">+IF(AND(ISNUMBER(OFFSET('Sanitation Data'!$I$4,0,10*ROW('Sanitation Data'!I89))),'Data Summary'!DJ95="Yes"),100-OFFSET('Sanitation Data'!$I$4,0,10*ROW('Sanitation Data'!I89)),NA())</f>
        <v>#N/A</v>
      </c>
      <c r="AV95" s="299" t="e">
        <f ca="1">+IF(AND(ISNUMBER(OFFSET('Sanitation Data'!$I$6,0,10*ROW('Sanitation Data'!I89))),'Data Summary'!DK95="Yes"),OFFSET('Sanitation Data'!$I$6,0,10*ROW('Sanitation Data'!I89)),NA())</f>
        <v>#N/A</v>
      </c>
      <c r="AW95" s="299" t="e">
        <f ca="1">+IF(AND(ISNUMBER(OFFSET('Sanitation Data'!$I$10,0,10*ROW('Sanitation Data'!I89))),'Data Summary'!DL95="Yes"),OFFSET('Sanitation Data'!$I$10,0,10*ROW('Sanitation Data'!I89)),NA())</f>
        <v>#N/A</v>
      </c>
      <c r="AX95" s="299" t="e">
        <f ca="1">+IF(AND(ISNUMBER(OFFSET('Sanitation Data'!$I$11,0,10*ROW('Sanitation Data'!I89))),'Data Summary'!DM95="Yes"),OFFSET('Sanitation Data'!$I$11,0,10*ROW('Sanitation Data'!I89)),NA())</f>
        <v>#N/A</v>
      </c>
      <c r="AY95" s="299" t="e">
        <f ca="1">+IF(AND(ISNUMBER(OFFSET('Sanitation Data'!$I$12,0,10*ROW('Sanitation Data'!I89))),'Data Summary'!DN95="Yes"),OFFSET('Sanitation Data'!$I$12,0,10*ROW('Sanitation Data'!I89)),NA())</f>
        <v>#N/A</v>
      </c>
      <c r="AZ95" s="300" t="e">
        <f ca="1">+IF(AND(ISNUMBER(OFFSET('Hygiene Data'!$D$5,0,10*ROW('Hygiene Data'!D89))),'Data Summary'!DO95="Yes"),OFFSET('Hygiene Data'!$D$5,0,10*ROW('Hygiene Data'!D89)),NA())</f>
        <v>#N/A</v>
      </c>
      <c r="BA95" s="300" t="e">
        <f ca="1">+IF(AND(ISNUMBER(OFFSET('Hygiene Data'!$D$7,0,10*ROW('Hygiene Data'!D89))),'Data Summary'!DP95="Yes"),OFFSET('Hygiene Data'!$D$7,0,10*ROW('Hygiene Data'!D89)),NA())</f>
        <v>#N/A</v>
      </c>
      <c r="BB95" s="300" t="e">
        <f ca="1">+IF(AND(ISNUMBER(OFFSET('Hygiene Data'!$D$9,0,10*ROW('Hygiene Data'!D89))),'Data Summary'!DQ95="Yes"),OFFSET('Hygiene Data'!$D$9,0,10*ROW('Hygiene Data'!D89)),NA())</f>
        <v>#N/A</v>
      </c>
      <c r="BC95" s="300" t="e">
        <f ca="1">+IF(AND(ISNUMBER(OFFSET('Hygiene Data'!$E$5,0,10*ROW('Hygiene Data'!E89))),'Data Summary'!DR95="Yes"),OFFSET('Hygiene Data'!$E$5,0,10*ROW('Hygiene Data'!E89)),NA())</f>
        <v>#N/A</v>
      </c>
      <c r="BD95" s="300" t="e">
        <f ca="1">+IF(AND(ISNUMBER(OFFSET('Hygiene Data'!$E$7,0,10*ROW('Hygiene Data'!E89))),'Data Summary'!DS95="Yes"),OFFSET('Hygiene Data'!$E$7,0,10*ROW('Hygiene Data'!E89)),NA())</f>
        <v>#N/A</v>
      </c>
      <c r="BE95" s="300" t="e">
        <f ca="1">+IF(AND(ISNUMBER(OFFSET('Hygiene Data'!$E$9,0,10*ROW('Hygiene Data'!E89))),'Data Summary'!DT95="Yes"),OFFSET('Hygiene Data'!$E$9,0,10*ROW('Hygiene Data'!E89)),NA())</f>
        <v>#N/A</v>
      </c>
      <c r="BF95" s="300" t="e">
        <f ca="1">+IF(AND(ISNUMBER(OFFSET('Hygiene Data'!$F$5,0,10*ROW('Hygiene Data'!F89))),'Data Summary'!DU95="Yes"),OFFSET('Hygiene Data'!$F$5,0,10*ROW('Hygiene Data'!F89)),NA())</f>
        <v>#N/A</v>
      </c>
      <c r="BG95" s="300" t="e">
        <f ca="1">+IF(AND(ISNUMBER(OFFSET('Hygiene Data'!$F$7,0,10*ROW('Hygiene Data'!F89))),'Data Summary'!DV95="Yes"),OFFSET('Hygiene Data'!$F$7,0,10*ROW('Hygiene Data'!F89)),NA())</f>
        <v>#N/A</v>
      </c>
      <c r="BH95" s="300" t="e">
        <f ca="1">+IF(AND(ISNUMBER(OFFSET('Hygiene Data'!$F$9,0,10*ROW('Hygiene Data'!F89))),'Data Summary'!DW95="Yes"),OFFSET('Hygiene Data'!$F$9,0,10*ROW('Hygiene Data'!F89)),NA())</f>
        <v>#N/A</v>
      </c>
      <c r="BI95" s="300" t="e">
        <f ca="1">+IF(AND(ISNUMBER(OFFSET('Hygiene Data'!$G$5,0,10*ROW('Hygiene Data'!G89))),'Data Summary'!DX95="Yes"),OFFSET('Hygiene Data'!$G$5,0,10*ROW('Hygiene Data'!G89)),NA())</f>
        <v>#N/A</v>
      </c>
      <c r="BJ95" s="300" t="e">
        <f ca="1">+IF(AND(ISNUMBER(OFFSET('Hygiene Data'!$G$7,0,10*ROW('Hygiene Data'!G89))),'Data Summary'!DY95="Yes"),OFFSET('Hygiene Data'!$G$7,0,10*ROW('Hygiene Data'!G89)),NA())</f>
        <v>#N/A</v>
      </c>
      <c r="BK95" s="300" t="e">
        <f ca="1">+IF(AND(ISNUMBER(OFFSET('Hygiene Data'!$G$9,0,10*ROW('Hygiene Data'!G89))),'Data Summary'!DZ95="Yes"),OFFSET('Hygiene Data'!$G$9,0,10*ROW('Hygiene Data'!G89)),NA())</f>
        <v>#N/A</v>
      </c>
      <c r="BL95" s="300" t="e">
        <f ca="1">+IF(AND(ISNUMBER(OFFSET('Hygiene Data'!$H$5,0,10*ROW('Hygiene Data'!H89))),'Data Summary'!EA95="Yes"),OFFSET('Hygiene Data'!$H$5,0,10*ROW('Hygiene Data'!H89)),NA())</f>
        <v>#N/A</v>
      </c>
      <c r="BM95" s="300" t="e">
        <f ca="1">+IF(AND(ISNUMBER(OFFSET('Hygiene Data'!$H$7,0,10*ROW('Hygiene Data'!H89))),'Data Summary'!EB95="Yes"),OFFSET('Hygiene Data'!$H$7,0,10*ROW('Hygiene Data'!H89)),NA())</f>
        <v>#N/A</v>
      </c>
      <c r="BN95" s="300" t="e">
        <f ca="1">+IF(AND(ISNUMBER(OFFSET('Hygiene Data'!$H$9,0,10*ROW('Hygiene Data'!H89))),'Data Summary'!EC95="Yes"),OFFSET('Hygiene Data'!$H$9,0,10*ROW('Hygiene Data'!H89)),NA())</f>
        <v>#N/A</v>
      </c>
      <c r="BO95" s="300" t="e">
        <f ca="1">+IF(AND(ISNUMBER(OFFSET('Hygiene Data'!$I$5,0,10*ROW('Hygiene Data'!I89))),'Data Summary'!ED95="Yes"),OFFSET('Hygiene Data'!$I$5,0,10*ROW('Hygiene Data'!I89)),NA())</f>
        <v>#N/A</v>
      </c>
      <c r="BP95" s="300" t="e">
        <f ca="1">+IF(AND(ISNUMBER(OFFSET('Hygiene Data'!$I$7,0,10*ROW('Hygiene Data'!I89))),'Data Summary'!EE95="Yes"),OFFSET('Hygiene Data'!$I$7,0,10*ROW('Hygiene Data'!I89)),NA())</f>
        <v>#N/A</v>
      </c>
      <c r="BQ95" s="300" t="e">
        <f ca="1">+IF(AND(ISNUMBER(OFFSET('Hygiene Data'!$I$9,0,10*ROW('Hygiene Data'!I89))),'Data Summary'!EF95="Yes"),OFFSET('Hygiene Data'!$I$9,0,10*ROW('Hygiene Data'!I89)),NA())</f>
        <v>#N/A</v>
      </c>
    </row>
    <row r="96" spans="1:69" x14ac:dyDescent="0.2">
      <c r="A96" s="296" t="e">
        <f ca="1">+RIGHT('Data Summary'!A96,LEN('Data Summary'!A96)-9)</f>
        <v>#VALUE!</v>
      </c>
      <c r="B96" s="270" t="str">
        <f ca="1">+IF(ISTEXT('Data Summary'!B96),'Data Summary'!B96,"")</f>
        <v/>
      </c>
      <c r="C96" s="297" t="e">
        <f ca="1">+VALUE('Data Summary'!C96)</f>
        <v>#VALUE!</v>
      </c>
      <c r="D96" s="298" t="e">
        <f ca="1">+IF(AND(ISNUMBER(OFFSET('Water Data'!$D$4,0,10*ROW('Water Data'!D90))),'Data Summary'!BS96="Yes"),100-OFFSET('Water Data'!$D$4,0,10*ROW('Water Data'!D90)),NA())</f>
        <v>#N/A</v>
      </c>
      <c r="E96" s="298" t="e">
        <f ca="1">+IF(AND(ISNUMBER(OFFSET('Water Data'!$D$6,0,10*ROW('Water Data'!D90))),'Data Summary'!BT96="Yes"),OFFSET('Water Data'!$D$6,0,10*ROW('Water Data'!D90)),NA())</f>
        <v>#N/A</v>
      </c>
      <c r="F96" s="298" t="e">
        <f ca="1">+IF(AND(ISNUMBER(OFFSET('Water Data'!$D$9,0,10*ROW('Water Data'!D90))),'Data Summary'!BU96="Yes"),OFFSET('Water Data'!$D$9,0,10*ROW('Water Data'!D90)),NA())</f>
        <v>#N/A</v>
      </c>
      <c r="G96" s="298" t="e">
        <f ca="1">+IF(AND(ISNUMBER(OFFSET('Water Data'!$E$4,0,10*ROW('Water Data'!E90))),'Data Summary'!BV96="Yes"),100-OFFSET('Water Data'!$E$4,0,10*ROW('Water Data'!E90)),NA())</f>
        <v>#N/A</v>
      </c>
      <c r="H96" s="298" t="e">
        <f ca="1">+IF(AND(ISNUMBER(OFFSET('Water Data'!$E$6,0,10*ROW('Water Data'!E90))),'Data Summary'!BW96="Yes"),OFFSET('Water Data'!$E$6,0,10*ROW('Water Data'!E90)),NA())</f>
        <v>#N/A</v>
      </c>
      <c r="I96" s="298" t="e">
        <f ca="1">+IF(AND(ISNUMBER(OFFSET('Water Data'!$E$9,0,10*ROW('Water Data'!E90))),'Data Summary'!BX96="Yes"),OFFSET('Water Data'!$E$9,0,10*ROW('Water Data'!E90)),NA())</f>
        <v>#N/A</v>
      </c>
      <c r="J96" s="298" t="e">
        <f ca="1">+IF(AND(ISNUMBER(OFFSET('Water Data'!$F$4,0,10*ROW('Water Data'!F90))),'Data Summary'!BY96="Yes"),100-OFFSET('Water Data'!$F$4,0,10*ROW('Water Data'!F90)),NA())</f>
        <v>#N/A</v>
      </c>
      <c r="K96" s="298" t="e">
        <f ca="1">+IF(AND(ISNUMBER(OFFSET('Water Data'!$F$6,0,10*ROW('Water Data'!F90))),'Data Summary'!BZ96="Yes"),OFFSET('Water Data'!$F$6,0,10*ROW('Water Data'!F90)),NA())</f>
        <v>#N/A</v>
      </c>
      <c r="L96" s="298" t="e">
        <f ca="1">+IF(AND(ISNUMBER(OFFSET('Water Data'!$F$9,0,10*ROW('Water Data'!F90))),'Data Summary'!CA96="Yes"),OFFSET('Water Data'!$F$9,0,10*ROW('Water Data'!F90)),NA())</f>
        <v>#N/A</v>
      </c>
      <c r="M96" s="298" t="e">
        <f ca="1">+IF(AND(ISNUMBER(OFFSET('Water Data'!$G$4,0,10*ROW('Water Data'!G90))),'Data Summary'!CB96="Yes"),100-OFFSET('Water Data'!$G$4,0,10*ROW('Water Data'!G90)),NA())</f>
        <v>#N/A</v>
      </c>
      <c r="N96" s="298" t="e">
        <f ca="1">+IF(AND(ISNUMBER(OFFSET('Water Data'!$G$6,0,10*ROW('Water Data'!G90))),'Data Summary'!CC96="Yes"),OFFSET('Water Data'!$G$6,0,10*ROW('Water Data'!G90)),NA())</f>
        <v>#N/A</v>
      </c>
      <c r="O96" s="298" t="e">
        <f ca="1">+IF(AND(ISNUMBER(OFFSET('Water Data'!$G$9,0,10*ROW('Water Data'!G90))),'Data Summary'!CD96="Yes"),OFFSET('Water Data'!$G$9,0,10*ROW('Water Data'!G90)),NA())</f>
        <v>#N/A</v>
      </c>
      <c r="P96" s="298" t="e">
        <f ca="1">+IF(AND(ISNUMBER(OFFSET('Water Data'!$H$4,0,10*ROW('Water Data'!H90))),'Data Summary'!CE96="Yes"),100-OFFSET('Water Data'!$H$4,0,10*ROW('Water Data'!H90)),NA())</f>
        <v>#N/A</v>
      </c>
      <c r="Q96" s="298" t="e">
        <f ca="1">+IF(AND(ISNUMBER(OFFSET('Water Data'!$H$6,0,10*ROW('Water Data'!H90))),'Data Summary'!CF96="Yes"),OFFSET('Water Data'!$H$6,0,10*ROW('Water Data'!H90)),NA())</f>
        <v>#N/A</v>
      </c>
      <c r="R96" s="298" t="e">
        <f ca="1">+IF(AND(ISNUMBER(OFFSET('Water Data'!$H$9,0,10*ROW('Water Data'!H90))),'Data Summary'!CG96="Yes"),OFFSET('Water Data'!$H$9,0,10*ROW('Water Data'!H90)),NA())</f>
        <v>#N/A</v>
      </c>
      <c r="S96" s="298" t="e">
        <f ca="1">+IF(AND(ISNUMBER(OFFSET('Water Data'!$I$4,0,10*ROW('Water Data'!I90))),'Data Summary'!CH96="Yes"),100-OFFSET('Water Data'!$I$4,0,10*ROW('Water Data'!I90)),NA())</f>
        <v>#N/A</v>
      </c>
      <c r="T96" s="298" t="e">
        <f ca="1">+IF(AND(ISNUMBER(OFFSET('Water Data'!$I$6,0,10*ROW('Water Data'!I90))),'Data Summary'!CI96="Yes"),OFFSET('Water Data'!$I$6,0,10*ROW('Water Data'!I90)),NA())</f>
        <v>#N/A</v>
      </c>
      <c r="U96" s="298" t="e">
        <f ca="1">+IF(AND(ISNUMBER(OFFSET('Water Data'!$I$9,0,10*ROW('Water Data'!I90))),'Data Summary'!CJ96="Yes"),OFFSET('Water Data'!$I$9,0,10*ROW('Water Data'!I90)),NA())</f>
        <v>#N/A</v>
      </c>
      <c r="V96" s="299" t="e">
        <f ca="1">+IF(AND(ISNUMBER(OFFSET('Sanitation Data'!$D$4,0,10*ROW('Sanitation Data'!D90))),'Data Summary'!CK96="Yes"),100-OFFSET('Sanitation Data'!$D$4,0,10*ROW('Sanitation Data'!D90)),NA())</f>
        <v>#N/A</v>
      </c>
      <c r="W96" s="299" t="e">
        <f ca="1">+IF(AND(ISNUMBER(OFFSET('Sanitation Data'!$D$6,0,10*ROW('Sanitation Data'!D90))),'Data Summary'!CL96="Yes"),OFFSET('Sanitation Data'!$D$6,0,10*ROW('Sanitation Data'!D90)),NA())</f>
        <v>#N/A</v>
      </c>
      <c r="X96" s="299" t="e">
        <f ca="1">+IF(AND(ISNUMBER(OFFSET('Sanitation Data'!$D$10,0,10*ROW('Sanitation Data'!D90))),'Data Summary'!CM96="Yes"),OFFSET('Sanitation Data'!$D$10,0,10*ROW('Sanitation Data'!D90)),NA())</f>
        <v>#N/A</v>
      </c>
      <c r="Y96" s="299" t="e">
        <f ca="1">+IF(AND(ISNUMBER(OFFSET('Sanitation Data'!$D$11,0,10*ROW('Sanitation Data'!D90))),'Data Summary'!CN96="Yes"),OFFSET('Sanitation Data'!$D$11,0,10*ROW('Sanitation Data'!D90)),NA())</f>
        <v>#N/A</v>
      </c>
      <c r="Z96" s="299" t="e">
        <f ca="1">+IF(AND(ISNUMBER(OFFSET('Sanitation Data'!$D$12,0,10*ROW('Sanitation Data'!D90))),'Data Summary'!CO96="Yes"),OFFSET('Sanitation Data'!$D$12,0,10*ROW('Sanitation Data'!D90)),NA())</f>
        <v>#N/A</v>
      </c>
      <c r="AA96" s="299" t="e">
        <f ca="1">+IF(AND(ISNUMBER(OFFSET('Sanitation Data'!$E$4,0,10*ROW('Sanitation Data'!E90))),'Data Summary'!CP96="Yes"),100-OFFSET('Sanitation Data'!$E$4,0,10*ROW('Sanitation Data'!E90)),NA())</f>
        <v>#N/A</v>
      </c>
      <c r="AB96" s="299" t="e">
        <f ca="1">+IF(AND(ISNUMBER(OFFSET('Sanitation Data'!$E$6,0,10*ROW('Sanitation Data'!E90))),'Data Summary'!CQ96="Yes"),OFFSET('Sanitation Data'!$E$6,0,10*ROW('Sanitation Data'!E90)),NA())</f>
        <v>#N/A</v>
      </c>
      <c r="AC96" s="299" t="e">
        <f ca="1">+IF(AND(ISNUMBER(OFFSET('Sanitation Data'!$E$10,0,10*ROW('Sanitation Data'!E90))),'Data Summary'!CR96="Yes"),OFFSET('Sanitation Data'!$E$10,0,10*ROW('Sanitation Data'!E90)),NA())</f>
        <v>#N/A</v>
      </c>
      <c r="AD96" s="299" t="e">
        <f ca="1">+IF(AND(ISNUMBER(OFFSET('Sanitation Data'!$E$11,0,10*ROW('Sanitation Data'!E90))),'Data Summary'!CS96="Yes"),OFFSET('Sanitation Data'!$E$11,0,10*ROW('Sanitation Data'!E90)),NA())</f>
        <v>#N/A</v>
      </c>
      <c r="AE96" s="299" t="e">
        <f ca="1">+IF(AND(ISNUMBER(OFFSET('Sanitation Data'!$E$12,0,10*ROW('Sanitation Data'!E90))),'Data Summary'!CT96="Yes"),OFFSET('Sanitation Data'!$E$12,0,10*ROW('Sanitation Data'!E90)),NA())</f>
        <v>#N/A</v>
      </c>
      <c r="AF96" s="299" t="e">
        <f ca="1">+IF(AND(ISNUMBER(OFFSET('Sanitation Data'!$F$4,0,10*ROW('Sanitation Data'!F90))),'Data Summary'!CU96="Yes"),100-OFFSET('Sanitation Data'!$F$4,0,10*ROW('Sanitation Data'!F90)),NA())</f>
        <v>#N/A</v>
      </c>
      <c r="AG96" s="299" t="e">
        <f ca="1">+IF(AND(ISNUMBER(OFFSET('Sanitation Data'!$F$6,0,10*ROW('Sanitation Data'!F90))),'Data Summary'!CV96="Yes"),OFFSET('Sanitation Data'!$F$6,0,10*ROW('Sanitation Data'!F90)),NA())</f>
        <v>#N/A</v>
      </c>
      <c r="AH96" s="299" t="e">
        <f ca="1">+IF(AND(ISNUMBER(OFFSET('Sanitation Data'!$F$10,0,10*ROW('Sanitation Data'!F90))),'Data Summary'!CW96="Yes"),OFFSET('Sanitation Data'!$F$10,0,10*ROW('Sanitation Data'!F90)),NA())</f>
        <v>#N/A</v>
      </c>
      <c r="AI96" s="299" t="e">
        <f ca="1">+IF(AND(ISNUMBER(OFFSET('Sanitation Data'!$F$11,0,10*ROW('Sanitation Data'!F90))),'Data Summary'!CX96="Yes"),OFFSET('Sanitation Data'!$F$11,0,10*ROW('Sanitation Data'!F90)),NA())</f>
        <v>#N/A</v>
      </c>
      <c r="AJ96" s="299" t="e">
        <f ca="1">+IF(AND(ISNUMBER(OFFSET('Sanitation Data'!$F$12,0,10*ROW('Sanitation Data'!F90))),'Data Summary'!CY96="Yes"),OFFSET('Sanitation Data'!$F$12,0,10*ROW('Sanitation Data'!F90)),NA())</f>
        <v>#N/A</v>
      </c>
      <c r="AK96" s="299" t="e">
        <f ca="1">+IF(AND(ISNUMBER(OFFSET('Sanitation Data'!$G$4,0,10*ROW('Sanitation Data'!G90))),'Data Summary'!CZ96="Yes"),100-OFFSET('Sanitation Data'!$G$4,0,10*ROW('Sanitation Data'!G90)),NA())</f>
        <v>#N/A</v>
      </c>
      <c r="AL96" s="299" t="e">
        <f ca="1">+IF(AND(ISNUMBER(OFFSET('Sanitation Data'!$G$6,0,10*ROW('Sanitation Data'!G90))),'Data Summary'!DA96="Yes"),OFFSET('Sanitation Data'!$G$6,0,10*ROW('Sanitation Data'!G90)),NA())</f>
        <v>#N/A</v>
      </c>
      <c r="AM96" s="299" t="e">
        <f ca="1">+IF(AND(ISNUMBER(OFFSET('Sanitation Data'!$G$10,0,10*ROW('Sanitation Data'!G90))),'Data Summary'!DB96="Yes"),OFFSET('Sanitation Data'!$G$10,0,10*ROW('Sanitation Data'!G90)),NA())</f>
        <v>#N/A</v>
      </c>
      <c r="AN96" s="299" t="e">
        <f ca="1">+IF(AND(ISNUMBER(OFFSET('Sanitation Data'!$G$11,0,10*ROW('Sanitation Data'!G90))),'Data Summary'!DC96="Yes"),OFFSET('Sanitation Data'!$G$11,0,10*ROW('Sanitation Data'!G90)),NA())</f>
        <v>#N/A</v>
      </c>
      <c r="AO96" s="299" t="e">
        <f ca="1">+IF(AND(ISNUMBER(OFFSET('Sanitation Data'!$G$12,0,10*ROW('Sanitation Data'!G90))),'Data Summary'!DD96="Yes"),OFFSET('Sanitation Data'!$G$12,0,10*ROW('Sanitation Data'!G90)),NA())</f>
        <v>#N/A</v>
      </c>
      <c r="AP96" s="299" t="e">
        <f ca="1">+IF(AND(ISNUMBER(OFFSET('Sanitation Data'!$H$4,0,10*ROW('Sanitation Data'!H90))),'Data Summary'!DE96="Yes"),100-OFFSET('Sanitation Data'!$H$4,0,10*ROW('Sanitation Data'!H90)),NA())</f>
        <v>#N/A</v>
      </c>
      <c r="AQ96" s="299" t="e">
        <f ca="1">+IF(AND(ISNUMBER(OFFSET('Sanitation Data'!$H$6,0,10*ROW('Sanitation Data'!H90))),'Data Summary'!DF96="Yes"),OFFSET('Sanitation Data'!$H$6,0,10*ROW('Sanitation Data'!H90)),NA())</f>
        <v>#N/A</v>
      </c>
      <c r="AR96" s="299" t="e">
        <f ca="1">+IF(AND(ISNUMBER(OFFSET('Sanitation Data'!$H$10,0,10*ROW('Sanitation Data'!H90))),'Data Summary'!DG96="Yes"),OFFSET('Sanitation Data'!$H$10,0,10*ROW('Sanitation Data'!H90)),NA())</f>
        <v>#N/A</v>
      </c>
      <c r="AS96" s="299" t="e">
        <f ca="1">+IF(AND(ISNUMBER(OFFSET('Sanitation Data'!$H$11,0,10*ROW('Sanitation Data'!H90))),'Data Summary'!DH96="Yes"),OFFSET('Sanitation Data'!$H$11,0,10*ROW('Sanitation Data'!H90)),NA())</f>
        <v>#N/A</v>
      </c>
      <c r="AT96" s="299" t="e">
        <f ca="1">+IF(AND(ISNUMBER(OFFSET('Sanitation Data'!$H$12,0,10*ROW('Sanitation Data'!H90))),'Data Summary'!DI96="Yes"),OFFSET('Sanitation Data'!$H$12,0,10*ROW('Sanitation Data'!H90)),NA())</f>
        <v>#N/A</v>
      </c>
      <c r="AU96" s="299" t="e">
        <f ca="1">+IF(AND(ISNUMBER(OFFSET('Sanitation Data'!$I$4,0,10*ROW('Sanitation Data'!I90))),'Data Summary'!DJ96="Yes"),100-OFFSET('Sanitation Data'!$I$4,0,10*ROW('Sanitation Data'!I90)),NA())</f>
        <v>#N/A</v>
      </c>
      <c r="AV96" s="299" t="e">
        <f ca="1">+IF(AND(ISNUMBER(OFFSET('Sanitation Data'!$I$6,0,10*ROW('Sanitation Data'!I90))),'Data Summary'!DK96="Yes"),OFFSET('Sanitation Data'!$I$6,0,10*ROW('Sanitation Data'!I90)),NA())</f>
        <v>#N/A</v>
      </c>
      <c r="AW96" s="299" t="e">
        <f ca="1">+IF(AND(ISNUMBER(OFFSET('Sanitation Data'!$I$10,0,10*ROW('Sanitation Data'!I90))),'Data Summary'!DL96="Yes"),OFFSET('Sanitation Data'!$I$10,0,10*ROW('Sanitation Data'!I90)),NA())</f>
        <v>#N/A</v>
      </c>
      <c r="AX96" s="299" t="e">
        <f ca="1">+IF(AND(ISNUMBER(OFFSET('Sanitation Data'!$I$11,0,10*ROW('Sanitation Data'!I90))),'Data Summary'!DM96="Yes"),OFFSET('Sanitation Data'!$I$11,0,10*ROW('Sanitation Data'!I90)),NA())</f>
        <v>#N/A</v>
      </c>
      <c r="AY96" s="299" t="e">
        <f ca="1">+IF(AND(ISNUMBER(OFFSET('Sanitation Data'!$I$12,0,10*ROW('Sanitation Data'!I90))),'Data Summary'!DN96="Yes"),OFFSET('Sanitation Data'!$I$12,0,10*ROW('Sanitation Data'!I90)),NA())</f>
        <v>#N/A</v>
      </c>
      <c r="AZ96" s="300" t="e">
        <f ca="1">+IF(AND(ISNUMBER(OFFSET('Hygiene Data'!$D$5,0,10*ROW('Hygiene Data'!D90))),'Data Summary'!DO96="Yes"),OFFSET('Hygiene Data'!$D$5,0,10*ROW('Hygiene Data'!D90)),NA())</f>
        <v>#N/A</v>
      </c>
      <c r="BA96" s="300" t="e">
        <f ca="1">+IF(AND(ISNUMBER(OFFSET('Hygiene Data'!$D$7,0,10*ROW('Hygiene Data'!D90))),'Data Summary'!DP96="Yes"),OFFSET('Hygiene Data'!$D$7,0,10*ROW('Hygiene Data'!D90)),NA())</f>
        <v>#N/A</v>
      </c>
      <c r="BB96" s="300" t="e">
        <f ca="1">+IF(AND(ISNUMBER(OFFSET('Hygiene Data'!$D$9,0,10*ROW('Hygiene Data'!D90))),'Data Summary'!DQ96="Yes"),OFFSET('Hygiene Data'!$D$9,0,10*ROW('Hygiene Data'!D90)),NA())</f>
        <v>#N/A</v>
      </c>
      <c r="BC96" s="300" t="e">
        <f ca="1">+IF(AND(ISNUMBER(OFFSET('Hygiene Data'!$E$5,0,10*ROW('Hygiene Data'!E90))),'Data Summary'!DR96="Yes"),OFFSET('Hygiene Data'!$E$5,0,10*ROW('Hygiene Data'!E90)),NA())</f>
        <v>#N/A</v>
      </c>
      <c r="BD96" s="300" t="e">
        <f ca="1">+IF(AND(ISNUMBER(OFFSET('Hygiene Data'!$E$7,0,10*ROW('Hygiene Data'!E90))),'Data Summary'!DS96="Yes"),OFFSET('Hygiene Data'!$E$7,0,10*ROW('Hygiene Data'!E90)),NA())</f>
        <v>#N/A</v>
      </c>
      <c r="BE96" s="300" t="e">
        <f ca="1">+IF(AND(ISNUMBER(OFFSET('Hygiene Data'!$E$9,0,10*ROW('Hygiene Data'!E90))),'Data Summary'!DT96="Yes"),OFFSET('Hygiene Data'!$E$9,0,10*ROW('Hygiene Data'!E90)),NA())</f>
        <v>#N/A</v>
      </c>
      <c r="BF96" s="300" t="e">
        <f ca="1">+IF(AND(ISNUMBER(OFFSET('Hygiene Data'!$F$5,0,10*ROW('Hygiene Data'!F90))),'Data Summary'!DU96="Yes"),OFFSET('Hygiene Data'!$F$5,0,10*ROW('Hygiene Data'!F90)),NA())</f>
        <v>#N/A</v>
      </c>
      <c r="BG96" s="300" t="e">
        <f ca="1">+IF(AND(ISNUMBER(OFFSET('Hygiene Data'!$F$7,0,10*ROW('Hygiene Data'!F90))),'Data Summary'!DV96="Yes"),OFFSET('Hygiene Data'!$F$7,0,10*ROW('Hygiene Data'!F90)),NA())</f>
        <v>#N/A</v>
      </c>
      <c r="BH96" s="300" t="e">
        <f ca="1">+IF(AND(ISNUMBER(OFFSET('Hygiene Data'!$F$9,0,10*ROW('Hygiene Data'!F90))),'Data Summary'!DW96="Yes"),OFFSET('Hygiene Data'!$F$9,0,10*ROW('Hygiene Data'!F90)),NA())</f>
        <v>#N/A</v>
      </c>
      <c r="BI96" s="300" t="e">
        <f ca="1">+IF(AND(ISNUMBER(OFFSET('Hygiene Data'!$G$5,0,10*ROW('Hygiene Data'!G90))),'Data Summary'!DX96="Yes"),OFFSET('Hygiene Data'!$G$5,0,10*ROW('Hygiene Data'!G90)),NA())</f>
        <v>#N/A</v>
      </c>
      <c r="BJ96" s="300" t="e">
        <f ca="1">+IF(AND(ISNUMBER(OFFSET('Hygiene Data'!$G$7,0,10*ROW('Hygiene Data'!G90))),'Data Summary'!DY96="Yes"),OFFSET('Hygiene Data'!$G$7,0,10*ROW('Hygiene Data'!G90)),NA())</f>
        <v>#N/A</v>
      </c>
      <c r="BK96" s="300" t="e">
        <f ca="1">+IF(AND(ISNUMBER(OFFSET('Hygiene Data'!$G$9,0,10*ROW('Hygiene Data'!G90))),'Data Summary'!DZ96="Yes"),OFFSET('Hygiene Data'!$G$9,0,10*ROW('Hygiene Data'!G90)),NA())</f>
        <v>#N/A</v>
      </c>
      <c r="BL96" s="300" t="e">
        <f ca="1">+IF(AND(ISNUMBER(OFFSET('Hygiene Data'!$H$5,0,10*ROW('Hygiene Data'!H90))),'Data Summary'!EA96="Yes"),OFFSET('Hygiene Data'!$H$5,0,10*ROW('Hygiene Data'!H90)),NA())</f>
        <v>#N/A</v>
      </c>
      <c r="BM96" s="300" t="e">
        <f ca="1">+IF(AND(ISNUMBER(OFFSET('Hygiene Data'!$H$7,0,10*ROW('Hygiene Data'!H90))),'Data Summary'!EB96="Yes"),OFFSET('Hygiene Data'!$H$7,0,10*ROW('Hygiene Data'!H90)),NA())</f>
        <v>#N/A</v>
      </c>
      <c r="BN96" s="300" t="e">
        <f ca="1">+IF(AND(ISNUMBER(OFFSET('Hygiene Data'!$H$9,0,10*ROW('Hygiene Data'!H90))),'Data Summary'!EC96="Yes"),OFFSET('Hygiene Data'!$H$9,0,10*ROW('Hygiene Data'!H90)),NA())</f>
        <v>#N/A</v>
      </c>
      <c r="BO96" s="300" t="e">
        <f ca="1">+IF(AND(ISNUMBER(OFFSET('Hygiene Data'!$I$5,0,10*ROW('Hygiene Data'!I90))),'Data Summary'!ED96="Yes"),OFFSET('Hygiene Data'!$I$5,0,10*ROW('Hygiene Data'!I90)),NA())</f>
        <v>#N/A</v>
      </c>
      <c r="BP96" s="300" t="e">
        <f ca="1">+IF(AND(ISNUMBER(OFFSET('Hygiene Data'!$I$7,0,10*ROW('Hygiene Data'!I90))),'Data Summary'!EE96="Yes"),OFFSET('Hygiene Data'!$I$7,0,10*ROW('Hygiene Data'!I90)),NA())</f>
        <v>#N/A</v>
      </c>
      <c r="BQ96" s="300" t="e">
        <f ca="1">+IF(AND(ISNUMBER(OFFSET('Hygiene Data'!$I$9,0,10*ROW('Hygiene Data'!I90))),'Data Summary'!EF96="Yes"),OFFSET('Hygiene Data'!$I$9,0,10*ROW('Hygiene Data'!I90)),NA())</f>
        <v>#N/A</v>
      </c>
    </row>
    <row r="97" spans="1:69" x14ac:dyDescent="0.2">
      <c r="A97" s="296" t="e">
        <f ca="1">+RIGHT('Data Summary'!A97,LEN('Data Summary'!A97)-9)</f>
        <v>#VALUE!</v>
      </c>
      <c r="B97" s="270" t="str">
        <f ca="1">+IF(ISTEXT('Data Summary'!B97),'Data Summary'!B97,"")</f>
        <v/>
      </c>
      <c r="C97" s="297" t="e">
        <f ca="1">+VALUE('Data Summary'!C97)</f>
        <v>#VALUE!</v>
      </c>
      <c r="D97" s="298" t="e">
        <f ca="1">+IF(AND(ISNUMBER(OFFSET('Water Data'!$D$4,0,10*ROW('Water Data'!D91))),'Data Summary'!BS97="Yes"),100-OFFSET('Water Data'!$D$4,0,10*ROW('Water Data'!D91)),NA())</f>
        <v>#N/A</v>
      </c>
      <c r="E97" s="298" t="e">
        <f ca="1">+IF(AND(ISNUMBER(OFFSET('Water Data'!$D$6,0,10*ROW('Water Data'!D91))),'Data Summary'!BT97="Yes"),OFFSET('Water Data'!$D$6,0,10*ROW('Water Data'!D91)),NA())</f>
        <v>#N/A</v>
      </c>
      <c r="F97" s="298" t="e">
        <f ca="1">+IF(AND(ISNUMBER(OFFSET('Water Data'!$D$9,0,10*ROW('Water Data'!D91))),'Data Summary'!BU97="Yes"),OFFSET('Water Data'!$D$9,0,10*ROW('Water Data'!D91)),NA())</f>
        <v>#N/A</v>
      </c>
      <c r="G97" s="298" t="e">
        <f ca="1">+IF(AND(ISNUMBER(OFFSET('Water Data'!$E$4,0,10*ROW('Water Data'!E91))),'Data Summary'!BV97="Yes"),100-OFFSET('Water Data'!$E$4,0,10*ROW('Water Data'!E91)),NA())</f>
        <v>#N/A</v>
      </c>
      <c r="H97" s="298" t="e">
        <f ca="1">+IF(AND(ISNUMBER(OFFSET('Water Data'!$E$6,0,10*ROW('Water Data'!E91))),'Data Summary'!BW97="Yes"),OFFSET('Water Data'!$E$6,0,10*ROW('Water Data'!E91)),NA())</f>
        <v>#N/A</v>
      </c>
      <c r="I97" s="298" t="e">
        <f ca="1">+IF(AND(ISNUMBER(OFFSET('Water Data'!$E$9,0,10*ROW('Water Data'!E91))),'Data Summary'!BX97="Yes"),OFFSET('Water Data'!$E$9,0,10*ROW('Water Data'!E91)),NA())</f>
        <v>#N/A</v>
      </c>
      <c r="J97" s="298" t="e">
        <f ca="1">+IF(AND(ISNUMBER(OFFSET('Water Data'!$F$4,0,10*ROW('Water Data'!F91))),'Data Summary'!BY97="Yes"),100-OFFSET('Water Data'!$F$4,0,10*ROW('Water Data'!F91)),NA())</f>
        <v>#N/A</v>
      </c>
      <c r="K97" s="298" t="e">
        <f ca="1">+IF(AND(ISNUMBER(OFFSET('Water Data'!$F$6,0,10*ROW('Water Data'!F91))),'Data Summary'!BZ97="Yes"),OFFSET('Water Data'!$F$6,0,10*ROW('Water Data'!F91)),NA())</f>
        <v>#N/A</v>
      </c>
      <c r="L97" s="298" t="e">
        <f ca="1">+IF(AND(ISNUMBER(OFFSET('Water Data'!$F$9,0,10*ROW('Water Data'!F91))),'Data Summary'!CA97="Yes"),OFFSET('Water Data'!$F$9,0,10*ROW('Water Data'!F91)),NA())</f>
        <v>#N/A</v>
      </c>
      <c r="M97" s="298" t="e">
        <f ca="1">+IF(AND(ISNUMBER(OFFSET('Water Data'!$G$4,0,10*ROW('Water Data'!G91))),'Data Summary'!CB97="Yes"),100-OFFSET('Water Data'!$G$4,0,10*ROW('Water Data'!G91)),NA())</f>
        <v>#N/A</v>
      </c>
      <c r="N97" s="298" t="e">
        <f ca="1">+IF(AND(ISNUMBER(OFFSET('Water Data'!$G$6,0,10*ROW('Water Data'!G91))),'Data Summary'!CC97="Yes"),OFFSET('Water Data'!$G$6,0,10*ROW('Water Data'!G91)),NA())</f>
        <v>#N/A</v>
      </c>
      <c r="O97" s="298" t="e">
        <f ca="1">+IF(AND(ISNUMBER(OFFSET('Water Data'!$G$9,0,10*ROW('Water Data'!G91))),'Data Summary'!CD97="Yes"),OFFSET('Water Data'!$G$9,0,10*ROW('Water Data'!G91)),NA())</f>
        <v>#N/A</v>
      </c>
      <c r="P97" s="298" t="e">
        <f ca="1">+IF(AND(ISNUMBER(OFFSET('Water Data'!$H$4,0,10*ROW('Water Data'!H91))),'Data Summary'!CE97="Yes"),100-OFFSET('Water Data'!$H$4,0,10*ROW('Water Data'!H91)),NA())</f>
        <v>#N/A</v>
      </c>
      <c r="Q97" s="298" t="e">
        <f ca="1">+IF(AND(ISNUMBER(OFFSET('Water Data'!$H$6,0,10*ROW('Water Data'!H91))),'Data Summary'!CF97="Yes"),OFFSET('Water Data'!$H$6,0,10*ROW('Water Data'!H91)),NA())</f>
        <v>#N/A</v>
      </c>
      <c r="R97" s="298" t="e">
        <f ca="1">+IF(AND(ISNUMBER(OFFSET('Water Data'!$H$9,0,10*ROW('Water Data'!H91))),'Data Summary'!CG97="Yes"),OFFSET('Water Data'!$H$9,0,10*ROW('Water Data'!H91)),NA())</f>
        <v>#N/A</v>
      </c>
      <c r="S97" s="298" t="e">
        <f ca="1">+IF(AND(ISNUMBER(OFFSET('Water Data'!$I$4,0,10*ROW('Water Data'!I91))),'Data Summary'!CH97="Yes"),100-OFFSET('Water Data'!$I$4,0,10*ROW('Water Data'!I91)),NA())</f>
        <v>#N/A</v>
      </c>
      <c r="T97" s="298" t="e">
        <f ca="1">+IF(AND(ISNUMBER(OFFSET('Water Data'!$I$6,0,10*ROW('Water Data'!I91))),'Data Summary'!CI97="Yes"),OFFSET('Water Data'!$I$6,0,10*ROW('Water Data'!I91)),NA())</f>
        <v>#N/A</v>
      </c>
      <c r="U97" s="298" t="e">
        <f ca="1">+IF(AND(ISNUMBER(OFFSET('Water Data'!$I$9,0,10*ROW('Water Data'!I91))),'Data Summary'!CJ97="Yes"),OFFSET('Water Data'!$I$9,0,10*ROW('Water Data'!I91)),NA())</f>
        <v>#N/A</v>
      </c>
      <c r="V97" s="299" t="e">
        <f ca="1">+IF(AND(ISNUMBER(OFFSET('Sanitation Data'!$D$4,0,10*ROW('Sanitation Data'!D91))),'Data Summary'!CK97="Yes"),100-OFFSET('Sanitation Data'!$D$4,0,10*ROW('Sanitation Data'!D91)),NA())</f>
        <v>#N/A</v>
      </c>
      <c r="W97" s="299" t="e">
        <f ca="1">+IF(AND(ISNUMBER(OFFSET('Sanitation Data'!$D$6,0,10*ROW('Sanitation Data'!D91))),'Data Summary'!CL97="Yes"),OFFSET('Sanitation Data'!$D$6,0,10*ROW('Sanitation Data'!D91)),NA())</f>
        <v>#N/A</v>
      </c>
      <c r="X97" s="299" t="e">
        <f ca="1">+IF(AND(ISNUMBER(OFFSET('Sanitation Data'!$D$10,0,10*ROW('Sanitation Data'!D91))),'Data Summary'!CM97="Yes"),OFFSET('Sanitation Data'!$D$10,0,10*ROW('Sanitation Data'!D91)),NA())</f>
        <v>#N/A</v>
      </c>
      <c r="Y97" s="299" t="e">
        <f ca="1">+IF(AND(ISNUMBER(OFFSET('Sanitation Data'!$D$11,0,10*ROW('Sanitation Data'!D91))),'Data Summary'!CN97="Yes"),OFFSET('Sanitation Data'!$D$11,0,10*ROW('Sanitation Data'!D91)),NA())</f>
        <v>#N/A</v>
      </c>
      <c r="Z97" s="299" t="e">
        <f ca="1">+IF(AND(ISNUMBER(OFFSET('Sanitation Data'!$D$12,0,10*ROW('Sanitation Data'!D91))),'Data Summary'!CO97="Yes"),OFFSET('Sanitation Data'!$D$12,0,10*ROW('Sanitation Data'!D91)),NA())</f>
        <v>#N/A</v>
      </c>
      <c r="AA97" s="299" t="e">
        <f ca="1">+IF(AND(ISNUMBER(OFFSET('Sanitation Data'!$E$4,0,10*ROW('Sanitation Data'!E91))),'Data Summary'!CP97="Yes"),100-OFFSET('Sanitation Data'!$E$4,0,10*ROW('Sanitation Data'!E91)),NA())</f>
        <v>#N/A</v>
      </c>
      <c r="AB97" s="299" t="e">
        <f ca="1">+IF(AND(ISNUMBER(OFFSET('Sanitation Data'!$E$6,0,10*ROW('Sanitation Data'!E91))),'Data Summary'!CQ97="Yes"),OFFSET('Sanitation Data'!$E$6,0,10*ROW('Sanitation Data'!E91)),NA())</f>
        <v>#N/A</v>
      </c>
      <c r="AC97" s="299" t="e">
        <f ca="1">+IF(AND(ISNUMBER(OFFSET('Sanitation Data'!$E$10,0,10*ROW('Sanitation Data'!E91))),'Data Summary'!CR97="Yes"),OFFSET('Sanitation Data'!$E$10,0,10*ROW('Sanitation Data'!E91)),NA())</f>
        <v>#N/A</v>
      </c>
      <c r="AD97" s="299" t="e">
        <f ca="1">+IF(AND(ISNUMBER(OFFSET('Sanitation Data'!$E$11,0,10*ROW('Sanitation Data'!E91))),'Data Summary'!CS97="Yes"),OFFSET('Sanitation Data'!$E$11,0,10*ROW('Sanitation Data'!E91)),NA())</f>
        <v>#N/A</v>
      </c>
      <c r="AE97" s="299" t="e">
        <f ca="1">+IF(AND(ISNUMBER(OFFSET('Sanitation Data'!$E$12,0,10*ROW('Sanitation Data'!E91))),'Data Summary'!CT97="Yes"),OFFSET('Sanitation Data'!$E$12,0,10*ROW('Sanitation Data'!E91)),NA())</f>
        <v>#N/A</v>
      </c>
      <c r="AF97" s="299" t="e">
        <f ca="1">+IF(AND(ISNUMBER(OFFSET('Sanitation Data'!$F$4,0,10*ROW('Sanitation Data'!F91))),'Data Summary'!CU97="Yes"),100-OFFSET('Sanitation Data'!$F$4,0,10*ROW('Sanitation Data'!F91)),NA())</f>
        <v>#N/A</v>
      </c>
      <c r="AG97" s="299" t="e">
        <f ca="1">+IF(AND(ISNUMBER(OFFSET('Sanitation Data'!$F$6,0,10*ROW('Sanitation Data'!F91))),'Data Summary'!CV97="Yes"),OFFSET('Sanitation Data'!$F$6,0,10*ROW('Sanitation Data'!F91)),NA())</f>
        <v>#N/A</v>
      </c>
      <c r="AH97" s="299" t="e">
        <f ca="1">+IF(AND(ISNUMBER(OFFSET('Sanitation Data'!$F$10,0,10*ROW('Sanitation Data'!F91))),'Data Summary'!CW97="Yes"),OFFSET('Sanitation Data'!$F$10,0,10*ROW('Sanitation Data'!F91)),NA())</f>
        <v>#N/A</v>
      </c>
      <c r="AI97" s="299" t="e">
        <f ca="1">+IF(AND(ISNUMBER(OFFSET('Sanitation Data'!$F$11,0,10*ROW('Sanitation Data'!F91))),'Data Summary'!CX97="Yes"),OFFSET('Sanitation Data'!$F$11,0,10*ROW('Sanitation Data'!F91)),NA())</f>
        <v>#N/A</v>
      </c>
      <c r="AJ97" s="299" t="e">
        <f ca="1">+IF(AND(ISNUMBER(OFFSET('Sanitation Data'!$F$12,0,10*ROW('Sanitation Data'!F91))),'Data Summary'!CY97="Yes"),OFFSET('Sanitation Data'!$F$12,0,10*ROW('Sanitation Data'!F91)),NA())</f>
        <v>#N/A</v>
      </c>
      <c r="AK97" s="299" t="e">
        <f ca="1">+IF(AND(ISNUMBER(OFFSET('Sanitation Data'!$G$4,0,10*ROW('Sanitation Data'!G91))),'Data Summary'!CZ97="Yes"),100-OFFSET('Sanitation Data'!$G$4,0,10*ROW('Sanitation Data'!G91)),NA())</f>
        <v>#N/A</v>
      </c>
      <c r="AL97" s="299" t="e">
        <f ca="1">+IF(AND(ISNUMBER(OFFSET('Sanitation Data'!$G$6,0,10*ROW('Sanitation Data'!G91))),'Data Summary'!DA97="Yes"),OFFSET('Sanitation Data'!$G$6,0,10*ROW('Sanitation Data'!G91)),NA())</f>
        <v>#N/A</v>
      </c>
      <c r="AM97" s="299" t="e">
        <f ca="1">+IF(AND(ISNUMBER(OFFSET('Sanitation Data'!$G$10,0,10*ROW('Sanitation Data'!G91))),'Data Summary'!DB97="Yes"),OFFSET('Sanitation Data'!$G$10,0,10*ROW('Sanitation Data'!G91)),NA())</f>
        <v>#N/A</v>
      </c>
      <c r="AN97" s="299" t="e">
        <f ca="1">+IF(AND(ISNUMBER(OFFSET('Sanitation Data'!$G$11,0,10*ROW('Sanitation Data'!G91))),'Data Summary'!DC97="Yes"),OFFSET('Sanitation Data'!$G$11,0,10*ROW('Sanitation Data'!G91)),NA())</f>
        <v>#N/A</v>
      </c>
      <c r="AO97" s="299" t="e">
        <f ca="1">+IF(AND(ISNUMBER(OFFSET('Sanitation Data'!$G$12,0,10*ROW('Sanitation Data'!G91))),'Data Summary'!DD97="Yes"),OFFSET('Sanitation Data'!$G$12,0,10*ROW('Sanitation Data'!G91)),NA())</f>
        <v>#N/A</v>
      </c>
      <c r="AP97" s="299" t="e">
        <f ca="1">+IF(AND(ISNUMBER(OFFSET('Sanitation Data'!$H$4,0,10*ROW('Sanitation Data'!H91))),'Data Summary'!DE97="Yes"),100-OFFSET('Sanitation Data'!$H$4,0,10*ROW('Sanitation Data'!H91)),NA())</f>
        <v>#N/A</v>
      </c>
      <c r="AQ97" s="299" t="e">
        <f ca="1">+IF(AND(ISNUMBER(OFFSET('Sanitation Data'!$H$6,0,10*ROW('Sanitation Data'!H91))),'Data Summary'!DF97="Yes"),OFFSET('Sanitation Data'!$H$6,0,10*ROW('Sanitation Data'!H91)),NA())</f>
        <v>#N/A</v>
      </c>
      <c r="AR97" s="299" t="e">
        <f ca="1">+IF(AND(ISNUMBER(OFFSET('Sanitation Data'!$H$10,0,10*ROW('Sanitation Data'!H91))),'Data Summary'!DG97="Yes"),OFFSET('Sanitation Data'!$H$10,0,10*ROW('Sanitation Data'!H91)),NA())</f>
        <v>#N/A</v>
      </c>
      <c r="AS97" s="299" t="e">
        <f ca="1">+IF(AND(ISNUMBER(OFFSET('Sanitation Data'!$H$11,0,10*ROW('Sanitation Data'!H91))),'Data Summary'!DH97="Yes"),OFFSET('Sanitation Data'!$H$11,0,10*ROW('Sanitation Data'!H91)),NA())</f>
        <v>#N/A</v>
      </c>
      <c r="AT97" s="299" t="e">
        <f ca="1">+IF(AND(ISNUMBER(OFFSET('Sanitation Data'!$H$12,0,10*ROW('Sanitation Data'!H91))),'Data Summary'!DI97="Yes"),OFFSET('Sanitation Data'!$H$12,0,10*ROW('Sanitation Data'!H91)),NA())</f>
        <v>#N/A</v>
      </c>
      <c r="AU97" s="299" t="e">
        <f ca="1">+IF(AND(ISNUMBER(OFFSET('Sanitation Data'!$I$4,0,10*ROW('Sanitation Data'!I91))),'Data Summary'!DJ97="Yes"),100-OFFSET('Sanitation Data'!$I$4,0,10*ROW('Sanitation Data'!I91)),NA())</f>
        <v>#N/A</v>
      </c>
      <c r="AV97" s="299" t="e">
        <f ca="1">+IF(AND(ISNUMBER(OFFSET('Sanitation Data'!$I$6,0,10*ROW('Sanitation Data'!I91))),'Data Summary'!DK97="Yes"),OFFSET('Sanitation Data'!$I$6,0,10*ROW('Sanitation Data'!I91)),NA())</f>
        <v>#N/A</v>
      </c>
      <c r="AW97" s="299" t="e">
        <f ca="1">+IF(AND(ISNUMBER(OFFSET('Sanitation Data'!$I$10,0,10*ROW('Sanitation Data'!I91))),'Data Summary'!DL97="Yes"),OFFSET('Sanitation Data'!$I$10,0,10*ROW('Sanitation Data'!I91)),NA())</f>
        <v>#N/A</v>
      </c>
      <c r="AX97" s="299" t="e">
        <f ca="1">+IF(AND(ISNUMBER(OFFSET('Sanitation Data'!$I$11,0,10*ROW('Sanitation Data'!I91))),'Data Summary'!DM97="Yes"),OFFSET('Sanitation Data'!$I$11,0,10*ROW('Sanitation Data'!I91)),NA())</f>
        <v>#N/A</v>
      </c>
      <c r="AY97" s="299" t="e">
        <f ca="1">+IF(AND(ISNUMBER(OFFSET('Sanitation Data'!$I$12,0,10*ROW('Sanitation Data'!I91))),'Data Summary'!DN97="Yes"),OFFSET('Sanitation Data'!$I$12,0,10*ROW('Sanitation Data'!I91)),NA())</f>
        <v>#N/A</v>
      </c>
      <c r="AZ97" s="300" t="e">
        <f ca="1">+IF(AND(ISNUMBER(OFFSET('Hygiene Data'!$D$5,0,10*ROW('Hygiene Data'!D91))),'Data Summary'!DO97="Yes"),OFFSET('Hygiene Data'!$D$5,0,10*ROW('Hygiene Data'!D91)),NA())</f>
        <v>#N/A</v>
      </c>
      <c r="BA97" s="300" t="e">
        <f ca="1">+IF(AND(ISNUMBER(OFFSET('Hygiene Data'!$D$7,0,10*ROW('Hygiene Data'!D91))),'Data Summary'!DP97="Yes"),OFFSET('Hygiene Data'!$D$7,0,10*ROW('Hygiene Data'!D91)),NA())</f>
        <v>#N/A</v>
      </c>
      <c r="BB97" s="300" t="e">
        <f ca="1">+IF(AND(ISNUMBER(OFFSET('Hygiene Data'!$D$9,0,10*ROW('Hygiene Data'!D91))),'Data Summary'!DQ97="Yes"),OFFSET('Hygiene Data'!$D$9,0,10*ROW('Hygiene Data'!D91)),NA())</f>
        <v>#N/A</v>
      </c>
      <c r="BC97" s="300" t="e">
        <f ca="1">+IF(AND(ISNUMBER(OFFSET('Hygiene Data'!$E$5,0,10*ROW('Hygiene Data'!E91))),'Data Summary'!DR97="Yes"),OFFSET('Hygiene Data'!$E$5,0,10*ROW('Hygiene Data'!E91)),NA())</f>
        <v>#N/A</v>
      </c>
      <c r="BD97" s="300" t="e">
        <f ca="1">+IF(AND(ISNUMBER(OFFSET('Hygiene Data'!$E$7,0,10*ROW('Hygiene Data'!E91))),'Data Summary'!DS97="Yes"),OFFSET('Hygiene Data'!$E$7,0,10*ROW('Hygiene Data'!E91)),NA())</f>
        <v>#N/A</v>
      </c>
      <c r="BE97" s="300" t="e">
        <f ca="1">+IF(AND(ISNUMBER(OFFSET('Hygiene Data'!$E$9,0,10*ROW('Hygiene Data'!E91))),'Data Summary'!DT97="Yes"),OFFSET('Hygiene Data'!$E$9,0,10*ROW('Hygiene Data'!E91)),NA())</f>
        <v>#N/A</v>
      </c>
      <c r="BF97" s="300" t="e">
        <f ca="1">+IF(AND(ISNUMBER(OFFSET('Hygiene Data'!$F$5,0,10*ROW('Hygiene Data'!F91))),'Data Summary'!DU97="Yes"),OFFSET('Hygiene Data'!$F$5,0,10*ROW('Hygiene Data'!F91)),NA())</f>
        <v>#N/A</v>
      </c>
      <c r="BG97" s="300" t="e">
        <f ca="1">+IF(AND(ISNUMBER(OFFSET('Hygiene Data'!$F$7,0,10*ROW('Hygiene Data'!F91))),'Data Summary'!DV97="Yes"),OFFSET('Hygiene Data'!$F$7,0,10*ROW('Hygiene Data'!F91)),NA())</f>
        <v>#N/A</v>
      </c>
      <c r="BH97" s="300" t="e">
        <f ca="1">+IF(AND(ISNUMBER(OFFSET('Hygiene Data'!$F$9,0,10*ROW('Hygiene Data'!F91))),'Data Summary'!DW97="Yes"),OFFSET('Hygiene Data'!$F$9,0,10*ROW('Hygiene Data'!F91)),NA())</f>
        <v>#N/A</v>
      </c>
      <c r="BI97" s="300" t="e">
        <f ca="1">+IF(AND(ISNUMBER(OFFSET('Hygiene Data'!$G$5,0,10*ROW('Hygiene Data'!G91))),'Data Summary'!DX97="Yes"),OFFSET('Hygiene Data'!$G$5,0,10*ROW('Hygiene Data'!G91)),NA())</f>
        <v>#N/A</v>
      </c>
      <c r="BJ97" s="300" t="e">
        <f ca="1">+IF(AND(ISNUMBER(OFFSET('Hygiene Data'!$G$7,0,10*ROW('Hygiene Data'!G91))),'Data Summary'!DY97="Yes"),OFFSET('Hygiene Data'!$G$7,0,10*ROW('Hygiene Data'!G91)),NA())</f>
        <v>#N/A</v>
      </c>
      <c r="BK97" s="300" t="e">
        <f ca="1">+IF(AND(ISNUMBER(OFFSET('Hygiene Data'!$G$9,0,10*ROW('Hygiene Data'!G91))),'Data Summary'!DZ97="Yes"),OFFSET('Hygiene Data'!$G$9,0,10*ROW('Hygiene Data'!G91)),NA())</f>
        <v>#N/A</v>
      </c>
      <c r="BL97" s="300" t="e">
        <f ca="1">+IF(AND(ISNUMBER(OFFSET('Hygiene Data'!$H$5,0,10*ROW('Hygiene Data'!H91))),'Data Summary'!EA97="Yes"),OFFSET('Hygiene Data'!$H$5,0,10*ROW('Hygiene Data'!H91)),NA())</f>
        <v>#N/A</v>
      </c>
      <c r="BM97" s="300" t="e">
        <f ca="1">+IF(AND(ISNUMBER(OFFSET('Hygiene Data'!$H$7,0,10*ROW('Hygiene Data'!H91))),'Data Summary'!EB97="Yes"),OFFSET('Hygiene Data'!$H$7,0,10*ROW('Hygiene Data'!H91)),NA())</f>
        <v>#N/A</v>
      </c>
      <c r="BN97" s="300" t="e">
        <f ca="1">+IF(AND(ISNUMBER(OFFSET('Hygiene Data'!$H$9,0,10*ROW('Hygiene Data'!H91))),'Data Summary'!EC97="Yes"),OFFSET('Hygiene Data'!$H$9,0,10*ROW('Hygiene Data'!H91)),NA())</f>
        <v>#N/A</v>
      </c>
      <c r="BO97" s="300" t="e">
        <f ca="1">+IF(AND(ISNUMBER(OFFSET('Hygiene Data'!$I$5,0,10*ROW('Hygiene Data'!I91))),'Data Summary'!ED97="Yes"),OFFSET('Hygiene Data'!$I$5,0,10*ROW('Hygiene Data'!I91)),NA())</f>
        <v>#N/A</v>
      </c>
      <c r="BP97" s="300" t="e">
        <f ca="1">+IF(AND(ISNUMBER(OFFSET('Hygiene Data'!$I$7,0,10*ROW('Hygiene Data'!I91))),'Data Summary'!EE97="Yes"),OFFSET('Hygiene Data'!$I$7,0,10*ROW('Hygiene Data'!I91)),NA())</f>
        <v>#N/A</v>
      </c>
      <c r="BQ97" s="300" t="e">
        <f ca="1">+IF(AND(ISNUMBER(OFFSET('Hygiene Data'!$I$9,0,10*ROW('Hygiene Data'!I91))),'Data Summary'!EF97="Yes"),OFFSET('Hygiene Data'!$I$9,0,10*ROW('Hygiene Data'!I91)),NA())</f>
        <v>#N/A</v>
      </c>
    </row>
    <row r="98" spans="1:69" x14ac:dyDescent="0.2">
      <c r="A98" s="296" t="e">
        <f ca="1">+RIGHT('Data Summary'!A98,LEN('Data Summary'!A98)-9)</f>
        <v>#VALUE!</v>
      </c>
      <c r="B98" s="270" t="str">
        <f ca="1">+IF(ISTEXT('Data Summary'!B98),'Data Summary'!B98,"")</f>
        <v/>
      </c>
      <c r="C98" s="297" t="e">
        <f ca="1">+VALUE('Data Summary'!C98)</f>
        <v>#VALUE!</v>
      </c>
      <c r="D98" s="298" t="e">
        <f ca="1">+IF(AND(ISNUMBER(OFFSET('Water Data'!$D$4,0,10*ROW('Water Data'!D92))),'Data Summary'!BS98="Yes"),100-OFFSET('Water Data'!$D$4,0,10*ROW('Water Data'!D92)),NA())</f>
        <v>#N/A</v>
      </c>
      <c r="E98" s="298" t="e">
        <f ca="1">+IF(AND(ISNUMBER(OFFSET('Water Data'!$D$6,0,10*ROW('Water Data'!D92))),'Data Summary'!BT98="Yes"),OFFSET('Water Data'!$D$6,0,10*ROW('Water Data'!D92)),NA())</f>
        <v>#N/A</v>
      </c>
      <c r="F98" s="298" t="e">
        <f ca="1">+IF(AND(ISNUMBER(OFFSET('Water Data'!$D$9,0,10*ROW('Water Data'!D92))),'Data Summary'!BU98="Yes"),OFFSET('Water Data'!$D$9,0,10*ROW('Water Data'!D92)),NA())</f>
        <v>#N/A</v>
      </c>
      <c r="G98" s="298" t="e">
        <f ca="1">+IF(AND(ISNUMBER(OFFSET('Water Data'!$E$4,0,10*ROW('Water Data'!E92))),'Data Summary'!BV98="Yes"),100-OFFSET('Water Data'!$E$4,0,10*ROW('Water Data'!E92)),NA())</f>
        <v>#N/A</v>
      </c>
      <c r="H98" s="298" t="e">
        <f ca="1">+IF(AND(ISNUMBER(OFFSET('Water Data'!$E$6,0,10*ROW('Water Data'!E92))),'Data Summary'!BW98="Yes"),OFFSET('Water Data'!$E$6,0,10*ROW('Water Data'!E92)),NA())</f>
        <v>#N/A</v>
      </c>
      <c r="I98" s="298" t="e">
        <f ca="1">+IF(AND(ISNUMBER(OFFSET('Water Data'!$E$9,0,10*ROW('Water Data'!E92))),'Data Summary'!BX98="Yes"),OFFSET('Water Data'!$E$9,0,10*ROW('Water Data'!E92)),NA())</f>
        <v>#N/A</v>
      </c>
      <c r="J98" s="298" t="e">
        <f ca="1">+IF(AND(ISNUMBER(OFFSET('Water Data'!$F$4,0,10*ROW('Water Data'!F92))),'Data Summary'!BY98="Yes"),100-OFFSET('Water Data'!$F$4,0,10*ROW('Water Data'!F92)),NA())</f>
        <v>#N/A</v>
      </c>
      <c r="K98" s="298" t="e">
        <f ca="1">+IF(AND(ISNUMBER(OFFSET('Water Data'!$F$6,0,10*ROW('Water Data'!F92))),'Data Summary'!BZ98="Yes"),OFFSET('Water Data'!$F$6,0,10*ROW('Water Data'!F92)),NA())</f>
        <v>#N/A</v>
      </c>
      <c r="L98" s="298" t="e">
        <f ca="1">+IF(AND(ISNUMBER(OFFSET('Water Data'!$F$9,0,10*ROW('Water Data'!F92))),'Data Summary'!CA98="Yes"),OFFSET('Water Data'!$F$9,0,10*ROW('Water Data'!F92)),NA())</f>
        <v>#N/A</v>
      </c>
      <c r="M98" s="298" t="e">
        <f ca="1">+IF(AND(ISNUMBER(OFFSET('Water Data'!$G$4,0,10*ROW('Water Data'!G92))),'Data Summary'!CB98="Yes"),100-OFFSET('Water Data'!$G$4,0,10*ROW('Water Data'!G92)),NA())</f>
        <v>#N/A</v>
      </c>
      <c r="N98" s="298" t="e">
        <f ca="1">+IF(AND(ISNUMBER(OFFSET('Water Data'!$G$6,0,10*ROW('Water Data'!G92))),'Data Summary'!CC98="Yes"),OFFSET('Water Data'!$G$6,0,10*ROW('Water Data'!G92)),NA())</f>
        <v>#N/A</v>
      </c>
      <c r="O98" s="298" t="e">
        <f ca="1">+IF(AND(ISNUMBER(OFFSET('Water Data'!$G$9,0,10*ROW('Water Data'!G92))),'Data Summary'!CD98="Yes"),OFFSET('Water Data'!$G$9,0,10*ROW('Water Data'!G92)),NA())</f>
        <v>#N/A</v>
      </c>
      <c r="P98" s="298" t="e">
        <f ca="1">+IF(AND(ISNUMBER(OFFSET('Water Data'!$H$4,0,10*ROW('Water Data'!H92))),'Data Summary'!CE98="Yes"),100-OFFSET('Water Data'!$H$4,0,10*ROW('Water Data'!H92)),NA())</f>
        <v>#N/A</v>
      </c>
      <c r="Q98" s="298" t="e">
        <f ca="1">+IF(AND(ISNUMBER(OFFSET('Water Data'!$H$6,0,10*ROW('Water Data'!H92))),'Data Summary'!CF98="Yes"),OFFSET('Water Data'!$H$6,0,10*ROW('Water Data'!H92)),NA())</f>
        <v>#N/A</v>
      </c>
      <c r="R98" s="298" t="e">
        <f ca="1">+IF(AND(ISNUMBER(OFFSET('Water Data'!$H$9,0,10*ROW('Water Data'!H92))),'Data Summary'!CG98="Yes"),OFFSET('Water Data'!$H$9,0,10*ROW('Water Data'!H92)),NA())</f>
        <v>#N/A</v>
      </c>
      <c r="S98" s="298" t="e">
        <f ca="1">+IF(AND(ISNUMBER(OFFSET('Water Data'!$I$4,0,10*ROW('Water Data'!I92))),'Data Summary'!CH98="Yes"),100-OFFSET('Water Data'!$I$4,0,10*ROW('Water Data'!I92)),NA())</f>
        <v>#N/A</v>
      </c>
      <c r="T98" s="298" t="e">
        <f ca="1">+IF(AND(ISNUMBER(OFFSET('Water Data'!$I$6,0,10*ROW('Water Data'!I92))),'Data Summary'!CI98="Yes"),OFFSET('Water Data'!$I$6,0,10*ROW('Water Data'!I92)),NA())</f>
        <v>#N/A</v>
      </c>
      <c r="U98" s="298" t="e">
        <f ca="1">+IF(AND(ISNUMBER(OFFSET('Water Data'!$I$9,0,10*ROW('Water Data'!I92))),'Data Summary'!CJ98="Yes"),OFFSET('Water Data'!$I$9,0,10*ROW('Water Data'!I92)),NA())</f>
        <v>#N/A</v>
      </c>
      <c r="V98" s="299" t="e">
        <f ca="1">+IF(AND(ISNUMBER(OFFSET('Sanitation Data'!$D$4,0,10*ROW('Sanitation Data'!D92))),'Data Summary'!CK98="Yes"),100-OFFSET('Sanitation Data'!$D$4,0,10*ROW('Sanitation Data'!D92)),NA())</f>
        <v>#N/A</v>
      </c>
      <c r="W98" s="299" t="e">
        <f ca="1">+IF(AND(ISNUMBER(OFFSET('Sanitation Data'!$D$6,0,10*ROW('Sanitation Data'!D92))),'Data Summary'!CL98="Yes"),OFFSET('Sanitation Data'!$D$6,0,10*ROW('Sanitation Data'!D92)),NA())</f>
        <v>#N/A</v>
      </c>
      <c r="X98" s="299" t="e">
        <f ca="1">+IF(AND(ISNUMBER(OFFSET('Sanitation Data'!$D$10,0,10*ROW('Sanitation Data'!D92))),'Data Summary'!CM98="Yes"),OFFSET('Sanitation Data'!$D$10,0,10*ROW('Sanitation Data'!D92)),NA())</f>
        <v>#N/A</v>
      </c>
      <c r="Y98" s="299" t="e">
        <f ca="1">+IF(AND(ISNUMBER(OFFSET('Sanitation Data'!$D$11,0,10*ROW('Sanitation Data'!D92))),'Data Summary'!CN98="Yes"),OFFSET('Sanitation Data'!$D$11,0,10*ROW('Sanitation Data'!D92)),NA())</f>
        <v>#N/A</v>
      </c>
      <c r="Z98" s="299" t="e">
        <f ca="1">+IF(AND(ISNUMBER(OFFSET('Sanitation Data'!$D$12,0,10*ROW('Sanitation Data'!D92))),'Data Summary'!CO98="Yes"),OFFSET('Sanitation Data'!$D$12,0,10*ROW('Sanitation Data'!D92)),NA())</f>
        <v>#N/A</v>
      </c>
      <c r="AA98" s="299" t="e">
        <f ca="1">+IF(AND(ISNUMBER(OFFSET('Sanitation Data'!$E$4,0,10*ROW('Sanitation Data'!E92))),'Data Summary'!CP98="Yes"),100-OFFSET('Sanitation Data'!$E$4,0,10*ROW('Sanitation Data'!E92)),NA())</f>
        <v>#N/A</v>
      </c>
      <c r="AB98" s="299" t="e">
        <f ca="1">+IF(AND(ISNUMBER(OFFSET('Sanitation Data'!$E$6,0,10*ROW('Sanitation Data'!E92))),'Data Summary'!CQ98="Yes"),OFFSET('Sanitation Data'!$E$6,0,10*ROW('Sanitation Data'!E92)),NA())</f>
        <v>#N/A</v>
      </c>
      <c r="AC98" s="299" t="e">
        <f ca="1">+IF(AND(ISNUMBER(OFFSET('Sanitation Data'!$E$10,0,10*ROW('Sanitation Data'!E92))),'Data Summary'!CR98="Yes"),OFFSET('Sanitation Data'!$E$10,0,10*ROW('Sanitation Data'!E92)),NA())</f>
        <v>#N/A</v>
      </c>
      <c r="AD98" s="299" t="e">
        <f ca="1">+IF(AND(ISNUMBER(OFFSET('Sanitation Data'!$E$11,0,10*ROW('Sanitation Data'!E92))),'Data Summary'!CS98="Yes"),OFFSET('Sanitation Data'!$E$11,0,10*ROW('Sanitation Data'!E92)),NA())</f>
        <v>#N/A</v>
      </c>
      <c r="AE98" s="299" t="e">
        <f ca="1">+IF(AND(ISNUMBER(OFFSET('Sanitation Data'!$E$12,0,10*ROW('Sanitation Data'!E92))),'Data Summary'!CT98="Yes"),OFFSET('Sanitation Data'!$E$12,0,10*ROW('Sanitation Data'!E92)),NA())</f>
        <v>#N/A</v>
      </c>
      <c r="AF98" s="299" t="e">
        <f ca="1">+IF(AND(ISNUMBER(OFFSET('Sanitation Data'!$F$4,0,10*ROW('Sanitation Data'!F92))),'Data Summary'!CU98="Yes"),100-OFFSET('Sanitation Data'!$F$4,0,10*ROW('Sanitation Data'!F92)),NA())</f>
        <v>#N/A</v>
      </c>
      <c r="AG98" s="299" t="e">
        <f ca="1">+IF(AND(ISNUMBER(OFFSET('Sanitation Data'!$F$6,0,10*ROW('Sanitation Data'!F92))),'Data Summary'!CV98="Yes"),OFFSET('Sanitation Data'!$F$6,0,10*ROW('Sanitation Data'!F92)),NA())</f>
        <v>#N/A</v>
      </c>
      <c r="AH98" s="299" t="e">
        <f ca="1">+IF(AND(ISNUMBER(OFFSET('Sanitation Data'!$F$10,0,10*ROW('Sanitation Data'!F92))),'Data Summary'!CW98="Yes"),OFFSET('Sanitation Data'!$F$10,0,10*ROW('Sanitation Data'!F92)),NA())</f>
        <v>#N/A</v>
      </c>
      <c r="AI98" s="299" t="e">
        <f ca="1">+IF(AND(ISNUMBER(OFFSET('Sanitation Data'!$F$11,0,10*ROW('Sanitation Data'!F92))),'Data Summary'!CX98="Yes"),OFFSET('Sanitation Data'!$F$11,0,10*ROW('Sanitation Data'!F92)),NA())</f>
        <v>#N/A</v>
      </c>
      <c r="AJ98" s="299" t="e">
        <f ca="1">+IF(AND(ISNUMBER(OFFSET('Sanitation Data'!$F$12,0,10*ROW('Sanitation Data'!F92))),'Data Summary'!CY98="Yes"),OFFSET('Sanitation Data'!$F$12,0,10*ROW('Sanitation Data'!F92)),NA())</f>
        <v>#N/A</v>
      </c>
      <c r="AK98" s="299" t="e">
        <f ca="1">+IF(AND(ISNUMBER(OFFSET('Sanitation Data'!$G$4,0,10*ROW('Sanitation Data'!G92))),'Data Summary'!CZ98="Yes"),100-OFFSET('Sanitation Data'!$G$4,0,10*ROW('Sanitation Data'!G92)),NA())</f>
        <v>#N/A</v>
      </c>
      <c r="AL98" s="299" t="e">
        <f ca="1">+IF(AND(ISNUMBER(OFFSET('Sanitation Data'!$G$6,0,10*ROW('Sanitation Data'!G92))),'Data Summary'!DA98="Yes"),OFFSET('Sanitation Data'!$G$6,0,10*ROW('Sanitation Data'!G92)),NA())</f>
        <v>#N/A</v>
      </c>
      <c r="AM98" s="299" t="e">
        <f ca="1">+IF(AND(ISNUMBER(OFFSET('Sanitation Data'!$G$10,0,10*ROW('Sanitation Data'!G92))),'Data Summary'!DB98="Yes"),OFFSET('Sanitation Data'!$G$10,0,10*ROW('Sanitation Data'!G92)),NA())</f>
        <v>#N/A</v>
      </c>
      <c r="AN98" s="299" t="e">
        <f ca="1">+IF(AND(ISNUMBER(OFFSET('Sanitation Data'!$G$11,0,10*ROW('Sanitation Data'!G92))),'Data Summary'!DC98="Yes"),OFFSET('Sanitation Data'!$G$11,0,10*ROW('Sanitation Data'!G92)),NA())</f>
        <v>#N/A</v>
      </c>
      <c r="AO98" s="299" t="e">
        <f ca="1">+IF(AND(ISNUMBER(OFFSET('Sanitation Data'!$G$12,0,10*ROW('Sanitation Data'!G92))),'Data Summary'!DD98="Yes"),OFFSET('Sanitation Data'!$G$12,0,10*ROW('Sanitation Data'!G92)),NA())</f>
        <v>#N/A</v>
      </c>
      <c r="AP98" s="299" t="e">
        <f ca="1">+IF(AND(ISNUMBER(OFFSET('Sanitation Data'!$H$4,0,10*ROW('Sanitation Data'!H92))),'Data Summary'!DE98="Yes"),100-OFFSET('Sanitation Data'!$H$4,0,10*ROW('Sanitation Data'!H92)),NA())</f>
        <v>#N/A</v>
      </c>
      <c r="AQ98" s="299" t="e">
        <f ca="1">+IF(AND(ISNUMBER(OFFSET('Sanitation Data'!$H$6,0,10*ROW('Sanitation Data'!H92))),'Data Summary'!DF98="Yes"),OFFSET('Sanitation Data'!$H$6,0,10*ROW('Sanitation Data'!H92)),NA())</f>
        <v>#N/A</v>
      </c>
      <c r="AR98" s="299" t="e">
        <f ca="1">+IF(AND(ISNUMBER(OFFSET('Sanitation Data'!$H$10,0,10*ROW('Sanitation Data'!H92))),'Data Summary'!DG98="Yes"),OFFSET('Sanitation Data'!$H$10,0,10*ROW('Sanitation Data'!H92)),NA())</f>
        <v>#N/A</v>
      </c>
      <c r="AS98" s="299" t="e">
        <f ca="1">+IF(AND(ISNUMBER(OFFSET('Sanitation Data'!$H$11,0,10*ROW('Sanitation Data'!H92))),'Data Summary'!DH98="Yes"),OFFSET('Sanitation Data'!$H$11,0,10*ROW('Sanitation Data'!H92)),NA())</f>
        <v>#N/A</v>
      </c>
      <c r="AT98" s="299" t="e">
        <f ca="1">+IF(AND(ISNUMBER(OFFSET('Sanitation Data'!$H$12,0,10*ROW('Sanitation Data'!H92))),'Data Summary'!DI98="Yes"),OFFSET('Sanitation Data'!$H$12,0,10*ROW('Sanitation Data'!H92)),NA())</f>
        <v>#N/A</v>
      </c>
      <c r="AU98" s="299" t="e">
        <f ca="1">+IF(AND(ISNUMBER(OFFSET('Sanitation Data'!$I$4,0,10*ROW('Sanitation Data'!I92))),'Data Summary'!DJ98="Yes"),100-OFFSET('Sanitation Data'!$I$4,0,10*ROW('Sanitation Data'!I92)),NA())</f>
        <v>#N/A</v>
      </c>
      <c r="AV98" s="299" t="e">
        <f ca="1">+IF(AND(ISNUMBER(OFFSET('Sanitation Data'!$I$6,0,10*ROW('Sanitation Data'!I92))),'Data Summary'!DK98="Yes"),OFFSET('Sanitation Data'!$I$6,0,10*ROW('Sanitation Data'!I92)),NA())</f>
        <v>#N/A</v>
      </c>
      <c r="AW98" s="299" t="e">
        <f ca="1">+IF(AND(ISNUMBER(OFFSET('Sanitation Data'!$I$10,0,10*ROW('Sanitation Data'!I92))),'Data Summary'!DL98="Yes"),OFFSET('Sanitation Data'!$I$10,0,10*ROW('Sanitation Data'!I92)),NA())</f>
        <v>#N/A</v>
      </c>
      <c r="AX98" s="299" t="e">
        <f ca="1">+IF(AND(ISNUMBER(OFFSET('Sanitation Data'!$I$11,0,10*ROW('Sanitation Data'!I92))),'Data Summary'!DM98="Yes"),OFFSET('Sanitation Data'!$I$11,0,10*ROW('Sanitation Data'!I92)),NA())</f>
        <v>#N/A</v>
      </c>
      <c r="AY98" s="299" t="e">
        <f ca="1">+IF(AND(ISNUMBER(OFFSET('Sanitation Data'!$I$12,0,10*ROW('Sanitation Data'!I92))),'Data Summary'!DN98="Yes"),OFFSET('Sanitation Data'!$I$12,0,10*ROW('Sanitation Data'!I92)),NA())</f>
        <v>#N/A</v>
      </c>
      <c r="AZ98" s="300" t="e">
        <f ca="1">+IF(AND(ISNUMBER(OFFSET('Hygiene Data'!$D$5,0,10*ROW('Hygiene Data'!D92))),'Data Summary'!DO98="Yes"),OFFSET('Hygiene Data'!$D$5,0,10*ROW('Hygiene Data'!D92)),NA())</f>
        <v>#N/A</v>
      </c>
      <c r="BA98" s="300" t="e">
        <f ca="1">+IF(AND(ISNUMBER(OFFSET('Hygiene Data'!$D$7,0,10*ROW('Hygiene Data'!D92))),'Data Summary'!DP98="Yes"),OFFSET('Hygiene Data'!$D$7,0,10*ROW('Hygiene Data'!D92)),NA())</f>
        <v>#N/A</v>
      </c>
      <c r="BB98" s="300" t="e">
        <f ca="1">+IF(AND(ISNUMBER(OFFSET('Hygiene Data'!$D$9,0,10*ROW('Hygiene Data'!D92))),'Data Summary'!DQ98="Yes"),OFFSET('Hygiene Data'!$D$9,0,10*ROW('Hygiene Data'!D92)),NA())</f>
        <v>#N/A</v>
      </c>
      <c r="BC98" s="300" t="e">
        <f ca="1">+IF(AND(ISNUMBER(OFFSET('Hygiene Data'!$E$5,0,10*ROW('Hygiene Data'!E92))),'Data Summary'!DR98="Yes"),OFFSET('Hygiene Data'!$E$5,0,10*ROW('Hygiene Data'!E92)),NA())</f>
        <v>#N/A</v>
      </c>
      <c r="BD98" s="300" t="e">
        <f ca="1">+IF(AND(ISNUMBER(OFFSET('Hygiene Data'!$E$7,0,10*ROW('Hygiene Data'!E92))),'Data Summary'!DS98="Yes"),OFFSET('Hygiene Data'!$E$7,0,10*ROW('Hygiene Data'!E92)),NA())</f>
        <v>#N/A</v>
      </c>
      <c r="BE98" s="300" t="e">
        <f ca="1">+IF(AND(ISNUMBER(OFFSET('Hygiene Data'!$E$9,0,10*ROW('Hygiene Data'!E92))),'Data Summary'!DT98="Yes"),OFFSET('Hygiene Data'!$E$9,0,10*ROW('Hygiene Data'!E92)),NA())</f>
        <v>#N/A</v>
      </c>
      <c r="BF98" s="300" t="e">
        <f ca="1">+IF(AND(ISNUMBER(OFFSET('Hygiene Data'!$F$5,0,10*ROW('Hygiene Data'!F92))),'Data Summary'!DU98="Yes"),OFFSET('Hygiene Data'!$F$5,0,10*ROW('Hygiene Data'!F92)),NA())</f>
        <v>#N/A</v>
      </c>
      <c r="BG98" s="300" t="e">
        <f ca="1">+IF(AND(ISNUMBER(OFFSET('Hygiene Data'!$F$7,0,10*ROW('Hygiene Data'!F92))),'Data Summary'!DV98="Yes"),OFFSET('Hygiene Data'!$F$7,0,10*ROW('Hygiene Data'!F92)),NA())</f>
        <v>#N/A</v>
      </c>
      <c r="BH98" s="300" t="e">
        <f ca="1">+IF(AND(ISNUMBER(OFFSET('Hygiene Data'!$F$9,0,10*ROW('Hygiene Data'!F92))),'Data Summary'!DW98="Yes"),OFFSET('Hygiene Data'!$F$9,0,10*ROW('Hygiene Data'!F92)),NA())</f>
        <v>#N/A</v>
      </c>
      <c r="BI98" s="300" t="e">
        <f ca="1">+IF(AND(ISNUMBER(OFFSET('Hygiene Data'!$G$5,0,10*ROW('Hygiene Data'!G92))),'Data Summary'!DX98="Yes"),OFFSET('Hygiene Data'!$G$5,0,10*ROW('Hygiene Data'!G92)),NA())</f>
        <v>#N/A</v>
      </c>
      <c r="BJ98" s="300" t="e">
        <f ca="1">+IF(AND(ISNUMBER(OFFSET('Hygiene Data'!$G$7,0,10*ROW('Hygiene Data'!G92))),'Data Summary'!DY98="Yes"),OFFSET('Hygiene Data'!$G$7,0,10*ROW('Hygiene Data'!G92)),NA())</f>
        <v>#N/A</v>
      </c>
      <c r="BK98" s="300" t="e">
        <f ca="1">+IF(AND(ISNUMBER(OFFSET('Hygiene Data'!$G$9,0,10*ROW('Hygiene Data'!G92))),'Data Summary'!DZ98="Yes"),OFFSET('Hygiene Data'!$G$9,0,10*ROW('Hygiene Data'!G92)),NA())</f>
        <v>#N/A</v>
      </c>
      <c r="BL98" s="300" t="e">
        <f ca="1">+IF(AND(ISNUMBER(OFFSET('Hygiene Data'!$H$5,0,10*ROW('Hygiene Data'!H92))),'Data Summary'!EA98="Yes"),OFFSET('Hygiene Data'!$H$5,0,10*ROW('Hygiene Data'!H92)),NA())</f>
        <v>#N/A</v>
      </c>
      <c r="BM98" s="300" t="e">
        <f ca="1">+IF(AND(ISNUMBER(OFFSET('Hygiene Data'!$H$7,0,10*ROW('Hygiene Data'!H92))),'Data Summary'!EB98="Yes"),OFFSET('Hygiene Data'!$H$7,0,10*ROW('Hygiene Data'!H92)),NA())</f>
        <v>#N/A</v>
      </c>
      <c r="BN98" s="300" t="e">
        <f ca="1">+IF(AND(ISNUMBER(OFFSET('Hygiene Data'!$H$9,0,10*ROW('Hygiene Data'!H92))),'Data Summary'!EC98="Yes"),OFFSET('Hygiene Data'!$H$9,0,10*ROW('Hygiene Data'!H92)),NA())</f>
        <v>#N/A</v>
      </c>
      <c r="BO98" s="300" t="e">
        <f ca="1">+IF(AND(ISNUMBER(OFFSET('Hygiene Data'!$I$5,0,10*ROW('Hygiene Data'!I92))),'Data Summary'!ED98="Yes"),OFFSET('Hygiene Data'!$I$5,0,10*ROW('Hygiene Data'!I92)),NA())</f>
        <v>#N/A</v>
      </c>
      <c r="BP98" s="300" t="e">
        <f ca="1">+IF(AND(ISNUMBER(OFFSET('Hygiene Data'!$I$7,0,10*ROW('Hygiene Data'!I92))),'Data Summary'!EE98="Yes"),OFFSET('Hygiene Data'!$I$7,0,10*ROW('Hygiene Data'!I92)),NA())</f>
        <v>#N/A</v>
      </c>
      <c r="BQ98" s="300" t="e">
        <f ca="1">+IF(AND(ISNUMBER(OFFSET('Hygiene Data'!$I$9,0,10*ROW('Hygiene Data'!I92))),'Data Summary'!EF98="Yes"),OFFSET('Hygiene Data'!$I$9,0,10*ROW('Hygiene Data'!I92)),NA())</f>
        <v>#N/A</v>
      </c>
    </row>
    <row r="99" spans="1:69" x14ac:dyDescent="0.2">
      <c r="A99" s="296" t="e">
        <f ca="1">+RIGHT('Data Summary'!A99,LEN('Data Summary'!A99)-9)</f>
        <v>#VALUE!</v>
      </c>
      <c r="B99" s="270" t="str">
        <f ca="1">+IF(ISTEXT('Data Summary'!B99),'Data Summary'!B99,"")</f>
        <v/>
      </c>
      <c r="C99" s="297" t="e">
        <f ca="1">+VALUE('Data Summary'!C99)</f>
        <v>#VALUE!</v>
      </c>
      <c r="D99" s="298" t="e">
        <f ca="1">+IF(AND(ISNUMBER(OFFSET('Water Data'!$D$4,0,10*ROW('Water Data'!D93))),'Data Summary'!BS99="Yes"),100-OFFSET('Water Data'!$D$4,0,10*ROW('Water Data'!D93)),NA())</f>
        <v>#N/A</v>
      </c>
      <c r="E99" s="298" t="e">
        <f ca="1">+IF(AND(ISNUMBER(OFFSET('Water Data'!$D$6,0,10*ROW('Water Data'!D93))),'Data Summary'!BT99="Yes"),OFFSET('Water Data'!$D$6,0,10*ROW('Water Data'!D93)),NA())</f>
        <v>#N/A</v>
      </c>
      <c r="F99" s="298" t="e">
        <f ca="1">+IF(AND(ISNUMBER(OFFSET('Water Data'!$D$9,0,10*ROW('Water Data'!D93))),'Data Summary'!BU99="Yes"),OFFSET('Water Data'!$D$9,0,10*ROW('Water Data'!D93)),NA())</f>
        <v>#N/A</v>
      </c>
      <c r="G99" s="298" t="e">
        <f ca="1">+IF(AND(ISNUMBER(OFFSET('Water Data'!$E$4,0,10*ROW('Water Data'!E93))),'Data Summary'!BV99="Yes"),100-OFFSET('Water Data'!$E$4,0,10*ROW('Water Data'!E93)),NA())</f>
        <v>#N/A</v>
      </c>
      <c r="H99" s="298" t="e">
        <f ca="1">+IF(AND(ISNUMBER(OFFSET('Water Data'!$E$6,0,10*ROW('Water Data'!E93))),'Data Summary'!BW99="Yes"),OFFSET('Water Data'!$E$6,0,10*ROW('Water Data'!E93)),NA())</f>
        <v>#N/A</v>
      </c>
      <c r="I99" s="298" t="e">
        <f ca="1">+IF(AND(ISNUMBER(OFFSET('Water Data'!$E$9,0,10*ROW('Water Data'!E93))),'Data Summary'!BX99="Yes"),OFFSET('Water Data'!$E$9,0,10*ROW('Water Data'!E93)),NA())</f>
        <v>#N/A</v>
      </c>
      <c r="J99" s="298" t="e">
        <f ca="1">+IF(AND(ISNUMBER(OFFSET('Water Data'!$F$4,0,10*ROW('Water Data'!F93))),'Data Summary'!BY99="Yes"),100-OFFSET('Water Data'!$F$4,0,10*ROW('Water Data'!F93)),NA())</f>
        <v>#N/A</v>
      </c>
      <c r="K99" s="298" t="e">
        <f ca="1">+IF(AND(ISNUMBER(OFFSET('Water Data'!$F$6,0,10*ROW('Water Data'!F93))),'Data Summary'!BZ99="Yes"),OFFSET('Water Data'!$F$6,0,10*ROW('Water Data'!F93)),NA())</f>
        <v>#N/A</v>
      </c>
      <c r="L99" s="298" t="e">
        <f ca="1">+IF(AND(ISNUMBER(OFFSET('Water Data'!$F$9,0,10*ROW('Water Data'!F93))),'Data Summary'!CA99="Yes"),OFFSET('Water Data'!$F$9,0,10*ROW('Water Data'!F93)),NA())</f>
        <v>#N/A</v>
      </c>
      <c r="M99" s="298" t="e">
        <f ca="1">+IF(AND(ISNUMBER(OFFSET('Water Data'!$G$4,0,10*ROW('Water Data'!G93))),'Data Summary'!CB99="Yes"),100-OFFSET('Water Data'!$G$4,0,10*ROW('Water Data'!G93)),NA())</f>
        <v>#N/A</v>
      </c>
      <c r="N99" s="298" t="e">
        <f ca="1">+IF(AND(ISNUMBER(OFFSET('Water Data'!$G$6,0,10*ROW('Water Data'!G93))),'Data Summary'!CC99="Yes"),OFFSET('Water Data'!$G$6,0,10*ROW('Water Data'!G93)),NA())</f>
        <v>#N/A</v>
      </c>
      <c r="O99" s="298" t="e">
        <f ca="1">+IF(AND(ISNUMBER(OFFSET('Water Data'!$G$9,0,10*ROW('Water Data'!G93))),'Data Summary'!CD99="Yes"),OFFSET('Water Data'!$G$9,0,10*ROW('Water Data'!G93)),NA())</f>
        <v>#N/A</v>
      </c>
      <c r="P99" s="298" t="e">
        <f ca="1">+IF(AND(ISNUMBER(OFFSET('Water Data'!$H$4,0,10*ROW('Water Data'!H93))),'Data Summary'!CE99="Yes"),100-OFFSET('Water Data'!$H$4,0,10*ROW('Water Data'!H93)),NA())</f>
        <v>#N/A</v>
      </c>
      <c r="Q99" s="298" t="e">
        <f ca="1">+IF(AND(ISNUMBER(OFFSET('Water Data'!$H$6,0,10*ROW('Water Data'!H93))),'Data Summary'!CF99="Yes"),OFFSET('Water Data'!$H$6,0,10*ROW('Water Data'!H93)),NA())</f>
        <v>#N/A</v>
      </c>
      <c r="R99" s="298" t="e">
        <f ca="1">+IF(AND(ISNUMBER(OFFSET('Water Data'!$H$9,0,10*ROW('Water Data'!H93))),'Data Summary'!CG99="Yes"),OFFSET('Water Data'!$H$9,0,10*ROW('Water Data'!H93)),NA())</f>
        <v>#N/A</v>
      </c>
      <c r="S99" s="298" t="e">
        <f ca="1">+IF(AND(ISNUMBER(OFFSET('Water Data'!$I$4,0,10*ROW('Water Data'!I93))),'Data Summary'!CH99="Yes"),100-OFFSET('Water Data'!$I$4,0,10*ROW('Water Data'!I93)),NA())</f>
        <v>#N/A</v>
      </c>
      <c r="T99" s="298" t="e">
        <f ca="1">+IF(AND(ISNUMBER(OFFSET('Water Data'!$I$6,0,10*ROW('Water Data'!I93))),'Data Summary'!CI99="Yes"),OFFSET('Water Data'!$I$6,0,10*ROW('Water Data'!I93)),NA())</f>
        <v>#N/A</v>
      </c>
      <c r="U99" s="298" t="e">
        <f ca="1">+IF(AND(ISNUMBER(OFFSET('Water Data'!$I$9,0,10*ROW('Water Data'!I93))),'Data Summary'!CJ99="Yes"),OFFSET('Water Data'!$I$9,0,10*ROW('Water Data'!I93)),NA())</f>
        <v>#N/A</v>
      </c>
      <c r="V99" s="299" t="e">
        <f ca="1">+IF(AND(ISNUMBER(OFFSET('Sanitation Data'!$D$4,0,10*ROW('Sanitation Data'!D93))),'Data Summary'!CK99="Yes"),100-OFFSET('Sanitation Data'!$D$4,0,10*ROW('Sanitation Data'!D93)),NA())</f>
        <v>#N/A</v>
      </c>
      <c r="W99" s="299" t="e">
        <f ca="1">+IF(AND(ISNUMBER(OFFSET('Sanitation Data'!$D$6,0,10*ROW('Sanitation Data'!D93))),'Data Summary'!CL99="Yes"),OFFSET('Sanitation Data'!$D$6,0,10*ROW('Sanitation Data'!D93)),NA())</f>
        <v>#N/A</v>
      </c>
      <c r="X99" s="299" t="e">
        <f ca="1">+IF(AND(ISNUMBER(OFFSET('Sanitation Data'!$D$10,0,10*ROW('Sanitation Data'!D93))),'Data Summary'!CM99="Yes"),OFFSET('Sanitation Data'!$D$10,0,10*ROW('Sanitation Data'!D93)),NA())</f>
        <v>#N/A</v>
      </c>
      <c r="Y99" s="299" t="e">
        <f ca="1">+IF(AND(ISNUMBER(OFFSET('Sanitation Data'!$D$11,0,10*ROW('Sanitation Data'!D93))),'Data Summary'!CN99="Yes"),OFFSET('Sanitation Data'!$D$11,0,10*ROW('Sanitation Data'!D93)),NA())</f>
        <v>#N/A</v>
      </c>
      <c r="Z99" s="299" t="e">
        <f ca="1">+IF(AND(ISNUMBER(OFFSET('Sanitation Data'!$D$12,0,10*ROW('Sanitation Data'!D93))),'Data Summary'!CO99="Yes"),OFFSET('Sanitation Data'!$D$12,0,10*ROW('Sanitation Data'!D93)),NA())</f>
        <v>#N/A</v>
      </c>
      <c r="AA99" s="299" t="e">
        <f ca="1">+IF(AND(ISNUMBER(OFFSET('Sanitation Data'!$E$4,0,10*ROW('Sanitation Data'!E93))),'Data Summary'!CP99="Yes"),100-OFFSET('Sanitation Data'!$E$4,0,10*ROW('Sanitation Data'!E93)),NA())</f>
        <v>#N/A</v>
      </c>
      <c r="AB99" s="299" t="e">
        <f ca="1">+IF(AND(ISNUMBER(OFFSET('Sanitation Data'!$E$6,0,10*ROW('Sanitation Data'!E93))),'Data Summary'!CQ99="Yes"),OFFSET('Sanitation Data'!$E$6,0,10*ROW('Sanitation Data'!E93)),NA())</f>
        <v>#N/A</v>
      </c>
      <c r="AC99" s="299" t="e">
        <f ca="1">+IF(AND(ISNUMBER(OFFSET('Sanitation Data'!$E$10,0,10*ROW('Sanitation Data'!E93))),'Data Summary'!CR99="Yes"),OFFSET('Sanitation Data'!$E$10,0,10*ROW('Sanitation Data'!E93)),NA())</f>
        <v>#N/A</v>
      </c>
      <c r="AD99" s="299" t="e">
        <f ca="1">+IF(AND(ISNUMBER(OFFSET('Sanitation Data'!$E$11,0,10*ROW('Sanitation Data'!E93))),'Data Summary'!CS99="Yes"),OFFSET('Sanitation Data'!$E$11,0,10*ROW('Sanitation Data'!E93)),NA())</f>
        <v>#N/A</v>
      </c>
      <c r="AE99" s="299" t="e">
        <f ca="1">+IF(AND(ISNUMBER(OFFSET('Sanitation Data'!$E$12,0,10*ROW('Sanitation Data'!E93))),'Data Summary'!CT99="Yes"),OFFSET('Sanitation Data'!$E$12,0,10*ROW('Sanitation Data'!E93)),NA())</f>
        <v>#N/A</v>
      </c>
      <c r="AF99" s="299" t="e">
        <f ca="1">+IF(AND(ISNUMBER(OFFSET('Sanitation Data'!$F$4,0,10*ROW('Sanitation Data'!F93))),'Data Summary'!CU99="Yes"),100-OFFSET('Sanitation Data'!$F$4,0,10*ROW('Sanitation Data'!F93)),NA())</f>
        <v>#N/A</v>
      </c>
      <c r="AG99" s="299" t="e">
        <f ca="1">+IF(AND(ISNUMBER(OFFSET('Sanitation Data'!$F$6,0,10*ROW('Sanitation Data'!F93))),'Data Summary'!CV99="Yes"),OFFSET('Sanitation Data'!$F$6,0,10*ROW('Sanitation Data'!F93)),NA())</f>
        <v>#N/A</v>
      </c>
      <c r="AH99" s="299" t="e">
        <f ca="1">+IF(AND(ISNUMBER(OFFSET('Sanitation Data'!$F$10,0,10*ROW('Sanitation Data'!F93))),'Data Summary'!CW99="Yes"),OFFSET('Sanitation Data'!$F$10,0,10*ROW('Sanitation Data'!F93)),NA())</f>
        <v>#N/A</v>
      </c>
      <c r="AI99" s="299" t="e">
        <f ca="1">+IF(AND(ISNUMBER(OFFSET('Sanitation Data'!$F$11,0,10*ROW('Sanitation Data'!F93))),'Data Summary'!CX99="Yes"),OFFSET('Sanitation Data'!$F$11,0,10*ROW('Sanitation Data'!F93)),NA())</f>
        <v>#N/A</v>
      </c>
      <c r="AJ99" s="299" t="e">
        <f ca="1">+IF(AND(ISNUMBER(OFFSET('Sanitation Data'!$F$12,0,10*ROW('Sanitation Data'!F93))),'Data Summary'!CY99="Yes"),OFFSET('Sanitation Data'!$F$12,0,10*ROW('Sanitation Data'!F93)),NA())</f>
        <v>#N/A</v>
      </c>
      <c r="AK99" s="299" t="e">
        <f ca="1">+IF(AND(ISNUMBER(OFFSET('Sanitation Data'!$G$4,0,10*ROW('Sanitation Data'!G93))),'Data Summary'!CZ99="Yes"),100-OFFSET('Sanitation Data'!$G$4,0,10*ROW('Sanitation Data'!G93)),NA())</f>
        <v>#N/A</v>
      </c>
      <c r="AL99" s="299" t="e">
        <f ca="1">+IF(AND(ISNUMBER(OFFSET('Sanitation Data'!$G$6,0,10*ROW('Sanitation Data'!G93))),'Data Summary'!DA99="Yes"),OFFSET('Sanitation Data'!$G$6,0,10*ROW('Sanitation Data'!G93)),NA())</f>
        <v>#N/A</v>
      </c>
      <c r="AM99" s="299" t="e">
        <f ca="1">+IF(AND(ISNUMBER(OFFSET('Sanitation Data'!$G$10,0,10*ROW('Sanitation Data'!G93))),'Data Summary'!DB99="Yes"),OFFSET('Sanitation Data'!$G$10,0,10*ROW('Sanitation Data'!G93)),NA())</f>
        <v>#N/A</v>
      </c>
      <c r="AN99" s="299" t="e">
        <f ca="1">+IF(AND(ISNUMBER(OFFSET('Sanitation Data'!$G$11,0,10*ROW('Sanitation Data'!G93))),'Data Summary'!DC99="Yes"),OFFSET('Sanitation Data'!$G$11,0,10*ROW('Sanitation Data'!G93)),NA())</f>
        <v>#N/A</v>
      </c>
      <c r="AO99" s="299" t="e">
        <f ca="1">+IF(AND(ISNUMBER(OFFSET('Sanitation Data'!$G$12,0,10*ROW('Sanitation Data'!G93))),'Data Summary'!DD99="Yes"),OFFSET('Sanitation Data'!$G$12,0,10*ROW('Sanitation Data'!G93)),NA())</f>
        <v>#N/A</v>
      </c>
      <c r="AP99" s="299" t="e">
        <f ca="1">+IF(AND(ISNUMBER(OFFSET('Sanitation Data'!$H$4,0,10*ROW('Sanitation Data'!H93))),'Data Summary'!DE99="Yes"),100-OFFSET('Sanitation Data'!$H$4,0,10*ROW('Sanitation Data'!H93)),NA())</f>
        <v>#N/A</v>
      </c>
      <c r="AQ99" s="299" t="e">
        <f ca="1">+IF(AND(ISNUMBER(OFFSET('Sanitation Data'!$H$6,0,10*ROW('Sanitation Data'!H93))),'Data Summary'!DF99="Yes"),OFFSET('Sanitation Data'!$H$6,0,10*ROW('Sanitation Data'!H93)),NA())</f>
        <v>#N/A</v>
      </c>
      <c r="AR99" s="299" t="e">
        <f ca="1">+IF(AND(ISNUMBER(OFFSET('Sanitation Data'!$H$10,0,10*ROW('Sanitation Data'!H93))),'Data Summary'!DG99="Yes"),OFFSET('Sanitation Data'!$H$10,0,10*ROW('Sanitation Data'!H93)),NA())</f>
        <v>#N/A</v>
      </c>
      <c r="AS99" s="299" t="e">
        <f ca="1">+IF(AND(ISNUMBER(OFFSET('Sanitation Data'!$H$11,0,10*ROW('Sanitation Data'!H93))),'Data Summary'!DH99="Yes"),OFFSET('Sanitation Data'!$H$11,0,10*ROW('Sanitation Data'!H93)),NA())</f>
        <v>#N/A</v>
      </c>
      <c r="AT99" s="299" t="e">
        <f ca="1">+IF(AND(ISNUMBER(OFFSET('Sanitation Data'!$H$12,0,10*ROW('Sanitation Data'!H93))),'Data Summary'!DI99="Yes"),OFFSET('Sanitation Data'!$H$12,0,10*ROW('Sanitation Data'!H93)),NA())</f>
        <v>#N/A</v>
      </c>
      <c r="AU99" s="299" t="e">
        <f ca="1">+IF(AND(ISNUMBER(OFFSET('Sanitation Data'!$I$4,0,10*ROW('Sanitation Data'!I93))),'Data Summary'!DJ99="Yes"),100-OFFSET('Sanitation Data'!$I$4,0,10*ROW('Sanitation Data'!I93)),NA())</f>
        <v>#N/A</v>
      </c>
      <c r="AV99" s="299" t="e">
        <f ca="1">+IF(AND(ISNUMBER(OFFSET('Sanitation Data'!$I$6,0,10*ROW('Sanitation Data'!I93))),'Data Summary'!DK99="Yes"),OFFSET('Sanitation Data'!$I$6,0,10*ROW('Sanitation Data'!I93)),NA())</f>
        <v>#N/A</v>
      </c>
      <c r="AW99" s="299" t="e">
        <f ca="1">+IF(AND(ISNUMBER(OFFSET('Sanitation Data'!$I$10,0,10*ROW('Sanitation Data'!I93))),'Data Summary'!DL99="Yes"),OFFSET('Sanitation Data'!$I$10,0,10*ROW('Sanitation Data'!I93)),NA())</f>
        <v>#N/A</v>
      </c>
      <c r="AX99" s="299" t="e">
        <f ca="1">+IF(AND(ISNUMBER(OFFSET('Sanitation Data'!$I$11,0,10*ROW('Sanitation Data'!I93))),'Data Summary'!DM99="Yes"),OFFSET('Sanitation Data'!$I$11,0,10*ROW('Sanitation Data'!I93)),NA())</f>
        <v>#N/A</v>
      </c>
      <c r="AY99" s="299" t="e">
        <f ca="1">+IF(AND(ISNUMBER(OFFSET('Sanitation Data'!$I$12,0,10*ROW('Sanitation Data'!I93))),'Data Summary'!DN99="Yes"),OFFSET('Sanitation Data'!$I$12,0,10*ROW('Sanitation Data'!I93)),NA())</f>
        <v>#N/A</v>
      </c>
      <c r="AZ99" s="300" t="e">
        <f ca="1">+IF(AND(ISNUMBER(OFFSET('Hygiene Data'!$D$5,0,10*ROW('Hygiene Data'!D93))),'Data Summary'!DO99="Yes"),OFFSET('Hygiene Data'!$D$5,0,10*ROW('Hygiene Data'!D93)),NA())</f>
        <v>#N/A</v>
      </c>
      <c r="BA99" s="300" t="e">
        <f ca="1">+IF(AND(ISNUMBER(OFFSET('Hygiene Data'!$D$7,0,10*ROW('Hygiene Data'!D93))),'Data Summary'!DP99="Yes"),OFFSET('Hygiene Data'!$D$7,0,10*ROW('Hygiene Data'!D93)),NA())</f>
        <v>#N/A</v>
      </c>
      <c r="BB99" s="300" t="e">
        <f ca="1">+IF(AND(ISNUMBER(OFFSET('Hygiene Data'!$D$9,0,10*ROW('Hygiene Data'!D93))),'Data Summary'!DQ99="Yes"),OFFSET('Hygiene Data'!$D$9,0,10*ROW('Hygiene Data'!D93)),NA())</f>
        <v>#N/A</v>
      </c>
      <c r="BC99" s="300" t="e">
        <f ca="1">+IF(AND(ISNUMBER(OFFSET('Hygiene Data'!$E$5,0,10*ROW('Hygiene Data'!E93))),'Data Summary'!DR99="Yes"),OFFSET('Hygiene Data'!$E$5,0,10*ROW('Hygiene Data'!E93)),NA())</f>
        <v>#N/A</v>
      </c>
      <c r="BD99" s="300" t="e">
        <f ca="1">+IF(AND(ISNUMBER(OFFSET('Hygiene Data'!$E$7,0,10*ROW('Hygiene Data'!E93))),'Data Summary'!DS99="Yes"),OFFSET('Hygiene Data'!$E$7,0,10*ROW('Hygiene Data'!E93)),NA())</f>
        <v>#N/A</v>
      </c>
      <c r="BE99" s="300" t="e">
        <f ca="1">+IF(AND(ISNUMBER(OFFSET('Hygiene Data'!$E$9,0,10*ROW('Hygiene Data'!E93))),'Data Summary'!DT99="Yes"),OFFSET('Hygiene Data'!$E$9,0,10*ROW('Hygiene Data'!E93)),NA())</f>
        <v>#N/A</v>
      </c>
      <c r="BF99" s="300" t="e">
        <f ca="1">+IF(AND(ISNUMBER(OFFSET('Hygiene Data'!$F$5,0,10*ROW('Hygiene Data'!F93))),'Data Summary'!DU99="Yes"),OFFSET('Hygiene Data'!$F$5,0,10*ROW('Hygiene Data'!F93)),NA())</f>
        <v>#N/A</v>
      </c>
      <c r="BG99" s="300" t="e">
        <f ca="1">+IF(AND(ISNUMBER(OFFSET('Hygiene Data'!$F$7,0,10*ROW('Hygiene Data'!F93))),'Data Summary'!DV99="Yes"),OFFSET('Hygiene Data'!$F$7,0,10*ROW('Hygiene Data'!F93)),NA())</f>
        <v>#N/A</v>
      </c>
      <c r="BH99" s="300" t="e">
        <f ca="1">+IF(AND(ISNUMBER(OFFSET('Hygiene Data'!$F$9,0,10*ROW('Hygiene Data'!F93))),'Data Summary'!DW99="Yes"),OFFSET('Hygiene Data'!$F$9,0,10*ROW('Hygiene Data'!F93)),NA())</f>
        <v>#N/A</v>
      </c>
      <c r="BI99" s="300" t="e">
        <f ca="1">+IF(AND(ISNUMBER(OFFSET('Hygiene Data'!$G$5,0,10*ROW('Hygiene Data'!G93))),'Data Summary'!DX99="Yes"),OFFSET('Hygiene Data'!$G$5,0,10*ROW('Hygiene Data'!G93)),NA())</f>
        <v>#N/A</v>
      </c>
      <c r="BJ99" s="300" t="e">
        <f ca="1">+IF(AND(ISNUMBER(OFFSET('Hygiene Data'!$G$7,0,10*ROW('Hygiene Data'!G93))),'Data Summary'!DY99="Yes"),OFFSET('Hygiene Data'!$G$7,0,10*ROW('Hygiene Data'!G93)),NA())</f>
        <v>#N/A</v>
      </c>
      <c r="BK99" s="300" t="e">
        <f ca="1">+IF(AND(ISNUMBER(OFFSET('Hygiene Data'!$G$9,0,10*ROW('Hygiene Data'!G93))),'Data Summary'!DZ99="Yes"),OFFSET('Hygiene Data'!$G$9,0,10*ROW('Hygiene Data'!G93)),NA())</f>
        <v>#N/A</v>
      </c>
      <c r="BL99" s="300" t="e">
        <f ca="1">+IF(AND(ISNUMBER(OFFSET('Hygiene Data'!$H$5,0,10*ROW('Hygiene Data'!H93))),'Data Summary'!EA99="Yes"),OFFSET('Hygiene Data'!$H$5,0,10*ROW('Hygiene Data'!H93)),NA())</f>
        <v>#N/A</v>
      </c>
      <c r="BM99" s="300" t="e">
        <f ca="1">+IF(AND(ISNUMBER(OFFSET('Hygiene Data'!$H$7,0,10*ROW('Hygiene Data'!H93))),'Data Summary'!EB99="Yes"),OFFSET('Hygiene Data'!$H$7,0,10*ROW('Hygiene Data'!H93)),NA())</f>
        <v>#N/A</v>
      </c>
      <c r="BN99" s="300" t="e">
        <f ca="1">+IF(AND(ISNUMBER(OFFSET('Hygiene Data'!$H$9,0,10*ROW('Hygiene Data'!H93))),'Data Summary'!EC99="Yes"),OFFSET('Hygiene Data'!$H$9,0,10*ROW('Hygiene Data'!H93)),NA())</f>
        <v>#N/A</v>
      </c>
      <c r="BO99" s="300" t="e">
        <f ca="1">+IF(AND(ISNUMBER(OFFSET('Hygiene Data'!$I$5,0,10*ROW('Hygiene Data'!I93))),'Data Summary'!ED99="Yes"),OFFSET('Hygiene Data'!$I$5,0,10*ROW('Hygiene Data'!I93)),NA())</f>
        <v>#N/A</v>
      </c>
      <c r="BP99" s="300" t="e">
        <f ca="1">+IF(AND(ISNUMBER(OFFSET('Hygiene Data'!$I$7,0,10*ROW('Hygiene Data'!I93))),'Data Summary'!EE99="Yes"),OFFSET('Hygiene Data'!$I$7,0,10*ROW('Hygiene Data'!I93)),NA())</f>
        <v>#N/A</v>
      </c>
      <c r="BQ99" s="300" t="e">
        <f ca="1">+IF(AND(ISNUMBER(OFFSET('Hygiene Data'!$I$9,0,10*ROW('Hygiene Data'!I93))),'Data Summary'!EF99="Yes"),OFFSET('Hygiene Data'!$I$9,0,10*ROW('Hygiene Data'!I93)),NA())</f>
        <v>#N/A</v>
      </c>
    </row>
    <row r="100" spans="1:69" x14ac:dyDescent="0.2">
      <c r="A100" s="296" t="e">
        <f ca="1">+RIGHT('Data Summary'!A100,LEN('Data Summary'!A100)-9)</f>
        <v>#VALUE!</v>
      </c>
      <c r="B100" s="270" t="str">
        <f ca="1">+IF(ISTEXT('Data Summary'!B100),'Data Summary'!B100,"")</f>
        <v/>
      </c>
      <c r="C100" s="297" t="e">
        <f ca="1">+VALUE('Data Summary'!C100)</f>
        <v>#VALUE!</v>
      </c>
      <c r="D100" s="298" t="e">
        <f ca="1">+IF(AND(ISNUMBER(OFFSET('Water Data'!$D$4,0,10*ROW('Water Data'!D94))),'Data Summary'!BS100="Yes"),100-OFFSET('Water Data'!$D$4,0,10*ROW('Water Data'!D94)),NA())</f>
        <v>#N/A</v>
      </c>
      <c r="E100" s="298" t="e">
        <f ca="1">+IF(AND(ISNUMBER(OFFSET('Water Data'!$D$6,0,10*ROW('Water Data'!D94))),'Data Summary'!BT100="Yes"),OFFSET('Water Data'!$D$6,0,10*ROW('Water Data'!D94)),NA())</f>
        <v>#N/A</v>
      </c>
      <c r="F100" s="298" t="e">
        <f ca="1">+IF(AND(ISNUMBER(OFFSET('Water Data'!$D$9,0,10*ROW('Water Data'!D94))),'Data Summary'!BU100="Yes"),OFFSET('Water Data'!$D$9,0,10*ROW('Water Data'!D94)),NA())</f>
        <v>#N/A</v>
      </c>
      <c r="G100" s="298" t="e">
        <f ca="1">+IF(AND(ISNUMBER(OFFSET('Water Data'!$E$4,0,10*ROW('Water Data'!E94))),'Data Summary'!BV100="Yes"),100-OFFSET('Water Data'!$E$4,0,10*ROW('Water Data'!E94)),NA())</f>
        <v>#N/A</v>
      </c>
      <c r="H100" s="298" t="e">
        <f ca="1">+IF(AND(ISNUMBER(OFFSET('Water Data'!$E$6,0,10*ROW('Water Data'!E94))),'Data Summary'!BW100="Yes"),OFFSET('Water Data'!$E$6,0,10*ROW('Water Data'!E94)),NA())</f>
        <v>#N/A</v>
      </c>
      <c r="I100" s="298" t="e">
        <f ca="1">+IF(AND(ISNUMBER(OFFSET('Water Data'!$E$9,0,10*ROW('Water Data'!E94))),'Data Summary'!BX100="Yes"),OFFSET('Water Data'!$E$9,0,10*ROW('Water Data'!E94)),NA())</f>
        <v>#N/A</v>
      </c>
      <c r="J100" s="298" t="e">
        <f ca="1">+IF(AND(ISNUMBER(OFFSET('Water Data'!$F$4,0,10*ROW('Water Data'!F94))),'Data Summary'!BY100="Yes"),100-OFFSET('Water Data'!$F$4,0,10*ROW('Water Data'!F94)),NA())</f>
        <v>#N/A</v>
      </c>
      <c r="K100" s="298" t="e">
        <f ca="1">+IF(AND(ISNUMBER(OFFSET('Water Data'!$F$6,0,10*ROW('Water Data'!F94))),'Data Summary'!BZ100="Yes"),OFFSET('Water Data'!$F$6,0,10*ROW('Water Data'!F94)),NA())</f>
        <v>#N/A</v>
      </c>
      <c r="L100" s="298" t="e">
        <f ca="1">+IF(AND(ISNUMBER(OFFSET('Water Data'!$F$9,0,10*ROW('Water Data'!F94))),'Data Summary'!CA100="Yes"),OFFSET('Water Data'!$F$9,0,10*ROW('Water Data'!F94)),NA())</f>
        <v>#N/A</v>
      </c>
      <c r="M100" s="298" t="e">
        <f ca="1">+IF(AND(ISNUMBER(OFFSET('Water Data'!$G$4,0,10*ROW('Water Data'!G94))),'Data Summary'!CB100="Yes"),100-OFFSET('Water Data'!$G$4,0,10*ROW('Water Data'!G94)),NA())</f>
        <v>#N/A</v>
      </c>
      <c r="N100" s="298" t="e">
        <f ca="1">+IF(AND(ISNUMBER(OFFSET('Water Data'!$G$6,0,10*ROW('Water Data'!G94))),'Data Summary'!CC100="Yes"),OFFSET('Water Data'!$G$6,0,10*ROW('Water Data'!G94)),NA())</f>
        <v>#N/A</v>
      </c>
      <c r="O100" s="298" t="e">
        <f ca="1">+IF(AND(ISNUMBER(OFFSET('Water Data'!$G$9,0,10*ROW('Water Data'!G94))),'Data Summary'!CD100="Yes"),OFFSET('Water Data'!$G$9,0,10*ROW('Water Data'!G94)),NA())</f>
        <v>#N/A</v>
      </c>
      <c r="P100" s="298" t="e">
        <f ca="1">+IF(AND(ISNUMBER(OFFSET('Water Data'!$H$4,0,10*ROW('Water Data'!H94))),'Data Summary'!CE100="Yes"),100-OFFSET('Water Data'!$H$4,0,10*ROW('Water Data'!H94)),NA())</f>
        <v>#N/A</v>
      </c>
      <c r="Q100" s="298" t="e">
        <f ca="1">+IF(AND(ISNUMBER(OFFSET('Water Data'!$H$6,0,10*ROW('Water Data'!H94))),'Data Summary'!CF100="Yes"),OFFSET('Water Data'!$H$6,0,10*ROW('Water Data'!H94)),NA())</f>
        <v>#N/A</v>
      </c>
      <c r="R100" s="298" t="e">
        <f ca="1">+IF(AND(ISNUMBER(OFFSET('Water Data'!$H$9,0,10*ROW('Water Data'!H94))),'Data Summary'!CG100="Yes"),OFFSET('Water Data'!$H$9,0,10*ROW('Water Data'!H94)),NA())</f>
        <v>#N/A</v>
      </c>
      <c r="S100" s="298" t="e">
        <f ca="1">+IF(AND(ISNUMBER(OFFSET('Water Data'!$I$4,0,10*ROW('Water Data'!I94))),'Data Summary'!CH100="Yes"),100-OFFSET('Water Data'!$I$4,0,10*ROW('Water Data'!I94)),NA())</f>
        <v>#N/A</v>
      </c>
      <c r="T100" s="298" t="e">
        <f ca="1">+IF(AND(ISNUMBER(OFFSET('Water Data'!$I$6,0,10*ROW('Water Data'!I94))),'Data Summary'!CI100="Yes"),OFFSET('Water Data'!$I$6,0,10*ROW('Water Data'!I94)),NA())</f>
        <v>#N/A</v>
      </c>
      <c r="U100" s="298" t="e">
        <f ca="1">+IF(AND(ISNUMBER(OFFSET('Water Data'!$I$9,0,10*ROW('Water Data'!I94))),'Data Summary'!CJ100="Yes"),OFFSET('Water Data'!$I$9,0,10*ROW('Water Data'!I94)),NA())</f>
        <v>#N/A</v>
      </c>
      <c r="V100" s="299" t="e">
        <f ca="1">+IF(AND(ISNUMBER(OFFSET('Sanitation Data'!$D$4,0,10*ROW('Sanitation Data'!D94))),'Data Summary'!CK100="Yes"),100-OFFSET('Sanitation Data'!$D$4,0,10*ROW('Sanitation Data'!D94)),NA())</f>
        <v>#N/A</v>
      </c>
      <c r="W100" s="299" t="e">
        <f ca="1">+IF(AND(ISNUMBER(OFFSET('Sanitation Data'!$D$6,0,10*ROW('Sanitation Data'!D94))),'Data Summary'!CL100="Yes"),OFFSET('Sanitation Data'!$D$6,0,10*ROW('Sanitation Data'!D94)),NA())</f>
        <v>#N/A</v>
      </c>
      <c r="X100" s="299" t="e">
        <f ca="1">+IF(AND(ISNUMBER(OFFSET('Sanitation Data'!$D$10,0,10*ROW('Sanitation Data'!D94))),'Data Summary'!CM100="Yes"),OFFSET('Sanitation Data'!$D$10,0,10*ROW('Sanitation Data'!D94)),NA())</f>
        <v>#N/A</v>
      </c>
      <c r="Y100" s="299" t="e">
        <f ca="1">+IF(AND(ISNUMBER(OFFSET('Sanitation Data'!$D$11,0,10*ROW('Sanitation Data'!D94))),'Data Summary'!CN100="Yes"),OFFSET('Sanitation Data'!$D$11,0,10*ROW('Sanitation Data'!D94)),NA())</f>
        <v>#N/A</v>
      </c>
      <c r="Z100" s="299" t="e">
        <f ca="1">+IF(AND(ISNUMBER(OFFSET('Sanitation Data'!$D$12,0,10*ROW('Sanitation Data'!D94))),'Data Summary'!CO100="Yes"),OFFSET('Sanitation Data'!$D$12,0,10*ROW('Sanitation Data'!D94)),NA())</f>
        <v>#N/A</v>
      </c>
      <c r="AA100" s="299" t="e">
        <f ca="1">+IF(AND(ISNUMBER(OFFSET('Sanitation Data'!$E$4,0,10*ROW('Sanitation Data'!E94))),'Data Summary'!CP100="Yes"),100-OFFSET('Sanitation Data'!$E$4,0,10*ROW('Sanitation Data'!E94)),NA())</f>
        <v>#N/A</v>
      </c>
      <c r="AB100" s="299" t="e">
        <f ca="1">+IF(AND(ISNUMBER(OFFSET('Sanitation Data'!$E$6,0,10*ROW('Sanitation Data'!E94))),'Data Summary'!CQ100="Yes"),OFFSET('Sanitation Data'!$E$6,0,10*ROW('Sanitation Data'!E94)),NA())</f>
        <v>#N/A</v>
      </c>
      <c r="AC100" s="299" t="e">
        <f ca="1">+IF(AND(ISNUMBER(OFFSET('Sanitation Data'!$E$10,0,10*ROW('Sanitation Data'!E94))),'Data Summary'!CR100="Yes"),OFFSET('Sanitation Data'!$E$10,0,10*ROW('Sanitation Data'!E94)),NA())</f>
        <v>#N/A</v>
      </c>
      <c r="AD100" s="299" t="e">
        <f ca="1">+IF(AND(ISNUMBER(OFFSET('Sanitation Data'!$E$11,0,10*ROW('Sanitation Data'!E94))),'Data Summary'!CS100="Yes"),OFFSET('Sanitation Data'!$E$11,0,10*ROW('Sanitation Data'!E94)),NA())</f>
        <v>#N/A</v>
      </c>
      <c r="AE100" s="299" t="e">
        <f ca="1">+IF(AND(ISNUMBER(OFFSET('Sanitation Data'!$E$12,0,10*ROW('Sanitation Data'!E94))),'Data Summary'!CT100="Yes"),OFFSET('Sanitation Data'!$E$12,0,10*ROW('Sanitation Data'!E94)),NA())</f>
        <v>#N/A</v>
      </c>
      <c r="AF100" s="299" t="e">
        <f ca="1">+IF(AND(ISNUMBER(OFFSET('Sanitation Data'!$F$4,0,10*ROW('Sanitation Data'!F94))),'Data Summary'!CU100="Yes"),100-OFFSET('Sanitation Data'!$F$4,0,10*ROW('Sanitation Data'!F94)),NA())</f>
        <v>#N/A</v>
      </c>
      <c r="AG100" s="299" t="e">
        <f ca="1">+IF(AND(ISNUMBER(OFFSET('Sanitation Data'!$F$6,0,10*ROW('Sanitation Data'!F94))),'Data Summary'!CV100="Yes"),OFFSET('Sanitation Data'!$F$6,0,10*ROW('Sanitation Data'!F94)),NA())</f>
        <v>#N/A</v>
      </c>
      <c r="AH100" s="299" t="e">
        <f ca="1">+IF(AND(ISNUMBER(OFFSET('Sanitation Data'!$F$10,0,10*ROW('Sanitation Data'!F94))),'Data Summary'!CW100="Yes"),OFFSET('Sanitation Data'!$F$10,0,10*ROW('Sanitation Data'!F94)),NA())</f>
        <v>#N/A</v>
      </c>
      <c r="AI100" s="299" t="e">
        <f ca="1">+IF(AND(ISNUMBER(OFFSET('Sanitation Data'!$F$11,0,10*ROW('Sanitation Data'!F94))),'Data Summary'!CX100="Yes"),OFFSET('Sanitation Data'!$F$11,0,10*ROW('Sanitation Data'!F94)),NA())</f>
        <v>#N/A</v>
      </c>
      <c r="AJ100" s="299" t="e">
        <f ca="1">+IF(AND(ISNUMBER(OFFSET('Sanitation Data'!$F$12,0,10*ROW('Sanitation Data'!F94))),'Data Summary'!CY100="Yes"),OFFSET('Sanitation Data'!$F$12,0,10*ROW('Sanitation Data'!F94)),NA())</f>
        <v>#N/A</v>
      </c>
      <c r="AK100" s="299" t="e">
        <f ca="1">+IF(AND(ISNUMBER(OFFSET('Sanitation Data'!$G$4,0,10*ROW('Sanitation Data'!G94))),'Data Summary'!CZ100="Yes"),100-OFFSET('Sanitation Data'!$G$4,0,10*ROW('Sanitation Data'!G94)),NA())</f>
        <v>#N/A</v>
      </c>
      <c r="AL100" s="299" t="e">
        <f ca="1">+IF(AND(ISNUMBER(OFFSET('Sanitation Data'!$G$6,0,10*ROW('Sanitation Data'!G94))),'Data Summary'!DA100="Yes"),OFFSET('Sanitation Data'!$G$6,0,10*ROW('Sanitation Data'!G94)),NA())</f>
        <v>#N/A</v>
      </c>
      <c r="AM100" s="299" t="e">
        <f ca="1">+IF(AND(ISNUMBER(OFFSET('Sanitation Data'!$G$10,0,10*ROW('Sanitation Data'!G94))),'Data Summary'!DB100="Yes"),OFFSET('Sanitation Data'!$G$10,0,10*ROW('Sanitation Data'!G94)),NA())</f>
        <v>#N/A</v>
      </c>
      <c r="AN100" s="299" t="e">
        <f ca="1">+IF(AND(ISNUMBER(OFFSET('Sanitation Data'!$G$11,0,10*ROW('Sanitation Data'!G94))),'Data Summary'!DC100="Yes"),OFFSET('Sanitation Data'!$G$11,0,10*ROW('Sanitation Data'!G94)),NA())</f>
        <v>#N/A</v>
      </c>
      <c r="AO100" s="299" t="e">
        <f ca="1">+IF(AND(ISNUMBER(OFFSET('Sanitation Data'!$G$12,0,10*ROW('Sanitation Data'!G94))),'Data Summary'!DD100="Yes"),OFFSET('Sanitation Data'!$G$12,0,10*ROW('Sanitation Data'!G94)),NA())</f>
        <v>#N/A</v>
      </c>
      <c r="AP100" s="299" t="e">
        <f ca="1">+IF(AND(ISNUMBER(OFFSET('Sanitation Data'!$H$4,0,10*ROW('Sanitation Data'!H94))),'Data Summary'!DE100="Yes"),100-OFFSET('Sanitation Data'!$H$4,0,10*ROW('Sanitation Data'!H94)),NA())</f>
        <v>#N/A</v>
      </c>
      <c r="AQ100" s="299" t="e">
        <f ca="1">+IF(AND(ISNUMBER(OFFSET('Sanitation Data'!$H$6,0,10*ROW('Sanitation Data'!H94))),'Data Summary'!DF100="Yes"),OFFSET('Sanitation Data'!$H$6,0,10*ROW('Sanitation Data'!H94)),NA())</f>
        <v>#N/A</v>
      </c>
      <c r="AR100" s="299" t="e">
        <f ca="1">+IF(AND(ISNUMBER(OFFSET('Sanitation Data'!$H$10,0,10*ROW('Sanitation Data'!H94))),'Data Summary'!DG100="Yes"),OFFSET('Sanitation Data'!$H$10,0,10*ROW('Sanitation Data'!H94)),NA())</f>
        <v>#N/A</v>
      </c>
      <c r="AS100" s="299" t="e">
        <f ca="1">+IF(AND(ISNUMBER(OFFSET('Sanitation Data'!$H$11,0,10*ROW('Sanitation Data'!H94))),'Data Summary'!DH100="Yes"),OFFSET('Sanitation Data'!$H$11,0,10*ROW('Sanitation Data'!H94)),NA())</f>
        <v>#N/A</v>
      </c>
      <c r="AT100" s="299" t="e">
        <f ca="1">+IF(AND(ISNUMBER(OFFSET('Sanitation Data'!$H$12,0,10*ROW('Sanitation Data'!H94))),'Data Summary'!DI100="Yes"),OFFSET('Sanitation Data'!$H$12,0,10*ROW('Sanitation Data'!H94)),NA())</f>
        <v>#N/A</v>
      </c>
      <c r="AU100" s="299" t="e">
        <f ca="1">+IF(AND(ISNUMBER(OFFSET('Sanitation Data'!$I$4,0,10*ROW('Sanitation Data'!I94))),'Data Summary'!DJ100="Yes"),100-OFFSET('Sanitation Data'!$I$4,0,10*ROW('Sanitation Data'!I94)),NA())</f>
        <v>#N/A</v>
      </c>
      <c r="AV100" s="299" t="e">
        <f ca="1">+IF(AND(ISNUMBER(OFFSET('Sanitation Data'!$I$6,0,10*ROW('Sanitation Data'!I94))),'Data Summary'!DK100="Yes"),OFFSET('Sanitation Data'!$I$6,0,10*ROW('Sanitation Data'!I94)),NA())</f>
        <v>#N/A</v>
      </c>
      <c r="AW100" s="299" t="e">
        <f ca="1">+IF(AND(ISNUMBER(OFFSET('Sanitation Data'!$I$10,0,10*ROW('Sanitation Data'!I94))),'Data Summary'!DL100="Yes"),OFFSET('Sanitation Data'!$I$10,0,10*ROW('Sanitation Data'!I94)),NA())</f>
        <v>#N/A</v>
      </c>
      <c r="AX100" s="299" t="e">
        <f ca="1">+IF(AND(ISNUMBER(OFFSET('Sanitation Data'!$I$11,0,10*ROW('Sanitation Data'!I94))),'Data Summary'!DM100="Yes"),OFFSET('Sanitation Data'!$I$11,0,10*ROW('Sanitation Data'!I94)),NA())</f>
        <v>#N/A</v>
      </c>
      <c r="AY100" s="299" t="e">
        <f ca="1">+IF(AND(ISNUMBER(OFFSET('Sanitation Data'!$I$12,0,10*ROW('Sanitation Data'!I94))),'Data Summary'!DN100="Yes"),OFFSET('Sanitation Data'!$I$12,0,10*ROW('Sanitation Data'!I94)),NA())</f>
        <v>#N/A</v>
      </c>
      <c r="AZ100" s="300" t="e">
        <f ca="1">+IF(AND(ISNUMBER(OFFSET('Hygiene Data'!$D$5,0,10*ROW('Hygiene Data'!D94))),'Data Summary'!DO100="Yes"),OFFSET('Hygiene Data'!$D$5,0,10*ROW('Hygiene Data'!D94)),NA())</f>
        <v>#N/A</v>
      </c>
      <c r="BA100" s="300" t="e">
        <f ca="1">+IF(AND(ISNUMBER(OFFSET('Hygiene Data'!$D$7,0,10*ROW('Hygiene Data'!D94))),'Data Summary'!DP100="Yes"),OFFSET('Hygiene Data'!$D$7,0,10*ROW('Hygiene Data'!D94)),NA())</f>
        <v>#N/A</v>
      </c>
      <c r="BB100" s="300" t="e">
        <f ca="1">+IF(AND(ISNUMBER(OFFSET('Hygiene Data'!$D$9,0,10*ROW('Hygiene Data'!D94))),'Data Summary'!DQ100="Yes"),OFFSET('Hygiene Data'!$D$9,0,10*ROW('Hygiene Data'!D94)),NA())</f>
        <v>#N/A</v>
      </c>
      <c r="BC100" s="300" t="e">
        <f ca="1">+IF(AND(ISNUMBER(OFFSET('Hygiene Data'!$E$5,0,10*ROW('Hygiene Data'!E94))),'Data Summary'!DR100="Yes"),OFFSET('Hygiene Data'!$E$5,0,10*ROW('Hygiene Data'!E94)),NA())</f>
        <v>#N/A</v>
      </c>
      <c r="BD100" s="300" t="e">
        <f ca="1">+IF(AND(ISNUMBER(OFFSET('Hygiene Data'!$E$7,0,10*ROW('Hygiene Data'!E94))),'Data Summary'!DS100="Yes"),OFFSET('Hygiene Data'!$E$7,0,10*ROW('Hygiene Data'!E94)),NA())</f>
        <v>#N/A</v>
      </c>
      <c r="BE100" s="300" t="e">
        <f ca="1">+IF(AND(ISNUMBER(OFFSET('Hygiene Data'!$E$9,0,10*ROW('Hygiene Data'!E94))),'Data Summary'!DT100="Yes"),OFFSET('Hygiene Data'!$E$9,0,10*ROW('Hygiene Data'!E94)),NA())</f>
        <v>#N/A</v>
      </c>
      <c r="BF100" s="300" t="e">
        <f ca="1">+IF(AND(ISNUMBER(OFFSET('Hygiene Data'!$F$5,0,10*ROW('Hygiene Data'!F94))),'Data Summary'!DU100="Yes"),OFFSET('Hygiene Data'!$F$5,0,10*ROW('Hygiene Data'!F94)),NA())</f>
        <v>#N/A</v>
      </c>
      <c r="BG100" s="300" t="e">
        <f ca="1">+IF(AND(ISNUMBER(OFFSET('Hygiene Data'!$F$7,0,10*ROW('Hygiene Data'!F94))),'Data Summary'!DV100="Yes"),OFFSET('Hygiene Data'!$F$7,0,10*ROW('Hygiene Data'!F94)),NA())</f>
        <v>#N/A</v>
      </c>
      <c r="BH100" s="300" t="e">
        <f ca="1">+IF(AND(ISNUMBER(OFFSET('Hygiene Data'!$F$9,0,10*ROW('Hygiene Data'!F94))),'Data Summary'!DW100="Yes"),OFFSET('Hygiene Data'!$F$9,0,10*ROW('Hygiene Data'!F94)),NA())</f>
        <v>#N/A</v>
      </c>
      <c r="BI100" s="300" t="e">
        <f ca="1">+IF(AND(ISNUMBER(OFFSET('Hygiene Data'!$G$5,0,10*ROW('Hygiene Data'!G94))),'Data Summary'!DX100="Yes"),OFFSET('Hygiene Data'!$G$5,0,10*ROW('Hygiene Data'!G94)),NA())</f>
        <v>#N/A</v>
      </c>
      <c r="BJ100" s="300" t="e">
        <f ca="1">+IF(AND(ISNUMBER(OFFSET('Hygiene Data'!$G$7,0,10*ROW('Hygiene Data'!G94))),'Data Summary'!DY100="Yes"),OFFSET('Hygiene Data'!$G$7,0,10*ROW('Hygiene Data'!G94)),NA())</f>
        <v>#N/A</v>
      </c>
      <c r="BK100" s="300" t="e">
        <f ca="1">+IF(AND(ISNUMBER(OFFSET('Hygiene Data'!$G$9,0,10*ROW('Hygiene Data'!G94))),'Data Summary'!DZ100="Yes"),OFFSET('Hygiene Data'!$G$9,0,10*ROW('Hygiene Data'!G94)),NA())</f>
        <v>#N/A</v>
      </c>
      <c r="BL100" s="300" t="e">
        <f ca="1">+IF(AND(ISNUMBER(OFFSET('Hygiene Data'!$H$5,0,10*ROW('Hygiene Data'!H94))),'Data Summary'!EA100="Yes"),OFFSET('Hygiene Data'!$H$5,0,10*ROW('Hygiene Data'!H94)),NA())</f>
        <v>#N/A</v>
      </c>
      <c r="BM100" s="300" t="e">
        <f ca="1">+IF(AND(ISNUMBER(OFFSET('Hygiene Data'!$H$7,0,10*ROW('Hygiene Data'!H94))),'Data Summary'!EB100="Yes"),OFFSET('Hygiene Data'!$H$7,0,10*ROW('Hygiene Data'!H94)),NA())</f>
        <v>#N/A</v>
      </c>
      <c r="BN100" s="300" t="e">
        <f ca="1">+IF(AND(ISNUMBER(OFFSET('Hygiene Data'!$H$9,0,10*ROW('Hygiene Data'!H94))),'Data Summary'!EC100="Yes"),OFFSET('Hygiene Data'!$H$9,0,10*ROW('Hygiene Data'!H94)),NA())</f>
        <v>#N/A</v>
      </c>
      <c r="BO100" s="300" t="e">
        <f ca="1">+IF(AND(ISNUMBER(OFFSET('Hygiene Data'!$I$5,0,10*ROW('Hygiene Data'!I94))),'Data Summary'!ED100="Yes"),OFFSET('Hygiene Data'!$I$5,0,10*ROW('Hygiene Data'!I94)),NA())</f>
        <v>#N/A</v>
      </c>
      <c r="BP100" s="300" t="e">
        <f ca="1">+IF(AND(ISNUMBER(OFFSET('Hygiene Data'!$I$7,0,10*ROW('Hygiene Data'!I94))),'Data Summary'!EE100="Yes"),OFFSET('Hygiene Data'!$I$7,0,10*ROW('Hygiene Data'!I94)),NA())</f>
        <v>#N/A</v>
      </c>
      <c r="BQ100" s="300" t="e">
        <f ca="1">+IF(AND(ISNUMBER(OFFSET('Hygiene Data'!$I$9,0,10*ROW('Hygiene Data'!I94))),'Data Summary'!EF100="Yes"),OFFSET('Hygiene Data'!$I$9,0,10*ROW('Hygiene Data'!I94)),NA())</f>
        <v>#N/A</v>
      </c>
    </row>
    <row r="101" spans="1:69" x14ac:dyDescent="0.2">
      <c r="A101" s="296" t="e">
        <f ca="1">+RIGHT('Data Summary'!A101,LEN('Data Summary'!A101)-9)</f>
        <v>#VALUE!</v>
      </c>
      <c r="B101" s="270" t="str">
        <f ca="1">+IF(ISTEXT('Data Summary'!B101),'Data Summary'!B101,"")</f>
        <v/>
      </c>
      <c r="C101" s="297" t="e">
        <f ca="1">+VALUE('Data Summary'!C101)</f>
        <v>#VALUE!</v>
      </c>
      <c r="D101" s="298" t="e">
        <f ca="1">+IF(AND(ISNUMBER(OFFSET('Water Data'!$D$4,0,10*ROW('Water Data'!D95))),'Data Summary'!BS101="Yes"),100-OFFSET('Water Data'!$D$4,0,10*ROW('Water Data'!D95)),NA())</f>
        <v>#N/A</v>
      </c>
      <c r="E101" s="298" t="e">
        <f ca="1">+IF(AND(ISNUMBER(OFFSET('Water Data'!$D$6,0,10*ROW('Water Data'!D95))),'Data Summary'!BT101="Yes"),OFFSET('Water Data'!$D$6,0,10*ROW('Water Data'!D95)),NA())</f>
        <v>#N/A</v>
      </c>
      <c r="F101" s="298" t="e">
        <f ca="1">+IF(AND(ISNUMBER(OFFSET('Water Data'!$D$9,0,10*ROW('Water Data'!D95))),'Data Summary'!BU101="Yes"),OFFSET('Water Data'!$D$9,0,10*ROW('Water Data'!D95)),NA())</f>
        <v>#N/A</v>
      </c>
      <c r="G101" s="298" t="e">
        <f ca="1">+IF(AND(ISNUMBER(OFFSET('Water Data'!$E$4,0,10*ROW('Water Data'!E95))),'Data Summary'!BV101="Yes"),100-OFFSET('Water Data'!$E$4,0,10*ROW('Water Data'!E95)),NA())</f>
        <v>#N/A</v>
      </c>
      <c r="H101" s="298" t="e">
        <f ca="1">+IF(AND(ISNUMBER(OFFSET('Water Data'!$E$6,0,10*ROW('Water Data'!E95))),'Data Summary'!BW101="Yes"),OFFSET('Water Data'!$E$6,0,10*ROW('Water Data'!E95)),NA())</f>
        <v>#N/A</v>
      </c>
      <c r="I101" s="298" t="e">
        <f ca="1">+IF(AND(ISNUMBER(OFFSET('Water Data'!$E$9,0,10*ROW('Water Data'!E95))),'Data Summary'!BX101="Yes"),OFFSET('Water Data'!$E$9,0,10*ROW('Water Data'!E95)),NA())</f>
        <v>#N/A</v>
      </c>
      <c r="J101" s="298" t="e">
        <f ca="1">+IF(AND(ISNUMBER(OFFSET('Water Data'!$F$4,0,10*ROW('Water Data'!F95))),'Data Summary'!BY101="Yes"),100-OFFSET('Water Data'!$F$4,0,10*ROW('Water Data'!F95)),NA())</f>
        <v>#N/A</v>
      </c>
      <c r="K101" s="298" t="e">
        <f ca="1">+IF(AND(ISNUMBER(OFFSET('Water Data'!$F$6,0,10*ROW('Water Data'!F95))),'Data Summary'!BZ101="Yes"),OFFSET('Water Data'!$F$6,0,10*ROW('Water Data'!F95)),NA())</f>
        <v>#N/A</v>
      </c>
      <c r="L101" s="298" t="e">
        <f ca="1">+IF(AND(ISNUMBER(OFFSET('Water Data'!$F$9,0,10*ROW('Water Data'!F95))),'Data Summary'!CA101="Yes"),OFFSET('Water Data'!$F$9,0,10*ROW('Water Data'!F95)),NA())</f>
        <v>#N/A</v>
      </c>
      <c r="M101" s="298" t="e">
        <f ca="1">+IF(AND(ISNUMBER(OFFSET('Water Data'!$G$4,0,10*ROW('Water Data'!G95))),'Data Summary'!CB101="Yes"),100-OFFSET('Water Data'!$G$4,0,10*ROW('Water Data'!G95)),NA())</f>
        <v>#N/A</v>
      </c>
      <c r="N101" s="298" t="e">
        <f ca="1">+IF(AND(ISNUMBER(OFFSET('Water Data'!$G$6,0,10*ROW('Water Data'!G95))),'Data Summary'!CC101="Yes"),OFFSET('Water Data'!$G$6,0,10*ROW('Water Data'!G95)),NA())</f>
        <v>#N/A</v>
      </c>
      <c r="O101" s="298" t="e">
        <f ca="1">+IF(AND(ISNUMBER(OFFSET('Water Data'!$G$9,0,10*ROW('Water Data'!G95))),'Data Summary'!CD101="Yes"),OFFSET('Water Data'!$G$9,0,10*ROW('Water Data'!G95)),NA())</f>
        <v>#N/A</v>
      </c>
      <c r="P101" s="298" t="e">
        <f ca="1">+IF(AND(ISNUMBER(OFFSET('Water Data'!$H$4,0,10*ROW('Water Data'!H95))),'Data Summary'!CE101="Yes"),100-OFFSET('Water Data'!$H$4,0,10*ROW('Water Data'!H95)),NA())</f>
        <v>#N/A</v>
      </c>
      <c r="Q101" s="298" t="e">
        <f ca="1">+IF(AND(ISNUMBER(OFFSET('Water Data'!$H$6,0,10*ROW('Water Data'!H95))),'Data Summary'!CF101="Yes"),OFFSET('Water Data'!$H$6,0,10*ROW('Water Data'!H95)),NA())</f>
        <v>#N/A</v>
      </c>
      <c r="R101" s="298" t="e">
        <f ca="1">+IF(AND(ISNUMBER(OFFSET('Water Data'!$H$9,0,10*ROW('Water Data'!H95))),'Data Summary'!CG101="Yes"),OFFSET('Water Data'!$H$9,0,10*ROW('Water Data'!H95)),NA())</f>
        <v>#N/A</v>
      </c>
      <c r="S101" s="298" t="e">
        <f ca="1">+IF(AND(ISNUMBER(OFFSET('Water Data'!$I$4,0,10*ROW('Water Data'!I95))),'Data Summary'!CH101="Yes"),100-OFFSET('Water Data'!$I$4,0,10*ROW('Water Data'!I95)),NA())</f>
        <v>#N/A</v>
      </c>
      <c r="T101" s="298" t="e">
        <f ca="1">+IF(AND(ISNUMBER(OFFSET('Water Data'!$I$6,0,10*ROW('Water Data'!I95))),'Data Summary'!CI101="Yes"),OFFSET('Water Data'!$I$6,0,10*ROW('Water Data'!I95)),NA())</f>
        <v>#N/A</v>
      </c>
      <c r="U101" s="298" t="e">
        <f ca="1">+IF(AND(ISNUMBER(OFFSET('Water Data'!$I$9,0,10*ROW('Water Data'!I95))),'Data Summary'!CJ101="Yes"),OFFSET('Water Data'!$I$9,0,10*ROW('Water Data'!I95)),NA())</f>
        <v>#N/A</v>
      </c>
      <c r="V101" s="299" t="e">
        <f ca="1">+IF(AND(ISNUMBER(OFFSET('Sanitation Data'!$D$4,0,10*ROW('Sanitation Data'!D95))),'Data Summary'!CK101="Yes"),100-OFFSET('Sanitation Data'!$D$4,0,10*ROW('Sanitation Data'!D95)),NA())</f>
        <v>#N/A</v>
      </c>
      <c r="W101" s="299" t="e">
        <f ca="1">+IF(AND(ISNUMBER(OFFSET('Sanitation Data'!$D$6,0,10*ROW('Sanitation Data'!D95))),'Data Summary'!CL101="Yes"),OFFSET('Sanitation Data'!$D$6,0,10*ROW('Sanitation Data'!D95)),NA())</f>
        <v>#N/A</v>
      </c>
      <c r="X101" s="299" t="e">
        <f ca="1">+IF(AND(ISNUMBER(OFFSET('Sanitation Data'!$D$10,0,10*ROW('Sanitation Data'!D95))),'Data Summary'!CM101="Yes"),OFFSET('Sanitation Data'!$D$10,0,10*ROW('Sanitation Data'!D95)),NA())</f>
        <v>#N/A</v>
      </c>
      <c r="Y101" s="299" t="e">
        <f ca="1">+IF(AND(ISNUMBER(OFFSET('Sanitation Data'!$D$11,0,10*ROW('Sanitation Data'!D95))),'Data Summary'!CN101="Yes"),OFFSET('Sanitation Data'!$D$11,0,10*ROW('Sanitation Data'!D95)),NA())</f>
        <v>#N/A</v>
      </c>
      <c r="Z101" s="299" t="e">
        <f ca="1">+IF(AND(ISNUMBER(OFFSET('Sanitation Data'!$D$12,0,10*ROW('Sanitation Data'!D95))),'Data Summary'!CO101="Yes"),OFFSET('Sanitation Data'!$D$12,0,10*ROW('Sanitation Data'!D95)),NA())</f>
        <v>#N/A</v>
      </c>
      <c r="AA101" s="299" t="e">
        <f ca="1">+IF(AND(ISNUMBER(OFFSET('Sanitation Data'!$E$4,0,10*ROW('Sanitation Data'!E95))),'Data Summary'!CP101="Yes"),100-OFFSET('Sanitation Data'!$E$4,0,10*ROW('Sanitation Data'!E95)),NA())</f>
        <v>#N/A</v>
      </c>
      <c r="AB101" s="299" t="e">
        <f ca="1">+IF(AND(ISNUMBER(OFFSET('Sanitation Data'!$E$6,0,10*ROW('Sanitation Data'!E95))),'Data Summary'!CQ101="Yes"),OFFSET('Sanitation Data'!$E$6,0,10*ROW('Sanitation Data'!E95)),NA())</f>
        <v>#N/A</v>
      </c>
      <c r="AC101" s="299" t="e">
        <f ca="1">+IF(AND(ISNUMBER(OFFSET('Sanitation Data'!$E$10,0,10*ROW('Sanitation Data'!E95))),'Data Summary'!CR101="Yes"),OFFSET('Sanitation Data'!$E$10,0,10*ROW('Sanitation Data'!E95)),NA())</f>
        <v>#N/A</v>
      </c>
      <c r="AD101" s="299" t="e">
        <f ca="1">+IF(AND(ISNUMBER(OFFSET('Sanitation Data'!$E$11,0,10*ROW('Sanitation Data'!E95))),'Data Summary'!CS101="Yes"),OFFSET('Sanitation Data'!$E$11,0,10*ROW('Sanitation Data'!E95)),NA())</f>
        <v>#N/A</v>
      </c>
      <c r="AE101" s="299" t="e">
        <f ca="1">+IF(AND(ISNUMBER(OFFSET('Sanitation Data'!$E$12,0,10*ROW('Sanitation Data'!E95))),'Data Summary'!CT101="Yes"),OFFSET('Sanitation Data'!$E$12,0,10*ROW('Sanitation Data'!E95)),NA())</f>
        <v>#N/A</v>
      </c>
      <c r="AF101" s="299" t="e">
        <f ca="1">+IF(AND(ISNUMBER(OFFSET('Sanitation Data'!$F$4,0,10*ROW('Sanitation Data'!F95))),'Data Summary'!CU101="Yes"),100-OFFSET('Sanitation Data'!$F$4,0,10*ROW('Sanitation Data'!F95)),NA())</f>
        <v>#N/A</v>
      </c>
      <c r="AG101" s="299" t="e">
        <f ca="1">+IF(AND(ISNUMBER(OFFSET('Sanitation Data'!$F$6,0,10*ROW('Sanitation Data'!F95))),'Data Summary'!CV101="Yes"),OFFSET('Sanitation Data'!$F$6,0,10*ROW('Sanitation Data'!F95)),NA())</f>
        <v>#N/A</v>
      </c>
      <c r="AH101" s="299" t="e">
        <f ca="1">+IF(AND(ISNUMBER(OFFSET('Sanitation Data'!$F$10,0,10*ROW('Sanitation Data'!F95))),'Data Summary'!CW101="Yes"),OFFSET('Sanitation Data'!$F$10,0,10*ROW('Sanitation Data'!F95)),NA())</f>
        <v>#N/A</v>
      </c>
      <c r="AI101" s="299" t="e">
        <f ca="1">+IF(AND(ISNUMBER(OFFSET('Sanitation Data'!$F$11,0,10*ROW('Sanitation Data'!F95))),'Data Summary'!CX101="Yes"),OFFSET('Sanitation Data'!$F$11,0,10*ROW('Sanitation Data'!F95)),NA())</f>
        <v>#N/A</v>
      </c>
      <c r="AJ101" s="299" t="e">
        <f ca="1">+IF(AND(ISNUMBER(OFFSET('Sanitation Data'!$F$12,0,10*ROW('Sanitation Data'!F95))),'Data Summary'!CY101="Yes"),OFFSET('Sanitation Data'!$F$12,0,10*ROW('Sanitation Data'!F95)),NA())</f>
        <v>#N/A</v>
      </c>
      <c r="AK101" s="299" t="e">
        <f ca="1">+IF(AND(ISNUMBER(OFFSET('Sanitation Data'!$G$4,0,10*ROW('Sanitation Data'!G95))),'Data Summary'!CZ101="Yes"),100-OFFSET('Sanitation Data'!$G$4,0,10*ROW('Sanitation Data'!G95)),NA())</f>
        <v>#N/A</v>
      </c>
      <c r="AL101" s="299" t="e">
        <f ca="1">+IF(AND(ISNUMBER(OFFSET('Sanitation Data'!$G$6,0,10*ROW('Sanitation Data'!G95))),'Data Summary'!DA101="Yes"),OFFSET('Sanitation Data'!$G$6,0,10*ROW('Sanitation Data'!G95)),NA())</f>
        <v>#N/A</v>
      </c>
      <c r="AM101" s="299" t="e">
        <f ca="1">+IF(AND(ISNUMBER(OFFSET('Sanitation Data'!$G$10,0,10*ROW('Sanitation Data'!G95))),'Data Summary'!DB101="Yes"),OFFSET('Sanitation Data'!$G$10,0,10*ROW('Sanitation Data'!G95)),NA())</f>
        <v>#N/A</v>
      </c>
      <c r="AN101" s="299" t="e">
        <f ca="1">+IF(AND(ISNUMBER(OFFSET('Sanitation Data'!$G$11,0,10*ROW('Sanitation Data'!G95))),'Data Summary'!DC101="Yes"),OFFSET('Sanitation Data'!$G$11,0,10*ROW('Sanitation Data'!G95)),NA())</f>
        <v>#N/A</v>
      </c>
      <c r="AO101" s="299" t="e">
        <f ca="1">+IF(AND(ISNUMBER(OFFSET('Sanitation Data'!$G$12,0,10*ROW('Sanitation Data'!G95))),'Data Summary'!DD101="Yes"),OFFSET('Sanitation Data'!$G$12,0,10*ROW('Sanitation Data'!G95)),NA())</f>
        <v>#N/A</v>
      </c>
      <c r="AP101" s="299" t="e">
        <f ca="1">+IF(AND(ISNUMBER(OFFSET('Sanitation Data'!$H$4,0,10*ROW('Sanitation Data'!H95))),'Data Summary'!DE101="Yes"),100-OFFSET('Sanitation Data'!$H$4,0,10*ROW('Sanitation Data'!H95)),NA())</f>
        <v>#N/A</v>
      </c>
      <c r="AQ101" s="299" t="e">
        <f ca="1">+IF(AND(ISNUMBER(OFFSET('Sanitation Data'!$H$6,0,10*ROW('Sanitation Data'!H95))),'Data Summary'!DF101="Yes"),OFFSET('Sanitation Data'!$H$6,0,10*ROW('Sanitation Data'!H95)),NA())</f>
        <v>#N/A</v>
      </c>
      <c r="AR101" s="299" t="e">
        <f ca="1">+IF(AND(ISNUMBER(OFFSET('Sanitation Data'!$H$10,0,10*ROW('Sanitation Data'!H95))),'Data Summary'!DG101="Yes"),OFFSET('Sanitation Data'!$H$10,0,10*ROW('Sanitation Data'!H95)),NA())</f>
        <v>#N/A</v>
      </c>
      <c r="AS101" s="299" t="e">
        <f ca="1">+IF(AND(ISNUMBER(OFFSET('Sanitation Data'!$H$11,0,10*ROW('Sanitation Data'!H95))),'Data Summary'!DH101="Yes"),OFFSET('Sanitation Data'!$H$11,0,10*ROW('Sanitation Data'!H95)),NA())</f>
        <v>#N/A</v>
      </c>
      <c r="AT101" s="299" t="e">
        <f ca="1">+IF(AND(ISNUMBER(OFFSET('Sanitation Data'!$H$12,0,10*ROW('Sanitation Data'!H95))),'Data Summary'!DI101="Yes"),OFFSET('Sanitation Data'!$H$12,0,10*ROW('Sanitation Data'!H95)),NA())</f>
        <v>#N/A</v>
      </c>
      <c r="AU101" s="299" t="e">
        <f ca="1">+IF(AND(ISNUMBER(OFFSET('Sanitation Data'!$I$4,0,10*ROW('Sanitation Data'!I95))),'Data Summary'!DJ101="Yes"),100-OFFSET('Sanitation Data'!$I$4,0,10*ROW('Sanitation Data'!I95)),NA())</f>
        <v>#N/A</v>
      </c>
      <c r="AV101" s="299" t="e">
        <f ca="1">+IF(AND(ISNUMBER(OFFSET('Sanitation Data'!$I$6,0,10*ROW('Sanitation Data'!I95))),'Data Summary'!DK101="Yes"),OFFSET('Sanitation Data'!$I$6,0,10*ROW('Sanitation Data'!I95)),NA())</f>
        <v>#N/A</v>
      </c>
      <c r="AW101" s="299" t="e">
        <f ca="1">+IF(AND(ISNUMBER(OFFSET('Sanitation Data'!$I$10,0,10*ROW('Sanitation Data'!I95))),'Data Summary'!DL101="Yes"),OFFSET('Sanitation Data'!$I$10,0,10*ROW('Sanitation Data'!I95)),NA())</f>
        <v>#N/A</v>
      </c>
      <c r="AX101" s="299" t="e">
        <f ca="1">+IF(AND(ISNUMBER(OFFSET('Sanitation Data'!$I$11,0,10*ROW('Sanitation Data'!I95))),'Data Summary'!DM101="Yes"),OFFSET('Sanitation Data'!$I$11,0,10*ROW('Sanitation Data'!I95)),NA())</f>
        <v>#N/A</v>
      </c>
      <c r="AY101" s="299" t="e">
        <f ca="1">+IF(AND(ISNUMBER(OFFSET('Sanitation Data'!$I$12,0,10*ROW('Sanitation Data'!I95))),'Data Summary'!DN101="Yes"),OFFSET('Sanitation Data'!$I$12,0,10*ROW('Sanitation Data'!I95)),NA())</f>
        <v>#N/A</v>
      </c>
      <c r="AZ101" s="300" t="e">
        <f ca="1">+IF(AND(ISNUMBER(OFFSET('Hygiene Data'!$D$5,0,10*ROW('Hygiene Data'!D95))),'Data Summary'!DO101="Yes"),OFFSET('Hygiene Data'!$D$5,0,10*ROW('Hygiene Data'!D95)),NA())</f>
        <v>#N/A</v>
      </c>
      <c r="BA101" s="300" t="e">
        <f ca="1">+IF(AND(ISNUMBER(OFFSET('Hygiene Data'!$D$7,0,10*ROW('Hygiene Data'!D95))),'Data Summary'!DP101="Yes"),OFFSET('Hygiene Data'!$D$7,0,10*ROW('Hygiene Data'!D95)),NA())</f>
        <v>#N/A</v>
      </c>
      <c r="BB101" s="300" t="e">
        <f ca="1">+IF(AND(ISNUMBER(OFFSET('Hygiene Data'!$D$9,0,10*ROW('Hygiene Data'!D95))),'Data Summary'!DQ101="Yes"),OFFSET('Hygiene Data'!$D$9,0,10*ROW('Hygiene Data'!D95)),NA())</f>
        <v>#N/A</v>
      </c>
      <c r="BC101" s="300" t="e">
        <f ca="1">+IF(AND(ISNUMBER(OFFSET('Hygiene Data'!$E$5,0,10*ROW('Hygiene Data'!E95))),'Data Summary'!DR101="Yes"),OFFSET('Hygiene Data'!$E$5,0,10*ROW('Hygiene Data'!E95)),NA())</f>
        <v>#N/A</v>
      </c>
      <c r="BD101" s="300" t="e">
        <f ca="1">+IF(AND(ISNUMBER(OFFSET('Hygiene Data'!$E$7,0,10*ROW('Hygiene Data'!E95))),'Data Summary'!DS101="Yes"),OFFSET('Hygiene Data'!$E$7,0,10*ROW('Hygiene Data'!E95)),NA())</f>
        <v>#N/A</v>
      </c>
      <c r="BE101" s="300" t="e">
        <f ca="1">+IF(AND(ISNUMBER(OFFSET('Hygiene Data'!$E$9,0,10*ROW('Hygiene Data'!E95))),'Data Summary'!DT101="Yes"),OFFSET('Hygiene Data'!$E$9,0,10*ROW('Hygiene Data'!E95)),NA())</f>
        <v>#N/A</v>
      </c>
      <c r="BF101" s="300" t="e">
        <f ca="1">+IF(AND(ISNUMBER(OFFSET('Hygiene Data'!$F$5,0,10*ROW('Hygiene Data'!F95))),'Data Summary'!DU101="Yes"),OFFSET('Hygiene Data'!$F$5,0,10*ROW('Hygiene Data'!F95)),NA())</f>
        <v>#N/A</v>
      </c>
      <c r="BG101" s="300" t="e">
        <f ca="1">+IF(AND(ISNUMBER(OFFSET('Hygiene Data'!$F$7,0,10*ROW('Hygiene Data'!F95))),'Data Summary'!DV101="Yes"),OFFSET('Hygiene Data'!$F$7,0,10*ROW('Hygiene Data'!F95)),NA())</f>
        <v>#N/A</v>
      </c>
      <c r="BH101" s="300" t="e">
        <f ca="1">+IF(AND(ISNUMBER(OFFSET('Hygiene Data'!$F$9,0,10*ROW('Hygiene Data'!F95))),'Data Summary'!DW101="Yes"),OFFSET('Hygiene Data'!$F$9,0,10*ROW('Hygiene Data'!F95)),NA())</f>
        <v>#N/A</v>
      </c>
      <c r="BI101" s="300" t="e">
        <f ca="1">+IF(AND(ISNUMBER(OFFSET('Hygiene Data'!$G$5,0,10*ROW('Hygiene Data'!G95))),'Data Summary'!DX101="Yes"),OFFSET('Hygiene Data'!$G$5,0,10*ROW('Hygiene Data'!G95)),NA())</f>
        <v>#N/A</v>
      </c>
      <c r="BJ101" s="300" t="e">
        <f ca="1">+IF(AND(ISNUMBER(OFFSET('Hygiene Data'!$G$7,0,10*ROW('Hygiene Data'!G95))),'Data Summary'!DY101="Yes"),OFFSET('Hygiene Data'!$G$7,0,10*ROW('Hygiene Data'!G95)),NA())</f>
        <v>#N/A</v>
      </c>
      <c r="BK101" s="300" t="e">
        <f ca="1">+IF(AND(ISNUMBER(OFFSET('Hygiene Data'!$G$9,0,10*ROW('Hygiene Data'!G95))),'Data Summary'!DZ101="Yes"),OFFSET('Hygiene Data'!$G$9,0,10*ROW('Hygiene Data'!G95)),NA())</f>
        <v>#N/A</v>
      </c>
      <c r="BL101" s="300" t="e">
        <f ca="1">+IF(AND(ISNUMBER(OFFSET('Hygiene Data'!$H$5,0,10*ROW('Hygiene Data'!H95))),'Data Summary'!EA101="Yes"),OFFSET('Hygiene Data'!$H$5,0,10*ROW('Hygiene Data'!H95)),NA())</f>
        <v>#N/A</v>
      </c>
      <c r="BM101" s="300" t="e">
        <f ca="1">+IF(AND(ISNUMBER(OFFSET('Hygiene Data'!$H$7,0,10*ROW('Hygiene Data'!H95))),'Data Summary'!EB101="Yes"),OFFSET('Hygiene Data'!$H$7,0,10*ROW('Hygiene Data'!H95)),NA())</f>
        <v>#N/A</v>
      </c>
      <c r="BN101" s="300" t="e">
        <f ca="1">+IF(AND(ISNUMBER(OFFSET('Hygiene Data'!$H$9,0,10*ROW('Hygiene Data'!H95))),'Data Summary'!EC101="Yes"),OFFSET('Hygiene Data'!$H$9,0,10*ROW('Hygiene Data'!H95)),NA())</f>
        <v>#N/A</v>
      </c>
      <c r="BO101" s="300" t="e">
        <f ca="1">+IF(AND(ISNUMBER(OFFSET('Hygiene Data'!$I$5,0,10*ROW('Hygiene Data'!I95))),'Data Summary'!ED101="Yes"),OFFSET('Hygiene Data'!$I$5,0,10*ROW('Hygiene Data'!I95)),NA())</f>
        <v>#N/A</v>
      </c>
      <c r="BP101" s="300" t="e">
        <f ca="1">+IF(AND(ISNUMBER(OFFSET('Hygiene Data'!$I$7,0,10*ROW('Hygiene Data'!I95))),'Data Summary'!EE101="Yes"),OFFSET('Hygiene Data'!$I$7,0,10*ROW('Hygiene Data'!I95)),NA())</f>
        <v>#N/A</v>
      </c>
      <c r="BQ101" s="300" t="e">
        <f ca="1">+IF(AND(ISNUMBER(OFFSET('Hygiene Data'!$I$9,0,10*ROW('Hygiene Data'!I95))),'Data Summary'!EF101="Yes"),OFFSET('Hygiene Data'!$I$9,0,10*ROW('Hygiene Data'!I95)),NA())</f>
        <v>#N/A</v>
      </c>
    </row>
    <row r="102" spans="1:69" x14ac:dyDescent="0.2">
      <c r="A102" s="296" t="e">
        <f ca="1">+RIGHT('Data Summary'!A102,LEN('Data Summary'!A102)-9)</f>
        <v>#VALUE!</v>
      </c>
      <c r="B102" s="270" t="str">
        <f ca="1">+IF(ISTEXT('Data Summary'!B102),'Data Summary'!B102,"")</f>
        <v/>
      </c>
      <c r="C102" s="297" t="e">
        <f ca="1">+VALUE('Data Summary'!C102)</f>
        <v>#VALUE!</v>
      </c>
      <c r="D102" s="298" t="e">
        <f ca="1">+IF(AND(ISNUMBER(OFFSET('Water Data'!$D$4,0,10*ROW('Water Data'!D96))),'Data Summary'!BS102="Yes"),100-OFFSET('Water Data'!$D$4,0,10*ROW('Water Data'!D96)),NA())</f>
        <v>#N/A</v>
      </c>
      <c r="E102" s="298" t="e">
        <f ca="1">+IF(AND(ISNUMBER(OFFSET('Water Data'!$D$6,0,10*ROW('Water Data'!D96))),'Data Summary'!BT102="Yes"),OFFSET('Water Data'!$D$6,0,10*ROW('Water Data'!D96)),NA())</f>
        <v>#N/A</v>
      </c>
      <c r="F102" s="298" t="e">
        <f ca="1">+IF(AND(ISNUMBER(OFFSET('Water Data'!$D$9,0,10*ROW('Water Data'!D96))),'Data Summary'!BU102="Yes"),OFFSET('Water Data'!$D$9,0,10*ROW('Water Data'!D96)),NA())</f>
        <v>#N/A</v>
      </c>
      <c r="G102" s="298" t="e">
        <f ca="1">+IF(AND(ISNUMBER(OFFSET('Water Data'!$E$4,0,10*ROW('Water Data'!E96))),'Data Summary'!BV102="Yes"),100-OFFSET('Water Data'!$E$4,0,10*ROW('Water Data'!E96)),NA())</f>
        <v>#N/A</v>
      </c>
      <c r="H102" s="298" t="e">
        <f ca="1">+IF(AND(ISNUMBER(OFFSET('Water Data'!$E$6,0,10*ROW('Water Data'!E96))),'Data Summary'!BW102="Yes"),OFFSET('Water Data'!$E$6,0,10*ROW('Water Data'!E96)),NA())</f>
        <v>#N/A</v>
      </c>
      <c r="I102" s="298" t="e">
        <f ca="1">+IF(AND(ISNUMBER(OFFSET('Water Data'!$E$9,0,10*ROW('Water Data'!E96))),'Data Summary'!BX102="Yes"),OFFSET('Water Data'!$E$9,0,10*ROW('Water Data'!E96)),NA())</f>
        <v>#N/A</v>
      </c>
      <c r="J102" s="298" t="e">
        <f ca="1">+IF(AND(ISNUMBER(OFFSET('Water Data'!$F$4,0,10*ROW('Water Data'!F96))),'Data Summary'!BY102="Yes"),100-OFFSET('Water Data'!$F$4,0,10*ROW('Water Data'!F96)),NA())</f>
        <v>#N/A</v>
      </c>
      <c r="K102" s="298" t="e">
        <f ca="1">+IF(AND(ISNUMBER(OFFSET('Water Data'!$F$6,0,10*ROW('Water Data'!F96))),'Data Summary'!BZ102="Yes"),OFFSET('Water Data'!$F$6,0,10*ROW('Water Data'!F96)),NA())</f>
        <v>#N/A</v>
      </c>
      <c r="L102" s="298" t="e">
        <f ca="1">+IF(AND(ISNUMBER(OFFSET('Water Data'!$F$9,0,10*ROW('Water Data'!F96))),'Data Summary'!CA102="Yes"),OFFSET('Water Data'!$F$9,0,10*ROW('Water Data'!F96)),NA())</f>
        <v>#N/A</v>
      </c>
      <c r="M102" s="298" t="e">
        <f ca="1">+IF(AND(ISNUMBER(OFFSET('Water Data'!$G$4,0,10*ROW('Water Data'!G96))),'Data Summary'!CB102="Yes"),100-OFFSET('Water Data'!$G$4,0,10*ROW('Water Data'!G96)),NA())</f>
        <v>#N/A</v>
      </c>
      <c r="N102" s="298" t="e">
        <f ca="1">+IF(AND(ISNUMBER(OFFSET('Water Data'!$G$6,0,10*ROW('Water Data'!G96))),'Data Summary'!CC102="Yes"),OFFSET('Water Data'!$G$6,0,10*ROW('Water Data'!G96)),NA())</f>
        <v>#N/A</v>
      </c>
      <c r="O102" s="298" t="e">
        <f ca="1">+IF(AND(ISNUMBER(OFFSET('Water Data'!$G$9,0,10*ROW('Water Data'!G96))),'Data Summary'!CD102="Yes"),OFFSET('Water Data'!$G$9,0,10*ROW('Water Data'!G96)),NA())</f>
        <v>#N/A</v>
      </c>
      <c r="P102" s="298" t="e">
        <f ca="1">+IF(AND(ISNUMBER(OFFSET('Water Data'!$H$4,0,10*ROW('Water Data'!H96))),'Data Summary'!CE102="Yes"),100-OFFSET('Water Data'!$H$4,0,10*ROW('Water Data'!H96)),NA())</f>
        <v>#N/A</v>
      </c>
      <c r="Q102" s="298" t="e">
        <f ca="1">+IF(AND(ISNUMBER(OFFSET('Water Data'!$H$6,0,10*ROW('Water Data'!H96))),'Data Summary'!CF102="Yes"),OFFSET('Water Data'!$H$6,0,10*ROW('Water Data'!H96)),NA())</f>
        <v>#N/A</v>
      </c>
      <c r="R102" s="298" t="e">
        <f ca="1">+IF(AND(ISNUMBER(OFFSET('Water Data'!$H$9,0,10*ROW('Water Data'!H96))),'Data Summary'!CG102="Yes"),OFFSET('Water Data'!$H$9,0,10*ROW('Water Data'!H96)),NA())</f>
        <v>#N/A</v>
      </c>
      <c r="S102" s="298" t="e">
        <f ca="1">+IF(AND(ISNUMBER(OFFSET('Water Data'!$I$4,0,10*ROW('Water Data'!I96))),'Data Summary'!CH102="Yes"),100-OFFSET('Water Data'!$I$4,0,10*ROW('Water Data'!I96)),NA())</f>
        <v>#N/A</v>
      </c>
      <c r="T102" s="298" t="e">
        <f ca="1">+IF(AND(ISNUMBER(OFFSET('Water Data'!$I$6,0,10*ROW('Water Data'!I96))),'Data Summary'!CI102="Yes"),OFFSET('Water Data'!$I$6,0,10*ROW('Water Data'!I96)),NA())</f>
        <v>#N/A</v>
      </c>
      <c r="U102" s="298" t="e">
        <f ca="1">+IF(AND(ISNUMBER(OFFSET('Water Data'!$I$9,0,10*ROW('Water Data'!I96))),'Data Summary'!CJ102="Yes"),OFFSET('Water Data'!$I$9,0,10*ROW('Water Data'!I96)),NA())</f>
        <v>#N/A</v>
      </c>
      <c r="V102" s="299" t="e">
        <f ca="1">+IF(AND(ISNUMBER(OFFSET('Sanitation Data'!$D$4,0,10*ROW('Sanitation Data'!D96))),'Data Summary'!CK102="Yes"),100-OFFSET('Sanitation Data'!$D$4,0,10*ROW('Sanitation Data'!D96)),NA())</f>
        <v>#N/A</v>
      </c>
      <c r="W102" s="299" t="e">
        <f ca="1">+IF(AND(ISNUMBER(OFFSET('Sanitation Data'!$D$6,0,10*ROW('Sanitation Data'!D96))),'Data Summary'!CL102="Yes"),OFFSET('Sanitation Data'!$D$6,0,10*ROW('Sanitation Data'!D96)),NA())</f>
        <v>#N/A</v>
      </c>
      <c r="X102" s="299" t="e">
        <f ca="1">+IF(AND(ISNUMBER(OFFSET('Sanitation Data'!$D$10,0,10*ROW('Sanitation Data'!D96))),'Data Summary'!CM102="Yes"),OFFSET('Sanitation Data'!$D$10,0,10*ROW('Sanitation Data'!D96)),NA())</f>
        <v>#N/A</v>
      </c>
      <c r="Y102" s="299" t="e">
        <f ca="1">+IF(AND(ISNUMBER(OFFSET('Sanitation Data'!$D$11,0,10*ROW('Sanitation Data'!D96))),'Data Summary'!CN102="Yes"),OFFSET('Sanitation Data'!$D$11,0,10*ROW('Sanitation Data'!D96)),NA())</f>
        <v>#N/A</v>
      </c>
      <c r="Z102" s="299" t="e">
        <f ca="1">+IF(AND(ISNUMBER(OFFSET('Sanitation Data'!$D$12,0,10*ROW('Sanitation Data'!D96))),'Data Summary'!CO102="Yes"),OFFSET('Sanitation Data'!$D$12,0,10*ROW('Sanitation Data'!D96)),NA())</f>
        <v>#N/A</v>
      </c>
      <c r="AA102" s="299" t="e">
        <f ca="1">+IF(AND(ISNUMBER(OFFSET('Sanitation Data'!$E$4,0,10*ROW('Sanitation Data'!E96))),'Data Summary'!CP102="Yes"),100-OFFSET('Sanitation Data'!$E$4,0,10*ROW('Sanitation Data'!E96)),NA())</f>
        <v>#N/A</v>
      </c>
      <c r="AB102" s="299" t="e">
        <f ca="1">+IF(AND(ISNUMBER(OFFSET('Sanitation Data'!$E$6,0,10*ROW('Sanitation Data'!E96))),'Data Summary'!CQ102="Yes"),OFFSET('Sanitation Data'!$E$6,0,10*ROW('Sanitation Data'!E96)),NA())</f>
        <v>#N/A</v>
      </c>
      <c r="AC102" s="299" t="e">
        <f ca="1">+IF(AND(ISNUMBER(OFFSET('Sanitation Data'!$E$10,0,10*ROW('Sanitation Data'!E96))),'Data Summary'!CR102="Yes"),OFFSET('Sanitation Data'!$E$10,0,10*ROW('Sanitation Data'!E96)),NA())</f>
        <v>#N/A</v>
      </c>
      <c r="AD102" s="299" t="e">
        <f ca="1">+IF(AND(ISNUMBER(OFFSET('Sanitation Data'!$E$11,0,10*ROW('Sanitation Data'!E96))),'Data Summary'!CS102="Yes"),OFFSET('Sanitation Data'!$E$11,0,10*ROW('Sanitation Data'!E96)),NA())</f>
        <v>#N/A</v>
      </c>
      <c r="AE102" s="299" t="e">
        <f ca="1">+IF(AND(ISNUMBER(OFFSET('Sanitation Data'!$E$12,0,10*ROW('Sanitation Data'!E96))),'Data Summary'!CT102="Yes"),OFFSET('Sanitation Data'!$E$12,0,10*ROW('Sanitation Data'!E96)),NA())</f>
        <v>#N/A</v>
      </c>
      <c r="AF102" s="299" t="e">
        <f ca="1">+IF(AND(ISNUMBER(OFFSET('Sanitation Data'!$F$4,0,10*ROW('Sanitation Data'!F96))),'Data Summary'!CU102="Yes"),100-OFFSET('Sanitation Data'!$F$4,0,10*ROW('Sanitation Data'!F96)),NA())</f>
        <v>#N/A</v>
      </c>
      <c r="AG102" s="299" t="e">
        <f ca="1">+IF(AND(ISNUMBER(OFFSET('Sanitation Data'!$F$6,0,10*ROW('Sanitation Data'!F96))),'Data Summary'!CV102="Yes"),OFFSET('Sanitation Data'!$F$6,0,10*ROW('Sanitation Data'!F96)),NA())</f>
        <v>#N/A</v>
      </c>
      <c r="AH102" s="299" t="e">
        <f ca="1">+IF(AND(ISNUMBER(OFFSET('Sanitation Data'!$F$10,0,10*ROW('Sanitation Data'!F96))),'Data Summary'!CW102="Yes"),OFFSET('Sanitation Data'!$F$10,0,10*ROW('Sanitation Data'!F96)),NA())</f>
        <v>#N/A</v>
      </c>
      <c r="AI102" s="299" t="e">
        <f ca="1">+IF(AND(ISNUMBER(OFFSET('Sanitation Data'!$F$11,0,10*ROW('Sanitation Data'!F96))),'Data Summary'!CX102="Yes"),OFFSET('Sanitation Data'!$F$11,0,10*ROW('Sanitation Data'!F96)),NA())</f>
        <v>#N/A</v>
      </c>
      <c r="AJ102" s="299" t="e">
        <f ca="1">+IF(AND(ISNUMBER(OFFSET('Sanitation Data'!$F$12,0,10*ROW('Sanitation Data'!F96))),'Data Summary'!CY102="Yes"),OFFSET('Sanitation Data'!$F$12,0,10*ROW('Sanitation Data'!F96)),NA())</f>
        <v>#N/A</v>
      </c>
      <c r="AK102" s="299" t="e">
        <f ca="1">+IF(AND(ISNUMBER(OFFSET('Sanitation Data'!$G$4,0,10*ROW('Sanitation Data'!G96))),'Data Summary'!CZ102="Yes"),100-OFFSET('Sanitation Data'!$G$4,0,10*ROW('Sanitation Data'!G96)),NA())</f>
        <v>#N/A</v>
      </c>
      <c r="AL102" s="299" t="e">
        <f ca="1">+IF(AND(ISNUMBER(OFFSET('Sanitation Data'!$G$6,0,10*ROW('Sanitation Data'!G96))),'Data Summary'!DA102="Yes"),OFFSET('Sanitation Data'!$G$6,0,10*ROW('Sanitation Data'!G96)),NA())</f>
        <v>#N/A</v>
      </c>
      <c r="AM102" s="299" t="e">
        <f ca="1">+IF(AND(ISNUMBER(OFFSET('Sanitation Data'!$G$10,0,10*ROW('Sanitation Data'!G96))),'Data Summary'!DB102="Yes"),OFFSET('Sanitation Data'!$G$10,0,10*ROW('Sanitation Data'!G96)),NA())</f>
        <v>#N/A</v>
      </c>
      <c r="AN102" s="299" t="e">
        <f ca="1">+IF(AND(ISNUMBER(OFFSET('Sanitation Data'!$G$11,0,10*ROW('Sanitation Data'!G96))),'Data Summary'!DC102="Yes"),OFFSET('Sanitation Data'!$G$11,0,10*ROW('Sanitation Data'!G96)),NA())</f>
        <v>#N/A</v>
      </c>
      <c r="AO102" s="299" t="e">
        <f ca="1">+IF(AND(ISNUMBER(OFFSET('Sanitation Data'!$G$12,0,10*ROW('Sanitation Data'!G96))),'Data Summary'!DD102="Yes"),OFFSET('Sanitation Data'!$G$12,0,10*ROW('Sanitation Data'!G96)),NA())</f>
        <v>#N/A</v>
      </c>
      <c r="AP102" s="299" t="e">
        <f ca="1">+IF(AND(ISNUMBER(OFFSET('Sanitation Data'!$H$4,0,10*ROW('Sanitation Data'!H96))),'Data Summary'!DE102="Yes"),100-OFFSET('Sanitation Data'!$H$4,0,10*ROW('Sanitation Data'!H96)),NA())</f>
        <v>#N/A</v>
      </c>
      <c r="AQ102" s="299" t="e">
        <f ca="1">+IF(AND(ISNUMBER(OFFSET('Sanitation Data'!$H$6,0,10*ROW('Sanitation Data'!H96))),'Data Summary'!DF102="Yes"),OFFSET('Sanitation Data'!$H$6,0,10*ROW('Sanitation Data'!H96)),NA())</f>
        <v>#N/A</v>
      </c>
      <c r="AR102" s="299" t="e">
        <f ca="1">+IF(AND(ISNUMBER(OFFSET('Sanitation Data'!$H$10,0,10*ROW('Sanitation Data'!H96))),'Data Summary'!DG102="Yes"),OFFSET('Sanitation Data'!$H$10,0,10*ROW('Sanitation Data'!H96)),NA())</f>
        <v>#N/A</v>
      </c>
      <c r="AS102" s="299" t="e">
        <f ca="1">+IF(AND(ISNUMBER(OFFSET('Sanitation Data'!$H$11,0,10*ROW('Sanitation Data'!H96))),'Data Summary'!DH102="Yes"),OFFSET('Sanitation Data'!$H$11,0,10*ROW('Sanitation Data'!H96)),NA())</f>
        <v>#N/A</v>
      </c>
      <c r="AT102" s="299" t="e">
        <f ca="1">+IF(AND(ISNUMBER(OFFSET('Sanitation Data'!$H$12,0,10*ROW('Sanitation Data'!H96))),'Data Summary'!DI102="Yes"),OFFSET('Sanitation Data'!$H$12,0,10*ROW('Sanitation Data'!H96)),NA())</f>
        <v>#N/A</v>
      </c>
      <c r="AU102" s="299" t="e">
        <f ca="1">+IF(AND(ISNUMBER(OFFSET('Sanitation Data'!$I$4,0,10*ROW('Sanitation Data'!I96))),'Data Summary'!DJ102="Yes"),100-OFFSET('Sanitation Data'!$I$4,0,10*ROW('Sanitation Data'!I96)),NA())</f>
        <v>#N/A</v>
      </c>
      <c r="AV102" s="299" t="e">
        <f ca="1">+IF(AND(ISNUMBER(OFFSET('Sanitation Data'!$I$6,0,10*ROW('Sanitation Data'!I96))),'Data Summary'!DK102="Yes"),OFFSET('Sanitation Data'!$I$6,0,10*ROW('Sanitation Data'!I96)),NA())</f>
        <v>#N/A</v>
      </c>
      <c r="AW102" s="299" t="e">
        <f ca="1">+IF(AND(ISNUMBER(OFFSET('Sanitation Data'!$I$10,0,10*ROW('Sanitation Data'!I96))),'Data Summary'!DL102="Yes"),OFFSET('Sanitation Data'!$I$10,0,10*ROW('Sanitation Data'!I96)),NA())</f>
        <v>#N/A</v>
      </c>
      <c r="AX102" s="299" t="e">
        <f ca="1">+IF(AND(ISNUMBER(OFFSET('Sanitation Data'!$I$11,0,10*ROW('Sanitation Data'!I96))),'Data Summary'!DM102="Yes"),OFFSET('Sanitation Data'!$I$11,0,10*ROW('Sanitation Data'!I96)),NA())</f>
        <v>#N/A</v>
      </c>
      <c r="AY102" s="299" t="e">
        <f ca="1">+IF(AND(ISNUMBER(OFFSET('Sanitation Data'!$I$12,0,10*ROW('Sanitation Data'!I96))),'Data Summary'!DN102="Yes"),OFFSET('Sanitation Data'!$I$12,0,10*ROW('Sanitation Data'!I96)),NA())</f>
        <v>#N/A</v>
      </c>
      <c r="AZ102" s="300" t="e">
        <f ca="1">+IF(AND(ISNUMBER(OFFSET('Hygiene Data'!$D$5,0,10*ROW('Hygiene Data'!D96))),'Data Summary'!DO102="Yes"),OFFSET('Hygiene Data'!$D$5,0,10*ROW('Hygiene Data'!D96)),NA())</f>
        <v>#N/A</v>
      </c>
      <c r="BA102" s="300" t="e">
        <f ca="1">+IF(AND(ISNUMBER(OFFSET('Hygiene Data'!$D$7,0,10*ROW('Hygiene Data'!D96))),'Data Summary'!DP102="Yes"),OFFSET('Hygiene Data'!$D$7,0,10*ROW('Hygiene Data'!D96)),NA())</f>
        <v>#N/A</v>
      </c>
      <c r="BB102" s="300" t="e">
        <f ca="1">+IF(AND(ISNUMBER(OFFSET('Hygiene Data'!$D$9,0,10*ROW('Hygiene Data'!D96))),'Data Summary'!DQ102="Yes"),OFFSET('Hygiene Data'!$D$9,0,10*ROW('Hygiene Data'!D96)),NA())</f>
        <v>#N/A</v>
      </c>
      <c r="BC102" s="300" t="e">
        <f ca="1">+IF(AND(ISNUMBER(OFFSET('Hygiene Data'!$E$5,0,10*ROW('Hygiene Data'!E96))),'Data Summary'!DR102="Yes"),OFFSET('Hygiene Data'!$E$5,0,10*ROW('Hygiene Data'!E96)),NA())</f>
        <v>#N/A</v>
      </c>
      <c r="BD102" s="300" t="e">
        <f ca="1">+IF(AND(ISNUMBER(OFFSET('Hygiene Data'!$E$7,0,10*ROW('Hygiene Data'!E96))),'Data Summary'!DS102="Yes"),OFFSET('Hygiene Data'!$E$7,0,10*ROW('Hygiene Data'!E96)),NA())</f>
        <v>#N/A</v>
      </c>
      <c r="BE102" s="300" t="e">
        <f ca="1">+IF(AND(ISNUMBER(OFFSET('Hygiene Data'!$E$9,0,10*ROW('Hygiene Data'!E96))),'Data Summary'!DT102="Yes"),OFFSET('Hygiene Data'!$E$9,0,10*ROW('Hygiene Data'!E96)),NA())</f>
        <v>#N/A</v>
      </c>
      <c r="BF102" s="300" t="e">
        <f ca="1">+IF(AND(ISNUMBER(OFFSET('Hygiene Data'!$F$5,0,10*ROW('Hygiene Data'!F96))),'Data Summary'!DU102="Yes"),OFFSET('Hygiene Data'!$F$5,0,10*ROW('Hygiene Data'!F96)),NA())</f>
        <v>#N/A</v>
      </c>
      <c r="BG102" s="300" t="e">
        <f ca="1">+IF(AND(ISNUMBER(OFFSET('Hygiene Data'!$F$7,0,10*ROW('Hygiene Data'!F96))),'Data Summary'!DV102="Yes"),OFFSET('Hygiene Data'!$F$7,0,10*ROW('Hygiene Data'!F96)),NA())</f>
        <v>#N/A</v>
      </c>
      <c r="BH102" s="300" t="e">
        <f ca="1">+IF(AND(ISNUMBER(OFFSET('Hygiene Data'!$F$9,0,10*ROW('Hygiene Data'!F96))),'Data Summary'!DW102="Yes"),OFFSET('Hygiene Data'!$F$9,0,10*ROW('Hygiene Data'!F96)),NA())</f>
        <v>#N/A</v>
      </c>
      <c r="BI102" s="300" t="e">
        <f ca="1">+IF(AND(ISNUMBER(OFFSET('Hygiene Data'!$G$5,0,10*ROW('Hygiene Data'!G96))),'Data Summary'!DX102="Yes"),OFFSET('Hygiene Data'!$G$5,0,10*ROW('Hygiene Data'!G96)),NA())</f>
        <v>#N/A</v>
      </c>
      <c r="BJ102" s="300" t="e">
        <f ca="1">+IF(AND(ISNUMBER(OFFSET('Hygiene Data'!$G$7,0,10*ROW('Hygiene Data'!G96))),'Data Summary'!DY102="Yes"),OFFSET('Hygiene Data'!$G$7,0,10*ROW('Hygiene Data'!G96)),NA())</f>
        <v>#N/A</v>
      </c>
      <c r="BK102" s="300" t="e">
        <f ca="1">+IF(AND(ISNUMBER(OFFSET('Hygiene Data'!$G$9,0,10*ROW('Hygiene Data'!G96))),'Data Summary'!DZ102="Yes"),OFFSET('Hygiene Data'!$G$9,0,10*ROW('Hygiene Data'!G96)),NA())</f>
        <v>#N/A</v>
      </c>
      <c r="BL102" s="300" t="e">
        <f ca="1">+IF(AND(ISNUMBER(OFFSET('Hygiene Data'!$H$5,0,10*ROW('Hygiene Data'!H96))),'Data Summary'!EA102="Yes"),OFFSET('Hygiene Data'!$H$5,0,10*ROW('Hygiene Data'!H96)),NA())</f>
        <v>#N/A</v>
      </c>
      <c r="BM102" s="300" t="e">
        <f ca="1">+IF(AND(ISNUMBER(OFFSET('Hygiene Data'!$H$7,0,10*ROW('Hygiene Data'!H96))),'Data Summary'!EB102="Yes"),OFFSET('Hygiene Data'!$H$7,0,10*ROW('Hygiene Data'!H96)),NA())</f>
        <v>#N/A</v>
      </c>
      <c r="BN102" s="300" t="e">
        <f ca="1">+IF(AND(ISNUMBER(OFFSET('Hygiene Data'!$H$9,0,10*ROW('Hygiene Data'!H96))),'Data Summary'!EC102="Yes"),OFFSET('Hygiene Data'!$H$9,0,10*ROW('Hygiene Data'!H96)),NA())</f>
        <v>#N/A</v>
      </c>
      <c r="BO102" s="300" t="e">
        <f ca="1">+IF(AND(ISNUMBER(OFFSET('Hygiene Data'!$I$5,0,10*ROW('Hygiene Data'!I96))),'Data Summary'!ED102="Yes"),OFFSET('Hygiene Data'!$I$5,0,10*ROW('Hygiene Data'!I96)),NA())</f>
        <v>#N/A</v>
      </c>
      <c r="BP102" s="300" t="e">
        <f ca="1">+IF(AND(ISNUMBER(OFFSET('Hygiene Data'!$I$7,0,10*ROW('Hygiene Data'!I96))),'Data Summary'!EE102="Yes"),OFFSET('Hygiene Data'!$I$7,0,10*ROW('Hygiene Data'!I96)),NA())</f>
        <v>#N/A</v>
      </c>
      <c r="BQ102" s="300" t="e">
        <f ca="1">+IF(AND(ISNUMBER(OFFSET('Hygiene Data'!$I$9,0,10*ROW('Hygiene Data'!I96))),'Data Summary'!EF102="Yes"),OFFSET('Hygiene Data'!$I$9,0,10*ROW('Hygiene Data'!I96)),NA())</f>
        <v>#N/A</v>
      </c>
    </row>
    <row r="103" spans="1:69" x14ac:dyDescent="0.2">
      <c r="A103" s="296" t="e">
        <f ca="1">+RIGHT('Data Summary'!A103,LEN('Data Summary'!A103)-9)</f>
        <v>#VALUE!</v>
      </c>
      <c r="B103" s="270" t="str">
        <f ca="1">+IF(ISTEXT('Data Summary'!B103),'Data Summary'!B103,"")</f>
        <v/>
      </c>
      <c r="C103" s="297" t="e">
        <f ca="1">+VALUE('Data Summary'!C103)</f>
        <v>#VALUE!</v>
      </c>
      <c r="D103" s="298" t="e">
        <f ca="1">+IF(AND(ISNUMBER(OFFSET('Water Data'!$D$4,0,10*ROW('Water Data'!D97))),'Data Summary'!BS103="Yes"),100-OFFSET('Water Data'!$D$4,0,10*ROW('Water Data'!D97)),NA())</f>
        <v>#N/A</v>
      </c>
      <c r="E103" s="298" t="e">
        <f ca="1">+IF(AND(ISNUMBER(OFFSET('Water Data'!$D$6,0,10*ROW('Water Data'!D97))),'Data Summary'!BT103="Yes"),OFFSET('Water Data'!$D$6,0,10*ROW('Water Data'!D97)),NA())</f>
        <v>#N/A</v>
      </c>
      <c r="F103" s="298" t="e">
        <f ca="1">+IF(AND(ISNUMBER(OFFSET('Water Data'!$D$9,0,10*ROW('Water Data'!D97))),'Data Summary'!BU103="Yes"),OFFSET('Water Data'!$D$9,0,10*ROW('Water Data'!D97)),NA())</f>
        <v>#N/A</v>
      </c>
      <c r="G103" s="298" t="e">
        <f ca="1">+IF(AND(ISNUMBER(OFFSET('Water Data'!$E$4,0,10*ROW('Water Data'!E97))),'Data Summary'!BV103="Yes"),100-OFFSET('Water Data'!$E$4,0,10*ROW('Water Data'!E97)),NA())</f>
        <v>#N/A</v>
      </c>
      <c r="H103" s="298" t="e">
        <f ca="1">+IF(AND(ISNUMBER(OFFSET('Water Data'!$E$6,0,10*ROW('Water Data'!E97))),'Data Summary'!BW103="Yes"),OFFSET('Water Data'!$E$6,0,10*ROW('Water Data'!E97)),NA())</f>
        <v>#N/A</v>
      </c>
      <c r="I103" s="298" t="e">
        <f ca="1">+IF(AND(ISNUMBER(OFFSET('Water Data'!$E$9,0,10*ROW('Water Data'!E97))),'Data Summary'!BX103="Yes"),OFFSET('Water Data'!$E$9,0,10*ROW('Water Data'!E97)),NA())</f>
        <v>#N/A</v>
      </c>
      <c r="J103" s="298" t="e">
        <f ca="1">+IF(AND(ISNUMBER(OFFSET('Water Data'!$F$4,0,10*ROW('Water Data'!F97))),'Data Summary'!BY103="Yes"),100-OFFSET('Water Data'!$F$4,0,10*ROW('Water Data'!F97)),NA())</f>
        <v>#N/A</v>
      </c>
      <c r="K103" s="298" t="e">
        <f ca="1">+IF(AND(ISNUMBER(OFFSET('Water Data'!$F$6,0,10*ROW('Water Data'!F97))),'Data Summary'!BZ103="Yes"),OFFSET('Water Data'!$F$6,0,10*ROW('Water Data'!F97)),NA())</f>
        <v>#N/A</v>
      </c>
      <c r="L103" s="298" t="e">
        <f ca="1">+IF(AND(ISNUMBER(OFFSET('Water Data'!$F$9,0,10*ROW('Water Data'!F97))),'Data Summary'!CA103="Yes"),OFFSET('Water Data'!$F$9,0,10*ROW('Water Data'!F97)),NA())</f>
        <v>#N/A</v>
      </c>
      <c r="M103" s="298" t="e">
        <f ca="1">+IF(AND(ISNUMBER(OFFSET('Water Data'!$G$4,0,10*ROW('Water Data'!G97))),'Data Summary'!CB103="Yes"),100-OFFSET('Water Data'!$G$4,0,10*ROW('Water Data'!G97)),NA())</f>
        <v>#N/A</v>
      </c>
      <c r="N103" s="298" t="e">
        <f ca="1">+IF(AND(ISNUMBER(OFFSET('Water Data'!$G$6,0,10*ROW('Water Data'!G97))),'Data Summary'!CC103="Yes"),OFFSET('Water Data'!$G$6,0,10*ROW('Water Data'!G97)),NA())</f>
        <v>#N/A</v>
      </c>
      <c r="O103" s="298" t="e">
        <f ca="1">+IF(AND(ISNUMBER(OFFSET('Water Data'!$G$9,0,10*ROW('Water Data'!G97))),'Data Summary'!CD103="Yes"),OFFSET('Water Data'!$G$9,0,10*ROW('Water Data'!G97)),NA())</f>
        <v>#N/A</v>
      </c>
      <c r="P103" s="298" t="e">
        <f ca="1">+IF(AND(ISNUMBER(OFFSET('Water Data'!$H$4,0,10*ROW('Water Data'!H97))),'Data Summary'!CE103="Yes"),100-OFFSET('Water Data'!$H$4,0,10*ROW('Water Data'!H97)),NA())</f>
        <v>#N/A</v>
      </c>
      <c r="Q103" s="298" t="e">
        <f ca="1">+IF(AND(ISNUMBER(OFFSET('Water Data'!$H$6,0,10*ROW('Water Data'!H97))),'Data Summary'!CF103="Yes"),OFFSET('Water Data'!$H$6,0,10*ROW('Water Data'!H97)),NA())</f>
        <v>#N/A</v>
      </c>
      <c r="R103" s="298" t="e">
        <f ca="1">+IF(AND(ISNUMBER(OFFSET('Water Data'!$H$9,0,10*ROW('Water Data'!H97))),'Data Summary'!CG103="Yes"),OFFSET('Water Data'!$H$9,0,10*ROW('Water Data'!H97)),NA())</f>
        <v>#N/A</v>
      </c>
      <c r="S103" s="298" t="e">
        <f ca="1">+IF(AND(ISNUMBER(OFFSET('Water Data'!$I$4,0,10*ROW('Water Data'!I97))),'Data Summary'!CH103="Yes"),100-OFFSET('Water Data'!$I$4,0,10*ROW('Water Data'!I97)),NA())</f>
        <v>#N/A</v>
      </c>
      <c r="T103" s="298" t="e">
        <f ca="1">+IF(AND(ISNUMBER(OFFSET('Water Data'!$I$6,0,10*ROW('Water Data'!I97))),'Data Summary'!CI103="Yes"),OFFSET('Water Data'!$I$6,0,10*ROW('Water Data'!I97)),NA())</f>
        <v>#N/A</v>
      </c>
      <c r="U103" s="298" t="e">
        <f ca="1">+IF(AND(ISNUMBER(OFFSET('Water Data'!$I$9,0,10*ROW('Water Data'!I97))),'Data Summary'!CJ103="Yes"),OFFSET('Water Data'!$I$9,0,10*ROW('Water Data'!I97)),NA())</f>
        <v>#N/A</v>
      </c>
      <c r="V103" s="299" t="e">
        <f ca="1">+IF(AND(ISNUMBER(OFFSET('Sanitation Data'!$D$4,0,10*ROW('Sanitation Data'!D97))),'Data Summary'!CK103="Yes"),100-OFFSET('Sanitation Data'!$D$4,0,10*ROW('Sanitation Data'!D97)),NA())</f>
        <v>#N/A</v>
      </c>
      <c r="W103" s="299" t="e">
        <f ca="1">+IF(AND(ISNUMBER(OFFSET('Sanitation Data'!$D$6,0,10*ROW('Sanitation Data'!D97))),'Data Summary'!CL103="Yes"),OFFSET('Sanitation Data'!$D$6,0,10*ROW('Sanitation Data'!D97)),NA())</f>
        <v>#N/A</v>
      </c>
      <c r="X103" s="299" t="e">
        <f ca="1">+IF(AND(ISNUMBER(OFFSET('Sanitation Data'!$D$10,0,10*ROW('Sanitation Data'!D97))),'Data Summary'!CM103="Yes"),OFFSET('Sanitation Data'!$D$10,0,10*ROW('Sanitation Data'!D97)),NA())</f>
        <v>#N/A</v>
      </c>
      <c r="Y103" s="299" t="e">
        <f ca="1">+IF(AND(ISNUMBER(OFFSET('Sanitation Data'!$D$11,0,10*ROW('Sanitation Data'!D97))),'Data Summary'!CN103="Yes"),OFFSET('Sanitation Data'!$D$11,0,10*ROW('Sanitation Data'!D97)),NA())</f>
        <v>#N/A</v>
      </c>
      <c r="Z103" s="299" t="e">
        <f ca="1">+IF(AND(ISNUMBER(OFFSET('Sanitation Data'!$D$12,0,10*ROW('Sanitation Data'!D97))),'Data Summary'!CO103="Yes"),OFFSET('Sanitation Data'!$D$12,0,10*ROW('Sanitation Data'!D97)),NA())</f>
        <v>#N/A</v>
      </c>
      <c r="AA103" s="299" t="e">
        <f ca="1">+IF(AND(ISNUMBER(OFFSET('Sanitation Data'!$E$4,0,10*ROW('Sanitation Data'!E97))),'Data Summary'!CP103="Yes"),100-OFFSET('Sanitation Data'!$E$4,0,10*ROW('Sanitation Data'!E97)),NA())</f>
        <v>#N/A</v>
      </c>
      <c r="AB103" s="299" t="e">
        <f ca="1">+IF(AND(ISNUMBER(OFFSET('Sanitation Data'!$E$6,0,10*ROW('Sanitation Data'!E97))),'Data Summary'!CQ103="Yes"),OFFSET('Sanitation Data'!$E$6,0,10*ROW('Sanitation Data'!E97)),NA())</f>
        <v>#N/A</v>
      </c>
      <c r="AC103" s="299" t="e">
        <f ca="1">+IF(AND(ISNUMBER(OFFSET('Sanitation Data'!$E$10,0,10*ROW('Sanitation Data'!E97))),'Data Summary'!CR103="Yes"),OFFSET('Sanitation Data'!$E$10,0,10*ROW('Sanitation Data'!E97)),NA())</f>
        <v>#N/A</v>
      </c>
      <c r="AD103" s="299" t="e">
        <f ca="1">+IF(AND(ISNUMBER(OFFSET('Sanitation Data'!$E$11,0,10*ROW('Sanitation Data'!E97))),'Data Summary'!CS103="Yes"),OFFSET('Sanitation Data'!$E$11,0,10*ROW('Sanitation Data'!E97)),NA())</f>
        <v>#N/A</v>
      </c>
      <c r="AE103" s="299" t="e">
        <f ca="1">+IF(AND(ISNUMBER(OFFSET('Sanitation Data'!$E$12,0,10*ROW('Sanitation Data'!E97))),'Data Summary'!CT103="Yes"),OFFSET('Sanitation Data'!$E$12,0,10*ROW('Sanitation Data'!E97)),NA())</f>
        <v>#N/A</v>
      </c>
      <c r="AF103" s="299" t="e">
        <f ca="1">+IF(AND(ISNUMBER(OFFSET('Sanitation Data'!$F$4,0,10*ROW('Sanitation Data'!F97))),'Data Summary'!CU103="Yes"),100-OFFSET('Sanitation Data'!$F$4,0,10*ROW('Sanitation Data'!F97)),NA())</f>
        <v>#N/A</v>
      </c>
      <c r="AG103" s="299" t="e">
        <f ca="1">+IF(AND(ISNUMBER(OFFSET('Sanitation Data'!$F$6,0,10*ROW('Sanitation Data'!F97))),'Data Summary'!CV103="Yes"),OFFSET('Sanitation Data'!$F$6,0,10*ROW('Sanitation Data'!F97)),NA())</f>
        <v>#N/A</v>
      </c>
      <c r="AH103" s="299" t="e">
        <f ca="1">+IF(AND(ISNUMBER(OFFSET('Sanitation Data'!$F$10,0,10*ROW('Sanitation Data'!F97))),'Data Summary'!CW103="Yes"),OFFSET('Sanitation Data'!$F$10,0,10*ROW('Sanitation Data'!F97)),NA())</f>
        <v>#N/A</v>
      </c>
      <c r="AI103" s="299" t="e">
        <f ca="1">+IF(AND(ISNUMBER(OFFSET('Sanitation Data'!$F$11,0,10*ROW('Sanitation Data'!F97))),'Data Summary'!CX103="Yes"),OFFSET('Sanitation Data'!$F$11,0,10*ROW('Sanitation Data'!F97)),NA())</f>
        <v>#N/A</v>
      </c>
      <c r="AJ103" s="299" t="e">
        <f ca="1">+IF(AND(ISNUMBER(OFFSET('Sanitation Data'!$F$12,0,10*ROW('Sanitation Data'!F97))),'Data Summary'!CY103="Yes"),OFFSET('Sanitation Data'!$F$12,0,10*ROW('Sanitation Data'!F97)),NA())</f>
        <v>#N/A</v>
      </c>
      <c r="AK103" s="299" t="e">
        <f ca="1">+IF(AND(ISNUMBER(OFFSET('Sanitation Data'!$G$4,0,10*ROW('Sanitation Data'!G97))),'Data Summary'!CZ103="Yes"),100-OFFSET('Sanitation Data'!$G$4,0,10*ROW('Sanitation Data'!G97)),NA())</f>
        <v>#N/A</v>
      </c>
      <c r="AL103" s="299" t="e">
        <f ca="1">+IF(AND(ISNUMBER(OFFSET('Sanitation Data'!$G$6,0,10*ROW('Sanitation Data'!G97))),'Data Summary'!DA103="Yes"),OFFSET('Sanitation Data'!$G$6,0,10*ROW('Sanitation Data'!G97)),NA())</f>
        <v>#N/A</v>
      </c>
      <c r="AM103" s="299" t="e">
        <f ca="1">+IF(AND(ISNUMBER(OFFSET('Sanitation Data'!$G$10,0,10*ROW('Sanitation Data'!G97))),'Data Summary'!DB103="Yes"),OFFSET('Sanitation Data'!$G$10,0,10*ROW('Sanitation Data'!G97)),NA())</f>
        <v>#N/A</v>
      </c>
      <c r="AN103" s="299" t="e">
        <f ca="1">+IF(AND(ISNUMBER(OFFSET('Sanitation Data'!$G$11,0,10*ROW('Sanitation Data'!G97))),'Data Summary'!DC103="Yes"),OFFSET('Sanitation Data'!$G$11,0,10*ROW('Sanitation Data'!G97)),NA())</f>
        <v>#N/A</v>
      </c>
      <c r="AO103" s="299" t="e">
        <f ca="1">+IF(AND(ISNUMBER(OFFSET('Sanitation Data'!$G$12,0,10*ROW('Sanitation Data'!G97))),'Data Summary'!DD103="Yes"),OFFSET('Sanitation Data'!$G$12,0,10*ROW('Sanitation Data'!G97)),NA())</f>
        <v>#N/A</v>
      </c>
      <c r="AP103" s="299" t="e">
        <f ca="1">+IF(AND(ISNUMBER(OFFSET('Sanitation Data'!$H$4,0,10*ROW('Sanitation Data'!H97))),'Data Summary'!DE103="Yes"),100-OFFSET('Sanitation Data'!$H$4,0,10*ROW('Sanitation Data'!H97)),NA())</f>
        <v>#N/A</v>
      </c>
      <c r="AQ103" s="299" t="e">
        <f ca="1">+IF(AND(ISNUMBER(OFFSET('Sanitation Data'!$H$6,0,10*ROW('Sanitation Data'!H97))),'Data Summary'!DF103="Yes"),OFFSET('Sanitation Data'!$H$6,0,10*ROW('Sanitation Data'!H97)),NA())</f>
        <v>#N/A</v>
      </c>
      <c r="AR103" s="299" t="e">
        <f ca="1">+IF(AND(ISNUMBER(OFFSET('Sanitation Data'!$H$10,0,10*ROW('Sanitation Data'!H97))),'Data Summary'!DG103="Yes"),OFFSET('Sanitation Data'!$H$10,0,10*ROW('Sanitation Data'!H97)),NA())</f>
        <v>#N/A</v>
      </c>
      <c r="AS103" s="299" t="e">
        <f ca="1">+IF(AND(ISNUMBER(OFFSET('Sanitation Data'!$H$11,0,10*ROW('Sanitation Data'!H97))),'Data Summary'!DH103="Yes"),OFFSET('Sanitation Data'!$H$11,0,10*ROW('Sanitation Data'!H97)),NA())</f>
        <v>#N/A</v>
      </c>
      <c r="AT103" s="299" t="e">
        <f ca="1">+IF(AND(ISNUMBER(OFFSET('Sanitation Data'!$H$12,0,10*ROW('Sanitation Data'!H97))),'Data Summary'!DI103="Yes"),OFFSET('Sanitation Data'!$H$12,0,10*ROW('Sanitation Data'!H97)),NA())</f>
        <v>#N/A</v>
      </c>
      <c r="AU103" s="299" t="e">
        <f ca="1">+IF(AND(ISNUMBER(OFFSET('Sanitation Data'!$I$4,0,10*ROW('Sanitation Data'!I97))),'Data Summary'!DJ103="Yes"),100-OFFSET('Sanitation Data'!$I$4,0,10*ROW('Sanitation Data'!I97)),NA())</f>
        <v>#N/A</v>
      </c>
      <c r="AV103" s="299" t="e">
        <f ca="1">+IF(AND(ISNUMBER(OFFSET('Sanitation Data'!$I$6,0,10*ROW('Sanitation Data'!I97))),'Data Summary'!DK103="Yes"),OFFSET('Sanitation Data'!$I$6,0,10*ROW('Sanitation Data'!I97)),NA())</f>
        <v>#N/A</v>
      </c>
      <c r="AW103" s="299" t="e">
        <f ca="1">+IF(AND(ISNUMBER(OFFSET('Sanitation Data'!$I$10,0,10*ROW('Sanitation Data'!I97))),'Data Summary'!DL103="Yes"),OFFSET('Sanitation Data'!$I$10,0,10*ROW('Sanitation Data'!I97)),NA())</f>
        <v>#N/A</v>
      </c>
      <c r="AX103" s="299" t="e">
        <f ca="1">+IF(AND(ISNUMBER(OFFSET('Sanitation Data'!$I$11,0,10*ROW('Sanitation Data'!I97))),'Data Summary'!DM103="Yes"),OFFSET('Sanitation Data'!$I$11,0,10*ROW('Sanitation Data'!I97)),NA())</f>
        <v>#N/A</v>
      </c>
      <c r="AY103" s="299" t="e">
        <f ca="1">+IF(AND(ISNUMBER(OFFSET('Sanitation Data'!$I$12,0,10*ROW('Sanitation Data'!I97))),'Data Summary'!DN103="Yes"),OFFSET('Sanitation Data'!$I$12,0,10*ROW('Sanitation Data'!I97)),NA())</f>
        <v>#N/A</v>
      </c>
      <c r="AZ103" s="300" t="e">
        <f ca="1">+IF(AND(ISNUMBER(OFFSET('Hygiene Data'!$D$5,0,10*ROW('Hygiene Data'!D97))),'Data Summary'!DO103="Yes"),OFFSET('Hygiene Data'!$D$5,0,10*ROW('Hygiene Data'!D97)),NA())</f>
        <v>#N/A</v>
      </c>
      <c r="BA103" s="300" t="e">
        <f ca="1">+IF(AND(ISNUMBER(OFFSET('Hygiene Data'!$D$7,0,10*ROW('Hygiene Data'!D97))),'Data Summary'!DP103="Yes"),OFFSET('Hygiene Data'!$D$7,0,10*ROW('Hygiene Data'!D97)),NA())</f>
        <v>#N/A</v>
      </c>
      <c r="BB103" s="300" t="e">
        <f ca="1">+IF(AND(ISNUMBER(OFFSET('Hygiene Data'!$D$9,0,10*ROW('Hygiene Data'!D97))),'Data Summary'!DQ103="Yes"),OFFSET('Hygiene Data'!$D$9,0,10*ROW('Hygiene Data'!D97)),NA())</f>
        <v>#N/A</v>
      </c>
      <c r="BC103" s="300" t="e">
        <f ca="1">+IF(AND(ISNUMBER(OFFSET('Hygiene Data'!$E$5,0,10*ROW('Hygiene Data'!E97))),'Data Summary'!DR103="Yes"),OFFSET('Hygiene Data'!$E$5,0,10*ROW('Hygiene Data'!E97)),NA())</f>
        <v>#N/A</v>
      </c>
      <c r="BD103" s="300" t="e">
        <f ca="1">+IF(AND(ISNUMBER(OFFSET('Hygiene Data'!$E$7,0,10*ROW('Hygiene Data'!E97))),'Data Summary'!DS103="Yes"),OFFSET('Hygiene Data'!$E$7,0,10*ROW('Hygiene Data'!E97)),NA())</f>
        <v>#N/A</v>
      </c>
      <c r="BE103" s="300" t="e">
        <f ca="1">+IF(AND(ISNUMBER(OFFSET('Hygiene Data'!$E$9,0,10*ROW('Hygiene Data'!E97))),'Data Summary'!DT103="Yes"),OFFSET('Hygiene Data'!$E$9,0,10*ROW('Hygiene Data'!E97)),NA())</f>
        <v>#N/A</v>
      </c>
      <c r="BF103" s="300" t="e">
        <f ca="1">+IF(AND(ISNUMBER(OFFSET('Hygiene Data'!$F$5,0,10*ROW('Hygiene Data'!F97))),'Data Summary'!DU103="Yes"),OFFSET('Hygiene Data'!$F$5,0,10*ROW('Hygiene Data'!F97)),NA())</f>
        <v>#N/A</v>
      </c>
      <c r="BG103" s="300" t="e">
        <f ca="1">+IF(AND(ISNUMBER(OFFSET('Hygiene Data'!$F$7,0,10*ROW('Hygiene Data'!F97))),'Data Summary'!DV103="Yes"),OFFSET('Hygiene Data'!$F$7,0,10*ROW('Hygiene Data'!F97)),NA())</f>
        <v>#N/A</v>
      </c>
      <c r="BH103" s="300" t="e">
        <f ca="1">+IF(AND(ISNUMBER(OFFSET('Hygiene Data'!$F$9,0,10*ROW('Hygiene Data'!F97))),'Data Summary'!DW103="Yes"),OFFSET('Hygiene Data'!$F$9,0,10*ROW('Hygiene Data'!F97)),NA())</f>
        <v>#N/A</v>
      </c>
      <c r="BI103" s="300" t="e">
        <f ca="1">+IF(AND(ISNUMBER(OFFSET('Hygiene Data'!$G$5,0,10*ROW('Hygiene Data'!G97))),'Data Summary'!DX103="Yes"),OFFSET('Hygiene Data'!$G$5,0,10*ROW('Hygiene Data'!G97)),NA())</f>
        <v>#N/A</v>
      </c>
      <c r="BJ103" s="300" t="e">
        <f ca="1">+IF(AND(ISNUMBER(OFFSET('Hygiene Data'!$G$7,0,10*ROW('Hygiene Data'!G97))),'Data Summary'!DY103="Yes"),OFFSET('Hygiene Data'!$G$7,0,10*ROW('Hygiene Data'!G97)),NA())</f>
        <v>#N/A</v>
      </c>
      <c r="BK103" s="300" t="e">
        <f ca="1">+IF(AND(ISNUMBER(OFFSET('Hygiene Data'!$G$9,0,10*ROW('Hygiene Data'!G97))),'Data Summary'!DZ103="Yes"),OFFSET('Hygiene Data'!$G$9,0,10*ROW('Hygiene Data'!G97)),NA())</f>
        <v>#N/A</v>
      </c>
      <c r="BL103" s="300" t="e">
        <f ca="1">+IF(AND(ISNUMBER(OFFSET('Hygiene Data'!$H$5,0,10*ROW('Hygiene Data'!H97))),'Data Summary'!EA103="Yes"),OFFSET('Hygiene Data'!$H$5,0,10*ROW('Hygiene Data'!H97)),NA())</f>
        <v>#N/A</v>
      </c>
      <c r="BM103" s="300" t="e">
        <f ca="1">+IF(AND(ISNUMBER(OFFSET('Hygiene Data'!$H$7,0,10*ROW('Hygiene Data'!H97))),'Data Summary'!EB103="Yes"),OFFSET('Hygiene Data'!$H$7,0,10*ROW('Hygiene Data'!H97)),NA())</f>
        <v>#N/A</v>
      </c>
      <c r="BN103" s="300" t="e">
        <f ca="1">+IF(AND(ISNUMBER(OFFSET('Hygiene Data'!$H$9,0,10*ROW('Hygiene Data'!H97))),'Data Summary'!EC103="Yes"),OFFSET('Hygiene Data'!$H$9,0,10*ROW('Hygiene Data'!H97)),NA())</f>
        <v>#N/A</v>
      </c>
      <c r="BO103" s="300" t="e">
        <f ca="1">+IF(AND(ISNUMBER(OFFSET('Hygiene Data'!$I$5,0,10*ROW('Hygiene Data'!I97))),'Data Summary'!ED103="Yes"),OFFSET('Hygiene Data'!$I$5,0,10*ROW('Hygiene Data'!I97)),NA())</f>
        <v>#N/A</v>
      </c>
      <c r="BP103" s="300" t="e">
        <f ca="1">+IF(AND(ISNUMBER(OFFSET('Hygiene Data'!$I$7,0,10*ROW('Hygiene Data'!I97))),'Data Summary'!EE103="Yes"),OFFSET('Hygiene Data'!$I$7,0,10*ROW('Hygiene Data'!I97)),NA())</f>
        <v>#N/A</v>
      </c>
      <c r="BQ103" s="300" t="e">
        <f ca="1">+IF(AND(ISNUMBER(OFFSET('Hygiene Data'!$I$9,0,10*ROW('Hygiene Data'!I97))),'Data Summary'!EF103="Yes"),OFFSET('Hygiene Data'!$I$9,0,10*ROW('Hygiene Data'!I97)),NA())</f>
        <v>#N/A</v>
      </c>
    </row>
    <row r="104" spans="1:69" x14ac:dyDescent="0.2">
      <c r="A104" s="296" t="e">
        <f ca="1">+RIGHT('Data Summary'!A104,LEN('Data Summary'!A104)-9)</f>
        <v>#VALUE!</v>
      </c>
      <c r="B104" s="270" t="str">
        <f ca="1">+IF(ISTEXT('Data Summary'!B104),'Data Summary'!B104,"")</f>
        <v/>
      </c>
      <c r="C104" s="297" t="e">
        <f ca="1">+VALUE('Data Summary'!C104)</f>
        <v>#VALUE!</v>
      </c>
      <c r="D104" s="298" t="e">
        <f ca="1">+IF(AND(ISNUMBER(OFFSET('Water Data'!$D$4,0,10*ROW('Water Data'!D98))),'Data Summary'!BS104="Yes"),100-OFFSET('Water Data'!$D$4,0,10*ROW('Water Data'!D98)),NA())</f>
        <v>#N/A</v>
      </c>
      <c r="E104" s="298" t="e">
        <f ca="1">+IF(AND(ISNUMBER(OFFSET('Water Data'!$D$6,0,10*ROW('Water Data'!D98))),'Data Summary'!BT104="Yes"),OFFSET('Water Data'!$D$6,0,10*ROW('Water Data'!D98)),NA())</f>
        <v>#N/A</v>
      </c>
      <c r="F104" s="298" t="e">
        <f ca="1">+IF(AND(ISNUMBER(OFFSET('Water Data'!$D$9,0,10*ROW('Water Data'!D98))),'Data Summary'!BU104="Yes"),OFFSET('Water Data'!$D$9,0,10*ROW('Water Data'!D98)),NA())</f>
        <v>#N/A</v>
      </c>
      <c r="G104" s="298" t="e">
        <f ca="1">+IF(AND(ISNUMBER(OFFSET('Water Data'!$E$4,0,10*ROW('Water Data'!E98))),'Data Summary'!BV104="Yes"),100-OFFSET('Water Data'!$E$4,0,10*ROW('Water Data'!E98)),NA())</f>
        <v>#N/A</v>
      </c>
      <c r="H104" s="298" t="e">
        <f ca="1">+IF(AND(ISNUMBER(OFFSET('Water Data'!$E$6,0,10*ROW('Water Data'!E98))),'Data Summary'!BW104="Yes"),OFFSET('Water Data'!$E$6,0,10*ROW('Water Data'!E98)),NA())</f>
        <v>#N/A</v>
      </c>
      <c r="I104" s="298" t="e">
        <f ca="1">+IF(AND(ISNUMBER(OFFSET('Water Data'!$E$9,0,10*ROW('Water Data'!E98))),'Data Summary'!BX104="Yes"),OFFSET('Water Data'!$E$9,0,10*ROW('Water Data'!E98)),NA())</f>
        <v>#N/A</v>
      </c>
      <c r="J104" s="298" t="e">
        <f ca="1">+IF(AND(ISNUMBER(OFFSET('Water Data'!$F$4,0,10*ROW('Water Data'!F98))),'Data Summary'!BY104="Yes"),100-OFFSET('Water Data'!$F$4,0,10*ROW('Water Data'!F98)),NA())</f>
        <v>#N/A</v>
      </c>
      <c r="K104" s="298" t="e">
        <f ca="1">+IF(AND(ISNUMBER(OFFSET('Water Data'!$F$6,0,10*ROW('Water Data'!F98))),'Data Summary'!BZ104="Yes"),OFFSET('Water Data'!$F$6,0,10*ROW('Water Data'!F98)),NA())</f>
        <v>#N/A</v>
      </c>
      <c r="L104" s="298" t="e">
        <f ca="1">+IF(AND(ISNUMBER(OFFSET('Water Data'!$F$9,0,10*ROW('Water Data'!F98))),'Data Summary'!CA104="Yes"),OFFSET('Water Data'!$F$9,0,10*ROW('Water Data'!F98)),NA())</f>
        <v>#N/A</v>
      </c>
      <c r="M104" s="298" t="e">
        <f ca="1">+IF(AND(ISNUMBER(OFFSET('Water Data'!$G$4,0,10*ROW('Water Data'!G98))),'Data Summary'!CB104="Yes"),100-OFFSET('Water Data'!$G$4,0,10*ROW('Water Data'!G98)),NA())</f>
        <v>#N/A</v>
      </c>
      <c r="N104" s="298" t="e">
        <f ca="1">+IF(AND(ISNUMBER(OFFSET('Water Data'!$G$6,0,10*ROW('Water Data'!G98))),'Data Summary'!CC104="Yes"),OFFSET('Water Data'!$G$6,0,10*ROW('Water Data'!G98)),NA())</f>
        <v>#N/A</v>
      </c>
      <c r="O104" s="298" t="e">
        <f ca="1">+IF(AND(ISNUMBER(OFFSET('Water Data'!$G$9,0,10*ROW('Water Data'!G98))),'Data Summary'!CD104="Yes"),OFFSET('Water Data'!$G$9,0,10*ROW('Water Data'!G98)),NA())</f>
        <v>#N/A</v>
      </c>
      <c r="P104" s="298" t="e">
        <f ca="1">+IF(AND(ISNUMBER(OFFSET('Water Data'!$H$4,0,10*ROW('Water Data'!H98))),'Data Summary'!CE104="Yes"),100-OFFSET('Water Data'!$H$4,0,10*ROW('Water Data'!H98)),NA())</f>
        <v>#N/A</v>
      </c>
      <c r="Q104" s="298" t="e">
        <f ca="1">+IF(AND(ISNUMBER(OFFSET('Water Data'!$H$6,0,10*ROW('Water Data'!H98))),'Data Summary'!CF104="Yes"),OFFSET('Water Data'!$H$6,0,10*ROW('Water Data'!H98)),NA())</f>
        <v>#N/A</v>
      </c>
      <c r="R104" s="298" t="e">
        <f ca="1">+IF(AND(ISNUMBER(OFFSET('Water Data'!$H$9,0,10*ROW('Water Data'!H98))),'Data Summary'!CG104="Yes"),OFFSET('Water Data'!$H$9,0,10*ROW('Water Data'!H98)),NA())</f>
        <v>#N/A</v>
      </c>
      <c r="S104" s="298" t="e">
        <f ca="1">+IF(AND(ISNUMBER(OFFSET('Water Data'!$I$4,0,10*ROW('Water Data'!I98))),'Data Summary'!CH104="Yes"),100-OFFSET('Water Data'!$I$4,0,10*ROW('Water Data'!I98)),NA())</f>
        <v>#N/A</v>
      </c>
      <c r="T104" s="298" t="e">
        <f ca="1">+IF(AND(ISNUMBER(OFFSET('Water Data'!$I$6,0,10*ROW('Water Data'!I98))),'Data Summary'!CI104="Yes"),OFFSET('Water Data'!$I$6,0,10*ROW('Water Data'!I98)),NA())</f>
        <v>#N/A</v>
      </c>
      <c r="U104" s="298" t="e">
        <f ca="1">+IF(AND(ISNUMBER(OFFSET('Water Data'!$I$9,0,10*ROW('Water Data'!I98))),'Data Summary'!CJ104="Yes"),OFFSET('Water Data'!$I$9,0,10*ROW('Water Data'!I98)),NA())</f>
        <v>#N/A</v>
      </c>
      <c r="V104" s="299" t="e">
        <f ca="1">+IF(AND(ISNUMBER(OFFSET('Sanitation Data'!$D$4,0,10*ROW('Sanitation Data'!D98))),'Data Summary'!CK104="Yes"),100-OFFSET('Sanitation Data'!$D$4,0,10*ROW('Sanitation Data'!D98)),NA())</f>
        <v>#N/A</v>
      </c>
      <c r="W104" s="299" t="e">
        <f ca="1">+IF(AND(ISNUMBER(OFFSET('Sanitation Data'!$D$6,0,10*ROW('Sanitation Data'!D98))),'Data Summary'!CL104="Yes"),OFFSET('Sanitation Data'!$D$6,0,10*ROW('Sanitation Data'!D98)),NA())</f>
        <v>#N/A</v>
      </c>
      <c r="X104" s="299" t="e">
        <f ca="1">+IF(AND(ISNUMBER(OFFSET('Sanitation Data'!$D$10,0,10*ROW('Sanitation Data'!D98))),'Data Summary'!CM104="Yes"),OFFSET('Sanitation Data'!$D$10,0,10*ROW('Sanitation Data'!D98)),NA())</f>
        <v>#N/A</v>
      </c>
      <c r="Y104" s="299" t="e">
        <f ca="1">+IF(AND(ISNUMBER(OFFSET('Sanitation Data'!$D$11,0,10*ROW('Sanitation Data'!D98))),'Data Summary'!CN104="Yes"),OFFSET('Sanitation Data'!$D$11,0,10*ROW('Sanitation Data'!D98)),NA())</f>
        <v>#N/A</v>
      </c>
      <c r="Z104" s="299" t="e">
        <f ca="1">+IF(AND(ISNUMBER(OFFSET('Sanitation Data'!$D$12,0,10*ROW('Sanitation Data'!D98))),'Data Summary'!CO104="Yes"),OFFSET('Sanitation Data'!$D$12,0,10*ROW('Sanitation Data'!D98)),NA())</f>
        <v>#N/A</v>
      </c>
      <c r="AA104" s="299" t="e">
        <f ca="1">+IF(AND(ISNUMBER(OFFSET('Sanitation Data'!$E$4,0,10*ROW('Sanitation Data'!E98))),'Data Summary'!CP104="Yes"),100-OFFSET('Sanitation Data'!$E$4,0,10*ROW('Sanitation Data'!E98)),NA())</f>
        <v>#N/A</v>
      </c>
      <c r="AB104" s="299" t="e">
        <f ca="1">+IF(AND(ISNUMBER(OFFSET('Sanitation Data'!$E$6,0,10*ROW('Sanitation Data'!E98))),'Data Summary'!CQ104="Yes"),OFFSET('Sanitation Data'!$E$6,0,10*ROW('Sanitation Data'!E98)),NA())</f>
        <v>#N/A</v>
      </c>
      <c r="AC104" s="299" t="e">
        <f ca="1">+IF(AND(ISNUMBER(OFFSET('Sanitation Data'!$E$10,0,10*ROW('Sanitation Data'!E98))),'Data Summary'!CR104="Yes"),OFFSET('Sanitation Data'!$E$10,0,10*ROW('Sanitation Data'!E98)),NA())</f>
        <v>#N/A</v>
      </c>
      <c r="AD104" s="299" t="e">
        <f ca="1">+IF(AND(ISNUMBER(OFFSET('Sanitation Data'!$E$11,0,10*ROW('Sanitation Data'!E98))),'Data Summary'!CS104="Yes"),OFFSET('Sanitation Data'!$E$11,0,10*ROW('Sanitation Data'!E98)),NA())</f>
        <v>#N/A</v>
      </c>
      <c r="AE104" s="299" t="e">
        <f ca="1">+IF(AND(ISNUMBER(OFFSET('Sanitation Data'!$E$12,0,10*ROW('Sanitation Data'!E98))),'Data Summary'!CT104="Yes"),OFFSET('Sanitation Data'!$E$12,0,10*ROW('Sanitation Data'!E98)),NA())</f>
        <v>#N/A</v>
      </c>
      <c r="AF104" s="299" t="e">
        <f ca="1">+IF(AND(ISNUMBER(OFFSET('Sanitation Data'!$F$4,0,10*ROW('Sanitation Data'!F98))),'Data Summary'!CU104="Yes"),100-OFFSET('Sanitation Data'!$F$4,0,10*ROW('Sanitation Data'!F98)),NA())</f>
        <v>#N/A</v>
      </c>
      <c r="AG104" s="299" t="e">
        <f ca="1">+IF(AND(ISNUMBER(OFFSET('Sanitation Data'!$F$6,0,10*ROW('Sanitation Data'!F98))),'Data Summary'!CV104="Yes"),OFFSET('Sanitation Data'!$F$6,0,10*ROW('Sanitation Data'!F98)),NA())</f>
        <v>#N/A</v>
      </c>
      <c r="AH104" s="299" t="e">
        <f ca="1">+IF(AND(ISNUMBER(OFFSET('Sanitation Data'!$F$10,0,10*ROW('Sanitation Data'!F98))),'Data Summary'!CW104="Yes"),OFFSET('Sanitation Data'!$F$10,0,10*ROW('Sanitation Data'!F98)),NA())</f>
        <v>#N/A</v>
      </c>
      <c r="AI104" s="299" t="e">
        <f ca="1">+IF(AND(ISNUMBER(OFFSET('Sanitation Data'!$F$11,0,10*ROW('Sanitation Data'!F98))),'Data Summary'!CX104="Yes"),OFFSET('Sanitation Data'!$F$11,0,10*ROW('Sanitation Data'!F98)),NA())</f>
        <v>#N/A</v>
      </c>
      <c r="AJ104" s="299" t="e">
        <f ca="1">+IF(AND(ISNUMBER(OFFSET('Sanitation Data'!$F$12,0,10*ROW('Sanitation Data'!F98))),'Data Summary'!CY104="Yes"),OFFSET('Sanitation Data'!$F$12,0,10*ROW('Sanitation Data'!F98)),NA())</f>
        <v>#N/A</v>
      </c>
      <c r="AK104" s="299" t="e">
        <f ca="1">+IF(AND(ISNUMBER(OFFSET('Sanitation Data'!$G$4,0,10*ROW('Sanitation Data'!G98))),'Data Summary'!CZ104="Yes"),100-OFFSET('Sanitation Data'!$G$4,0,10*ROW('Sanitation Data'!G98)),NA())</f>
        <v>#N/A</v>
      </c>
      <c r="AL104" s="299" t="e">
        <f ca="1">+IF(AND(ISNUMBER(OFFSET('Sanitation Data'!$G$6,0,10*ROW('Sanitation Data'!G98))),'Data Summary'!DA104="Yes"),OFFSET('Sanitation Data'!$G$6,0,10*ROW('Sanitation Data'!G98)),NA())</f>
        <v>#N/A</v>
      </c>
      <c r="AM104" s="299" t="e">
        <f ca="1">+IF(AND(ISNUMBER(OFFSET('Sanitation Data'!$G$10,0,10*ROW('Sanitation Data'!G98))),'Data Summary'!DB104="Yes"),OFFSET('Sanitation Data'!$G$10,0,10*ROW('Sanitation Data'!G98)),NA())</f>
        <v>#N/A</v>
      </c>
      <c r="AN104" s="299" t="e">
        <f ca="1">+IF(AND(ISNUMBER(OFFSET('Sanitation Data'!$G$11,0,10*ROW('Sanitation Data'!G98))),'Data Summary'!DC104="Yes"),OFFSET('Sanitation Data'!$G$11,0,10*ROW('Sanitation Data'!G98)),NA())</f>
        <v>#N/A</v>
      </c>
      <c r="AO104" s="299" t="e">
        <f ca="1">+IF(AND(ISNUMBER(OFFSET('Sanitation Data'!$G$12,0,10*ROW('Sanitation Data'!G98))),'Data Summary'!DD104="Yes"),OFFSET('Sanitation Data'!$G$12,0,10*ROW('Sanitation Data'!G98)),NA())</f>
        <v>#N/A</v>
      </c>
      <c r="AP104" s="299" t="e">
        <f ca="1">+IF(AND(ISNUMBER(OFFSET('Sanitation Data'!$H$4,0,10*ROW('Sanitation Data'!H98))),'Data Summary'!DE104="Yes"),100-OFFSET('Sanitation Data'!$H$4,0,10*ROW('Sanitation Data'!H98)),NA())</f>
        <v>#N/A</v>
      </c>
      <c r="AQ104" s="299" t="e">
        <f ca="1">+IF(AND(ISNUMBER(OFFSET('Sanitation Data'!$H$6,0,10*ROW('Sanitation Data'!H98))),'Data Summary'!DF104="Yes"),OFFSET('Sanitation Data'!$H$6,0,10*ROW('Sanitation Data'!H98)),NA())</f>
        <v>#N/A</v>
      </c>
      <c r="AR104" s="299" t="e">
        <f ca="1">+IF(AND(ISNUMBER(OFFSET('Sanitation Data'!$H$10,0,10*ROW('Sanitation Data'!H98))),'Data Summary'!DG104="Yes"),OFFSET('Sanitation Data'!$H$10,0,10*ROW('Sanitation Data'!H98)),NA())</f>
        <v>#N/A</v>
      </c>
      <c r="AS104" s="299" t="e">
        <f ca="1">+IF(AND(ISNUMBER(OFFSET('Sanitation Data'!$H$11,0,10*ROW('Sanitation Data'!H98))),'Data Summary'!DH104="Yes"),OFFSET('Sanitation Data'!$H$11,0,10*ROW('Sanitation Data'!H98)),NA())</f>
        <v>#N/A</v>
      </c>
      <c r="AT104" s="299" t="e">
        <f ca="1">+IF(AND(ISNUMBER(OFFSET('Sanitation Data'!$H$12,0,10*ROW('Sanitation Data'!H98))),'Data Summary'!DI104="Yes"),OFFSET('Sanitation Data'!$H$12,0,10*ROW('Sanitation Data'!H98)),NA())</f>
        <v>#N/A</v>
      </c>
      <c r="AU104" s="299" t="e">
        <f ca="1">+IF(AND(ISNUMBER(OFFSET('Sanitation Data'!$I$4,0,10*ROW('Sanitation Data'!I98))),'Data Summary'!DJ104="Yes"),100-OFFSET('Sanitation Data'!$I$4,0,10*ROW('Sanitation Data'!I98)),NA())</f>
        <v>#N/A</v>
      </c>
      <c r="AV104" s="299" t="e">
        <f ca="1">+IF(AND(ISNUMBER(OFFSET('Sanitation Data'!$I$6,0,10*ROW('Sanitation Data'!I98))),'Data Summary'!DK104="Yes"),OFFSET('Sanitation Data'!$I$6,0,10*ROW('Sanitation Data'!I98)),NA())</f>
        <v>#N/A</v>
      </c>
      <c r="AW104" s="299" t="e">
        <f ca="1">+IF(AND(ISNUMBER(OFFSET('Sanitation Data'!$I$10,0,10*ROW('Sanitation Data'!I98))),'Data Summary'!DL104="Yes"),OFFSET('Sanitation Data'!$I$10,0,10*ROW('Sanitation Data'!I98)),NA())</f>
        <v>#N/A</v>
      </c>
      <c r="AX104" s="299" t="e">
        <f ca="1">+IF(AND(ISNUMBER(OFFSET('Sanitation Data'!$I$11,0,10*ROW('Sanitation Data'!I98))),'Data Summary'!DM104="Yes"),OFFSET('Sanitation Data'!$I$11,0,10*ROW('Sanitation Data'!I98)),NA())</f>
        <v>#N/A</v>
      </c>
      <c r="AY104" s="299" t="e">
        <f ca="1">+IF(AND(ISNUMBER(OFFSET('Sanitation Data'!$I$12,0,10*ROW('Sanitation Data'!I98))),'Data Summary'!DN104="Yes"),OFFSET('Sanitation Data'!$I$12,0,10*ROW('Sanitation Data'!I98)),NA())</f>
        <v>#N/A</v>
      </c>
      <c r="AZ104" s="300" t="e">
        <f ca="1">+IF(AND(ISNUMBER(OFFSET('Hygiene Data'!$D$5,0,10*ROW('Hygiene Data'!D98))),'Data Summary'!DO104="Yes"),OFFSET('Hygiene Data'!$D$5,0,10*ROW('Hygiene Data'!D98)),NA())</f>
        <v>#N/A</v>
      </c>
      <c r="BA104" s="300" t="e">
        <f ca="1">+IF(AND(ISNUMBER(OFFSET('Hygiene Data'!$D$7,0,10*ROW('Hygiene Data'!D98))),'Data Summary'!DP104="Yes"),OFFSET('Hygiene Data'!$D$7,0,10*ROW('Hygiene Data'!D98)),NA())</f>
        <v>#N/A</v>
      </c>
      <c r="BB104" s="300" t="e">
        <f ca="1">+IF(AND(ISNUMBER(OFFSET('Hygiene Data'!$D$9,0,10*ROW('Hygiene Data'!D98))),'Data Summary'!DQ104="Yes"),OFFSET('Hygiene Data'!$D$9,0,10*ROW('Hygiene Data'!D98)),NA())</f>
        <v>#N/A</v>
      </c>
      <c r="BC104" s="300" t="e">
        <f ca="1">+IF(AND(ISNUMBER(OFFSET('Hygiene Data'!$E$5,0,10*ROW('Hygiene Data'!E98))),'Data Summary'!DR104="Yes"),OFFSET('Hygiene Data'!$E$5,0,10*ROW('Hygiene Data'!E98)),NA())</f>
        <v>#N/A</v>
      </c>
      <c r="BD104" s="300" t="e">
        <f ca="1">+IF(AND(ISNUMBER(OFFSET('Hygiene Data'!$E$7,0,10*ROW('Hygiene Data'!E98))),'Data Summary'!DS104="Yes"),OFFSET('Hygiene Data'!$E$7,0,10*ROW('Hygiene Data'!E98)),NA())</f>
        <v>#N/A</v>
      </c>
      <c r="BE104" s="300" t="e">
        <f ca="1">+IF(AND(ISNUMBER(OFFSET('Hygiene Data'!$E$9,0,10*ROW('Hygiene Data'!E98))),'Data Summary'!DT104="Yes"),OFFSET('Hygiene Data'!$E$9,0,10*ROW('Hygiene Data'!E98)),NA())</f>
        <v>#N/A</v>
      </c>
      <c r="BF104" s="300" t="e">
        <f ca="1">+IF(AND(ISNUMBER(OFFSET('Hygiene Data'!$F$5,0,10*ROW('Hygiene Data'!F98))),'Data Summary'!DU104="Yes"),OFFSET('Hygiene Data'!$F$5,0,10*ROW('Hygiene Data'!F98)),NA())</f>
        <v>#N/A</v>
      </c>
      <c r="BG104" s="300" t="e">
        <f ca="1">+IF(AND(ISNUMBER(OFFSET('Hygiene Data'!$F$7,0,10*ROW('Hygiene Data'!F98))),'Data Summary'!DV104="Yes"),OFFSET('Hygiene Data'!$F$7,0,10*ROW('Hygiene Data'!F98)),NA())</f>
        <v>#N/A</v>
      </c>
      <c r="BH104" s="300" t="e">
        <f ca="1">+IF(AND(ISNUMBER(OFFSET('Hygiene Data'!$F$9,0,10*ROW('Hygiene Data'!F98))),'Data Summary'!DW104="Yes"),OFFSET('Hygiene Data'!$F$9,0,10*ROW('Hygiene Data'!F98)),NA())</f>
        <v>#N/A</v>
      </c>
      <c r="BI104" s="300" t="e">
        <f ca="1">+IF(AND(ISNUMBER(OFFSET('Hygiene Data'!$G$5,0,10*ROW('Hygiene Data'!G98))),'Data Summary'!DX104="Yes"),OFFSET('Hygiene Data'!$G$5,0,10*ROW('Hygiene Data'!G98)),NA())</f>
        <v>#N/A</v>
      </c>
      <c r="BJ104" s="300" t="e">
        <f ca="1">+IF(AND(ISNUMBER(OFFSET('Hygiene Data'!$G$7,0,10*ROW('Hygiene Data'!G98))),'Data Summary'!DY104="Yes"),OFFSET('Hygiene Data'!$G$7,0,10*ROW('Hygiene Data'!G98)),NA())</f>
        <v>#N/A</v>
      </c>
      <c r="BK104" s="300" t="e">
        <f ca="1">+IF(AND(ISNUMBER(OFFSET('Hygiene Data'!$G$9,0,10*ROW('Hygiene Data'!G98))),'Data Summary'!DZ104="Yes"),OFFSET('Hygiene Data'!$G$9,0,10*ROW('Hygiene Data'!G98)),NA())</f>
        <v>#N/A</v>
      </c>
      <c r="BL104" s="300" t="e">
        <f ca="1">+IF(AND(ISNUMBER(OFFSET('Hygiene Data'!$H$5,0,10*ROW('Hygiene Data'!H98))),'Data Summary'!EA104="Yes"),OFFSET('Hygiene Data'!$H$5,0,10*ROW('Hygiene Data'!H98)),NA())</f>
        <v>#N/A</v>
      </c>
      <c r="BM104" s="300" t="e">
        <f ca="1">+IF(AND(ISNUMBER(OFFSET('Hygiene Data'!$H$7,0,10*ROW('Hygiene Data'!H98))),'Data Summary'!EB104="Yes"),OFFSET('Hygiene Data'!$H$7,0,10*ROW('Hygiene Data'!H98)),NA())</f>
        <v>#N/A</v>
      </c>
      <c r="BN104" s="300" t="e">
        <f ca="1">+IF(AND(ISNUMBER(OFFSET('Hygiene Data'!$H$9,0,10*ROW('Hygiene Data'!H98))),'Data Summary'!EC104="Yes"),OFFSET('Hygiene Data'!$H$9,0,10*ROW('Hygiene Data'!H98)),NA())</f>
        <v>#N/A</v>
      </c>
      <c r="BO104" s="300" t="e">
        <f ca="1">+IF(AND(ISNUMBER(OFFSET('Hygiene Data'!$I$5,0,10*ROW('Hygiene Data'!I98))),'Data Summary'!ED104="Yes"),OFFSET('Hygiene Data'!$I$5,0,10*ROW('Hygiene Data'!I98)),NA())</f>
        <v>#N/A</v>
      </c>
      <c r="BP104" s="300" t="e">
        <f ca="1">+IF(AND(ISNUMBER(OFFSET('Hygiene Data'!$I$7,0,10*ROW('Hygiene Data'!I98))),'Data Summary'!EE104="Yes"),OFFSET('Hygiene Data'!$I$7,0,10*ROW('Hygiene Data'!I98)),NA())</f>
        <v>#N/A</v>
      </c>
      <c r="BQ104" s="300" t="e">
        <f ca="1">+IF(AND(ISNUMBER(OFFSET('Hygiene Data'!$I$9,0,10*ROW('Hygiene Data'!I98))),'Data Summary'!EF104="Yes"),OFFSET('Hygiene Data'!$I$9,0,10*ROW('Hygiene Data'!I98)),NA())</f>
        <v>#N/A</v>
      </c>
    </row>
    <row r="105" spans="1:69" x14ac:dyDescent="0.2">
      <c r="A105" s="296" t="e">
        <f ca="1">+RIGHT('Data Summary'!A105,LEN('Data Summary'!A105)-9)</f>
        <v>#VALUE!</v>
      </c>
      <c r="B105" s="270" t="str">
        <f ca="1">+IF(ISTEXT('Data Summary'!B105),'Data Summary'!B105,"")</f>
        <v/>
      </c>
      <c r="C105" s="297" t="e">
        <f ca="1">+VALUE('Data Summary'!C105)</f>
        <v>#VALUE!</v>
      </c>
      <c r="D105" s="298" t="e">
        <f ca="1">+IF(AND(ISNUMBER(OFFSET('Water Data'!$D$4,0,10*ROW('Water Data'!D99))),'Data Summary'!BS105="Yes"),100-OFFSET('Water Data'!$D$4,0,10*ROW('Water Data'!D99)),NA())</f>
        <v>#N/A</v>
      </c>
      <c r="E105" s="298" t="e">
        <f ca="1">+IF(AND(ISNUMBER(OFFSET('Water Data'!$D$6,0,10*ROW('Water Data'!D99))),'Data Summary'!BT105="Yes"),OFFSET('Water Data'!$D$6,0,10*ROW('Water Data'!D99)),NA())</f>
        <v>#N/A</v>
      </c>
      <c r="F105" s="298" t="e">
        <f ca="1">+IF(AND(ISNUMBER(OFFSET('Water Data'!$D$9,0,10*ROW('Water Data'!D99))),'Data Summary'!BU105="Yes"),OFFSET('Water Data'!$D$9,0,10*ROW('Water Data'!D99)),NA())</f>
        <v>#N/A</v>
      </c>
      <c r="G105" s="298" t="e">
        <f ca="1">+IF(AND(ISNUMBER(OFFSET('Water Data'!$E$4,0,10*ROW('Water Data'!E99))),'Data Summary'!BV105="Yes"),100-OFFSET('Water Data'!$E$4,0,10*ROW('Water Data'!E99)),NA())</f>
        <v>#N/A</v>
      </c>
      <c r="H105" s="298" t="e">
        <f ca="1">+IF(AND(ISNUMBER(OFFSET('Water Data'!$E$6,0,10*ROW('Water Data'!E99))),'Data Summary'!BW105="Yes"),OFFSET('Water Data'!$E$6,0,10*ROW('Water Data'!E99)),NA())</f>
        <v>#N/A</v>
      </c>
      <c r="I105" s="298" t="e">
        <f ca="1">+IF(AND(ISNUMBER(OFFSET('Water Data'!$E$9,0,10*ROW('Water Data'!E99))),'Data Summary'!BX105="Yes"),OFFSET('Water Data'!$E$9,0,10*ROW('Water Data'!E99)),NA())</f>
        <v>#N/A</v>
      </c>
      <c r="J105" s="298" t="e">
        <f ca="1">+IF(AND(ISNUMBER(OFFSET('Water Data'!$F$4,0,10*ROW('Water Data'!F99))),'Data Summary'!BY105="Yes"),100-OFFSET('Water Data'!$F$4,0,10*ROW('Water Data'!F99)),NA())</f>
        <v>#N/A</v>
      </c>
      <c r="K105" s="298" t="e">
        <f ca="1">+IF(AND(ISNUMBER(OFFSET('Water Data'!$F$6,0,10*ROW('Water Data'!F99))),'Data Summary'!BZ105="Yes"),OFFSET('Water Data'!$F$6,0,10*ROW('Water Data'!F99)),NA())</f>
        <v>#N/A</v>
      </c>
      <c r="L105" s="298" t="e">
        <f ca="1">+IF(AND(ISNUMBER(OFFSET('Water Data'!$F$9,0,10*ROW('Water Data'!F99))),'Data Summary'!CA105="Yes"),OFFSET('Water Data'!$F$9,0,10*ROW('Water Data'!F99)),NA())</f>
        <v>#N/A</v>
      </c>
      <c r="M105" s="298" t="e">
        <f ca="1">+IF(AND(ISNUMBER(OFFSET('Water Data'!$G$4,0,10*ROW('Water Data'!G99))),'Data Summary'!CB105="Yes"),100-OFFSET('Water Data'!$G$4,0,10*ROW('Water Data'!G99)),NA())</f>
        <v>#N/A</v>
      </c>
      <c r="N105" s="298" t="e">
        <f ca="1">+IF(AND(ISNUMBER(OFFSET('Water Data'!$G$6,0,10*ROW('Water Data'!G99))),'Data Summary'!CC105="Yes"),OFFSET('Water Data'!$G$6,0,10*ROW('Water Data'!G99)),NA())</f>
        <v>#N/A</v>
      </c>
      <c r="O105" s="298" t="e">
        <f ca="1">+IF(AND(ISNUMBER(OFFSET('Water Data'!$G$9,0,10*ROW('Water Data'!G99))),'Data Summary'!CD105="Yes"),OFFSET('Water Data'!$G$9,0,10*ROW('Water Data'!G99)),NA())</f>
        <v>#N/A</v>
      </c>
      <c r="P105" s="298" t="e">
        <f ca="1">+IF(AND(ISNUMBER(OFFSET('Water Data'!$H$4,0,10*ROW('Water Data'!H99))),'Data Summary'!CE105="Yes"),100-OFFSET('Water Data'!$H$4,0,10*ROW('Water Data'!H99)),NA())</f>
        <v>#N/A</v>
      </c>
      <c r="Q105" s="298" t="e">
        <f ca="1">+IF(AND(ISNUMBER(OFFSET('Water Data'!$H$6,0,10*ROW('Water Data'!H99))),'Data Summary'!CF105="Yes"),OFFSET('Water Data'!$H$6,0,10*ROW('Water Data'!H99)),NA())</f>
        <v>#N/A</v>
      </c>
      <c r="R105" s="298" t="e">
        <f ca="1">+IF(AND(ISNUMBER(OFFSET('Water Data'!$H$9,0,10*ROW('Water Data'!H99))),'Data Summary'!CG105="Yes"),OFFSET('Water Data'!$H$9,0,10*ROW('Water Data'!H99)),NA())</f>
        <v>#N/A</v>
      </c>
      <c r="S105" s="298" t="e">
        <f ca="1">+IF(AND(ISNUMBER(OFFSET('Water Data'!$I$4,0,10*ROW('Water Data'!I99))),'Data Summary'!CH105="Yes"),100-OFFSET('Water Data'!$I$4,0,10*ROW('Water Data'!I99)),NA())</f>
        <v>#N/A</v>
      </c>
      <c r="T105" s="298" t="e">
        <f ca="1">+IF(AND(ISNUMBER(OFFSET('Water Data'!$I$6,0,10*ROW('Water Data'!I99))),'Data Summary'!CI105="Yes"),OFFSET('Water Data'!$I$6,0,10*ROW('Water Data'!I99)),NA())</f>
        <v>#N/A</v>
      </c>
      <c r="U105" s="298" t="e">
        <f ca="1">+IF(AND(ISNUMBER(OFFSET('Water Data'!$I$9,0,10*ROW('Water Data'!I99))),'Data Summary'!CJ105="Yes"),OFFSET('Water Data'!$I$9,0,10*ROW('Water Data'!I99)),NA())</f>
        <v>#N/A</v>
      </c>
      <c r="V105" s="299" t="e">
        <f ca="1">+IF(AND(ISNUMBER(OFFSET('Sanitation Data'!$D$4,0,10*ROW('Sanitation Data'!D99))),'Data Summary'!CK105="Yes"),100-OFFSET('Sanitation Data'!$D$4,0,10*ROW('Sanitation Data'!D99)),NA())</f>
        <v>#N/A</v>
      </c>
      <c r="W105" s="299" t="e">
        <f ca="1">+IF(AND(ISNUMBER(OFFSET('Sanitation Data'!$D$6,0,10*ROW('Sanitation Data'!D99))),'Data Summary'!CL105="Yes"),OFFSET('Sanitation Data'!$D$6,0,10*ROW('Sanitation Data'!D99)),NA())</f>
        <v>#N/A</v>
      </c>
      <c r="X105" s="299" t="e">
        <f ca="1">+IF(AND(ISNUMBER(OFFSET('Sanitation Data'!$D$10,0,10*ROW('Sanitation Data'!D99))),'Data Summary'!CM105="Yes"),OFFSET('Sanitation Data'!$D$10,0,10*ROW('Sanitation Data'!D99)),NA())</f>
        <v>#N/A</v>
      </c>
      <c r="Y105" s="299" t="e">
        <f ca="1">+IF(AND(ISNUMBER(OFFSET('Sanitation Data'!$D$11,0,10*ROW('Sanitation Data'!D99))),'Data Summary'!CN105="Yes"),OFFSET('Sanitation Data'!$D$11,0,10*ROW('Sanitation Data'!D99)),NA())</f>
        <v>#N/A</v>
      </c>
      <c r="Z105" s="299" t="e">
        <f ca="1">+IF(AND(ISNUMBER(OFFSET('Sanitation Data'!$D$12,0,10*ROW('Sanitation Data'!D99))),'Data Summary'!CO105="Yes"),OFFSET('Sanitation Data'!$D$12,0,10*ROW('Sanitation Data'!D99)),NA())</f>
        <v>#N/A</v>
      </c>
      <c r="AA105" s="299" t="e">
        <f ca="1">+IF(AND(ISNUMBER(OFFSET('Sanitation Data'!$E$4,0,10*ROW('Sanitation Data'!E99))),'Data Summary'!CP105="Yes"),100-OFFSET('Sanitation Data'!$E$4,0,10*ROW('Sanitation Data'!E99)),NA())</f>
        <v>#N/A</v>
      </c>
      <c r="AB105" s="299" t="e">
        <f ca="1">+IF(AND(ISNUMBER(OFFSET('Sanitation Data'!$E$6,0,10*ROW('Sanitation Data'!E99))),'Data Summary'!CQ105="Yes"),OFFSET('Sanitation Data'!$E$6,0,10*ROW('Sanitation Data'!E99)),NA())</f>
        <v>#N/A</v>
      </c>
      <c r="AC105" s="299" t="e">
        <f ca="1">+IF(AND(ISNUMBER(OFFSET('Sanitation Data'!$E$10,0,10*ROW('Sanitation Data'!E99))),'Data Summary'!CR105="Yes"),OFFSET('Sanitation Data'!$E$10,0,10*ROW('Sanitation Data'!E99)),NA())</f>
        <v>#N/A</v>
      </c>
      <c r="AD105" s="299" t="e">
        <f ca="1">+IF(AND(ISNUMBER(OFFSET('Sanitation Data'!$E$11,0,10*ROW('Sanitation Data'!E99))),'Data Summary'!CS105="Yes"),OFFSET('Sanitation Data'!$E$11,0,10*ROW('Sanitation Data'!E99)),NA())</f>
        <v>#N/A</v>
      </c>
      <c r="AE105" s="299" t="e">
        <f ca="1">+IF(AND(ISNUMBER(OFFSET('Sanitation Data'!$E$12,0,10*ROW('Sanitation Data'!E99))),'Data Summary'!CT105="Yes"),OFFSET('Sanitation Data'!$E$12,0,10*ROW('Sanitation Data'!E99)),NA())</f>
        <v>#N/A</v>
      </c>
      <c r="AF105" s="299" t="e">
        <f ca="1">+IF(AND(ISNUMBER(OFFSET('Sanitation Data'!$F$4,0,10*ROW('Sanitation Data'!F99))),'Data Summary'!CU105="Yes"),100-OFFSET('Sanitation Data'!$F$4,0,10*ROW('Sanitation Data'!F99)),NA())</f>
        <v>#N/A</v>
      </c>
      <c r="AG105" s="299" t="e">
        <f ca="1">+IF(AND(ISNUMBER(OFFSET('Sanitation Data'!$F$6,0,10*ROW('Sanitation Data'!F99))),'Data Summary'!CV105="Yes"),OFFSET('Sanitation Data'!$F$6,0,10*ROW('Sanitation Data'!F99)),NA())</f>
        <v>#N/A</v>
      </c>
      <c r="AH105" s="299" t="e">
        <f ca="1">+IF(AND(ISNUMBER(OFFSET('Sanitation Data'!$F$10,0,10*ROW('Sanitation Data'!F99))),'Data Summary'!CW105="Yes"),OFFSET('Sanitation Data'!$F$10,0,10*ROW('Sanitation Data'!F99)),NA())</f>
        <v>#N/A</v>
      </c>
      <c r="AI105" s="299" t="e">
        <f ca="1">+IF(AND(ISNUMBER(OFFSET('Sanitation Data'!$F$11,0,10*ROW('Sanitation Data'!F99))),'Data Summary'!CX105="Yes"),OFFSET('Sanitation Data'!$F$11,0,10*ROW('Sanitation Data'!F99)),NA())</f>
        <v>#N/A</v>
      </c>
      <c r="AJ105" s="299" t="e">
        <f ca="1">+IF(AND(ISNUMBER(OFFSET('Sanitation Data'!$F$12,0,10*ROW('Sanitation Data'!F99))),'Data Summary'!CY105="Yes"),OFFSET('Sanitation Data'!$F$12,0,10*ROW('Sanitation Data'!F99)),NA())</f>
        <v>#N/A</v>
      </c>
      <c r="AK105" s="299" t="e">
        <f ca="1">+IF(AND(ISNUMBER(OFFSET('Sanitation Data'!$G$4,0,10*ROW('Sanitation Data'!G99))),'Data Summary'!CZ105="Yes"),100-OFFSET('Sanitation Data'!$G$4,0,10*ROW('Sanitation Data'!G99)),NA())</f>
        <v>#N/A</v>
      </c>
      <c r="AL105" s="299" t="e">
        <f ca="1">+IF(AND(ISNUMBER(OFFSET('Sanitation Data'!$G$6,0,10*ROW('Sanitation Data'!G99))),'Data Summary'!DA105="Yes"),OFFSET('Sanitation Data'!$G$6,0,10*ROW('Sanitation Data'!G99)),NA())</f>
        <v>#N/A</v>
      </c>
      <c r="AM105" s="299" t="e">
        <f ca="1">+IF(AND(ISNUMBER(OFFSET('Sanitation Data'!$G$10,0,10*ROW('Sanitation Data'!G99))),'Data Summary'!DB105="Yes"),OFFSET('Sanitation Data'!$G$10,0,10*ROW('Sanitation Data'!G99)),NA())</f>
        <v>#N/A</v>
      </c>
      <c r="AN105" s="299" t="e">
        <f ca="1">+IF(AND(ISNUMBER(OFFSET('Sanitation Data'!$G$11,0,10*ROW('Sanitation Data'!G99))),'Data Summary'!DC105="Yes"),OFFSET('Sanitation Data'!$G$11,0,10*ROW('Sanitation Data'!G99)),NA())</f>
        <v>#N/A</v>
      </c>
      <c r="AO105" s="299" t="e">
        <f ca="1">+IF(AND(ISNUMBER(OFFSET('Sanitation Data'!$G$12,0,10*ROW('Sanitation Data'!G99))),'Data Summary'!DD105="Yes"),OFFSET('Sanitation Data'!$G$12,0,10*ROW('Sanitation Data'!G99)),NA())</f>
        <v>#N/A</v>
      </c>
      <c r="AP105" s="299" t="e">
        <f ca="1">+IF(AND(ISNUMBER(OFFSET('Sanitation Data'!$H$4,0,10*ROW('Sanitation Data'!H99))),'Data Summary'!DE105="Yes"),100-OFFSET('Sanitation Data'!$H$4,0,10*ROW('Sanitation Data'!H99)),NA())</f>
        <v>#N/A</v>
      </c>
      <c r="AQ105" s="299" t="e">
        <f ca="1">+IF(AND(ISNUMBER(OFFSET('Sanitation Data'!$H$6,0,10*ROW('Sanitation Data'!H99))),'Data Summary'!DF105="Yes"),OFFSET('Sanitation Data'!$H$6,0,10*ROW('Sanitation Data'!H99)),NA())</f>
        <v>#N/A</v>
      </c>
      <c r="AR105" s="299" t="e">
        <f ca="1">+IF(AND(ISNUMBER(OFFSET('Sanitation Data'!$H$10,0,10*ROW('Sanitation Data'!H99))),'Data Summary'!DG105="Yes"),OFFSET('Sanitation Data'!$H$10,0,10*ROW('Sanitation Data'!H99)),NA())</f>
        <v>#N/A</v>
      </c>
      <c r="AS105" s="299" t="e">
        <f ca="1">+IF(AND(ISNUMBER(OFFSET('Sanitation Data'!$H$11,0,10*ROW('Sanitation Data'!H99))),'Data Summary'!DH105="Yes"),OFFSET('Sanitation Data'!$H$11,0,10*ROW('Sanitation Data'!H99)),NA())</f>
        <v>#N/A</v>
      </c>
      <c r="AT105" s="299" t="e">
        <f ca="1">+IF(AND(ISNUMBER(OFFSET('Sanitation Data'!$H$12,0,10*ROW('Sanitation Data'!H99))),'Data Summary'!DI105="Yes"),OFFSET('Sanitation Data'!$H$12,0,10*ROW('Sanitation Data'!H99)),NA())</f>
        <v>#N/A</v>
      </c>
      <c r="AU105" s="299" t="e">
        <f ca="1">+IF(AND(ISNUMBER(OFFSET('Sanitation Data'!$I$4,0,10*ROW('Sanitation Data'!I99))),'Data Summary'!DJ105="Yes"),100-OFFSET('Sanitation Data'!$I$4,0,10*ROW('Sanitation Data'!I99)),NA())</f>
        <v>#N/A</v>
      </c>
      <c r="AV105" s="299" t="e">
        <f ca="1">+IF(AND(ISNUMBER(OFFSET('Sanitation Data'!$I$6,0,10*ROW('Sanitation Data'!I99))),'Data Summary'!DK105="Yes"),OFFSET('Sanitation Data'!$I$6,0,10*ROW('Sanitation Data'!I99)),NA())</f>
        <v>#N/A</v>
      </c>
      <c r="AW105" s="299" t="e">
        <f ca="1">+IF(AND(ISNUMBER(OFFSET('Sanitation Data'!$I$10,0,10*ROW('Sanitation Data'!I99))),'Data Summary'!DL105="Yes"),OFFSET('Sanitation Data'!$I$10,0,10*ROW('Sanitation Data'!I99)),NA())</f>
        <v>#N/A</v>
      </c>
      <c r="AX105" s="299" t="e">
        <f ca="1">+IF(AND(ISNUMBER(OFFSET('Sanitation Data'!$I$11,0,10*ROW('Sanitation Data'!I99))),'Data Summary'!DM105="Yes"),OFFSET('Sanitation Data'!$I$11,0,10*ROW('Sanitation Data'!I99)),NA())</f>
        <v>#N/A</v>
      </c>
      <c r="AY105" s="299" t="e">
        <f ca="1">+IF(AND(ISNUMBER(OFFSET('Sanitation Data'!$I$12,0,10*ROW('Sanitation Data'!I99))),'Data Summary'!DN105="Yes"),OFFSET('Sanitation Data'!$I$12,0,10*ROW('Sanitation Data'!I99)),NA())</f>
        <v>#N/A</v>
      </c>
      <c r="AZ105" s="300" t="e">
        <f ca="1">+IF(AND(ISNUMBER(OFFSET('Hygiene Data'!$D$5,0,10*ROW('Hygiene Data'!D99))),'Data Summary'!DO105="Yes"),OFFSET('Hygiene Data'!$D$5,0,10*ROW('Hygiene Data'!D99)),NA())</f>
        <v>#N/A</v>
      </c>
      <c r="BA105" s="300" t="e">
        <f ca="1">+IF(AND(ISNUMBER(OFFSET('Hygiene Data'!$D$7,0,10*ROW('Hygiene Data'!D99))),'Data Summary'!DP105="Yes"),OFFSET('Hygiene Data'!$D$7,0,10*ROW('Hygiene Data'!D99)),NA())</f>
        <v>#N/A</v>
      </c>
      <c r="BB105" s="300" t="e">
        <f ca="1">+IF(AND(ISNUMBER(OFFSET('Hygiene Data'!$D$9,0,10*ROW('Hygiene Data'!D99))),'Data Summary'!DQ105="Yes"),OFFSET('Hygiene Data'!$D$9,0,10*ROW('Hygiene Data'!D99)),NA())</f>
        <v>#N/A</v>
      </c>
      <c r="BC105" s="300" t="e">
        <f ca="1">+IF(AND(ISNUMBER(OFFSET('Hygiene Data'!$E$5,0,10*ROW('Hygiene Data'!E99))),'Data Summary'!DR105="Yes"),OFFSET('Hygiene Data'!$E$5,0,10*ROW('Hygiene Data'!E99)),NA())</f>
        <v>#N/A</v>
      </c>
      <c r="BD105" s="300" t="e">
        <f ca="1">+IF(AND(ISNUMBER(OFFSET('Hygiene Data'!$E$7,0,10*ROW('Hygiene Data'!E99))),'Data Summary'!DS105="Yes"),OFFSET('Hygiene Data'!$E$7,0,10*ROW('Hygiene Data'!E99)),NA())</f>
        <v>#N/A</v>
      </c>
      <c r="BE105" s="300" t="e">
        <f ca="1">+IF(AND(ISNUMBER(OFFSET('Hygiene Data'!$E$9,0,10*ROW('Hygiene Data'!E99))),'Data Summary'!DT105="Yes"),OFFSET('Hygiene Data'!$E$9,0,10*ROW('Hygiene Data'!E99)),NA())</f>
        <v>#N/A</v>
      </c>
      <c r="BF105" s="300" t="e">
        <f ca="1">+IF(AND(ISNUMBER(OFFSET('Hygiene Data'!$F$5,0,10*ROW('Hygiene Data'!F99))),'Data Summary'!DU105="Yes"),OFFSET('Hygiene Data'!$F$5,0,10*ROW('Hygiene Data'!F99)),NA())</f>
        <v>#N/A</v>
      </c>
      <c r="BG105" s="300" t="e">
        <f ca="1">+IF(AND(ISNUMBER(OFFSET('Hygiene Data'!$F$7,0,10*ROW('Hygiene Data'!F99))),'Data Summary'!DV105="Yes"),OFFSET('Hygiene Data'!$F$7,0,10*ROW('Hygiene Data'!F99)),NA())</f>
        <v>#N/A</v>
      </c>
      <c r="BH105" s="300" t="e">
        <f ca="1">+IF(AND(ISNUMBER(OFFSET('Hygiene Data'!$F$9,0,10*ROW('Hygiene Data'!F99))),'Data Summary'!DW105="Yes"),OFFSET('Hygiene Data'!$F$9,0,10*ROW('Hygiene Data'!F99)),NA())</f>
        <v>#N/A</v>
      </c>
      <c r="BI105" s="300" t="e">
        <f ca="1">+IF(AND(ISNUMBER(OFFSET('Hygiene Data'!$G$5,0,10*ROW('Hygiene Data'!G99))),'Data Summary'!DX105="Yes"),OFFSET('Hygiene Data'!$G$5,0,10*ROW('Hygiene Data'!G99)),NA())</f>
        <v>#N/A</v>
      </c>
      <c r="BJ105" s="300" t="e">
        <f ca="1">+IF(AND(ISNUMBER(OFFSET('Hygiene Data'!$G$7,0,10*ROW('Hygiene Data'!G99))),'Data Summary'!DY105="Yes"),OFFSET('Hygiene Data'!$G$7,0,10*ROW('Hygiene Data'!G99)),NA())</f>
        <v>#N/A</v>
      </c>
      <c r="BK105" s="300" t="e">
        <f ca="1">+IF(AND(ISNUMBER(OFFSET('Hygiene Data'!$G$9,0,10*ROW('Hygiene Data'!G99))),'Data Summary'!DZ105="Yes"),OFFSET('Hygiene Data'!$G$9,0,10*ROW('Hygiene Data'!G99)),NA())</f>
        <v>#N/A</v>
      </c>
      <c r="BL105" s="300" t="e">
        <f ca="1">+IF(AND(ISNUMBER(OFFSET('Hygiene Data'!$H$5,0,10*ROW('Hygiene Data'!H99))),'Data Summary'!EA105="Yes"),OFFSET('Hygiene Data'!$H$5,0,10*ROW('Hygiene Data'!H99)),NA())</f>
        <v>#N/A</v>
      </c>
      <c r="BM105" s="300" t="e">
        <f ca="1">+IF(AND(ISNUMBER(OFFSET('Hygiene Data'!$H$7,0,10*ROW('Hygiene Data'!H99))),'Data Summary'!EB105="Yes"),OFFSET('Hygiene Data'!$H$7,0,10*ROW('Hygiene Data'!H99)),NA())</f>
        <v>#N/A</v>
      </c>
      <c r="BN105" s="300" t="e">
        <f ca="1">+IF(AND(ISNUMBER(OFFSET('Hygiene Data'!$H$9,0,10*ROW('Hygiene Data'!H99))),'Data Summary'!EC105="Yes"),OFFSET('Hygiene Data'!$H$9,0,10*ROW('Hygiene Data'!H99)),NA())</f>
        <v>#N/A</v>
      </c>
      <c r="BO105" s="300" t="e">
        <f ca="1">+IF(AND(ISNUMBER(OFFSET('Hygiene Data'!$I$5,0,10*ROW('Hygiene Data'!I99))),'Data Summary'!ED105="Yes"),OFFSET('Hygiene Data'!$I$5,0,10*ROW('Hygiene Data'!I99)),NA())</f>
        <v>#N/A</v>
      </c>
      <c r="BP105" s="300" t="e">
        <f ca="1">+IF(AND(ISNUMBER(OFFSET('Hygiene Data'!$I$7,0,10*ROW('Hygiene Data'!I99))),'Data Summary'!EE105="Yes"),OFFSET('Hygiene Data'!$I$7,0,10*ROW('Hygiene Data'!I99)),NA())</f>
        <v>#N/A</v>
      </c>
      <c r="BQ105" s="300" t="e">
        <f ca="1">+IF(AND(ISNUMBER(OFFSET('Hygiene Data'!$I$9,0,10*ROW('Hygiene Data'!I99))),'Data Summary'!EF105="Yes"),OFFSET('Hygiene Data'!$I$9,0,10*ROW('Hygiene Data'!I99)),NA())</f>
        <v>#N/A</v>
      </c>
    </row>
    <row r="106" spans="1:69" x14ac:dyDescent="0.2">
      <c r="A106" s="296" t="e">
        <f ca="1">+RIGHT('Data Summary'!A106,LEN('Data Summary'!A106)-9)</f>
        <v>#VALUE!</v>
      </c>
      <c r="B106" s="270" t="str">
        <f ca="1">+IF(ISTEXT('Data Summary'!B106),'Data Summary'!B106,"")</f>
        <v/>
      </c>
      <c r="C106" s="297" t="e">
        <f ca="1">+VALUE('Data Summary'!C106)</f>
        <v>#VALUE!</v>
      </c>
      <c r="D106" s="298" t="e">
        <f ca="1">+IF(AND(ISNUMBER(OFFSET('Water Data'!$D$4,0,10*ROW('Water Data'!D100))),'Data Summary'!BS106="Yes"),100-OFFSET('Water Data'!$D$4,0,10*ROW('Water Data'!D100)),NA())</f>
        <v>#N/A</v>
      </c>
      <c r="E106" s="298" t="e">
        <f ca="1">+IF(AND(ISNUMBER(OFFSET('Water Data'!$D$6,0,10*ROW('Water Data'!D100))),'Data Summary'!BT106="Yes"),OFFSET('Water Data'!$D$6,0,10*ROW('Water Data'!D100)),NA())</f>
        <v>#N/A</v>
      </c>
      <c r="F106" s="298" t="e">
        <f ca="1">+IF(AND(ISNUMBER(OFFSET('Water Data'!$D$9,0,10*ROW('Water Data'!D100))),'Data Summary'!BU106="Yes"),OFFSET('Water Data'!$D$9,0,10*ROW('Water Data'!D100)),NA())</f>
        <v>#N/A</v>
      </c>
      <c r="G106" s="298" t="e">
        <f ca="1">+IF(AND(ISNUMBER(OFFSET('Water Data'!$E$4,0,10*ROW('Water Data'!E100))),'Data Summary'!BV106="Yes"),100-OFFSET('Water Data'!$E$4,0,10*ROW('Water Data'!E100)),NA())</f>
        <v>#N/A</v>
      </c>
      <c r="H106" s="298" t="e">
        <f ca="1">+IF(AND(ISNUMBER(OFFSET('Water Data'!$E$6,0,10*ROW('Water Data'!E100))),'Data Summary'!BW106="Yes"),OFFSET('Water Data'!$E$6,0,10*ROW('Water Data'!E100)),NA())</f>
        <v>#N/A</v>
      </c>
      <c r="I106" s="298" t="e">
        <f ca="1">+IF(AND(ISNUMBER(OFFSET('Water Data'!$E$9,0,10*ROW('Water Data'!E100))),'Data Summary'!BX106="Yes"),OFFSET('Water Data'!$E$9,0,10*ROW('Water Data'!E100)),NA())</f>
        <v>#N/A</v>
      </c>
      <c r="J106" s="298" t="e">
        <f ca="1">+IF(AND(ISNUMBER(OFFSET('Water Data'!$F$4,0,10*ROW('Water Data'!F100))),'Data Summary'!BY106="Yes"),100-OFFSET('Water Data'!$F$4,0,10*ROW('Water Data'!F100)),NA())</f>
        <v>#N/A</v>
      </c>
      <c r="K106" s="298" t="e">
        <f ca="1">+IF(AND(ISNUMBER(OFFSET('Water Data'!$F$6,0,10*ROW('Water Data'!F100))),'Data Summary'!BZ106="Yes"),OFFSET('Water Data'!$F$6,0,10*ROW('Water Data'!F100)),NA())</f>
        <v>#N/A</v>
      </c>
      <c r="L106" s="298" t="e">
        <f ca="1">+IF(AND(ISNUMBER(OFFSET('Water Data'!$F$9,0,10*ROW('Water Data'!F100))),'Data Summary'!CA106="Yes"),OFFSET('Water Data'!$F$9,0,10*ROW('Water Data'!F100)),NA())</f>
        <v>#N/A</v>
      </c>
      <c r="M106" s="298" t="e">
        <f ca="1">+IF(AND(ISNUMBER(OFFSET('Water Data'!$G$4,0,10*ROW('Water Data'!G100))),'Data Summary'!CB106="Yes"),100-OFFSET('Water Data'!$G$4,0,10*ROW('Water Data'!G100)),NA())</f>
        <v>#N/A</v>
      </c>
      <c r="N106" s="298" t="e">
        <f ca="1">+IF(AND(ISNUMBER(OFFSET('Water Data'!$G$6,0,10*ROW('Water Data'!G100))),'Data Summary'!CC106="Yes"),OFFSET('Water Data'!$G$6,0,10*ROW('Water Data'!G100)),NA())</f>
        <v>#N/A</v>
      </c>
      <c r="O106" s="298" t="e">
        <f ca="1">+IF(AND(ISNUMBER(OFFSET('Water Data'!$G$9,0,10*ROW('Water Data'!G100))),'Data Summary'!CD106="Yes"),OFFSET('Water Data'!$G$9,0,10*ROW('Water Data'!G100)),NA())</f>
        <v>#N/A</v>
      </c>
      <c r="P106" s="298" t="e">
        <f ca="1">+IF(AND(ISNUMBER(OFFSET('Water Data'!$H$4,0,10*ROW('Water Data'!H100))),'Data Summary'!CE106="Yes"),100-OFFSET('Water Data'!$H$4,0,10*ROW('Water Data'!H100)),NA())</f>
        <v>#N/A</v>
      </c>
      <c r="Q106" s="298" t="e">
        <f ca="1">+IF(AND(ISNUMBER(OFFSET('Water Data'!$H$6,0,10*ROW('Water Data'!H100))),'Data Summary'!CF106="Yes"),OFFSET('Water Data'!$H$6,0,10*ROW('Water Data'!H100)),NA())</f>
        <v>#N/A</v>
      </c>
      <c r="R106" s="298" t="e">
        <f ca="1">+IF(AND(ISNUMBER(OFFSET('Water Data'!$H$9,0,10*ROW('Water Data'!H100))),'Data Summary'!CG106="Yes"),OFFSET('Water Data'!$H$9,0,10*ROW('Water Data'!H100)),NA())</f>
        <v>#N/A</v>
      </c>
      <c r="S106" s="298" t="e">
        <f ca="1">+IF(AND(ISNUMBER(OFFSET('Water Data'!$I$4,0,10*ROW('Water Data'!I100))),'Data Summary'!CH106="Yes"),100-OFFSET('Water Data'!$I$4,0,10*ROW('Water Data'!I100)),NA())</f>
        <v>#N/A</v>
      </c>
      <c r="T106" s="298" t="e">
        <f ca="1">+IF(AND(ISNUMBER(OFFSET('Water Data'!$I$6,0,10*ROW('Water Data'!I100))),'Data Summary'!CI106="Yes"),OFFSET('Water Data'!$I$6,0,10*ROW('Water Data'!I100)),NA())</f>
        <v>#N/A</v>
      </c>
      <c r="U106" s="298" t="e">
        <f ca="1">+IF(AND(ISNUMBER(OFFSET('Water Data'!$I$9,0,10*ROW('Water Data'!I100))),'Data Summary'!CJ106="Yes"),OFFSET('Water Data'!$I$9,0,10*ROW('Water Data'!I100)),NA())</f>
        <v>#N/A</v>
      </c>
      <c r="V106" s="299" t="e">
        <f ca="1">+IF(AND(ISNUMBER(OFFSET('Sanitation Data'!$D$4,0,10*ROW('Sanitation Data'!D100))),'Data Summary'!CK106="Yes"),100-OFFSET('Sanitation Data'!$D$4,0,10*ROW('Sanitation Data'!D100)),NA())</f>
        <v>#N/A</v>
      </c>
      <c r="W106" s="299" t="e">
        <f ca="1">+IF(AND(ISNUMBER(OFFSET('Sanitation Data'!$D$6,0,10*ROW('Sanitation Data'!D100))),'Data Summary'!CL106="Yes"),OFFSET('Sanitation Data'!$D$6,0,10*ROW('Sanitation Data'!D100)),NA())</f>
        <v>#N/A</v>
      </c>
      <c r="X106" s="299" t="e">
        <f ca="1">+IF(AND(ISNUMBER(OFFSET('Sanitation Data'!$D$10,0,10*ROW('Sanitation Data'!D100))),'Data Summary'!CM106="Yes"),OFFSET('Sanitation Data'!$D$10,0,10*ROW('Sanitation Data'!D100)),NA())</f>
        <v>#N/A</v>
      </c>
      <c r="Y106" s="299" t="e">
        <f ca="1">+IF(AND(ISNUMBER(OFFSET('Sanitation Data'!$D$11,0,10*ROW('Sanitation Data'!D100))),'Data Summary'!CN106="Yes"),OFFSET('Sanitation Data'!$D$11,0,10*ROW('Sanitation Data'!D100)),NA())</f>
        <v>#N/A</v>
      </c>
      <c r="Z106" s="299" t="e">
        <f ca="1">+IF(AND(ISNUMBER(OFFSET('Sanitation Data'!$D$12,0,10*ROW('Sanitation Data'!D100))),'Data Summary'!CO106="Yes"),OFFSET('Sanitation Data'!$D$12,0,10*ROW('Sanitation Data'!D100)),NA())</f>
        <v>#N/A</v>
      </c>
      <c r="AA106" s="299" t="e">
        <f ca="1">+IF(AND(ISNUMBER(OFFSET('Sanitation Data'!$E$4,0,10*ROW('Sanitation Data'!E100))),'Data Summary'!CP106="Yes"),100-OFFSET('Sanitation Data'!$E$4,0,10*ROW('Sanitation Data'!E100)),NA())</f>
        <v>#N/A</v>
      </c>
      <c r="AB106" s="299" t="e">
        <f ca="1">+IF(AND(ISNUMBER(OFFSET('Sanitation Data'!$E$6,0,10*ROW('Sanitation Data'!E100))),'Data Summary'!CQ106="Yes"),OFFSET('Sanitation Data'!$E$6,0,10*ROW('Sanitation Data'!E100)),NA())</f>
        <v>#N/A</v>
      </c>
      <c r="AC106" s="299" t="e">
        <f ca="1">+IF(AND(ISNUMBER(OFFSET('Sanitation Data'!$E$10,0,10*ROW('Sanitation Data'!E100))),'Data Summary'!CR106="Yes"),OFFSET('Sanitation Data'!$E$10,0,10*ROW('Sanitation Data'!E100)),NA())</f>
        <v>#N/A</v>
      </c>
      <c r="AD106" s="299" t="e">
        <f ca="1">+IF(AND(ISNUMBER(OFFSET('Sanitation Data'!$E$11,0,10*ROW('Sanitation Data'!E100))),'Data Summary'!CS106="Yes"),OFFSET('Sanitation Data'!$E$11,0,10*ROW('Sanitation Data'!E100)),NA())</f>
        <v>#N/A</v>
      </c>
      <c r="AE106" s="299" t="e">
        <f ca="1">+IF(AND(ISNUMBER(OFFSET('Sanitation Data'!$E$12,0,10*ROW('Sanitation Data'!E100))),'Data Summary'!CT106="Yes"),OFFSET('Sanitation Data'!$E$12,0,10*ROW('Sanitation Data'!E100)),NA())</f>
        <v>#N/A</v>
      </c>
      <c r="AF106" s="299" t="e">
        <f ca="1">+IF(AND(ISNUMBER(OFFSET('Sanitation Data'!$F$4,0,10*ROW('Sanitation Data'!F100))),'Data Summary'!CU106="Yes"),100-OFFSET('Sanitation Data'!$F$4,0,10*ROW('Sanitation Data'!F100)),NA())</f>
        <v>#N/A</v>
      </c>
      <c r="AG106" s="299" t="e">
        <f ca="1">+IF(AND(ISNUMBER(OFFSET('Sanitation Data'!$F$6,0,10*ROW('Sanitation Data'!F100))),'Data Summary'!CV106="Yes"),OFFSET('Sanitation Data'!$F$6,0,10*ROW('Sanitation Data'!F100)),NA())</f>
        <v>#N/A</v>
      </c>
      <c r="AH106" s="299" t="e">
        <f ca="1">+IF(AND(ISNUMBER(OFFSET('Sanitation Data'!$F$10,0,10*ROW('Sanitation Data'!F100))),'Data Summary'!CW106="Yes"),OFFSET('Sanitation Data'!$F$10,0,10*ROW('Sanitation Data'!F100)),NA())</f>
        <v>#N/A</v>
      </c>
      <c r="AI106" s="299" t="e">
        <f ca="1">+IF(AND(ISNUMBER(OFFSET('Sanitation Data'!$F$11,0,10*ROW('Sanitation Data'!F100))),'Data Summary'!CX106="Yes"),OFFSET('Sanitation Data'!$F$11,0,10*ROW('Sanitation Data'!F100)),NA())</f>
        <v>#N/A</v>
      </c>
      <c r="AJ106" s="299" t="e">
        <f ca="1">+IF(AND(ISNUMBER(OFFSET('Sanitation Data'!$F$12,0,10*ROW('Sanitation Data'!F100))),'Data Summary'!CY106="Yes"),OFFSET('Sanitation Data'!$F$12,0,10*ROW('Sanitation Data'!F100)),NA())</f>
        <v>#N/A</v>
      </c>
      <c r="AK106" s="299" t="e">
        <f ca="1">+IF(AND(ISNUMBER(OFFSET('Sanitation Data'!$G$4,0,10*ROW('Sanitation Data'!G100))),'Data Summary'!CZ106="Yes"),100-OFFSET('Sanitation Data'!$G$4,0,10*ROW('Sanitation Data'!G100)),NA())</f>
        <v>#N/A</v>
      </c>
      <c r="AL106" s="299" t="e">
        <f ca="1">+IF(AND(ISNUMBER(OFFSET('Sanitation Data'!$G$6,0,10*ROW('Sanitation Data'!G100))),'Data Summary'!DA106="Yes"),OFFSET('Sanitation Data'!$G$6,0,10*ROW('Sanitation Data'!G100)),NA())</f>
        <v>#N/A</v>
      </c>
      <c r="AM106" s="299" t="e">
        <f ca="1">+IF(AND(ISNUMBER(OFFSET('Sanitation Data'!$G$10,0,10*ROW('Sanitation Data'!G100))),'Data Summary'!DB106="Yes"),OFFSET('Sanitation Data'!$G$10,0,10*ROW('Sanitation Data'!G100)),NA())</f>
        <v>#N/A</v>
      </c>
      <c r="AN106" s="299" t="e">
        <f ca="1">+IF(AND(ISNUMBER(OFFSET('Sanitation Data'!$G$11,0,10*ROW('Sanitation Data'!G100))),'Data Summary'!DC106="Yes"),OFFSET('Sanitation Data'!$G$11,0,10*ROW('Sanitation Data'!G100)),NA())</f>
        <v>#N/A</v>
      </c>
      <c r="AO106" s="299" t="e">
        <f ca="1">+IF(AND(ISNUMBER(OFFSET('Sanitation Data'!$G$12,0,10*ROW('Sanitation Data'!G100))),'Data Summary'!DD106="Yes"),OFFSET('Sanitation Data'!$G$12,0,10*ROW('Sanitation Data'!G100)),NA())</f>
        <v>#N/A</v>
      </c>
      <c r="AP106" s="299" t="e">
        <f ca="1">+IF(AND(ISNUMBER(OFFSET('Sanitation Data'!$H$4,0,10*ROW('Sanitation Data'!H100))),'Data Summary'!DE106="Yes"),100-OFFSET('Sanitation Data'!$H$4,0,10*ROW('Sanitation Data'!H100)),NA())</f>
        <v>#N/A</v>
      </c>
      <c r="AQ106" s="299" t="e">
        <f ca="1">+IF(AND(ISNUMBER(OFFSET('Sanitation Data'!$H$6,0,10*ROW('Sanitation Data'!H100))),'Data Summary'!DF106="Yes"),OFFSET('Sanitation Data'!$H$6,0,10*ROW('Sanitation Data'!H100)),NA())</f>
        <v>#N/A</v>
      </c>
      <c r="AR106" s="299" t="e">
        <f ca="1">+IF(AND(ISNUMBER(OFFSET('Sanitation Data'!$H$10,0,10*ROW('Sanitation Data'!H100))),'Data Summary'!DG106="Yes"),OFFSET('Sanitation Data'!$H$10,0,10*ROW('Sanitation Data'!H100)),NA())</f>
        <v>#N/A</v>
      </c>
      <c r="AS106" s="299" t="e">
        <f ca="1">+IF(AND(ISNUMBER(OFFSET('Sanitation Data'!$H$11,0,10*ROW('Sanitation Data'!H100))),'Data Summary'!DH106="Yes"),OFFSET('Sanitation Data'!$H$11,0,10*ROW('Sanitation Data'!H100)),NA())</f>
        <v>#N/A</v>
      </c>
      <c r="AT106" s="299" t="e">
        <f ca="1">+IF(AND(ISNUMBER(OFFSET('Sanitation Data'!$H$12,0,10*ROW('Sanitation Data'!H100))),'Data Summary'!DI106="Yes"),OFFSET('Sanitation Data'!$H$12,0,10*ROW('Sanitation Data'!H100)),NA())</f>
        <v>#N/A</v>
      </c>
      <c r="AU106" s="299" t="e">
        <f ca="1">+IF(AND(ISNUMBER(OFFSET('Sanitation Data'!$I$4,0,10*ROW('Sanitation Data'!I100))),'Data Summary'!DJ106="Yes"),100-OFFSET('Sanitation Data'!$I$4,0,10*ROW('Sanitation Data'!I100)),NA())</f>
        <v>#N/A</v>
      </c>
      <c r="AV106" s="299" t="e">
        <f ca="1">+IF(AND(ISNUMBER(OFFSET('Sanitation Data'!$I$6,0,10*ROW('Sanitation Data'!I100))),'Data Summary'!DK106="Yes"),OFFSET('Sanitation Data'!$I$6,0,10*ROW('Sanitation Data'!I100)),NA())</f>
        <v>#N/A</v>
      </c>
      <c r="AW106" s="299" t="e">
        <f ca="1">+IF(AND(ISNUMBER(OFFSET('Sanitation Data'!$I$10,0,10*ROW('Sanitation Data'!I100))),'Data Summary'!DL106="Yes"),OFFSET('Sanitation Data'!$I$10,0,10*ROW('Sanitation Data'!I100)),NA())</f>
        <v>#N/A</v>
      </c>
      <c r="AX106" s="299" t="e">
        <f ca="1">+IF(AND(ISNUMBER(OFFSET('Sanitation Data'!$I$11,0,10*ROW('Sanitation Data'!I100))),'Data Summary'!DM106="Yes"),OFFSET('Sanitation Data'!$I$11,0,10*ROW('Sanitation Data'!I100)),NA())</f>
        <v>#N/A</v>
      </c>
      <c r="AY106" s="299" t="e">
        <f ca="1">+IF(AND(ISNUMBER(OFFSET('Sanitation Data'!$I$12,0,10*ROW('Sanitation Data'!I100))),'Data Summary'!DN106="Yes"),OFFSET('Sanitation Data'!$I$12,0,10*ROW('Sanitation Data'!I100)),NA())</f>
        <v>#N/A</v>
      </c>
      <c r="AZ106" s="300" t="e">
        <f ca="1">+IF(AND(ISNUMBER(OFFSET('Hygiene Data'!$D$5,0,10*ROW('Hygiene Data'!D100))),'Data Summary'!DO106="Yes"),OFFSET('Hygiene Data'!$D$5,0,10*ROW('Hygiene Data'!D100)),NA())</f>
        <v>#N/A</v>
      </c>
      <c r="BA106" s="300" t="e">
        <f ca="1">+IF(AND(ISNUMBER(OFFSET('Hygiene Data'!$D$7,0,10*ROW('Hygiene Data'!D100))),'Data Summary'!DP106="Yes"),OFFSET('Hygiene Data'!$D$7,0,10*ROW('Hygiene Data'!D100)),NA())</f>
        <v>#N/A</v>
      </c>
      <c r="BB106" s="300" t="e">
        <f ca="1">+IF(AND(ISNUMBER(OFFSET('Hygiene Data'!$D$9,0,10*ROW('Hygiene Data'!D100))),'Data Summary'!DQ106="Yes"),OFFSET('Hygiene Data'!$D$9,0,10*ROW('Hygiene Data'!D100)),NA())</f>
        <v>#N/A</v>
      </c>
      <c r="BC106" s="300" t="e">
        <f ca="1">+IF(AND(ISNUMBER(OFFSET('Hygiene Data'!$E$5,0,10*ROW('Hygiene Data'!E100))),'Data Summary'!DR106="Yes"),OFFSET('Hygiene Data'!$E$5,0,10*ROW('Hygiene Data'!E100)),NA())</f>
        <v>#N/A</v>
      </c>
      <c r="BD106" s="300" t="e">
        <f ca="1">+IF(AND(ISNUMBER(OFFSET('Hygiene Data'!$E$7,0,10*ROW('Hygiene Data'!E100))),'Data Summary'!DS106="Yes"),OFFSET('Hygiene Data'!$E$7,0,10*ROW('Hygiene Data'!E100)),NA())</f>
        <v>#N/A</v>
      </c>
      <c r="BE106" s="300" t="e">
        <f ca="1">+IF(AND(ISNUMBER(OFFSET('Hygiene Data'!$E$9,0,10*ROW('Hygiene Data'!E100))),'Data Summary'!DT106="Yes"),OFFSET('Hygiene Data'!$E$9,0,10*ROW('Hygiene Data'!E100)),NA())</f>
        <v>#N/A</v>
      </c>
      <c r="BF106" s="300" t="e">
        <f ca="1">+IF(AND(ISNUMBER(OFFSET('Hygiene Data'!$F$5,0,10*ROW('Hygiene Data'!F100))),'Data Summary'!DU106="Yes"),OFFSET('Hygiene Data'!$F$5,0,10*ROW('Hygiene Data'!F100)),NA())</f>
        <v>#N/A</v>
      </c>
      <c r="BG106" s="300" t="e">
        <f ca="1">+IF(AND(ISNUMBER(OFFSET('Hygiene Data'!$F$7,0,10*ROW('Hygiene Data'!F100))),'Data Summary'!DV106="Yes"),OFFSET('Hygiene Data'!$F$7,0,10*ROW('Hygiene Data'!F100)),NA())</f>
        <v>#N/A</v>
      </c>
      <c r="BH106" s="300" t="e">
        <f ca="1">+IF(AND(ISNUMBER(OFFSET('Hygiene Data'!$F$9,0,10*ROW('Hygiene Data'!F100))),'Data Summary'!DW106="Yes"),OFFSET('Hygiene Data'!$F$9,0,10*ROW('Hygiene Data'!F100)),NA())</f>
        <v>#N/A</v>
      </c>
      <c r="BI106" s="300" t="e">
        <f ca="1">+IF(AND(ISNUMBER(OFFSET('Hygiene Data'!$G$5,0,10*ROW('Hygiene Data'!G100))),'Data Summary'!DX106="Yes"),OFFSET('Hygiene Data'!$G$5,0,10*ROW('Hygiene Data'!G100)),NA())</f>
        <v>#N/A</v>
      </c>
      <c r="BJ106" s="300" t="e">
        <f ca="1">+IF(AND(ISNUMBER(OFFSET('Hygiene Data'!$G$7,0,10*ROW('Hygiene Data'!G100))),'Data Summary'!DY106="Yes"),OFFSET('Hygiene Data'!$G$7,0,10*ROW('Hygiene Data'!G100)),NA())</f>
        <v>#N/A</v>
      </c>
      <c r="BK106" s="300" t="e">
        <f ca="1">+IF(AND(ISNUMBER(OFFSET('Hygiene Data'!$G$9,0,10*ROW('Hygiene Data'!G100))),'Data Summary'!DZ106="Yes"),OFFSET('Hygiene Data'!$G$9,0,10*ROW('Hygiene Data'!G100)),NA())</f>
        <v>#N/A</v>
      </c>
      <c r="BL106" s="300" t="e">
        <f ca="1">+IF(AND(ISNUMBER(OFFSET('Hygiene Data'!$H$5,0,10*ROW('Hygiene Data'!H100))),'Data Summary'!EA106="Yes"),OFFSET('Hygiene Data'!$H$5,0,10*ROW('Hygiene Data'!H100)),NA())</f>
        <v>#N/A</v>
      </c>
      <c r="BM106" s="300" t="e">
        <f ca="1">+IF(AND(ISNUMBER(OFFSET('Hygiene Data'!$H$7,0,10*ROW('Hygiene Data'!H100))),'Data Summary'!EB106="Yes"),OFFSET('Hygiene Data'!$H$7,0,10*ROW('Hygiene Data'!H100)),NA())</f>
        <v>#N/A</v>
      </c>
      <c r="BN106" s="300" t="e">
        <f ca="1">+IF(AND(ISNUMBER(OFFSET('Hygiene Data'!$H$9,0,10*ROW('Hygiene Data'!H100))),'Data Summary'!EC106="Yes"),OFFSET('Hygiene Data'!$H$9,0,10*ROW('Hygiene Data'!H100)),NA())</f>
        <v>#N/A</v>
      </c>
      <c r="BO106" s="300" t="e">
        <f ca="1">+IF(AND(ISNUMBER(OFFSET('Hygiene Data'!$I$5,0,10*ROW('Hygiene Data'!I100))),'Data Summary'!ED106="Yes"),OFFSET('Hygiene Data'!$I$5,0,10*ROW('Hygiene Data'!I100)),NA())</f>
        <v>#N/A</v>
      </c>
      <c r="BP106" s="300" t="e">
        <f ca="1">+IF(AND(ISNUMBER(OFFSET('Hygiene Data'!$I$7,0,10*ROW('Hygiene Data'!I100))),'Data Summary'!EE106="Yes"),OFFSET('Hygiene Data'!$I$7,0,10*ROW('Hygiene Data'!I100)),NA())</f>
        <v>#N/A</v>
      </c>
      <c r="BQ106" s="300" t="e">
        <f ca="1">+IF(AND(ISNUMBER(OFFSET('Hygiene Data'!$I$9,0,10*ROW('Hygiene Data'!I100))),'Data Summary'!EF106="Yes"),OFFSET('Hygiene Data'!$I$9,0,10*ROW('Hygiene Data'!I100)),NA())</f>
        <v>#N/A</v>
      </c>
    </row>
    <row r="107" spans="1:69" x14ac:dyDescent="0.2">
      <c r="A107" s="296" t="e">
        <f ca="1">+RIGHT('Data Summary'!A107,LEN('Data Summary'!A107)-9)</f>
        <v>#VALUE!</v>
      </c>
      <c r="B107" s="270" t="str">
        <f ca="1">+IF(ISTEXT('Data Summary'!B107),'Data Summary'!B107,"")</f>
        <v/>
      </c>
      <c r="C107" s="297" t="e">
        <f ca="1">+VALUE('Data Summary'!C107)</f>
        <v>#VALUE!</v>
      </c>
      <c r="D107" s="298" t="e">
        <f ca="1">+IF(AND(ISNUMBER(OFFSET('Water Data'!$D$4,0,10*ROW('Water Data'!D101))),'Data Summary'!BS107="Yes"),100-OFFSET('Water Data'!$D$4,0,10*ROW('Water Data'!D101)),NA())</f>
        <v>#N/A</v>
      </c>
      <c r="E107" s="298" t="e">
        <f ca="1">+IF(AND(ISNUMBER(OFFSET('Water Data'!$D$6,0,10*ROW('Water Data'!D101))),'Data Summary'!BT107="Yes"),OFFSET('Water Data'!$D$6,0,10*ROW('Water Data'!D101)),NA())</f>
        <v>#N/A</v>
      </c>
      <c r="F107" s="298" t="e">
        <f ca="1">+IF(AND(ISNUMBER(OFFSET('Water Data'!$D$9,0,10*ROW('Water Data'!D101))),'Data Summary'!BU107="Yes"),OFFSET('Water Data'!$D$9,0,10*ROW('Water Data'!D101)),NA())</f>
        <v>#N/A</v>
      </c>
      <c r="G107" s="298" t="e">
        <f ca="1">+IF(AND(ISNUMBER(OFFSET('Water Data'!$E$4,0,10*ROW('Water Data'!E101))),'Data Summary'!BV107="Yes"),100-OFFSET('Water Data'!$E$4,0,10*ROW('Water Data'!E101)),NA())</f>
        <v>#N/A</v>
      </c>
      <c r="H107" s="298" t="e">
        <f ca="1">+IF(AND(ISNUMBER(OFFSET('Water Data'!$E$6,0,10*ROW('Water Data'!E101))),'Data Summary'!BW107="Yes"),OFFSET('Water Data'!$E$6,0,10*ROW('Water Data'!E101)),NA())</f>
        <v>#N/A</v>
      </c>
      <c r="I107" s="298" t="e">
        <f ca="1">+IF(AND(ISNUMBER(OFFSET('Water Data'!$E$9,0,10*ROW('Water Data'!E101))),'Data Summary'!BX107="Yes"),OFFSET('Water Data'!$E$9,0,10*ROW('Water Data'!E101)),NA())</f>
        <v>#N/A</v>
      </c>
      <c r="J107" s="298" t="e">
        <f ca="1">+IF(AND(ISNUMBER(OFFSET('Water Data'!$F$4,0,10*ROW('Water Data'!F101))),'Data Summary'!BY107="Yes"),100-OFFSET('Water Data'!$F$4,0,10*ROW('Water Data'!F101)),NA())</f>
        <v>#N/A</v>
      </c>
      <c r="K107" s="298" t="e">
        <f ca="1">+IF(AND(ISNUMBER(OFFSET('Water Data'!$F$6,0,10*ROW('Water Data'!F101))),'Data Summary'!BZ107="Yes"),OFFSET('Water Data'!$F$6,0,10*ROW('Water Data'!F101)),NA())</f>
        <v>#N/A</v>
      </c>
      <c r="L107" s="298" t="e">
        <f ca="1">+IF(AND(ISNUMBER(OFFSET('Water Data'!$F$9,0,10*ROW('Water Data'!F101))),'Data Summary'!CA107="Yes"),OFFSET('Water Data'!$F$9,0,10*ROW('Water Data'!F101)),NA())</f>
        <v>#N/A</v>
      </c>
      <c r="M107" s="298" t="e">
        <f ca="1">+IF(AND(ISNUMBER(OFFSET('Water Data'!$G$4,0,10*ROW('Water Data'!G101))),'Data Summary'!CB107="Yes"),100-OFFSET('Water Data'!$G$4,0,10*ROW('Water Data'!G101)),NA())</f>
        <v>#N/A</v>
      </c>
      <c r="N107" s="298" t="e">
        <f ca="1">+IF(AND(ISNUMBER(OFFSET('Water Data'!$G$6,0,10*ROW('Water Data'!G101))),'Data Summary'!CC107="Yes"),OFFSET('Water Data'!$G$6,0,10*ROW('Water Data'!G101)),NA())</f>
        <v>#N/A</v>
      </c>
      <c r="O107" s="298" t="e">
        <f ca="1">+IF(AND(ISNUMBER(OFFSET('Water Data'!$G$9,0,10*ROW('Water Data'!G101))),'Data Summary'!CD107="Yes"),OFFSET('Water Data'!$G$9,0,10*ROW('Water Data'!G101)),NA())</f>
        <v>#N/A</v>
      </c>
      <c r="P107" s="298" t="e">
        <f ca="1">+IF(AND(ISNUMBER(OFFSET('Water Data'!$H$4,0,10*ROW('Water Data'!H101))),'Data Summary'!CE107="Yes"),100-OFFSET('Water Data'!$H$4,0,10*ROW('Water Data'!H101)),NA())</f>
        <v>#N/A</v>
      </c>
      <c r="Q107" s="298" t="e">
        <f ca="1">+IF(AND(ISNUMBER(OFFSET('Water Data'!$H$6,0,10*ROW('Water Data'!H101))),'Data Summary'!CF107="Yes"),OFFSET('Water Data'!$H$6,0,10*ROW('Water Data'!H101)),NA())</f>
        <v>#N/A</v>
      </c>
      <c r="R107" s="298" t="e">
        <f ca="1">+IF(AND(ISNUMBER(OFFSET('Water Data'!$H$9,0,10*ROW('Water Data'!H101))),'Data Summary'!CG107="Yes"),OFFSET('Water Data'!$H$9,0,10*ROW('Water Data'!H101)),NA())</f>
        <v>#N/A</v>
      </c>
      <c r="S107" s="298" t="e">
        <f ca="1">+IF(AND(ISNUMBER(OFFSET('Water Data'!$I$4,0,10*ROW('Water Data'!I101))),'Data Summary'!CH107="Yes"),100-OFFSET('Water Data'!$I$4,0,10*ROW('Water Data'!I101)),NA())</f>
        <v>#N/A</v>
      </c>
      <c r="T107" s="298" t="e">
        <f ca="1">+IF(AND(ISNUMBER(OFFSET('Water Data'!$I$6,0,10*ROW('Water Data'!I101))),'Data Summary'!CI107="Yes"),OFFSET('Water Data'!$I$6,0,10*ROW('Water Data'!I101)),NA())</f>
        <v>#N/A</v>
      </c>
      <c r="U107" s="298" t="e">
        <f ca="1">+IF(AND(ISNUMBER(OFFSET('Water Data'!$I$9,0,10*ROW('Water Data'!I101))),'Data Summary'!CJ107="Yes"),OFFSET('Water Data'!$I$9,0,10*ROW('Water Data'!I101)),NA())</f>
        <v>#N/A</v>
      </c>
      <c r="V107" s="299" t="e">
        <f ca="1">+IF(AND(ISNUMBER(OFFSET('Sanitation Data'!$D$4,0,10*ROW('Sanitation Data'!D101))),'Data Summary'!CK107="Yes"),100-OFFSET('Sanitation Data'!$D$4,0,10*ROW('Sanitation Data'!D101)),NA())</f>
        <v>#N/A</v>
      </c>
      <c r="W107" s="299" t="e">
        <f ca="1">+IF(AND(ISNUMBER(OFFSET('Sanitation Data'!$D$6,0,10*ROW('Sanitation Data'!D101))),'Data Summary'!CL107="Yes"),OFFSET('Sanitation Data'!$D$6,0,10*ROW('Sanitation Data'!D101)),NA())</f>
        <v>#N/A</v>
      </c>
      <c r="X107" s="299" t="e">
        <f ca="1">+IF(AND(ISNUMBER(OFFSET('Sanitation Data'!$D$10,0,10*ROW('Sanitation Data'!D101))),'Data Summary'!CM107="Yes"),OFFSET('Sanitation Data'!$D$10,0,10*ROW('Sanitation Data'!D101)),NA())</f>
        <v>#N/A</v>
      </c>
      <c r="Y107" s="299" t="e">
        <f ca="1">+IF(AND(ISNUMBER(OFFSET('Sanitation Data'!$D$11,0,10*ROW('Sanitation Data'!D101))),'Data Summary'!CN107="Yes"),OFFSET('Sanitation Data'!$D$11,0,10*ROW('Sanitation Data'!D101)),NA())</f>
        <v>#N/A</v>
      </c>
      <c r="Z107" s="299" t="e">
        <f ca="1">+IF(AND(ISNUMBER(OFFSET('Sanitation Data'!$D$12,0,10*ROW('Sanitation Data'!D101))),'Data Summary'!CO107="Yes"),OFFSET('Sanitation Data'!$D$12,0,10*ROW('Sanitation Data'!D101)),NA())</f>
        <v>#N/A</v>
      </c>
      <c r="AA107" s="299" t="e">
        <f ca="1">+IF(AND(ISNUMBER(OFFSET('Sanitation Data'!$E$4,0,10*ROW('Sanitation Data'!E101))),'Data Summary'!CP107="Yes"),100-OFFSET('Sanitation Data'!$E$4,0,10*ROW('Sanitation Data'!E101)),NA())</f>
        <v>#N/A</v>
      </c>
      <c r="AB107" s="299" t="e">
        <f ca="1">+IF(AND(ISNUMBER(OFFSET('Sanitation Data'!$E$6,0,10*ROW('Sanitation Data'!E101))),'Data Summary'!CQ107="Yes"),OFFSET('Sanitation Data'!$E$6,0,10*ROW('Sanitation Data'!E101)),NA())</f>
        <v>#N/A</v>
      </c>
      <c r="AC107" s="299" t="e">
        <f ca="1">+IF(AND(ISNUMBER(OFFSET('Sanitation Data'!$E$10,0,10*ROW('Sanitation Data'!E101))),'Data Summary'!CR107="Yes"),OFFSET('Sanitation Data'!$E$10,0,10*ROW('Sanitation Data'!E101)),NA())</f>
        <v>#N/A</v>
      </c>
      <c r="AD107" s="299" t="e">
        <f ca="1">+IF(AND(ISNUMBER(OFFSET('Sanitation Data'!$E$11,0,10*ROW('Sanitation Data'!E101))),'Data Summary'!CS107="Yes"),OFFSET('Sanitation Data'!$E$11,0,10*ROW('Sanitation Data'!E101)),NA())</f>
        <v>#N/A</v>
      </c>
      <c r="AE107" s="299" t="e">
        <f ca="1">+IF(AND(ISNUMBER(OFFSET('Sanitation Data'!$E$12,0,10*ROW('Sanitation Data'!E101))),'Data Summary'!CT107="Yes"),OFFSET('Sanitation Data'!$E$12,0,10*ROW('Sanitation Data'!E101)),NA())</f>
        <v>#N/A</v>
      </c>
      <c r="AF107" s="299" t="e">
        <f ca="1">+IF(AND(ISNUMBER(OFFSET('Sanitation Data'!$F$4,0,10*ROW('Sanitation Data'!F101))),'Data Summary'!CU107="Yes"),100-OFFSET('Sanitation Data'!$F$4,0,10*ROW('Sanitation Data'!F101)),NA())</f>
        <v>#N/A</v>
      </c>
      <c r="AG107" s="299" t="e">
        <f ca="1">+IF(AND(ISNUMBER(OFFSET('Sanitation Data'!$F$6,0,10*ROW('Sanitation Data'!F101))),'Data Summary'!CV107="Yes"),OFFSET('Sanitation Data'!$F$6,0,10*ROW('Sanitation Data'!F101)),NA())</f>
        <v>#N/A</v>
      </c>
      <c r="AH107" s="299" t="e">
        <f ca="1">+IF(AND(ISNUMBER(OFFSET('Sanitation Data'!$F$10,0,10*ROW('Sanitation Data'!F101))),'Data Summary'!CW107="Yes"),OFFSET('Sanitation Data'!$F$10,0,10*ROW('Sanitation Data'!F101)),NA())</f>
        <v>#N/A</v>
      </c>
      <c r="AI107" s="299" t="e">
        <f ca="1">+IF(AND(ISNUMBER(OFFSET('Sanitation Data'!$F$11,0,10*ROW('Sanitation Data'!F101))),'Data Summary'!CX107="Yes"),OFFSET('Sanitation Data'!$F$11,0,10*ROW('Sanitation Data'!F101)),NA())</f>
        <v>#N/A</v>
      </c>
      <c r="AJ107" s="299" t="e">
        <f ca="1">+IF(AND(ISNUMBER(OFFSET('Sanitation Data'!$F$12,0,10*ROW('Sanitation Data'!F101))),'Data Summary'!CY107="Yes"),OFFSET('Sanitation Data'!$F$12,0,10*ROW('Sanitation Data'!F101)),NA())</f>
        <v>#N/A</v>
      </c>
      <c r="AK107" s="299" t="e">
        <f ca="1">+IF(AND(ISNUMBER(OFFSET('Sanitation Data'!$G$4,0,10*ROW('Sanitation Data'!G101))),'Data Summary'!CZ107="Yes"),100-OFFSET('Sanitation Data'!$G$4,0,10*ROW('Sanitation Data'!G101)),NA())</f>
        <v>#N/A</v>
      </c>
      <c r="AL107" s="299" t="e">
        <f ca="1">+IF(AND(ISNUMBER(OFFSET('Sanitation Data'!$G$6,0,10*ROW('Sanitation Data'!G101))),'Data Summary'!DA107="Yes"),OFFSET('Sanitation Data'!$G$6,0,10*ROW('Sanitation Data'!G101)),NA())</f>
        <v>#N/A</v>
      </c>
      <c r="AM107" s="299" t="e">
        <f ca="1">+IF(AND(ISNUMBER(OFFSET('Sanitation Data'!$G$10,0,10*ROW('Sanitation Data'!G101))),'Data Summary'!DB107="Yes"),OFFSET('Sanitation Data'!$G$10,0,10*ROW('Sanitation Data'!G101)),NA())</f>
        <v>#N/A</v>
      </c>
      <c r="AN107" s="299" t="e">
        <f ca="1">+IF(AND(ISNUMBER(OFFSET('Sanitation Data'!$G$11,0,10*ROW('Sanitation Data'!G101))),'Data Summary'!DC107="Yes"),OFFSET('Sanitation Data'!$G$11,0,10*ROW('Sanitation Data'!G101)),NA())</f>
        <v>#N/A</v>
      </c>
      <c r="AO107" s="299" t="e">
        <f ca="1">+IF(AND(ISNUMBER(OFFSET('Sanitation Data'!$G$12,0,10*ROW('Sanitation Data'!G101))),'Data Summary'!DD107="Yes"),OFFSET('Sanitation Data'!$G$12,0,10*ROW('Sanitation Data'!G101)),NA())</f>
        <v>#N/A</v>
      </c>
      <c r="AP107" s="299" t="e">
        <f ca="1">+IF(AND(ISNUMBER(OFFSET('Sanitation Data'!$H$4,0,10*ROW('Sanitation Data'!H101))),'Data Summary'!DE107="Yes"),100-OFFSET('Sanitation Data'!$H$4,0,10*ROW('Sanitation Data'!H101)),NA())</f>
        <v>#N/A</v>
      </c>
      <c r="AQ107" s="299" t="e">
        <f ca="1">+IF(AND(ISNUMBER(OFFSET('Sanitation Data'!$H$6,0,10*ROW('Sanitation Data'!H101))),'Data Summary'!DF107="Yes"),OFFSET('Sanitation Data'!$H$6,0,10*ROW('Sanitation Data'!H101)),NA())</f>
        <v>#N/A</v>
      </c>
      <c r="AR107" s="299" t="e">
        <f ca="1">+IF(AND(ISNUMBER(OFFSET('Sanitation Data'!$H$10,0,10*ROW('Sanitation Data'!H101))),'Data Summary'!DG107="Yes"),OFFSET('Sanitation Data'!$H$10,0,10*ROW('Sanitation Data'!H101)),NA())</f>
        <v>#N/A</v>
      </c>
      <c r="AS107" s="299" t="e">
        <f ca="1">+IF(AND(ISNUMBER(OFFSET('Sanitation Data'!$H$11,0,10*ROW('Sanitation Data'!H101))),'Data Summary'!DH107="Yes"),OFFSET('Sanitation Data'!$H$11,0,10*ROW('Sanitation Data'!H101)),NA())</f>
        <v>#N/A</v>
      </c>
      <c r="AT107" s="299" t="e">
        <f ca="1">+IF(AND(ISNUMBER(OFFSET('Sanitation Data'!$H$12,0,10*ROW('Sanitation Data'!H101))),'Data Summary'!DI107="Yes"),OFFSET('Sanitation Data'!$H$12,0,10*ROW('Sanitation Data'!H101)),NA())</f>
        <v>#N/A</v>
      </c>
      <c r="AU107" s="299" t="e">
        <f ca="1">+IF(AND(ISNUMBER(OFFSET('Sanitation Data'!$I$4,0,10*ROW('Sanitation Data'!I101))),'Data Summary'!DJ107="Yes"),100-OFFSET('Sanitation Data'!$I$4,0,10*ROW('Sanitation Data'!I101)),NA())</f>
        <v>#N/A</v>
      </c>
      <c r="AV107" s="299" t="e">
        <f ca="1">+IF(AND(ISNUMBER(OFFSET('Sanitation Data'!$I$6,0,10*ROW('Sanitation Data'!I101))),'Data Summary'!DK107="Yes"),OFFSET('Sanitation Data'!$I$6,0,10*ROW('Sanitation Data'!I101)),NA())</f>
        <v>#N/A</v>
      </c>
      <c r="AW107" s="299" t="e">
        <f ca="1">+IF(AND(ISNUMBER(OFFSET('Sanitation Data'!$I$10,0,10*ROW('Sanitation Data'!I101))),'Data Summary'!DL107="Yes"),OFFSET('Sanitation Data'!$I$10,0,10*ROW('Sanitation Data'!I101)),NA())</f>
        <v>#N/A</v>
      </c>
      <c r="AX107" s="299" t="e">
        <f ca="1">+IF(AND(ISNUMBER(OFFSET('Sanitation Data'!$I$11,0,10*ROW('Sanitation Data'!I101))),'Data Summary'!DM107="Yes"),OFFSET('Sanitation Data'!$I$11,0,10*ROW('Sanitation Data'!I101)),NA())</f>
        <v>#N/A</v>
      </c>
      <c r="AY107" s="299" t="e">
        <f ca="1">+IF(AND(ISNUMBER(OFFSET('Sanitation Data'!$I$12,0,10*ROW('Sanitation Data'!I101))),'Data Summary'!DN107="Yes"),OFFSET('Sanitation Data'!$I$12,0,10*ROW('Sanitation Data'!I101)),NA())</f>
        <v>#N/A</v>
      </c>
      <c r="AZ107" s="300" t="e">
        <f ca="1">+IF(AND(ISNUMBER(OFFSET('Hygiene Data'!$D$5,0,10*ROW('Hygiene Data'!D101))),'Data Summary'!DO107="Yes"),OFFSET('Hygiene Data'!$D$5,0,10*ROW('Hygiene Data'!D101)),NA())</f>
        <v>#N/A</v>
      </c>
      <c r="BA107" s="300" t="e">
        <f ca="1">+IF(AND(ISNUMBER(OFFSET('Hygiene Data'!$D$7,0,10*ROW('Hygiene Data'!D101))),'Data Summary'!DP107="Yes"),OFFSET('Hygiene Data'!$D$7,0,10*ROW('Hygiene Data'!D101)),NA())</f>
        <v>#N/A</v>
      </c>
      <c r="BB107" s="300" t="e">
        <f ca="1">+IF(AND(ISNUMBER(OFFSET('Hygiene Data'!$D$9,0,10*ROW('Hygiene Data'!D101))),'Data Summary'!DQ107="Yes"),OFFSET('Hygiene Data'!$D$9,0,10*ROW('Hygiene Data'!D101)),NA())</f>
        <v>#N/A</v>
      </c>
      <c r="BC107" s="300" t="e">
        <f ca="1">+IF(AND(ISNUMBER(OFFSET('Hygiene Data'!$E$5,0,10*ROW('Hygiene Data'!E101))),'Data Summary'!DR107="Yes"),OFFSET('Hygiene Data'!$E$5,0,10*ROW('Hygiene Data'!E101)),NA())</f>
        <v>#N/A</v>
      </c>
      <c r="BD107" s="300" t="e">
        <f ca="1">+IF(AND(ISNUMBER(OFFSET('Hygiene Data'!$E$7,0,10*ROW('Hygiene Data'!E101))),'Data Summary'!DS107="Yes"),OFFSET('Hygiene Data'!$E$7,0,10*ROW('Hygiene Data'!E101)),NA())</f>
        <v>#N/A</v>
      </c>
      <c r="BE107" s="300" t="e">
        <f ca="1">+IF(AND(ISNUMBER(OFFSET('Hygiene Data'!$E$9,0,10*ROW('Hygiene Data'!E101))),'Data Summary'!DT107="Yes"),OFFSET('Hygiene Data'!$E$9,0,10*ROW('Hygiene Data'!E101)),NA())</f>
        <v>#N/A</v>
      </c>
      <c r="BF107" s="300" t="e">
        <f ca="1">+IF(AND(ISNUMBER(OFFSET('Hygiene Data'!$F$5,0,10*ROW('Hygiene Data'!F101))),'Data Summary'!DU107="Yes"),OFFSET('Hygiene Data'!$F$5,0,10*ROW('Hygiene Data'!F101)),NA())</f>
        <v>#N/A</v>
      </c>
      <c r="BG107" s="300" t="e">
        <f ca="1">+IF(AND(ISNUMBER(OFFSET('Hygiene Data'!$F$7,0,10*ROW('Hygiene Data'!F101))),'Data Summary'!DV107="Yes"),OFFSET('Hygiene Data'!$F$7,0,10*ROW('Hygiene Data'!F101)),NA())</f>
        <v>#N/A</v>
      </c>
      <c r="BH107" s="300" t="e">
        <f ca="1">+IF(AND(ISNUMBER(OFFSET('Hygiene Data'!$F$9,0,10*ROW('Hygiene Data'!F101))),'Data Summary'!DW107="Yes"),OFFSET('Hygiene Data'!$F$9,0,10*ROW('Hygiene Data'!F101)),NA())</f>
        <v>#N/A</v>
      </c>
      <c r="BI107" s="300" t="e">
        <f ca="1">+IF(AND(ISNUMBER(OFFSET('Hygiene Data'!$G$5,0,10*ROW('Hygiene Data'!G101))),'Data Summary'!DX107="Yes"),OFFSET('Hygiene Data'!$G$5,0,10*ROW('Hygiene Data'!G101)),NA())</f>
        <v>#N/A</v>
      </c>
      <c r="BJ107" s="300" t="e">
        <f ca="1">+IF(AND(ISNUMBER(OFFSET('Hygiene Data'!$G$7,0,10*ROW('Hygiene Data'!G101))),'Data Summary'!DY107="Yes"),OFFSET('Hygiene Data'!$G$7,0,10*ROW('Hygiene Data'!G101)),NA())</f>
        <v>#N/A</v>
      </c>
      <c r="BK107" s="300" t="e">
        <f ca="1">+IF(AND(ISNUMBER(OFFSET('Hygiene Data'!$G$9,0,10*ROW('Hygiene Data'!G101))),'Data Summary'!DZ107="Yes"),OFFSET('Hygiene Data'!$G$9,0,10*ROW('Hygiene Data'!G101)),NA())</f>
        <v>#N/A</v>
      </c>
      <c r="BL107" s="300" t="e">
        <f ca="1">+IF(AND(ISNUMBER(OFFSET('Hygiene Data'!$H$5,0,10*ROW('Hygiene Data'!H101))),'Data Summary'!EA107="Yes"),OFFSET('Hygiene Data'!$H$5,0,10*ROW('Hygiene Data'!H101)),NA())</f>
        <v>#N/A</v>
      </c>
      <c r="BM107" s="300" t="e">
        <f ca="1">+IF(AND(ISNUMBER(OFFSET('Hygiene Data'!$H$7,0,10*ROW('Hygiene Data'!H101))),'Data Summary'!EB107="Yes"),OFFSET('Hygiene Data'!$H$7,0,10*ROW('Hygiene Data'!H101)),NA())</f>
        <v>#N/A</v>
      </c>
      <c r="BN107" s="300" t="e">
        <f ca="1">+IF(AND(ISNUMBER(OFFSET('Hygiene Data'!$H$9,0,10*ROW('Hygiene Data'!H101))),'Data Summary'!EC107="Yes"),OFFSET('Hygiene Data'!$H$9,0,10*ROW('Hygiene Data'!H101)),NA())</f>
        <v>#N/A</v>
      </c>
      <c r="BO107" s="300" t="e">
        <f ca="1">+IF(AND(ISNUMBER(OFFSET('Hygiene Data'!$I$5,0,10*ROW('Hygiene Data'!I101))),'Data Summary'!ED107="Yes"),OFFSET('Hygiene Data'!$I$5,0,10*ROW('Hygiene Data'!I101)),NA())</f>
        <v>#N/A</v>
      </c>
      <c r="BP107" s="300" t="e">
        <f ca="1">+IF(AND(ISNUMBER(OFFSET('Hygiene Data'!$I$7,0,10*ROW('Hygiene Data'!I101))),'Data Summary'!EE107="Yes"),OFFSET('Hygiene Data'!$I$7,0,10*ROW('Hygiene Data'!I101)),NA())</f>
        <v>#N/A</v>
      </c>
      <c r="BQ107" s="300" t="e">
        <f ca="1">+IF(AND(ISNUMBER(OFFSET('Hygiene Data'!$I$9,0,10*ROW('Hygiene Data'!I101))),'Data Summary'!EF107="Yes"),OFFSET('Hygiene Data'!$I$9,0,10*ROW('Hygiene Data'!I101)),NA())</f>
        <v>#N/A</v>
      </c>
    </row>
    <row r="108" spans="1:69" x14ac:dyDescent="0.2">
      <c r="A108" s="296" t="e">
        <f ca="1">+RIGHT('Data Summary'!A108,LEN('Data Summary'!A108)-9)</f>
        <v>#VALUE!</v>
      </c>
      <c r="B108" s="270" t="str">
        <f ca="1">+IF(ISTEXT('Data Summary'!B108),'Data Summary'!B108,"")</f>
        <v/>
      </c>
      <c r="C108" s="297" t="e">
        <f ca="1">+VALUE('Data Summary'!C108)</f>
        <v>#VALUE!</v>
      </c>
      <c r="D108" s="298" t="e">
        <f ca="1">+IF(AND(ISNUMBER(OFFSET('Water Data'!$D$4,0,10*ROW('Water Data'!D102))),'Data Summary'!BS108="Yes"),100-OFFSET('Water Data'!$D$4,0,10*ROW('Water Data'!D102)),NA())</f>
        <v>#N/A</v>
      </c>
      <c r="E108" s="298" t="e">
        <f ca="1">+IF(AND(ISNUMBER(OFFSET('Water Data'!$D$6,0,10*ROW('Water Data'!D102))),'Data Summary'!BT108="Yes"),OFFSET('Water Data'!$D$6,0,10*ROW('Water Data'!D102)),NA())</f>
        <v>#N/A</v>
      </c>
      <c r="F108" s="298" t="e">
        <f ca="1">+IF(AND(ISNUMBER(OFFSET('Water Data'!$D$9,0,10*ROW('Water Data'!D102))),'Data Summary'!BU108="Yes"),OFFSET('Water Data'!$D$9,0,10*ROW('Water Data'!D102)),NA())</f>
        <v>#N/A</v>
      </c>
      <c r="G108" s="298" t="e">
        <f ca="1">+IF(AND(ISNUMBER(OFFSET('Water Data'!$E$4,0,10*ROW('Water Data'!E102))),'Data Summary'!BV108="Yes"),100-OFFSET('Water Data'!$E$4,0,10*ROW('Water Data'!E102)),NA())</f>
        <v>#N/A</v>
      </c>
      <c r="H108" s="298" t="e">
        <f ca="1">+IF(AND(ISNUMBER(OFFSET('Water Data'!$E$6,0,10*ROW('Water Data'!E102))),'Data Summary'!BW108="Yes"),OFFSET('Water Data'!$E$6,0,10*ROW('Water Data'!E102)),NA())</f>
        <v>#N/A</v>
      </c>
      <c r="I108" s="298" t="e">
        <f ca="1">+IF(AND(ISNUMBER(OFFSET('Water Data'!$E$9,0,10*ROW('Water Data'!E102))),'Data Summary'!BX108="Yes"),OFFSET('Water Data'!$E$9,0,10*ROW('Water Data'!E102)),NA())</f>
        <v>#N/A</v>
      </c>
      <c r="J108" s="298" t="e">
        <f ca="1">+IF(AND(ISNUMBER(OFFSET('Water Data'!$F$4,0,10*ROW('Water Data'!F102))),'Data Summary'!BY108="Yes"),100-OFFSET('Water Data'!$F$4,0,10*ROW('Water Data'!F102)),NA())</f>
        <v>#N/A</v>
      </c>
      <c r="K108" s="298" t="e">
        <f ca="1">+IF(AND(ISNUMBER(OFFSET('Water Data'!$F$6,0,10*ROW('Water Data'!F102))),'Data Summary'!BZ108="Yes"),OFFSET('Water Data'!$F$6,0,10*ROW('Water Data'!F102)),NA())</f>
        <v>#N/A</v>
      </c>
      <c r="L108" s="298" t="e">
        <f ca="1">+IF(AND(ISNUMBER(OFFSET('Water Data'!$F$9,0,10*ROW('Water Data'!F102))),'Data Summary'!CA108="Yes"),OFFSET('Water Data'!$F$9,0,10*ROW('Water Data'!F102)),NA())</f>
        <v>#N/A</v>
      </c>
      <c r="M108" s="298" t="e">
        <f ca="1">+IF(AND(ISNUMBER(OFFSET('Water Data'!$G$4,0,10*ROW('Water Data'!G102))),'Data Summary'!CB108="Yes"),100-OFFSET('Water Data'!$G$4,0,10*ROW('Water Data'!G102)),NA())</f>
        <v>#N/A</v>
      </c>
      <c r="N108" s="298" t="e">
        <f ca="1">+IF(AND(ISNUMBER(OFFSET('Water Data'!$G$6,0,10*ROW('Water Data'!G102))),'Data Summary'!CC108="Yes"),OFFSET('Water Data'!$G$6,0,10*ROW('Water Data'!G102)),NA())</f>
        <v>#N/A</v>
      </c>
      <c r="O108" s="298" t="e">
        <f ca="1">+IF(AND(ISNUMBER(OFFSET('Water Data'!$G$9,0,10*ROW('Water Data'!G102))),'Data Summary'!CD108="Yes"),OFFSET('Water Data'!$G$9,0,10*ROW('Water Data'!G102)),NA())</f>
        <v>#N/A</v>
      </c>
      <c r="P108" s="298" t="e">
        <f ca="1">+IF(AND(ISNUMBER(OFFSET('Water Data'!$H$4,0,10*ROW('Water Data'!H102))),'Data Summary'!CE108="Yes"),100-OFFSET('Water Data'!$H$4,0,10*ROW('Water Data'!H102)),NA())</f>
        <v>#N/A</v>
      </c>
      <c r="Q108" s="298" t="e">
        <f ca="1">+IF(AND(ISNUMBER(OFFSET('Water Data'!$H$6,0,10*ROW('Water Data'!H102))),'Data Summary'!CF108="Yes"),OFFSET('Water Data'!$H$6,0,10*ROW('Water Data'!H102)),NA())</f>
        <v>#N/A</v>
      </c>
      <c r="R108" s="298" t="e">
        <f ca="1">+IF(AND(ISNUMBER(OFFSET('Water Data'!$H$9,0,10*ROW('Water Data'!H102))),'Data Summary'!CG108="Yes"),OFFSET('Water Data'!$H$9,0,10*ROW('Water Data'!H102)),NA())</f>
        <v>#N/A</v>
      </c>
      <c r="S108" s="298" t="e">
        <f ca="1">+IF(AND(ISNUMBER(OFFSET('Water Data'!$I$4,0,10*ROW('Water Data'!I102))),'Data Summary'!CH108="Yes"),100-OFFSET('Water Data'!$I$4,0,10*ROW('Water Data'!I102)),NA())</f>
        <v>#N/A</v>
      </c>
      <c r="T108" s="298" t="e">
        <f ca="1">+IF(AND(ISNUMBER(OFFSET('Water Data'!$I$6,0,10*ROW('Water Data'!I102))),'Data Summary'!CI108="Yes"),OFFSET('Water Data'!$I$6,0,10*ROW('Water Data'!I102)),NA())</f>
        <v>#N/A</v>
      </c>
      <c r="U108" s="298" t="e">
        <f ca="1">+IF(AND(ISNUMBER(OFFSET('Water Data'!$I$9,0,10*ROW('Water Data'!I102))),'Data Summary'!CJ108="Yes"),OFFSET('Water Data'!$I$9,0,10*ROW('Water Data'!I102)),NA())</f>
        <v>#N/A</v>
      </c>
      <c r="V108" s="299" t="e">
        <f ca="1">+IF(AND(ISNUMBER(OFFSET('Sanitation Data'!$D$4,0,10*ROW('Sanitation Data'!D102))),'Data Summary'!CK108="Yes"),100-OFFSET('Sanitation Data'!$D$4,0,10*ROW('Sanitation Data'!D102)),NA())</f>
        <v>#N/A</v>
      </c>
      <c r="W108" s="299" t="e">
        <f ca="1">+IF(AND(ISNUMBER(OFFSET('Sanitation Data'!$D$6,0,10*ROW('Sanitation Data'!D102))),'Data Summary'!CL108="Yes"),OFFSET('Sanitation Data'!$D$6,0,10*ROW('Sanitation Data'!D102)),NA())</f>
        <v>#N/A</v>
      </c>
      <c r="X108" s="299" t="e">
        <f ca="1">+IF(AND(ISNUMBER(OFFSET('Sanitation Data'!$D$10,0,10*ROW('Sanitation Data'!D102))),'Data Summary'!CM108="Yes"),OFFSET('Sanitation Data'!$D$10,0,10*ROW('Sanitation Data'!D102)),NA())</f>
        <v>#N/A</v>
      </c>
      <c r="Y108" s="299" t="e">
        <f ca="1">+IF(AND(ISNUMBER(OFFSET('Sanitation Data'!$D$11,0,10*ROW('Sanitation Data'!D102))),'Data Summary'!CN108="Yes"),OFFSET('Sanitation Data'!$D$11,0,10*ROW('Sanitation Data'!D102)),NA())</f>
        <v>#N/A</v>
      </c>
      <c r="Z108" s="299" t="e">
        <f ca="1">+IF(AND(ISNUMBER(OFFSET('Sanitation Data'!$D$12,0,10*ROW('Sanitation Data'!D102))),'Data Summary'!CO108="Yes"),OFFSET('Sanitation Data'!$D$12,0,10*ROW('Sanitation Data'!D102)),NA())</f>
        <v>#N/A</v>
      </c>
      <c r="AA108" s="299" t="e">
        <f ca="1">+IF(AND(ISNUMBER(OFFSET('Sanitation Data'!$E$4,0,10*ROW('Sanitation Data'!E102))),'Data Summary'!CP108="Yes"),100-OFFSET('Sanitation Data'!$E$4,0,10*ROW('Sanitation Data'!E102)),NA())</f>
        <v>#N/A</v>
      </c>
      <c r="AB108" s="299" t="e">
        <f ca="1">+IF(AND(ISNUMBER(OFFSET('Sanitation Data'!$E$6,0,10*ROW('Sanitation Data'!E102))),'Data Summary'!CQ108="Yes"),OFFSET('Sanitation Data'!$E$6,0,10*ROW('Sanitation Data'!E102)),NA())</f>
        <v>#N/A</v>
      </c>
      <c r="AC108" s="299" t="e">
        <f ca="1">+IF(AND(ISNUMBER(OFFSET('Sanitation Data'!$E$10,0,10*ROW('Sanitation Data'!E102))),'Data Summary'!CR108="Yes"),OFFSET('Sanitation Data'!$E$10,0,10*ROW('Sanitation Data'!E102)),NA())</f>
        <v>#N/A</v>
      </c>
      <c r="AD108" s="299" t="e">
        <f ca="1">+IF(AND(ISNUMBER(OFFSET('Sanitation Data'!$E$11,0,10*ROW('Sanitation Data'!E102))),'Data Summary'!CS108="Yes"),OFFSET('Sanitation Data'!$E$11,0,10*ROW('Sanitation Data'!E102)),NA())</f>
        <v>#N/A</v>
      </c>
      <c r="AE108" s="299" t="e">
        <f ca="1">+IF(AND(ISNUMBER(OFFSET('Sanitation Data'!$E$12,0,10*ROW('Sanitation Data'!E102))),'Data Summary'!CT108="Yes"),OFFSET('Sanitation Data'!$E$12,0,10*ROW('Sanitation Data'!E102)),NA())</f>
        <v>#N/A</v>
      </c>
      <c r="AF108" s="299" t="e">
        <f ca="1">+IF(AND(ISNUMBER(OFFSET('Sanitation Data'!$F$4,0,10*ROW('Sanitation Data'!F102))),'Data Summary'!CU108="Yes"),100-OFFSET('Sanitation Data'!$F$4,0,10*ROW('Sanitation Data'!F102)),NA())</f>
        <v>#N/A</v>
      </c>
      <c r="AG108" s="299" t="e">
        <f ca="1">+IF(AND(ISNUMBER(OFFSET('Sanitation Data'!$F$6,0,10*ROW('Sanitation Data'!F102))),'Data Summary'!CV108="Yes"),OFFSET('Sanitation Data'!$F$6,0,10*ROW('Sanitation Data'!F102)),NA())</f>
        <v>#N/A</v>
      </c>
      <c r="AH108" s="299" t="e">
        <f ca="1">+IF(AND(ISNUMBER(OFFSET('Sanitation Data'!$F$10,0,10*ROW('Sanitation Data'!F102))),'Data Summary'!CW108="Yes"),OFFSET('Sanitation Data'!$F$10,0,10*ROW('Sanitation Data'!F102)),NA())</f>
        <v>#N/A</v>
      </c>
      <c r="AI108" s="299" t="e">
        <f ca="1">+IF(AND(ISNUMBER(OFFSET('Sanitation Data'!$F$11,0,10*ROW('Sanitation Data'!F102))),'Data Summary'!CX108="Yes"),OFFSET('Sanitation Data'!$F$11,0,10*ROW('Sanitation Data'!F102)),NA())</f>
        <v>#N/A</v>
      </c>
      <c r="AJ108" s="299" t="e">
        <f ca="1">+IF(AND(ISNUMBER(OFFSET('Sanitation Data'!$F$12,0,10*ROW('Sanitation Data'!F102))),'Data Summary'!CY108="Yes"),OFFSET('Sanitation Data'!$F$12,0,10*ROW('Sanitation Data'!F102)),NA())</f>
        <v>#N/A</v>
      </c>
      <c r="AK108" s="299" t="e">
        <f ca="1">+IF(AND(ISNUMBER(OFFSET('Sanitation Data'!$G$4,0,10*ROW('Sanitation Data'!G102))),'Data Summary'!CZ108="Yes"),100-OFFSET('Sanitation Data'!$G$4,0,10*ROW('Sanitation Data'!G102)),NA())</f>
        <v>#N/A</v>
      </c>
      <c r="AL108" s="299" t="e">
        <f ca="1">+IF(AND(ISNUMBER(OFFSET('Sanitation Data'!$G$6,0,10*ROW('Sanitation Data'!G102))),'Data Summary'!DA108="Yes"),OFFSET('Sanitation Data'!$G$6,0,10*ROW('Sanitation Data'!G102)),NA())</f>
        <v>#N/A</v>
      </c>
      <c r="AM108" s="299" t="e">
        <f ca="1">+IF(AND(ISNUMBER(OFFSET('Sanitation Data'!$G$10,0,10*ROW('Sanitation Data'!G102))),'Data Summary'!DB108="Yes"),OFFSET('Sanitation Data'!$G$10,0,10*ROW('Sanitation Data'!G102)),NA())</f>
        <v>#N/A</v>
      </c>
      <c r="AN108" s="299" t="e">
        <f ca="1">+IF(AND(ISNUMBER(OFFSET('Sanitation Data'!$G$11,0,10*ROW('Sanitation Data'!G102))),'Data Summary'!DC108="Yes"),OFFSET('Sanitation Data'!$G$11,0,10*ROW('Sanitation Data'!G102)),NA())</f>
        <v>#N/A</v>
      </c>
      <c r="AO108" s="299" t="e">
        <f ca="1">+IF(AND(ISNUMBER(OFFSET('Sanitation Data'!$G$12,0,10*ROW('Sanitation Data'!G102))),'Data Summary'!DD108="Yes"),OFFSET('Sanitation Data'!$G$12,0,10*ROW('Sanitation Data'!G102)),NA())</f>
        <v>#N/A</v>
      </c>
      <c r="AP108" s="299" t="e">
        <f ca="1">+IF(AND(ISNUMBER(OFFSET('Sanitation Data'!$H$4,0,10*ROW('Sanitation Data'!H102))),'Data Summary'!DE108="Yes"),100-OFFSET('Sanitation Data'!$H$4,0,10*ROW('Sanitation Data'!H102)),NA())</f>
        <v>#N/A</v>
      </c>
      <c r="AQ108" s="299" t="e">
        <f ca="1">+IF(AND(ISNUMBER(OFFSET('Sanitation Data'!$H$6,0,10*ROW('Sanitation Data'!H102))),'Data Summary'!DF108="Yes"),OFFSET('Sanitation Data'!$H$6,0,10*ROW('Sanitation Data'!H102)),NA())</f>
        <v>#N/A</v>
      </c>
      <c r="AR108" s="299" t="e">
        <f ca="1">+IF(AND(ISNUMBER(OFFSET('Sanitation Data'!$H$10,0,10*ROW('Sanitation Data'!H102))),'Data Summary'!DG108="Yes"),OFFSET('Sanitation Data'!$H$10,0,10*ROW('Sanitation Data'!H102)),NA())</f>
        <v>#N/A</v>
      </c>
      <c r="AS108" s="299" t="e">
        <f ca="1">+IF(AND(ISNUMBER(OFFSET('Sanitation Data'!$H$11,0,10*ROW('Sanitation Data'!H102))),'Data Summary'!DH108="Yes"),OFFSET('Sanitation Data'!$H$11,0,10*ROW('Sanitation Data'!H102)),NA())</f>
        <v>#N/A</v>
      </c>
      <c r="AT108" s="299" t="e">
        <f ca="1">+IF(AND(ISNUMBER(OFFSET('Sanitation Data'!$H$12,0,10*ROW('Sanitation Data'!H102))),'Data Summary'!DI108="Yes"),OFFSET('Sanitation Data'!$H$12,0,10*ROW('Sanitation Data'!H102)),NA())</f>
        <v>#N/A</v>
      </c>
      <c r="AU108" s="299" t="e">
        <f ca="1">+IF(AND(ISNUMBER(OFFSET('Sanitation Data'!$I$4,0,10*ROW('Sanitation Data'!I102))),'Data Summary'!DJ108="Yes"),100-OFFSET('Sanitation Data'!$I$4,0,10*ROW('Sanitation Data'!I102)),NA())</f>
        <v>#N/A</v>
      </c>
      <c r="AV108" s="299" t="e">
        <f ca="1">+IF(AND(ISNUMBER(OFFSET('Sanitation Data'!$I$6,0,10*ROW('Sanitation Data'!I102))),'Data Summary'!DK108="Yes"),OFFSET('Sanitation Data'!$I$6,0,10*ROW('Sanitation Data'!I102)),NA())</f>
        <v>#N/A</v>
      </c>
      <c r="AW108" s="299" t="e">
        <f ca="1">+IF(AND(ISNUMBER(OFFSET('Sanitation Data'!$I$10,0,10*ROW('Sanitation Data'!I102))),'Data Summary'!DL108="Yes"),OFFSET('Sanitation Data'!$I$10,0,10*ROW('Sanitation Data'!I102)),NA())</f>
        <v>#N/A</v>
      </c>
      <c r="AX108" s="299" t="e">
        <f ca="1">+IF(AND(ISNUMBER(OFFSET('Sanitation Data'!$I$11,0,10*ROW('Sanitation Data'!I102))),'Data Summary'!DM108="Yes"),OFFSET('Sanitation Data'!$I$11,0,10*ROW('Sanitation Data'!I102)),NA())</f>
        <v>#N/A</v>
      </c>
      <c r="AY108" s="299" t="e">
        <f ca="1">+IF(AND(ISNUMBER(OFFSET('Sanitation Data'!$I$12,0,10*ROW('Sanitation Data'!I102))),'Data Summary'!DN108="Yes"),OFFSET('Sanitation Data'!$I$12,0,10*ROW('Sanitation Data'!I102)),NA())</f>
        <v>#N/A</v>
      </c>
      <c r="AZ108" s="300" t="e">
        <f ca="1">+IF(AND(ISNUMBER(OFFSET('Hygiene Data'!$D$5,0,10*ROW('Hygiene Data'!D102))),'Data Summary'!DO108="Yes"),OFFSET('Hygiene Data'!$D$5,0,10*ROW('Hygiene Data'!D102)),NA())</f>
        <v>#N/A</v>
      </c>
      <c r="BA108" s="300" t="e">
        <f ca="1">+IF(AND(ISNUMBER(OFFSET('Hygiene Data'!$D$7,0,10*ROW('Hygiene Data'!D102))),'Data Summary'!DP108="Yes"),OFFSET('Hygiene Data'!$D$7,0,10*ROW('Hygiene Data'!D102)),NA())</f>
        <v>#N/A</v>
      </c>
      <c r="BB108" s="300" t="e">
        <f ca="1">+IF(AND(ISNUMBER(OFFSET('Hygiene Data'!$D$9,0,10*ROW('Hygiene Data'!D102))),'Data Summary'!DQ108="Yes"),OFFSET('Hygiene Data'!$D$9,0,10*ROW('Hygiene Data'!D102)),NA())</f>
        <v>#N/A</v>
      </c>
      <c r="BC108" s="300" t="e">
        <f ca="1">+IF(AND(ISNUMBER(OFFSET('Hygiene Data'!$E$5,0,10*ROW('Hygiene Data'!E102))),'Data Summary'!DR108="Yes"),OFFSET('Hygiene Data'!$E$5,0,10*ROW('Hygiene Data'!E102)),NA())</f>
        <v>#N/A</v>
      </c>
      <c r="BD108" s="300" t="e">
        <f ca="1">+IF(AND(ISNUMBER(OFFSET('Hygiene Data'!$E$7,0,10*ROW('Hygiene Data'!E102))),'Data Summary'!DS108="Yes"),OFFSET('Hygiene Data'!$E$7,0,10*ROW('Hygiene Data'!E102)),NA())</f>
        <v>#N/A</v>
      </c>
      <c r="BE108" s="300" t="e">
        <f ca="1">+IF(AND(ISNUMBER(OFFSET('Hygiene Data'!$E$9,0,10*ROW('Hygiene Data'!E102))),'Data Summary'!DT108="Yes"),OFFSET('Hygiene Data'!$E$9,0,10*ROW('Hygiene Data'!E102)),NA())</f>
        <v>#N/A</v>
      </c>
      <c r="BF108" s="300" t="e">
        <f ca="1">+IF(AND(ISNUMBER(OFFSET('Hygiene Data'!$F$5,0,10*ROW('Hygiene Data'!F102))),'Data Summary'!DU108="Yes"),OFFSET('Hygiene Data'!$F$5,0,10*ROW('Hygiene Data'!F102)),NA())</f>
        <v>#N/A</v>
      </c>
      <c r="BG108" s="300" t="e">
        <f ca="1">+IF(AND(ISNUMBER(OFFSET('Hygiene Data'!$F$7,0,10*ROW('Hygiene Data'!F102))),'Data Summary'!DV108="Yes"),OFFSET('Hygiene Data'!$F$7,0,10*ROW('Hygiene Data'!F102)),NA())</f>
        <v>#N/A</v>
      </c>
      <c r="BH108" s="300" t="e">
        <f ca="1">+IF(AND(ISNUMBER(OFFSET('Hygiene Data'!$F$9,0,10*ROW('Hygiene Data'!F102))),'Data Summary'!DW108="Yes"),OFFSET('Hygiene Data'!$F$9,0,10*ROW('Hygiene Data'!F102)),NA())</f>
        <v>#N/A</v>
      </c>
      <c r="BI108" s="300" t="e">
        <f ca="1">+IF(AND(ISNUMBER(OFFSET('Hygiene Data'!$G$5,0,10*ROW('Hygiene Data'!G102))),'Data Summary'!DX108="Yes"),OFFSET('Hygiene Data'!$G$5,0,10*ROW('Hygiene Data'!G102)),NA())</f>
        <v>#N/A</v>
      </c>
      <c r="BJ108" s="300" t="e">
        <f ca="1">+IF(AND(ISNUMBER(OFFSET('Hygiene Data'!$G$7,0,10*ROW('Hygiene Data'!G102))),'Data Summary'!DY108="Yes"),OFFSET('Hygiene Data'!$G$7,0,10*ROW('Hygiene Data'!G102)),NA())</f>
        <v>#N/A</v>
      </c>
      <c r="BK108" s="300" t="e">
        <f ca="1">+IF(AND(ISNUMBER(OFFSET('Hygiene Data'!$G$9,0,10*ROW('Hygiene Data'!G102))),'Data Summary'!DZ108="Yes"),OFFSET('Hygiene Data'!$G$9,0,10*ROW('Hygiene Data'!G102)),NA())</f>
        <v>#N/A</v>
      </c>
      <c r="BL108" s="300" t="e">
        <f ca="1">+IF(AND(ISNUMBER(OFFSET('Hygiene Data'!$H$5,0,10*ROW('Hygiene Data'!H102))),'Data Summary'!EA108="Yes"),OFFSET('Hygiene Data'!$H$5,0,10*ROW('Hygiene Data'!H102)),NA())</f>
        <v>#N/A</v>
      </c>
      <c r="BM108" s="300" t="e">
        <f ca="1">+IF(AND(ISNUMBER(OFFSET('Hygiene Data'!$H$7,0,10*ROW('Hygiene Data'!H102))),'Data Summary'!EB108="Yes"),OFFSET('Hygiene Data'!$H$7,0,10*ROW('Hygiene Data'!H102)),NA())</f>
        <v>#N/A</v>
      </c>
      <c r="BN108" s="300" t="e">
        <f ca="1">+IF(AND(ISNUMBER(OFFSET('Hygiene Data'!$H$9,0,10*ROW('Hygiene Data'!H102))),'Data Summary'!EC108="Yes"),OFFSET('Hygiene Data'!$H$9,0,10*ROW('Hygiene Data'!H102)),NA())</f>
        <v>#N/A</v>
      </c>
      <c r="BO108" s="300" t="e">
        <f ca="1">+IF(AND(ISNUMBER(OFFSET('Hygiene Data'!$I$5,0,10*ROW('Hygiene Data'!I102))),'Data Summary'!ED108="Yes"),OFFSET('Hygiene Data'!$I$5,0,10*ROW('Hygiene Data'!I102)),NA())</f>
        <v>#N/A</v>
      </c>
      <c r="BP108" s="300" t="e">
        <f ca="1">+IF(AND(ISNUMBER(OFFSET('Hygiene Data'!$I$7,0,10*ROW('Hygiene Data'!I102))),'Data Summary'!EE108="Yes"),OFFSET('Hygiene Data'!$I$7,0,10*ROW('Hygiene Data'!I102)),NA())</f>
        <v>#N/A</v>
      </c>
      <c r="BQ108" s="300" t="e">
        <f ca="1">+IF(AND(ISNUMBER(OFFSET('Hygiene Data'!$I$9,0,10*ROW('Hygiene Data'!I102))),'Data Summary'!EF108="Yes"),OFFSET('Hygiene Data'!$I$9,0,10*ROW('Hygiene Data'!I102)),NA())</f>
        <v>#N/A</v>
      </c>
    </row>
    <row r="109" spans="1:69" x14ac:dyDescent="0.2">
      <c r="A109" s="296" t="e">
        <f ca="1">+RIGHT('Data Summary'!A109,LEN('Data Summary'!A109)-9)</f>
        <v>#VALUE!</v>
      </c>
      <c r="B109" s="270" t="str">
        <f ca="1">+IF(ISTEXT('Data Summary'!B109),'Data Summary'!B109,"")</f>
        <v/>
      </c>
      <c r="C109" s="297" t="e">
        <f ca="1">+VALUE('Data Summary'!C109)</f>
        <v>#VALUE!</v>
      </c>
      <c r="D109" s="298" t="e">
        <f ca="1">+IF(AND(ISNUMBER(OFFSET('Water Data'!$D$4,0,10*ROW('Water Data'!D103))),'Data Summary'!BS109="Yes"),100-OFFSET('Water Data'!$D$4,0,10*ROW('Water Data'!D103)),NA())</f>
        <v>#N/A</v>
      </c>
      <c r="E109" s="298" t="e">
        <f ca="1">+IF(AND(ISNUMBER(OFFSET('Water Data'!$D$6,0,10*ROW('Water Data'!D103))),'Data Summary'!BT109="Yes"),OFFSET('Water Data'!$D$6,0,10*ROW('Water Data'!D103)),NA())</f>
        <v>#N/A</v>
      </c>
      <c r="F109" s="298" t="e">
        <f ca="1">+IF(AND(ISNUMBER(OFFSET('Water Data'!$D$9,0,10*ROW('Water Data'!D103))),'Data Summary'!BU109="Yes"),OFFSET('Water Data'!$D$9,0,10*ROW('Water Data'!D103)),NA())</f>
        <v>#N/A</v>
      </c>
      <c r="G109" s="298" t="e">
        <f ca="1">+IF(AND(ISNUMBER(OFFSET('Water Data'!$E$4,0,10*ROW('Water Data'!E103))),'Data Summary'!BV109="Yes"),100-OFFSET('Water Data'!$E$4,0,10*ROW('Water Data'!E103)),NA())</f>
        <v>#N/A</v>
      </c>
      <c r="H109" s="298" t="e">
        <f ca="1">+IF(AND(ISNUMBER(OFFSET('Water Data'!$E$6,0,10*ROW('Water Data'!E103))),'Data Summary'!BW109="Yes"),OFFSET('Water Data'!$E$6,0,10*ROW('Water Data'!E103)),NA())</f>
        <v>#N/A</v>
      </c>
      <c r="I109" s="298" t="e">
        <f ca="1">+IF(AND(ISNUMBER(OFFSET('Water Data'!$E$9,0,10*ROW('Water Data'!E103))),'Data Summary'!BX109="Yes"),OFFSET('Water Data'!$E$9,0,10*ROW('Water Data'!E103)),NA())</f>
        <v>#N/A</v>
      </c>
      <c r="J109" s="298" t="e">
        <f ca="1">+IF(AND(ISNUMBER(OFFSET('Water Data'!$F$4,0,10*ROW('Water Data'!F103))),'Data Summary'!BY109="Yes"),100-OFFSET('Water Data'!$F$4,0,10*ROW('Water Data'!F103)),NA())</f>
        <v>#N/A</v>
      </c>
      <c r="K109" s="298" t="e">
        <f ca="1">+IF(AND(ISNUMBER(OFFSET('Water Data'!$F$6,0,10*ROW('Water Data'!F103))),'Data Summary'!BZ109="Yes"),OFFSET('Water Data'!$F$6,0,10*ROW('Water Data'!F103)),NA())</f>
        <v>#N/A</v>
      </c>
      <c r="L109" s="298" t="e">
        <f ca="1">+IF(AND(ISNUMBER(OFFSET('Water Data'!$F$9,0,10*ROW('Water Data'!F103))),'Data Summary'!CA109="Yes"),OFFSET('Water Data'!$F$9,0,10*ROW('Water Data'!F103)),NA())</f>
        <v>#N/A</v>
      </c>
      <c r="M109" s="298" t="e">
        <f ca="1">+IF(AND(ISNUMBER(OFFSET('Water Data'!$G$4,0,10*ROW('Water Data'!G103))),'Data Summary'!CB109="Yes"),100-OFFSET('Water Data'!$G$4,0,10*ROW('Water Data'!G103)),NA())</f>
        <v>#N/A</v>
      </c>
      <c r="N109" s="298" t="e">
        <f ca="1">+IF(AND(ISNUMBER(OFFSET('Water Data'!$G$6,0,10*ROW('Water Data'!G103))),'Data Summary'!CC109="Yes"),OFFSET('Water Data'!$G$6,0,10*ROW('Water Data'!G103)),NA())</f>
        <v>#N/A</v>
      </c>
      <c r="O109" s="298" t="e">
        <f ca="1">+IF(AND(ISNUMBER(OFFSET('Water Data'!$G$9,0,10*ROW('Water Data'!G103))),'Data Summary'!CD109="Yes"),OFFSET('Water Data'!$G$9,0,10*ROW('Water Data'!G103)),NA())</f>
        <v>#N/A</v>
      </c>
      <c r="P109" s="298" t="e">
        <f ca="1">+IF(AND(ISNUMBER(OFFSET('Water Data'!$H$4,0,10*ROW('Water Data'!H103))),'Data Summary'!CE109="Yes"),100-OFFSET('Water Data'!$H$4,0,10*ROW('Water Data'!H103)),NA())</f>
        <v>#N/A</v>
      </c>
      <c r="Q109" s="298" t="e">
        <f ca="1">+IF(AND(ISNUMBER(OFFSET('Water Data'!$H$6,0,10*ROW('Water Data'!H103))),'Data Summary'!CF109="Yes"),OFFSET('Water Data'!$H$6,0,10*ROW('Water Data'!H103)),NA())</f>
        <v>#N/A</v>
      </c>
      <c r="R109" s="298" t="e">
        <f ca="1">+IF(AND(ISNUMBER(OFFSET('Water Data'!$H$9,0,10*ROW('Water Data'!H103))),'Data Summary'!CG109="Yes"),OFFSET('Water Data'!$H$9,0,10*ROW('Water Data'!H103)),NA())</f>
        <v>#N/A</v>
      </c>
      <c r="S109" s="298" t="e">
        <f ca="1">+IF(AND(ISNUMBER(OFFSET('Water Data'!$I$4,0,10*ROW('Water Data'!I103))),'Data Summary'!CH109="Yes"),100-OFFSET('Water Data'!$I$4,0,10*ROW('Water Data'!I103)),NA())</f>
        <v>#N/A</v>
      </c>
      <c r="T109" s="298" t="e">
        <f ca="1">+IF(AND(ISNUMBER(OFFSET('Water Data'!$I$6,0,10*ROW('Water Data'!I103))),'Data Summary'!CI109="Yes"),OFFSET('Water Data'!$I$6,0,10*ROW('Water Data'!I103)),NA())</f>
        <v>#N/A</v>
      </c>
      <c r="U109" s="298" t="e">
        <f ca="1">+IF(AND(ISNUMBER(OFFSET('Water Data'!$I$9,0,10*ROW('Water Data'!I103))),'Data Summary'!CJ109="Yes"),OFFSET('Water Data'!$I$9,0,10*ROW('Water Data'!I103)),NA())</f>
        <v>#N/A</v>
      </c>
      <c r="V109" s="299" t="e">
        <f ca="1">+IF(AND(ISNUMBER(OFFSET('Sanitation Data'!$D$4,0,10*ROW('Sanitation Data'!D103))),'Data Summary'!CK109="Yes"),100-OFFSET('Sanitation Data'!$D$4,0,10*ROW('Sanitation Data'!D103)),NA())</f>
        <v>#N/A</v>
      </c>
      <c r="W109" s="299" t="e">
        <f ca="1">+IF(AND(ISNUMBER(OFFSET('Sanitation Data'!$D$6,0,10*ROW('Sanitation Data'!D103))),'Data Summary'!CL109="Yes"),OFFSET('Sanitation Data'!$D$6,0,10*ROW('Sanitation Data'!D103)),NA())</f>
        <v>#N/A</v>
      </c>
      <c r="X109" s="299" t="e">
        <f ca="1">+IF(AND(ISNUMBER(OFFSET('Sanitation Data'!$D$10,0,10*ROW('Sanitation Data'!D103))),'Data Summary'!CM109="Yes"),OFFSET('Sanitation Data'!$D$10,0,10*ROW('Sanitation Data'!D103)),NA())</f>
        <v>#N/A</v>
      </c>
      <c r="Y109" s="299" t="e">
        <f ca="1">+IF(AND(ISNUMBER(OFFSET('Sanitation Data'!$D$11,0,10*ROW('Sanitation Data'!D103))),'Data Summary'!CN109="Yes"),OFFSET('Sanitation Data'!$D$11,0,10*ROW('Sanitation Data'!D103)),NA())</f>
        <v>#N/A</v>
      </c>
      <c r="Z109" s="299" t="e">
        <f ca="1">+IF(AND(ISNUMBER(OFFSET('Sanitation Data'!$D$12,0,10*ROW('Sanitation Data'!D103))),'Data Summary'!CO109="Yes"),OFFSET('Sanitation Data'!$D$12,0,10*ROW('Sanitation Data'!D103)),NA())</f>
        <v>#N/A</v>
      </c>
      <c r="AA109" s="299" t="e">
        <f ca="1">+IF(AND(ISNUMBER(OFFSET('Sanitation Data'!$E$4,0,10*ROW('Sanitation Data'!E103))),'Data Summary'!CP109="Yes"),100-OFFSET('Sanitation Data'!$E$4,0,10*ROW('Sanitation Data'!E103)),NA())</f>
        <v>#N/A</v>
      </c>
      <c r="AB109" s="299" t="e">
        <f ca="1">+IF(AND(ISNUMBER(OFFSET('Sanitation Data'!$E$6,0,10*ROW('Sanitation Data'!E103))),'Data Summary'!CQ109="Yes"),OFFSET('Sanitation Data'!$E$6,0,10*ROW('Sanitation Data'!E103)),NA())</f>
        <v>#N/A</v>
      </c>
      <c r="AC109" s="299" t="e">
        <f ca="1">+IF(AND(ISNUMBER(OFFSET('Sanitation Data'!$E$10,0,10*ROW('Sanitation Data'!E103))),'Data Summary'!CR109="Yes"),OFFSET('Sanitation Data'!$E$10,0,10*ROW('Sanitation Data'!E103)),NA())</f>
        <v>#N/A</v>
      </c>
      <c r="AD109" s="299" t="e">
        <f ca="1">+IF(AND(ISNUMBER(OFFSET('Sanitation Data'!$E$11,0,10*ROW('Sanitation Data'!E103))),'Data Summary'!CS109="Yes"),OFFSET('Sanitation Data'!$E$11,0,10*ROW('Sanitation Data'!E103)),NA())</f>
        <v>#N/A</v>
      </c>
      <c r="AE109" s="299" t="e">
        <f ca="1">+IF(AND(ISNUMBER(OFFSET('Sanitation Data'!$E$12,0,10*ROW('Sanitation Data'!E103))),'Data Summary'!CT109="Yes"),OFFSET('Sanitation Data'!$E$12,0,10*ROW('Sanitation Data'!E103)),NA())</f>
        <v>#N/A</v>
      </c>
      <c r="AF109" s="299" t="e">
        <f ca="1">+IF(AND(ISNUMBER(OFFSET('Sanitation Data'!$F$4,0,10*ROW('Sanitation Data'!F103))),'Data Summary'!CU109="Yes"),100-OFFSET('Sanitation Data'!$F$4,0,10*ROW('Sanitation Data'!F103)),NA())</f>
        <v>#N/A</v>
      </c>
      <c r="AG109" s="299" t="e">
        <f ca="1">+IF(AND(ISNUMBER(OFFSET('Sanitation Data'!$F$6,0,10*ROW('Sanitation Data'!F103))),'Data Summary'!CV109="Yes"),OFFSET('Sanitation Data'!$F$6,0,10*ROW('Sanitation Data'!F103)),NA())</f>
        <v>#N/A</v>
      </c>
      <c r="AH109" s="299" t="e">
        <f ca="1">+IF(AND(ISNUMBER(OFFSET('Sanitation Data'!$F$10,0,10*ROW('Sanitation Data'!F103))),'Data Summary'!CW109="Yes"),OFFSET('Sanitation Data'!$F$10,0,10*ROW('Sanitation Data'!F103)),NA())</f>
        <v>#N/A</v>
      </c>
      <c r="AI109" s="299" t="e">
        <f ca="1">+IF(AND(ISNUMBER(OFFSET('Sanitation Data'!$F$11,0,10*ROW('Sanitation Data'!F103))),'Data Summary'!CX109="Yes"),OFFSET('Sanitation Data'!$F$11,0,10*ROW('Sanitation Data'!F103)),NA())</f>
        <v>#N/A</v>
      </c>
      <c r="AJ109" s="299" t="e">
        <f ca="1">+IF(AND(ISNUMBER(OFFSET('Sanitation Data'!$F$12,0,10*ROW('Sanitation Data'!F103))),'Data Summary'!CY109="Yes"),OFFSET('Sanitation Data'!$F$12,0,10*ROW('Sanitation Data'!F103)),NA())</f>
        <v>#N/A</v>
      </c>
      <c r="AK109" s="299" t="e">
        <f ca="1">+IF(AND(ISNUMBER(OFFSET('Sanitation Data'!$G$4,0,10*ROW('Sanitation Data'!G103))),'Data Summary'!CZ109="Yes"),100-OFFSET('Sanitation Data'!$G$4,0,10*ROW('Sanitation Data'!G103)),NA())</f>
        <v>#N/A</v>
      </c>
      <c r="AL109" s="299" t="e">
        <f ca="1">+IF(AND(ISNUMBER(OFFSET('Sanitation Data'!$G$6,0,10*ROW('Sanitation Data'!G103))),'Data Summary'!DA109="Yes"),OFFSET('Sanitation Data'!$G$6,0,10*ROW('Sanitation Data'!G103)),NA())</f>
        <v>#N/A</v>
      </c>
      <c r="AM109" s="299" t="e">
        <f ca="1">+IF(AND(ISNUMBER(OFFSET('Sanitation Data'!$G$10,0,10*ROW('Sanitation Data'!G103))),'Data Summary'!DB109="Yes"),OFFSET('Sanitation Data'!$G$10,0,10*ROW('Sanitation Data'!G103)),NA())</f>
        <v>#N/A</v>
      </c>
      <c r="AN109" s="299" t="e">
        <f ca="1">+IF(AND(ISNUMBER(OFFSET('Sanitation Data'!$G$11,0,10*ROW('Sanitation Data'!G103))),'Data Summary'!DC109="Yes"),OFFSET('Sanitation Data'!$G$11,0,10*ROW('Sanitation Data'!G103)),NA())</f>
        <v>#N/A</v>
      </c>
      <c r="AO109" s="299" t="e">
        <f ca="1">+IF(AND(ISNUMBER(OFFSET('Sanitation Data'!$G$12,0,10*ROW('Sanitation Data'!G103))),'Data Summary'!DD109="Yes"),OFFSET('Sanitation Data'!$G$12,0,10*ROW('Sanitation Data'!G103)),NA())</f>
        <v>#N/A</v>
      </c>
      <c r="AP109" s="299" t="e">
        <f ca="1">+IF(AND(ISNUMBER(OFFSET('Sanitation Data'!$H$4,0,10*ROW('Sanitation Data'!H103))),'Data Summary'!DE109="Yes"),100-OFFSET('Sanitation Data'!$H$4,0,10*ROW('Sanitation Data'!H103)),NA())</f>
        <v>#N/A</v>
      </c>
      <c r="AQ109" s="299" t="e">
        <f ca="1">+IF(AND(ISNUMBER(OFFSET('Sanitation Data'!$H$6,0,10*ROW('Sanitation Data'!H103))),'Data Summary'!DF109="Yes"),OFFSET('Sanitation Data'!$H$6,0,10*ROW('Sanitation Data'!H103)),NA())</f>
        <v>#N/A</v>
      </c>
      <c r="AR109" s="299" t="e">
        <f ca="1">+IF(AND(ISNUMBER(OFFSET('Sanitation Data'!$H$10,0,10*ROW('Sanitation Data'!H103))),'Data Summary'!DG109="Yes"),OFFSET('Sanitation Data'!$H$10,0,10*ROW('Sanitation Data'!H103)),NA())</f>
        <v>#N/A</v>
      </c>
      <c r="AS109" s="299" t="e">
        <f ca="1">+IF(AND(ISNUMBER(OFFSET('Sanitation Data'!$H$11,0,10*ROW('Sanitation Data'!H103))),'Data Summary'!DH109="Yes"),OFFSET('Sanitation Data'!$H$11,0,10*ROW('Sanitation Data'!H103)),NA())</f>
        <v>#N/A</v>
      </c>
      <c r="AT109" s="299" t="e">
        <f ca="1">+IF(AND(ISNUMBER(OFFSET('Sanitation Data'!$H$12,0,10*ROW('Sanitation Data'!H103))),'Data Summary'!DI109="Yes"),OFFSET('Sanitation Data'!$H$12,0,10*ROW('Sanitation Data'!H103)),NA())</f>
        <v>#N/A</v>
      </c>
      <c r="AU109" s="299" t="e">
        <f ca="1">+IF(AND(ISNUMBER(OFFSET('Sanitation Data'!$I$4,0,10*ROW('Sanitation Data'!I103))),'Data Summary'!DJ109="Yes"),100-OFFSET('Sanitation Data'!$I$4,0,10*ROW('Sanitation Data'!I103)),NA())</f>
        <v>#N/A</v>
      </c>
      <c r="AV109" s="299" t="e">
        <f ca="1">+IF(AND(ISNUMBER(OFFSET('Sanitation Data'!$I$6,0,10*ROW('Sanitation Data'!I103))),'Data Summary'!DK109="Yes"),OFFSET('Sanitation Data'!$I$6,0,10*ROW('Sanitation Data'!I103)),NA())</f>
        <v>#N/A</v>
      </c>
      <c r="AW109" s="299" t="e">
        <f ca="1">+IF(AND(ISNUMBER(OFFSET('Sanitation Data'!$I$10,0,10*ROW('Sanitation Data'!I103))),'Data Summary'!DL109="Yes"),OFFSET('Sanitation Data'!$I$10,0,10*ROW('Sanitation Data'!I103)),NA())</f>
        <v>#N/A</v>
      </c>
      <c r="AX109" s="299" t="e">
        <f ca="1">+IF(AND(ISNUMBER(OFFSET('Sanitation Data'!$I$11,0,10*ROW('Sanitation Data'!I103))),'Data Summary'!DM109="Yes"),OFFSET('Sanitation Data'!$I$11,0,10*ROW('Sanitation Data'!I103)),NA())</f>
        <v>#N/A</v>
      </c>
      <c r="AY109" s="299" t="e">
        <f ca="1">+IF(AND(ISNUMBER(OFFSET('Sanitation Data'!$I$12,0,10*ROW('Sanitation Data'!I103))),'Data Summary'!DN109="Yes"),OFFSET('Sanitation Data'!$I$12,0,10*ROW('Sanitation Data'!I103)),NA())</f>
        <v>#N/A</v>
      </c>
      <c r="AZ109" s="300" t="e">
        <f ca="1">+IF(AND(ISNUMBER(OFFSET('Hygiene Data'!$D$5,0,10*ROW('Hygiene Data'!D103))),'Data Summary'!DO109="Yes"),OFFSET('Hygiene Data'!$D$5,0,10*ROW('Hygiene Data'!D103)),NA())</f>
        <v>#N/A</v>
      </c>
      <c r="BA109" s="300" t="e">
        <f ca="1">+IF(AND(ISNUMBER(OFFSET('Hygiene Data'!$D$7,0,10*ROW('Hygiene Data'!D103))),'Data Summary'!DP109="Yes"),OFFSET('Hygiene Data'!$D$7,0,10*ROW('Hygiene Data'!D103)),NA())</f>
        <v>#N/A</v>
      </c>
      <c r="BB109" s="300" t="e">
        <f ca="1">+IF(AND(ISNUMBER(OFFSET('Hygiene Data'!$D$9,0,10*ROW('Hygiene Data'!D103))),'Data Summary'!DQ109="Yes"),OFFSET('Hygiene Data'!$D$9,0,10*ROW('Hygiene Data'!D103)),NA())</f>
        <v>#N/A</v>
      </c>
      <c r="BC109" s="300" t="e">
        <f ca="1">+IF(AND(ISNUMBER(OFFSET('Hygiene Data'!$E$5,0,10*ROW('Hygiene Data'!E103))),'Data Summary'!DR109="Yes"),OFFSET('Hygiene Data'!$E$5,0,10*ROW('Hygiene Data'!E103)),NA())</f>
        <v>#N/A</v>
      </c>
      <c r="BD109" s="300" t="e">
        <f ca="1">+IF(AND(ISNUMBER(OFFSET('Hygiene Data'!$E$7,0,10*ROW('Hygiene Data'!E103))),'Data Summary'!DS109="Yes"),OFFSET('Hygiene Data'!$E$7,0,10*ROW('Hygiene Data'!E103)),NA())</f>
        <v>#N/A</v>
      </c>
      <c r="BE109" s="300" t="e">
        <f ca="1">+IF(AND(ISNUMBER(OFFSET('Hygiene Data'!$E$9,0,10*ROW('Hygiene Data'!E103))),'Data Summary'!DT109="Yes"),OFFSET('Hygiene Data'!$E$9,0,10*ROW('Hygiene Data'!E103)),NA())</f>
        <v>#N/A</v>
      </c>
      <c r="BF109" s="300" t="e">
        <f ca="1">+IF(AND(ISNUMBER(OFFSET('Hygiene Data'!$F$5,0,10*ROW('Hygiene Data'!F103))),'Data Summary'!DU109="Yes"),OFFSET('Hygiene Data'!$F$5,0,10*ROW('Hygiene Data'!F103)),NA())</f>
        <v>#N/A</v>
      </c>
      <c r="BG109" s="300" t="e">
        <f ca="1">+IF(AND(ISNUMBER(OFFSET('Hygiene Data'!$F$7,0,10*ROW('Hygiene Data'!F103))),'Data Summary'!DV109="Yes"),OFFSET('Hygiene Data'!$F$7,0,10*ROW('Hygiene Data'!F103)),NA())</f>
        <v>#N/A</v>
      </c>
      <c r="BH109" s="300" t="e">
        <f ca="1">+IF(AND(ISNUMBER(OFFSET('Hygiene Data'!$F$9,0,10*ROW('Hygiene Data'!F103))),'Data Summary'!DW109="Yes"),OFFSET('Hygiene Data'!$F$9,0,10*ROW('Hygiene Data'!F103)),NA())</f>
        <v>#N/A</v>
      </c>
      <c r="BI109" s="300" t="e">
        <f ca="1">+IF(AND(ISNUMBER(OFFSET('Hygiene Data'!$G$5,0,10*ROW('Hygiene Data'!G103))),'Data Summary'!DX109="Yes"),OFFSET('Hygiene Data'!$G$5,0,10*ROW('Hygiene Data'!G103)),NA())</f>
        <v>#N/A</v>
      </c>
      <c r="BJ109" s="300" t="e">
        <f ca="1">+IF(AND(ISNUMBER(OFFSET('Hygiene Data'!$G$7,0,10*ROW('Hygiene Data'!G103))),'Data Summary'!DY109="Yes"),OFFSET('Hygiene Data'!$G$7,0,10*ROW('Hygiene Data'!G103)),NA())</f>
        <v>#N/A</v>
      </c>
      <c r="BK109" s="300" t="e">
        <f ca="1">+IF(AND(ISNUMBER(OFFSET('Hygiene Data'!$G$9,0,10*ROW('Hygiene Data'!G103))),'Data Summary'!DZ109="Yes"),OFFSET('Hygiene Data'!$G$9,0,10*ROW('Hygiene Data'!G103)),NA())</f>
        <v>#N/A</v>
      </c>
      <c r="BL109" s="300" t="e">
        <f ca="1">+IF(AND(ISNUMBER(OFFSET('Hygiene Data'!$H$5,0,10*ROW('Hygiene Data'!H103))),'Data Summary'!EA109="Yes"),OFFSET('Hygiene Data'!$H$5,0,10*ROW('Hygiene Data'!H103)),NA())</f>
        <v>#N/A</v>
      </c>
      <c r="BM109" s="300" t="e">
        <f ca="1">+IF(AND(ISNUMBER(OFFSET('Hygiene Data'!$H$7,0,10*ROW('Hygiene Data'!H103))),'Data Summary'!EB109="Yes"),OFFSET('Hygiene Data'!$H$7,0,10*ROW('Hygiene Data'!H103)),NA())</f>
        <v>#N/A</v>
      </c>
      <c r="BN109" s="300" t="e">
        <f ca="1">+IF(AND(ISNUMBER(OFFSET('Hygiene Data'!$H$9,0,10*ROW('Hygiene Data'!H103))),'Data Summary'!EC109="Yes"),OFFSET('Hygiene Data'!$H$9,0,10*ROW('Hygiene Data'!H103)),NA())</f>
        <v>#N/A</v>
      </c>
      <c r="BO109" s="300" t="e">
        <f ca="1">+IF(AND(ISNUMBER(OFFSET('Hygiene Data'!$I$5,0,10*ROW('Hygiene Data'!I103))),'Data Summary'!ED109="Yes"),OFFSET('Hygiene Data'!$I$5,0,10*ROW('Hygiene Data'!I103)),NA())</f>
        <v>#N/A</v>
      </c>
      <c r="BP109" s="300" t="e">
        <f ca="1">+IF(AND(ISNUMBER(OFFSET('Hygiene Data'!$I$7,0,10*ROW('Hygiene Data'!I103))),'Data Summary'!EE109="Yes"),OFFSET('Hygiene Data'!$I$7,0,10*ROW('Hygiene Data'!I103)),NA())</f>
        <v>#N/A</v>
      </c>
      <c r="BQ109" s="300" t="e">
        <f ca="1">+IF(AND(ISNUMBER(OFFSET('Hygiene Data'!$I$9,0,10*ROW('Hygiene Data'!I103))),'Data Summary'!EF109="Yes"),OFFSET('Hygiene Data'!$I$9,0,10*ROW('Hygiene Data'!I103)),NA())</f>
        <v>#N/A</v>
      </c>
    </row>
    <row r="110" spans="1:69" x14ac:dyDescent="0.2">
      <c r="A110" s="296" t="e">
        <f ca="1">+RIGHT('Data Summary'!A110,LEN('Data Summary'!A110)-9)</f>
        <v>#VALUE!</v>
      </c>
      <c r="B110" s="270" t="str">
        <f ca="1">+IF(ISTEXT('Data Summary'!B110),'Data Summary'!B110,"")</f>
        <v/>
      </c>
      <c r="C110" s="297" t="e">
        <f ca="1">+VALUE('Data Summary'!C110)</f>
        <v>#VALUE!</v>
      </c>
      <c r="D110" s="298" t="e">
        <f ca="1">+IF(AND(ISNUMBER(OFFSET('Water Data'!$D$4,0,10*ROW('Water Data'!D104))),'Data Summary'!BS110="Yes"),100-OFFSET('Water Data'!$D$4,0,10*ROW('Water Data'!D104)),NA())</f>
        <v>#N/A</v>
      </c>
      <c r="E110" s="298" t="e">
        <f ca="1">+IF(AND(ISNUMBER(OFFSET('Water Data'!$D$6,0,10*ROW('Water Data'!D104))),'Data Summary'!BT110="Yes"),OFFSET('Water Data'!$D$6,0,10*ROW('Water Data'!D104)),NA())</f>
        <v>#N/A</v>
      </c>
      <c r="F110" s="298" t="e">
        <f ca="1">+IF(AND(ISNUMBER(OFFSET('Water Data'!$D$9,0,10*ROW('Water Data'!D104))),'Data Summary'!BU110="Yes"),OFFSET('Water Data'!$D$9,0,10*ROW('Water Data'!D104)),NA())</f>
        <v>#N/A</v>
      </c>
      <c r="G110" s="298" t="e">
        <f ca="1">+IF(AND(ISNUMBER(OFFSET('Water Data'!$E$4,0,10*ROW('Water Data'!E104))),'Data Summary'!BV110="Yes"),100-OFFSET('Water Data'!$E$4,0,10*ROW('Water Data'!E104)),NA())</f>
        <v>#N/A</v>
      </c>
      <c r="H110" s="298" t="e">
        <f ca="1">+IF(AND(ISNUMBER(OFFSET('Water Data'!$E$6,0,10*ROW('Water Data'!E104))),'Data Summary'!BW110="Yes"),OFFSET('Water Data'!$E$6,0,10*ROW('Water Data'!E104)),NA())</f>
        <v>#N/A</v>
      </c>
      <c r="I110" s="298" t="e">
        <f ca="1">+IF(AND(ISNUMBER(OFFSET('Water Data'!$E$9,0,10*ROW('Water Data'!E104))),'Data Summary'!BX110="Yes"),OFFSET('Water Data'!$E$9,0,10*ROW('Water Data'!E104)),NA())</f>
        <v>#N/A</v>
      </c>
      <c r="J110" s="298" t="e">
        <f ca="1">+IF(AND(ISNUMBER(OFFSET('Water Data'!$F$4,0,10*ROW('Water Data'!F104))),'Data Summary'!BY110="Yes"),100-OFFSET('Water Data'!$F$4,0,10*ROW('Water Data'!F104)),NA())</f>
        <v>#N/A</v>
      </c>
      <c r="K110" s="298" t="e">
        <f ca="1">+IF(AND(ISNUMBER(OFFSET('Water Data'!$F$6,0,10*ROW('Water Data'!F104))),'Data Summary'!BZ110="Yes"),OFFSET('Water Data'!$F$6,0,10*ROW('Water Data'!F104)),NA())</f>
        <v>#N/A</v>
      </c>
      <c r="L110" s="298" t="e">
        <f ca="1">+IF(AND(ISNUMBER(OFFSET('Water Data'!$F$9,0,10*ROW('Water Data'!F104))),'Data Summary'!CA110="Yes"),OFFSET('Water Data'!$F$9,0,10*ROW('Water Data'!F104)),NA())</f>
        <v>#N/A</v>
      </c>
      <c r="M110" s="298" t="e">
        <f ca="1">+IF(AND(ISNUMBER(OFFSET('Water Data'!$G$4,0,10*ROW('Water Data'!G104))),'Data Summary'!CB110="Yes"),100-OFFSET('Water Data'!$G$4,0,10*ROW('Water Data'!G104)),NA())</f>
        <v>#N/A</v>
      </c>
      <c r="N110" s="298" t="e">
        <f ca="1">+IF(AND(ISNUMBER(OFFSET('Water Data'!$G$6,0,10*ROW('Water Data'!G104))),'Data Summary'!CC110="Yes"),OFFSET('Water Data'!$G$6,0,10*ROW('Water Data'!G104)),NA())</f>
        <v>#N/A</v>
      </c>
      <c r="O110" s="298" t="e">
        <f ca="1">+IF(AND(ISNUMBER(OFFSET('Water Data'!$G$9,0,10*ROW('Water Data'!G104))),'Data Summary'!CD110="Yes"),OFFSET('Water Data'!$G$9,0,10*ROW('Water Data'!G104)),NA())</f>
        <v>#N/A</v>
      </c>
      <c r="P110" s="298" t="e">
        <f ca="1">+IF(AND(ISNUMBER(OFFSET('Water Data'!$H$4,0,10*ROW('Water Data'!H104))),'Data Summary'!CE110="Yes"),100-OFFSET('Water Data'!$H$4,0,10*ROW('Water Data'!H104)),NA())</f>
        <v>#N/A</v>
      </c>
      <c r="Q110" s="298" t="e">
        <f ca="1">+IF(AND(ISNUMBER(OFFSET('Water Data'!$H$6,0,10*ROW('Water Data'!H104))),'Data Summary'!CF110="Yes"),OFFSET('Water Data'!$H$6,0,10*ROW('Water Data'!H104)),NA())</f>
        <v>#N/A</v>
      </c>
      <c r="R110" s="298" t="e">
        <f ca="1">+IF(AND(ISNUMBER(OFFSET('Water Data'!$H$9,0,10*ROW('Water Data'!H104))),'Data Summary'!CG110="Yes"),OFFSET('Water Data'!$H$9,0,10*ROW('Water Data'!H104)),NA())</f>
        <v>#N/A</v>
      </c>
      <c r="S110" s="298" t="e">
        <f ca="1">+IF(AND(ISNUMBER(OFFSET('Water Data'!$I$4,0,10*ROW('Water Data'!I104))),'Data Summary'!CH110="Yes"),100-OFFSET('Water Data'!$I$4,0,10*ROW('Water Data'!I104)),NA())</f>
        <v>#N/A</v>
      </c>
      <c r="T110" s="298" t="e">
        <f ca="1">+IF(AND(ISNUMBER(OFFSET('Water Data'!$I$6,0,10*ROW('Water Data'!I104))),'Data Summary'!CI110="Yes"),OFFSET('Water Data'!$I$6,0,10*ROW('Water Data'!I104)),NA())</f>
        <v>#N/A</v>
      </c>
      <c r="U110" s="298" t="e">
        <f ca="1">+IF(AND(ISNUMBER(OFFSET('Water Data'!$I$9,0,10*ROW('Water Data'!I104))),'Data Summary'!CJ110="Yes"),OFFSET('Water Data'!$I$9,0,10*ROW('Water Data'!I104)),NA())</f>
        <v>#N/A</v>
      </c>
      <c r="V110" s="299" t="e">
        <f ca="1">+IF(AND(ISNUMBER(OFFSET('Sanitation Data'!$D$4,0,10*ROW('Sanitation Data'!D104))),'Data Summary'!CK110="Yes"),100-OFFSET('Sanitation Data'!$D$4,0,10*ROW('Sanitation Data'!D104)),NA())</f>
        <v>#N/A</v>
      </c>
      <c r="W110" s="299" t="e">
        <f ca="1">+IF(AND(ISNUMBER(OFFSET('Sanitation Data'!$D$6,0,10*ROW('Sanitation Data'!D104))),'Data Summary'!CL110="Yes"),OFFSET('Sanitation Data'!$D$6,0,10*ROW('Sanitation Data'!D104)),NA())</f>
        <v>#N/A</v>
      </c>
      <c r="X110" s="299" t="e">
        <f ca="1">+IF(AND(ISNUMBER(OFFSET('Sanitation Data'!$D$10,0,10*ROW('Sanitation Data'!D104))),'Data Summary'!CM110="Yes"),OFFSET('Sanitation Data'!$D$10,0,10*ROW('Sanitation Data'!D104)),NA())</f>
        <v>#N/A</v>
      </c>
      <c r="Y110" s="299" t="e">
        <f ca="1">+IF(AND(ISNUMBER(OFFSET('Sanitation Data'!$D$11,0,10*ROW('Sanitation Data'!D104))),'Data Summary'!CN110="Yes"),OFFSET('Sanitation Data'!$D$11,0,10*ROW('Sanitation Data'!D104)),NA())</f>
        <v>#N/A</v>
      </c>
      <c r="Z110" s="299" t="e">
        <f ca="1">+IF(AND(ISNUMBER(OFFSET('Sanitation Data'!$D$12,0,10*ROW('Sanitation Data'!D104))),'Data Summary'!CO110="Yes"),OFFSET('Sanitation Data'!$D$12,0,10*ROW('Sanitation Data'!D104)),NA())</f>
        <v>#N/A</v>
      </c>
      <c r="AA110" s="299" t="e">
        <f ca="1">+IF(AND(ISNUMBER(OFFSET('Sanitation Data'!$E$4,0,10*ROW('Sanitation Data'!E104))),'Data Summary'!CP110="Yes"),100-OFFSET('Sanitation Data'!$E$4,0,10*ROW('Sanitation Data'!E104)),NA())</f>
        <v>#N/A</v>
      </c>
      <c r="AB110" s="299" t="e">
        <f ca="1">+IF(AND(ISNUMBER(OFFSET('Sanitation Data'!$E$6,0,10*ROW('Sanitation Data'!E104))),'Data Summary'!CQ110="Yes"),OFFSET('Sanitation Data'!$E$6,0,10*ROW('Sanitation Data'!E104)),NA())</f>
        <v>#N/A</v>
      </c>
      <c r="AC110" s="299" t="e">
        <f ca="1">+IF(AND(ISNUMBER(OFFSET('Sanitation Data'!$E$10,0,10*ROW('Sanitation Data'!E104))),'Data Summary'!CR110="Yes"),OFFSET('Sanitation Data'!$E$10,0,10*ROW('Sanitation Data'!E104)),NA())</f>
        <v>#N/A</v>
      </c>
      <c r="AD110" s="299" t="e">
        <f ca="1">+IF(AND(ISNUMBER(OFFSET('Sanitation Data'!$E$11,0,10*ROW('Sanitation Data'!E104))),'Data Summary'!CS110="Yes"),OFFSET('Sanitation Data'!$E$11,0,10*ROW('Sanitation Data'!E104)),NA())</f>
        <v>#N/A</v>
      </c>
      <c r="AE110" s="299" t="e">
        <f ca="1">+IF(AND(ISNUMBER(OFFSET('Sanitation Data'!$E$12,0,10*ROW('Sanitation Data'!E104))),'Data Summary'!CT110="Yes"),OFFSET('Sanitation Data'!$E$12,0,10*ROW('Sanitation Data'!E104)),NA())</f>
        <v>#N/A</v>
      </c>
      <c r="AF110" s="299" t="e">
        <f ca="1">+IF(AND(ISNUMBER(OFFSET('Sanitation Data'!$F$4,0,10*ROW('Sanitation Data'!F104))),'Data Summary'!CU110="Yes"),100-OFFSET('Sanitation Data'!$F$4,0,10*ROW('Sanitation Data'!F104)),NA())</f>
        <v>#N/A</v>
      </c>
      <c r="AG110" s="299" t="e">
        <f ca="1">+IF(AND(ISNUMBER(OFFSET('Sanitation Data'!$F$6,0,10*ROW('Sanitation Data'!F104))),'Data Summary'!CV110="Yes"),OFFSET('Sanitation Data'!$F$6,0,10*ROW('Sanitation Data'!F104)),NA())</f>
        <v>#N/A</v>
      </c>
      <c r="AH110" s="299" t="e">
        <f ca="1">+IF(AND(ISNUMBER(OFFSET('Sanitation Data'!$F$10,0,10*ROW('Sanitation Data'!F104))),'Data Summary'!CW110="Yes"),OFFSET('Sanitation Data'!$F$10,0,10*ROW('Sanitation Data'!F104)),NA())</f>
        <v>#N/A</v>
      </c>
      <c r="AI110" s="299" t="e">
        <f ca="1">+IF(AND(ISNUMBER(OFFSET('Sanitation Data'!$F$11,0,10*ROW('Sanitation Data'!F104))),'Data Summary'!CX110="Yes"),OFFSET('Sanitation Data'!$F$11,0,10*ROW('Sanitation Data'!F104)),NA())</f>
        <v>#N/A</v>
      </c>
      <c r="AJ110" s="299" t="e">
        <f ca="1">+IF(AND(ISNUMBER(OFFSET('Sanitation Data'!$F$12,0,10*ROW('Sanitation Data'!F104))),'Data Summary'!CY110="Yes"),OFFSET('Sanitation Data'!$F$12,0,10*ROW('Sanitation Data'!F104)),NA())</f>
        <v>#N/A</v>
      </c>
      <c r="AK110" s="299" t="e">
        <f ca="1">+IF(AND(ISNUMBER(OFFSET('Sanitation Data'!$G$4,0,10*ROW('Sanitation Data'!G104))),'Data Summary'!CZ110="Yes"),100-OFFSET('Sanitation Data'!$G$4,0,10*ROW('Sanitation Data'!G104)),NA())</f>
        <v>#N/A</v>
      </c>
      <c r="AL110" s="299" t="e">
        <f ca="1">+IF(AND(ISNUMBER(OFFSET('Sanitation Data'!$G$6,0,10*ROW('Sanitation Data'!G104))),'Data Summary'!DA110="Yes"),OFFSET('Sanitation Data'!$G$6,0,10*ROW('Sanitation Data'!G104)),NA())</f>
        <v>#N/A</v>
      </c>
      <c r="AM110" s="299" t="e">
        <f ca="1">+IF(AND(ISNUMBER(OFFSET('Sanitation Data'!$G$10,0,10*ROW('Sanitation Data'!G104))),'Data Summary'!DB110="Yes"),OFFSET('Sanitation Data'!$G$10,0,10*ROW('Sanitation Data'!G104)),NA())</f>
        <v>#N/A</v>
      </c>
      <c r="AN110" s="299" t="e">
        <f ca="1">+IF(AND(ISNUMBER(OFFSET('Sanitation Data'!$G$11,0,10*ROW('Sanitation Data'!G104))),'Data Summary'!DC110="Yes"),OFFSET('Sanitation Data'!$G$11,0,10*ROW('Sanitation Data'!G104)),NA())</f>
        <v>#N/A</v>
      </c>
      <c r="AO110" s="299" t="e">
        <f ca="1">+IF(AND(ISNUMBER(OFFSET('Sanitation Data'!$G$12,0,10*ROW('Sanitation Data'!G104))),'Data Summary'!DD110="Yes"),OFFSET('Sanitation Data'!$G$12,0,10*ROW('Sanitation Data'!G104)),NA())</f>
        <v>#N/A</v>
      </c>
      <c r="AP110" s="299" t="e">
        <f ca="1">+IF(AND(ISNUMBER(OFFSET('Sanitation Data'!$H$4,0,10*ROW('Sanitation Data'!H104))),'Data Summary'!DE110="Yes"),100-OFFSET('Sanitation Data'!$H$4,0,10*ROW('Sanitation Data'!H104)),NA())</f>
        <v>#N/A</v>
      </c>
      <c r="AQ110" s="299" t="e">
        <f ca="1">+IF(AND(ISNUMBER(OFFSET('Sanitation Data'!$H$6,0,10*ROW('Sanitation Data'!H104))),'Data Summary'!DF110="Yes"),OFFSET('Sanitation Data'!$H$6,0,10*ROW('Sanitation Data'!H104)),NA())</f>
        <v>#N/A</v>
      </c>
      <c r="AR110" s="299" t="e">
        <f ca="1">+IF(AND(ISNUMBER(OFFSET('Sanitation Data'!$H$10,0,10*ROW('Sanitation Data'!H104))),'Data Summary'!DG110="Yes"),OFFSET('Sanitation Data'!$H$10,0,10*ROW('Sanitation Data'!H104)),NA())</f>
        <v>#N/A</v>
      </c>
      <c r="AS110" s="299" t="e">
        <f ca="1">+IF(AND(ISNUMBER(OFFSET('Sanitation Data'!$H$11,0,10*ROW('Sanitation Data'!H104))),'Data Summary'!DH110="Yes"),OFFSET('Sanitation Data'!$H$11,0,10*ROW('Sanitation Data'!H104)),NA())</f>
        <v>#N/A</v>
      </c>
      <c r="AT110" s="299" t="e">
        <f ca="1">+IF(AND(ISNUMBER(OFFSET('Sanitation Data'!$H$12,0,10*ROW('Sanitation Data'!H104))),'Data Summary'!DI110="Yes"),OFFSET('Sanitation Data'!$H$12,0,10*ROW('Sanitation Data'!H104)),NA())</f>
        <v>#N/A</v>
      </c>
      <c r="AU110" s="299" t="e">
        <f ca="1">+IF(AND(ISNUMBER(OFFSET('Sanitation Data'!$I$4,0,10*ROW('Sanitation Data'!I104))),'Data Summary'!DJ110="Yes"),100-OFFSET('Sanitation Data'!$I$4,0,10*ROW('Sanitation Data'!I104)),NA())</f>
        <v>#N/A</v>
      </c>
      <c r="AV110" s="299" t="e">
        <f ca="1">+IF(AND(ISNUMBER(OFFSET('Sanitation Data'!$I$6,0,10*ROW('Sanitation Data'!I104))),'Data Summary'!DK110="Yes"),OFFSET('Sanitation Data'!$I$6,0,10*ROW('Sanitation Data'!I104)),NA())</f>
        <v>#N/A</v>
      </c>
      <c r="AW110" s="299" t="e">
        <f ca="1">+IF(AND(ISNUMBER(OFFSET('Sanitation Data'!$I$10,0,10*ROW('Sanitation Data'!I104))),'Data Summary'!DL110="Yes"),OFFSET('Sanitation Data'!$I$10,0,10*ROW('Sanitation Data'!I104)),NA())</f>
        <v>#N/A</v>
      </c>
      <c r="AX110" s="299" t="e">
        <f ca="1">+IF(AND(ISNUMBER(OFFSET('Sanitation Data'!$I$11,0,10*ROW('Sanitation Data'!I104))),'Data Summary'!DM110="Yes"),OFFSET('Sanitation Data'!$I$11,0,10*ROW('Sanitation Data'!I104)),NA())</f>
        <v>#N/A</v>
      </c>
      <c r="AY110" s="299" t="e">
        <f ca="1">+IF(AND(ISNUMBER(OFFSET('Sanitation Data'!$I$12,0,10*ROW('Sanitation Data'!I104))),'Data Summary'!DN110="Yes"),OFFSET('Sanitation Data'!$I$12,0,10*ROW('Sanitation Data'!I104)),NA())</f>
        <v>#N/A</v>
      </c>
      <c r="AZ110" s="300" t="e">
        <f ca="1">+IF(AND(ISNUMBER(OFFSET('Hygiene Data'!$D$5,0,10*ROW('Hygiene Data'!D104))),'Data Summary'!DO110="Yes"),OFFSET('Hygiene Data'!$D$5,0,10*ROW('Hygiene Data'!D104)),NA())</f>
        <v>#N/A</v>
      </c>
      <c r="BA110" s="300" t="e">
        <f ca="1">+IF(AND(ISNUMBER(OFFSET('Hygiene Data'!$D$7,0,10*ROW('Hygiene Data'!D104))),'Data Summary'!DP110="Yes"),OFFSET('Hygiene Data'!$D$7,0,10*ROW('Hygiene Data'!D104)),NA())</f>
        <v>#N/A</v>
      </c>
      <c r="BB110" s="300" t="e">
        <f ca="1">+IF(AND(ISNUMBER(OFFSET('Hygiene Data'!$D$9,0,10*ROW('Hygiene Data'!D104))),'Data Summary'!DQ110="Yes"),OFFSET('Hygiene Data'!$D$9,0,10*ROW('Hygiene Data'!D104)),NA())</f>
        <v>#N/A</v>
      </c>
      <c r="BC110" s="300" t="e">
        <f ca="1">+IF(AND(ISNUMBER(OFFSET('Hygiene Data'!$E$5,0,10*ROW('Hygiene Data'!E104))),'Data Summary'!DR110="Yes"),OFFSET('Hygiene Data'!$E$5,0,10*ROW('Hygiene Data'!E104)),NA())</f>
        <v>#N/A</v>
      </c>
      <c r="BD110" s="300" t="e">
        <f ca="1">+IF(AND(ISNUMBER(OFFSET('Hygiene Data'!$E$7,0,10*ROW('Hygiene Data'!E104))),'Data Summary'!DS110="Yes"),OFFSET('Hygiene Data'!$E$7,0,10*ROW('Hygiene Data'!E104)),NA())</f>
        <v>#N/A</v>
      </c>
      <c r="BE110" s="300" t="e">
        <f ca="1">+IF(AND(ISNUMBER(OFFSET('Hygiene Data'!$E$9,0,10*ROW('Hygiene Data'!E104))),'Data Summary'!DT110="Yes"),OFFSET('Hygiene Data'!$E$9,0,10*ROW('Hygiene Data'!E104)),NA())</f>
        <v>#N/A</v>
      </c>
      <c r="BF110" s="300" t="e">
        <f ca="1">+IF(AND(ISNUMBER(OFFSET('Hygiene Data'!$F$5,0,10*ROW('Hygiene Data'!F104))),'Data Summary'!DU110="Yes"),OFFSET('Hygiene Data'!$F$5,0,10*ROW('Hygiene Data'!F104)),NA())</f>
        <v>#N/A</v>
      </c>
      <c r="BG110" s="300" t="e">
        <f ca="1">+IF(AND(ISNUMBER(OFFSET('Hygiene Data'!$F$7,0,10*ROW('Hygiene Data'!F104))),'Data Summary'!DV110="Yes"),OFFSET('Hygiene Data'!$F$7,0,10*ROW('Hygiene Data'!F104)),NA())</f>
        <v>#N/A</v>
      </c>
      <c r="BH110" s="300" t="e">
        <f ca="1">+IF(AND(ISNUMBER(OFFSET('Hygiene Data'!$F$9,0,10*ROW('Hygiene Data'!F104))),'Data Summary'!DW110="Yes"),OFFSET('Hygiene Data'!$F$9,0,10*ROW('Hygiene Data'!F104)),NA())</f>
        <v>#N/A</v>
      </c>
      <c r="BI110" s="300" t="e">
        <f ca="1">+IF(AND(ISNUMBER(OFFSET('Hygiene Data'!$G$5,0,10*ROW('Hygiene Data'!G104))),'Data Summary'!DX110="Yes"),OFFSET('Hygiene Data'!$G$5,0,10*ROW('Hygiene Data'!G104)),NA())</f>
        <v>#N/A</v>
      </c>
      <c r="BJ110" s="300" t="e">
        <f ca="1">+IF(AND(ISNUMBER(OFFSET('Hygiene Data'!$G$7,0,10*ROW('Hygiene Data'!G104))),'Data Summary'!DY110="Yes"),OFFSET('Hygiene Data'!$G$7,0,10*ROW('Hygiene Data'!G104)),NA())</f>
        <v>#N/A</v>
      </c>
      <c r="BK110" s="300" t="e">
        <f ca="1">+IF(AND(ISNUMBER(OFFSET('Hygiene Data'!$G$9,0,10*ROW('Hygiene Data'!G104))),'Data Summary'!DZ110="Yes"),OFFSET('Hygiene Data'!$G$9,0,10*ROW('Hygiene Data'!G104)),NA())</f>
        <v>#N/A</v>
      </c>
      <c r="BL110" s="300" t="e">
        <f ca="1">+IF(AND(ISNUMBER(OFFSET('Hygiene Data'!$H$5,0,10*ROW('Hygiene Data'!H104))),'Data Summary'!EA110="Yes"),OFFSET('Hygiene Data'!$H$5,0,10*ROW('Hygiene Data'!H104)),NA())</f>
        <v>#N/A</v>
      </c>
      <c r="BM110" s="300" t="e">
        <f ca="1">+IF(AND(ISNUMBER(OFFSET('Hygiene Data'!$H$7,0,10*ROW('Hygiene Data'!H104))),'Data Summary'!EB110="Yes"),OFFSET('Hygiene Data'!$H$7,0,10*ROW('Hygiene Data'!H104)),NA())</f>
        <v>#N/A</v>
      </c>
      <c r="BN110" s="300" t="e">
        <f ca="1">+IF(AND(ISNUMBER(OFFSET('Hygiene Data'!$H$9,0,10*ROW('Hygiene Data'!H104))),'Data Summary'!EC110="Yes"),OFFSET('Hygiene Data'!$H$9,0,10*ROW('Hygiene Data'!H104)),NA())</f>
        <v>#N/A</v>
      </c>
      <c r="BO110" s="300" t="e">
        <f ca="1">+IF(AND(ISNUMBER(OFFSET('Hygiene Data'!$I$5,0,10*ROW('Hygiene Data'!I104))),'Data Summary'!ED110="Yes"),OFFSET('Hygiene Data'!$I$5,0,10*ROW('Hygiene Data'!I104)),NA())</f>
        <v>#N/A</v>
      </c>
      <c r="BP110" s="300" t="e">
        <f ca="1">+IF(AND(ISNUMBER(OFFSET('Hygiene Data'!$I$7,0,10*ROW('Hygiene Data'!I104))),'Data Summary'!EE110="Yes"),OFFSET('Hygiene Data'!$I$7,0,10*ROW('Hygiene Data'!I104)),NA())</f>
        <v>#N/A</v>
      </c>
      <c r="BQ110" s="300" t="e">
        <f ca="1">+IF(AND(ISNUMBER(OFFSET('Hygiene Data'!$I$9,0,10*ROW('Hygiene Data'!I104))),'Data Summary'!EF110="Yes"),OFFSET('Hygiene Data'!$I$9,0,10*ROW('Hygiene Data'!I104)),NA())</f>
        <v>#N/A</v>
      </c>
    </row>
    <row r="111" spans="1:69" x14ac:dyDescent="0.2">
      <c r="A111" s="296" t="e">
        <f ca="1">+RIGHT('Data Summary'!A111,LEN('Data Summary'!A111)-9)</f>
        <v>#VALUE!</v>
      </c>
      <c r="B111" s="270" t="str">
        <f ca="1">+IF(ISTEXT('Data Summary'!B111),'Data Summary'!B111,"")</f>
        <v/>
      </c>
      <c r="C111" s="297" t="e">
        <f ca="1">+VALUE('Data Summary'!C111)</f>
        <v>#VALUE!</v>
      </c>
      <c r="D111" s="298" t="e">
        <f ca="1">+IF(AND(ISNUMBER(OFFSET('Water Data'!$D$4,0,10*ROW('Water Data'!D105))),'Data Summary'!BS111="Yes"),100-OFFSET('Water Data'!$D$4,0,10*ROW('Water Data'!D105)),NA())</f>
        <v>#N/A</v>
      </c>
      <c r="E111" s="298" t="e">
        <f ca="1">+IF(AND(ISNUMBER(OFFSET('Water Data'!$D$6,0,10*ROW('Water Data'!D105))),'Data Summary'!BT111="Yes"),OFFSET('Water Data'!$D$6,0,10*ROW('Water Data'!D105)),NA())</f>
        <v>#N/A</v>
      </c>
      <c r="F111" s="298" t="e">
        <f ca="1">+IF(AND(ISNUMBER(OFFSET('Water Data'!$D$9,0,10*ROW('Water Data'!D105))),'Data Summary'!BU111="Yes"),OFFSET('Water Data'!$D$9,0,10*ROW('Water Data'!D105)),NA())</f>
        <v>#N/A</v>
      </c>
      <c r="G111" s="298" t="e">
        <f ca="1">+IF(AND(ISNUMBER(OFFSET('Water Data'!$E$4,0,10*ROW('Water Data'!E105))),'Data Summary'!BV111="Yes"),100-OFFSET('Water Data'!$E$4,0,10*ROW('Water Data'!E105)),NA())</f>
        <v>#N/A</v>
      </c>
      <c r="H111" s="298" t="e">
        <f ca="1">+IF(AND(ISNUMBER(OFFSET('Water Data'!$E$6,0,10*ROW('Water Data'!E105))),'Data Summary'!BW111="Yes"),OFFSET('Water Data'!$E$6,0,10*ROW('Water Data'!E105)),NA())</f>
        <v>#N/A</v>
      </c>
      <c r="I111" s="298" t="e">
        <f ca="1">+IF(AND(ISNUMBER(OFFSET('Water Data'!$E$9,0,10*ROW('Water Data'!E105))),'Data Summary'!BX111="Yes"),OFFSET('Water Data'!$E$9,0,10*ROW('Water Data'!E105)),NA())</f>
        <v>#N/A</v>
      </c>
      <c r="J111" s="298" t="e">
        <f ca="1">+IF(AND(ISNUMBER(OFFSET('Water Data'!$F$4,0,10*ROW('Water Data'!F105))),'Data Summary'!BY111="Yes"),100-OFFSET('Water Data'!$F$4,0,10*ROW('Water Data'!F105)),NA())</f>
        <v>#N/A</v>
      </c>
      <c r="K111" s="298" t="e">
        <f ca="1">+IF(AND(ISNUMBER(OFFSET('Water Data'!$F$6,0,10*ROW('Water Data'!F105))),'Data Summary'!BZ111="Yes"),OFFSET('Water Data'!$F$6,0,10*ROW('Water Data'!F105)),NA())</f>
        <v>#N/A</v>
      </c>
      <c r="L111" s="298" t="e">
        <f ca="1">+IF(AND(ISNUMBER(OFFSET('Water Data'!$F$9,0,10*ROW('Water Data'!F105))),'Data Summary'!CA111="Yes"),OFFSET('Water Data'!$F$9,0,10*ROW('Water Data'!F105)),NA())</f>
        <v>#N/A</v>
      </c>
      <c r="M111" s="298" t="e">
        <f ca="1">+IF(AND(ISNUMBER(OFFSET('Water Data'!$G$4,0,10*ROW('Water Data'!G105))),'Data Summary'!CB111="Yes"),100-OFFSET('Water Data'!$G$4,0,10*ROW('Water Data'!G105)),NA())</f>
        <v>#N/A</v>
      </c>
      <c r="N111" s="298" t="e">
        <f ca="1">+IF(AND(ISNUMBER(OFFSET('Water Data'!$G$6,0,10*ROW('Water Data'!G105))),'Data Summary'!CC111="Yes"),OFFSET('Water Data'!$G$6,0,10*ROW('Water Data'!G105)),NA())</f>
        <v>#N/A</v>
      </c>
      <c r="O111" s="298" t="e">
        <f ca="1">+IF(AND(ISNUMBER(OFFSET('Water Data'!$G$9,0,10*ROW('Water Data'!G105))),'Data Summary'!CD111="Yes"),OFFSET('Water Data'!$G$9,0,10*ROW('Water Data'!G105)),NA())</f>
        <v>#N/A</v>
      </c>
      <c r="P111" s="298" t="e">
        <f ca="1">+IF(AND(ISNUMBER(OFFSET('Water Data'!$H$4,0,10*ROW('Water Data'!H105))),'Data Summary'!CE111="Yes"),100-OFFSET('Water Data'!$H$4,0,10*ROW('Water Data'!H105)),NA())</f>
        <v>#N/A</v>
      </c>
      <c r="Q111" s="298" t="e">
        <f ca="1">+IF(AND(ISNUMBER(OFFSET('Water Data'!$H$6,0,10*ROW('Water Data'!H105))),'Data Summary'!CF111="Yes"),OFFSET('Water Data'!$H$6,0,10*ROW('Water Data'!H105)),NA())</f>
        <v>#N/A</v>
      </c>
      <c r="R111" s="298" t="e">
        <f ca="1">+IF(AND(ISNUMBER(OFFSET('Water Data'!$H$9,0,10*ROW('Water Data'!H105))),'Data Summary'!CG111="Yes"),OFFSET('Water Data'!$H$9,0,10*ROW('Water Data'!H105)),NA())</f>
        <v>#N/A</v>
      </c>
      <c r="S111" s="298" t="e">
        <f ca="1">+IF(AND(ISNUMBER(OFFSET('Water Data'!$I$4,0,10*ROW('Water Data'!I105))),'Data Summary'!CH111="Yes"),100-OFFSET('Water Data'!$I$4,0,10*ROW('Water Data'!I105)),NA())</f>
        <v>#N/A</v>
      </c>
      <c r="T111" s="298" t="e">
        <f ca="1">+IF(AND(ISNUMBER(OFFSET('Water Data'!$I$6,0,10*ROW('Water Data'!I105))),'Data Summary'!CI111="Yes"),OFFSET('Water Data'!$I$6,0,10*ROW('Water Data'!I105)),NA())</f>
        <v>#N/A</v>
      </c>
      <c r="U111" s="298" t="e">
        <f ca="1">+IF(AND(ISNUMBER(OFFSET('Water Data'!$I$9,0,10*ROW('Water Data'!I105))),'Data Summary'!CJ111="Yes"),OFFSET('Water Data'!$I$9,0,10*ROW('Water Data'!I105)),NA())</f>
        <v>#N/A</v>
      </c>
      <c r="V111" s="299" t="e">
        <f ca="1">+IF(AND(ISNUMBER(OFFSET('Sanitation Data'!$D$4,0,10*ROW('Sanitation Data'!D105))),'Data Summary'!CK111="Yes"),100-OFFSET('Sanitation Data'!$D$4,0,10*ROW('Sanitation Data'!D105)),NA())</f>
        <v>#N/A</v>
      </c>
      <c r="W111" s="299" t="e">
        <f ca="1">+IF(AND(ISNUMBER(OFFSET('Sanitation Data'!$D$6,0,10*ROW('Sanitation Data'!D105))),'Data Summary'!CL111="Yes"),OFFSET('Sanitation Data'!$D$6,0,10*ROW('Sanitation Data'!D105)),NA())</f>
        <v>#N/A</v>
      </c>
      <c r="X111" s="299" t="e">
        <f ca="1">+IF(AND(ISNUMBER(OFFSET('Sanitation Data'!$D$10,0,10*ROW('Sanitation Data'!D105))),'Data Summary'!CM111="Yes"),OFFSET('Sanitation Data'!$D$10,0,10*ROW('Sanitation Data'!D105)),NA())</f>
        <v>#N/A</v>
      </c>
      <c r="Y111" s="299" t="e">
        <f ca="1">+IF(AND(ISNUMBER(OFFSET('Sanitation Data'!$D$11,0,10*ROW('Sanitation Data'!D105))),'Data Summary'!CN111="Yes"),OFFSET('Sanitation Data'!$D$11,0,10*ROW('Sanitation Data'!D105)),NA())</f>
        <v>#N/A</v>
      </c>
      <c r="Z111" s="299" t="e">
        <f ca="1">+IF(AND(ISNUMBER(OFFSET('Sanitation Data'!$D$12,0,10*ROW('Sanitation Data'!D105))),'Data Summary'!CO111="Yes"),OFFSET('Sanitation Data'!$D$12,0,10*ROW('Sanitation Data'!D105)),NA())</f>
        <v>#N/A</v>
      </c>
      <c r="AA111" s="299" t="e">
        <f ca="1">+IF(AND(ISNUMBER(OFFSET('Sanitation Data'!$E$4,0,10*ROW('Sanitation Data'!E105))),'Data Summary'!CP111="Yes"),100-OFFSET('Sanitation Data'!$E$4,0,10*ROW('Sanitation Data'!E105)),NA())</f>
        <v>#N/A</v>
      </c>
      <c r="AB111" s="299" t="e">
        <f ca="1">+IF(AND(ISNUMBER(OFFSET('Sanitation Data'!$E$6,0,10*ROW('Sanitation Data'!E105))),'Data Summary'!CQ111="Yes"),OFFSET('Sanitation Data'!$E$6,0,10*ROW('Sanitation Data'!E105)),NA())</f>
        <v>#N/A</v>
      </c>
      <c r="AC111" s="299" t="e">
        <f ca="1">+IF(AND(ISNUMBER(OFFSET('Sanitation Data'!$E$10,0,10*ROW('Sanitation Data'!E105))),'Data Summary'!CR111="Yes"),OFFSET('Sanitation Data'!$E$10,0,10*ROW('Sanitation Data'!E105)),NA())</f>
        <v>#N/A</v>
      </c>
      <c r="AD111" s="299" t="e">
        <f ca="1">+IF(AND(ISNUMBER(OFFSET('Sanitation Data'!$E$11,0,10*ROW('Sanitation Data'!E105))),'Data Summary'!CS111="Yes"),OFFSET('Sanitation Data'!$E$11,0,10*ROW('Sanitation Data'!E105)),NA())</f>
        <v>#N/A</v>
      </c>
      <c r="AE111" s="299" t="e">
        <f ca="1">+IF(AND(ISNUMBER(OFFSET('Sanitation Data'!$E$12,0,10*ROW('Sanitation Data'!E105))),'Data Summary'!CT111="Yes"),OFFSET('Sanitation Data'!$E$12,0,10*ROW('Sanitation Data'!E105)),NA())</f>
        <v>#N/A</v>
      </c>
      <c r="AF111" s="299" t="e">
        <f ca="1">+IF(AND(ISNUMBER(OFFSET('Sanitation Data'!$F$4,0,10*ROW('Sanitation Data'!F105))),'Data Summary'!CU111="Yes"),100-OFFSET('Sanitation Data'!$F$4,0,10*ROW('Sanitation Data'!F105)),NA())</f>
        <v>#N/A</v>
      </c>
      <c r="AG111" s="299" t="e">
        <f ca="1">+IF(AND(ISNUMBER(OFFSET('Sanitation Data'!$F$6,0,10*ROW('Sanitation Data'!F105))),'Data Summary'!CV111="Yes"),OFFSET('Sanitation Data'!$F$6,0,10*ROW('Sanitation Data'!F105)),NA())</f>
        <v>#N/A</v>
      </c>
      <c r="AH111" s="299" t="e">
        <f ca="1">+IF(AND(ISNUMBER(OFFSET('Sanitation Data'!$F$10,0,10*ROW('Sanitation Data'!F105))),'Data Summary'!CW111="Yes"),OFFSET('Sanitation Data'!$F$10,0,10*ROW('Sanitation Data'!F105)),NA())</f>
        <v>#N/A</v>
      </c>
      <c r="AI111" s="299" t="e">
        <f ca="1">+IF(AND(ISNUMBER(OFFSET('Sanitation Data'!$F$11,0,10*ROW('Sanitation Data'!F105))),'Data Summary'!CX111="Yes"),OFFSET('Sanitation Data'!$F$11,0,10*ROW('Sanitation Data'!F105)),NA())</f>
        <v>#N/A</v>
      </c>
      <c r="AJ111" s="299" t="e">
        <f ca="1">+IF(AND(ISNUMBER(OFFSET('Sanitation Data'!$F$12,0,10*ROW('Sanitation Data'!F105))),'Data Summary'!CY111="Yes"),OFFSET('Sanitation Data'!$F$12,0,10*ROW('Sanitation Data'!F105)),NA())</f>
        <v>#N/A</v>
      </c>
      <c r="AK111" s="299" t="e">
        <f ca="1">+IF(AND(ISNUMBER(OFFSET('Sanitation Data'!$G$4,0,10*ROW('Sanitation Data'!G105))),'Data Summary'!CZ111="Yes"),100-OFFSET('Sanitation Data'!$G$4,0,10*ROW('Sanitation Data'!G105)),NA())</f>
        <v>#N/A</v>
      </c>
      <c r="AL111" s="299" t="e">
        <f ca="1">+IF(AND(ISNUMBER(OFFSET('Sanitation Data'!$G$6,0,10*ROW('Sanitation Data'!G105))),'Data Summary'!DA111="Yes"),OFFSET('Sanitation Data'!$G$6,0,10*ROW('Sanitation Data'!G105)),NA())</f>
        <v>#N/A</v>
      </c>
      <c r="AM111" s="299" t="e">
        <f ca="1">+IF(AND(ISNUMBER(OFFSET('Sanitation Data'!$G$10,0,10*ROW('Sanitation Data'!G105))),'Data Summary'!DB111="Yes"),OFFSET('Sanitation Data'!$G$10,0,10*ROW('Sanitation Data'!G105)),NA())</f>
        <v>#N/A</v>
      </c>
      <c r="AN111" s="299" t="e">
        <f ca="1">+IF(AND(ISNUMBER(OFFSET('Sanitation Data'!$G$11,0,10*ROW('Sanitation Data'!G105))),'Data Summary'!DC111="Yes"),OFFSET('Sanitation Data'!$G$11,0,10*ROW('Sanitation Data'!G105)),NA())</f>
        <v>#N/A</v>
      </c>
      <c r="AO111" s="299" t="e">
        <f ca="1">+IF(AND(ISNUMBER(OFFSET('Sanitation Data'!$G$12,0,10*ROW('Sanitation Data'!G105))),'Data Summary'!DD111="Yes"),OFFSET('Sanitation Data'!$G$12,0,10*ROW('Sanitation Data'!G105)),NA())</f>
        <v>#N/A</v>
      </c>
      <c r="AP111" s="299" t="e">
        <f ca="1">+IF(AND(ISNUMBER(OFFSET('Sanitation Data'!$H$4,0,10*ROW('Sanitation Data'!H105))),'Data Summary'!DE111="Yes"),100-OFFSET('Sanitation Data'!$H$4,0,10*ROW('Sanitation Data'!H105)),NA())</f>
        <v>#N/A</v>
      </c>
      <c r="AQ111" s="299" t="e">
        <f ca="1">+IF(AND(ISNUMBER(OFFSET('Sanitation Data'!$H$6,0,10*ROW('Sanitation Data'!H105))),'Data Summary'!DF111="Yes"),OFFSET('Sanitation Data'!$H$6,0,10*ROW('Sanitation Data'!H105)),NA())</f>
        <v>#N/A</v>
      </c>
      <c r="AR111" s="299" t="e">
        <f ca="1">+IF(AND(ISNUMBER(OFFSET('Sanitation Data'!$H$10,0,10*ROW('Sanitation Data'!H105))),'Data Summary'!DG111="Yes"),OFFSET('Sanitation Data'!$H$10,0,10*ROW('Sanitation Data'!H105)),NA())</f>
        <v>#N/A</v>
      </c>
      <c r="AS111" s="299" t="e">
        <f ca="1">+IF(AND(ISNUMBER(OFFSET('Sanitation Data'!$H$11,0,10*ROW('Sanitation Data'!H105))),'Data Summary'!DH111="Yes"),OFFSET('Sanitation Data'!$H$11,0,10*ROW('Sanitation Data'!H105)),NA())</f>
        <v>#N/A</v>
      </c>
      <c r="AT111" s="299" t="e">
        <f ca="1">+IF(AND(ISNUMBER(OFFSET('Sanitation Data'!$H$12,0,10*ROW('Sanitation Data'!H105))),'Data Summary'!DI111="Yes"),OFFSET('Sanitation Data'!$H$12,0,10*ROW('Sanitation Data'!H105)),NA())</f>
        <v>#N/A</v>
      </c>
      <c r="AU111" s="299" t="e">
        <f ca="1">+IF(AND(ISNUMBER(OFFSET('Sanitation Data'!$I$4,0,10*ROW('Sanitation Data'!I105))),'Data Summary'!DJ111="Yes"),100-OFFSET('Sanitation Data'!$I$4,0,10*ROW('Sanitation Data'!I105)),NA())</f>
        <v>#N/A</v>
      </c>
      <c r="AV111" s="299" t="e">
        <f ca="1">+IF(AND(ISNUMBER(OFFSET('Sanitation Data'!$I$6,0,10*ROW('Sanitation Data'!I105))),'Data Summary'!DK111="Yes"),OFFSET('Sanitation Data'!$I$6,0,10*ROW('Sanitation Data'!I105)),NA())</f>
        <v>#N/A</v>
      </c>
      <c r="AW111" s="299" t="e">
        <f ca="1">+IF(AND(ISNUMBER(OFFSET('Sanitation Data'!$I$10,0,10*ROW('Sanitation Data'!I105))),'Data Summary'!DL111="Yes"),OFFSET('Sanitation Data'!$I$10,0,10*ROW('Sanitation Data'!I105)),NA())</f>
        <v>#N/A</v>
      </c>
      <c r="AX111" s="299" t="e">
        <f ca="1">+IF(AND(ISNUMBER(OFFSET('Sanitation Data'!$I$11,0,10*ROW('Sanitation Data'!I105))),'Data Summary'!DM111="Yes"),OFFSET('Sanitation Data'!$I$11,0,10*ROW('Sanitation Data'!I105)),NA())</f>
        <v>#N/A</v>
      </c>
      <c r="AY111" s="299" t="e">
        <f ca="1">+IF(AND(ISNUMBER(OFFSET('Sanitation Data'!$I$12,0,10*ROW('Sanitation Data'!I105))),'Data Summary'!DN111="Yes"),OFFSET('Sanitation Data'!$I$12,0,10*ROW('Sanitation Data'!I105)),NA())</f>
        <v>#N/A</v>
      </c>
      <c r="AZ111" s="300" t="e">
        <f ca="1">+IF(AND(ISNUMBER(OFFSET('Hygiene Data'!$D$5,0,10*ROW('Hygiene Data'!D105))),'Data Summary'!DO111="Yes"),OFFSET('Hygiene Data'!$D$5,0,10*ROW('Hygiene Data'!D105)),NA())</f>
        <v>#N/A</v>
      </c>
      <c r="BA111" s="300" t="e">
        <f ca="1">+IF(AND(ISNUMBER(OFFSET('Hygiene Data'!$D$7,0,10*ROW('Hygiene Data'!D105))),'Data Summary'!DP111="Yes"),OFFSET('Hygiene Data'!$D$7,0,10*ROW('Hygiene Data'!D105)),NA())</f>
        <v>#N/A</v>
      </c>
      <c r="BB111" s="300" t="e">
        <f ca="1">+IF(AND(ISNUMBER(OFFSET('Hygiene Data'!$D$9,0,10*ROW('Hygiene Data'!D105))),'Data Summary'!DQ111="Yes"),OFFSET('Hygiene Data'!$D$9,0,10*ROW('Hygiene Data'!D105)),NA())</f>
        <v>#N/A</v>
      </c>
      <c r="BC111" s="300" t="e">
        <f ca="1">+IF(AND(ISNUMBER(OFFSET('Hygiene Data'!$E$5,0,10*ROW('Hygiene Data'!E105))),'Data Summary'!DR111="Yes"),OFFSET('Hygiene Data'!$E$5,0,10*ROW('Hygiene Data'!E105)),NA())</f>
        <v>#N/A</v>
      </c>
      <c r="BD111" s="300" t="e">
        <f ca="1">+IF(AND(ISNUMBER(OFFSET('Hygiene Data'!$E$7,0,10*ROW('Hygiene Data'!E105))),'Data Summary'!DS111="Yes"),OFFSET('Hygiene Data'!$E$7,0,10*ROW('Hygiene Data'!E105)),NA())</f>
        <v>#N/A</v>
      </c>
      <c r="BE111" s="300" t="e">
        <f ca="1">+IF(AND(ISNUMBER(OFFSET('Hygiene Data'!$E$9,0,10*ROW('Hygiene Data'!E105))),'Data Summary'!DT111="Yes"),OFFSET('Hygiene Data'!$E$9,0,10*ROW('Hygiene Data'!E105)),NA())</f>
        <v>#N/A</v>
      </c>
      <c r="BF111" s="300" t="e">
        <f ca="1">+IF(AND(ISNUMBER(OFFSET('Hygiene Data'!$F$5,0,10*ROW('Hygiene Data'!F105))),'Data Summary'!DU111="Yes"),OFFSET('Hygiene Data'!$F$5,0,10*ROW('Hygiene Data'!F105)),NA())</f>
        <v>#N/A</v>
      </c>
      <c r="BG111" s="300" t="e">
        <f ca="1">+IF(AND(ISNUMBER(OFFSET('Hygiene Data'!$F$7,0,10*ROW('Hygiene Data'!F105))),'Data Summary'!DV111="Yes"),OFFSET('Hygiene Data'!$F$7,0,10*ROW('Hygiene Data'!F105)),NA())</f>
        <v>#N/A</v>
      </c>
      <c r="BH111" s="300" t="e">
        <f ca="1">+IF(AND(ISNUMBER(OFFSET('Hygiene Data'!$F$9,0,10*ROW('Hygiene Data'!F105))),'Data Summary'!DW111="Yes"),OFFSET('Hygiene Data'!$F$9,0,10*ROW('Hygiene Data'!F105)),NA())</f>
        <v>#N/A</v>
      </c>
      <c r="BI111" s="300" t="e">
        <f ca="1">+IF(AND(ISNUMBER(OFFSET('Hygiene Data'!$G$5,0,10*ROW('Hygiene Data'!G105))),'Data Summary'!DX111="Yes"),OFFSET('Hygiene Data'!$G$5,0,10*ROW('Hygiene Data'!G105)),NA())</f>
        <v>#N/A</v>
      </c>
      <c r="BJ111" s="300" t="e">
        <f ca="1">+IF(AND(ISNUMBER(OFFSET('Hygiene Data'!$G$7,0,10*ROW('Hygiene Data'!G105))),'Data Summary'!DY111="Yes"),OFFSET('Hygiene Data'!$G$7,0,10*ROW('Hygiene Data'!G105)),NA())</f>
        <v>#N/A</v>
      </c>
      <c r="BK111" s="300" t="e">
        <f ca="1">+IF(AND(ISNUMBER(OFFSET('Hygiene Data'!$G$9,0,10*ROW('Hygiene Data'!G105))),'Data Summary'!DZ111="Yes"),OFFSET('Hygiene Data'!$G$9,0,10*ROW('Hygiene Data'!G105)),NA())</f>
        <v>#N/A</v>
      </c>
      <c r="BL111" s="300" t="e">
        <f ca="1">+IF(AND(ISNUMBER(OFFSET('Hygiene Data'!$H$5,0,10*ROW('Hygiene Data'!H105))),'Data Summary'!EA111="Yes"),OFFSET('Hygiene Data'!$H$5,0,10*ROW('Hygiene Data'!H105)),NA())</f>
        <v>#N/A</v>
      </c>
      <c r="BM111" s="300" t="e">
        <f ca="1">+IF(AND(ISNUMBER(OFFSET('Hygiene Data'!$H$7,0,10*ROW('Hygiene Data'!H105))),'Data Summary'!EB111="Yes"),OFFSET('Hygiene Data'!$H$7,0,10*ROW('Hygiene Data'!H105)),NA())</f>
        <v>#N/A</v>
      </c>
      <c r="BN111" s="300" t="e">
        <f ca="1">+IF(AND(ISNUMBER(OFFSET('Hygiene Data'!$H$9,0,10*ROW('Hygiene Data'!H105))),'Data Summary'!EC111="Yes"),OFFSET('Hygiene Data'!$H$9,0,10*ROW('Hygiene Data'!H105)),NA())</f>
        <v>#N/A</v>
      </c>
      <c r="BO111" s="300" t="e">
        <f ca="1">+IF(AND(ISNUMBER(OFFSET('Hygiene Data'!$I$5,0,10*ROW('Hygiene Data'!I105))),'Data Summary'!ED111="Yes"),OFFSET('Hygiene Data'!$I$5,0,10*ROW('Hygiene Data'!I105)),NA())</f>
        <v>#N/A</v>
      </c>
      <c r="BP111" s="300" t="e">
        <f ca="1">+IF(AND(ISNUMBER(OFFSET('Hygiene Data'!$I$7,0,10*ROW('Hygiene Data'!I105))),'Data Summary'!EE111="Yes"),OFFSET('Hygiene Data'!$I$7,0,10*ROW('Hygiene Data'!I105)),NA())</f>
        <v>#N/A</v>
      </c>
      <c r="BQ111" s="300" t="e">
        <f ca="1">+IF(AND(ISNUMBER(OFFSET('Hygiene Data'!$I$9,0,10*ROW('Hygiene Data'!I105))),'Data Summary'!EF111="Yes"),OFFSET('Hygiene Data'!$I$9,0,10*ROW('Hygiene Data'!I105)),NA())</f>
        <v>#N/A</v>
      </c>
    </row>
    <row r="112" spans="1:69" x14ac:dyDescent="0.2">
      <c r="A112" s="296" t="e">
        <f ca="1">+RIGHT('Data Summary'!A112,LEN('Data Summary'!A112)-9)</f>
        <v>#VALUE!</v>
      </c>
      <c r="B112" s="270" t="str">
        <f ca="1">+IF(ISTEXT('Data Summary'!B112),'Data Summary'!B112,"")</f>
        <v/>
      </c>
      <c r="C112" s="297" t="e">
        <f ca="1">+VALUE('Data Summary'!C112)</f>
        <v>#VALUE!</v>
      </c>
      <c r="D112" s="298" t="e">
        <f ca="1">+IF(AND(ISNUMBER(OFFSET('Water Data'!$D$4,0,10*ROW('Water Data'!D106))),'Data Summary'!BS112="Yes"),100-OFFSET('Water Data'!$D$4,0,10*ROW('Water Data'!D106)),NA())</f>
        <v>#N/A</v>
      </c>
      <c r="E112" s="298" t="e">
        <f ca="1">+IF(AND(ISNUMBER(OFFSET('Water Data'!$D$6,0,10*ROW('Water Data'!D106))),'Data Summary'!BT112="Yes"),OFFSET('Water Data'!$D$6,0,10*ROW('Water Data'!D106)),NA())</f>
        <v>#N/A</v>
      </c>
      <c r="F112" s="298" t="e">
        <f ca="1">+IF(AND(ISNUMBER(OFFSET('Water Data'!$D$9,0,10*ROW('Water Data'!D106))),'Data Summary'!BU112="Yes"),OFFSET('Water Data'!$D$9,0,10*ROW('Water Data'!D106)),NA())</f>
        <v>#N/A</v>
      </c>
      <c r="G112" s="298" t="e">
        <f ca="1">+IF(AND(ISNUMBER(OFFSET('Water Data'!$E$4,0,10*ROW('Water Data'!E106))),'Data Summary'!BV112="Yes"),100-OFFSET('Water Data'!$E$4,0,10*ROW('Water Data'!E106)),NA())</f>
        <v>#N/A</v>
      </c>
      <c r="H112" s="298" t="e">
        <f ca="1">+IF(AND(ISNUMBER(OFFSET('Water Data'!$E$6,0,10*ROW('Water Data'!E106))),'Data Summary'!BW112="Yes"),OFFSET('Water Data'!$E$6,0,10*ROW('Water Data'!E106)),NA())</f>
        <v>#N/A</v>
      </c>
      <c r="I112" s="298" t="e">
        <f ca="1">+IF(AND(ISNUMBER(OFFSET('Water Data'!$E$9,0,10*ROW('Water Data'!E106))),'Data Summary'!BX112="Yes"),OFFSET('Water Data'!$E$9,0,10*ROW('Water Data'!E106)),NA())</f>
        <v>#N/A</v>
      </c>
      <c r="J112" s="298" t="e">
        <f ca="1">+IF(AND(ISNUMBER(OFFSET('Water Data'!$F$4,0,10*ROW('Water Data'!F106))),'Data Summary'!BY112="Yes"),100-OFFSET('Water Data'!$F$4,0,10*ROW('Water Data'!F106)),NA())</f>
        <v>#N/A</v>
      </c>
      <c r="K112" s="298" t="e">
        <f ca="1">+IF(AND(ISNUMBER(OFFSET('Water Data'!$F$6,0,10*ROW('Water Data'!F106))),'Data Summary'!BZ112="Yes"),OFFSET('Water Data'!$F$6,0,10*ROW('Water Data'!F106)),NA())</f>
        <v>#N/A</v>
      </c>
      <c r="L112" s="298" t="e">
        <f ca="1">+IF(AND(ISNUMBER(OFFSET('Water Data'!$F$9,0,10*ROW('Water Data'!F106))),'Data Summary'!CA112="Yes"),OFFSET('Water Data'!$F$9,0,10*ROW('Water Data'!F106)),NA())</f>
        <v>#N/A</v>
      </c>
      <c r="M112" s="298" t="e">
        <f ca="1">+IF(AND(ISNUMBER(OFFSET('Water Data'!$G$4,0,10*ROW('Water Data'!G106))),'Data Summary'!CB112="Yes"),100-OFFSET('Water Data'!$G$4,0,10*ROW('Water Data'!G106)),NA())</f>
        <v>#N/A</v>
      </c>
      <c r="N112" s="298" t="e">
        <f ca="1">+IF(AND(ISNUMBER(OFFSET('Water Data'!$G$6,0,10*ROW('Water Data'!G106))),'Data Summary'!CC112="Yes"),OFFSET('Water Data'!$G$6,0,10*ROW('Water Data'!G106)),NA())</f>
        <v>#N/A</v>
      </c>
      <c r="O112" s="298" t="e">
        <f ca="1">+IF(AND(ISNUMBER(OFFSET('Water Data'!$G$9,0,10*ROW('Water Data'!G106))),'Data Summary'!CD112="Yes"),OFFSET('Water Data'!$G$9,0,10*ROW('Water Data'!G106)),NA())</f>
        <v>#N/A</v>
      </c>
      <c r="P112" s="298" t="e">
        <f ca="1">+IF(AND(ISNUMBER(OFFSET('Water Data'!$H$4,0,10*ROW('Water Data'!H106))),'Data Summary'!CE112="Yes"),100-OFFSET('Water Data'!$H$4,0,10*ROW('Water Data'!H106)),NA())</f>
        <v>#N/A</v>
      </c>
      <c r="Q112" s="298" t="e">
        <f ca="1">+IF(AND(ISNUMBER(OFFSET('Water Data'!$H$6,0,10*ROW('Water Data'!H106))),'Data Summary'!CF112="Yes"),OFFSET('Water Data'!$H$6,0,10*ROW('Water Data'!H106)),NA())</f>
        <v>#N/A</v>
      </c>
      <c r="R112" s="298" t="e">
        <f ca="1">+IF(AND(ISNUMBER(OFFSET('Water Data'!$H$9,0,10*ROW('Water Data'!H106))),'Data Summary'!CG112="Yes"),OFFSET('Water Data'!$H$9,0,10*ROW('Water Data'!H106)),NA())</f>
        <v>#N/A</v>
      </c>
      <c r="S112" s="298" t="e">
        <f ca="1">+IF(AND(ISNUMBER(OFFSET('Water Data'!$I$4,0,10*ROW('Water Data'!I106))),'Data Summary'!CH112="Yes"),100-OFFSET('Water Data'!$I$4,0,10*ROW('Water Data'!I106)),NA())</f>
        <v>#N/A</v>
      </c>
      <c r="T112" s="298" t="e">
        <f ca="1">+IF(AND(ISNUMBER(OFFSET('Water Data'!$I$6,0,10*ROW('Water Data'!I106))),'Data Summary'!CI112="Yes"),OFFSET('Water Data'!$I$6,0,10*ROW('Water Data'!I106)),NA())</f>
        <v>#N/A</v>
      </c>
      <c r="U112" s="298" t="e">
        <f ca="1">+IF(AND(ISNUMBER(OFFSET('Water Data'!$I$9,0,10*ROW('Water Data'!I106))),'Data Summary'!CJ112="Yes"),OFFSET('Water Data'!$I$9,0,10*ROW('Water Data'!I106)),NA())</f>
        <v>#N/A</v>
      </c>
      <c r="V112" s="299" t="e">
        <f ca="1">+IF(AND(ISNUMBER(OFFSET('Sanitation Data'!$D$4,0,10*ROW('Sanitation Data'!D106))),'Data Summary'!CK112="Yes"),100-OFFSET('Sanitation Data'!$D$4,0,10*ROW('Sanitation Data'!D106)),NA())</f>
        <v>#N/A</v>
      </c>
      <c r="W112" s="299" t="e">
        <f ca="1">+IF(AND(ISNUMBER(OFFSET('Sanitation Data'!$D$6,0,10*ROW('Sanitation Data'!D106))),'Data Summary'!CL112="Yes"),OFFSET('Sanitation Data'!$D$6,0,10*ROW('Sanitation Data'!D106)),NA())</f>
        <v>#N/A</v>
      </c>
      <c r="X112" s="299" t="e">
        <f ca="1">+IF(AND(ISNUMBER(OFFSET('Sanitation Data'!$D$10,0,10*ROW('Sanitation Data'!D106))),'Data Summary'!CM112="Yes"),OFFSET('Sanitation Data'!$D$10,0,10*ROW('Sanitation Data'!D106)),NA())</f>
        <v>#N/A</v>
      </c>
      <c r="Y112" s="299" t="e">
        <f ca="1">+IF(AND(ISNUMBER(OFFSET('Sanitation Data'!$D$11,0,10*ROW('Sanitation Data'!D106))),'Data Summary'!CN112="Yes"),OFFSET('Sanitation Data'!$D$11,0,10*ROW('Sanitation Data'!D106)),NA())</f>
        <v>#N/A</v>
      </c>
      <c r="Z112" s="299" t="e">
        <f ca="1">+IF(AND(ISNUMBER(OFFSET('Sanitation Data'!$D$12,0,10*ROW('Sanitation Data'!D106))),'Data Summary'!CO112="Yes"),OFFSET('Sanitation Data'!$D$12,0,10*ROW('Sanitation Data'!D106)),NA())</f>
        <v>#N/A</v>
      </c>
      <c r="AA112" s="299" t="e">
        <f ca="1">+IF(AND(ISNUMBER(OFFSET('Sanitation Data'!$E$4,0,10*ROW('Sanitation Data'!E106))),'Data Summary'!CP112="Yes"),100-OFFSET('Sanitation Data'!$E$4,0,10*ROW('Sanitation Data'!E106)),NA())</f>
        <v>#N/A</v>
      </c>
      <c r="AB112" s="299" t="e">
        <f ca="1">+IF(AND(ISNUMBER(OFFSET('Sanitation Data'!$E$6,0,10*ROW('Sanitation Data'!E106))),'Data Summary'!CQ112="Yes"),OFFSET('Sanitation Data'!$E$6,0,10*ROW('Sanitation Data'!E106)),NA())</f>
        <v>#N/A</v>
      </c>
      <c r="AC112" s="299" t="e">
        <f ca="1">+IF(AND(ISNUMBER(OFFSET('Sanitation Data'!$E$10,0,10*ROW('Sanitation Data'!E106))),'Data Summary'!CR112="Yes"),OFFSET('Sanitation Data'!$E$10,0,10*ROW('Sanitation Data'!E106)),NA())</f>
        <v>#N/A</v>
      </c>
      <c r="AD112" s="299" t="e">
        <f ca="1">+IF(AND(ISNUMBER(OFFSET('Sanitation Data'!$E$11,0,10*ROW('Sanitation Data'!E106))),'Data Summary'!CS112="Yes"),OFFSET('Sanitation Data'!$E$11,0,10*ROW('Sanitation Data'!E106)),NA())</f>
        <v>#N/A</v>
      </c>
      <c r="AE112" s="299" t="e">
        <f ca="1">+IF(AND(ISNUMBER(OFFSET('Sanitation Data'!$E$12,0,10*ROW('Sanitation Data'!E106))),'Data Summary'!CT112="Yes"),OFFSET('Sanitation Data'!$E$12,0,10*ROW('Sanitation Data'!E106)),NA())</f>
        <v>#N/A</v>
      </c>
      <c r="AF112" s="299" t="e">
        <f ca="1">+IF(AND(ISNUMBER(OFFSET('Sanitation Data'!$F$4,0,10*ROW('Sanitation Data'!F106))),'Data Summary'!CU112="Yes"),100-OFFSET('Sanitation Data'!$F$4,0,10*ROW('Sanitation Data'!F106)),NA())</f>
        <v>#N/A</v>
      </c>
      <c r="AG112" s="299" t="e">
        <f ca="1">+IF(AND(ISNUMBER(OFFSET('Sanitation Data'!$F$6,0,10*ROW('Sanitation Data'!F106))),'Data Summary'!CV112="Yes"),OFFSET('Sanitation Data'!$F$6,0,10*ROW('Sanitation Data'!F106)),NA())</f>
        <v>#N/A</v>
      </c>
      <c r="AH112" s="299" t="e">
        <f ca="1">+IF(AND(ISNUMBER(OFFSET('Sanitation Data'!$F$10,0,10*ROW('Sanitation Data'!F106))),'Data Summary'!CW112="Yes"),OFFSET('Sanitation Data'!$F$10,0,10*ROW('Sanitation Data'!F106)),NA())</f>
        <v>#N/A</v>
      </c>
      <c r="AI112" s="299" t="e">
        <f ca="1">+IF(AND(ISNUMBER(OFFSET('Sanitation Data'!$F$11,0,10*ROW('Sanitation Data'!F106))),'Data Summary'!CX112="Yes"),OFFSET('Sanitation Data'!$F$11,0,10*ROW('Sanitation Data'!F106)),NA())</f>
        <v>#N/A</v>
      </c>
      <c r="AJ112" s="299" t="e">
        <f ca="1">+IF(AND(ISNUMBER(OFFSET('Sanitation Data'!$F$12,0,10*ROW('Sanitation Data'!F106))),'Data Summary'!CY112="Yes"),OFFSET('Sanitation Data'!$F$12,0,10*ROW('Sanitation Data'!F106)),NA())</f>
        <v>#N/A</v>
      </c>
      <c r="AK112" s="299" t="e">
        <f ca="1">+IF(AND(ISNUMBER(OFFSET('Sanitation Data'!$G$4,0,10*ROW('Sanitation Data'!G106))),'Data Summary'!CZ112="Yes"),100-OFFSET('Sanitation Data'!$G$4,0,10*ROW('Sanitation Data'!G106)),NA())</f>
        <v>#N/A</v>
      </c>
      <c r="AL112" s="299" t="e">
        <f ca="1">+IF(AND(ISNUMBER(OFFSET('Sanitation Data'!$G$6,0,10*ROW('Sanitation Data'!G106))),'Data Summary'!DA112="Yes"),OFFSET('Sanitation Data'!$G$6,0,10*ROW('Sanitation Data'!G106)),NA())</f>
        <v>#N/A</v>
      </c>
      <c r="AM112" s="299" t="e">
        <f ca="1">+IF(AND(ISNUMBER(OFFSET('Sanitation Data'!$G$10,0,10*ROW('Sanitation Data'!G106))),'Data Summary'!DB112="Yes"),OFFSET('Sanitation Data'!$G$10,0,10*ROW('Sanitation Data'!G106)),NA())</f>
        <v>#N/A</v>
      </c>
      <c r="AN112" s="299" t="e">
        <f ca="1">+IF(AND(ISNUMBER(OFFSET('Sanitation Data'!$G$11,0,10*ROW('Sanitation Data'!G106))),'Data Summary'!DC112="Yes"),OFFSET('Sanitation Data'!$G$11,0,10*ROW('Sanitation Data'!G106)),NA())</f>
        <v>#N/A</v>
      </c>
      <c r="AO112" s="299" t="e">
        <f ca="1">+IF(AND(ISNUMBER(OFFSET('Sanitation Data'!$G$12,0,10*ROW('Sanitation Data'!G106))),'Data Summary'!DD112="Yes"),OFFSET('Sanitation Data'!$G$12,0,10*ROW('Sanitation Data'!G106)),NA())</f>
        <v>#N/A</v>
      </c>
      <c r="AP112" s="299" t="e">
        <f ca="1">+IF(AND(ISNUMBER(OFFSET('Sanitation Data'!$H$4,0,10*ROW('Sanitation Data'!H106))),'Data Summary'!DE112="Yes"),100-OFFSET('Sanitation Data'!$H$4,0,10*ROW('Sanitation Data'!H106)),NA())</f>
        <v>#N/A</v>
      </c>
      <c r="AQ112" s="299" t="e">
        <f ca="1">+IF(AND(ISNUMBER(OFFSET('Sanitation Data'!$H$6,0,10*ROW('Sanitation Data'!H106))),'Data Summary'!DF112="Yes"),OFFSET('Sanitation Data'!$H$6,0,10*ROW('Sanitation Data'!H106)),NA())</f>
        <v>#N/A</v>
      </c>
      <c r="AR112" s="299" t="e">
        <f ca="1">+IF(AND(ISNUMBER(OFFSET('Sanitation Data'!$H$10,0,10*ROW('Sanitation Data'!H106))),'Data Summary'!DG112="Yes"),OFFSET('Sanitation Data'!$H$10,0,10*ROW('Sanitation Data'!H106)),NA())</f>
        <v>#N/A</v>
      </c>
      <c r="AS112" s="299" t="e">
        <f ca="1">+IF(AND(ISNUMBER(OFFSET('Sanitation Data'!$H$11,0,10*ROW('Sanitation Data'!H106))),'Data Summary'!DH112="Yes"),OFFSET('Sanitation Data'!$H$11,0,10*ROW('Sanitation Data'!H106)),NA())</f>
        <v>#N/A</v>
      </c>
      <c r="AT112" s="299" t="e">
        <f ca="1">+IF(AND(ISNUMBER(OFFSET('Sanitation Data'!$H$12,0,10*ROW('Sanitation Data'!H106))),'Data Summary'!DI112="Yes"),OFFSET('Sanitation Data'!$H$12,0,10*ROW('Sanitation Data'!H106)),NA())</f>
        <v>#N/A</v>
      </c>
      <c r="AU112" s="299" t="e">
        <f ca="1">+IF(AND(ISNUMBER(OFFSET('Sanitation Data'!$I$4,0,10*ROW('Sanitation Data'!I106))),'Data Summary'!DJ112="Yes"),100-OFFSET('Sanitation Data'!$I$4,0,10*ROW('Sanitation Data'!I106)),NA())</f>
        <v>#N/A</v>
      </c>
      <c r="AV112" s="299" t="e">
        <f ca="1">+IF(AND(ISNUMBER(OFFSET('Sanitation Data'!$I$6,0,10*ROW('Sanitation Data'!I106))),'Data Summary'!DK112="Yes"),OFFSET('Sanitation Data'!$I$6,0,10*ROW('Sanitation Data'!I106)),NA())</f>
        <v>#N/A</v>
      </c>
      <c r="AW112" s="299" t="e">
        <f ca="1">+IF(AND(ISNUMBER(OFFSET('Sanitation Data'!$I$10,0,10*ROW('Sanitation Data'!I106))),'Data Summary'!DL112="Yes"),OFFSET('Sanitation Data'!$I$10,0,10*ROW('Sanitation Data'!I106)),NA())</f>
        <v>#N/A</v>
      </c>
      <c r="AX112" s="299" t="e">
        <f ca="1">+IF(AND(ISNUMBER(OFFSET('Sanitation Data'!$I$11,0,10*ROW('Sanitation Data'!I106))),'Data Summary'!DM112="Yes"),OFFSET('Sanitation Data'!$I$11,0,10*ROW('Sanitation Data'!I106)),NA())</f>
        <v>#N/A</v>
      </c>
      <c r="AY112" s="299" t="e">
        <f ca="1">+IF(AND(ISNUMBER(OFFSET('Sanitation Data'!$I$12,0,10*ROW('Sanitation Data'!I106))),'Data Summary'!DN112="Yes"),OFFSET('Sanitation Data'!$I$12,0,10*ROW('Sanitation Data'!I106)),NA())</f>
        <v>#N/A</v>
      </c>
      <c r="AZ112" s="300" t="e">
        <f ca="1">+IF(AND(ISNUMBER(OFFSET('Hygiene Data'!$D$5,0,10*ROW('Hygiene Data'!D106))),'Data Summary'!DO112="Yes"),OFFSET('Hygiene Data'!$D$5,0,10*ROW('Hygiene Data'!D106)),NA())</f>
        <v>#N/A</v>
      </c>
      <c r="BA112" s="300" t="e">
        <f ca="1">+IF(AND(ISNUMBER(OFFSET('Hygiene Data'!$D$7,0,10*ROW('Hygiene Data'!D106))),'Data Summary'!DP112="Yes"),OFFSET('Hygiene Data'!$D$7,0,10*ROW('Hygiene Data'!D106)),NA())</f>
        <v>#N/A</v>
      </c>
      <c r="BB112" s="300" t="e">
        <f ca="1">+IF(AND(ISNUMBER(OFFSET('Hygiene Data'!$D$9,0,10*ROW('Hygiene Data'!D106))),'Data Summary'!DQ112="Yes"),OFFSET('Hygiene Data'!$D$9,0,10*ROW('Hygiene Data'!D106)),NA())</f>
        <v>#N/A</v>
      </c>
      <c r="BC112" s="300" t="e">
        <f ca="1">+IF(AND(ISNUMBER(OFFSET('Hygiene Data'!$E$5,0,10*ROW('Hygiene Data'!E106))),'Data Summary'!DR112="Yes"),OFFSET('Hygiene Data'!$E$5,0,10*ROW('Hygiene Data'!E106)),NA())</f>
        <v>#N/A</v>
      </c>
      <c r="BD112" s="300" t="e">
        <f ca="1">+IF(AND(ISNUMBER(OFFSET('Hygiene Data'!$E$7,0,10*ROW('Hygiene Data'!E106))),'Data Summary'!DS112="Yes"),OFFSET('Hygiene Data'!$E$7,0,10*ROW('Hygiene Data'!E106)),NA())</f>
        <v>#N/A</v>
      </c>
      <c r="BE112" s="300" t="e">
        <f ca="1">+IF(AND(ISNUMBER(OFFSET('Hygiene Data'!$E$9,0,10*ROW('Hygiene Data'!E106))),'Data Summary'!DT112="Yes"),OFFSET('Hygiene Data'!$E$9,0,10*ROW('Hygiene Data'!E106)),NA())</f>
        <v>#N/A</v>
      </c>
      <c r="BF112" s="300" t="e">
        <f ca="1">+IF(AND(ISNUMBER(OFFSET('Hygiene Data'!$F$5,0,10*ROW('Hygiene Data'!F106))),'Data Summary'!DU112="Yes"),OFFSET('Hygiene Data'!$F$5,0,10*ROW('Hygiene Data'!F106)),NA())</f>
        <v>#N/A</v>
      </c>
      <c r="BG112" s="300" t="e">
        <f ca="1">+IF(AND(ISNUMBER(OFFSET('Hygiene Data'!$F$7,0,10*ROW('Hygiene Data'!F106))),'Data Summary'!DV112="Yes"),OFFSET('Hygiene Data'!$F$7,0,10*ROW('Hygiene Data'!F106)),NA())</f>
        <v>#N/A</v>
      </c>
      <c r="BH112" s="300" t="e">
        <f ca="1">+IF(AND(ISNUMBER(OFFSET('Hygiene Data'!$F$9,0,10*ROW('Hygiene Data'!F106))),'Data Summary'!DW112="Yes"),OFFSET('Hygiene Data'!$F$9,0,10*ROW('Hygiene Data'!F106)),NA())</f>
        <v>#N/A</v>
      </c>
      <c r="BI112" s="300" t="e">
        <f ca="1">+IF(AND(ISNUMBER(OFFSET('Hygiene Data'!$G$5,0,10*ROW('Hygiene Data'!G106))),'Data Summary'!DX112="Yes"),OFFSET('Hygiene Data'!$G$5,0,10*ROW('Hygiene Data'!G106)),NA())</f>
        <v>#N/A</v>
      </c>
      <c r="BJ112" s="300" t="e">
        <f ca="1">+IF(AND(ISNUMBER(OFFSET('Hygiene Data'!$G$7,0,10*ROW('Hygiene Data'!G106))),'Data Summary'!DY112="Yes"),OFFSET('Hygiene Data'!$G$7,0,10*ROW('Hygiene Data'!G106)),NA())</f>
        <v>#N/A</v>
      </c>
      <c r="BK112" s="300" t="e">
        <f ca="1">+IF(AND(ISNUMBER(OFFSET('Hygiene Data'!$G$9,0,10*ROW('Hygiene Data'!G106))),'Data Summary'!DZ112="Yes"),OFFSET('Hygiene Data'!$G$9,0,10*ROW('Hygiene Data'!G106)),NA())</f>
        <v>#N/A</v>
      </c>
      <c r="BL112" s="300" t="e">
        <f ca="1">+IF(AND(ISNUMBER(OFFSET('Hygiene Data'!$H$5,0,10*ROW('Hygiene Data'!H106))),'Data Summary'!EA112="Yes"),OFFSET('Hygiene Data'!$H$5,0,10*ROW('Hygiene Data'!H106)),NA())</f>
        <v>#N/A</v>
      </c>
      <c r="BM112" s="300" t="e">
        <f ca="1">+IF(AND(ISNUMBER(OFFSET('Hygiene Data'!$H$7,0,10*ROW('Hygiene Data'!H106))),'Data Summary'!EB112="Yes"),OFFSET('Hygiene Data'!$H$7,0,10*ROW('Hygiene Data'!H106)),NA())</f>
        <v>#N/A</v>
      </c>
      <c r="BN112" s="300" t="e">
        <f ca="1">+IF(AND(ISNUMBER(OFFSET('Hygiene Data'!$H$9,0,10*ROW('Hygiene Data'!H106))),'Data Summary'!EC112="Yes"),OFFSET('Hygiene Data'!$H$9,0,10*ROW('Hygiene Data'!H106)),NA())</f>
        <v>#N/A</v>
      </c>
      <c r="BO112" s="300" t="e">
        <f ca="1">+IF(AND(ISNUMBER(OFFSET('Hygiene Data'!$I$5,0,10*ROW('Hygiene Data'!I106))),'Data Summary'!ED112="Yes"),OFFSET('Hygiene Data'!$I$5,0,10*ROW('Hygiene Data'!I106)),NA())</f>
        <v>#N/A</v>
      </c>
      <c r="BP112" s="300" t="e">
        <f ca="1">+IF(AND(ISNUMBER(OFFSET('Hygiene Data'!$I$7,0,10*ROW('Hygiene Data'!I106))),'Data Summary'!EE112="Yes"),OFFSET('Hygiene Data'!$I$7,0,10*ROW('Hygiene Data'!I106)),NA())</f>
        <v>#N/A</v>
      </c>
      <c r="BQ112" s="300" t="e">
        <f ca="1">+IF(AND(ISNUMBER(OFFSET('Hygiene Data'!$I$9,0,10*ROW('Hygiene Data'!I106))),'Data Summary'!EF112="Yes"),OFFSET('Hygiene Data'!$I$9,0,10*ROW('Hygiene Data'!I106)),NA())</f>
        <v>#N/A</v>
      </c>
    </row>
    <row r="113" spans="1:69" x14ac:dyDescent="0.2">
      <c r="A113" s="296" t="e">
        <f ca="1">+RIGHT('Data Summary'!A113,LEN('Data Summary'!A113)-9)</f>
        <v>#VALUE!</v>
      </c>
      <c r="B113" s="270" t="str">
        <f ca="1">+IF(ISTEXT('Data Summary'!B113),'Data Summary'!B113,"")</f>
        <v/>
      </c>
      <c r="C113" s="297" t="e">
        <f ca="1">+VALUE('Data Summary'!C113)</f>
        <v>#VALUE!</v>
      </c>
      <c r="D113" s="298" t="e">
        <f ca="1">+IF(AND(ISNUMBER(OFFSET('Water Data'!$D$4,0,10*ROW('Water Data'!D107))),'Data Summary'!BS113="Yes"),100-OFFSET('Water Data'!$D$4,0,10*ROW('Water Data'!D107)),NA())</f>
        <v>#N/A</v>
      </c>
      <c r="E113" s="298" t="e">
        <f ca="1">+IF(AND(ISNUMBER(OFFSET('Water Data'!$D$6,0,10*ROW('Water Data'!D107))),'Data Summary'!BT113="Yes"),OFFSET('Water Data'!$D$6,0,10*ROW('Water Data'!D107)),NA())</f>
        <v>#N/A</v>
      </c>
      <c r="F113" s="298" t="e">
        <f ca="1">+IF(AND(ISNUMBER(OFFSET('Water Data'!$D$9,0,10*ROW('Water Data'!D107))),'Data Summary'!BU113="Yes"),OFFSET('Water Data'!$D$9,0,10*ROW('Water Data'!D107)),NA())</f>
        <v>#N/A</v>
      </c>
      <c r="G113" s="298" t="e">
        <f ca="1">+IF(AND(ISNUMBER(OFFSET('Water Data'!$E$4,0,10*ROW('Water Data'!E107))),'Data Summary'!BV113="Yes"),100-OFFSET('Water Data'!$E$4,0,10*ROW('Water Data'!E107)),NA())</f>
        <v>#N/A</v>
      </c>
      <c r="H113" s="298" t="e">
        <f ca="1">+IF(AND(ISNUMBER(OFFSET('Water Data'!$E$6,0,10*ROW('Water Data'!E107))),'Data Summary'!BW113="Yes"),OFFSET('Water Data'!$E$6,0,10*ROW('Water Data'!E107)),NA())</f>
        <v>#N/A</v>
      </c>
      <c r="I113" s="298" t="e">
        <f ca="1">+IF(AND(ISNUMBER(OFFSET('Water Data'!$E$9,0,10*ROW('Water Data'!E107))),'Data Summary'!BX113="Yes"),OFFSET('Water Data'!$E$9,0,10*ROW('Water Data'!E107)),NA())</f>
        <v>#N/A</v>
      </c>
      <c r="J113" s="298" t="e">
        <f ca="1">+IF(AND(ISNUMBER(OFFSET('Water Data'!$F$4,0,10*ROW('Water Data'!F107))),'Data Summary'!BY113="Yes"),100-OFFSET('Water Data'!$F$4,0,10*ROW('Water Data'!F107)),NA())</f>
        <v>#N/A</v>
      </c>
      <c r="K113" s="298" t="e">
        <f ca="1">+IF(AND(ISNUMBER(OFFSET('Water Data'!$F$6,0,10*ROW('Water Data'!F107))),'Data Summary'!BZ113="Yes"),OFFSET('Water Data'!$F$6,0,10*ROW('Water Data'!F107)),NA())</f>
        <v>#N/A</v>
      </c>
      <c r="L113" s="298" t="e">
        <f ca="1">+IF(AND(ISNUMBER(OFFSET('Water Data'!$F$9,0,10*ROW('Water Data'!F107))),'Data Summary'!CA113="Yes"),OFFSET('Water Data'!$F$9,0,10*ROW('Water Data'!F107)),NA())</f>
        <v>#N/A</v>
      </c>
      <c r="M113" s="298" t="e">
        <f ca="1">+IF(AND(ISNUMBER(OFFSET('Water Data'!$G$4,0,10*ROW('Water Data'!G107))),'Data Summary'!CB113="Yes"),100-OFFSET('Water Data'!$G$4,0,10*ROW('Water Data'!G107)),NA())</f>
        <v>#N/A</v>
      </c>
      <c r="N113" s="298" t="e">
        <f ca="1">+IF(AND(ISNUMBER(OFFSET('Water Data'!$G$6,0,10*ROW('Water Data'!G107))),'Data Summary'!CC113="Yes"),OFFSET('Water Data'!$G$6,0,10*ROW('Water Data'!G107)),NA())</f>
        <v>#N/A</v>
      </c>
      <c r="O113" s="298" t="e">
        <f ca="1">+IF(AND(ISNUMBER(OFFSET('Water Data'!$G$9,0,10*ROW('Water Data'!G107))),'Data Summary'!CD113="Yes"),OFFSET('Water Data'!$G$9,0,10*ROW('Water Data'!G107)),NA())</f>
        <v>#N/A</v>
      </c>
      <c r="P113" s="298" t="e">
        <f ca="1">+IF(AND(ISNUMBER(OFFSET('Water Data'!$H$4,0,10*ROW('Water Data'!H107))),'Data Summary'!CE113="Yes"),100-OFFSET('Water Data'!$H$4,0,10*ROW('Water Data'!H107)),NA())</f>
        <v>#N/A</v>
      </c>
      <c r="Q113" s="298" t="e">
        <f ca="1">+IF(AND(ISNUMBER(OFFSET('Water Data'!$H$6,0,10*ROW('Water Data'!H107))),'Data Summary'!CF113="Yes"),OFFSET('Water Data'!$H$6,0,10*ROW('Water Data'!H107)),NA())</f>
        <v>#N/A</v>
      </c>
      <c r="R113" s="298" t="e">
        <f ca="1">+IF(AND(ISNUMBER(OFFSET('Water Data'!$H$9,0,10*ROW('Water Data'!H107))),'Data Summary'!CG113="Yes"),OFFSET('Water Data'!$H$9,0,10*ROW('Water Data'!H107)),NA())</f>
        <v>#N/A</v>
      </c>
      <c r="S113" s="298" t="e">
        <f ca="1">+IF(AND(ISNUMBER(OFFSET('Water Data'!$I$4,0,10*ROW('Water Data'!I107))),'Data Summary'!CH113="Yes"),100-OFFSET('Water Data'!$I$4,0,10*ROW('Water Data'!I107)),NA())</f>
        <v>#N/A</v>
      </c>
      <c r="T113" s="298" t="e">
        <f ca="1">+IF(AND(ISNUMBER(OFFSET('Water Data'!$I$6,0,10*ROW('Water Data'!I107))),'Data Summary'!CI113="Yes"),OFFSET('Water Data'!$I$6,0,10*ROW('Water Data'!I107)),NA())</f>
        <v>#N/A</v>
      </c>
      <c r="U113" s="298" t="e">
        <f ca="1">+IF(AND(ISNUMBER(OFFSET('Water Data'!$I$9,0,10*ROW('Water Data'!I107))),'Data Summary'!CJ113="Yes"),OFFSET('Water Data'!$I$9,0,10*ROW('Water Data'!I107)),NA())</f>
        <v>#N/A</v>
      </c>
      <c r="V113" s="299" t="e">
        <f ca="1">+IF(AND(ISNUMBER(OFFSET('Sanitation Data'!$D$4,0,10*ROW('Sanitation Data'!D107))),'Data Summary'!CK113="Yes"),100-OFFSET('Sanitation Data'!$D$4,0,10*ROW('Sanitation Data'!D107)),NA())</f>
        <v>#N/A</v>
      </c>
      <c r="W113" s="299" t="e">
        <f ca="1">+IF(AND(ISNUMBER(OFFSET('Sanitation Data'!$D$6,0,10*ROW('Sanitation Data'!D107))),'Data Summary'!CL113="Yes"),OFFSET('Sanitation Data'!$D$6,0,10*ROW('Sanitation Data'!D107)),NA())</f>
        <v>#N/A</v>
      </c>
      <c r="X113" s="299" t="e">
        <f ca="1">+IF(AND(ISNUMBER(OFFSET('Sanitation Data'!$D$10,0,10*ROW('Sanitation Data'!D107))),'Data Summary'!CM113="Yes"),OFFSET('Sanitation Data'!$D$10,0,10*ROW('Sanitation Data'!D107)),NA())</f>
        <v>#N/A</v>
      </c>
      <c r="Y113" s="299" t="e">
        <f ca="1">+IF(AND(ISNUMBER(OFFSET('Sanitation Data'!$D$11,0,10*ROW('Sanitation Data'!D107))),'Data Summary'!CN113="Yes"),OFFSET('Sanitation Data'!$D$11,0,10*ROW('Sanitation Data'!D107)),NA())</f>
        <v>#N/A</v>
      </c>
      <c r="Z113" s="299" t="e">
        <f ca="1">+IF(AND(ISNUMBER(OFFSET('Sanitation Data'!$D$12,0,10*ROW('Sanitation Data'!D107))),'Data Summary'!CO113="Yes"),OFFSET('Sanitation Data'!$D$12,0,10*ROW('Sanitation Data'!D107)),NA())</f>
        <v>#N/A</v>
      </c>
      <c r="AA113" s="299" t="e">
        <f ca="1">+IF(AND(ISNUMBER(OFFSET('Sanitation Data'!$E$4,0,10*ROW('Sanitation Data'!E107))),'Data Summary'!CP113="Yes"),100-OFFSET('Sanitation Data'!$E$4,0,10*ROW('Sanitation Data'!E107)),NA())</f>
        <v>#N/A</v>
      </c>
      <c r="AB113" s="299" t="e">
        <f ca="1">+IF(AND(ISNUMBER(OFFSET('Sanitation Data'!$E$6,0,10*ROW('Sanitation Data'!E107))),'Data Summary'!CQ113="Yes"),OFFSET('Sanitation Data'!$E$6,0,10*ROW('Sanitation Data'!E107)),NA())</f>
        <v>#N/A</v>
      </c>
      <c r="AC113" s="299" t="e">
        <f ca="1">+IF(AND(ISNUMBER(OFFSET('Sanitation Data'!$E$10,0,10*ROW('Sanitation Data'!E107))),'Data Summary'!CR113="Yes"),OFFSET('Sanitation Data'!$E$10,0,10*ROW('Sanitation Data'!E107)),NA())</f>
        <v>#N/A</v>
      </c>
      <c r="AD113" s="299" t="e">
        <f ca="1">+IF(AND(ISNUMBER(OFFSET('Sanitation Data'!$E$11,0,10*ROW('Sanitation Data'!E107))),'Data Summary'!CS113="Yes"),OFFSET('Sanitation Data'!$E$11,0,10*ROW('Sanitation Data'!E107)),NA())</f>
        <v>#N/A</v>
      </c>
      <c r="AE113" s="299" t="e">
        <f ca="1">+IF(AND(ISNUMBER(OFFSET('Sanitation Data'!$E$12,0,10*ROW('Sanitation Data'!E107))),'Data Summary'!CT113="Yes"),OFFSET('Sanitation Data'!$E$12,0,10*ROW('Sanitation Data'!E107)),NA())</f>
        <v>#N/A</v>
      </c>
      <c r="AF113" s="299" t="e">
        <f ca="1">+IF(AND(ISNUMBER(OFFSET('Sanitation Data'!$F$4,0,10*ROW('Sanitation Data'!F107))),'Data Summary'!CU113="Yes"),100-OFFSET('Sanitation Data'!$F$4,0,10*ROW('Sanitation Data'!F107)),NA())</f>
        <v>#N/A</v>
      </c>
      <c r="AG113" s="299" t="e">
        <f ca="1">+IF(AND(ISNUMBER(OFFSET('Sanitation Data'!$F$6,0,10*ROW('Sanitation Data'!F107))),'Data Summary'!CV113="Yes"),OFFSET('Sanitation Data'!$F$6,0,10*ROW('Sanitation Data'!F107)),NA())</f>
        <v>#N/A</v>
      </c>
      <c r="AH113" s="299" t="e">
        <f ca="1">+IF(AND(ISNUMBER(OFFSET('Sanitation Data'!$F$10,0,10*ROW('Sanitation Data'!F107))),'Data Summary'!CW113="Yes"),OFFSET('Sanitation Data'!$F$10,0,10*ROW('Sanitation Data'!F107)),NA())</f>
        <v>#N/A</v>
      </c>
      <c r="AI113" s="299" t="e">
        <f ca="1">+IF(AND(ISNUMBER(OFFSET('Sanitation Data'!$F$11,0,10*ROW('Sanitation Data'!F107))),'Data Summary'!CX113="Yes"),OFFSET('Sanitation Data'!$F$11,0,10*ROW('Sanitation Data'!F107)),NA())</f>
        <v>#N/A</v>
      </c>
      <c r="AJ113" s="299" t="e">
        <f ca="1">+IF(AND(ISNUMBER(OFFSET('Sanitation Data'!$F$12,0,10*ROW('Sanitation Data'!F107))),'Data Summary'!CY113="Yes"),OFFSET('Sanitation Data'!$F$12,0,10*ROW('Sanitation Data'!F107)),NA())</f>
        <v>#N/A</v>
      </c>
      <c r="AK113" s="299" t="e">
        <f ca="1">+IF(AND(ISNUMBER(OFFSET('Sanitation Data'!$G$4,0,10*ROW('Sanitation Data'!G107))),'Data Summary'!CZ113="Yes"),100-OFFSET('Sanitation Data'!$G$4,0,10*ROW('Sanitation Data'!G107)),NA())</f>
        <v>#N/A</v>
      </c>
      <c r="AL113" s="299" t="e">
        <f ca="1">+IF(AND(ISNUMBER(OFFSET('Sanitation Data'!$G$6,0,10*ROW('Sanitation Data'!G107))),'Data Summary'!DA113="Yes"),OFFSET('Sanitation Data'!$G$6,0,10*ROW('Sanitation Data'!G107)),NA())</f>
        <v>#N/A</v>
      </c>
      <c r="AM113" s="299" t="e">
        <f ca="1">+IF(AND(ISNUMBER(OFFSET('Sanitation Data'!$G$10,0,10*ROW('Sanitation Data'!G107))),'Data Summary'!DB113="Yes"),OFFSET('Sanitation Data'!$G$10,0,10*ROW('Sanitation Data'!G107)),NA())</f>
        <v>#N/A</v>
      </c>
      <c r="AN113" s="299" t="e">
        <f ca="1">+IF(AND(ISNUMBER(OFFSET('Sanitation Data'!$G$11,0,10*ROW('Sanitation Data'!G107))),'Data Summary'!DC113="Yes"),OFFSET('Sanitation Data'!$G$11,0,10*ROW('Sanitation Data'!G107)),NA())</f>
        <v>#N/A</v>
      </c>
      <c r="AO113" s="299" t="e">
        <f ca="1">+IF(AND(ISNUMBER(OFFSET('Sanitation Data'!$G$12,0,10*ROW('Sanitation Data'!G107))),'Data Summary'!DD113="Yes"),OFFSET('Sanitation Data'!$G$12,0,10*ROW('Sanitation Data'!G107)),NA())</f>
        <v>#N/A</v>
      </c>
      <c r="AP113" s="299" t="e">
        <f ca="1">+IF(AND(ISNUMBER(OFFSET('Sanitation Data'!$H$4,0,10*ROW('Sanitation Data'!H107))),'Data Summary'!DE113="Yes"),100-OFFSET('Sanitation Data'!$H$4,0,10*ROW('Sanitation Data'!H107)),NA())</f>
        <v>#N/A</v>
      </c>
      <c r="AQ113" s="299" t="e">
        <f ca="1">+IF(AND(ISNUMBER(OFFSET('Sanitation Data'!$H$6,0,10*ROW('Sanitation Data'!H107))),'Data Summary'!DF113="Yes"),OFFSET('Sanitation Data'!$H$6,0,10*ROW('Sanitation Data'!H107)),NA())</f>
        <v>#N/A</v>
      </c>
      <c r="AR113" s="299" t="e">
        <f ca="1">+IF(AND(ISNUMBER(OFFSET('Sanitation Data'!$H$10,0,10*ROW('Sanitation Data'!H107))),'Data Summary'!DG113="Yes"),OFFSET('Sanitation Data'!$H$10,0,10*ROW('Sanitation Data'!H107)),NA())</f>
        <v>#N/A</v>
      </c>
      <c r="AS113" s="299" t="e">
        <f ca="1">+IF(AND(ISNUMBER(OFFSET('Sanitation Data'!$H$11,0,10*ROW('Sanitation Data'!H107))),'Data Summary'!DH113="Yes"),OFFSET('Sanitation Data'!$H$11,0,10*ROW('Sanitation Data'!H107)),NA())</f>
        <v>#N/A</v>
      </c>
      <c r="AT113" s="299" t="e">
        <f ca="1">+IF(AND(ISNUMBER(OFFSET('Sanitation Data'!$H$12,0,10*ROW('Sanitation Data'!H107))),'Data Summary'!DI113="Yes"),OFFSET('Sanitation Data'!$H$12,0,10*ROW('Sanitation Data'!H107)),NA())</f>
        <v>#N/A</v>
      </c>
      <c r="AU113" s="299" t="e">
        <f ca="1">+IF(AND(ISNUMBER(OFFSET('Sanitation Data'!$I$4,0,10*ROW('Sanitation Data'!I107))),'Data Summary'!DJ113="Yes"),100-OFFSET('Sanitation Data'!$I$4,0,10*ROW('Sanitation Data'!I107)),NA())</f>
        <v>#N/A</v>
      </c>
      <c r="AV113" s="299" t="e">
        <f ca="1">+IF(AND(ISNUMBER(OFFSET('Sanitation Data'!$I$6,0,10*ROW('Sanitation Data'!I107))),'Data Summary'!DK113="Yes"),OFFSET('Sanitation Data'!$I$6,0,10*ROW('Sanitation Data'!I107)),NA())</f>
        <v>#N/A</v>
      </c>
      <c r="AW113" s="299" t="e">
        <f ca="1">+IF(AND(ISNUMBER(OFFSET('Sanitation Data'!$I$10,0,10*ROW('Sanitation Data'!I107))),'Data Summary'!DL113="Yes"),OFFSET('Sanitation Data'!$I$10,0,10*ROW('Sanitation Data'!I107)),NA())</f>
        <v>#N/A</v>
      </c>
      <c r="AX113" s="299" t="e">
        <f ca="1">+IF(AND(ISNUMBER(OFFSET('Sanitation Data'!$I$11,0,10*ROW('Sanitation Data'!I107))),'Data Summary'!DM113="Yes"),OFFSET('Sanitation Data'!$I$11,0,10*ROW('Sanitation Data'!I107)),NA())</f>
        <v>#N/A</v>
      </c>
      <c r="AY113" s="299" t="e">
        <f ca="1">+IF(AND(ISNUMBER(OFFSET('Sanitation Data'!$I$12,0,10*ROW('Sanitation Data'!I107))),'Data Summary'!DN113="Yes"),OFFSET('Sanitation Data'!$I$12,0,10*ROW('Sanitation Data'!I107)),NA())</f>
        <v>#N/A</v>
      </c>
      <c r="AZ113" s="300" t="e">
        <f ca="1">+IF(AND(ISNUMBER(OFFSET('Hygiene Data'!$D$5,0,10*ROW('Hygiene Data'!D107))),'Data Summary'!DO113="Yes"),OFFSET('Hygiene Data'!$D$5,0,10*ROW('Hygiene Data'!D107)),NA())</f>
        <v>#N/A</v>
      </c>
      <c r="BA113" s="300" t="e">
        <f ca="1">+IF(AND(ISNUMBER(OFFSET('Hygiene Data'!$D$7,0,10*ROW('Hygiene Data'!D107))),'Data Summary'!DP113="Yes"),OFFSET('Hygiene Data'!$D$7,0,10*ROW('Hygiene Data'!D107)),NA())</f>
        <v>#N/A</v>
      </c>
      <c r="BB113" s="300" t="e">
        <f ca="1">+IF(AND(ISNUMBER(OFFSET('Hygiene Data'!$D$9,0,10*ROW('Hygiene Data'!D107))),'Data Summary'!DQ113="Yes"),OFFSET('Hygiene Data'!$D$9,0,10*ROW('Hygiene Data'!D107)),NA())</f>
        <v>#N/A</v>
      </c>
      <c r="BC113" s="300" t="e">
        <f ca="1">+IF(AND(ISNUMBER(OFFSET('Hygiene Data'!$E$5,0,10*ROW('Hygiene Data'!E107))),'Data Summary'!DR113="Yes"),OFFSET('Hygiene Data'!$E$5,0,10*ROW('Hygiene Data'!E107)),NA())</f>
        <v>#N/A</v>
      </c>
      <c r="BD113" s="300" t="e">
        <f ca="1">+IF(AND(ISNUMBER(OFFSET('Hygiene Data'!$E$7,0,10*ROW('Hygiene Data'!E107))),'Data Summary'!DS113="Yes"),OFFSET('Hygiene Data'!$E$7,0,10*ROW('Hygiene Data'!E107)),NA())</f>
        <v>#N/A</v>
      </c>
      <c r="BE113" s="300" t="e">
        <f ca="1">+IF(AND(ISNUMBER(OFFSET('Hygiene Data'!$E$9,0,10*ROW('Hygiene Data'!E107))),'Data Summary'!DT113="Yes"),OFFSET('Hygiene Data'!$E$9,0,10*ROW('Hygiene Data'!E107)),NA())</f>
        <v>#N/A</v>
      </c>
      <c r="BF113" s="300" t="e">
        <f ca="1">+IF(AND(ISNUMBER(OFFSET('Hygiene Data'!$F$5,0,10*ROW('Hygiene Data'!F107))),'Data Summary'!DU113="Yes"),OFFSET('Hygiene Data'!$F$5,0,10*ROW('Hygiene Data'!F107)),NA())</f>
        <v>#N/A</v>
      </c>
      <c r="BG113" s="300" t="e">
        <f ca="1">+IF(AND(ISNUMBER(OFFSET('Hygiene Data'!$F$7,0,10*ROW('Hygiene Data'!F107))),'Data Summary'!DV113="Yes"),OFFSET('Hygiene Data'!$F$7,0,10*ROW('Hygiene Data'!F107)),NA())</f>
        <v>#N/A</v>
      </c>
      <c r="BH113" s="300" t="e">
        <f ca="1">+IF(AND(ISNUMBER(OFFSET('Hygiene Data'!$F$9,0,10*ROW('Hygiene Data'!F107))),'Data Summary'!DW113="Yes"),OFFSET('Hygiene Data'!$F$9,0,10*ROW('Hygiene Data'!F107)),NA())</f>
        <v>#N/A</v>
      </c>
      <c r="BI113" s="300" t="e">
        <f ca="1">+IF(AND(ISNUMBER(OFFSET('Hygiene Data'!$G$5,0,10*ROW('Hygiene Data'!G107))),'Data Summary'!DX113="Yes"),OFFSET('Hygiene Data'!$G$5,0,10*ROW('Hygiene Data'!G107)),NA())</f>
        <v>#N/A</v>
      </c>
      <c r="BJ113" s="300" t="e">
        <f ca="1">+IF(AND(ISNUMBER(OFFSET('Hygiene Data'!$G$7,0,10*ROW('Hygiene Data'!G107))),'Data Summary'!DY113="Yes"),OFFSET('Hygiene Data'!$G$7,0,10*ROW('Hygiene Data'!G107)),NA())</f>
        <v>#N/A</v>
      </c>
      <c r="BK113" s="300" t="e">
        <f ca="1">+IF(AND(ISNUMBER(OFFSET('Hygiene Data'!$G$9,0,10*ROW('Hygiene Data'!G107))),'Data Summary'!DZ113="Yes"),OFFSET('Hygiene Data'!$G$9,0,10*ROW('Hygiene Data'!G107)),NA())</f>
        <v>#N/A</v>
      </c>
      <c r="BL113" s="300" t="e">
        <f ca="1">+IF(AND(ISNUMBER(OFFSET('Hygiene Data'!$H$5,0,10*ROW('Hygiene Data'!H107))),'Data Summary'!EA113="Yes"),OFFSET('Hygiene Data'!$H$5,0,10*ROW('Hygiene Data'!H107)),NA())</f>
        <v>#N/A</v>
      </c>
      <c r="BM113" s="300" t="e">
        <f ca="1">+IF(AND(ISNUMBER(OFFSET('Hygiene Data'!$H$7,0,10*ROW('Hygiene Data'!H107))),'Data Summary'!EB113="Yes"),OFFSET('Hygiene Data'!$H$7,0,10*ROW('Hygiene Data'!H107)),NA())</f>
        <v>#N/A</v>
      </c>
      <c r="BN113" s="300" t="e">
        <f ca="1">+IF(AND(ISNUMBER(OFFSET('Hygiene Data'!$H$9,0,10*ROW('Hygiene Data'!H107))),'Data Summary'!EC113="Yes"),OFFSET('Hygiene Data'!$H$9,0,10*ROW('Hygiene Data'!H107)),NA())</f>
        <v>#N/A</v>
      </c>
      <c r="BO113" s="300" t="e">
        <f ca="1">+IF(AND(ISNUMBER(OFFSET('Hygiene Data'!$I$5,0,10*ROW('Hygiene Data'!I107))),'Data Summary'!ED113="Yes"),OFFSET('Hygiene Data'!$I$5,0,10*ROW('Hygiene Data'!I107)),NA())</f>
        <v>#N/A</v>
      </c>
      <c r="BP113" s="300" t="e">
        <f ca="1">+IF(AND(ISNUMBER(OFFSET('Hygiene Data'!$I$7,0,10*ROW('Hygiene Data'!I107))),'Data Summary'!EE113="Yes"),OFFSET('Hygiene Data'!$I$7,0,10*ROW('Hygiene Data'!I107)),NA())</f>
        <v>#N/A</v>
      </c>
      <c r="BQ113" s="300" t="e">
        <f ca="1">+IF(AND(ISNUMBER(OFFSET('Hygiene Data'!$I$9,0,10*ROW('Hygiene Data'!I107))),'Data Summary'!EF113="Yes"),OFFSET('Hygiene Data'!$I$9,0,10*ROW('Hygiene Data'!I107)),NA())</f>
        <v>#N/A</v>
      </c>
    </row>
    <row r="114" spans="1:69" x14ac:dyDescent="0.2">
      <c r="A114" s="296" t="e">
        <f ca="1">+RIGHT('Data Summary'!A114,LEN('Data Summary'!A114)-9)</f>
        <v>#VALUE!</v>
      </c>
      <c r="B114" s="270" t="str">
        <f ca="1">+IF(ISTEXT('Data Summary'!B114),'Data Summary'!B114,"")</f>
        <v/>
      </c>
      <c r="C114" s="297" t="e">
        <f ca="1">+VALUE('Data Summary'!C114)</f>
        <v>#VALUE!</v>
      </c>
      <c r="D114" s="298" t="e">
        <f ca="1">+IF(AND(ISNUMBER(OFFSET('Water Data'!$D$4,0,10*ROW('Water Data'!D108))),'Data Summary'!BS114="Yes"),100-OFFSET('Water Data'!$D$4,0,10*ROW('Water Data'!D108)),NA())</f>
        <v>#N/A</v>
      </c>
      <c r="E114" s="298" t="e">
        <f ca="1">+IF(AND(ISNUMBER(OFFSET('Water Data'!$D$6,0,10*ROW('Water Data'!D108))),'Data Summary'!BT114="Yes"),OFFSET('Water Data'!$D$6,0,10*ROW('Water Data'!D108)),NA())</f>
        <v>#N/A</v>
      </c>
      <c r="F114" s="298" t="e">
        <f ca="1">+IF(AND(ISNUMBER(OFFSET('Water Data'!$D$9,0,10*ROW('Water Data'!D108))),'Data Summary'!BU114="Yes"),OFFSET('Water Data'!$D$9,0,10*ROW('Water Data'!D108)),NA())</f>
        <v>#N/A</v>
      </c>
      <c r="G114" s="298" t="e">
        <f ca="1">+IF(AND(ISNUMBER(OFFSET('Water Data'!$E$4,0,10*ROW('Water Data'!E108))),'Data Summary'!BV114="Yes"),100-OFFSET('Water Data'!$E$4,0,10*ROW('Water Data'!E108)),NA())</f>
        <v>#N/A</v>
      </c>
      <c r="H114" s="298" t="e">
        <f ca="1">+IF(AND(ISNUMBER(OFFSET('Water Data'!$E$6,0,10*ROW('Water Data'!E108))),'Data Summary'!BW114="Yes"),OFFSET('Water Data'!$E$6,0,10*ROW('Water Data'!E108)),NA())</f>
        <v>#N/A</v>
      </c>
      <c r="I114" s="298" t="e">
        <f ca="1">+IF(AND(ISNUMBER(OFFSET('Water Data'!$E$9,0,10*ROW('Water Data'!E108))),'Data Summary'!BX114="Yes"),OFFSET('Water Data'!$E$9,0,10*ROW('Water Data'!E108)),NA())</f>
        <v>#N/A</v>
      </c>
      <c r="J114" s="298" t="e">
        <f ca="1">+IF(AND(ISNUMBER(OFFSET('Water Data'!$F$4,0,10*ROW('Water Data'!F108))),'Data Summary'!BY114="Yes"),100-OFFSET('Water Data'!$F$4,0,10*ROW('Water Data'!F108)),NA())</f>
        <v>#N/A</v>
      </c>
      <c r="K114" s="298" t="e">
        <f ca="1">+IF(AND(ISNUMBER(OFFSET('Water Data'!$F$6,0,10*ROW('Water Data'!F108))),'Data Summary'!BZ114="Yes"),OFFSET('Water Data'!$F$6,0,10*ROW('Water Data'!F108)),NA())</f>
        <v>#N/A</v>
      </c>
      <c r="L114" s="298" t="e">
        <f ca="1">+IF(AND(ISNUMBER(OFFSET('Water Data'!$F$9,0,10*ROW('Water Data'!F108))),'Data Summary'!CA114="Yes"),OFFSET('Water Data'!$F$9,0,10*ROW('Water Data'!F108)),NA())</f>
        <v>#N/A</v>
      </c>
      <c r="M114" s="298" t="e">
        <f ca="1">+IF(AND(ISNUMBER(OFFSET('Water Data'!$G$4,0,10*ROW('Water Data'!G108))),'Data Summary'!CB114="Yes"),100-OFFSET('Water Data'!$G$4,0,10*ROW('Water Data'!G108)),NA())</f>
        <v>#N/A</v>
      </c>
      <c r="N114" s="298" t="e">
        <f ca="1">+IF(AND(ISNUMBER(OFFSET('Water Data'!$G$6,0,10*ROW('Water Data'!G108))),'Data Summary'!CC114="Yes"),OFFSET('Water Data'!$G$6,0,10*ROW('Water Data'!G108)),NA())</f>
        <v>#N/A</v>
      </c>
      <c r="O114" s="298" t="e">
        <f ca="1">+IF(AND(ISNUMBER(OFFSET('Water Data'!$G$9,0,10*ROW('Water Data'!G108))),'Data Summary'!CD114="Yes"),OFFSET('Water Data'!$G$9,0,10*ROW('Water Data'!G108)),NA())</f>
        <v>#N/A</v>
      </c>
      <c r="P114" s="298" t="e">
        <f ca="1">+IF(AND(ISNUMBER(OFFSET('Water Data'!$H$4,0,10*ROW('Water Data'!H108))),'Data Summary'!CE114="Yes"),100-OFFSET('Water Data'!$H$4,0,10*ROW('Water Data'!H108)),NA())</f>
        <v>#N/A</v>
      </c>
      <c r="Q114" s="298" t="e">
        <f ca="1">+IF(AND(ISNUMBER(OFFSET('Water Data'!$H$6,0,10*ROW('Water Data'!H108))),'Data Summary'!CF114="Yes"),OFFSET('Water Data'!$H$6,0,10*ROW('Water Data'!H108)),NA())</f>
        <v>#N/A</v>
      </c>
      <c r="R114" s="298" t="e">
        <f ca="1">+IF(AND(ISNUMBER(OFFSET('Water Data'!$H$9,0,10*ROW('Water Data'!H108))),'Data Summary'!CG114="Yes"),OFFSET('Water Data'!$H$9,0,10*ROW('Water Data'!H108)),NA())</f>
        <v>#N/A</v>
      </c>
      <c r="S114" s="298" t="e">
        <f ca="1">+IF(AND(ISNUMBER(OFFSET('Water Data'!$I$4,0,10*ROW('Water Data'!I108))),'Data Summary'!CH114="Yes"),100-OFFSET('Water Data'!$I$4,0,10*ROW('Water Data'!I108)),NA())</f>
        <v>#N/A</v>
      </c>
      <c r="T114" s="298" t="e">
        <f ca="1">+IF(AND(ISNUMBER(OFFSET('Water Data'!$I$6,0,10*ROW('Water Data'!I108))),'Data Summary'!CI114="Yes"),OFFSET('Water Data'!$I$6,0,10*ROW('Water Data'!I108)),NA())</f>
        <v>#N/A</v>
      </c>
      <c r="U114" s="298" t="e">
        <f ca="1">+IF(AND(ISNUMBER(OFFSET('Water Data'!$I$9,0,10*ROW('Water Data'!I108))),'Data Summary'!CJ114="Yes"),OFFSET('Water Data'!$I$9,0,10*ROW('Water Data'!I108)),NA())</f>
        <v>#N/A</v>
      </c>
      <c r="V114" s="299" t="e">
        <f ca="1">+IF(AND(ISNUMBER(OFFSET('Sanitation Data'!$D$4,0,10*ROW('Sanitation Data'!D108))),'Data Summary'!CK114="Yes"),100-OFFSET('Sanitation Data'!$D$4,0,10*ROW('Sanitation Data'!D108)),NA())</f>
        <v>#N/A</v>
      </c>
      <c r="W114" s="299" t="e">
        <f ca="1">+IF(AND(ISNUMBER(OFFSET('Sanitation Data'!$D$6,0,10*ROW('Sanitation Data'!D108))),'Data Summary'!CL114="Yes"),OFFSET('Sanitation Data'!$D$6,0,10*ROW('Sanitation Data'!D108)),NA())</f>
        <v>#N/A</v>
      </c>
      <c r="X114" s="299" t="e">
        <f ca="1">+IF(AND(ISNUMBER(OFFSET('Sanitation Data'!$D$10,0,10*ROW('Sanitation Data'!D108))),'Data Summary'!CM114="Yes"),OFFSET('Sanitation Data'!$D$10,0,10*ROW('Sanitation Data'!D108)),NA())</f>
        <v>#N/A</v>
      </c>
      <c r="Y114" s="299" t="e">
        <f ca="1">+IF(AND(ISNUMBER(OFFSET('Sanitation Data'!$D$11,0,10*ROW('Sanitation Data'!D108))),'Data Summary'!CN114="Yes"),OFFSET('Sanitation Data'!$D$11,0,10*ROW('Sanitation Data'!D108)),NA())</f>
        <v>#N/A</v>
      </c>
      <c r="Z114" s="299" t="e">
        <f ca="1">+IF(AND(ISNUMBER(OFFSET('Sanitation Data'!$D$12,0,10*ROW('Sanitation Data'!D108))),'Data Summary'!CO114="Yes"),OFFSET('Sanitation Data'!$D$12,0,10*ROW('Sanitation Data'!D108)),NA())</f>
        <v>#N/A</v>
      </c>
      <c r="AA114" s="299" t="e">
        <f ca="1">+IF(AND(ISNUMBER(OFFSET('Sanitation Data'!$E$4,0,10*ROW('Sanitation Data'!E108))),'Data Summary'!CP114="Yes"),100-OFFSET('Sanitation Data'!$E$4,0,10*ROW('Sanitation Data'!E108)),NA())</f>
        <v>#N/A</v>
      </c>
      <c r="AB114" s="299" t="e">
        <f ca="1">+IF(AND(ISNUMBER(OFFSET('Sanitation Data'!$E$6,0,10*ROW('Sanitation Data'!E108))),'Data Summary'!CQ114="Yes"),OFFSET('Sanitation Data'!$E$6,0,10*ROW('Sanitation Data'!E108)),NA())</f>
        <v>#N/A</v>
      </c>
      <c r="AC114" s="299" t="e">
        <f ca="1">+IF(AND(ISNUMBER(OFFSET('Sanitation Data'!$E$10,0,10*ROW('Sanitation Data'!E108))),'Data Summary'!CR114="Yes"),OFFSET('Sanitation Data'!$E$10,0,10*ROW('Sanitation Data'!E108)),NA())</f>
        <v>#N/A</v>
      </c>
      <c r="AD114" s="299" t="e">
        <f ca="1">+IF(AND(ISNUMBER(OFFSET('Sanitation Data'!$E$11,0,10*ROW('Sanitation Data'!E108))),'Data Summary'!CS114="Yes"),OFFSET('Sanitation Data'!$E$11,0,10*ROW('Sanitation Data'!E108)),NA())</f>
        <v>#N/A</v>
      </c>
      <c r="AE114" s="299" t="e">
        <f ca="1">+IF(AND(ISNUMBER(OFFSET('Sanitation Data'!$E$12,0,10*ROW('Sanitation Data'!E108))),'Data Summary'!CT114="Yes"),OFFSET('Sanitation Data'!$E$12,0,10*ROW('Sanitation Data'!E108)),NA())</f>
        <v>#N/A</v>
      </c>
      <c r="AF114" s="299" t="e">
        <f ca="1">+IF(AND(ISNUMBER(OFFSET('Sanitation Data'!$F$4,0,10*ROW('Sanitation Data'!F108))),'Data Summary'!CU114="Yes"),100-OFFSET('Sanitation Data'!$F$4,0,10*ROW('Sanitation Data'!F108)),NA())</f>
        <v>#N/A</v>
      </c>
      <c r="AG114" s="299" t="e">
        <f ca="1">+IF(AND(ISNUMBER(OFFSET('Sanitation Data'!$F$6,0,10*ROW('Sanitation Data'!F108))),'Data Summary'!CV114="Yes"),OFFSET('Sanitation Data'!$F$6,0,10*ROW('Sanitation Data'!F108)),NA())</f>
        <v>#N/A</v>
      </c>
      <c r="AH114" s="299" t="e">
        <f ca="1">+IF(AND(ISNUMBER(OFFSET('Sanitation Data'!$F$10,0,10*ROW('Sanitation Data'!F108))),'Data Summary'!CW114="Yes"),OFFSET('Sanitation Data'!$F$10,0,10*ROW('Sanitation Data'!F108)),NA())</f>
        <v>#N/A</v>
      </c>
      <c r="AI114" s="299" t="e">
        <f ca="1">+IF(AND(ISNUMBER(OFFSET('Sanitation Data'!$F$11,0,10*ROW('Sanitation Data'!F108))),'Data Summary'!CX114="Yes"),OFFSET('Sanitation Data'!$F$11,0,10*ROW('Sanitation Data'!F108)),NA())</f>
        <v>#N/A</v>
      </c>
      <c r="AJ114" s="299" t="e">
        <f ca="1">+IF(AND(ISNUMBER(OFFSET('Sanitation Data'!$F$12,0,10*ROW('Sanitation Data'!F108))),'Data Summary'!CY114="Yes"),OFFSET('Sanitation Data'!$F$12,0,10*ROW('Sanitation Data'!F108)),NA())</f>
        <v>#N/A</v>
      </c>
      <c r="AK114" s="299" t="e">
        <f ca="1">+IF(AND(ISNUMBER(OFFSET('Sanitation Data'!$G$4,0,10*ROW('Sanitation Data'!G108))),'Data Summary'!CZ114="Yes"),100-OFFSET('Sanitation Data'!$G$4,0,10*ROW('Sanitation Data'!G108)),NA())</f>
        <v>#N/A</v>
      </c>
      <c r="AL114" s="299" t="e">
        <f ca="1">+IF(AND(ISNUMBER(OFFSET('Sanitation Data'!$G$6,0,10*ROW('Sanitation Data'!G108))),'Data Summary'!DA114="Yes"),OFFSET('Sanitation Data'!$G$6,0,10*ROW('Sanitation Data'!G108)),NA())</f>
        <v>#N/A</v>
      </c>
      <c r="AM114" s="299" t="e">
        <f ca="1">+IF(AND(ISNUMBER(OFFSET('Sanitation Data'!$G$10,0,10*ROW('Sanitation Data'!G108))),'Data Summary'!DB114="Yes"),OFFSET('Sanitation Data'!$G$10,0,10*ROW('Sanitation Data'!G108)),NA())</f>
        <v>#N/A</v>
      </c>
      <c r="AN114" s="299" t="e">
        <f ca="1">+IF(AND(ISNUMBER(OFFSET('Sanitation Data'!$G$11,0,10*ROW('Sanitation Data'!G108))),'Data Summary'!DC114="Yes"),OFFSET('Sanitation Data'!$G$11,0,10*ROW('Sanitation Data'!G108)),NA())</f>
        <v>#N/A</v>
      </c>
      <c r="AO114" s="299" t="e">
        <f ca="1">+IF(AND(ISNUMBER(OFFSET('Sanitation Data'!$G$12,0,10*ROW('Sanitation Data'!G108))),'Data Summary'!DD114="Yes"),OFFSET('Sanitation Data'!$G$12,0,10*ROW('Sanitation Data'!G108)),NA())</f>
        <v>#N/A</v>
      </c>
      <c r="AP114" s="299" t="e">
        <f ca="1">+IF(AND(ISNUMBER(OFFSET('Sanitation Data'!$H$4,0,10*ROW('Sanitation Data'!H108))),'Data Summary'!DE114="Yes"),100-OFFSET('Sanitation Data'!$H$4,0,10*ROW('Sanitation Data'!H108)),NA())</f>
        <v>#N/A</v>
      </c>
      <c r="AQ114" s="299" t="e">
        <f ca="1">+IF(AND(ISNUMBER(OFFSET('Sanitation Data'!$H$6,0,10*ROW('Sanitation Data'!H108))),'Data Summary'!DF114="Yes"),OFFSET('Sanitation Data'!$H$6,0,10*ROW('Sanitation Data'!H108)),NA())</f>
        <v>#N/A</v>
      </c>
      <c r="AR114" s="299" t="e">
        <f ca="1">+IF(AND(ISNUMBER(OFFSET('Sanitation Data'!$H$10,0,10*ROW('Sanitation Data'!H108))),'Data Summary'!DG114="Yes"),OFFSET('Sanitation Data'!$H$10,0,10*ROW('Sanitation Data'!H108)),NA())</f>
        <v>#N/A</v>
      </c>
      <c r="AS114" s="299" t="e">
        <f ca="1">+IF(AND(ISNUMBER(OFFSET('Sanitation Data'!$H$11,0,10*ROW('Sanitation Data'!H108))),'Data Summary'!DH114="Yes"),OFFSET('Sanitation Data'!$H$11,0,10*ROW('Sanitation Data'!H108)),NA())</f>
        <v>#N/A</v>
      </c>
      <c r="AT114" s="299" t="e">
        <f ca="1">+IF(AND(ISNUMBER(OFFSET('Sanitation Data'!$H$12,0,10*ROW('Sanitation Data'!H108))),'Data Summary'!DI114="Yes"),OFFSET('Sanitation Data'!$H$12,0,10*ROW('Sanitation Data'!H108)),NA())</f>
        <v>#N/A</v>
      </c>
      <c r="AU114" s="299" t="e">
        <f ca="1">+IF(AND(ISNUMBER(OFFSET('Sanitation Data'!$I$4,0,10*ROW('Sanitation Data'!I108))),'Data Summary'!DJ114="Yes"),100-OFFSET('Sanitation Data'!$I$4,0,10*ROW('Sanitation Data'!I108)),NA())</f>
        <v>#N/A</v>
      </c>
      <c r="AV114" s="299" t="e">
        <f ca="1">+IF(AND(ISNUMBER(OFFSET('Sanitation Data'!$I$6,0,10*ROW('Sanitation Data'!I108))),'Data Summary'!DK114="Yes"),OFFSET('Sanitation Data'!$I$6,0,10*ROW('Sanitation Data'!I108)),NA())</f>
        <v>#N/A</v>
      </c>
      <c r="AW114" s="299" t="e">
        <f ca="1">+IF(AND(ISNUMBER(OFFSET('Sanitation Data'!$I$10,0,10*ROW('Sanitation Data'!I108))),'Data Summary'!DL114="Yes"),OFFSET('Sanitation Data'!$I$10,0,10*ROW('Sanitation Data'!I108)),NA())</f>
        <v>#N/A</v>
      </c>
      <c r="AX114" s="299" t="e">
        <f ca="1">+IF(AND(ISNUMBER(OFFSET('Sanitation Data'!$I$11,0,10*ROW('Sanitation Data'!I108))),'Data Summary'!DM114="Yes"),OFFSET('Sanitation Data'!$I$11,0,10*ROW('Sanitation Data'!I108)),NA())</f>
        <v>#N/A</v>
      </c>
      <c r="AY114" s="299" t="e">
        <f ca="1">+IF(AND(ISNUMBER(OFFSET('Sanitation Data'!$I$12,0,10*ROW('Sanitation Data'!I108))),'Data Summary'!DN114="Yes"),OFFSET('Sanitation Data'!$I$12,0,10*ROW('Sanitation Data'!I108)),NA())</f>
        <v>#N/A</v>
      </c>
      <c r="AZ114" s="300" t="e">
        <f ca="1">+IF(AND(ISNUMBER(OFFSET('Hygiene Data'!$D$5,0,10*ROW('Hygiene Data'!D108))),'Data Summary'!DO114="Yes"),OFFSET('Hygiene Data'!$D$5,0,10*ROW('Hygiene Data'!D108)),NA())</f>
        <v>#N/A</v>
      </c>
      <c r="BA114" s="300" t="e">
        <f ca="1">+IF(AND(ISNUMBER(OFFSET('Hygiene Data'!$D$7,0,10*ROW('Hygiene Data'!D108))),'Data Summary'!DP114="Yes"),OFFSET('Hygiene Data'!$D$7,0,10*ROW('Hygiene Data'!D108)),NA())</f>
        <v>#N/A</v>
      </c>
      <c r="BB114" s="300" t="e">
        <f ca="1">+IF(AND(ISNUMBER(OFFSET('Hygiene Data'!$D$9,0,10*ROW('Hygiene Data'!D108))),'Data Summary'!DQ114="Yes"),OFFSET('Hygiene Data'!$D$9,0,10*ROW('Hygiene Data'!D108)),NA())</f>
        <v>#N/A</v>
      </c>
      <c r="BC114" s="300" t="e">
        <f ca="1">+IF(AND(ISNUMBER(OFFSET('Hygiene Data'!$E$5,0,10*ROW('Hygiene Data'!E108))),'Data Summary'!DR114="Yes"),OFFSET('Hygiene Data'!$E$5,0,10*ROW('Hygiene Data'!E108)),NA())</f>
        <v>#N/A</v>
      </c>
      <c r="BD114" s="300" t="e">
        <f ca="1">+IF(AND(ISNUMBER(OFFSET('Hygiene Data'!$E$7,0,10*ROW('Hygiene Data'!E108))),'Data Summary'!DS114="Yes"),OFFSET('Hygiene Data'!$E$7,0,10*ROW('Hygiene Data'!E108)),NA())</f>
        <v>#N/A</v>
      </c>
      <c r="BE114" s="300" t="e">
        <f ca="1">+IF(AND(ISNUMBER(OFFSET('Hygiene Data'!$E$9,0,10*ROW('Hygiene Data'!E108))),'Data Summary'!DT114="Yes"),OFFSET('Hygiene Data'!$E$9,0,10*ROW('Hygiene Data'!E108)),NA())</f>
        <v>#N/A</v>
      </c>
      <c r="BF114" s="300" t="e">
        <f ca="1">+IF(AND(ISNUMBER(OFFSET('Hygiene Data'!$F$5,0,10*ROW('Hygiene Data'!F108))),'Data Summary'!DU114="Yes"),OFFSET('Hygiene Data'!$F$5,0,10*ROW('Hygiene Data'!F108)),NA())</f>
        <v>#N/A</v>
      </c>
      <c r="BG114" s="300" t="e">
        <f ca="1">+IF(AND(ISNUMBER(OFFSET('Hygiene Data'!$F$7,0,10*ROW('Hygiene Data'!F108))),'Data Summary'!DV114="Yes"),OFFSET('Hygiene Data'!$F$7,0,10*ROW('Hygiene Data'!F108)),NA())</f>
        <v>#N/A</v>
      </c>
      <c r="BH114" s="300" t="e">
        <f ca="1">+IF(AND(ISNUMBER(OFFSET('Hygiene Data'!$F$9,0,10*ROW('Hygiene Data'!F108))),'Data Summary'!DW114="Yes"),OFFSET('Hygiene Data'!$F$9,0,10*ROW('Hygiene Data'!F108)),NA())</f>
        <v>#N/A</v>
      </c>
      <c r="BI114" s="300" t="e">
        <f ca="1">+IF(AND(ISNUMBER(OFFSET('Hygiene Data'!$G$5,0,10*ROW('Hygiene Data'!G108))),'Data Summary'!DX114="Yes"),OFFSET('Hygiene Data'!$G$5,0,10*ROW('Hygiene Data'!G108)),NA())</f>
        <v>#N/A</v>
      </c>
      <c r="BJ114" s="300" t="e">
        <f ca="1">+IF(AND(ISNUMBER(OFFSET('Hygiene Data'!$G$7,0,10*ROW('Hygiene Data'!G108))),'Data Summary'!DY114="Yes"),OFFSET('Hygiene Data'!$G$7,0,10*ROW('Hygiene Data'!G108)),NA())</f>
        <v>#N/A</v>
      </c>
      <c r="BK114" s="300" t="e">
        <f ca="1">+IF(AND(ISNUMBER(OFFSET('Hygiene Data'!$G$9,0,10*ROW('Hygiene Data'!G108))),'Data Summary'!DZ114="Yes"),OFFSET('Hygiene Data'!$G$9,0,10*ROW('Hygiene Data'!G108)),NA())</f>
        <v>#N/A</v>
      </c>
      <c r="BL114" s="300" t="e">
        <f ca="1">+IF(AND(ISNUMBER(OFFSET('Hygiene Data'!$H$5,0,10*ROW('Hygiene Data'!H108))),'Data Summary'!EA114="Yes"),OFFSET('Hygiene Data'!$H$5,0,10*ROW('Hygiene Data'!H108)),NA())</f>
        <v>#N/A</v>
      </c>
      <c r="BM114" s="300" t="e">
        <f ca="1">+IF(AND(ISNUMBER(OFFSET('Hygiene Data'!$H$7,0,10*ROW('Hygiene Data'!H108))),'Data Summary'!EB114="Yes"),OFFSET('Hygiene Data'!$H$7,0,10*ROW('Hygiene Data'!H108)),NA())</f>
        <v>#N/A</v>
      </c>
      <c r="BN114" s="300" t="e">
        <f ca="1">+IF(AND(ISNUMBER(OFFSET('Hygiene Data'!$H$9,0,10*ROW('Hygiene Data'!H108))),'Data Summary'!EC114="Yes"),OFFSET('Hygiene Data'!$H$9,0,10*ROW('Hygiene Data'!H108)),NA())</f>
        <v>#N/A</v>
      </c>
      <c r="BO114" s="300" t="e">
        <f ca="1">+IF(AND(ISNUMBER(OFFSET('Hygiene Data'!$I$5,0,10*ROW('Hygiene Data'!I108))),'Data Summary'!ED114="Yes"),OFFSET('Hygiene Data'!$I$5,0,10*ROW('Hygiene Data'!I108)),NA())</f>
        <v>#N/A</v>
      </c>
      <c r="BP114" s="300" t="e">
        <f ca="1">+IF(AND(ISNUMBER(OFFSET('Hygiene Data'!$I$7,0,10*ROW('Hygiene Data'!I108))),'Data Summary'!EE114="Yes"),OFFSET('Hygiene Data'!$I$7,0,10*ROW('Hygiene Data'!I108)),NA())</f>
        <v>#N/A</v>
      </c>
      <c r="BQ114" s="300" t="e">
        <f ca="1">+IF(AND(ISNUMBER(OFFSET('Hygiene Data'!$I$9,0,10*ROW('Hygiene Data'!I108))),'Data Summary'!EF114="Yes"),OFFSET('Hygiene Data'!$I$9,0,10*ROW('Hygiene Data'!I108)),NA())</f>
        <v>#N/A</v>
      </c>
    </row>
    <row r="115" spans="1:69" x14ac:dyDescent="0.2">
      <c r="A115" s="296" t="e">
        <f ca="1">+RIGHT('Data Summary'!A115,LEN('Data Summary'!A115)-9)</f>
        <v>#VALUE!</v>
      </c>
      <c r="B115" s="270" t="str">
        <f ca="1">+IF(ISTEXT('Data Summary'!B115),'Data Summary'!B115,"")</f>
        <v/>
      </c>
      <c r="C115" s="297" t="e">
        <f ca="1">+VALUE('Data Summary'!C115)</f>
        <v>#VALUE!</v>
      </c>
      <c r="D115" s="298" t="e">
        <f ca="1">+IF(AND(ISNUMBER(OFFSET('Water Data'!$D$4,0,10*ROW('Water Data'!D109))),'Data Summary'!BS115="Yes"),100-OFFSET('Water Data'!$D$4,0,10*ROW('Water Data'!D109)),NA())</f>
        <v>#N/A</v>
      </c>
      <c r="E115" s="298" t="e">
        <f ca="1">+IF(AND(ISNUMBER(OFFSET('Water Data'!$D$6,0,10*ROW('Water Data'!D109))),'Data Summary'!BT115="Yes"),OFFSET('Water Data'!$D$6,0,10*ROW('Water Data'!D109)),NA())</f>
        <v>#N/A</v>
      </c>
      <c r="F115" s="298" t="e">
        <f ca="1">+IF(AND(ISNUMBER(OFFSET('Water Data'!$D$9,0,10*ROW('Water Data'!D109))),'Data Summary'!BU115="Yes"),OFFSET('Water Data'!$D$9,0,10*ROW('Water Data'!D109)),NA())</f>
        <v>#N/A</v>
      </c>
      <c r="G115" s="298" t="e">
        <f ca="1">+IF(AND(ISNUMBER(OFFSET('Water Data'!$E$4,0,10*ROW('Water Data'!E109))),'Data Summary'!BV115="Yes"),100-OFFSET('Water Data'!$E$4,0,10*ROW('Water Data'!E109)),NA())</f>
        <v>#N/A</v>
      </c>
      <c r="H115" s="298" t="e">
        <f ca="1">+IF(AND(ISNUMBER(OFFSET('Water Data'!$E$6,0,10*ROW('Water Data'!E109))),'Data Summary'!BW115="Yes"),OFFSET('Water Data'!$E$6,0,10*ROW('Water Data'!E109)),NA())</f>
        <v>#N/A</v>
      </c>
      <c r="I115" s="298" t="e">
        <f ca="1">+IF(AND(ISNUMBER(OFFSET('Water Data'!$E$9,0,10*ROW('Water Data'!E109))),'Data Summary'!BX115="Yes"),OFFSET('Water Data'!$E$9,0,10*ROW('Water Data'!E109)),NA())</f>
        <v>#N/A</v>
      </c>
      <c r="J115" s="298" t="e">
        <f ca="1">+IF(AND(ISNUMBER(OFFSET('Water Data'!$F$4,0,10*ROW('Water Data'!F109))),'Data Summary'!BY115="Yes"),100-OFFSET('Water Data'!$F$4,0,10*ROW('Water Data'!F109)),NA())</f>
        <v>#N/A</v>
      </c>
      <c r="K115" s="298" t="e">
        <f ca="1">+IF(AND(ISNUMBER(OFFSET('Water Data'!$F$6,0,10*ROW('Water Data'!F109))),'Data Summary'!BZ115="Yes"),OFFSET('Water Data'!$F$6,0,10*ROW('Water Data'!F109)),NA())</f>
        <v>#N/A</v>
      </c>
      <c r="L115" s="298" t="e">
        <f ca="1">+IF(AND(ISNUMBER(OFFSET('Water Data'!$F$9,0,10*ROW('Water Data'!F109))),'Data Summary'!CA115="Yes"),OFFSET('Water Data'!$F$9,0,10*ROW('Water Data'!F109)),NA())</f>
        <v>#N/A</v>
      </c>
      <c r="M115" s="298" t="e">
        <f ca="1">+IF(AND(ISNUMBER(OFFSET('Water Data'!$G$4,0,10*ROW('Water Data'!G109))),'Data Summary'!CB115="Yes"),100-OFFSET('Water Data'!$G$4,0,10*ROW('Water Data'!G109)),NA())</f>
        <v>#N/A</v>
      </c>
      <c r="N115" s="298" t="e">
        <f ca="1">+IF(AND(ISNUMBER(OFFSET('Water Data'!$G$6,0,10*ROW('Water Data'!G109))),'Data Summary'!CC115="Yes"),OFFSET('Water Data'!$G$6,0,10*ROW('Water Data'!G109)),NA())</f>
        <v>#N/A</v>
      </c>
      <c r="O115" s="298" t="e">
        <f ca="1">+IF(AND(ISNUMBER(OFFSET('Water Data'!$G$9,0,10*ROW('Water Data'!G109))),'Data Summary'!CD115="Yes"),OFFSET('Water Data'!$G$9,0,10*ROW('Water Data'!G109)),NA())</f>
        <v>#N/A</v>
      </c>
      <c r="P115" s="298" t="e">
        <f ca="1">+IF(AND(ISNUMBER(OFFSET('Water Data'!$H$4,0,10*ROW('Water Data'!H109))),'Data Summary'!CE115="Yes"),100-OFFSET('Water Data'!$H$4,0,10*ROW('Water Data'!H109)),NA())</f>
        <v>#N/A</v>
      </c>
      <c r="Q115" s="298" t="e">
        <f ca="1">+IF(AND(ISNUMBER(OFFSET('Water Data'!$H$6,0,10*ROW('Water Data'!H109))),'Data Summary'!CF115="Yes"),OFFSET('Water Data'!$H$6,0,10*ROW('Water Data'!H109)),NA())</f>
        <v>#N/A</v>
      </c>
      <c r="R115" s="298" t="e">
        <f ca="1">+IF(AND(ISNUMBER(OFFSET('Water Data'!$H$9,0,10*ROW('Water Data'!H109))),'Data Summary'!CG115="Yes"),OFFSET('Water Data'!$H$9,0,10*ROW('Water Data'!H109)),NA())</f>
        <v>#N/A</v>
      </c>
      <c r="S115" s="298" t="e">
        <f ca="1">+IF(AND(ISNUMBER(OFFSET('Water Data'!$I$4,0,10*ROW('Water Data'!I109))),'Data Summary'!CH115="Yes"),100-OFFSET('Water Data'!$I$4,0,10*ROW('Water Data'!I109)),NA())</f>
        <v>#N/A</v>
      </c>
      <c r="T115" s="298" t="e">
        <f ca="1">+IF(AND(ISNUMBER(OFFSET('Water Data'!$I$6,0,10*ROW('Water Data'!I109))),'Data Summary'!CI115="Yes"),OFFSET('Water Data'!$I$6,0,10*ROW('Water Data'!I109)),NA())</f>
        <v>#N/A</v>
      </c>
      <c r="U115" s="298" t="e">
        <f ca="1">+IF(AND(ISNUMBER(OFFSET('Water Data'!$I$9,0,10*ROW('Water Data'!I109))),'Data Summary'!CJ115="Yes"),OFFSET('Water Data'!$I$9,0,10*ROW('Water Data'!I109)),NA())</f>
        <v>#N/A</v>
      </c>
      <c r="V115" s="299" t="e">
        <f ca="1">+IF(AND(ISNUMBER(OFFSET('Sanitation Data'!$D$4,0,10*ROW('Sanitation Data'!D109))),'Data Summary'!CK115="Yes"),100-OFFSET('Sanitation Data'!$D$4,0,10*ROW('Sanitation Data'!D109)),NA())</f>
        <v>#N/A</v>
      </c>
      <c r="W115" s="299" t="e">
        <f ca="1">+IF(AND(ISNUMBER(OFFSET('Sanitation Data'!$D$6,0,10*ROW('Sanitation Data'!D109))),'Data Summary'!CL115="Yes"),OFFSET('Sanitation Data'!$D$6,0,10*ROW('Sanitation Data'!D109)),NA())</f>
        <v>#N/A</v>
      </c>
      <c r="X115" s="299" t="e">
        <f ca="1">+IF(AND(ISNUMBER(OFFSET('Sanitation Data'!$D$10,0,10*ROW('Sanitation Data'!D109))),'Data Summary'!CM115="Yes"),OFFSET('Sanitation Data'!$D$10,0,10*ROW('Sanitation Data'!D109)),NA())</f>
        <v>#N/A</v>
      </c>
      <c r="Y115" s="299" t="e">
        <f ca="1">+IF(AND(ISNUMBER(OFFSET('Sanitation Data'!$D$11,0,10*ROW('Sanitation Data'!D109))),'Data Summary'!CN115="Yes"),OFFSET('Sanitation Data'!$D$11,0,10*ROW('Sanitation Data'!D109)),NA())</f>
        <v>#N/A</v>
      </c>
      <c r="Z115" s="299" t="e">
        <f ca="1">+IF(AND(ISNUMBER(OFFSET('Sanitation Data'!$D$12,0,10*ROW('Sanitation Data'!D109))),'Data Summary'!CO115="Yes"),OFFSET('Sanitation Data'!$D$12,0,10*ROW('Sanitation Data'!D109)),NA())</f>
        <v>#N/A</v>
      </c>
      <c r="AA115" s="299" t="e">
        <f ca="1">+IF(AND(ISNUMBER(OFFSET('Sanitation Data'!$E$4,0,10*ROW('Sanitation Data'!E109))),'Data Summary'!CP115="Yes"),100-OFFSET('Sanitation Data'!$E$4,0,10*ROW('Sanitation Data'!E109)),NA())</f>
        <v>#N/A</v>
      </c>
      <c r="AB115" s="299" t="e">
        <f ca="1">+IF(AND(ISNUMBER(OFFSET('Sanitation Data'!$E$6,0,10*ROW('Sanitation Data'!E109))),'Data Summary'!CQ115="Yes"),OFFSET('Sanitation Data'!$E$6,0,10*ROW('Sanitation Data'!E109)),NA())</f>
        <v>#N/A</v>
      </c>
      <c r="AC115" s="299" t="e">
        <f ca="1">+IF(AND(ISNUMBER(OFFSET('Sanitation Data'!$E$10,0,10*ROW('Sanitation Data'!E109))),'Data Summary'!CR115="Yes"),OFFSET('Sanitation Data'!$E$10,0,10*ROW('Sanitation Data'!E109)),NA())</f>
        <v>#N/A</v>
      </c>
      <c r="AD115" s="299" t="e">
        <f ca="1">+IF(AND(ISNUMBER(OFFSET('Sanitation Data'!$E$11,0,10*ROW('Sanitation Data'!E109))),'Data Summary'!CS115="Yes"),OFFSET('Sanitation Data'!$E$11,0,10*ROW('Sanitation Data'!E109)),NA())</f>
        <v>#N/A</v>
      </c>
      <c r="AE115" s="299" t="e">
        <f ca="1">+IF(AND(ISNUMBER(OFFSET('Sanitation Data'!$E$12,0,10*ROW('Sanitation Data'!E109))),'Data Summary'!CT115="Yes"),OFFSET('Sanitation Data'!$E$12,0,10*ROW('Sanitation Data'!E109)),NA())</f>
        <v>#N/A</v>
      </c>
      <c r="AF115" s="299" t="e">
        <f ca="1">+IF(AND(ISNUMBER(OFFSET('Sanitation Data'!$F$4,0,10*ROW('Sanitation Data'!F109))),'Data Summary'!CU115="Yes"),100-OFFSET('Sanitation Data'!$F$4,0,10*ROW('Sanitation Data'!F109)),NA())</f>
        <v>#N/A</v>
      </c>
      <c r="AG115" s="299" t="e">
        <f ca="1">+IF(AND(ISNUMBER(OFFSET('Sanitation Data'!$F$6,0,10*ROW('Sanitation Data'!F109))),'Data Summary'!CV115="Yes"),OFFSET('Sanitation Data'!$F$6,0,10*ROW('Sanitation Data'!F109)),NA())</f>
        <v>#N/A</v>
      </c>
      <c r="AH115" s="299" t="e">
        <f ca="1">+IF(AND(ISNUMBER(OFFSET('Sanitation Data'!$F$10,0,10*ROW('Sanitation Data'!F109))),'Data Summary'!CW115="Yes"),OFFSET('Sanitation Data'!$F$10,0,10*ROW('Sanitation Data'!F109)),NA())</f>
        <v>#N/A</v>
      </c>
      <c r="AI115" s="299" t="e">
        <f ca="1">+IF(AND(ISNUMBER(OFFSET('Sanitation Data'!$F$11,0,10*ROW('Sanitation Data'!F109))),'Data Summary'!CX115="Yes"),OFFSET('Sanitation Data'!$F$11,0,10*ROW('Sanitation Data'!F109)),NA())</f>
        <v>#N/A</v>
      </c>
      <c r="AJ115" s="299" t="e">
        <f ca="1">+IF(AND(ISNUMBER(OFFSET('Sanitation Data'!$F$12,0,10*ROW('Sanitation Data'!F109))),'Data Summary'!CY115="Yes"),OFFSET('Sanitation Data'!$F$12,0,10*ROW('Sanitation Data'!F109)),NA())</f>
        <v>#N/A</v>
      </c>
      <c r="AK115" s="299" t="e">
        <f ca="1">+IF(AND(ISNUMBER(OFFSET('Sanitation Data'!$G$4,0,10*ROW('Sanitation Data'!G109))),'Data Summary'!CZ115="Yes"),100-OFFSET('Sanitation Data'!$G$4,0,10*ROW('Sanitation Data'!G109)),NA())</f>
        <v>#N/A</v>
      </c>
      <c r="AL115" s="299" t="e">
        <f ca="1">+IF(AND(ISNUMBER(OFFSET('Sanitation Data'!$G$6,0,10*ROW('Sanitation Data'!G109))),'Data Summary'!DA115="Yes"),OFFSET('Sanitation Data'!$G$6,0,10*ROW('Sanitation Data'!G109)),NA())</f>
        <v>#N/A</v>
      </c>
      <c r="AM115" s="299" t="e">
        <f ca="1">+IF(AND(ISNUMBER(OFFSET('Sanitation Data'!$G$10,0,10*ROW('Sanitation Data'!G109))),'Data Summary'!DB115="Yes"),OFFSET('Sanitation Data'!$G$10,0,10*ROW('Sanitation Data'!G109)),NA())</f>
        <v>#N/A</v>
      </c>
      <c r="AN115" s="299" t="e">
        <f ca="1">+IF(AND(ISNUMBER(OFFSET('Sanitation Data'!$G$11,0,10*ROW('Sanitation Data'!G109))),'Data Summary'!DC115="Yes"),OFFSET('Sanitation Data'!$G$11,0,10*ROW('Sanitation Data'!G109)),NA())</f>
        <v>#N/A</v>
      </c>
      <c r="AO115" s="299" t="e">
        <f ca="1">+IF(AND(ISNUMBER(OFFSET('Sanitation Data'!$G$12,0,10*ROW('Sanitation Data'!G109))),'Data Summary'!DD115="Yes"),OFFSET('Sanitation Data'!$G$12,0,10*ROW('Sanitation Data'!G109)),NA())</f>
        <v>#N/A</v>
      </c>
      <c r="AP115" s="299" t="e">
        <f ca="1">+IF(AND(ISNUMBER(OFFSET('Sanitation Data'!$H$4,0,10*ROW('Sanitation Data'!H109))),'Data Summary'!DE115="Yes"),100-OFFSET('Sanitation Data'!$H$4,0,10*ROW('Sanitation Data'!H109)),NA())</f>
        <v>#N/A</v>
      </c>
      <c r="AQ115" s="299" t="e">
        <f ca="1">+IF(AND(ISNUMBER(OFFSET('Sanitation Data'!$H$6,0,10*ROW('Sanitation Data'!H109))),'Data Summary'!DF115="Yes"),OFFSET('Sanitation Data'!$H$6,0,10*ROW('Sanitation Data'!H109)),NA())</f>
        <v>#N/A</v>
      </c>
      <c r="AR115" s="299" t="e">
        <f ca="1">+IF(AND(ISNUMBER(OFFSET('Sanitation Data'!$H$10,0,10*ROW('Sanitation Data'!H109))),'Data Summary'!DG115="Yes"),OFFSET('Sanitation Data'!$H$10,0,10*ROW('Sanitation Data'!H109)),NA())</f>
        <v>#N/A</v>
      </c>
      <c r="AS115" s="299" t="e">
        <f ca="1">+IF(AND(ISNUMBER(OFFSET('Sanitation Data'!$H$11,0,10*ROW('Sanitation Data'!H109))),'Data Summary'!DH115="Yes"),OFFSET('Sanitation Data'!$H$11,0,10*ROW('Sanitation Data'!H109)),NA())</f>
        <v>#N/A</v>
      </c>
      <c r="AT115" s="299" t="e">
        <f ca="1">+IF(AND(ISNUMBER(OFFSET('Sanitation Data'!$H$12,0,10*ROW('Sanitation Data'!H109))),'Data Summary'!DI115="Yes"),OFFSET('Sanitation Data'!$H$12,0,10*ROW('Sanitation Data'!H109)),NA())</f>
        <v>#N/A</v>
      </c>
      <c r="AU115" s="299" t="e">
        <f ca="1">+IF(AND(ISNUMBER(OFFSET('Sanitation Data'!$I$4,0,10*ROW('Sanitation Data'!I109))),'Data Summary'!DJ115="Yes"),100-OFFSET('Sanitation Data'!$I$4,0,10*ROW('Sanitation Data'!I109)),NA())</f>
        <v>#N/A</v>
      </c>
      <c r="AV115" s="299" t="e">
        <f ca="1">+IF(AND(ISNUMBER(OFFSET('Sanitation Data'!$I$6,0,10*ROW('Sanitation Data'!I109))),'Data Summary'!DK115="Yes"),OFFSET('Sanitation Data'!$I$6,0,10*ROW('Sanitation Data'!I109)),NA())</f>
        <v>#N/A</v>
      </c>
      <c r="AW115" s="299" t="e">
        <f ca="1">+IF(AND(ISNUMBER(OFFSET('Sanitation Data'!$I$10,0,10*ROW('Sanitation Data'!I109))),'Data Summary'!DL115="Yes"),OFFSET('Sanitation Data'!$I$10,0,10*ROW('Sanitation Data'!I109)),NA())</f>
        <v>#N/A</v>
      </c>
      <c r="AX115" s="299" t="e">
        <f ca="1">+IF(AND(ISNUMBER(OFFSET('Sanitation Data'!$I$11,0,10*ROW('Sanitation Data'!I109))),'Data Summary'!DM115="Yes"),OFFSET('Sanitation Data'!$I$11,0,10*ROW('Sanitation Data'!I109)),NA())</f>
        <v>#N/A</v>
      </c>
      <c r="AY115" s="299" t="e">
        <f ca="1">+IF(AND(ISNUMBER(OFFSET('Sanitation Data'!$I$12,0,10*ROW('Sanitation Data'!I109))),'Data Summary'!DN115="Yes"),OFFSET('Sanitation Data'!$I$12,0,10*ROW('Sanitation Data'!I109)),NA())</f>
        <v>#N/A</v>
      </c>
      <c r="AZ115" s="300" t="e">
        <f ca="1">+IF(AND(ISNUMBER(OFFSET('Hygiene Data'!$D$5,0,10*ROW('Hygiene Data'!D109))),'Data Summary'!DO115="Yes"),OFFSET('Hygiene Data'!$D$5,0,10*ROW('Hygiene Data'!D109)),NA())</f>
        <v>#N/A</v>
      </c>
      <c r="BA115" s="300" t="e">
        <f ca="1">+IF(AND(ISNUMBER(OFFSET('Hygiene Data'!$D$7,0,10*ROW('Hygiene Data'!D109))),'Data Summary'!DP115="Yes"),OFFSET('Hygiene Data'!$D$7,0,10*ROW('Hygiene Data'!D109)),NA())</f>
        <v>#N/A</v>
      </c>
      <c r="BB115" s="300" t="e">
        <f ca="1">+IF(AND(ISNUMBER(OFFSET('Hygiene Data'!$D$9,0,10*ROW('Hygiene Data'!D109))),'Data Summary'!DQ115="Yes"),OFFSET('Hygiene Data'!$D$9,0,10*ROW('Hygiene Data'!D109)),NA())</f>
        <v>#N/A</v>
      </c>
      <c r="BC115" s="300" t="e">
        <f ca="1">+IF(AND(ISNUMBER(OFFSET('Hygiene Data'!$E$5,0,10*ROW('Hygiene Data'!E109))),'Data Summary'!DR115="Yes"),OFFSET('Hygiene Data'!$E$5,0,10*ROW('Hygiene Data'!E109)),NA())</f>
        <v>#N/A</v>
      </c>
      <c r="BD115" s="300" t="e">
        <f ca="1">+IF(AND(ISNUMBER(OFFSET('Hygiene Data'!$E$7,0,10*ROW('Hygiene Data'!E109))),'Data Summary'!DS115="Yes"),OFFSET('Hygiene Data'!$E$7,0,10*ROW('Hygiene Data'!E109)),NA())</f>
        <v>#N/A</v>
      </c>
      <c r="BE115" s="300" t="e">
        <f ca="1">+IF(AND(ISNUMBER(OFFSET('Hygiene Data'!$E$9,0,10*ROW('Hygiene Data'!E109))),'Data Summary'!DT115="Yes"),OFFSET('Hygiene Data'!$E$9,0,10*ROW('Hygiene Data'!E109)),NA())</f>
        <v>#N/A</v>
      </c>
      <c r="BF115" s="300" t="e">
        <f ca="1">+IF(AND(ISNUMBER(OFFSET('Hygiene Data'!$F$5,0,10*ROW('Hygiene Data'!F109))),'Data Summary'!DU115="Yes"),OFFSET('Hygiene Data'!$F$5,0,10*ROW('Hygiene Data'!F109)),NA())</f>
        <v>#N/A</v>
      </c>
      <c r="BG115" s="300" t="e">
        <f ca="1">+IF(AND(ISNUMBER(OFFSET('Hygiene Data'!$F$7,0,10*ROW('Hygiene Data'!F109))),'Data Summary'!DV115="Yes"),OFFSET('Hygiene Data'!$F$7,0,10*ROW('Hygiene Data'!F109)),NA())</f>
        <v>#N/A</v>
      </c>
      <c r="BH115" s="300" t="e">
        <f ca="1">+IF(AND(ISNUMBER(OFFSET('Hygiene Data'!$F$9,0,10*ROW('Hygiene Data'!F109))),'Data Summary'!DW115="Yes"),OFFSET('Hygiene Data'!$F$9,0,10*ROW('Hygiene Data'!F109)),NA())</f>
        <v>#N/A</v>
      </c>
      <c r="BI115" s="300" t="e">
        <f ca="1">+IF(AND(ISNUMBER(OFFSET('Hygiene Data'!$G$5,0,10*ROW('Hygiene Data'!G109))),'Data Summary'!DX115="Yes"),OFFSET('Hygiene Data'!$G$5,0,10*ROW('Hygiene Data'!G109)),NA())</f>
        <v>#N/A</v>
      </c>
      <c r="BJ115" s="300" t="e">
        <f ca="1">+IF(AND(ISNUMBER(OFFSET('Hygiene Data'!$G$7,0,10*ROW('Hygiene Data'!G109))),'Data Summary'!DY115="Yes"),OFFSET('Hygiene Data'!$G$7,0,10*ROW('Hygiene Data'!G109)),NA())</f>
        <v>#N/A</v>
      </c>
      <c r="BK115" s="300" t="e">
        <f ca="1">+IF(AND(ISNUMBER(OFFSET('Hygiene Data'!$G$9,0,10*ROW('Hygiene Data'!G109))),'Data Summary'!DZ115="Yes"),OFFSET('Hygiene Data'!$G$9,0,10*ROW('Hygiene Data'!G109)),NA())</f>
        <v>#N/A</v>
      </c>
      <c r="BL115" s="300" t="e">
        <f ca="1">+IF(AND(ISNUMBER(OFFSET('Hygiene Data'!$H$5,0,10*ROW('Hygiene Data'!H109))),'Data Summary'!EA115="Yes"),OFFSET('Hygiene Data'!$H$5,0,10*ROW('Hygiene Data'!H109)),NA())</f>
        <v>#N/A</v>
      </c>
      <c r="BM115" s="300" t="e">
        <f ca="1">+IF(AND(ISNUMBER(OFFSET('Hygiene Data'!$H$7,0,10*ROW('Hygiene Data'!H109))),'Data Summary'!EB115="Yes"),OFFSET('Hygiene Data'!$H$7,0,10*ROW('Hygiene Data'!H109)),NA())</f>
        <v>#N/A</v>
      </c>
      <c r="BN115" s="300" t="e">
        <f ca="1">+IF(AND(ISNUMBER(OFFSET('Hygiene Data'!$H$9,0,10*ROW('Hygiene Data'!H109))),'Data Summary'!EC115="Yes"),OFFSET('Hygiene Data'!$H$9,0,10*ROW('Hygiene Data'!H109)),NA())</f>
        <v>#N/A</v>
      </c>
      <c r="BO115" s="300" t="e">
        <f ca="1">+IF(AND(ISNUMBER(OFFSET('Hygiene Data'!$I$5,0,10*ROW('Hygiene Data'!I109))),'Data Summary'!ED115="Yes"),OFFSET('Hygiene Data'!$I$5,0,10*ROW('Hygiene Data'!I109)),NA())</f>
        <v>#N/A</v>
      </c>
      <c r="BP115" s="300" t="e">
        <f ca="1">+IF(AND(ISNUMBER(OFFSET('Hygiene Data'!$I$7,0,10*ROW('Hygiene Data'!I109))),'Data Summary'!EE115="Yes"),OFFSET('Hygiene Data'!$I$7,0,10*ROW('Hygiene Data'!I109)),NA())</f>
        <v>#N/A</v>
      </c>
      <c r="BQ115" s="300" t="e">
        <f ca="1">+IF(AND(ISNUMBER(OFFSET('Hygiene Data'!$I$9,0,10*ROW('Hygiene Data'!I109))),'Data Summary'!EF115="Yes"),OFFSET('Hygiene Data'!$I$9,0,10*ROW('Hygiene Data'!I109)),NA())</f>
        <v>#N/A</v>
      </c>
    </row>
    <row r="116" spans="1:69" x14ac:dyDescent="0.2">
      <c r="A116" s="296" t="e">
        <f ca="1">+RIGHT('Data Summary'!A116,LEN('Data Summary'!A116)-9)</f>
        <v>#VALUE!</v>
      </c>
      <c r="B116" s="270" t="str">
        <f ca="1">+IF(ISTEXT('Data Summary'!B116),'Data Summary'!B116,"")</f>
        <v/>
      </c>
      <c r="C116" s="297" t="e">
        <f ca="1">+VALUE('Data Summary'!C116)</f>
        <v>#VALUE!</v>
      </c>
      <c r="D116" s="298" t="e">
        <f ca="1">+IF(AND(ISNUMBER(OFFSET('Water Data'!$D$4,0,10*ROW('Water Data'!D110))),'Data Summary'!BS116="Yes"),100-OFFSET('Water Data'!$D$4,0,10*ROW('Water Data'!D110)),NA())</f>
        <v>#N/A</v>
      </c>
      <c r="E116" s="298" t="e">
        <f ca="1">+IF(AND(ISNUMBER(OFFSET('Water Data'!$D$6,0,10*ROW('Water Data'!D110))),'Data Summary'!BT116="Yes"),OFFSET('Water Data'!$D$6,0,10*ROW('Water Data'!D110)),NA())</f>
        <v>#N/A</v>
      </c>
      <c r="F116" s="298" t="e">
        <f ca="1">+IF(AND(ISNUMBER(OFFSET('Water Data'!$D$9,0,10*ROW('Water Data'!D110))),'Data Summary'!BU116="Yes"),OFFSET('Water Data'!$D$9,0,10*ROW('Water Data'!D110)),NA())</f>
        <v>#N/A</v>
      </c>
      <c r="G116" s="298" t="e">
        <f ca="1">+IF(AND(ISNUMBER(OFFSET('Water Data'!$E$4,0,10*ROW('Water Data'!E110))),'Data Summary'!BV116="Yes"),100-OFFSET('Water Data'!$E$4,0,10*ROW('Water Data'!E110)),NA())</f>
        <v>#N/A</v>
      </c>
      <c r="H116" s="298" t="e">
        <f ca="1">+IF(AND(ISNUMBER(OFFSET('Water Data'!$E$6,0,10*ROW('Water Data'!E110))),'Data Summary'!BW116="Yes"),OFFSET('Water Data'!$E$6,0,10*ROW('Water Data'!E110)),NA())</f>
        <v>#N/A</v>
      </c>
      <c r="I116" s="298" t="e">
        <f ca="1">+IF(AND(ISNUMBER(OFFSET('Water Data'!$E$9,0,10*ROW('Water Data'!E110))),'Data Summary'!BX116="Yes"),OFFSET('Water Data'!$E$9,0,10*ROW('Water Data'!E110)),NA())</f>
        <v>#N/A</v>
      </c>
      <c r="J116" s="298" t="e">
        <f ca="1">+IF(AND(ISNUMBER(OFFSET('Water Data'!$F$4,0,10*ROW('Water Data'!F110))),'Data Summary'!BY116="Yes"),100-OFFSET('Water Data'!$F$4,0,10*ROW('Water Data'!F110)),NA())</f>
        <v>#N/A</v>
      </c>
      <c r="K116" s="298" t="e">
        <f ca="1">+IF(AND(ISNUMBER(OFFSET('Water Data'!$F$6,0,10*ROW('Water Data'!F110))),'Data Summary'!BZ116="Yes"),OFFSET('Water Data'!$F$6,0,10*ROW('Water Data'!F110)),NA())</f>
        <v>#N/A</v>
      </c>
      <c r="L116" s="298" t="e">
        <f ca="1">+IF(AND(ISNUMBER(OFFSET('Water Data'!$F$9,0,10*ROW('Water Data'!F110))),'Data Summary'!CA116="Yes"),OFFSET('Water Data'!$F$9,0,10*ROW('Water Data'!F110)),NA())</f>
        <v>#N/A</v>
      </c>
      <c r="M116" s="298" t="e">
        <f ca="1">+IF(AND(ISNUMBER(OFFSET('Water Data'!$G$4,0,10*ROW('Water Data'!G110))),'Data Summary'!CB116="Yes"),100-OFFSET('Water Data'!$G$4,0,10*ROW('Water Data'!G110)),NA())</f>
        <v>#N/A</v>
      </c>
      <c r="N116" s="298" t="e">
        <f ca="1">+IF(AND(ISNUMBER(OFFSET('Water Data'!$G$6,0,10*ROW('Water Data'!G110))),'Data Summary'!CC116="Yes"),OFFSET('Water Data'!$G$6,0,10*ROW('Water Data'!G110)),NA())</f>
        <v>#N/A</v>
      </c>
      <c r="O116" s="298" t="e">
        <f ca="1">+IF(AND(ISNUMBER(OFFSET('Water Data'!$G$9,0,10*ROW('Water Data'!G110))),'Data Summary'!CD116="Yes"),OFFSET('Water Data'!$G$9,0,10*ROW('Water Data'!G110)),NA())</f>
        <v>#N/A</v>
      </c>
      <c r="P116" s="298" t="e">
        <f ca="1">+IF(AND(ISNUMBER(OFFSET('Water Data'!$H$4,0,10*ROW('Water Data'!H110))),'Data Summary'!CE116="Yes"),100-OFFSET('Water Data'!$H$4,0,10*ROW('Water Data'!H110)),NA())</f>
        <v>#N/A</v>
      </c>
      <c r="Q116" s="298" t="e">
        <f ca="1">+IF(AND(ISNUMBER(OFFSET('Water Data'!$H$6,0,10*ROW('Water Data'!H110))),'Data Summary'!CF116="Yes"),OFFSET('Water Data'!$H$6,0,10*ROW('Water Data'!H110)),NA())</f>
        <v>#N/A</v>
      </c>
      <c r="R116" s="298" t="e">
        <f ca="1">+IF(AND(ISNUMBER(OFFSET('Water Data'!$H$9,0,10*ROW('Water Data'!H110))),'Data Summary'!CG116="Yes"),OFFSET('Water Data'!$H$9,0,10*ROW('Water Data'!H110)),NA())</f>
        <v>#N/A</v>
      </c>
      <c r="S116" s="298" t="e">
        <f ca="1">+IF(AND(ISNUMBER(OFFSET('Water Data'!$I$4,0,10*ROW('Water Data'!I110))),'Data Summary'!CH116="Yes"),100-OFFSET('Water Data'!$I$4,0,10*ROW('Water Data'!I110)),NA())</f>
        <v>#N/A</v>
      </c>
      <c r="T116" s="298" t="e">
        <f ca="1">+IF(AND(ISNUMBER(OFFSET('Water Data'!$I$6,0,10*ROW('Water Data'!I110))),'Data Summary'!CI116="Yes"),OFFSET('Water Data'!$I$6,0,10*ROW('Water Data'!I110)),NA())</f>
        <v>#N/A</v>
      </c>
      <c r="U116" s="298" t="e">
        <f ca="1">+IF(AND(ISNUMBER(OFFSET('Water Data'!$I$9,0,10*ROW('Water Data'!I110))),'Data Summary'!CJ116="Yes"),OFFSET('Water Data'!$I$9,0,10*ROW('Water Data'!I110)),NA())</f>
        <v>#N/A</v>
      </c>
      <c r="V116" s="299" t="e">
        <f ca="1">+IF(AND(ISNUMBER(OFFSET('Sanitation Data'!$D$4,0,10*ROW('Sanitation Data'!D110))),'Data Summary'!CK116="Yes"),100-OFFSET('Sanitation Data'!$D$4,0,10*ROW('Sanitation Data'!D110)),NA())</f>
        <v>#N/A</v>
      </c>
      <c r="W116" s="299" t="e">
        <f ca="1">+IF(AND(ISNUMBER(OFFSET('Sanitation Data'!$D$6,0,10*ROW('Sanitation Data'!D110))),'Data Summary'!CL116="Yes"),OFFSET('Sanitation Data'!$D$6,0,10*ROW('Sanitation Data'!D110)),NA())</f>
        <v>#N/A</v>
      </c>
      <c r="X116" s="299" t="e">
        <f ca="1">+IF(AND(ISNUMBER(OFFSET('Sanitation Data'!$D$10,0,10*ROW('Sanitation Data'!D110))),'Data Summary'!CM116="Yes"),OFFSET('Sanitation Data'!$D$10,0,10*ROW('Sanitation Data'!D110)),NA())</f>
        <v>#N/A</v>
      </c>
      <c r="Y116" s="299" t="e">
        <f ca="1">+IF(AND(ISNUMBER(OFFSET('Sanitation Data'!$D$11,0,10*ROW('Sanitation Data'!D110))),'Data Summary'!CN116="Yes"),OFFSET('Sanitation Data'!$D$11,0,10*ROW('Sanitation Data'!D110)),NA())</f>
        <v>#N/A</v>
      </c>
      <c r="Z116" s="299" t="e">
        <f ca="1">+IF(AND(ISNUMBER(OFFSET('Sanitation Data'!$D$12,0,10*ROW('Sanitation Data'!D110))),'Data Summary'!CO116="Yes"),OFFSET('Sanitation Data'!$D$12,0,10*ROW('Sanitation Data'!D110)),NA())</f>
        <v>#N/A</v>
      </c>
      <c r="AA116" s="299" t="e">
        <f ca="1">+IF(AND(ISNUMBER(OFFSET('Sanitation Data'!$E$4,0,10*ROW('Sanitation Data'!E110))),'Data Summary'!CP116="Yes"),100-OFFSET('Sanitation Data'!$E$4,0,10*ROW('Sanitation Data'!E110)),NA())</f>
        <v>#N/A</v>
      </c>
      <c r="AB116" s="299" t="e">
        <f ca="1">+IF(AND(ISNUMBER(OFFSET('Sanitation Data'!$E$6,0,10*ROW('Sanitation Data'!E110))),'Data Summary'!CQ116="Yes"),OFFSET('Sanitation Data'!$E$6,0,10*ROW('Sanitation Data'!E110)),NA())</f>
        <v>#N/A</v>
      </c>
      <c r="AC116" s="299" t="e">
        <f ca="1">+IF(AND(ISNUMBER(OFFSET('Sanitation Data'!$E$10,0,10*ROW('Sanitation Data'!E110))),'Data Summary'!CR116="Yes"),OFFSET('Sanitation Data'!$E$10,0,10*ROW('Sanitation Data'!E110)),NA())</f>
        <v>#N/A</v>
      </c>
      <c r="AD116" s="299" t="e">
        <f ca="1">+IF(AND(ISNUMBER(OFFSET('Sanitation Data'!$E$11,0,10*ROW('Sanitation Data'!E110))),'Data Summary'!CS116="Yes"),OFFSET('Sanitation Data'!$E$11,0,10*ROW('Sanitation Data'!E110)),NA())</f>
        <v>#N/A</v>
      </c>
      <c r="AE116" s="299" t="e">
        <f ca="1">+IF(AND(ISNUMBER(OFFSET('Sanitation Data'!$E$12,0,10*ROW('Sanitation Data'!E110))),'Data Summary'!CT116="Yes"),OFFSET('Sanitation Data'!$E$12,0,10*ROW('Sanitation Data'!E110)),NA())</f>
        <v>#N/A</v>
      </c>
      <c r="AF116" s="299" t="e">
        <f ca="1">+IF(AND(ISNUMBER(OFFSET('Sanitation Data'!$F$4,0,10*ROW('Sanitation Data'!F110))),'Data Summary'!CU116="Yes"),100-OFFSET('Sanitation Data'!$F$4,0,10*ROW('Sanitation Data'!F110)),NA())</f>
        <v>#N/A</v>
      </c>
      <c r="AG116" s="299" t="e">
        <f ca="1">+IF(AND(ISNUMBER(OFFSET('Sanitation Data'!$F$6,0,10*ROW('Sanitation Data'!F110))),'Data Summary'!CV116="Yes"),OFFSET('Sanitation Data'!$F$6,0,10*ROW('Sanitation Data'!F110)),NA())</f>
        <v>#N/A</v>
      </c>
      <c r="AH116" s="299" t="e">
        <f ca="1">+IF(AND(ISNUMBER(OFFSET('Sanitation Data'!$F$10,0,10*ROW('Sanitation Data'!F110))),'Data Summary'!CW116="Yes"),OFFSET('Sanitation Data'!$F$10,0,10*ROW('Sanitation Data'!F110)),NA())</f>
        <v>#N/A</v>
      </c>
      <c r="AI116" s="299" t="e">
        <f ca="1">+IF(AND(ISNUMBER(OFFSET('Sanitation Data'!$F$11,0,10*ROW('Sanitation Data'!F110))),'Data Summary'!CX116="Yes"),OFFSET('Sanitation Data'!$F$11,0,10*ROW('Sanitation Data'!F110)),NA())</f>
        <v>#N/A</v>
      </c>
      <c r="AJ116" s="299" t="e">
        <f ca="1">+IF(AND(ISNUMBER(OFFSET('Sanitation Data'!$F$12,0,10*ROW('Sanitation Data'!F110))),'Data Summary'!CY116="Yes"),OFFSET('Sanitation Data'!$F$12,0,10*ROW('Sanitation Data'!F110)),NA())</f>
        <v>#N/A</v>
      </c>
      <c r="AK116" s="299" t="e">
        <f ca="1">+IF(AND(ISNUMBER(OFFSET('Sanitation Data'!$G$4,0,10*ROW('Sanitation Data'!G110))),'Data Summary'!CZ116="Yes"),100-OFFSET('Sanitation Data'!$G$4,0,10*ROW('Sanitation Data'!G110)),NA())</f>
        <v>#N/A</v>
      </c>
      <c r="AL116" s="299" t="e">
        <f ca="1">+IF(AND(ISNUMBER(OFFSET('Sanitation Data'!$G$6,0,10*ROW('Sanitation Data'!G110))),'Data Summary'!DA116="Yes"),OFFSET('Sanitation Data'!$G$6,0,10*ROW('Sanitation Data'!G110)),NA())</f>
        <v>#N/A</v>
      </c>
      <c r="AM116" s="299" t="e">
        <f ca="1">+IF(AND(ISNUMBER(OFFSET('Sanitation Data'!$G$10,0,10*ROW('Sanitation Data'!G110))),'Data Summary'!DB116="Yes"),OFFSET('Sanitation Data'!$G$10,0,10*ROW('Sanitation Data'!G110)),NA())</f>
        <v>#N/A</v>
      </c>
      <c r="AN116" s="299" t="e">
        <f ca="1">+IF(AND(ISNUMBER(OFFSET('Sanitation Data'!$G$11,0,10*ROW('Sanitation Data'!G110))),'Data Summary'!DC116="Yes"),OFFSET('Sanitation Data'!$G$11,0,10*ROW('Sanitation Data'!G110)),NA())</f>
        <v>#N/A</v>
      </c>
      <c r="AO116" s="299" t="e">
        <f ca="1">+IF(AND(ISNUMBER(OFFSET('Sanitation Data'!$G$12,0,10*ROW('Sanitation Data'!G110))),'Data Summary'!DD116="Yes"),OFFSET('Sanitation Data'!$G$12,0,10*ROW('Sanitation Data'!G110)),NA())</f>
        <v>#N/A</v>
      </c>
      <c r="AP116" s="299" t="e">
        <f ca="1">+IF(AND(ISNUMBER(OFFSET('Sanitation Data'!$H$4,0,10*ROW('Sanitation Data'!H110))),'Data Summary'!DE116="Yes"),100-OFFSET('Sanitation Data'!$H$4,0,10*ROW('Sanitation Data'!H110)),NA())</f>
        <v>#N/A</v>
      </c>
      <c r="AQ116" s="299" t="e">
        <f ca="1">+IF(AND(ISNUMBER(OFFSET('Sanitation Data'!$H$6,0,10*ROW('Sanitation Data'!H110))),'Data Summary'!DF116="Yes"),OFFSET('Sanitation Data'!$H$6,0,10*ROW('Sanitation Data'!H110)),NA())</f>
        <v>#N/A</v>
      </c>
      <c r="AR116" s="299" t="e">
        <f ca="1">+IF(AND(ISNUMBER(OFFSET('Sanitation Data'!$H$10,0,10*ROW('Sanitation Data'!H110))),'Data Summary'!DG116="Yes"),OFFSET('Sanitation Data'!$H$10,0,10*ROW('Sanitation Data'!H110)),NA())</f>
        <v>#N/A</v>
      </c>
      <c r="AS116" s="299" t="e">
        <f ca="1">+IF(AND(ISNUMBER(OFFSET('Sanitation Data'!$H$11,0,10*ROW('Sanitation Data'!H110))),'Data Summary'!DH116="Yes"),OFFSET('Sanitation Data'!$H$11,0,10*ROW('Sanitation Data'!H110)),NA())</f>
        <v>#N/A</v>
      </c>
      <c r="AT116" s="299" t="e">
        <f ca="1">+IF(AND(ISNUMBER(OFFSET('Sanitation Data'!$H$12,0,10*ROW('Sanitation Data'!H110))),'Data Summary'!DI116="Yes"),OFFSET('Sanitation Data'!$H$12,0,10*ROW('Sanitation Data'!H110)),NA())</f>
        <v>#N/A</v>
      </c>
      <c r="AU116" s="299" t="e">
        <f ca="1">+IF(AND(ISNUMBER(OFFSET('Sanitation Data'!$I$4,0,10*ROW('Sanitation Data'!I110))),'Data Summary'!DJ116="Yes"),100-OFFSET('Sanitation Data'!$I$4,0,10*ROW('Sanitation Data'!I110)),NA())</f>
        <v>#N/A</v>
      </c>
      <c r="AV116" s="299" t="e">
        <f ca="1">+IF(AND(ISNUMBER(OFFSET('Sanitation Data'!$I$6,0,10*ROW('Sanitation Data'!I110))),'Data Summary'!DK116="Yes"),OFFSET('Sanitation Data'!$I$6,0,10*ROW('Sanitation Data'!I110)),NA())</f>
        <v>#N/A</v>
      </c>
      <c r="AW116" s="299" t="e">
        <f ca="1">+IF(AND(ISNUMBER(OFFSET('Sanitation Data'!$I$10,0,10*ROW('Sanitation Data'!I110))),'Data Summary'!DL116="Yes"),OFFSET('Sanitation Data'!$I$10,0,10*ROW('Sanitation Data'!I110)),NA())</f>
        <v>#N/A</v>
      </c>
      <c r="AX116" s="299" t="e">
        <f ca="1">+IF(AND(ISNUMBER(OFFSET('Sanitation Data'!$I$11,0,10*ROW('Sanitation Data'!I110))),'Data Summary'!DM116="Yes"),OFFSET('Sanitation Data'!$I$11,0,10*ROW('Sanitation Data'!I110)),NA())</f>
        <v>#N/A</v>
      </c>
      <c r="AY116" s="299" t="e">
        <f ca="1">+IF(AND(ISNUMBER(OFFSET('Sanitation Data'!$I$12,0,10*ROW('Sanitation Data'!I110))),'Data Summary'!DN116="Yes"),OFFSET('Sanitation Data'!$I$12,0,10*ROW('Sanitation Data'!I110)),NA())</f>
        <v>#N/A</v>
      </c>
      <c r="AZ116" s="300" t="e">
        <f ca="1">+IF(AND(ISNUMBER(OFFSET('Hygiene Data'!$D$5,0,10*ROW('Hygiene Data'!D110))),'Data Summary'!DO116="Yes"),OFFSET('Hygiene Data'!$D$5,0,10*ROW('Hygiene Data'!D110)),NA())</f>
        <v>#N/A</v>
      </c>
      <c r="BA116" s="300" t="e">
        <f ca="1">+IF(AND(ISNUMBER(OFFSET('Hygiene Data'!$D$7,0,10*ROW('Hygiene Data'!D110))),'Data Summary'!DP116="Yes"),OFFSET('Hygiene Data'!$D$7,0,10*ROW('Hygiene Data'!D110)),NA())</f>
        <v>#N/A</v>
      </c>
      <c r="BB116" s="300" t="e">
        <f ca="1">+IF(AND(ISNUMBER(OFFSET('Hygiene Data'!$D$9,0,10*ROW('Hygiene Data'!D110))),'Data Summary'!DQ116="Yes"),OFFSET('Hygiene Data'!$D$9,0,10*ROW('Hygiene Data'!D110)),NA())</f>
        <v>#N/A</v>
      </c>
      <c r="BC116" s="300" t="e">
        <f ca="1">+IF(AND(ISNUMBER(OFFSET('Hygiene Data'!$E$5,0,10*ROW('Hygiene Data'!E110))),'Data Summary'!DR116="Yes"),OFFSET('Hygiene Data'!$E$5,0,10*ROW('Hygiene Data'!E110)),NA())</f>
        <v>#N/A</v>
      </c>
      <c r="BD116" s="300" t="e">
        <f ca="1">+IF(AND(ISNUMBER(OFFSET('Hygiene Data'!$E$7,0,10*ROW('Hygiene Data'!E110))),'Data Summary'!DS116="Yes"),OFFSET('Hygiene Data'!$E$7,0,10*ROW('Hygiene Data'!E110)),NA())</f>
        <v>#N/A</v>
      </c>
      <c r="BE116" s="300" t="e">
        <f ca="1">+IF(AND(ISNUMBER(OFFSET('Hygiene Data'!$E$9,0,10*ROW('Hygiene Data'!E110))),'Data Summary'!DT116="Yes"),OFFSET('Hygiene Data'!$E$9,0,10*ROW('Hygiene Data'!E110)),NA())</f>
        <v>#N/A</v>
      </c>
      <c r="BF116" s="300" t="e">
        <f ca="1">+IF(AND(ISNUMBER(OFFSET('Hygiene Data'!$F$5,0,10*ROW('Hygiene Data'!F110))),'Data Summary'!DU116="Yes"),OFFSET('Hygiene Data'!$F$5,0,10*ROW('Hygiene Data'!F110)),NA())</f>
        <v>#N/A</v>
      </c>
      <c r="BG116" s="300" t="e">
        <f ca="1">+IF(AND(ISNUMBER(OFFSET('Hygiene Data'!$F$7,0,10*ROW('Hygiene Data'!F110))),'Data Summary'!DV116="Yes"),OFFSET('Hygiene Data'!$F$7,0,10*ROW('Hygiene Data'!F110)),NA())</f>
        <v>#N/A</v>
      </c>
      <c r="BH116" s="300" t="e">
        <f ca="1">+IF(AND(ISNUMBER(OFFSET('Hygiene Data'!$F$9,0,10*ROW('Hygiene Data'!F110))),'Data Summary'!DW116="Yes"),OFFSET('Hygiene Data'!$F$9,0,10*ROW('Hygiene Data'!F110)),NA())</f>
        <v>#N/A</v>
      </c>
      <c r="BI116" s="300" t="e">
        <f ca="1">+IF(AND(ISNUMBER(OFFSET('Hygiene Data'!$G$5,0,10*ROW('Hygiene Data'!G110))),'Data Summary'!DX116="Yes"),OFFSET('Hygiene Data'!$G$5,0,10*ROW('Hygiene Data'!G110)),NA())</f>
        <v>#N/A</v>
      </c>
      <c r="BJ116" s="300" t="e">
        <f ca="1">+IF(AND(ISNUMBER(OFFSET('Hygiene Data'!$G$7,0,10*ROW('Hygiene Data'!G110))),'Data Summary'!DY116="Yes"),OFFSET('Hygiene Data'!$G$7,0,10*ROW('Hygiene Data'!G110)),NA())</f>
        <v>#N/A</v>
      </c>
      <c r="BK116" s="300" t="e">
        <f ca="1">+IF(AND(ISNUMBER(OFFSET('Hygiene Data'!$G$9,0,10*ROW('Hygiene Data'!G110))),'Data Summary'!DZ116="Yes"),OFFSET('Hygiene Data'!$G$9,0,10*ROW('Hygiene Data'!G110)),NA())</f>
        <v>#N/A</v>
      </c>
      <c r="BL116" s="300" t="e">
        <f ca="1">+IF(AND(ISNUMBER(OFFSET('Hygiene Data'!$H$5,0,10*ROW('Hygiene Data'!H110))),'Data Summary'!EA116="Yes"),OFFSET('Hygiene Data'!$H$5,0,10*ROW('Hygiene Data'!H110)),NA())</f>
        <v>#N/A</v>
      </c>
      <c r="BM116" s="300" t="e">
        <f ca="1">+IF(AND(ISNUMBER(OFFSET('Hygiene Data'!$H$7,0,10*ROW('Hygiene Data'!H110))),'Data Summary'!EB116="Yes"),OFFSET('Hygiene Data'!$H$7,0,10*ROW('Hygiene Data'!H110)),NA())</f>
        <v>#N/A</v>
      </c>
      <c r="BN116" s="300" t="e">
        <f ca="1">+IF(AND(ISNUMBER(OFFSET('Hygiene Data'!$H$9,0,10*ROW('Hygiene Data'!H110))),'Data Summary'!EC116="Yes"),OFFSET('Hygiene Data'!$H$9,0,10*ROW('Hygiene Data'!H110)),NA())</f>
        <v>#N/A</v>
      </c>
      <c r="BO116" s="300" t="e">
        <f ca="1">+IF(AND(ISNUMBER(OFFSET('Hygiene Data'!$I$5,0,10*ROW('Hygiene Data'!I110))),'Data Summary'!ED116="Yes"),OFFSET('Hygiene Data'!$I$5,0,10*ROW('Hygiene Data'!I110)),NA())</f>
        <v>#N/A</v>
      </c>
      <c r="BP116" s="300" t="e">
        <f ca="1">+IF(AND(ISNUMBER(OFFSET('Hygiene Data'!$I$7,0,10*ROW('Hygiene Data'!I110))),'Data Summary'!EE116="Yes"),OFFSET('Hygiene Data'!$I$7,0,10*ROW('Hygiene Data'!I110)),NA())</f>
        <v>#N/A</v>
      </c>
      <c r="BQ116" s="300" t="e">
        <f ca="1">+IF(AND(ISNUMBER(OFFSET('Hygiene Data'!$I$9,0,10*ROW('Hygiene Data'!I110))),'Data Summary'!EF116="Yes"),OFFSET('Hygiene Data'!$I$9,0,10*ROW('Hygiene Data'!I110)),NA())</f>
        <v>#N/A</v>
      </c>
    </row>
    <row r="117" spans="1:69" x14ac:dyDescent="0.2">
      <c r="A117" s="296" t="e">
        <f ca="1">+RIGHT('Data Summary'!A117,LEN('Data Summary'!A117)-9)</f>
        <v>#VALUE!</v>
      </c>
      <c r="B117" s="270" t="str">
        <f ca="1">+IF(ISTEXT('Data Summary'!B117),'Data Summary'!B117,"")</f>
        <v/>
      </c>
      <c r="C117" s="297" t="e">
        <f ca="1">+VALUE('Data Summary'!C117)</f>
        <v>#VALUE!</v>
      </c>
      <c r="D117" s="298" t="e">
        <f ca="1">+IF(AND(ISNUMBER(OFFSET('Water Data'!$D$4,0,10*ROW('Water Data'!D111))),'Data Summary'!BS117="Yes"),100-OFFSET('Water Data'!$D$4,0,10*ROW('Water Data'!D111)),NA())</f>
        <v>#N/A</v>
      </c>
      <c r="E117" s="298" t="e">
        <f ca="1">+IF(AND(ISNUMBER(OFFSET('Water Data'!$D$6,0,10*ROW('Water Data'!D111))),'Data Summary'!BT117="Yes"),OFFSET('Water Data'!$D$6,0,10*ROW('Water Data'!D111)),NA())</f>
        <v>#N/A</v>
      </c>
      <c r="F117" s="298" t="e">
        <f ca="1">+IF(AND(ISNUMBER(OFFSET('Water Data'!$D$9,0,10*ROW('Water Data'!D111))),'Data Summary'!BU117="Yes"),OFFSET('Water Data'!$D$9,0,10*ROW('Water Data'!D111)),NA())</f>
        <v>#N/A</v>
      </c>
      <c r="G117" s="298" t="e">
        <f ca="1">+IF(AND(ISNUMBER(OFFSET('Water Data'!$E$4,0,10*ROW('Water Data'!E111))),'Data Summary'!BV117="Yes"),100-OFFSET('Water Data'!$E$4,0,10*ROW('Water Data'!E111)),NA())</f>
        <v>#N/A</v>
      </c>
      <c r="H117" s="298" t="e">
        <f ca="1">+IF(AND(ISNUMBER(OFFSET('Water Data'!$E$6,0,10*ROW('Water Data'!E111))),'Data Summary'!BW117="Yes"),OFFSET('Water Data'!$E$6,0,10*ROW('Water Data'!E111)),NA())</f>
        <v>#N/A</v>
      </c>
      <c r="I117" s="298" t="e">
        <f ca="1">+IF(AND(ISNUMBER(OFFSET('Water Data'!$E$9,0,10*ROW('Water Data'!E111))),'Data Summary'!BX117="Yes"),OFFSET('Water Data'!$E$9,0,10*ROW('Water Data'!E111)),NA())</f>
        <v>#N/A</v>
      </c>
      <c r="J117" s="298" t="e">
        <f ca="1">+IF(AND(ISNUMBER(OFFSET('Water Data'!$F$4,0,10*ROW('Water Data'!F111))),'Data Summary'!BY117="Yes"),100-OFFSET('Water Data'!$F$4,0,10*ROW('Water Data'!F111)),NA())</f>
        <v>#N/A</v>
      </c>
      <c r="K117" s="298" t="e">
        <f ca="1">+IF(AND(ISNUMBER(OFFSET('Water Data'!$F$6,0,10*ROW('Water Data'!F111))),'Data Summary'!BZ117="Yes"),OFFSET('Water Data'!$F$6,0,10*ROW('Water Data'!F111)),NA())</f>
        <v>#N/A</v>
      </c>
      <c r="L117" s="298" t="e">
        <f ca="1">+IF(AND(ISNUMBER(OFFSET('Water Data'!$F$9,0,10*ROW('Water Data'!F111))),'Data Summary'!CA117="Yes"),OFFSET('Water Data'!$F$9,0,10*ROW('Water Data'!F111)),NA())</f>
        <v>#N/A</v>
      </c>
      <c r="M117" s="298" t="e">
        <f ca="1">+IF(AND(ISNUMBER(OFFSET('Water Data'!$G$4,0,10*ROW('Water Data'!G111))),'Data Summary'!CB117="Yes"),100-OFFSET('Water Data'!$G$4,0,10*ROW('Water Data'!G111)),NA())</f>
        <v>#N/A</v>
      </c>
      <c r="N117" s="298" t="e">
        <f ca="1">+IF(AND(ISNUMBER(OFFSET('Water Data'!$G$6,0,10*ROW('Water Data'!G111))),'Data Summary'!CC117="Yes"),OFFSET('Water Data'!$G$6,0,10*ROW('Water Data'!G111)),NA())</f>
        <v>#N/A</v>
      </c>
      <c r="O117" s="298" t="e">
        <f ca="1">+IF(AND(ISNUMBER(OFFSET('Water Data'!$G$9,0,10*ROW('Water Data'!G111))),'Data Summary'!CD117="Yes"),OFFSET('Water Data'!$G$9,0,10*ROW('Water Data'!G111)),NA())</f>
        <v>#N/A</v>
      </c>
      <c r="P117" s="298" t="e">
        <f ca="1">+IF(AND(ISNUMBER(OFFSET('Water Data'!$H$4,0,10*ROW('Water Data'!H111))),'Data Summary'!CE117="Yes"),100-OFFSET('Water Data'!$H$4,0,10*ROW('Water Data'!H111)),NA())</f>
        <v>#N/A</v>
      </c>
      <c r="Q117" s="298" t="e">
        <f ca="1">+IF(AND(ISNUMBER(OFFSET('Water Data'!$H$6,0,10*ROW('Water Data'!H111))),'Data Summary'!CF117="Yes"),OFFSET('Water Data'!$H$6,0,10*ROW('Water Data'!H111)),NA())</f>
        <v>#N/A</v>
      </c>
      <c r="R117" s="298" t="e">
        <f ca="1">+IF(AND(ISNUMBER(OFFSET('Water Data'!$H$9,0,10*ROW('Water Data'!H111))),'Data Summary'!CG117="Yes"),OFFSET('Water Data'!$H$9,0,10*ROW('Water Data'!H111)),NA())</f>
        <v>#N/A</v>
      </c>
      <c r="S117" s="298" t="e">
        <f ca="1">+IF(AND(ISNUMBER(OFFSET('Water Data'!$I$4,0,10*ROW('Water Data'!I111))),'Data Summary'!CH117="Yes"),100-OFFSET('Water Data'!$I$4,0,10*ROW('Water Data'!I111)),NA())</f>
        <v>#N/A</v>
      </c>
      <c r="T117" s="298" t="e">
        <f ca="1">+IF(AND(ISNUMBER(OFFSET('Water Data'!$I$6,0,10*ROW('Water Data'!I111))),'Data Summary'!CI117="Yes"),OFFSET('Water Data'!$I$6,0,10*ROW('Water Data'!I111)),NA())</f>
        <v>#N/A</v>
      </c>
      <c r="U117" s="298" t="e">
        <f ca="1">+IF(AND(ISNUMBER(OFFSET('Water Data'!$I$9,0,10*ROW('Water Data'!I111))),'Data Summary'!CJ117="Yes"),OFFSET('Water Data'!$I$9,0,10*ROW('Water Data'!I111)),NA())</f>
        <v>#N/A</v>
      </c>
      <c r="V117" s="299" t="e">
        <f ca="1">+IF(AND(ISNUMBER(OFFSET('Sanitation Data'!$D$4,0,10*ROW('Sanitation Data'!D111))),'Data Summary'!CK117="Yes"),100-OFFSET('Sanitation Data'!$D$4,0,10*ROW('Sanitation Data'!D111)),NA())</f>
        <v>#N/A</v>
      </c>
      <c r="W117" s="299" t="e">
        <f ca="1">+IF(AND(ISNUMBER(OFFSET('Sanitation Data'!$D$6,0,10*ROW('Sanitation Data'!D111))),'Data Summary'!CL117="Yes"),OFFSET('Sanitation Data'!$D$6,0,10*ROW('Sanitation Data'!D111)),NA())</f>
        <v>#N/A</v>
      </c>
      <c r="X117" s="299" t="e">
        <f ca="1">+IF(AND(ISNUMBER(OFFSET('Sanitation Data'!$D$10,0,10*ROW('Sanitation Data'!D111))),'Data Summary'!CM117="Yes"),OFFSET('Sanitation Data'!$D$10,0,10*ROW('Sanitation Data'!D111)),NA())</f>
        <v>#N/A</v>
      </c>
      <c r="Y117" s="299" t="e">
        <f ca="1">+IF(AND(ISNUMBER(OFFSET('Sanitation Data'!$D$11,0,10*ROW('Sanitation Data'!D111))),'Data Summary'!CN117="Yes"),OFFSET('Sanitation Data'!$D$11,0,10*ROW('Sanitation Data'!D111)),NA())</f>
        <v>#N/A</v>
      </c>
      <c r="Z117" s="299" t="e">
        <f ca="1">+IF(AND(ISNUMBER(OFFSET('Sanitation Data'!$D$12,0,10*ROW('Sanitation Data'!D111))),'Data Summary'!CO117="Yes"),OFFSET('Sanitation Data'!$D$12,0,10*ROW('Sanitation Data'!D111)),NA())</f>
        <v>#N/A</v>
      </c>
      <c r="AA117" s="299" t="e">
        <f ca="1">+IF(AND(ISNUMBER(OFFSET('Sanitation Data'!$E$4,0,10*ROW('Sanitation Data'!E111))),'Data Summary'!CP117="Yes"),100-OFFSET('Sanitation Data'!$E$4,0,10*ROW('Sanitation Data'!E111)),NA())</f>
        <v>#N/A</v>
      </c>
      <c r="AB117" s="299" t="e">
        <f ca="1">+IF(AND(ISNUMBER(OFFSET('Sanitation Data'!$E$6,0,10*ROW('Sanitation Data'!E111))),'Data Summary'!CQ117="Yes"),OFFSET('Sanitation Data'!$E$6,0,10*ROW('Sanitation Data'!E111)),NA())</f>
        <v>#N/A</v>
      </c>
      <c r="AC117" s="299" t="e">
        <f ca="1">+IF(AND(ISNUMBER(OFFSET('Sanitation Data'!$E$10,0,10*ROW('Sanitation Data'!E111))),'Data Summary'!CR117="Yes"),OFFSET('Sanitation Data'!$E$10,0,10*ROW('Sanitation Data'!E111)),NA())</f>
        <v>#N/A</v>
      </c>
      <c r="AD117" s="299" t="e">
        <f ca="1">+IF(AND(ISNUMBER(OFFSET('Sanitation Data'!$E$11,0,10*ROW('Sanitation Data'!E111))),'Data Summary'!CS117="Yes"),OFFSET('Sanitation Data'!$E$11,0,10*ROW('Sanitation Data'!E111)),NA())</f>
        <v>#N/A</v>
      </c>
      <c r="AE117" s="299" t="e">
        <f ca="1">+IF(AND(ISNUMBER(OFFSET('Sanitation Data'!$E$12,0,10*ROW('Sanitation Data'!E111))),'Data Summary'!CT117="Yes"),OFFSET('Sanitation Data'!$E$12,0,10*ROW('Sanitation Data'!E111)),NA())</f>
        <v>#N/A</v>
      </c>
      <c r="AF117" s="299" t="e">
        <f ca="1">+IF(AND(ISNUMBER(OFFSET('Sanitation Data'!$F$4,0,10*ROW('Sanitation Data'!F111))),'Data Summary'!CU117="Yes"),100-OFFSET('Sanitation Data'!$F$4,0,10*ROW('Sanitation Data'!F111)),NA())</f>
        <v>#N/A</v>
      </c>
      <c r="AG117" s="299" t="e">
        <f ca="1">+IF(AND(ISNUMBER(OFFSET('Sanitation Data'!$F$6,0,10*ROW('Sanitation Data'!F111))),'Data Summary'!CV117="Yes"),OFFSET('Sanitation Data'!$F$6,0,10*ROW('Sanitation Data'!F111)),NA())</f>
        <v>#N/A</v>
      </c>
      <c r="AH117" s="299" t="e">
        <f ca="1">+IF(AND(ISNUMBER(OFFSET('Sanitation Data'!$F$10,0,10*ROW('Sanitation Data'!F111))),'Data Summary'!CW117="Yes"),OFFSET('Sanitation Data'!$F$10,0,10*ROW('Sanitation Data'!F111)),NA())</f>
        <v>#N/A</v>
      </c>
      <c r="AI117" s="299" t="e">
        <f ca="1">+IF(AND(ISNUMBER(OFFSET('Sanitation Data'!$F$11,0,10*ROW('Sanitation Data'!F111))),'Data Summary'!CX117="Yes"),OFFSET('Sanitation Data'!$F$11,0,10*ROW('Sanitation Data'!F111)),NA())</f>
        <v>#N/A</v>
      </c>
      <c r="AJ117" s="299" t="e">
        <f ca="1">+IF(AND(ISNUMBER(OFFSET('Sanitation Data'!$F$12,0,10*ROW('Sanitation Data'!F111))),'Data Summary'!CY117="Yes"),OFFSET('Sanitation Data'!$F$12,0,10*ROW('Sanitation Data'!F111)),NA())</f>
        <v>#N/A</v>
      </c>
      <c r="AK117" s="299" t="e">
        <f ca="1">+IF(AND(ISNUMBER(OFFSET('Sanitation Data'!$G$4,0,10*ROW('Sanitation Data'!G111))),'Data Summary'!CZ117="Yes"),100-OFFSET('Sanitation Data'!$G$4,0,10*ROW('Sanitation Data'!G111)),NA())</f>
        <v>#N/A</v>
      </c>
      <c r="AL117" s="299" t="e">
        <f ca="1">+IF(AND(ISNUMBER(OFFSET('Sanitation Data'!$G$6,0,10*ROW('Sanitation Data'!G111))),'Data Summary'!DA117="Yes"),OFFSET('Sanitation Data'!$G$6,0,10*ROW('Sanitation Data'!G111)),NA())</f>
        <v>#N/A</v>
      </c>
      <c r="AM117" s="299" t="e">
        <f ca="1">+IF(AND(ISNUMBER(OFFSET('Sanitation Data'!$G$10,0,10*ROW('Sanitation Data'!G111))),'Data Summary'!DB117="Yes"),OFFSET('Sanitation Data'!$G$10,0,10*ROW('Sanitation Data'!G111)),NA())</f>
        <v>#N/A</v>
      </c>
      <c r="AN117" s="299" t="e">
        <f ca="1">+IF(AND(ISNUMBER(OFFSET('Sanitation Data'!$G$11,0,10*ROW('Sanitation Data'!G111))),'Data Summary'!DC117="Yes"),OFFSET('Sanitation Data'!$G$11,0,10*ROW('Sanitation Data'!G111)),NA())</f>
        <v>#N/A</v>
      </c>
      <c r="AO117" s="299" t="e">
        <f ca="1">+IF(AND(ISNUMBER(OFFSET('Sanitation Data'!$G$12,0,10*ROW('Sanitation Data'!G111))),'Data Summary'!DD117="Yes"),OFFSET('Sanitation Data'!$G$12,0,10*ROW('Sanitation Data'!G111)),NA())</f>
        <v>#N/A</v>
      </c>
      <c r="AP117" s="299" t="e">
        <f ca="1">+IF(AND(ISNUMBER(OFFSET('Sanitation Data'!$H$4,0,10*ROW('Sanitation Data'!H111))),'Data Summary'!DE117="Yes"),100-OFFSET('Sanitation Data'!$H$4,0,10*ROW('Sanitation Data'!H111)),NA())</f>
        <v>#N/A</v>
      </c>
      <c r="AQ117" s="299" t="e">
        <f ca="1">+IF(AND(ISNUMBER(OFFSET('Sanitation Data'!$H$6,0,10*ROW('Sanitation Data'!H111))),'Data Summary'!DF117="Yes"),OFFSET('Sanitation Data'!$H$6,0,10*ROW('Sanitation Data'!H111)),NA())</f>
        <v>#N/A</v>
      </c>
      <c r="AR117" s="299" t="e">
        <f ca="1">+IF(AND(ISNUMBER(OFFSET('Sanitation Data'!$H$10,0,10*ROW('Sanitation Data'!H111))),'Data Summary'!DG117="Yes"),OFFSET('Sanitation Data'!$H$10,0,10*ROW('Sanitation Data'!H111)),NA())</f>
        <v>#N/A</v>
      </c>
      <c r="AS117" s="299" t="e">
        <f ca="1">+IF(AND(ISNUMBER(OFFSET('Sanitation Data'!$H$11,0,10*ROW('Sanitation Data'!H111))),'Data Summary'!DH117="Yes"),OFFSET('Sanitation Data'!$H$11,0,10*ROW('Sanitation Data'!H111)),NA())</f>
        <v>#N/A</v>
      </c>
      <c r="AT117" s="299" t="e">
        <f ca="1">+IF(AND(ISNUMBER(OFFSET('Sanitation Data'!$H$12,0,10*ROW('Sanitation Data'!H111))),'Data Summary'!DI117="Yes"),OFFSET('Sanitation Data'!$H$12,0,10*ROW('Sanitation Data'!H111)),NA())</f>
        <v>#N/A</v>
      </c>
      <c r="AU117" s="299" t="e">
        <f ca="1">+IF(AND(ISNUMBER(OFFSET('Sanitation Data'!$I$4,0,10*ROW('Sanitation Data'!I111))),'Data Summary'!DJ117="Yes"),100-OFFSET('Sanitation Data'!$I$4,0,10*ROW('Sanitation Data'!I111)),NA())</f>
        <v>#N/A</v>
      </c>
      <c r="AV117" s="299" t="e">
        <f ca="1">+IF(AND(ISNUMBER(OFFSET('Sanitation Data'!$I$6,0,10*ROW('Sanitation Data'!I111))),'Data Summary'!DK117="Yes"),OFFSET('Sanitation Data'!$I$6,0,10*ROW('Sanitation Data'!I111)),NA())</f>
        <v>#N/A</v>
      </c>
      <c r="AW117" s="299" t="e">
        <f ca="1">+IF(AND(ISNUMBER(OFFSET('Sanitation Data'!$I$10,0,10*ROW('Sanitation Data'!I111))),'Data Summary'!DL117="Yes"),OFFSET('Sanitation Data'!$I$10,0,10*ROW('Sanitation Data'!I111)),NA())</f>
        <v>#N/A</v>
      </c>
      <c r="AX117" s="299" t="e">
        <f ca="1">+IF(AND(ISNUMBER(OFFSET('Sanitation Data'!$I$11,0,10*ROW('Sanitation Data'!I111))),'Data Summary'!DM117="Yes"),OFFSET('Sanitation Data'!$I$11,0,10*ROW('Sanitation Data'!I111)),NA())</f>
        <v>#N/A</v>
      </c>
      <c r="AY117" s="299" t="e">
        <f ca="1">+IF(AND(ISNUMBER(OFFSET('Sanitation Data'!$I$12,0,10*ROW('Sanitation Data'!I111))),'Data Summary'!DN117="Yes"),OFFSET('Sanitation Data'!$I$12,0,10*ROW('Sanitation Data'!I111)),NA())</f>
        <v>#N/A</v>
      </c>
      <c r="AZ117" s="300" t="e">
        <f ca="1">+IF(AND(ISNUMBER(OFFSET('Hygiene Data'!$D$5,0,10*ROW('Hygiene Data'!D111))),'Data Summary'!DO117="Yes"),OFFSET('Hygiene Data'!$D$5,0,10*ROW('Hygiene Data'!D111)),NA())</f>
        <v>#N/A</v>
      </c>
      <c r="BA117" s="300" t="e">
        <f ca="1">+IF(AND(ISNUMBER(OFFSET('Hygiene Data'!$D$7,0,10*ROW('Hygiene Data'!D111))),'Data Summary'!DP117="Yes"),OFFSET('Hygiene Data'!$D$7,0,10*ROW('Hygiene Data'!D111)),NA())</f>
        <v>#N/A</v>
      </c>
      <c r="BB117" s="300" t="e">
        <f ca="1">+IF(AND(ISNUMBER(OFFSET('Hygiene Data'!$D$9,0,10*ROW('Hygiene Data'!D111))),'Data Summary'!DQ117="Yes"),OFFSET('Hygiene Data'!$D$9,0,10*ROW('Hygiene Data'!D111)),NA())</f>
        <v>#N/A</v>
      </c>
      <c r="BC117" s="300" t="e">
        <f ca="1">+IF(AND(ISNUMBER(OFFSET('Hygiene Data'!$E$5,0,10*ROW('Hygiene Data'!E111))),'Data Summary'!DR117="Yes"),OFFSET('Hygiene Data'!$E$5,0,10*ROW('Hygiene Data'!E111)),NA())</f>
        <v>#N/A</v>
      </c>
      <c r="BD117" s="300" t="e">
        <f ca="1">+IF(AND(ISNUMBER(OFFSET('Hygiene Data'!$E$7,0,10*ROW('Hygiene Data'!E111))),'Data Summary'!DS117="Yes"),OFFSET('Hygiene Data'!$E$7,0,10*ROW('Hygiene Data'!E111)),NA())</f>
        <v>#N/A</v>
      </c>
      <c r="BE117" s="300" t="e">
        <f ca="1">+IF(AND(ISNUMBER(OFFSET('Hygiene Data'!$E$9,0,10*ROW('Hygiene Data'!E111))),'Data Summary'!DT117="Yes"),OFFSET('Hygiene Data'!$E$9,0,10*ROW('Hygiene Data'!E111)),NA())</f>
        <v>#N/A</v>
      </c>
      <c r="BF117" s="300" t="e">
        <f ca="1">+IF(AND(ISNUMBER(OFFSET('Hygiene Data'!$F$5,0,10*ROW('Hygiene Data'!F111))),'Data Summary'!DU117="Yes"),OFFSET('Hygiene Data'!$F$5,0,10*ROW('Hygiene Data'!F111)),NA())</f>
        <v>#N/A</v>
      </c>
      <c r="BG117" s="300" t="e">
        <f ca="1">+IF(AND(ISNUMBER(OFFSET('Hygiene Data'!$F$7,0,10*ROW('Hygiene Data'!F111))),'Data Summary'!DV117="Yes"),OFFSET('Hygiene Data'!$F$7,0,10*ROW('Hygiene Data'!F111)),NA())</f>
        <v>#N/A</v>
      </c>
      <c r="BH117" s="300" t="e">
        <f ca="1">+IF(AND(ISNUMBER(OFFSET('Hygiene Data'!$F$9,0,10*ROW('Hygiene Data'!F111))),'Data Summary'!DW117="Yes"),OFFSET('Hygiene Data'!$F$9,0,10*ROW('Hygiene Data'!F111)),NA())</f>
        <v>#N/A</v>
      </c>
      <c r="BI117" s="300" t="e">
        <f ca="1">+IF(AND(ISNUMBER(OFFSET('Hygiene Data'!$G$5,0,10*ROW('Hygiene Data'!G111))),'Data Summary'!DX117="Yes"),OFFSET('Hygiene Data'!$G$5,0,10*ROW('Hygiene Data'!G111)),NA())</f>
        <v>#N/A</v>
      </c>
      <c r="BJ117" s="300" t="e">
        <f ca="1">+IF(AND(ISNUMBER(OFFSET('Hygiene Data'!$G$7,0,10*ROW('Hygiene Data'!G111))),'Data Summary'!DY117="Yes"),OFFSET('Hygiene Data'!$G$7,0,10*ROW('Hygiene Data'!G111)),NA())</f>
        <v>#N/A</v>
      </c>
      <c r="BK117" s="300" t="e">
        <f ca="1">+IF(AND(ISNUMBER(OFFSET('Hygiene Data'!$G$9,0,10*ROW('Hygiene Data'!G111))),'Data Summary'!DZ117="Yes"),OFFSET('Hygiene Data'!$G$9,0,10*ROW('Hygiene Data'!G111)),NA())</f>
        <v>#N/A</v>
      </c>
      <c r="BL117" s="300" t="e">
        <f ca="1">+IF(AND(ISNUMBER(OFFSET('Hygiene Data'!$H$5,0,10*ROW('Hygiene Data'!H111))),'Data Summary'!EA117="Yes"),OFFSET('Hygiene Data'!$H$5,0,10*ROW('Hygiene Data'!H111)),NA())</f>
        <v>#N/A</v>
      </c>
      <c r="BM117" s="300" t="e">
        <f ca="1">+IF(AND(ISNUMBER(OFFSET('Hygiene Data'!$H$7,0,10*ROW('Hygiene Data'!H111))),'Data Summary'!EB117="Yes"),OFFSET('Hygiene Data'!$H$7,0,10*ROW('Hygiene Data'!H111)),NA())</f>
        <v>#N/A</v>
      </c>
      <c r="BN117" s="300" t="e">
        <f ca="1">+IF(AND(ISNUMBER(OFFSET('Hygiene Data'!$H$9,0,10*ROW('Hygiene Data'!H111))),'Data Summary'!EC117="Yes"),OFFSET('Hygiene Data'!$H$9,0,10*ROW('Hygiene Data'!H111)),NA())</f>
        <v>#N/A</v>
      </c>
      <c r="BO117" s="300" t="e">
        <f ca="1">+IF(AND(ISNUMBER(OFFSET('Hygiene Data'!$I$5,0,10*ROW('Hygiene Data'!I111))),'Data Summary'!ED117="Yes"),OFFSET('Hygiene Data'!$I$5,0,10*ROW('Hygiene Data'!I111)),NA())</f>
        <v>#N/A</v>
      </c>
      <c r="BP117" s="300" t="e">
        <f ca="1">+IF(AND(ISNUMBER(OFFSET('Hygiene Data'!$I$7,0,10*ROW('Hygiene Data'!I111))),'Data Summary'!EE117="Yes"),OFFSET('Hygiene Data'!$I$7,0,10*ROW('Hygiene Data'!I111)),NA())</f>
        <v>#N/A</v>
      </c>
      <c r="BQ117" s="300" t="e">
        <f ca="1">+IF(AND(ISNUMBER(OFFSET('Hygiene Data'!$I$9,0,10*ROW('Hygiene Data'!I111))),'Data Summary'!EF117="Yes"),OFFSET('Hygiene Data'!$I$9,0,10*ROW('Hygiene Data'!I111)),NA())</f>
        <v>#N/A</v>
      </c>
    </row>
    <row r="118" spans="1:69" x14ac:dyDescent="0.2">
      <c r="A118" s="296" t="e">
        <f ca="1">+RIGHT('Data Summary'!A118,LEN('Data Summary'!A118)-9)</f>
        <v>#VALUE!</v>
      </c>
      <c r="B118" s="270" t="str">
        <f ca="1">+IF(ISTEXT('Data Summary'!B118),'Data Summary'!B118,"")</f>
        <v/>
      </c>
      <c r="C118" s="297" t="e">
        <f ca="1">+VALUE('Data Summary'!C118)</f>
        <v>#VALUE!</v>
      </c>
      <c r="D118" s="298" t="e">
        <f ca="1">+IF(AND(ISNUMBER(OFFSET('Water Data'!$D$4,0,10*ROW('Water Data'!D112))),'Data Summary'!BS118="Yes"),100-OFFSET('Water Data'!$D$4,0,10*ROW('Water Data'!D112)),NA())</f>
        <v>#N/A</v>
      </c>
      <c r="E118" s="298" t="e">
        <f ca="1">+IF(AND(ISNUMBER(OFFSET('Water Data'!$D$6,0,10*ROW('Water Data'!D112))),'Data Summary'!BT118="Yes"),OFFSET('Water Data'!$D$6,0,10*ROW('Water Data'!D112)),NA())</f>
        <v>#N/A</v>
      </c>
      <c r="F118" s="298" t="e">
        <f ca="1">+IF(AND(ISNUMBER(OFFSET('Water Data'!$D$9,0,10*ROW('Water Data'!D112))),'Data Summary'!BU118="Yes"),OFFSET('Water Data'!$D$9,0,10*ROW('Water Data'!D112)),NA())</f>
        <v>#N/A</v>
      </c>
      <c r="G118" s="298" t="e">
        <f ca="1">+IF(AND(ISNUMBER(OFFSET('Water Data'!$E$4,0,10*ROW('Water Data'!E112))),'Data Summary'!BV118="Yes"),100-OFFSET('Water Data'!$E$4,0,10*ROW('Water Data'!E112)),NA())</f>
        <v>#N/A</v>
      </c>
      <c r="H118" s="298" t="e">
        <f ca="1">+IF(AND(ISNUMBER(OFFSET('Water Data'!$E$6,0,10*ROW('Water Data'!E112))),'Data Summary'!BW118="Yes"),OFFSET('Water Data'!$E$6,0,10*ROW('Water Data'!E112)),NA())</f>
        <v>#N/A</v>
      </c>
      <c r="I118" s="298" t="e">
        <f ca="1">+IF(AND(ISNUMBER(OFFSET('Water Data'!$E$9,0,10*ROW('Water Data'!E112))),'Data Summary'!BX118="Yes"),OFFSET('Water Data'!$E$9,0,10*ROW('Water Data'!E112)),NA())</f>
        <v>#N/A</v>
      </c>
      <c r="J118" s="298" t="e">
        <f ca="1">+IF(AND(ISNUMBER(OFFSET('Water Data'!$F$4,0,10*ROW('Water Data'!F112))),'Data Summary'!BY118="Yes"),100-OFFSET('Water Data'!$F$4,0,10*ROW('Water Data'!F112)),NA())</f>
        <v>#N/A</v>
      </c>
      <c r="K118" s="298" t="e">
        <f ca="1">+IF(AND(ISNUMBER(OFFSET('Water Data'!$F$6,0,10*ROW('Water Data'!F112))),'Data Summary'!BZ118="Yes"),OFFSET('Water Data'!$F$6,0,10*ROW('Water Data'!F112)),NA())</f>
        <v>#N/A</v>
      </c>
      <c r="L118" s="298" t="e">
        <f ca="1">+IF(AND(ISNUMBER(OFFSET('Water Data'!$F$9,0,10*ROW('Water Data'!F112))),'Data Summary'!CA118="Yes"),OFFSET('Water Data'!$F$9,0,10*ROW('Water Data'!F112)),NA())</f>
        <v>#N/A</v>
      </c>
      <c r="M118" s="298" t="e">
        <f ca="1">+IF(AND(ISNUMBER(OFFSET('Water Data'!$G$4,0,10*ROW('Water Data'!G112))),'Data Summary'!CB118="Yes"),100-OFFSET('Water Data'!$G$4,0,10*ROW('Water Data'!G112)),NA())</f>
        <v>#N/A</v>
      </c>
      <c r="N118" s="298" t="e">
        <f ca="1">+IF(AND(ISNUMBER(OFFSET('Water Data'!$G$6,0,10*ROW('Water Data'!G112))),'Data Summary'!CC118="Yes"),OFFSET('Water Data'!$G$6,0,10*ROW('Water Data'!G112)),NA())</f>
        <v>#N/A</v>
      </c>
      <c r="O118" s="298" t="e">
        <f ca="1">+IF(AND(ISNUMBER(OFFSET('Water Data'!$G$9,0,10*ROW('Water Data'!G112))),'Data Summary'!CD118="Yes"),OFFSET('Water Data'!$G$9,0,10*ROW('Water Data'!G112)),NA())</f>
        <v>#N/A</v>
      </c>
      <c r="P118" s="298" t="e">
        <f ca="1">+IF(AND(ISNUMBER(OFFSET('Water Data'!$H$4,0,10*ROW('Water Data'!H112))),'Data Summary'!CE118="Yes"),100-OFFSET('Water Data'!$H$4,0,10*ROW('Water Data'!H112)),NA())</f>
        <v>#N/A</v>
      </c>
      <c r="Q118" s="298" t="e">
        <f ca="1">+IF(AND(ISNUMBER(OFFSET('Water Data'!$H$6,0,10*ROW('Water Data'!H112))),'Data Summary'!CF118="Yes"),OFFSET('Water Data'!$H$6,0,10*ROW('Water Data'!H112)),NA())</f>
        <v>#N/A</v>
      </c>
      <c r="R118" s="298" t="e">
        <f ca="1">+IF(AND(ISNUMBER(OFFSET('Water Data'!$H$9,0,10*ROW('Water Data'!H112))),'Data Summary'!CG118="Yes"),OFFSET('Water Data'!$H$9,0,10*ROW('Water Data'!H112)),NA())</f>
        <v>#N/A</v>
      </c>
      <c r="S118" s="298" t="e">
        <f ca="1">+IF(AND(ISNUMBER(OFFSET('Water Data'!$I$4,0,10*ROW('Water Data'!I112))),'Data Summary'!CH118="Yes"),100-OFFSET('Water Data'!$I$4,0,10*ROW('Water Data'!I112)),NA())</f>
        <v>#N/A</v>
      </c>
      <c r="T118" s="298" t="e">
        <f ca="1">+IF(AND(ISNUMBER(OFFSET('Water Data'!$I$6,0,10*ROW('Water Data'!I112))),'Data Summary'!CI118="Yes"),OFFSET('Water Data'!$I$6,0,10*ROW('Water Data'!I112)),NA())</f>
        <v>#N/A</v>
      </c>
      <c r="U118" s="298" t="e">
        <f ca="1">+IF(AND(ISNUMBER(OFFSET('Water Data'!$I$9,0,10*ROW('Water Data'!I112))),'Data Summary'!CJ118="Yes"),OFFSET('Water Data'!$I$9,0,10*ROW('Water Data'!I112)),NA())</f>
        <v>#N/A</v>
      </c>
      <c r="V118" s="299" t="e">
        <f ca="1">+IF(AND(ISNUMBER(OFFSET('Sanitation Data'!$D$4,0,10*ROW('Sanitation Data'!D112))),'Data Summary'!CK118="Yes"),100-OFFSET('Sanitation Data'!$D$4,0,10*ROW('Sanitation Data'!D112)),NA())</f>
        <v>#N/A</v>
      </c>
      <c r="W118" s="299" t="e">
        <f ca="1">+IF(AND(ISNUMBER(OFFSET('Sanitation Data'!$D$6,0,10*ROW('Sanitation Data'!D112))),'Data Summary'!CL118="Yes"),OFFSET('Sanitation Data'!$D$6,0,10*ROW('Sanitation Data'!D112)),NA())</f>
        <v>#N/A</v>
      </c>
      <c r="X118" s="299" t="e">
        <f ca="1">+IF(AND(ISNUMBER(OFFSET('Sanitation Data'!$D$10,0,10*ROW('Sanitation Data'!D112))),'Data Summary'!CM118="Yes"),OFFSET('Sanitation Data'!$D$10,0,10*ROW('Sanitation Data'!D112)),NA())</f>
        <v>#N/A</v>
      </c>
      <c r="Y118" s="299" t="e">
        <f ca="1">+IF(AND(ISNUMBER(OFFSET('Sanitation Data'!$D$11,0,10*ROW('Sanitation Data'!D112))),'Data Summary'!CN118="Yes"),OFFSET('Sanitation Data'!$D$11,0,10*ROW('Sanitation Data'!D112)),NA())</f>
        <v>#N/A</v>
      </c>
      <c r="Z118" s="299" t="e">
        <f ca="1">+IF(AND(ISNUMBER(OFFSET('Sanitation Data'!$D$12,0,10*ROW('Sanitation Data'!D112))),'Data Summary'!CO118="Yes"),OFFSET('Sanitation Data'!$D$12,0,10*ROW('Sanitation Data'!D112)),NA())</f>
        <v>#N/A</v>
      </c>
      <c r="AA118" s="299" t="e">
        <f ca="1">+IF(AND(ISNUMBER(OFFSET('Sanitation Data'!$E$4,0,10*ROW('Sanitation Data'!E112))),'Data Summary'!CP118="Yes"),100-OFFSET('Sanitation Data'!$E$4,0,10*ROW('Sanitation Data'!E112)),NA())</f>
        <v>#N/A</v>
      </c>
      <c r="AB118" s="299" t="e">
        <f ca="1">+IF(AND(ISNUMBER(OFFSET('Sanitation Data'!$E$6,0,10*ROW('Sanitation Data'!E112))),'Data Summary'!CQ118="Yes"),OFFSET('Sanitation Data'!$E$6,0,10*ROW('Sanitation Data'!E112)),NA())</f>
        <v>#N/A</v>
      </c>
      <c r="AC118" s="299" t="e">
        <f ca="1">+IF(AND(ISNUMBER(OFFSET('Sanitation Data'!$E$10,0,10*ROW('Sanitation Data'!E112))),'Data Summary'!CR118="Yes"),OFFSET('Sanitation Data'!$E$10,0,10*ROW('Sanitation Data'!E112)),NA())</f>
        <v>#N/A</v>
      </c>
      <c r="AD118" s="299" t="e">
        <f ca="1">+IF(AND(ISNUMBER(OFFSET('Sanitation Data'!$E$11,0,10*ROW('Sanitation Data'!E112))),'Data Summary'!CS118="Yes"),OFFSET('Sanitation Data'!$E$11,0,10*ROW('Sanitation Data'!E112)),NA())</f>
        <v>#N/A</v>
      </c>
      <c r="AE118" s="299" t="e">
        <f ca="1">+IF(AND(ISNUMBER(OFFSET('Sanitation Data'!$E$12,0,10*ROW('Sanitation Data'!E112))),'Data Summary'!CT118="Yes"),OFFSET('Sanitation Data'!$E$12,0,10*ROW('Sanitation Data'!E112)),NA())</f>
        <v>#N/A</v>
      </c>
      <c r="AF118" s="299" t="e">
        <f ca="1">+IF(AND(ISNUMBER(OFFSET('Sanitation Data'!$F$4,0,10*ROW('Sanitation Data'!F112))),'Data Summary'!CU118="Yes"),100-OFFSET('Sanitation Data'!$F$4,0,10*ROW('Sanitation Data'!F112)),NA())</f>
        <v>#N/A</v>
      </c>
      <c r="AG118" s="299" t="e">
        <f ca="1">+IF(AND(ISNUMBER(OFFSET('Sanitation Data'!$F$6,0,10*ROW('Sanitation Data'!F112))),'Data Summary'!CV118="Yes"),OFFSET('Sanitation Data'!$F$6,0,10*ROW('Sanitation Data'!F112)),NA())</f>
        <v>#N/A</v>
      </c>
      <c r="AH118" s="299" t="e">
        <f ca="1">+IF(AND(ISNUMBER(OFFSET('Sanitation Data'!$F$10,0,10*ROW('Sanitation Data'!F112))),'Data Summary'!CW118="Yes"),OFFSET('Sanitation Data'!$F$10,0,10*ROW('Sanitation Data'!F112)),NA())</f>
        <v>#N/A</v>
      </c>
      <c r="AI118" s="299" t="e">
        <f ca="1">+IF(AND(ISNUMBER(OFFSET('Sanitation Data'!$F$11,0,10*ROW('Sanitation Data'!F112))),'Data Summary'!CX118="Yes"),OFFSET('Sanitation Data'!$F$11,0,10*ROW('Sanitation Data'!F112)),NA())</f>
        <v>#N/A</v>
      </c>
      <c r="AJ118" s="299" t="e">
        <f ca="1">+IF(AND(ISNUMBER(OFFSET('Sanitation Data'!$F$12,0,10*ROW('Sanitation Data'!F112))),'Data Summary'!CY118="Yes"),OFFSET('Sanitation Data'!$F$12,0,10*ROW('Sanitation Data'!F112)),NA())</f>
        <v>#N/A</v>
      </c>
      <c r="AK118" s="299" t="e">
        <f ca="1">+IF(AND(ISNUMBER(OFFSET('Sanitation Data'!$G$4,0,10*ROW('Sanitation Data'!G112))),'Data Summary'!CZ118="Yes"),100-OFFSET('Sanitation Data'!$G$4,0,10*ROW('Sanitation Data'!G112)),NA())</f>
        <v>#N/A</v>
      </c>
      <c r="AL118" s="299" t="e">
        <f ca="1">+IF(AND(ISNUMBER(OFFSET('Sanitation Data'!$G$6,0,10*ROW('Sanitation Data'!G112))),'Data Summary'!DA118="Yes"),OFFSET('Sanitation Data'!$G$6,0,10*ROW('Sanitation Data'!G112)),NA())</f>
        <v>#N/A</v>
      </c>
      <c r="AM118" s="299" t="e">
        <f ca="1">+IF(AND(ISNUMBER(OFFSET('Sanitation Data'!$G$10,0,10*ROW('Sanitation Data'!G112))),'Data Summary'!DB118="Yes"),OFFSET('Sanitation Data'!$G$10,0,10*ROW('Sanitation Data'!G112)),NA())</f>
        <v>#N/A</v>
      </c>
      <c r="AN118" s="299" t="e">
        <f ca="1">+IF(AND(ISNUMBER(OFFSET('Sanitation Data'!$G$11,0,10*ROW('Sanitation Data'!G112))),'Data Summary'!DC118="Yes"),OFFSET('Sanitation Data'!$G$11,0,10*ROW('Sanitation Data'!G112)),NA())</f>
        <v>#N/A</v>
      </c>
      <c r="AO118" s="299" t="e">
        <f ca="1">+IF(AND(ISNUMBER(OFFSET('Sanitation Data'!$G$12,0,10*ROW('Sanitation Data'!G112))),'Data Summary'!DD118="Yes"),OFFSET('Sanitation Data'!$G$12,0,10*ROW('Sanitation Data'!G112)),NA())</f>
        <v>#N/A</v>
      </c>
      <c r="AP118" s="299" t="e">
        <f ca="1">+IF(AND(ISNUMBER(OFFSET('Sanitation Data'!$H$4,0,10*ROW('Sanitation Data'!H112))),'Data Summary'!DE118="Yes"),100-OFFSET('Sanitation Data'!$H$4,0,10*ROW('Sanitation Data'!H112)),NA())</f>
        <v>#N/A</v>
      </c>
      <c r="AQ118" s="299" t="e">
        <f ca="1">+IF(AND(ISNUMBER(OFFSET('Sanitation Data'!$H$6,0,10*ROW('Sanitation Data'!H112))),'Data Summary'!DF118="Yes"),OFFSET('Sanitation Data'!$H$6,0,10*ROW('Sanitation Data'!H112)),NA())</f>
        <v>#N/A</v>
      </c>
      <c r="AR118" s="299" t="e">
        <f ca="1">+IF(AND(ISNUMBER(OFFSET('Sanitation Data'!$H$10,0,10*ROW('Sanitation Data'!H112))),'Data Summary'!DG118="Yes"),OFFSET('Sanitation Data'!$H$10,0,10*ROW('Sanitation Data'!H112)),NA())</f>
        <v>#N/A</v>
      </c>
      <c r="AS118" s="299" t="e">
        <f ca="1">+IF(AND(ISNUMBER(OFFSET('Sanitation Data'!$H$11,0,10*ROW('Sanitation Data'!H112))),'Data Summary'!DH118="Yes"),OFFSET('Sanitation Data'!$H$11,0,10*ROW('Sanitation Data'!H112)),NA())</f>
        <v>#N/A</v>
      </c>
      <c r="AT118" s="299" t="e">
        <f ca="1">+IF(AND(ISNUMBER(OFFSET('Sanitation Data'!$H$12,0,10*ROW('Sanitation Data'!H112))),'Data Summary'!DI118="Yes"),OFFSET('Sanitation Data'!$H$12,0,10*ROW('Sanitation Data'!H112)),NA())</f>
        <v>#N/A</v>
      </c>
      <c r="AU118" s="299" t="e">
        <f ca="1">+IF(AND(ISNUMBER(OFFSET('Sanitation Data'!$I$4,0,10*ROW('Sanitation Data'!I112))),'Data Summary'!DJ118="Yes"),100-OFFSET('Sanitation Data'!$I$4,0,10*ROW('Sanitation Data'!I112)),NA())</f>
        <v>#N/A</v>
      </c>
      <c r="AV118" s="299" t="e">
        <f ca="1">+IF(AND(ISNUMBER(OFFSET('Sanitation Data'!$I$6,0,10*ROW('Sanitation Data'!I112))),'Data Summary'!DK118="Yes"),OFFSET('Sanitation Data'!$I$6,0,10*ROW('Sanitation Data'!I112)),NA())</f>
        <v>#N/A</v>
      </c>
      <c r="AW118" s="299" t="e">
        <f ca="1">+IF(AND(ISNUMBER(OFFSET('Sanitation Data'!$I$10,0,10*ROW('Sanitation Data'!I112))),'Data Summary'!DL118="Yes"),OFFSET('Sanitation Data'!$I$10,0,10*ROW('Sanitation Data'!I112)),NA())</f>
        <v>#N/A</v>
      </c>
      <c r="AX118" s="299" t="e">
        <f ca="1">+IF(AND(ISNUMBER(OFFSET('Sanitation Data'!$I$11,0,10*ROW('Sanitation Data'!I112))),'Data Summary'!DM118="Yes"),OFFSET('Sanitation Data'!$I$11,0,10*ROW('Sanitation Data'!I112)),NA())</f>
        <v>#N/A</v>
      </c>
      <c r="AY118" s="299" t="e">
        <f ca="1">+IF(AND(ISNUMBER(OFFSET('Sanitation Data'!$I$12,0,10*ROW('Sanitation Data'!I112))),'Data Summary'!DN118="Yes"),OFFSET('Sanitation Data'!$I$12,0,10*ROW('Sanitation Data'!I112)),NA())</f>
        <v>#N/A</v>
      </c>
      <c r="AZ118" s="300" t="e">
        <f ca="1">+IF(AND(ISNUMBER(OFFSET('Hygiene Data'!$D$5,0,10*ROW('Hygiene Data'!D112))),'Data Summary'!DO118="Yes"),OFFSET('Hygiene Data'!$D$5,0,10*ROW('Hygiene Data'!D112)),NA())</f>
        <v>#N/A</v>
      </c>
      <c r="BA118" s="300" t="e">
        <f ca="1">+IF(AND(ISNUMBER(OFFSET('Hygiene Data'!$D$7,0,10*ROW('Hygiene Data'!D112))),'Data Summary'!DP118="Yes"),OFFSET('Hygiene Data'!$D$7,0,10*ROW('Hygiene Data'!D112)),NA())</f>
        <v>#N/A</v>
      </c>
      <c r="BB118" s="300" t="e">
        <f ca="1">+IF(AND(ISNUMBER(OFFSET('Hygiene Data'!$D$9,0,10*ROW('Hygiene Data'!D112))),'Data Summary'!DQ118="Yes"),OFFSET('Hygiene Data'!$D$9,0,10*ROW('Hygiene Data'!D112)),NA())</f>
        <v>#N/A</v>
      </c>
      <c r="BC118" s="300" t="e">
        <f ca="1">+IF(AND(ISNUMBER(OFFSET('Hygiene Data'!$E$5,0,10*ROW('Hygiene Data'!E112))),'Data Summary'!DR118="Yes"),OFFSET('Hygiene Data'!$E$5,0,10*ROW('Hygiene Data'!E112)),NA())</f>
        <v>#N/A</v>
      </c>
      <c r="BD118" s="300" t="e">
        <f ca="1">+IF(AND(ISNUMBER(OFFSET('Hygiene Data'!$E$7,0,10*ROW('Hygiene Data'!E112))),'Data Summary'!DS118="Yes"),OFFSET('Hygiene Data'!$E$7,0,10*ROW('Hygiene Data'!E112)),NA())</f>
        <v>#N/A</v>
      </c>
      <c r="BE118" s="300" t="e">
        <f ca="1">+IF(AND(ISNUMBER(OFFSET('Hygiene Data'!$E$9,0,10*ROW('Hygiene Data'!E112))),'Data Summary'!DT118="Yes"),OFFSET('Hygiene Data'!$E$9,0,10*ROW('Hygiene Data'!E112)),NA())</f>
        <v>#N/A</v>
      </c>
      <c r="BF118" s="300" t="e">
        <f ca="1">+IF(AND(ISNUMBER(OFFSET('Hygiene Data'!$F$5,0,10*ROW('Hygiene Data'!F112))),'Data Summary'!DU118="Yes"),OFFSET('Hygiene Data'!$F$5,0,10*ROW('Hygiene Data'!F112)),NA())</f>
        <v>#N/A</v>
      </c>
      <c r="BG118" s="300" t="e">
        <f ca="1">+IF(AND(ISNUMBER(OFFSET('Hygiene Data'!$F$7,0,10*ROW('Hygiene Data'!F112))),'Data Summary'!DV118="Yes"),OFFSET('Hygiene Data'!$F$7,0,10*ROW('Hygiene Data'!F112)),NA())</f>
        <v>#N/A</v>
      </c>
      <c r="BH118" s="300" t="e">
        <f ca="1">+IF(AND(ISNUMBER(OFFSET('Hygiene Data'!$F$9,0,10*ROW('Hygiene Data'!F112))),'Data Summary'!DW118="Yes"),OFFSET('Hygiene Data'!$F$9,0,10*ROW('Hygiene Data'!F112)),NA())</f>
        <v>#N/A</v>
      </c>
      <c r="BI118" s="300" t="e">
        <f ca="1">+IF(AND(ISNUMBER(OFFSET('Hygiene Data'!$G$5,0,10*ROW('Hygiene Data'!G112))),'Data Summary'!DX118="Yes"),OFFSET('Hygiene Data'!$G$5,0,10*ROW('Hygiene Data'!G112)),NA())</f>
        <v>#N/A</v>
      </c>
      <c r="BJ118" s="300" t="e">
        <f ca="1">+IF(AND(ISNUMBER(OFFSET('Hygiene Data'!$G$7,0,10*ROW('Hygiene Data'!G112))),'Data Summary'!DY118="Yes"),OFFSET('Hygiene Data'!$G$7,0,10*ROW('Hygiene Data'!G112)),NA())</f>
        <v>#N/A</v>
      </c>
      <c r="BK118" s="300" t="e">
        <f ca="1">+IF(AND(ISNUMBER(OFFSET('Hygiene Data'!$G$9,0,10*ROW('Hygiene Data'!G112))),'Data Summary'!DZ118="Yes"),OFFSET('Hygiene Data'!$G$9,0,10*ROW('Hygiene Data'!G112)),NA())</f>
        <v>#N/A</v>
      </c>
      <c r="BL118" s="300" t="e">
        <f ca="1">+IF(AND(ISNUMBER(OFFSET('Hygiene Data'!$H$5,0,10*ROW('Hygiene Data'!H112))),'Data Summary'!EA118="Yes"),OFFSET('Hygiene Data'!$H$5,0,10*ROW('Hygiene Data'!H112)),NA())</f>
        <v>#N/A</v>
      </c>
      <c r="BM118" s="300" t="e">
        <f ca="1">+IF(AND(ISNUMBER(OFFSET('Hygiene Data'!$H$7,0,10*ROW('Hygiene Data'!H112))),'Data Summary'!EB118="Yes"),OFFSET('Hygiene Data'!$H$7,0,10*ROW('Hygiene Data'!H112)),NA())</f>
        <v>#N/A</v>
      </c>
      <c r="BN118" s="300" t="e">
        <f ca="1">+IF(AND(ISNUMBER(OFFSET('Hygiene Data'!$H$9,0,10*ROW('Hygiene Data'!H112))),'Data Summary'!EC118="Yes"),OFFSET('Hygiene Data'!$H$9,0,10*ROW('Hygiene Data'!H112)),NA())</f>
        <v>#N/A</v>
      </c>
      <c r="BO118" s="300" t="e">
        <f ca="1">+IF(AND(ISNUMBER(OFFSET('Hygiene Data'!$I$5,0,10*ROW('Hygiene Data'!I112))),'Data Summary'!ED118="Yes"),OFFSET('Hygiene Data'!$I$5,0,10*ROW('Hygiene Data'!I112)),NA())</f>
        <v>#N/A</v>
      </c>
      <c r="BP118" s="300" t="e">
        <f ca="1">+IF(AND(ISNUMBER(OFFSET('Hygiene Data'!$I$7,0,10*ROW('Hygiene Data'!I112))),'Data Summary'!EE118="Yes"),OFFSET('Hygiene Data'!$I$7,0,10*ROW('Hygiene Data'!I112)),NA())</f>
        <v>#N/A</v>
      </c>
      <c r="BQ118" s="300" t="e">
        <f ca="1">+IF(AND(ISNUMBER(OFFSET('Hygiene Data'!$I$9,0,10*ROW('Hygiene Data'!I112))),'Data Summary'!EF118="Yes"),OFFSET('Hygiene Data'!$I$9,0,10*ROW('Hygiene Data'!I112)),NA())</f>
        <v>#N/A</v>
      </c>
    </row>
    <row r="119" spans="1:69" x14ac:dyDescent="0.2">
      <c r="A119" s="296" t="e">
        <f ca="1">+RIGHT('Data Summary'!A119,LEN('Data Summary'!A119)-9)</f>
        <v>#VALUE!</v>
      </c>
      <c r="B119" s="270" t="str">
        <f ca="1">+IF(ISTEXT('Data Summary'!B119),'Data Summary'!B119,"")</f>
        <v/>
      </c>
      <c r="C119" s="297" t="e">
        <f ca="1">+VALUE('Data Summary'!C119)</f>
        <v>#VALUE!</v>
      </c>
      <c r="D119" s="298" t="e">
        <f ca="1">+IF(AND(ISNUMBER(OFFSET('Water Data'!$D$4,0,10*ROW('Water Data'!D113))),'Data Summary'!BS119="Yes"),100-OFFSET('Water Data'!$D$4,0,10*ROW('Water Data'!D113)),NA())</f>
        <v>#N/A</v>
      </c>
      <c r="E119" s="298" t="e">
        <f ca="1">+IF(AND(ISNUMBER(OFFSET('Water Data'!$D$6,0,10*ROW('Water Data'!D113))),'Data Summary'!BT119="Yes"),OFFSET('Water Data'!$D$6,0,10*ROW('Water Data'!D113)),NA())</f>
        <v>#N/A</v>
      </c>
      <c r="F119" s="298" t="e">
        <f ca="1">+IF(AND(ISNUMBER(OFFSET('Water Data'!$D$9,0,10*ROW('Water Data'!D113))),'Data Summary'!BU119="Yes"),OFFSET('Water Data'!$D$9,0,10*ROW('Water Data'!D113)),NA())</f>
        <v>#N/A</v>
      </c>
      <c r="G119" s="298" t="e">
        <f ca="1">+IF(AND(ISNUMBER(OFFSET('Water Data'!$E$4,0,10*ROW('Water Data'!E113))),'Data Summary'!BV119="Yes"),100-OFFSET('Water Data'!$E$4,0,10*ROW('Water Data'!E113)),NA())</f>
        <v>#N/A</v>
      </c>
      <c r="H119" s="298" t="e">
        <f ca="1">+IF(AND(ISNUMBER(OFFSET('Water Data'!$E$6,0,10*ROW('Water Data'!E113))),'Data Summary'!BW119="Yes"),OFFSET('Water Data'!$E$6,0,10*ROW('Water Data'!E113)),NA())</f>
        <v>#N/A</v>
      </c>
      <c r="I119" s="298" t="e">
        <f ca="1">+IF(AND(ISNUMBER(OFFSET('Water Data'!$E$9,0,10*ROW('Water Data'!E113))),'Data Summary'!BX119="Yes"),OFFSET('Water Data'!$E$9,0,10*ROW('Water Data'!E113)),NA())</f>
        <v>#N/A</v>
      </c>
      <c r="J119" s="298" t="e">
        <f ca="1">+IF(AND(ISNUMBER(OFFSET('Water Data'!$F$4,0,10*ROW('Water Data'!F113))),'Data Summary'!BY119="Yes"),100-OFFSET('Water Data'!$F$4,0,10*ROW('Water Data'!F113)),NA())</f>
        <v>#N/A</v>
      </c>
      <c r="K119" s="298" t="e">
        <f ca="1">+IF(AND(ISNUMBER(OFFSET('Water Data'!$F$6,0,10*ROW('Water Data'!F113))),'Data Summary'!BZ119="Yes"),OFFSET('Water Data'!$F$6,0,10*ROW('Water Data'!F113)),NA())</f>
        <v>#N/A</v>
      </c>
      <c r="L119" s="298" t="e">
        <f ca="1">+IF(AND(ISNUMBER(OFFSET('Water Data'!$F$9,0,10*ROW('Water Data'!F113))),'Data Summary'!CA119="Yes"),OFFSET('Water Data'!$F$9,0,10*ROW('Water Data'!F113)),NA())</f>
        <v>#N/A</v>
      </c>
      <c r="M119" s="298" t="e">
        <f ca="1">+IF(AND(ISNUMBER(OFFSET('Water Data'!$G$4,0,10*ROW('Water Data'!G113))),'Data Summary'!CB119="Yes"),100-OFFSET('Water Data'!$G$4,0,10*ROW('Water Data'!G113)),NA())</f>
        <v>#N/A</v>
      </c>
      <c r="N119" s="298" t="e">
        <f ca="1">+IF(AND(ISNUMBER(OFFSET('Water Data'!$G$6,0,10*ROW('Water Data'!G113))),'Data Summary'!CC119="Yes"),OFFSET('Water Data'!$G$6,0,10*ROW('Water Data'!G113)),NA())</f>
        <v>#N/A</v>
      </c>
      <c r="O119" s="298" t="e">
        <f ca="1">+IF(AND(ISNUMBER(OFFSET('Water Data'!$G$9,0,10*ROW('Water Data'!G113))),'Data Summary'!CD119="Yes"),OFFSET('Water Data'!$G$9,0,10*ROW('Water Data'!G113)),NA())</f>
        <v>#N/A</v>
      </c>
      <c r="P119" s="298" t="e">
        <f ca="1">+IF(AND(ISNUMBER(OFFSET('Water Data'!$H$4,0,10*ROW('Water Data'!H113))),'Data Summary'!CE119="Yes"),100-OFFSET('Water Data'!$H$4,0,10*ROW('Water Data'!H113)),NA())</f>
        <v>#N/A</v>
      </c>
      <c r="Q119" s="298" t="e">
        <f ca="1">+IF(AND(ISNUMBER(OFFSET('Water Data'!$H$6,0,10*ROW('Water Data'!H113))),'Data Summary'!CF119="Yes"),OFFSET('Water Data'!$H$6,0,10*ROW('Water Data'!H113)),NA())</f>
        <v>#N/A</v>
      </c>
      <c r="R119" s="298" t="e">
        <f ca="1">+IF(AND(ISNUMBER(OFFSET('Water Data'!$H$9,0,10*ROW('Water Data'!H113))),'Data Summary'!CG119="Yes"),OFFSET('Water Data'!$H$9,0,10*ROW('Water Data'!H113)),NA())</f>
        <v>#N/A</v>
      </c>
      <c r="S119" s="298" t="e">
        <f ca="1">+IF(AND(ISNUMBER(OFFSET('Water Data'!$I$4,0,10*ROW('Water Data'!I113))),'Data Summary'!CH119="Yes"),100-OFFSET('Water Data'!$I$4,0,10*ROW('Water Data'!I113)),NA())</f>
        <v>#N/A</v>
      </c>
      <c r="T119" s="298" t="e">
        <f ca="1">+IF(AND(ISNUMBER(OFFSET('Water Data'!$I$6,0,10*ROW('Water Data'!I113))),'Data Summary'!CI119="Yes"),OFFSET('Water Data'!$I$6,0,10*ROW('Water Data'!I113)),NA())</f>
        <v>#N/A</v>
      </c>
      <c r="U119" s="298" t="e">
        <f ca="1">+IF(AND(ISNUMBER(OFFSET('Water Data'!$I$9,0,10*ROW('Water Data'!I113))),'Data Summary'!CJ119="Yes"),OFFSET('Water Data'!$I$9,0,10*ROW('Water Data'!I113)),NA())</f>
        <v>#N/A</v>
      </c>
      <c r="V119" s="299" t="e">
        <f ca="1">+IF(AND(ISNUMBER(OFFSET('Sanitation Data'!$D$4,0,10*ROW('Sanitation Data'!D113))),'Data Summary'!CK119="Yes"),100-OFFSET('Sanitation Data'!$D$4,0,10*ROW('Sanitation Data'!D113)),NA())</f>
        <v>#N/A</v>
      </c>
      <c r="W119" s="299" t="e">
        <f ca="1">+IF(AND(ISNUMBER(OFFSET('Sanitation Data'!$D$6,0,10*ROW('Sanitation Data'!D113))),'Data Summary'!CL119="Yes"),OFFSET('Sanitation Data'!$D$6,0,10*ROW('Sanitation Data'!D113)),NA())</f>
        <v>#N/A</v>
      </c>
      <c r="X119" s="299" t="e">
        <f ca="1">+IF(AND(ISNUMBER(OFFSET('Sanitation Data'!$D$10,0,10*ROW('Sanitation Data'!D113))),'Data Summary'!CM119="Yes"),OFFSET('Sanitation Data'!$D$10,0,10*ROW('Sanitation Data'!D113)),NA())</f>
        <v>#N/A</v>
      </c>
      <c r="Y119" s="299" t="e">
        <f ca="1">+IF(AND(ISNUMBER(OFFSET('Sanitation Data'!$D$11,0,10*ROW('Sanitation Data'!D113))),'Data Summary'!CN119="Yes"),OFFSET('Sanitation Data'!$D$11,0,10*ROW('Sanitation Data'!D113)),NA())</f>
        <v>#N/A</v>
      </c>
      <c r="Z119" s="299" t="e">
        <f ca="1">+IF(AND(ISNUMBER(OFFSET('Sanitation Data'!$D$12,0,10*ROW('Sanitation Data'!D113))),'Data Summary'!CO119="Yes"),OFFSET('Sanitation Data'!$D$12,0,10*ROW('Sanitation Data'!D113)),NA())</f>
        <v>#N/A</v>
      </c>
      <c r="AA119" s="299" t="e">
        <f ca="1">+IF(AND(ISNUMBER(OFFSET('Sanitation Data'!$E$4,0,10*ROW('Sanitation Data'!E113))),'Data Summary'!CP119="Yes"),100-OFFSET('Sanitation Data'!$E$4,0,10*ROW('Sanitation Data'!E113)),NA())</f>
        <v>#N/A</v>
      </c>
      <c r="AB119" s="299" t="e">
        <f ca="1">+IF(AND(ISNUMBER(OFFSET('Sanitation Data'!$E$6,0,10*ROW('Sanitation Data'!E113))),'Data Summary'!CQ119="Yes"),OFFSET('Sanitation Data'!$E$6,0,10*ROW('Sanitation Data'!E113)),NA())</f>
        <v>#N/A</v>
      </c>
      <c r="AC119" s="299" t="e">
        <f ca="1">+IF(AND(ISNUMBER(OFFSET('Sanitation Data'!$E$10,0,10*ROW('Sanitation Data'!E113))),'Data Summary'!CR119="Yes"),OFFSET('Sanitation Data'!$E$10,0,10*ROW('Sanitation Data'!E113)),NA())</f>
        <v>#N/A</v>
      </c>
      <c r="AD119" s="299" t="e">
        <f ca="1">+IF(AND(ISNUMBER(OFFSET('Sanitation Data'!$E$11,0,10*ROW('Sanitation Data'!E113))),'Data Summary'!CS119="Yes"),OFFSET('Sanitation Data'!$E$11,0,10*ROW('Sanitation Data'!E113)),NA())</f>
        <v>#N/A</v>
      </c>
      <c r="AE119" s="299" t="e">
        <f ca="1">+IF(AND(ISNUMBER(OFFSET('Sanitation Data'!$E$12,0,10*ROW('Sanitation Data'!E113))),'Data Summary'!CT119="Yes"),OFFSET('Sanitation Data'!$E$12,0,10*ROW('Sanitation Data'!E113)),NA())</f>
        <v>#N/A</v>
      </c>
      <c r="AF119" s="299" t="e">
        <f ca="1">+IF(AND(ISNUMBER(OFFSET('Sanitation Data'!$F$4,0,10*ROW('Sanitation Data'!F113))),'Data Summary'!CU119="Yes"),100-OFFSET('Sanitation Data'!$F$4,0,10*ROW('Sanitation Data'!F113)),NA())</f>
        <v>#N/A</v>
      </c>
      <c r="AG119" s="299" t="e">
        <f ca="1">+IF(AND(ISNUMBER(OFFSET('Sanitation Data'!$F$6,0,10*ROW('Sanitation Data'!F113))),'Data Summary'!CV119="Yes"),OFFSET('Sanitation Data'!$F$6,0,10*ROW('Sanitation Data'!F113)),NA())</f>
        <v>#N/A</v>
      </c>
      <c r="AH119" s="299" t="e">
        <f ca="1">+IF(AND(ISNUMBER(OFFSET('Sanitation Data'!$F$10,0,10*ROW('Sanitation Data'!F113))),'Data Summary'!CW119="Yes"),OFFSET('Sanitation Data'!$F$10,0,10*ROW('Sanitation Data'!F113)),NA())</f>
        <v>#N/A</v>
      </c>
      <c r="AI119" s="299" t="e">
        <f ca="1">+IF(AND(ISNUMBER(OFFSET('Sanitation Data'!$F$11,0,10*ROW('Sanitation Data'!F113))),'Data Summary'!CX119="Yes"),OFFSET('Sanitation Data'!$F$11,0,10*ROW('Sanitation Data'!F113)),NA())</f>
        <v>#N/A</v>
      </c>
      <c r="AJ119" s="299" t="e">
        <f ca="1">+IF(AND(ISNUMBER(OFFSET('Sanitation Data'!$F$12,0,10*ROW('Sanitation Data'!F113))),'Data Summary'!CY119="Yes"),OFFSET('Sanitation Data'!$F$12,0,10*ROW('Sanitation Data'!F113)),NA())</f>
        <v>#N/A</v>
      </c>
      <c r="AK119" s="299" t="e">
        <f ca="1">+IF(AND(ISNUMBER(OFFSET('Sanitation Data'!$G$4,0,10*ROW('Sanitation Data'!G113))),'Data Summary'!CZ119="Yes"),100-OFFSET('Sanitation Data'!$G$4,0,10*ROW('Sanitation Data'!G113)),NA())</f>
        <v>#N/A</v>
      </c>
      <c r="AL119" s="299" t="e">
        <f ca="1">+IF(AND(ISNUMBER(OFFSET('Sanitation Data'!$G$6,0,10*ROW('Sanitation Data'!G113))),'Data Summary'!DA119="Yes"),OFFSET('Sanitation Data'!$G$6,0,10*ROW('Sanitation Data'!G113)),NA())</f>
        <v>#N/A</v>
      </c>
      <c r="AM119" s="299" t="e">
        <f ca="1">+IF(AND(ISNUMBER(OFFSET('Sanitation Data'!$G$10,0,10*ROW('Sanitation Data'!G113))),'Data Summary'!DB119="Yes"),OFFSET('Sanitation Data'!$G$10,0,10*ROW('Sanitation Data'!G113)),NA())</f>
        <v>#N/A</v>
      </c>
      <c r="AN119" s="299" t="e">
        <f ca="1">+IF(AND(ISNUMBER(OFFSET('Sanitation Data'!$G$11,0,10*ROW('Sanitation Data'!G113))),'Data Summary'!DC119="Yes"),OFFSET('Sanitation Data'!$G$11,0,10*ROW('Sanitation Data'!G113)),NA())</f>
        <v>#N/A</v>
      </c>
      <c r="AO119" s="299" t="e">
        <f ca="1">+IF(AND(ISNUMBER(OFFSET('Sanitation Data'!$G$12,0,10*ROW('Sanitation Data'!G113))),'Data Summary'!DD119="Yes"),OFFSET('Sanitation Data'!$G$12,0,10*ROW('Sanitation Data'!G113)),NA())</f>
        <v>#N/A</v>
      </c>
      <c r="AP119" s="299" t="e">
        <f ca="1">+IF(AND(ISNUMBER(OFFSET('Sanitation Data'!$H$4,0,10*ROW('Sanitation Data'!H113))),'Data Summary'!DE119="Yes"),100-OFFSET('Sanitation Data'!$H$4,0,10*ROW('Sanitation Data'!H113)),NA())</f>
        <v>#N/A</v>
      </c>
      <c r="AQ119" s="299" t="e">
        <f ca="1">+IF(AND(ISNUMBER(OFFSET('Sanitation Data'!$H$6,0,10*ROW('Sanitation Data'!H113))),'Data Summary'!DF119="Yes"),OFFSET('Sanitation Data'!$H$6,0,10*ROW('Sanitation Data'!H113)),NA())</f>
        <v>#N/A</v>
      </c>
      <c r="AR119" s="299" t="e">
        <f ca="1">+IF(AND(ISNUMBER(OFFSET('Sanitation Data'!$H$10,0,10*ROW('Sanitation Data'!H113))),'Data Summary'!DG119="Yes"),OFFSET('Sanitation Data'!$H$10,0,10*ROW('Sanitation Data'!H113)),NA())</f>
        <v>#N/A</v>
      </c>
      <c r="AS119" s="299" t="e">
        <f ca="1">+IF(AND(ISNUMBER(OFFSET('Sanitation Data'!$H$11,0,10*ROW('Sanitation Data'!H113))),'Data Summary'!DH119="Yes"),OFFSET('Sanitation Data'!$H$11,0,10*ROW('Sanitation Data'!H113)),NA())</f>
        <v>#N/A</v>
      </c>
      <c r="AT119" s="299" t="e">
        <f ca="1">+IF(AND(ISNUMBER(OFFSET('Sanitation Data'!$H$12,0,10*ROW('Sanitation Data'!H113))),'Data Summary'!DI119="Yes"),OFFSET('Sanitation Data'!$H$12,0,10*ROW('Sanitation Data'!H113)),NA())</f>
        <v>#N/A</v>
      </c>
      <c r="AU119" s="299" t="e">
        <f ca="1">+IF(AND(ISNUMBER(OFFSET('Sanitation Data'!$I$4,0,10*ROW('Sanitation Data'!I113))),'Data Summary'!DJ119="Yes"),100-OFFSET('Sanitation Data'!$I$4,0,10*ROW('Sanitation Data'!I113)),NA())</f>
        <v>#N/A</v>
      </c>
      <c r="AV119" s="299" t="e">
        <f ca="1">+IF(AND(ISNUMBER(OFFSET('Sanitation Data'!$I$6,0,10*ROW('Sanitation Data'!I113))),'Data Summary'!DK119="Yes"),OFFSET('Sanitation Data'!$I$6,0,10*ROW('Sanitation Data'!I113)),NA())</f>
        <v>#N/A</v>
      </c>
      <c r="AW119" s="299" t="e">
        <f ca="1">+IF(AND(ISNUMBER(OFFSET('Sanitation Data'!$I$10,0,10*ROW('Sanitation Data'!I113))),'Data Summary'!DL119="Yes"),OFFSET('Sanitation Data'!$I$10,0,10*ROW('Sanitation Data'!I113)),NA())</f>
        <v>#N/A</v>
      </c>
      <c r="AX119" s="299" t="e">
        <f ca="1">+IF(AND(ISNUMBER(OFFSET('Sanitation Data'!$I$11,0,10*ROW('Sanitation Data'!I113))),'Data Summary'!DM119="Yes"),OFFSET('Sanitation Data'!$I$11,0,10*ROW('Sanitation Data'!I113)),NA())</f>
        <v>#N/A</v>
      </c>
      <c r="AY119" s="299" t="e">
        <f ca="1">+IF(AND(ISNUMBER(OFFSET('Sanitation Data'!$I$12,0,10*ROW('Sanitation Data'!I113))),'Data Summary'!DN119="Yes"),OFFSET('Sanitation Data'!$I$12,0,10*ROW('Sanitation Data'!I113)),NA())</f>
        <v>#N/A</v>
      </c>
      <c r="AZ119" s="300" t="e">
        <f ca="1">+IF(AND(ISNUMBER(OFFSET('Hygiene Data'!$D$5,0,10*ROW('Hygiene Data'!D113))),'Data Summary'!DO119="Yes"),OFFSET('Hygiene Data'!$D$5,0,10*ROW('Hygiene Data'!D113)),NA())</f>
        <v>#N/A</v>
      </c>
      <c r="BA119" s="300" t="e">
        <f ca="1">+IF(AND(ISNUMBER(OFFSET('Hygiene Data'!$D$7,0,10*ROW('Hygiene Data'!D113))),'Data Summary'!DP119="Yes"),OFFSET('Hygiene Data'!$D$7,0,10*ROW('Hygiene Data'!D113)),NA())</f>
        <v>#N/A</v>
      </c>
      <c r="BB119" s="300" t="e">
        <f ca="1">+IF(AND(ISNUMBER(OFFSET('Hygiene Data'!$D$9,0,10*ROW('Hygiene Data'!D113))),'Data Summary'!DQ119="Yes"),OFFSET('Hygiene Data'!$D$9,0,10*ROW('Hygiene Data'!D113)),NA())</f>
        <v>#N/A</v>
      </c>
      <c r="BC119" s="300" t="e">
        <f ca="1">+IF(AND(ISNUMBER(OFFSET('Hygiene Data'!$E$5,0,10*ROW('Hygiene Data'!E113))),'Data Summary'!DR119="Yes"),OFFSET('Hygiene Data'!$E$5,0,10*ROW('Hygiene Data'!E113)),NA())</f>
        <v>#N/A</v>
      </c>
      <c r="BD119" s="300" t="e">
        <f ca="1">+IF(AND(ISNUMBER(OFFSET('Hygiene Data'!$E$7,0,10*ROW('Hygiene Data'!E113))),'Data Summary'!DS119="Yes"),OFFSET('Hygiene Data'!$E$7,0,10*ROW('Hygiene Data'!E113)),NA())</f>
        <v>#N/A</v>
      </c>
      <c r="BE119" s="300" t="e">
        <f ca="1">+IF(AND(ISNUMBER(OFFSET('Hygiene Data'!$E$9,0,10*ROW('Hygiene Data'!E113))),'Data Summary'!DT119="Yes"),OFFSET('Hygiene Data'!$E$9,0,10*ROW('Hygiene Data'!E113)),NA())</f>
        <v>#N/A</v>
      </c>
      <c r="BF119" s="300" t="e">
        <f ca="1">+IF(AND(ISNUMBER(OFFSET('Hygiene Data'!$F$5,0,10*ROW('Hygiene Data'!F113))),'Data Summary'!DU119="Yes"),OFFSET('Hygiene Data'!$F$5,0,10*ROW('Hygiene Data'!F113)),NA())</f>
        <v>#N/A</v>
      </c>
      <c r="BG119" s="300" t="e">
        <f ca="1">+IF(AND(ISNUMBER(OFFSET('Hygiene Data'!$F$7,0,10*ROW('Hygiene Data'!F113))),'Data Summary'!DV119="Yes"),OFFSET('Hygiene Data'!$F$7,0,10*ROW('Hygiene Data'!F113)),NA())</f>
        <v>#N/A</v>
      </c>
      <c r="BH119" s="300" t="e">
        <f ca="1">+IF(AND(ISNUMBER(OFFSET('Hygiene Data'!$F$9,0,10*ROW('Hygiene Data'!F113))),'Data Summary'!DW119="Yes"),OFFSET('Hygiene Data'!$F$9,0,10*ROW('Hygiene Data'!F113)),NA())</f>
        <v>#N/A</v>
      </c>
      <c r="BI119" s="300" t="e">
        <f ca="1">+IF(AND(ISNUMBER(OFFSET('Hygiene Data'!$G$5,0,10*ROW('Hygiene Data'!G113))),'Data Summary'!DX119="Yes"),OFFSET('Hygiene Data'!$G$5,0,10*ROW('Hygiene Data'!G113)),NA())</f>
        <v>#N/A</v>
      </c>
      <c r="BJ119" s="300" t="e">
        <f ca="1">+IF(AND(ISNUMBER(OFFSET('Hygiene Data'!$G$7,0,10*ROW('Hygiene Data'!G113))),'Data Summary'!DY119="Yes"),OFFSET('Hygiene Data'!$G$7,0,10*ROW('Hygiene Data'!G113)),NA())</f>
        <v>#N/A</v>
      </c>
      <c r="BK119" s="300" t="e">
        <f ca="1">+IF(AND(ISNUMBER(OFFSET('Hygiene Data'!$G$9,0,10*ROW('Hygiene Data'!G113))),'Data Summary'!DZ119="Yes"),OFFSET('Hygiene Data'!$G$9,0,10*ROW('Hygiene Data'!G113)),NA())</f>
        <v>#N/A</v>
      </c>
      <c r="BL119" s="300" t="e">
        <f ca="1">+IF(AND(ISNUMBER(OFFSET('Hygiene Data'!$H$5,0,10*ROW('Hygiene Data'!H113))),'Data Summary'!EA119="Yes"),OFFSET('Hygiene Data'!$H$5,0,10*ROW('Hygiene Data'!H113)),NA())</f>
        <v>#N/A</v>
      </c>
      <c r="BM119" s="300" t="e">
        <f ca="1">+IF(AND(ISNUMBER(OFFSET('Hygiene Data'!$H$7,0,10*ROW('Hygiene Data'!H113))),'Data Summary'!EB119="Yes"),OFFSET('Hygiene Data'!$H$7,0,10*ROW('Hygiene Data'!H113)),NA())</f>
        <v>#N/A</v>
      </c>
      <c r="BN119" s="300" t="e">
        <f ca="1">+IF(AND(ISNUMBER(OFFSET('Hygiene Data'!$H$9,0,10*ROW('Hygiene Data'!H113))),'Data Summary'!EC119="Yes"),OFFSET('Hygiene Data'!$H$9,0,10*ROW('Hygiene Data'!H113)),NA())</f>
        <v>#N/A</v>
      </c>
      <c r="BO119" s="300" t="e">
        <f ca="1">+IF(AND(ISNUMBER(OFFSET('Hygiene Data'!$I$5,0,10*ROW('Hygiene Data'!I113))),'Data Summary'!ED119="Yes"),OFFSET('Hygiene Data'!$I$5,0,10*ROW('Hygiene Data'!I113)),NA())</f>
        <v>#N/A</v>
      </c>
      <c r="BP119" s="300" t="e">
        <f ca="1">+IF(AND(ISNUMBER(OFFSET('Hygiene Data'!$I$7,0,10*ROW('Hygiene Data'!I113))),'Data Summary'!EE119="Yes"),OFFSET('Hygiene Data'!$I$7,0,10*ROW('Hygiene Data'!I113)),NA())</f>
        <v>#N/A</v>
      </c>
      <c r="BQ119" s="300" t="e">
        <f ca="1">+IF(AND(ISNUMBER(OFFSET('Hygiene Data'!$I$9,0,10*ROW('Hygiene Data'!I113))),'Data Summary'!EF119="Yes"),OFFSET('Hygiene Data'!$I$9,0,10*ROW('Hygiene Data'!I113)),NA())</f>
        <v>#N/A</v>
      </c>
    </row>
    <row r="120" spans="1:69" x14ac:dyDescent="0.2">
      <c r="A120" s="296" t="e">
        <f ca="1">+RIGHT('Data Summary'!A120,LEN('Data Summary'!A120)-9)</f>
        <v>#VALUE!</v>
      </c>
      <c r="B120" s="270" t="str">
        <f ca="1">+IF(ISTEXT('Data Summary'!B120),'Data Summary'!B120,"")</f>
        <v/>
      </c>
      <c r="C120" s="297" t="e">
        <f ca="1">+VALUE('Data Summary'!C120)</f>
        <v>#VALUE!</v>
      </c>
      <c r="D120" s="298" t="e">
        <f ca="1">+IF(AND(ISNUMBER(OFFSET('Water Data'!$D$4,0,10*ROW('Water Data'!D114))),'Data Summary'!BS120="Yes"),100-OFFSET('Water Data'!$D$4,0,10*ROW('Water Data'!D114)),NA())</f>
        <v>#N/A</v>
      </c>
      <c r="E120" s="298" t="e">
        <f ca="1">+IF(AND(ISNUMBER(OFFSET('Water Data'!$D$6,0,10*ROW('Water Data'!D114))),'Data Summary'!BT120="Yes"),OFFSET('Water Data'!$D$6,0,10*ROW('Water Data'!D114)),NA())</f>
        <v>#N/A</v>
      </c>
      <c r="F120" s="298" t="e">
        <f ca="1">+IF(AND(ISNUMBER(OFFSET('Water Data'!$D$9,0,10*ROW('Water Data'!D114))),'Data Summary'!BU120="Yes"),OFFSET('Water Data'!$D$9,0,10*ROW('Water Data'!D114)),NA())</f>
        <v>#N/A</v>
      </c>
      <c r="G120" s="298" t="e">
        <f ca="1">+IF(AND(ISNUMBER(OFFSET('Water Data'!$E$4,0,10*ROW('Water Data'!E114))),'Data Summary'!BV120="Yes"),100-OFFSET('Water Data'!$E$4,0,10*ROW('Water Data'!E114)),NA())</f>
        <v>#N/A</v>
      </c>
      <c r="H120" s="298" t="e">
        <f ca="1">+IF(AND(ISNUMBER(OFFSET('Water Data'!$E$6,0,10*ROW('Water Data'!E114))),'Data Summary'!BW120="Yes"),OFFSET('Water Data'!$E$6,0,10*ROW('Water Data'!E114)),NA())</f>
        <v>#N/A</v>
      </c>
      <c r="I120" s="298" t="e">
        <f ca="1">+IF(AND(ISNUMBER(OFFSET('Water Data'!$E$9,0,10*ROW('Water Data'!E114))),'Data Summary'!BX120="Yes"),OFFSET('Water Data'!$E$9,0,10*ROW('Water Data'!E114)),NA())</f>
        <v>#N/A</v>
      </c>
      <c r="J120" s="298" t="e">
        <f ca="1">+IF(AND(ISNUMBER(OFFSET('Water Data'!$F$4,0,10*ROW('Water Data'!F114))),'Data Summary'!BY120="Yes"),100-OFFSET('Water Data'!$F$4,0,10*ROW('Water Data'!F114)),NA())</f>
        <v>#N/A</v>
      </c>
      <c r="K120" s="298" t="e">
        <f ca="1">+IF(AND(ISNUMBER(OFFSET('Water Data'!$F$6,0,10*ROW('Water Data'!F114))),'Data Summary'!BZ120="Yes"),OFFSET('Water Data'!$F$6,0,10*ROW('Water Data'!F114)),NA())</f>
        <v>#N/A</v>
      </c>
      <c r="L120" s="298" t="e">
        <f ca="1">+IF(AND(ISNUMBER(OFFSET('Water Data'!$F$9,0,10*ROW('Water Data'!F114))),'Data Summary'!CA120="Yes"),OFFSET('Water Data'!$F$9,0,10*ROW('Water Data'!F114)),NA())</f>
        <v>#N/A</v>
      </c>
      <c r="M120" s="298" t="e">
        <f ca="1">+IF(AND(ISNUMBER(OFFSET('Water Data'!$G$4,0,10*ROW('Water Data'!G114))),'Data Summary'!CB120="Yes"),100-OFFSET('Water Data'!$G$4,0,10*ROW('Water Data'!G114)),NA())</f>
        <v>#N/A</v>
      </c>
      <c r="N120" s="298" t="e">
        <f ca="1">+IF(AND(ISNUMBER(OFFSET('Water Data'!$G$6,0,10*ROW('Water Data'!G114))),'Data Summary'!CC120="Yes"),OFFSET('Water Data'!$G$6,0,10*ROW('Water Data'!G114)),NA())</f>
        <v>#N/A</v>
      </c>
      <c r="O120" s="298" t="e">
        <f ca="1">+IF(AND(ISNUMBER(OFFSET('Water Data'!$G$9,0,10*ROW('Water Data'!G114))),'Data Summary'!CD120="Yes"),OFFSET('Water Data'!$G$9,0,10*ROW('Water Data'!G114)),NA())</f>
        <v>#N/A</v>
      </c>
      <c r="P120" s="298" t="e">
        <f ca="1">+IF(AND(ISNUMBER(OFFSET('Water Data'!$H$4,0,10*ROW('Water Data'!H114))),'Data Summary'!CE120="Yes"),100-OFFSET('Water Data'!$H$4,0,10*ROW('Water Data'!H114)),NA())</f>
        <v>#N/A</v>
      </c>
      <c r="Q120" s="298" t="e">
        <f ca="1">+IF(AND(ISNUMBER(OFFSET('Water Data'!$H$6,0,10*ROW('Water Data'!H114))),'Data Summary'!CF120="Yes"),OFFSET('Water Data'!$H$6,0,10*ROW('Water Data'!H114)),NA())</f>
        <v>#N/A</v>
      </c>
      <c r="R120" s="298" t="e">
        <f ca="1">+IF(AND(ISNUMBER(OFFSET('Water Data'!$H$9,0,10*ROW('Water Data'!H114))),'Data Summary'!CG120="Yes"),OFFSET('Water Data'!$H$9,0,10*ROW('Water Data'!H114)),NA())</f>
        <v>#N/A</v>
      </c>
      <c r="S120" s="298" t="e">
        <f ca="1">+IF(AND(ISNUMBER(OFFSET('Water Data'!$I$4,0,10*ROW('Water Data'!I114))),'Data Summary'!CH120="Yes"),100-OFFSET('Water Data'!$I$4,0,10*ROW('Water Data'!I114)),NA())</f>
        <v>#N/A</v>
      </c>
      <c r="T120" s="298" t="e">
        <f ca="1">+IF(AND(ISNUMBER(OFFSET('Water Data'!$I$6,0,10*ROW('Water Data'!I114))),'Data Summary'!CI120="Yes"),OFFSET('Water Data'!$I$6,0,10*ROW('Water Data'!I114)),NA())</f>
        <v>#N/A</v>
      </c>
      <c r="U120" s="298" t="e">
        <f ca="1">+IF(AND(ISNUMBER(OFFSET('Water Data'!$I$9,0,10*ROW('Water Data'!I114))),'Data Summary'!CJ120="Yes"),OFFSET('Water Data'!$I$9,0,10*ROW('Water Data'!I114)),NA())</f>
        <v>#N/A</v>
      </c>
      <c r="V120" s="299" t="e">
        <f ca="1">+IF(AND(ISNUMBER(OFFSET('Sanitation Data'!$D$4,0,10*ROW('Sanitation Data'!D114))),'Data Summary'!CK120="Yes"),100-OFFSET('Sanitation Data'!$D$4,0,10*ROW('Sanitation Data'!D114)),NA())</f>
        <v>#N/A</v>
      </c>
      <c r="W120" s="299" t="e">
        <f ca="1">+IF(AND(ISNUMBER(OFFSET('Sanitation Data'!$D$6,0,10*ROW('Sanitation Data'!D114))),'Data Summary'!CL120="Yes"),OFFSET('Sanitation Data'!$D$6,0,10*ROW('Sanitation Data'!D114)),NA())</f>
        <v>#N/A</v>
      </c>
      <c r="X120" s="299" t="e">
        <f ca="1">+IF(AND(ISNUMBER(OFFSET('Sanitation Data'!$D$10,0,10*ROW('Sanitation Data'!D114))),'Data Summary'!CM120="Yes"),OFFSET('Sanitation Data'!$D$10,0,10*ROW('Sanitation Data'!D114)),NA())</f>
        <v>#N/A</v>
      </c>
      <c r="Y120" s="299" t="e">
        <f ca="1">+IF(AND(ISNUMBER(OFFSET('Sanitation Data'!$D$11,0,10*ROW('Sanitation Data'!D114))),'Data Summary'!CN120="Yes"),OFFSET('Sanitation Data'!$D$11,0,10*ROW('Sanitation Data'!D114)),NA())</f>
        <v>#N/A</v>
      </c>
      <c r="Z120" s="299" t="e">
        <f ca="1">+IF(AND(ISNUMBER(OFFSET('Sanitation Data'!$D$12,0,10*ROW('Sanitation Data'!D114))),'Data Summary'!CO120="Yes"),OFFSET('Sanitation Data'!$D$12,0,10*ROW('Sanitation Data'!D114)),NA())</f>
        <v>#N/A</v>
      </c>
      <c r="AA120" s="299" t="e">
        <f ca="1">+IF(AND(ISNUMBER(OFFSET('Sanitation Data'!$E$4,0,10*ROW('Sanitation Data'!E114))),'Data Summary'!CP120="Yes"),100-OFFSET('Sanitation Data'!$E$4,0,10*ROW('Sanitation Data'!E114)),NA())</f>
        <v>#N/A</v>
      </c>
      <c r="AB120" s="299" t="e">
        <f ca="1">+IF(AND(ISNUMBER(OFFSET('Sanitation Data'!$E$6,0,10*ROW('Sanitation Data'!E114))),'Data Summary'!CQ120="Yes"),OFFSET('Sanitation Data'!$E$6,0,10*ROW('Sanitation Data'!E114)),NA())</f>
        <v>#N/A</v>
      </c>
      <c r="AC120" s="299" t="e">
        <f ca="1">+IF(AND(ISNUMBER(OFFSET('Sanitation Data'!$E$10,0,10*ROW('Sanitation Data'!E114))),'Data Summary'!CR120="Yes"),OFFSET('Sanitation Data'!$E$10,0,10*ROW('Sanitation Data'!E114)),NA())</f>
        <v>#N/A</v>
      </c>
      <c r="AD120" s="299" t="e">
        <f ca="1">+IF(AND(ISNUMBER(OFFSET('Sanitation Data'!$E$11,0,10*ROW('Sanitation Data'!E114))),'Data Summary'!CS120="Yes"),OFFSET('Sanitation Data'!$E$11,0,10*ROW('Sanitation Data'!E114)),NA())</f>
        <v>#N/A</v>
      </c>
      <c r="AE120" s="299" t="e">
        <f ca="1">+IF(AND(ISNUMBER(OFFSET('Sanitation Data'!$E$12,0,10*ROW('Sanitation Data'!E114))),'Data Summary'!CT120="Yes"),OFFSET('Sanitation Data'!$E$12,0,10*ROW('Sanitation Data'!E114)),NA())</f>
        <v>#N/A</v>
      </c>
      <c r="AF120" s="299" t="e">
        <f ca="1">+IF(AND(ISNUMBER(OFFSET('Sanitation Data'!$F$4,0,10*ROW('Sanitation Data'!F114))),'Data Summary'!CU120="Yes"),100-OFFSET('Sanitation Data'!$F$4,0,10*ROW('Sanitation Data'!F114)),NA())</f>
        <v>#N/A</v>
      </c>
      <c r="AG120" s="299" t="e">
        <f ca="1">+IF(AND(ISNUMBER(OFFSET('Sanitation Data'!$F$6,0,10*ROW('Sanitation Data'!F114))),'Data Summary'!CV120="Yes"),OFFSET('Sanitation Data'!$F$6,0,10*ROW('Sanitation Data'!F114)),NA())</f>
        <v>#N/A</v>
      </c>
      <c r="AH120" s="299" t="e">
        <f ca="1">+IF(AND(ISNUMBER(OFFSET('Sanitation Data'!$F$10,0,10*ROW('Sanitation Data'!F114))),'Data Summary'!CW120="Yes"),OFFSET('Sanitation Data'!$F$10,0,10*ROW('Sanitation Data'!F114)),NA())</f>
        <v>#N/A</v>
      </c>
      <c r="AI120" s="299" t="e">
        <f ca="1">+IF(AND(ISNUMBER(OFFSET('Sanitation Data'!$F$11,0,10*ROW('Sanitation Data'!F114))),'Data Summary'!CX120="Yes"),OFFSET('Sanitation Data'!$F$11,0,10*ROW('Sanitation Data'!F114)),NA())</f>
        <v>#N/A</v>
      </c>
      <c r="AJ120" s="299" t="e">
        <f ca="1">+IF(AND(ISNUMBER(OFFSET('Sanitation Data'!$F$12,0,10*ROW('Sanitation Data'!F114))),'Data Summary'!CY120="Yes"),OFFSET('Sanitation Data'!$F$12,0,10*ROW('Sanitation Data'!F114)),NA())</f>
        <v>#N/A</v>
      </c>
      <c r="AK120" s="299" t="e">
        <f ca="1">+IF(AND(ISNUMBER(OFFSET('Sanitation Data'!$G$4,0,10*ROW('Sanitation Data'!G114))),'Data Summary'!CZ120="Yes"),100-OFFSET('Sanitation Data'!$G$4,0,10*ROW('Sanitation Data'!G114)),NA())</f>
        <v>#N/A</v>
      </c>
      <c r="AL120" s="299" t="e">
        <f ca="1">+IF(AND(ISNUMBER(OFFSET('Sanitation Data'!$G$6,0,10*ROW('Sanitation Data'!G114))),'Data Summary'!DA120="Yes"),OFFSET('Sanitation Data'!$G$6,0,10*ROW('Sanitation Data'!G114)),NA())</f>
        <v>#N/A</v>
      </c>
      <c r="AM120" s="299" t="e">
        <f ca="1">+IF(AND(ISNUMBER(OFFSET('Sanitation Data'!$G$10,0,10*ROW('Sanitation Data'!G114))),'Data Summary'!DB120="Yes"),OFFSET('Sanitation Data'!$G$10,0,10*ROW('Sanitation Data'!G114)),NA())</f>
        <v>#N/A</v>
      </c>
      <c r="AN120" s="299" t="e">
        <f ca="1">+IF(AND(ISNUMBER(OFFSET('Sanitation Data'!$G$11,0,10*ROW('Sanitation Data'!G114))),'Data Summary'!DC120="Yes"),OFFSET('Sanitation Data'!$G$11,0,10*ROW('Sanitation Data'!G114)),NA())</f>
        <v>#N/A</v>
      </c>
      <c r="AO120" s="299" t="e">
        <f ca="1">+IF(AND(ISNUMBER(OFFSET('Sanitation Data'!$G$12,0,10*ROW('Sanitation Data'!G114))),'Data Summary'!DD120="Yes"),OFFSET('Sanitation Data'!$G$12,0,10*ROW('Sanitation Data'!G114)),NA())</f>
        <v>#N/A</v>
      </c>
      <c r="AP120" s="299" t="e">
        <f ca="1">+IF(AND(ISNUMBER(OFFSET('Sanitation Data'!$H$4,0,10*ROW('Sanitation Data'!H114))),'Data Summary'!DE120="Yes"),100-OFFSET('Sanitation Data'!$H$4,0,10*ROW('Sanitation Data'!H114)),NA())</f>
        <v>#N/A</v>
      </c>
      <c r="AQ120" s="299" t="e">
        <f ca="1">+IF(AND(ISNUMBER(OFFSET('Sanitation Data'!$H$6,0,10*ROW('Sanitation Data'!H114))),'Data Summary'!DF120="Yes"),OFFSET('Sanitation Data'!$H$6,0,10*ROW('Sanitation Data'!H114)),NA())</f>
        <v>#N/A</v>
      </c>
      <c r="AR120" s="299" t="e">
        <f ca="1">+IF(AND(ISNUMBER(OFFSET('Sanitation Data'!$H$10,0,10*ROW('Sanitation Data'!H114))),'Data Summary'!DG120="Yes"),OFFSET('Sanitation Data'!$H$10,0,10*ROW('Sanitation Data'!H114)),NA())</f>
        <v>#N/A</v>
      </c>
      <c r="AS120" s="299" t="e">
        <f ca="1">+IF(AND(ISNUMBER(OFFSET('Sanitation Data'!$H$11,0,10*ROW('Sanitation Data'!H114))),'Data Summary'!DH120="Yes"),OFFSET('Sanitation Data'!$H$11,0,10*ROW('Sanitation Data'!H114)),NA())</f>
        <v>#N/A</v>
      </c>
      <c r="AT120" s="299" t="e">
        <f ca="1">+IF(AND(ISNUMBER(OFFSET('Sanitation Data'!$H$12,0,10*ROW('Sanitation Data'!H114))),'Data Summary'!DI120="Yes"),OFFSET('Sanitation Data'!$H$12,0,10*ROW('Sanitation Data'!H114)),NA())</f>
        <v>#N/A</v>
      </c>
      <c r="AU120" s="299" t="e">
        <f ca="1">+IF(AND(ISNUMBER(OFFSET('Sanitation Data'!$I$4,0,10*ROW('Sanitation Data'!I114))),'Data Summary'!DJ120="Yes"),100-OFFSET('Sanitation Data'!$I$4,0,10*ROW('Sanitation Data'!I114)),NA())</f>
        <v>#N/A</v>
      </c>
      <c r="AV120" s="299" t="e">
        <f ca="1">+IF(AND(ISNUMBER(OFFSET('Sanitation Data'!$I$6,0,10*ROW('Sanitation Data'!I114))),'Data Summary'!DK120="Yes"),OFFSET('Sanitation Data'!$I$6,0,10*ROW('Sanitation Data'!I114)),NA())</f>
        <v>#N/A</v>
      </c>
      <c r="AW120" s="299" t="e">
        <f ca="1">+IF(AND(ISNUMBER(OFFSET('Sanitation Data'!$I$10,0,10*ROW('Sanitation Data'!I114))),'Data Summary'!DL120="Yes"),OFFSET('Sanitation Data'!$I$10,0,10*ROW('Sanitation Data'!I114)),NA())</f>
        <v>#N/A</v>
      </c>
      <c r="AX120" s="299" t="e">
        <f ca="1">+IF(AND(ISNUMBER(OFFSET('Sanitation Data'!$I$11,0,10*ROW('Sanitation Data'!I114))),'Data Summary'!DM120="Yes"),OFFSET('Sanitation Data'!$I$11,0,10*ROW('Sanitation Data'!I114)),NA())</f>
        <v>#N/A</v>
      </c>
      <c r="AY120" s="299" t="e">
        <f ca="1">+IF(AND(ISNUMBER(OFFSET('Sanitation Data'!$I$12,0,10*ROW('Sanitation Data'!I114))),'Data Summary'!DN120="Yes"),OFFSET('Sanitation Data'!$I$12,0,10*ROW('Sanitation Data'!I114)),NA())</f>
        <v>#N/A</v>
      </c>
      <c r="AZ120" s="300" t="e">
        <f ca="1">+IF(AND(ISNUMBER(OFFSET('Hygiene Data'!$D$5,0,10*ROW('Hygiene Data'!D114))),'Data Summary'!DO120="Yes"),OFFSET('Hygiene Data'!$D$5,0,10*ROW('Hygiene Data'!D114)),NA())</f>
        <v>#N/A</v>
      </c>
      <c r="BA120" s="300" t="e">
        <f ca="1">+IF(AND(ISNUMBER(OFFSET('Hygiene Data'!$D$7,0,10*ROW('Hygiene Data'!D114))),'Data Summary'!DP120="Yes"),OFFSET('Hygiene Data'!$D$7,0,10*ROW('Hygiene Data'!D114)),NA())</f>
        <v>#N/A</v>
      </c>
      <c r="BB120" s="300" t="e">
        <f ca="1">+IF(AND(ISNUMBER(OFFSET('Hygiene Data'!$D$9,0,10*ROW('Hygiene Data'!D114))),'Data Summary'!DQ120="Yes"),OFFSET('Hygiene Data'!$D$9,0,10*ROW('Hygiene Data'!D114)),NA())</f>
        <v>#N/A</v>
      </c>
      <c r="BC120" s="300" t="e">
        <f ca="1">+IF(AND(ISNUMBER(OFFSET('Hygiene Data'!$E$5,0,10*ROW('Hygiene Data'!E114))),'Data Summary'!DR120="Yes"),OFFSET('Hygiene Data'!$E$5,0,10*ROW('Hygiene Data'!E114)),NA())</f>
        <v>#N/A</v>
      </c>
      <c r="BD120" s="300" t="e">
        <f ca="1">+IF(AND(ISNUMBER(OFFSET('Hygiene Data'!$E$7,0,10*ROW('Hygiene Data'!E114))),'Data Summary'!DS120="Yes"),OFFSET('Hygiene Data'!$E$7,0,10*ROW('Hygiene Data'!E114)),NA())</f>
        <v>#N/A</v>
      </c>
      <c r="BE120" s="300" t="e">
        <f ca="1">+IF(AND(ISNUMBER(OFFSET('Hygiene Data'!$E$9,0,10*ROW('Hygiene Data'!E114))),'Data Summary'!DT120="Yes"),OFFSET('Hygiene Data'!$E$9,0,10*ROW('Hygiene Data'!E114)),NA())</f>
        <v>#N/A</v>
      </c>
      <c r="BF120" s="300" t="e">
        <f ca="1">+IF(AND(ISNUMBER(OFFSET('Hygiene Data'!$F$5,0,10*ROW('Hygiene Data'!F114))),'Data Summary'!DU120="Yes"),OFFSET('Hygiene Data'!$F$5,0,10*ROW('Hygiene Data'!F114)),NA())</f>
        <v>#N/A</v>
      </c>
      <c r="BG120" s="300" t="e">
        <f ca="1">+IF(AND(ISNUMBER(OFFSET('Hygiene Data'!$F$7,0,10*ROW('Hygiene Data'!F114))),'Data Summary'!DV120="Yes"),OFFSET('Hygiene Data'!$F$7,0,10*ROW('Hygiene Data'!F114)),NA())</f>
        <v>#N/A</v>
      </c>
      <c r="BH120" s="300" t="e">
        <f ca="1">+IF(AND(ISNUMBER(OFFSET('Hygiene Data'!$F$9,0,10*ROW('Hygiene Data'!F114))),'Data Summary'!DW120="Yes"),OFFSET('Hygiene Data'!$F$9,0,10*ROW('Hygiene Data'!F114)),NA())</f>
        <v>#N/A</v>
      </c>
      <c r="BI120" s="300" t="e">
        <f ca="1">+IF(AND(ISNUMBER(OFFSET('Hygiene Data'!$G$5,0,10*ROW('Hygiene Data'!G114))),'Data Summary'!DX120="Yes"),OFFSET('Hygiene Data'!$G$5,0,10*ROW('Hygiene Data'!G114)),NA())</f>
        <v>#N/A</v>
      </c>
      <c r="BJ120" s="300" t="e">
        <f ca="1">+IF(AND(ISNUMBER(OFFSET('Hygiene Data'!$G$7,0,10*ROW('Hygiene Data'!G114))),'Data Summary'!DY120="Yes"),OFFSET('Hygiene Data'!$G$7,0,10*ROW('Hygiene Data'!G114)),NA())</f>
        <v>#N/A</v>
      </c>
      <c r="BK120" s="300" t="e">
        <f ca="1">+IF(AND(ISNUMBER(OFFSET('Hygiene Data'!$G$9,0,10*ROW('Hygiene Data'!G114))),'Data Summary'!DZ120="Yes"),OFFSET('Hygiene Data'!$G$9,0,10*ROW('Hygiene Data'!G114)),NA())</f>
        <v>#N/A</v>
      </c>
      <c r="BL120" s="300" t="e">
        <f ca="1">+IF(AND(ISNUMBER(OFFSET('Hygiene Data'!$H$5,0,10*ROW('Hygiene Data'!H114))),'Data Summary'!EA120="Yes"),OFFSET('Hygiene Data'!$H$5,0,10*ROW('Hygiene Data'!H114)),NA())</f>
        <v>#N/A</v>
      </c>
      <c r="BM120" s="300" t="e">
        <f ca="1">+IF(AND(ISNUMBER(OFFSET('Hygiene Data'!$H$7,0,10*ROW('Hygiene Data'!H114))),'Data Summary'!EB120="Yes"),OFFSET('Hygiene Data'!$H$7,0,10*ROW('Hygiene Data'!H114)),NA())</f>
        <v>#N/A</v>
      </c>
      <c r="BN120" s="300" t="e">
        <f ca="1">+IF(AND(ISNUMBER(OFFSET('Hygiene Data'!$H$9,0,10*ROW('Hygiene Data'!H114))),'Data Summary'!EC120="Yes"),OFFSET('Hygiene Data'!$H$9,0,10*ROW('Hygiene Data'!H114)),NA())</f>
        <v>#N/A</v>
      </c>
      <c r="BO120" s="300" t="e">
        <f ca="1">+IF(AND(ISNUMBER(OFFSET('Hygiene Data'!$I$5,0,10*ROW('Hygiene Data'!I114))),'Data Summary'!ED120="Yes"),OFFSET('Hygiene Data'!$I$5,0,10*ROW('Hygiene Data'!I114)),NA())</f>
        <v>#N/A</v>
      </c>
      <c r="BP120" s="300" t="e">
        <f ca="1">+IF(AND(ISNUMBER(OFFSET('Hygiene Data'!$I$7,0,10*ROW('Hygiene Data'!I114))),'Data Summary'!EE120="Yes"),OFFSET('Hygiene Data'!$I$7,0,10*ROW('Hygiene Data'!I114)),NA())</f>
        <v>#N/A</v>
      </c>
      <c r="BQ120" s="300" t="e">
        <f ca="1">+IF(AND(ISNUMBER(OFFSET('Hygiene Data'!$I$9,0,10*ROW('Hygiene Data'!I114))),'Data Summary'!EF120="Yes"),OFFSET('Hygiene Data'!$I$9,0,10*ROW('Hygiene Data'!I114)),NA())</f>
        <v>#N/A</v>
      </c>
    </row>
    <row r="121" spans="1:69" x14ac:dyDescent="0.2">
      <c r="A121" s="296" t="e">
        <f ca="1">+RIGHT('Data Summary'!A121,LEN('Data Summary'!A121)-9)</f>
        <v>#VALUE!</v>
      </c>
      <c r="B121" s="270" t="str">
        <f ca="1">+IF(ISTEXT('Data Summary'!B121),'Data Summary'!B121,"")</f>
        <v/>
      </c>
      <c r="C121" s="297" t="e">
        <f ca="1">+VALUE('Data Summary'!C121)</f>
        <v>#VALUE!</v>
      </c>
      <c r="D121" s="298" t="e">
        <f ca="1">+IF(AND(ISNUMBER(OFFSET('Water Data'!$D$4,0,10*ROW('Water Data'!D115))),'Data Summary'!BS121="Yes"),100-OFFSET('Water Data'!$D$4,0,10*ROW('Water Data'!D115)),NA())</f>
        <v>#N/A</v>
      </c>
      <c r="E121" s="298" t="e">
        <f ca="1">+IF(AND(ISNUMBER(OFFSET('Water Data'!$D$6,0,10*ROW('Water Data'!D115))),'Data Summary'!BT121="Yes"),OFFSET('Water Data'!$D$6,0,10*ROW('Water Data'!D115)),NA())</f>
        <v>#N/A</v>
      </c>
      <c r="F121" s="298" t="e">
        <f ca="1">+IF(AND(ISNUMBER(OFFSET('Water Data'!$D$9,0,10*ROW('Water Data'!D115))),'Data Summary'!BU121="Yes"),OFFSET('Water Data'!$D$9,0,10*ROW('Water Data'!D115)),NA())</f>
        <v>#N/A</v>
      </c>
      <c r="G121" s="298" t="e">
        <f ca="1">+IF(AND(ISNUMBER(OFFSET('Water Data'!$E$4,0,10*ROW('Water Data'!E115))),'Data Summary'!BV121="Yes"),100-OFFSET('Water Data'!$E$4,0,10*ROW('Water Data'!E115)),NA())</f>
        <v>#N/A</v>
      </c>
      <c r="H121" s="298" t="e">
        <f ca="1">+IF(AND(ISNUMBER(OFFSET('Water Data'!$E$6,0,10*ROW('Water Data'!E115))),'Data Summary'!BW121="Yes"),OFFSET('Water Data'!$E$6,0,10*ROW('Water Data'!E115)),NA())</f>
        <v>#N/A</v>
      </c>
      <c r="I121" s="298" t="e">
        <f ca="1">+IF(AND(ISNUMBER(OFFSET('Water Data'!$E$9,0,10*ROW('Water Data'!E115))),'Data Summary'!BX121="Yes"),OFFSET('Water Data'!$E$9,0,10*ROW('Water Data'!E115)),NA())</f>
        <v>#N/A</v>
      </c>
      <c r="J121" s="298" t="e">
        <f ca="1">+IF(AND(ISNUMBER(OFFSET('Water Data'!$F$4,0,10*ROW('Water Data'!F115))),'Data Summary'!BY121="Yes"),100-OFFSET('Water Data'!$F$4,0,10*ROW('Water Data'!F115)),NA())</f>
        <v>#N/A</v>
      </c>
      <c r="K121" s="298" t="e">
        <f ca="1">+IF(AND(ISNUMBER(OFFSET('Water Data'!$F$6,0,10*ROW('Water Data'!F115))),'Data Summary'!BZ121="Yes"),OFFSET('Water Data'!$F$6,0,10*ROW('Water Data'!F115)),NA())</f>
        <v>#N/A</v>
      </c>
      <c r="L121" s="298" t="e">
        <f ca="1">+IF(AND(ISNUMBER(OFFSET('Water Data'!$F$9,0,10*ROW('Water Data'!F115))),'Data Summary'!CA121="Yes"),OFFSET('Water Data'!$F$9,0,10*ROW('Water Data'!F115)),NA())</f>
        <v>#N/A</v>
      </c>
      <c r="M121" s="298" t="e">
        <f ca="1">+IF(AND(ISNUMBER(OFFSET('Water Data'!$G$4,0,10*ROW('Water Data'!G115))),'Data Summary'!CB121="Yes"),100-OFFSET('Water Data'!$G$4,0,10*ROW('Water Data'!G115)),NA())</f>
        <v>#N/A</v>
      </c>
      <c r="N121" s="298" t="e">
        <f ca="1">+IF(AND(ISNUMBER(OFFSET('Water Data'!$G$6,0,10*ROW('Water Data'!G115))),'Data Summary'!CC121="Yes"),OFFSET('Water Data'!$G$6,0,10*ROW('Water Data'!G115)),NA())</f>
        <v>#N/A</v>
      </c>
      <c r="O121" s="298" t="e">
        <f ca="1">+IF(AND(ISNUMBER(OFFSET('Water Data'!$G$9,0,10*ROW('Water Data'!G115))),'Data Summary'!CD121="Yes"),OFFSET('Water Data'!$G$9,0,10*ROW('Water Data'!G115)),NA())</f>
        <v>#N/A</v>
      </c>
      <c r="P121" s="298" t="e">
        <f ca="1">+IF(AND(ISNUMBER(OFFSET('Water Data'!$H$4,0,10*ROW('Water Data'!H115))),'Data Summary'!CE121="Yes"),100-OFFSET('Water Data'!$H$4,0,10*ROW('Water Data'!H115)),NA())</f>
        <v>#N/A</v>
      </c>
      <c r="Q121" s="298" t="e">
        <f ca="1">+IF(AND(ISNUMBER(OFFSET('Water Data'!$H$6,0,10*ROW('Water Data'!H115))),'Data Summary'!CF121="Yes"),OFFSET('Water Data'!$H$6,0,10*ROW('Water Data'!H115)),NA())</f>
        <v>#N/A</v>
      </c>
      <c r="R121" s="298" t="e">
        <f ca="1">+IF(AND(ISNUMBER(OFFSET('Water Data'!$H$9,0,10*ROW('Water Data'!H115))),'Data Summary'!CG121="Yes"),OFFSET('Water Data'!$H$9,0,10*ROW('Water Data'!H115)),NA())</f>
        <v>#N/A</v>
      </c>
      <c r="S121" s="298" t="e">
        <f ca="1">+IF(AND(ISNUMBER(OFFSET('Water Data'!$I$4,0,10*ROW('Water Data'!I115))),'Data Summary'!CH121="Yes"),100-OFFSET('Water Data'!$I$4,0,10*ROW('Water Data'!I115)),NA())</f>
        <v>#N/A</v>
      </c>
      <c r="T121" s="298" t="e">
        <f ca="1">+IF(AND(ISNUMBER(OFFSET('Water Data'!$I$6,0,10*ROW('Water Data'!I115))),'Data Summary'!CI121="Yes"),OFFSET('Water Data'!$I$6,0,10*ROW('Water Data'!I115)),NA())</f>
        <v>#N/A</v>
      </c>
      <c r="U121" s="298" t="e">
        <f ca="1">+IF(AND(ISNUMBER(OFFSET('Water Data'!$I$9,0,10*ROW('Water Data'!I115))),'Data Summary'!CJ121="Yes"),OFFSET('Water Data'!$I$9,0,10*ROW('Water Data'!I115)),NA())</f>
        <v>#N/A</v>
      </c>
      <c r="V121" s="299" t="e">
        <f ca="1">+IF(AND(ISNUMBER(OFFSET('Sanitation Data'!$D$4,0,10*ROW('Sanitation Data'!D115))),'Data Summary'!CK121="Yes"),100-OFFSET('Sanitation Data'!$D$4,0,10*ROW('Sanitation Data'!D115)),NA())</f>
        <v>#N/A</v>
      </c>
      <c r="W121" s="299" t="e">
        <f ca="1">+IF(AND(ISNUMBER(OFFSET('Sanitation Data'!$D$6,0,10*ROW('Sanitation Data'!D115))),'Data Summary'!CL121="Yes"),OFFSET('Sanitation Data'!$D$6,0,10*ROW('Sanitation Data'!D115)),NA())</f>
        <v>#N/A</v>
      </c>
      <c r="X121" s="299" t="e">
        <f ca="1">+IF(AND(ISNUMBER(OFFSET('Sanitation Data'!$D$10,0,10*ROW('Sanitation Data'!D115))),'Data Summary'!CM121="Yes"),OFFSET('Sanitation Data'!$D$10,0,10*ROW('Sanitation Data'!D115)),NA())</f>
        <v>#N/A</v>
      </c>
      <c r="Y121" s="299" t="e">
        <f ca="1">+IF(AND(ISNUMBER(OFFSET('Sanitation Data'!$D$11,0,10*ROW('Sanitation Data'!D115))),'Data Summary'!CN121="Yes"),OFFSET('Sanitation Data'!$D$11,0,10*ROW('Sanitation Data'!D115)),NA())</f>
        <v>#N/A</v>
      </c>
      <c r="Z121" s="299" t="e">
        <f ca="1">+IF(AND(ISNUMBER(OFFSET('Sanitation Data'!$D$12,0,10*ROW('Sanitation Data'!D115))),'Data Summary'!CO121="Yes"),OFFSET('Sanitation Data'!$D$12,0,10*ROW('Sanitation Data'!D115)),NA())</f>
        <v>#N/A</v>
      </c>
      <c r="AA121" s="299" t="e">
        <f ca="1">+IF(AND(ISNUMBER(OFFSET('Sanitation Data'!$E$4,0,10*ROW('Sanitation Data'!E115))),'Data Summary'!CP121="Yes"),100-OFFSET('Sanitation Data'!$E$4,0,10*ROW('Sanitation Data'!E115)),NA())</f>
        <v>#N/A</v>
      </c>
      <c r="AB121" s="299" t="e">
        <f ca="1">+IF(AND(ISNUMBER(OFFSET('Sanitation Data'!$E$6,0,10*ROW('Sanitation Data'!E115))),'Data Summary'!CQ121="Yes"),OFFSET('Sanitation Data'!$E$6,0,10*ROW('Sanitation Data'!E115)),NA())</f>
        <v>#N/A</v>
      </c>
      <c r="AC121" s="299" t="e">
        <f ca="1">+IF(AND(ISNUMBER(OFFSET('Sanitation Data'!$E$10,0,10*ROW('Sanitation Data'!E115))),'Data Summary'!CR121="Yes"),OFFSET('Sanitation Data'!$E$10,0,10*ROW('Sanitation Data'!E115)),NA())</f>
        <v>#N/A</v>
      </c>
      <c r="AD121" s="299" t="e">
        <f ca="1">+IF(AND(ISNUMBER(OFFSET('Sanitation Data'!$E$11,0,10*ROW('Sanitation Data'!E115))),'Data Summary'!CS121="Yes"),OFFSET('Sanitation Data'!$E$11,0,10*ROW('Sanitation Data'!E115)),NA())</f>
        <v>#N/A</v>
      </c>
      <c r="AE121" s="299" t="e">
        <f ca="1">+IF(AND(ISNUMBER(OFFSET('Sanitation Data'!$E$12,0,10*ROW('Sanitation Data'!E115))),'Data Summary'!CT121="Yes"),OFFSET('Sanitation Data'!$E$12,0,10*ROW('Sanitation Data'!E115)),NA())</f>
        <v>#N/A</v>
      </c>
      <c r="AF121" s="299" t="e">
        <f ca="1">+IF(AND(ISNUMBER(OFFSET('Sanitation Data'!$F$4,0,10*ROW('Sanitation Data'!F115))),'Data Summary'!CU121="Yes"),100-OFFSET('Sanitation Data'!$F$4,0,10*ROW('Sanitation Data'!F115)),NA())</f>
        <v>#N/A</v>
      </c>
      <c r="AG121" s="299" t="e">
        <f ca="1">+IF(AND(ISNUMBER(OFFSET('Sanitation Data'!$F$6,0,10*ROW('Sanitation Data'!F115))),'Data Summary'!CV121="Yes"),OFFSET('Sanitation Data'!$F$6,0,10*ROW('Sanitation Data'!F115)),NA())</f>
        <v>#N/A</v>
      </c>
      <c r="AH121" s="299" t="e">
        <f ca="1">+IF(AND(ISNUMBER(OFFSET('Sanitation Data'!$F$10,0,10*ROW('Sanitation Data'!F115))),'Data Summary'!CW121="Yes"),OFFSET('Sanitation Data'!$F$10,0,10*ROW('Sanitation Data'!F115)),NA())</f>
        <v>#N/A</v>
      </c>
      <c r="AI121" s="299" t="e">
        <f ca="1">+IF(AND(ISNUMBER(OFFSET('Sanitation Data'!$F$11,0,10*ROW('Sanitation Data'!F115))),'Data Summary'!CX121="Yes"),OFFSET('Sanitation Data'!$F$11,0,10*ROW('Sanitation Data'!F115)),NA())</f>
        <v>#N/A</v>
      </c>
      <c r="AJ121" s="299" t="e">
        <f ca="1">+IF(AND(ISNUMBER(OFFSET('Sanitation Data'!$F$12,0,10*ROW('Sanitation Data'!F115))),'Data Summary'!CY121="Yes"),OFFSET('Sanitation Data'!$F$12,0,10*ROW('Sanitation Data'!F115)),NA())</f>
        <v>#N/A</v>
      </c>
      <c r="AK121" s="299" t="e">
        <f ca="1">+IF(AND(ISNUMBER(OFFSET('Sanitation Data'!$G$4,0,10*ROW('Sanitation Data'!G115))),'Data Summary'!CZ121="Yes"),100-OFFSET('Sanitation Data'!$G$4,0,10*ROW('Sanitation Data'!G115)),NA())</f>
        <v>#N/A</v>
      </c>
      <c r="AL121" s="299" t="e">
        <f ca="1">+IF(AND(ISNUMBER(OFFSET('Sanitation Data'!$G$6,0,10*ROW('Sanitation Data'!G115))),'Data Summary'!DA121="Yes"),OFFSET('Sanitation Data'!$G$6,0,10*ROW('Sanitation Data'!G115)),NA())</f>
        <v>#N/A</v>
      </c>
      <c r="AM121" s="299" t="e">
        <f ca="1">+IF(AND(ISNUMBER(OFFSET('Sanitation Data'!$G$10,0,10*ROW('Sanitation Data'!G115))),'Data Summary'!DB121="Yes"),OFFSET('Sanitation Data'!$G$10,0,10*ROW('Sanitation Data'!G115)),NA())</f>
        <v>#N/A</v>
      </c>
      <c r="AN121" s="299" t="e">
        <f ca="1">+IF(AND(ISNUMBER(OFFSET('Sanitation Data'!$G$11,0,10*ROW('Sanitation Data'!G115))),'Data Summary'!DC121="Yes"),OFFSET('Sanitation Data'!$G$11,0,10*ROW('Sanitation Data'!G115)),NA())</f>
        <v>#N/A</v>
      </c>
      <c r="AO121" s="299" t="e">
        <f ca="1">+IF(AND(ISNUMBER(OFFSET('Sanitation Data'!$G$12,0,10*ROW('Sanitation Data'!G115))),'Data Summary'!DD121="Yes"),OFFSET('Sanitation Data'!$G$12,0,10*ROW('Sanitation Data'!G115)),NA())</f>
        <v>#N/A</v>
      </c>
      <c r="AP121" s="299" t="e">
        <f ca="1">+IF(AND(ISNUMBER(OFFSET('Sanitation Data'!$H$4,0,10*ROW('Sanitation Data'!H115))),'Data Summary'!DE121="Yes"),100-OFFSET('Sanitation Data'!$H$4,0,10*ROW('Sanitation Data'!H115)),NA())</f>
        <v>#N/A</v>
      </c>
      <c r="AQ121" s="299" t="e">
        <f ca="1">+IF(AND(ISNUMBER(OFFSET('Sanitation Data'!$H$6,0,10*ROW('Sanitation Data'!H115))),'Data Summary'!DF121="Yes"),OFFSET('Sanitation Data'!$H$6,0,10*ROW('Sanitation Data'!H115)),NA())</f>
        <v>#N/A</v>
      </c>
      <c r="AR121" s="299" t="e">
        <f ca="1">+IF(AND(ISNUMBER(OFFSET('Sanitation Data'!$H$10,0,10*ROW('Sanitation Data'!H115))),'Data Summary'!DG121="Yes"),OFFSET('Sanitation Data'!$H$10,0,10*ROW('Sanitation Data'!H115)),NA())</f>
        <v>#N/A</v>
      </c>
      <c r="AS121" s="299" t="e">
        <f ca="1">+IF(AND(ISNUMBER(OFFSET('Sanitation Data'!$H$11,0,10*ROW('Sanitation Data'!H115))),'Data Summary'!DH121="Yes"),OFFSET('Sanitation Data'!$H$11,0,10*ROW('Sanitation Data'!H115)),NA())</f>
        <v>#N/A</v>
      </c>
      <c r="AT121" s="299" t="e">
        <f ca="1">+IF(AND(ISNUMBER(OFFSET('Sanitation Data'!$H$12,0,10*ROW('Sanitation Data'!H115))),'Data Summary'!DI121="Yes"),OFFSET('Sanitation Data'!$H$12,0,10*ROW('Sanitation Data'!H115)),NA())</f>
        <v>#N/A</v>
      </c>
      <c r="AU121" s="299" t="e">
        <f ca="1">+IF(AND(ISNUMBER(OFFSET('Sanitation Data'!$I$4,0,10*ROW('Sanitation Data'!I115))),'Data Summary'!DJ121="Yes"),100-OFFSET('Sanitation Data'!$I$4,0,10*ROW('Sanitation Data'!I115)),NA())</f>
        <v>#N/A</v>
      </c>
      <c r="AV121" s="299" t="e">
        <f ca="1">+IF(AND(ISNUMBER(OFFSET('Sanitation Data'!$I$6,0,10*ROW('Sanitation Data'!I115))),'Data Summary'!DK121="Yes"),OFFSET('Sanitation Data'!$I$6,0,10*ROW('Sanitation Data'!I115)),NA())</f>
        <v>#N/A</v>
      </c>
      <c r="AW121" s="299" t="e">
        <f ca="1">+IF(AND(ISNUMBER(OFFSET('Sanitation Data'!$I$10,0,10*ROW('Sanitation Data'!I115))),'Data Summary'!DL121="Yes"),OFFSET('Sanitation Data'!$I$10,0,10*ROW('Sanitation Data'!I115)),NA())</f>
        <v>#N/A</v>
      </c>
      <c r="AX121" s="299" t="e">
        <f ca="1">+IF(AND(ISNUMBER(OFFSET('Sanitation Data'!$I$11,0,10*ROW('Sanitation Data'!I115))),'Data Summary'!DM121="Yes"),OFFSET('Sanitation Data'!$I$11,0,10*ROW('Sanitation Data'!I115)),NA())</f>
        <v>#N/A</v>
      </c>
      <c r="AY121" s="299" t="e">
        <f ca="1">+IF(AND(ISNUMBER(OFFSET('Sanitation Data'!$I$12,0,10*ROW('Sanitation Data'!I115))),'Data Summary'!DN121="Yes"),OFFSET('Sanitation Data'!$I$12,0,10*ROW('Sanitation Data'!I115)),NA())</f>
        <v>#N/A</v>
      </c>
      <c r="AZ121" s="300" t="e">
        <f ca="1">+IF(AND(ISNUMBER(OFFSET('Hygiene Data'!$D$5,0,10*ROW('Hygiene Data'!D115))),'Data Summary'!DO121="Yes"),OFFSET('Hygiene Data'!$D$5,0,10*ROW('Hygiene Data'!D115)),NA())</f>
        <v>#N/A</v>
      </c>
      <c r="BA121" s="300" t="e">
        <f ca="1">+IF(AND(ISNUMBER(OFFSET('Hygiene Data'!$D$7,0,10*ROW('Hygiene Data'!D115))),'Data Summary'!DP121="Yes"),OFFSET('Hygiene Data'!$D$7,0,10*ROW('Hygiene Data'!D115)),NA())</f>
        <v>#N/A</v>
      </c>
      <c r="BB121" s="300" t="e">
        <f ca="1">+IF(AND(ISNUMBER(OFFSET('Hygiene Data'!$D$9,0,10*ROW('Hygiene Data'!D115))),'Data Summary'!DQ121="Yes"),OFFSET('Hygiene Data'!$D$9,0,10*ROW('Hygiene Data'!D115)),NA())</f>
        <v>#N/A</v>
      </c>
      <c r="BC121" s="300" t="e">
        <f ca="1">+IF(AND(ISNUMBER(OFFSET('Hygiene Data'!$E$5,0,10*ROW('Hygiene Data'!E115))),'Data Summary'!DR121="Yes"),OFFSET('Hygiene Data'!$E$5,0,10*ROW('Hygiene Data'!E115)),NA())</f>
        <v>#N/A</v>
      </c>
      <c r="BD121" s="300" t="e">
        <f ca="1">+IF(AND(ISNUMBER(OFFSET('Hygiene Data'!$E$7,0,10*ROW('Hygiene Data'!E115))),'Data Summary'!DS121="Yes"),OFFSET('Hygiene Data'!$E$7,0,10*ROW('Hygiene Data'!E115)),NA())</f>
        <v>#N/A</v>
      </c>
      <c r="BE121" s="300" t="e">
        <f ca="1">+IF(AND(ISNUMBER(OFFSET('Hygiene Data'!$E$9,0,10*ROW('Hygiene Data'!E115))),'Data Summary'!DT121="Yes"),OFFSET('Hygiene Data'!$E$9,0,10*ROW('Hygiene Data'!E115)),NA())</f>
        <v>#N/A</v>
      </c>
      <c r="BF121" s="300" t="e">
        <f ca="1">+IF(AND(ISNUMBER(OFFSET('Hygiene Data'!$F$5,0,10*ROW('Hygiene Data'!F115))),'Data Summary'!DU121="Yes"),OFFSET('Hygiene Data'!$F$5,0,10*ROW('Hygiene Data'!F115)),NA())</f>
        <v>#N/A</v>
      </c>
      <c r="BG121" s="300" t="e">
        <f ca="1">+IF(AND(ISNUMBER(OFFSET('Hygiene Data'!$F$7,0,10*ROW('Hygiene Data'!F115))),'Data Summary'!DV121="Yes"),OFFSET('Hygiene Data'!$F$7,0,10*ROW('Hygiene Data'!F115)),NA())</f>
        <v>#N/A</v>
      </c>
      <c r="BH121" s="300" t="e">
        <f ca="1">+IF(AND(ISNUMBER(OFFSET('Hygiene Data'!$F$9,0,10*ROW('Hygiene Data'!F115))),'Data Summary'!DW121="Yes"),OFFSET('Hygiene Data'!$F$9,0,10*ROW('Hygiene Data'!F115)),NA())</f>
        <v>#N/A</v>
      </c>
      <c r="BI121" s="300" t="e">
        <f ca="1">+IF(AND(ISNUMBER(OFFSET('Hygiene Data'!$G$5,0,10*ROW('Hygiene Data'!G115))),'Data Summary'!DX121="Yes"),OFFSET('Hygiene Data'!$G$5,0,10*ROW('Hygiene Data'!G115)),NA())</f>
        <v>#N/A</v>
      </c>
      <c r="BJ121" s="300" t="e">
        <f ca="1">+IF(AND(ISNUMBER(OFFSET('Hygiene Data'!$G$7,0,10*ROW('Hygiene Data'!G115))),'Data Summary'!DY121="Yes"),OFFSET('Hygiene Data'!$G$7,0,10*ROW('Hygiene Data'!G115)),NA())</f>
        <v>#N/A</v>
      </c>
      <c r="BK121" s="300" t="e">
        <f ca="1">+IF(AND(ISNUMBER(OFFSET('Hygiene Data'!$G$9,0,10*ROW('Hygiene Data'!G115))),'Data Summary'!DZ121="Yes"),OFFSET('Hygiene Data'!$G$9,0,10*ROW('Hygiene Data'!G115)),NA())</f>
        <v>#N/A</v>
      </c>
      <c r="BL121" s="300" t="e">
        <f ca="1">+IF(AND(ISNUMBER(OFFSET('Hygiene Data'!$H$5,0,10*ROW('Hygiene Data'!H115))),'Data Summary'!EA121="Yes"),OFFSET('Hygiene Data'!$H$5,0,10*ROW('Hygiene Data'!H115)),NA())</f>
        <v>#N/A</v>
      </c>
      <c r="BM121" s="300" t="e">
        <f ca="1">+IF(AND(ISNUMBER(OFFSET('Hygiene Data'!$H$7,0,10*ROW('Hygiene Data'!H115))),'Data Summary'!EB121="Yes"),OFFSET('Hygiene Data'!$H$7,0,10*ROW('Hygiene Data'!H115)),NA())</f>
        <v>#N/A</v>
      </c>
      <c r="BN121" s="300" t="e">
        <f ca="1">+IF(AND(ISNUMBER(OFFSET('Hygiene Data'!$H$9,0,10*ROW('Hygiene Data'!H115))),'Data Summary'!EC121="Yes"),OFFSET('Hygiene Data'!$H$9,0,10*ROW('Hygiene Data'!H115)),NA())</f>
        <v>#N/A</v>
      </c>
      <c r="BO121" s="300" t="e">
        <f ca="1">+IF(AND(ISNUMBER(OFFSET('Hygiene Data'!$I$5,0,10*ROW('Hygiene Data'!I115))),'Data Summary'!ED121="Yes"),OFFSET('Hygiene Data'!$I$5,0,10*ROW('Hygiene Data'!I115)),NA())</f>
        <v>#N/A</v>
      </c>
      <c r="BP121" s="300" t="e">
        <f ca="1">+IF(AND(ISNUMBER(OFFSET('Hygiene Data'!$I$7,0,10*ROW('Hygiene Data'!I115))),'Data Summary'!EE121="Yes"),OFFSET('Hygiene Data'!$I$7,0,10*ROW('Hygiene Data'!I115)),NA())</f>
        <v>#N/A</v>
      </c>
      <c r="BQ121" s="300" t="e">
        <f ca="1">+IF(AND(ISNUMBER(OFFSET('Hygiene Data'!$I$9,0,10*ROW('Hygiene Data'!I115))),'Data Summary'!EF121="Yes"),OFFSET('Hygiene Data'!$I$9,0,10*ROW('Hygiene Data'!I115)),NA())</f>
        <v>#N/A</v>
      </c>
    </row>
    <row r="122" spans="1:69" x14ac:dyDescent="0.2">
      <c r="A122" s="296" t="e">
        <f ca="1">+RIGHT('Data Summary'!A122,LEN('Data Summary'!A122)-9)</f>
        <v>#VALUE!</v>
      </c>
      <c r="B122" s="270" t="str">
        <f ca="1">+IF(ISTEXT('Data Summary'!B122),'Data Summary'!B122,"")</f>
        <v/>
      </c>
      <c r="C122" s="297" t="e">
        <f ca="1">+VALUE('Data Summary'!C122)</f>
        <v>#VALUE!</v>
      </c>
      <c r="D122" s="298" t="e">
        <f ca="1">+IF(AND(ISNUMBER(OFFSET('Water Data'!$D$4,0,10*ROW('Water Data'!D116))),'Data Summary'!BS122="Yes"),100-OFFSET('Water Data'!$D$4,0,10*ROW('Water Data'!D116)),NA())</f>
        <v>#N/A</v>
      </c>
      <c r="E122" s="298" t="e">
        <f ca="1">+IF(AND(ISNUMBER(OFFSET('Water Data'!$D$6,0,10*ROW('Water Data'!D116))),'Data Summary'!BT122="Yes"),OFFSET('Water Data'!$D$6,0,10*ROW('Water Data'!D116)),NA())</f>
        <v>#N/A</v>
      </c>
      <c r="F122" s="298" t="e">
        <f ca="1">+IF(AND(ISNUMBER(OFFSET('Water Data'!$D$9,0,10*ROW('Water Data'!D116))),'Data Summary'!BU122="Yes"),OFFSET('Water Data'!$D$9,0,10*ROW('Water Data'!D116)),NA())</f>
        <v>#N/A</v>
      </c>
      <c r="G122" s="298" t="e">
        <f ca="1">+IF(AND(ISNUMBER(OFFSET('Water Data'!$E$4,0,10*ROW('Water Data'!E116))),'Data Summary'!BV122="Yes"),100-OFFSET('Water Data'!$E$4,0,10*ROW('Water Data'!E116)),NA())</f>
        <v>#N/A</v>
      </c>
      <c r="H122" s="298" t="e">
        <f ca="1">+IF(AND(ISNUMBER(OFFSET('Water Data'!$E$6,0,10*ROW('Water Data'!E116))),'Data Summary'!BW122="Yes"),OFFSET('Water Data'!$E$6,0,10*ROW('Water Data'!E116)),NA())</f>
        <v>#N/A</v>
      </c>
      <c r="I122" s="298" t="e">
        <f ca="1">+IF(AND(ISNUMBER(OFFSET('Water Data'!$E$9,0,10*ROW('Water Data'!E116))),'Data Summary'!BX122="Yes"),OFFSET('Water Data'!$E$9,0,10*ROW('Water Data'!E116)),NA())</f>
        <v>#N/A</v>
      </c>
      <c r="J122" s="298" t="e">
        <f ca="1">+IF(AND(ISNUMBER(OFFSET('Water Data'!$F$4,0,10*ROW('Water Data'!F116))),'Data Summary'!BY122="Yes"),100-OFFSET('Water Data'!$F$4,0,10*ROW('Water Data'!F116)),NA())</f>
        <v>#N/A</v>
      </c>
      <c r="K122" s="298" t="e">
        <f ca="1">+IF(AND(ISNUMBER(OFFSET('Water Data'!$F$6,0,10*ROW('Water Data'!F116))),'Data Summary'!BZ122="Yes"),OFFSET('Water Data'!$F$6,0,10*ROW('Water Data'!F116)),NA())</f>
        <v>#N/A</v>
      </c>
      <c r="L122" s="298" t="e">
        <f ca="1">+IF(AND(ISNUMBER(OFFSET('Water Data'!$F$9,0,10*ROW('Water Data'!F116))),'Data Summary'!CA122="Yes"),OFFSET('Water Data'!$F$9,0,10*ROW('Water Data'!F116)),NA())</f>
        <v>#N/A</v>
      </c>
      <c r="M122" s="298" t="e">
        <f ca="1">+IF(AND(ISNUMBER(OFFSET('Water Data'!$G$4,0,10*ROW('Water Data'!G116))),'Data Summary'!CB122="Yes"),100-OFFSET('Water Data'!$G$4,0,10*ROW('Water Data'!G116)),NA())</f>
        <v>#N/A</v>
      </c>
      <c r="N122" s="298" t="e">
        <f ca="1">+IF(AND(ISNUMBER(OFFSET('Water Data'!$G$6,0,10*ROW('Water Data'!G116))),'Data Summary'!CC122="Yes"),OFFSET('Water Data'!$G$6,0,10*ROW('Water Data'!G116)),NA())</f>
        <v>#N/A</v>
      </c>
      <c r="O122" s="298" t="e">
        <f ca="1">+IF(AND(ISNUMBER(OFFSET('Water Data'!$G$9,0,10*ROW('Water Data'!G116))),'Data Summary'!CD122="Yes"),OFFSET('Water Data'!$G$9,0,10*ROW('Water Data'!G116)),NA())</f>
        <v>#N/A</v>
      </c>
      <c r="P122" s="298" t="e">
        <f ca="1">+IF(AND(ISNUMBER(OFFSET('Water Data'!$H$4,0,10*ROW('Water Data'!H116))),'Data Summary'!CE122="Yes"),100-OFFSET('Water Data'!$H$4,0,10*ROW('Water Data'!H116)),NA())</f>
        <v>#N/A</v>
      </c>
      <c r="Q122" s="298" t="e">
        <f ca="1">+IF(AND(ISNUMBER(OFFSET('Water Data'!$H$6,0,10*ROW('Water Data'!H116))),'Data Summary'!CF122="Yes"),OFFSET('Water Data'!$H$6,0,10*ROW('Water Data'!H116)),NA())</f>
        <v>#N/A</v>
      </c>
      <c r="R122" s="298" t="e">
        <f ca="1">+IF(AND(ISNUMBER(OFFSET('Water Data'!$H$9,0,10*ROW('Water Data'!H116))),'Data Summary'!CG122="Yes"),OFFSET('Water Data'!$H$9,0,10*ROW('Water Data'!H116)),NA())</f>
        <v>#N/A</v>
      </c>
      <c r="S122" s="298" t="e">
        <f ca="1">+IF(AND(ISNUMBER(OFFSET('Water Data'!$I$4,0,10*ROW('Water Data'!I116))),'Data Summary'!CH122="Yes"),100-OFFSET('Water Data'!$I$4,0,10*ROW('Water Data'!I116)),NA())</f>
        <v>#N/A</v>
      </c>
      <c r="T122" s="298" t="e">
        <f ca="1">+IF(AND(ISNUMBER(OFFSET('Water Data'!$I$6,0,10*ROW('Water Data'!I116))),'Data Summary'!CI122="Yes"),OFFSET('Water Data'!$I$6,0,10*ROW('Water Data'!I116)),NA())</f>
        <v>#N/A</v>
      </c>
      <c r="U122" s="298" t="e">
        <f ca="1">+IF(AND(ISNUMBER(OFFSET('Water Data'!$I$9,0,10*ROW('Water Data'!I116))),'Data Summary'!CJ122="Yes"),OFFSET('Water Data'!$I$9,0,10*ROW('Water Data'!I116)),NA())</f>
        <v>#N/A</v>
      </c>
      <c r="V122" s="299" t="e">
        <f ca="1">+IF(AND(ISNUMBER(OFFSET('Sanitation Data'!$D$4,0,10*ROW('Sanitation Data'!D116))),'Data Summary'!CK122="Yes"),100-OFFSET('Sanitation Data'!$D$4,0,10*ROW('Sanitation Data'!D116)),NA())</f>
        <v>#N/A</v>
      </c>
      <c r="W122" s="299" t="e">
        <f ca="1">+IF(AND(ISNUMBER(OFFSET('Sanitation Data'!$D$6,0,10*ROW('Sanitation Data'!D116))),'Data Summary'!CL122="Yes"),OFFSET('Sanitation Data'!$D$6,0,10*ROW('Sanitation Data'!D116)),NA())</f>
        <v>#N/A</v>
      </c>
      <c r="X122" s="299" t="e">
        <f ca="1">+IF(AND(ISNUMBER(OFFSET('Sanitation Data'!$D$10,0,10*ROW('Sanitation Data'!D116))),'Data Summary'!CM122="Yes"),OFFSET('Sanitation Data'!$D$10,0,10*ROW('Sanitation Data'!D116)),NA())</f>
        <v>#N/A</v>
      </c>
      <c r="Y122" s="299" t="e">
        <f ca="1">+IF(AND(ISNUMBER(OFFSET('Sanitation Data'!$D$11,0,10*ROW('Sanitation Data'!D116))),'Data Summary'!CN122="Yes"),OFFSET('Sanitation Data'!$D$11,0,10*ROW('Sanitation Data'!D116)),NA())</f>
        <v>#N/A</v>
      </c>
      <c r="Z122" s="299" t="e">
        <f ca="1">+IF(AND(ISNUMBER(OFFSET('Sanitation Data'!$D$12,0,10*ROW('Sanitation Data'!D116))),'Data Summary'!CO122="Yes"),OFFSET('Sanitation Data'!$D$12,0,10*ROW('Sanitation Data'!D116)),NA())</f>
        <v>#N/A</v>
      </c>
      <c r="AA122" s="299" t="e">
        <f ca="1">+IF(AND(ISNUMBER(OFFSET('Sanitation Data'!$E$4,0,10*ROW('Sanitation Data'!E116))),'Data Summary'!CP122="Yes"),100-OFFSET('Sanitation Data'!$E$4,0,10*ROW('Sanitation Data'!E116)),NA())</f>
        <v>#N/A</v>
      </c>
      <c r="AB122" s="299" t="e">
        <f ca="1">+IF(AND(ISNUMBER(OFFSET('Sanitation Data'!$E$6,0,10*ROW('Sanitation Data'!E116))),'Data Summary'!CQ122="Yes"),OFFSET('Sanitation Data'!$E$6,0,10*ROW('Sanitation Data'!E116)),NA())</f>
        <v>#N/A</v>
      </c>
      <c r="AC122" s="299" t="e">
        <f ca="1">+IF(AND(ISNUMBER(OFFSET('Sanitation Data'!$E$10,0,10*ROW('Sanitation Data'!E116))),'Data Summary'!CR122="Yes"),OFFSET('Sanitation Data'!$E$10,0,10*ROW('Sanitation Data'!E116)),NA())</f>
        <v>#N/A</v>
      </c>
      <c r="AD122" s="299" t="e">
        <f ca="1">+IF(AND(ISNUMBER(OFFSET('Sanitation Data'!$E$11,0,10*ROW('Sanitation Data'!E116))),'Data Summary'!CS122="Yes"),OFFSET('Sanitation Data'!$E$11,0,10*ROW('Sanitation Data'!E116)),NA())</f>
        <v>#N/A</v>
      </c>
      <c r="AE122" s="299" t="e">
        <f ca="1">+IF(AND(ISNUMBER(OFFSET('Sanitation Data'!$E$12,0,10*ROW('Sanitation Data'!E116))),'Data Summary'!CT122="Yes"),OFFSET('Sanitation Data'!$E$12,0,10*ROW('Sanitation Data'!E116)),NA())</f>
        <v>#N/A</v>
      </c>
      <c r="AF122" s="299" t="e">
        <f ca="1">+IF(AND(ISNUMBER(OFFSET('Sanitation Data'!$F$4,0,10*ROW('Sanitation Data'!F116))),'Data Summary'!CU122="Yes"),100-OFFSET('Sanitation Data'!$F$4,0,10*ROW('Sanitation Data'!F116)),NA())</f>
        <v>#N/A</v>
      </c>
      <c r="AG122" s="299" t="e">
        <f ca="1">+IF(AND(ISNUMBER(OFFSET('Sanitation Data'!$F$6,0,10*ROW('Sanitation Data'!F116))),'Data Summary'!CV122="Yes"),OFFSET('Sanitation Data'!$F$6,0,10*ROW('Sanitation Data'!F116)),NA())</f>
        <v>#N/A</v>
      </c>
      <c r="AH122" s="299" t="e">
        <f ca="1">+IF(AND(ISNUMBER(OFFSET('Sanitation Data'!$F$10,0,10*ROW('Sanitation Data'!F116))),'Data Summary'!CW122="Yes"),OFFSET('Sanitation Data'!$F$10,0,10*ROW('Sanitation Data'!F116)),NA())</f>
        <v>#N/A</v>
      </c>
      <c r="AI122" s="299" t="e">
        <f ca="1">+IF(AND(ISNUMBER(OFFSET('Sanitation Data'!$F$11,0,10*ROW('Sanitation Data'!F116))),'Data Summary'!CX122="Yes"),OFFSET('Sanitation Data'!$F$11,0,10*ROW('Sanitation Data'!F116)),NA())</f>
        <v>#N/A</v>
      </c>
      <c r="AJ122" s="299" t="e">
        <f ca="1">+IF(AND(ISNUMBER(OFFSET('Sanitation Data'!$F$12,0,10*ROW('Sanitation Data'!F116))),'Data Summary'!CY122="Yes"),OFFSET('Sanitation Data'!$F$12,0,10*ROW('Sanitation Data'!F116)),NA())</f>
        <v>#N/A</v>
      </c>
      <c r="AK122" s="299" t="e">
        <f ca="1">+IF(AND(ISNUMBER(OFFSET('Sanitation Data'!$G$4,0,10*ROW('Sanitation Data'!G116))),'Data Summary'!CZ122="Yes"),100-OFFSET('Sanitation Data'!$G$4,0,10*ROW('Sanitation Data'!G116)),NA())</f>
        <v>#N/A</v>
      </c>
      <c r="AL122" s="299" t="e">
        <f ca="1">+IF(AND(ISNUMBER(OFFSET('Sanitation Data'!$G$6,0,10*ROW('Sanitation Data'!G116))),'Data Summary'!DA122="Yes"),OFFSET('Sanitation Data'!$G$6,0,10*ROW('Sanitation Data'!G116)),NA())</f>
        <v>#N/A</v>
      </c>
      <c r="AM122" s="299" t="e">
        <f ca="1">+IF(AND(ISNUMBER(OFFSET('Sanitation Data'!$G$10,0,10*ROW('Sanitation Data'!G116))),'Data Summary'!DB122="Yes"),OFFSET('Sanitation Data'!$G$10,0,10*ROW('Sanitation Data'!G116)),NA())</f>
        <v>#N/A</v>
      </c>
      <c r="AN122" s="299" t="e">
        <f ca="1">+IF(AND(ISNUMBER(OFFSET('Sanitation Data'!$G$11,0,10*ROW('Sanitation Data'!G116))),'Data Summary'!DC122="Yes"),OFFSET('Sanitation Data'!$G$11,0,10*ROW('Sanitation Data'!G116)),NA())</f>
        <v>#N/A</v>
      </c>
      <c r="AO122" s="299" t="e">
        <f ca="1">+IF(AND(ISNUMBER(OFFSET('Sanitation Data'!$G$12,0,10*ROW('Sanitation Data'!G116))),'Data Summary'!DD122="Yes"),OFFSET('Sanitation Data'!$G$12,0,10*ROW('Sanitation Data'!G116)),NA())</f>
        <v>#N/A</v>
      </c>
      <c r="AP122" s="299" t="e">
        <f ca="1">+IF(AND(ISNUMBER(OFFSET('Sanitation Data'!$H$4,0,10*ROW('Sanitation Data'!H116))),'Data Summary'!DE122="Yes"),100-OFFSET('Sanitation Data'!$H$4,0,10*ROW('Sanitation Data'!H116)),NA())</f>
        <v>#N/A</v>
      </c>
      <c r="AQ122" s="299" t="e">
        <f ca="1">+IF(AND(ISNUMBER(OFFSET('Sanitation Data'!$H$6,0,10*ROW('Sanitation Data'!H116))),'Data Summary'!DF122="Yes"),OFFSET('Sanitation Data'!$H$6,0,10*ROW('Sanitation Data'!H116)),NA())</f>
        <v>#N/A</v>
      </c>
      <c r="AR122" s="299" t="e">
        <f ca="1">+IF(AND(ISNUMBER(OFFSET('Sanitation Data'!$H$10,0,10*ROW('Sanitation Data'!H116))),'Data Summary'!DG122="Yes"),OFFSET('Sanitation Data'!$H$10,0,10*ROW('Sanitation Data'!H116)),NA())</f>
        <v>#N/A</v>
      </c>
      <c r="AS122" s="299" t="e">
        <f ca="1">+IF(AND(ISNUMBER(OFFSET('Sanitation Data'!$H$11,0,10*ROW('Sanitation Data'!H116))),'Data Summary'!DH122="Yes"),OFFSET('Sanitation Data'!$H$11,0,10*ROW('Sanitation Data'!H116)),NA())</f>
        <v>#N/A</v>
      </c>
      <c r="AT122" s="299" t="e">
        <f ca="1">+IF(AND(ISNUMBER(OFFSET('Sanitation Data'!$H$12,0,10*ROW('Sanitation Data'!H116))),'Data Summary'!DI122="Yes"),OFFSET('Sanitation Data'!$H$12,0,10*ROW('Sanitation Data'!H116)),NA())</f>
        <v>#N/A</v>
      </c>
      <c r="AU122" s="299" t="e">
        <f ca="1">+IF(AND(ISNUMBER(OFFSET('Sanitation Data'!$I$4,0,10*ROW('Sanitation Data'!I116))),'Data Summary'!DJ122="Yes"),100-OFFSET('Sanitation Data'!$I$4,0,10*ROW('Sanitation Data'!I116)),NA())</f>
        <v>#N/A</v>
      </c>
      <c r="AV122" s="299" t="e">
        <f ca="1">+IF(AND(ISNUMBER(OFFSET('Sanitation Data'!$I$6,0,10*ROW('Sanitation Data'!I116))),'Data Summary'!DK122="Yes"),OFFSET('Sanitation Data'!$I$6,0,10*ROW('Sanitation Data'!I116)),NA())</f>
        <v>#N/A</v>
      </c>
      <c r="AW122" s="299" t="e">
        <f ca="1">+IF(AND(ISNUMBER(OFFSET('Sanitation Data'!$I$10,0,10*ROW('Sanitation Data'!I116))),'Data Summary'!DL122="Yes"),OFFSET('Sanitation Data'!$I$10,0,10*ROW('Sanitation Data'!I116)),NA())</f>
        <v>#N/A</v>
      </c>
      <c r="AX122" s="299" t="e">
        <f ca="1">+IF(AND(ISNUMBER(OFFSET('Sanitation Data'!$I$11,0,10*ROW('Sanitation Data'!I116))),'Data Summary'!DM122="Yes"),OFFSET('Sanitation Data'!$I$11,0,10*ROW('Sanitation Data'!I116)),NA())</f>
        <v>#N/A</v>
      </c>
      <c r="AY122" s="299" t="e">
        <f ca="1">+IF(AND(ISNUMBER(OFFSET('Sanitation Data'!$I$12,0,10*ROW('Sanitation Data'!I116))),'Data Summary'!DN122="Yes"),OFFSET('Sanitation Data'!$I$12,0,10*ROW('Sanitation Data'!I116)),NA())</f>
        <v>#N/A</v>
      </c>
      <c r="AZ122" s="300" t="e">
        <f ca="1">+IF(AND(ISNUMBER(OFFSET('Hygiene Data'!$D$5,0,10*ROW('Hygiene Data'!D116))),'Data Summary'!DO122="Yes"),OFFSET('Hygiene Data'!$D$5,0,10*ROW('Hygiene Data'!D116)),NA())</f>
        <v>#N/A</v>
      </c>
      <c r="BA122" s="300" t="e">
        <f ca="1">+IF(AND(ISNUMBER(OFFSET('Hygiene Data'!$D$7,0,10*ROW('Hygiene Data'!D116))),'Data Summary'!DP122="Yes"),OFFSET('Hygiene Data'!$D$7,0,10*ROW('Hygiene Data'!D116)),NA())</f>
        <v>#N/A</v>
      </c>
      <c r="BB122" s="300" t="e">
        <f ca="1">+IF(AND(ISNUMBER(OFFSET('Hygiene Data'!$D$9,0,10*ROW('Hygiene Data'!D116))),'Data Summary'!DQ122="Yes"),OFFSET('Hygiene Data'!$D$9,0,10*ROW('Hygiene Data'!D116)),NA())</f>
        <v>#N/A</v>
      </c>
      <c r="BC122" s="300" t="e">
        <f ca="1">+IF(AND(ISNUMBER(OFFSET('Hygiene Data'!$E$5,0,10*ROW('Hygiene Data'!E116))),'Data Summary'!DR122="Yes"),OFFSET('Hygiene Data'!$E$5,0,10*ROW('Hygiene Data'!E116)),NA())</f>
        <v>#N/A</v>
      </c>
      <c r="BD122" s="300" t="e">
        <f ca="1">+IF(AND(ISNUMBER(OFFSET('Hygiene Data'!$E$7,0,10*ROW('Hygiene Data'!E116))),'Data Summary'!DS122="Yes"),OFFSET('Hygiene Data'!$E$7,0,10*ROW('Hygiene Data'!E116)),NA())</f>
        <v>#N/A</v>
      </c>
      <c r="BE122" s="300" t="e">
        <f ca="1">+IF(AND(ISNUMBER(OFFSET('Hygiene Data'!$E$9,0,10*ROW('Hygiene Data'!E116))),'Data Summary'!DT122="Yes"),OFFSET('Hygiene Data'!$E$9,0,10*ROW('Hygiene Data'!E116)),NA())</f>
        <v>#N/A</v>
      </c>
      <c r="BF122" s="300" t="e">
        <f ca="1">+IF(AND(ISNUMBER(OFFSET('Hygiene Data'!$F$5,0,10*ROW('Hygiene Data'!F116))),'Data Summary'!DU122="Yes"),OFFSET('Hygiene Data'!$F$5,0,10*ROW('Hygiene Data'!F116)),NA())</f>
        <v>#N/A</v>
      </c>
      <c r="BG122" s="300" t="e">
        <f ca="1">+IF(AND(ISNUMBER(OFFSET('Hygiene Data'!$F$7,0,10*ROW('Hygiene Data'!F116))),'Data Summary'!DV122="Yes"),OFFSET('Hygiene Data'!$F$7,0,10*ROW('Hygiene Data'!F116)),NA())</f>
        <v>#N/A</v>
      </c>
      <c r="BH122" s="300" t="e">
        <f ca="1">+IF(AND(ISNUMBER(OFFSET('Hygiene Data'!$F$9,0,10*ROW('Hygiene Data'!F116))),'Data Summary'!DW122="Yes"),OFFSET('Hygiene Data'!$F$9,0,10*ROW('Hygiene Data'!F116)),NA())</f>
        <v>#N/A</v>
      </c>
      <c r="BI122" s="300" t="e">
        <f ca="1">+IF(AND(ISNUMBER(OFFSET('Hygiene Data'!$G$5,0,10*ROW('Hygiene Data'!G116))),'Data Summary'!DX122="Yes"),OFFSET('Hygiene Data'!$G$5,0,10*ROW('Hygiene Data'!G116)),NA())</f>
        <v>#N/A</v>
      </c>
      <c r="BJ122" s="300" t="e">
        <f ca="1">+IF(AND(ISNUMBER(OFFSET('Hygiene Data'!$G$7,0,10*ROW('Hygiene Data'!G116))),'Data Summary'!DY122="Yes"),OFFSET('Hygiene Data'!$G$7,0,10*ROW('Hygiene Data'!G116)),NA())</f>
        <v>#N/A</v>
      </c>
      <c r="BK122" s="300" t="e">
        <f ca="1">+IF(AND(ISNUMBER(OFFSET('Hygiene Data'!$G$9,0,10*ROW('Hygiene Data'!G116))),'Data Summary'!DZ122="Yes"),OFFSET('Hygiene Data'!$G$9,0,10*ROW('Hygiene Data'!G116)),NA())</f>
        <v>#N/A</v>
      </c>
      <c r="BL122" s="300" t="e">
        <f ca="1">+IF(AND(ISNUMBER(OFFSET('Hygiene Data'!$H$5,0,10*ROW('Hygiene Data'!H116))),'Data Summary'!EA122="Yes"),OFFSET('Hygiene Data'!$H$5,0,10*ROW('Hygiene Data'!H116)),NA())</f>
        <v>#N/A</v>
      </c>
      <c r="BM122" s="300" t="e">
        <f ca="1">+IF(AND(ISNUMBER(OFFSET('Hygiene Data'!$H$7,0,10*ROW('Hygiene Data'!H116))),'Data Summary'!EB122="Yes"),OFFSET('Hygiene Data'!$H$7,0,10*ROW('Hygiene Data'!H116)),NA())</f>
        <v>#N/A</v>
      </c>
      <c r="BN122" s="300" t="e">
        <f ca="1">+IF(AND(ISNUMBER(OFFSET('Hygiene Data'!$H$9,0,10*ROW('Hygiene Data'!H116))),'Data Summary'!EC122="Yes"),OFFSET('Hygiene Data'!$H$9,0,10*ROW('Hygiene Data'!H116)),NA())</f>
        <v>#N/A</v>
      </c>
      <c r="BO122" s="300" t="e">
        <f ca="1">+IF(AND(ISNUMBER(OFFSET('Hygiene Data'!$I$5,0,10*ROW('Hygiene Data'!I116))),'Data Summary'!ED122="Yes"),OFFSET('Hygiene Data'!$I$5,0,10*ROW('Hygiene Data'!I116)),NA())</f>
        <v>#N/A</v>
      </c>
      <c r="BP122" s="300" t="e">
        <f ca="1">+IF(AND(ISNUMBER(OFFSET('Hygiene Data'!$I$7,0,10*ROW('Hygiene Data'!I116))),'Data Summary'!EE122="Yes"),OFFSET('Hygiene Data'!$I$7,0,10*ROW('Hygiene Data'!I116)),NA())</f>
        <v>#N/A</v>
      </c>
      <c r="BQ122" s="300" t="e">
        <f ca="1">+IF(AND(ISNUMBER(OFFSET('Hygiene Data'!$I$9,0,10*ROW('Hygiene Data'!I116))),'Data Summary'!EF122="Yes"),OFFSET('Hygiene Data'!$I$9,0,10*ROW('Hygiene Data'!I116)),NA())</f>
        <v>#N/A</v>
      </c>
    </row>
    <row r="123" spans="1:69" x14ac:dyDescent="0.2">
      <c r="A123" s="296" t="e">
        <f ca="1">+RIGHT('Data Summary'!A123,LEN('Data Summary'!A123)-9)</f>
        <v>#VALUE!</v>
      </c>
      <c r="B123" s="270" t="str">
        <f ca="1">+IF(ISTEXT('Data Summary'!B123),'Data Summary'!B123,"")</f>
        <v/>
      </c>
      <c r="C123" s="297" t="e">
        <f ca="1">+VALUE('Data Summary'!C123)</f>
        <v>#VALUE!</v>
      </c>
      <c r="D123" s="298" t="e">
        <f ca="1">+IF(AND(ISNUMBER(OFFSET('Water Data'!$D$4,0,10*ROW('Water Data'!D117))),'Data Summary'!BS123="Yes"),100-OFFSET('Water Data'!$D$4,0,10*ROW('Water Data'!D117)),NA())</f>
        <v>#N/A</v>
      </c>
      <c r="E123" s="298" t="e">
        <f ca="1">+IF(AND(ISNUMBER(OFFSET('Water Data'!$D$6,0,10*ROW('Water Data'!D117))),'Data Summary'!BT123="Yes"),OFFSET('Water Data'!$D$6,0,10*ROW('Water Data'!D117)),NA())</f>
        <v>#N/A</v>
      </c>
      <c r="F123" s="298" t="e">
        <f ca="1">+IF(AND(ISNUMBER(OFFSET('Water Data'!$D$9,0,10*ROW('Water Data'!D117))),'Data Summary'!BU123="Yes"),OFFSET('Water Data'!$D$9,0,10*ROW('Water Data'!D117)),NA())</f>
        <v>#N/A</v>
      </c>
      <c r="G123" s="298" t="e">
        <f ca="1">+IF(AND(ISNUMBER(OFFSET('Water Data'!$E$4,0,10*ROW('Water Data'!E117))),'Data Summary'!BV123="Yes"),100-OFFSET('Water Data'!$E$4,0,10*ROW('Water Data'!E117)),NA())</f>
        <v>#N/A</v>
      </c>
      <c r="H123" s="298" t="e">
        <f ca="1">+IF(AND(ISNUMBER(OFFSET('Water Data'!$E$6,0,10*ROW('Water Data'!E117))),'Data Summary'!BW123="Yes"),OFFSET('Water Data'!$E$6,0,10*ROW('Water Data'!E117)),NA())</f>
        <v>#N/A</v>
      </c>
      <c r="I123" s="298" t="e">
        <f ca="1">+IF(AND(ISNUMBER(OFFSET('Water Data'!$E$9,0,10*ROW('Water Data'!E117))),'Data Summary'!BX123="Yes"),OFFSET('Water Data'!$E$9,0,10*ROW('Water Data'!E117)),NA())</f>
        <v>#N/A</v>
      </c>
      <c r="J123" s="298" t="e">
        <f ca="1">+IF(AND(ISNUMBER(OFFSET('Water Data'!$F$4,0,10*ROW('Water Data'!F117))),'Data Summary'!BY123="Yes"),100-OFFSET('Water Data'!$F$4,0,10*ROW('Water Data'!F117)),NA())</f>
        <v>#N/A</v>
      </c>
      <c r="K123" s="298" t="e">
        <f ca="1">+IF(AND(ISNUMBER(OFFSET('Water Data'!$F$6,0,10*ROW('Water Data'!F117))),'Data Summary'!BZ123="Yes"),OFFSET('Water Data'!$F$6,0,10*ROW('Water Data'!F117)),NA())</f>
        <v>#N/A</v>
      </c>
      <c r="L123" s="298" t="e">
        <f ca="1">+IF(AND(ISNUMBER(OFFSET('Water Data'!$F$9,0,10*ROW('Water Data'!F117))),'Data Summary'!CA123="Yes"),OFFSET('Water Data'!$F$9,0,10*ROW('Water Data'!F117)),NA())</f>
        <v>#N/A</v>
      </c>
      <c r="M123" s="298" t="e">
        <f ca="1">+IF(AND(ISNUMBER(OFFSET('Water Data'!$G$4,0,10*ROW('Water Data'!G117))),'Data Summary'!CB123="Yes"),100-OFFSET('Water Data'!$G$4,0,10*ROW('Water Data'!G117)),NA())</f>
        <v>#N/A</v>
      </c>
      <c r="N123" s="298" t="e">
        <f ca="1">+IF(AND(ISNUMBER(OFFSET('Water Data'!$G$6,0,10*ROW('Water Data'!G117))),'Data Summary'!CC123="Yes"),OFFSET('Water Data'!$G$6,0,10*ROW('Water Data'!G117)),NA())</f>
        <v>#N/A</v>
      </c>
      <c r="O123" s="298" t="e">
        <f ca="1">+IF(AND(ISNUMBER(OFFSET('Water Data'!$G$9,0,10*ROW('Water Data'!G117))),'Data Summary'!CD123="Yes"),OFFSET('Water Data'!$G$9,0,10*ROW('Water Data'!G117)),NA())</f>
        <v>#N/A</v>
      </c>
      <c r="P123" s="298" t="e">
        <f ca="1">+IF(AND(ISNUMBER(OFFSET('Water Data'!$H$4,0,10*ROW('Water Data'!H117))),'Data Summary'!CE123="Yes"),100-OFFSET('Water Data'!$H$4,0,10*ROW('Water Data'!H117)),NA())</f>
        <v>#N/A</v>
      </c>
      <c r="Q123" s="298" t="e">
        <f ca="1">+IF(AND(ISNUMBER(OFFSET('Water Data'!$H$6,0,10*ROW('Water Data'!H117))),'Data Summary'!CF123="Yes"),OFFSET('Water Data'!$H$6,0,10*ROW('Water Data'!H117)),NA())</f>
        <v>#N/A</v>
      </c>
      <c r="R123" s="298" t="e">
        <f ca="1">+IF(AND(ISNUMBER(OFFSET('Water Data'!$H$9,0,10*ROW('Water Data'!H117))),'Data Summary'!CG123="Yes"),OFFSET('Water Data'!$H$9,0,10*ROW('Water Data'!H117)),NA())</f>
        <v>#N/A</v>
      </c>
      <c r="S123" s="298" t="e">
        <f ca="1">+IF(AND(ISNUMBER(OFFSET('Water Data'!$I$4,0,10*ROW('Water Data'!I117))),'Data Summary'!CH123="Yes"),100-OFFSET('Water Data'!$I$4,0,10*ROW('Water Data'!I117)),NA())</f>
        <v>#N/A</v>
      </c>
      <c r="T123" s="298" t="e">
        <f ca="1">+IF(AND(ISNUMBER(OFFSET('Water Data'!$I$6,0,10*ROW('Water Data'!I117))),'Data Summary'!CI123="Yes"),OFFSET('Water Data'!$I$6,0,10*ROW('Water Data'!I117)),NA())</f>
        <v>#N/A</v>
      </c>
      <c r="U123" s="298" t="e">
        <f ca="1">+IF(AND(ISNUMBER(OFFSET('Water Data'!$I$9,0,10*ROW('Water Data'!I117))),'Data Summary'!CJ123="Yes"),OFFSET('Water Data'!$I$9,0,10*ROW('Water Data'!I117)),NA())</f>
        <v>#N/A</v>
      </c>
      <c r="V123" s="299" t="e">
        <f ca="1">+IF(AND(ISNUMBER(OFFSET('Sanitation Data'!$D$4,0,10*ROW('Sanitation Data'!D117))),'Data Summary'!CK123="Yes"),100-OFFSET('Sanitation Data'!$D$4,0,10*ROW('Sanitation Data'!D117)),NA())</f>
        <v>#N/A</v>
      </c>
      <c r="W123" s="299" t="e">
        <f ca="1">+IF(AND(ISNUMBER(OFFSET('Sanitation Data'!$D$6,0,10*ROW('Sanitation Data'!D117))),'Data Summary'!CL123="Yes"),OFFSET('Sanitation Data'!$D$6,0,10*ROW('Sanitation Data'!D117)),NA())</f>
        <v>#N/A</v>
      </c>
      <c r="X123" s="299" t="e">
        <f ca="1">+IF(AND(ISNUMBER(OFFSET('Sanitation Data'!$D$10,0,10*ROW('Sanitation Data'!D117))),'Data Summary'!CM123="Yes"),OFFSET('Sanitation Data'!$D$10,0,10*ROW('Sanitation Data'!D117)),NA())</f>
        <v>#N/A</v>
      </c>
      <c r="Y123" s="299" t="e">
        <f ca="1">+IF(AND(ISNUMBER(OFFSET('Sanitation Data'!$D$11,0,10*ROW('Sanitation Data'!D117))),'Data Summary'!CN123="Yes"),OFFSET('Sanitation Data'!$D$11,0,10*ROW('Sanitation Data'!D117)),NA())</f>
        <v>#N/A</v>
      </c>
      <c r="Z123" s="299" t="e">
        <f ca="1">+IF(AND(ISNUMBER(OFFSET('Sanitation Data'!$D$12,0,10*ROW('Sanitation Data'!D117))),'Data Summary'!CO123="Yes"),OFFSET('Sanitation Data'!$D$12,0,10*ROW('Sanitation Data'!D117)),NA())</f>
        <v>#N/A</v>
      </c>
      <c r="AA123" s="299" t="e">
        <f ca="1">+IF(AND(ISNUMBER(OFFSET('Sanitation Data'!$E$4,0,10*ROW('Sanitation Data'!E117))),'Data Summary'!CP123="Yes"),100-OFFSET('Sanitation Data'!$E$4,0,10*ROW('Sanitation Data'!E117)),NA())</f>
        <v>#N/A</v>
      </c>
      <c r="AB123" s="299" t="e">
        <f ca="1">+IF(AND(ISNUMBER(OFFSET('Sanitation Data'!$E$6,0,10*ROW('Sanitation Data'!E117))),'Data Summary'!CQ123="Yes"),OFFSET('Sanitation Data'!$E$6,0,10*ROW('Sanitation Data'!E117)),NA())</f>
        <v>#N/A</v>
      </c>
      <c r="AC123" s="299" t="e">
        <f ca="1">+IF(AND(ISNUMBER(OFFSET('Sanitation Data'!$E$10,0,10*ROW('Sanitation Data'!E117))),'Data Summary'!CR123="Yes"),OFFSET('Sanitation Data'!$E$10,0,10*ROW('Sanitation Data'!E117)),NA())</f>
        <v>#N/A</v>
      </c>
      <c r="AD123" s="299" t="e">
        <f ca="1">+IF(AND(ISNUMBER(OFFSET('Sanitation Data'!$E$11,0,10*ROW('Sanitation Data'!E117))),'Data Summary'!CS123="Yes"),OFFSET('Sanitation Data'!$E$11,0,10*ROW('Sanitation Data'!E117)),NA())</f>
        <v>#N/A</v>
      </c>
      <c r="AE123" s="299" t="e">
        <f ca="1">+IF(AND(ISNUMBER(OFFSET('Sanitation Data'!$E$12,0,10*ROW('Sanitation Data'!E117))),'Data Summary'!CT123="Yes"),OFFSET('Sanitation Data'!$E$12,0,10*ROW('Sanitation Data'!E117)),NA())</f>
        <v>#N/A</v>
      </c>
      <c r="AF123" s="299" t="e">
        <f ca="1">+IF(AND(ISNUMBER(OFFSET('Sanitation Data'!$F$4,0,10*ROW('Sanitation Data'!F117))),'Data Summary'!CU123="Yes"),100-OFFSET('Sanitation Data'!$F$4,0,10*ROW('Sanitation Data'!F117)),NA())</f>
        <v>#N/A</v>
      </c>
      <c r="AG123" s="299" t="e">
        <f ca="1">+IF(AND(ISNUMBER(OFFSET('Sanitation Data'!$F$6,0,10*ROW('Sanitation Data'!F117))),'Data Summary'!CV123="Yes"),OFFSET('Sanitation Data'!$F$6,0,10*ROW('Sanitation Data'!F117)),NA())</f>
        <v>#N/A</v>
      </c>
      <c r="AH123" s="299" t="e">
        <f ca="1">+IF(AND(ISNUMBER(OFFSET('Sanitation Data'!$F$10,0,10*ROW('Sanitation Data'!F117))),'Data Summary'!CW123="Yes"),OFFSET('Sanitation Data'!$F$10,0,10*ROW('Sanitation Data'!F117)),NA())</f>
        <v>#N/A</v>
      </c>
      <c r="AI123" s="299" t="e">
        <f ca="1">+IF(AND(ISNUMBER(OFFSET('Sanitation Data'!$F$11,0,10*ROW('Sanitation Data'!F117))),'Data Summary'!CX123="Yes"),OFFSET('Sanitation Data'!$F$11,0,10*ROW('Sanitation Data'!F117)),NA())</f>
        <v>#N/A</v>
      </c>
      <c r="AJ123" s="299" t="e">
        <f ca="1">+IF(AND(ISNUMBER(OFFSET('Sanitation Data'!$F$12,0,10*ROW('Sanitation Data'!F117))),'Data Summary'!CY123="Yes"),OFFSET('Sanitation Data'!$F$12,0,10*ROW('Sanitation Data'!F117)),NA())</f>
        <v>#N/A</v>
      </c>
      <c r="AK123" s="299" t="e">
        <f ca="1">+IF(AND(ISNUMBER(OFFSET('Sanitation Data'!$G$4,0,10*ROW('Sanitation Data'!G117))),'Data Summary'!CZ123="Yes"),100-OFFSET('Sanitation Data'!$G$4,0,10*ROW('Sanitation Data'!G117)),NA())</f>
        <v>#N/A</v>
      </c>
      <c r="AL123" s="299" t="e">
        <f ca="1">+IF(AND(ISNUMBER(OFFSET('Sanitation Data'!$G$6,0,10*ROW('Sanitation Data'!G117))),'Data Summary'!DA123="Yes"),OFFSET('Sanitation Data'!$G$6,0,10*ROW('Sanitation Data'!G117)),NA())</f>
        <v>#N/A</v>
      </c>
      <c r="AM123" s="299" t="e">
        <f ca="1">+IF(AND(ISNUMBER(OFFSET('Sanitation Data'!$G$10,0,10*ROW('Sanitation Data'!G117))),'Data Summary'!DB123="Yes"),OFFSET('Sanitation Data'!$G$10,0,10*ROW('Sanitation Data'!G117)),NA())</f>
        <v>#N/A</v>
      </c>
      <c r="AN123" s="299" t="e">
        <f ca="1">+IF(AND(ISNUMBER(OFFSET('Sanitation Data'!$G$11,0,10*ROW('Sanitation Data'!G117))),'Data Summary'!DC123="Yes"),OFFSET('Sanitation Data'!$G$11,0,10*ROW('Sanitation Data'!G117)),NA())</f>
        <v>#N/A</v>
      </c>
      <c r="AO123" s="299" t="e">
        <f ca="1">+IF(AND(ISNUMBER(OFFSET('Sanitation Data'!$G$12,0,10*ROW('Sanitation Data'!G117))),'Data Summary'!DD123="Yes"),OFFSET('Sanitation Data'!$G$12,0,10*ROW('Sanitation Data'!G117)),NA())</f>
        <v>#N/A</v>
      </c>
      <c r="AP123" s="299" t="e">
        <f ca="1">+IF(AND(ISNUMBER(OFFSET('Sanitation Data'!$H$4,0,10*ROW('Sanitation Data'!H117))),'Data Summary'!DE123="Yes"),100-OFFSET('Sanitation Data'!$H$4,0,10*ROW('Sanitation Data'!H117)),NA())</f>
        <v>#N/A</v>
      </c>
      <c r="AQ123" s="299" t="e">
        <f ca="1">+IF(AND(ISNUMBER(OFFSET('Sanitation Data'!$H$6,0,10*ROW('Sanitation Data'!H117))),'Data Summary'!DF123="Yes"),OFFSET('Sanitation Data'!$H$6,0,10*ROW('Sanitation Data'!H117)),NA())</f>
        <v>#N/A</v>
      </c>
      <c r="AR123" s="299" t="e">
        <f ca="1">+IF(AND(ISNUMBER(OFFSET('Sanitation Data'!$H$10,0,10*ROW('Sanitation Data'!H117))),'Data Summary'!DG123="Yes"),OFFSET('Sanitation Data'!$H$10,0,10*ROW('Sanitation Data'!H117)),NA())</f>
        <v>#N/A</v>
      </c>
      <c r="AS123" s="299" t="e">
        <f ca="1">+IF(AND(ISNUMBER(OFFSET('Sanitation Data'!$H$11,0,10*ROW('Sanitation Data'!H117))),'Data Summary'!DH123="Yes"),OFFSET('Sanitation Data'!$H$11,0,10*ROW('Sanitation Data'!H117)),NA())</f>
        <v>#N/A</v>
      </c>
      <c r="AT123" s="299" t="e">
        <f ca="1">+IF(AND(ISNUMBER(OFFSET('Sanitation Data'!$H$12,0,10*ROW('Sanitation Data'!H117))),'Data Summary'!DI123="Yes"),OFFSET('Sanitation Data'!$H$12,0,10*ROW('Sanitation Data'!H117)),NA())</f>
        <v>#N/A</v>
      </c>
      <c r="AU123" s="299" t="e">
        <f ca="1">+IF(AND(ISNUMBER(OFFSET('Sanitation Data'!$I$4,0,10*ROW('Sanitation Data'!I117))),'Data Summary'!DJ123="Yes"),100-OFFSET('Sanitation Data'!$I$4,0,10*ROW('Sanitation Data'!I117)),NA())</f>
        <v>#N/A</v>
      </c>
      <c r="AV123" s="299" t="e">
        <f ca="1">+IF(AND(ISNUMBER(OFFSET('Sanitation Data'!$I$6,0,10*ROW('Sanitation Data'!I117))),'Data Summary'!DK123="Yes"),OFFSET('Sanitation Data'!$I$6,0,10*ROW('Sanitation Data'!I117)),NA())</f>
        <v>#N/A</v>
      </c>
      <c r="AW123" s="299" t="e">
        <f ca="1">+IF(AND(ISNUMBER(OFFSET('Sanitation Data'!$I$10,0,10*ROW('Sanitation Data'!I117))),'Data Summary'!DL123="Yes"),OFFSET('Sanitation Data'!$I$10,0,10*ROW('Sanitation Data'!I117)),NA())</f>
        <v>#N/A</v>
      </c>
      <c r="AX123" s="299" t="e">
        <f ca="1">+IF(AND(ISNUMBER(OFFSET('Sanitation Data'!$I$11,0,10*ROW('Sanitation Data'!I117))),'Data Summary'!DM123="Yes"),OFFSET('Sanitation Data'!$I$11,0,10*ROW('Sanitation Data'!I117)),NA())</f>
        <v>#N/A</v>
      </c>
      <c r="AY123" s="299" t="e">
        <f ca="1">+IF(AND(ISNUMBER(OFFSET('Sanitation Data'!$I$12,0,10*ROW('Sanitation Data'!I117))),'Data Summary'!DN123="Yes"),OFFSET('Sanitation Data'!$I$12,0,10*ROW('Sanitation Data'!I117)),NA())</f>
        <v>#N/A</v>
      </c>
      <c r="AZ123" s="300" t="e">
        <f ca="1">+IF(AND(ISNUMBER(OFFSET('Hygiene Data'!$D$5,0,10*ROW('Hygiene Data'!D117))),'Data Summary'!DO123="Yes"),OFFSET('Hygiene Data'!$D$5,0,10*ROW('Hygiene Data'!D117)),NA())</f>
        <v>#N/A</v>
      </c>
      <c r="BA123" s="300" t="e">
        <f ca="1">+IF(AND(ISNUMBER(OFFSET('Hygiene Data'!$D$7,0,10*ROW('Hygiene Data'!D117))),'Data Summary'!DP123="Yes"),OFFSET('Hygiene Data'!$D$7,0,10*ROW('Hygiene Data'!D117)),NA())</f>
        <v>#N/A</v>
      </c>
      <c r="BB123" s="300" t="e">
        <f ca="1">+IF(AND(ISNUMBER(OFFSET('Hygiene Data'!$D$9,0,10*ROW('Hygiene Data'!D117))),'Data Summary'!DQ123="Yes"),OFFSET('Hygiene Data'!$D$9,0,10*ROW('Hygiene Data'!D117)),NA())</f>
        <v>#N/A</v>
      </c>
      <c r="BC123" s="300" t="e">
        <f ca="1">+IF(AND(ISNUMBER(OFFSET('Hygiene Data'!$E$5,0,10*ROW('Hygiene Data'!E117))),'Data Summary'!DR123="Yes"),OFFSET('Hygiene Data'!$E$5,0,10*ROW('Hygiene Data'!E117)),NA())</f>
        <v>#N/A</v>
      </c>
      <c r="BD123" s="300" t="e">
        <f ca="1">+IF(AND(ISNUMBER(OFFSET('Hygiene Data'!$E$7,0,10*ROW('Hygiene Data'!E117))),'Data Summary'!DS123="Yes"),OFFSET('Hygiene Data'!$E$7,0,10*ROW('Hygiene Data'!E117)),NA())</f>
        <v>#N/A</v>
      </c>
      <c r="BE123" s="300" t="e">
        <f ca="1">+IF(AND(ISNUMBER(OFFSET('Hygiene Data'!$E$9,0,10*ROW('Hygiene Data'!E117))),'Data Summary'!DT123="Yes"),OFFSET('Hygiene Data'!$E$9,0,10*ROW('Hygiene Data'!E117)),NA())</f>
        <v>#N/A</v>
      </c>
      <c r="BF123" s="300" t="e">
        <f ca="1">+IF(AND(ISNUMBER(OFFSET('Hygiene Data'!$F$5,0,10*ROW('Hygiene Data'!F117))),'Data Summary'!DU123="Yes"),OFFSET('Hygiene Data'!$F$5,0,10*ROW('Hygiene Data'!F117)),NA())</f>
        <v>#N/A</v>
      </c>
      <c r="BG123" s="300" t="e">
        <f ca="1">+IF(AND(ISNUMBER(OFFSET('Hygiene Data'!$F$7,0,10*ROW('Hygiene Data'!F117))),'Data Summary'!DV123="Yes"),OFFSET('Hygiene Data'!$F$7,0,10*ROW('Hygiene Data'!F117)),NA())</f>
        <v>#N/A</v>
      </c>
      <c r="BH123" s="300" t="e">
        <f ca="1">+IF(AND(ISNUMBER(OFFSET('Hygiene Data'!$F$9,0,10*ROW('Hygiene Data'!F117))),'Data Summary'!DW123="Yes"),OFFSET('Hygiene Data'!$F$9,0,10*ROW('Hygiene Data'!F117)),NA())</f>
        <v>#N/A</v>
      </c>
      <c r="BI123" s="300" t="e">
        <f ca="1">+IF(AND(ISNUMBER(OFFSET('Hygiene Data'!$G$5,0,10*ROW('Hygiene Data'!G117))),'Data Summary'!DX123="Yes"),OFFSET('Hygiene Data'!$G$5,0,10*ROW('Hygiene Data'!G117)),NA())</f>
        <v>#N/A</v>
      </c>
      <c r="BJ123" s="300" t="e">
        <f ca="1">+IF(AND(ISNUMBER(OFFSET('Hygiene Data'!$G$7,0,10*ROW('Hygiene Data'!G117))),'Data Summary'!DY123="Yes"),OFFSET('Hygiene Data'!$G$7,0,10*ROW('Hygiene Data'!G117)),NA())</f>
        <v>#N/A</v>
      </c>
      <c r="BK123" s="300" t="e">
        <f ca="1">+IF(AND(ISNUMBER(OFFSET('Hygiene Data'!$G$9,0,10*ROW('Hygiene Data'!G117))),'Data Summary'!DZ123="Yes"),OFFSET('Hygiene Data'!$G$9,0,10*ROW('Hygiene Data'!G117)),NA())</f>
        <v>#N/A</v>
      </c>
      <c r="BL123" s="300" t="e">
        <f ca="1">+IF(AND(ISNUMBER(OFFSET('Hygiene Data'!$H$5,0,10*ROW('Hygiene Data'!H117))),'Data Summary'!EA123="Yes"),OFFSET('Hygiene Data'!$H$5,0,10*ROW('Hygiene Data'!H117)),NA())</f>
        <v>#N/A</v>
      </c>
      <c r="BM123" s="300" t="e">
        <f ca="1">+IF(AND(ISNUMBER(OFFSET('Hygiene Data'!$H$7,0,10*ROW('Hygiene Data'!H117))),'Data Summary'!EB123="Yes"),OFFSET('Hygiene Data'!$H$7,0,10*ROW('Hygiene Data'!H117)),NA())</f>
        <v>#N/A</v>
      </c>
      <c r="BN123" s="300" t="e">
        <f ca="1">+IF(AND(ISNUMBER(OFFSET('Hygiene Data'!$H$9,0,10*ROW('Hygiene Data'!H117))),'Data Summary'!EC123="Yes"),OFFSET('Hygiene Data'!$H$9,0,10*ROW('Hygiene Data'!H117)),NA())</f>
        <v>#N/A</v>
      </c>
      <c r="BO123" s="300" t="e">
        <f ca="1">+IF(AND(ISNUMBER(OFFSET('Hygiene Data'!$I$5,0,10*ROW('Hygiene Data'!I117))),'Data Summary'!ED123="Yes"),OFFSET('Hygiene Data'!$I$5,0,10*ROW('Hygiene Data'!I117)),NA())</f>
        <v>#N/A</v>
      </c>
      <c r="BP123" s="300" t="e">
        <f ca="1">+IF(AND(ISNUMBER(OFFSET('Hygiene Data'!$I$7,0,10*ROW('Hygiene Data'!I117))),'Data Summary'!EE123="Yes"),OFFSET('Hygiene Data'!$I$7,0,10*ROW('Hygiene Data'!I117)),NA())</f>
        <v>#N/A</v>
      </c>
      <c r="BQ123" s="300" t="e">
        <f ca="1">+IF(AND(ISNUMBER(OFFSET('Hygiene Data'!$I$9,0,10*ROW('Hygiene Data'!I117))),'Data Summary'!EF123="Yes"),OFFSET('Hygiene Data'!$I$9,0,10*ROW('Hygiene Data'!I117)),NA())</f>
        <v>#N/A</v>
      </c>
    </row>
    <row r="124" spans="1:69" x14ac:dyDescent="0.2">
      <c r="A124" s="296" t="e">
        <f ca="1">+RIGHT('Data Summary'!A124,LEN('Data Summary'!A124)-9)</f>
        <v>#VALUE!</v>
      </c>
      <c r="B124" s="270" t="str">
        <f ca="1">+IF(ISTEXT('Data Summary'!B124),'Data Summary'!B124,"")</f>
        <v/>
      </c>
      <c r="C124" s="297" t="e">
        <f ca="1">+VALUE('Data Summary'!C124)</f>
        <v>#VALUE!</v>
      </c>
      <c r="D124" s="298" t="e">
        <f ca="1">+IF(AND(ISNUMBER(OFFSET('Water Data'!$D$4,0,10*ROW('Water Data'!D118))),'Data Summary'!BS124="Yes"),100-OFFSET('Water Data'!$D$4,0,10*ROW('Water Data'!D118)),NA())</f>
        <v>#N/A</v>
      </c>
      <c r="E124" s="298" t="e">
        <f ca="1">+IF(AND(ISNUMBER(OFFSET('Water Data'!$D$6,0,10*ROW('Water Data'!D118))),'Data Summary'!BT124="Yes"),OFFSET('Water Data'!$D$6,0,10*ROW('Water Data'!D118)),NA())</f>
        <v>#N/A</v>
      </c>
      <c r="F124" s="298" t="e">
        <f ca="1">+IF(AND(ISNUMBER(OFFSET('Water Data'!$D$9,0,10*ROW('Water Data'!D118))),'Data Summary'!BU124="Yes"),OFFSET('Water Data'!$D$9,0,10*ROW('Water Data'!D118)),NA())</f>
        <v>#N/A</v>
      </c>
      <c r="G124" s="298" t="e">
        <f ca="1">+IF(AND(ISNUMBER(OFFSET('Water Data'!$E$4,0,10*ROW('Water Data'!E118))),'Data Summary'!BV124="Yes"),100-OFFSET('Water Data'!$E$4,0,10*ROW('Water Data'!E118)),NA())</f>
        <v>#N/A</v>
      </c>
      <c r="H124" s="298" t="e">
        <f ca="1">+IF(AND(ISNUMBER(OFFSET('Water Data'!$E$6,0,10*ROW('Water Data'!E118))),'Data Summary'!BW124="Yes"),OFFSET('Water Data'!$E$6,0,10*ROW('Water Data'!E118)),NA())</f>
        <v>#N/A</v>
      </c>
      <c r="I124" s="298" t="e">
        <f ca="1">+IF(AND(ISNUMBER(OFFSET('Water Data'!$E$9,0,10*ROW('Water Data'!E118))),'Data Summary'!BX124="Yes"),OFFSET('Water Data'!$E$9,0,10*ROW('Water Data'!E118)),NA())</f>
        <v>#N/A</v>
      </c>
      <c r="J124" s="298" t="e">
        <f ca="1">+IF(AND(ISNUMBER(OFFSET('Water Data'!$F$4,0,10*ROW('Water Data'!F118))),'Data Summary'!BY124="Yes"),100-OFFSET('Water Data'!$F$4,0,10*ROW('Water Data'!F118)),NA())</f>
        <v>#N/A</v>
      </c>
      <c r="K124" s="298" t="e">
        <f ca="1">+IF(AND(ISNUMBER(OFFSET('Water Data'!$F$6,0,10*ROW('Water Data'!F118))),'Data Summary'!BZ124="Yes"),OFFSET('Water Data'!$F$6,0,10*ROW('Water Data'!F118)),NA())</f>
        <v>#N/A</v>
      </c>
      <c r="L124" s="298" t="e">
        <f ca="1">+IF(AND(ISNUMBER(OFFSET('Water Data'!$F$9,0,10*ROW('Water Data'!F118))),'Data Summary'!CA124="Yes"),OFFSET('Water Data'!$F$9,0,10*ROW('Water Data'!F118)),NA())</f>
        <v>#N/A</v>
      </c>
      <c r="M124" s="298" t="e">
        <f ca="1">+IF(AND(ISNUMBER(OFFSET('Water Data'!$G$4,0,10*ROW('Water Data'!G118))),'Data Summary'!CB124="Yes"),100-OFFSET('Water Data'!$G$4,0,10*ROW('Water Data'!G118)),NA())</f>
        <v>#N/A</v>
      </c>
      <c r="N124" s="298" t="e">
        <f ca="1">+IF(AND(ISNUMBER(OFFSET('Water Data'!$G$6,0,10*ROW('Water Data'!G118))),'Data Summary'!CC124="Yes"),OFFSET('Water Data'!$G$6,0,10*ROW('Water Data'!G118)),NA())</f>
        <v>#N/A</v>
      </c>
      <c r="O124" s="298" t="e">
        <f ca="1">+IF(AND(ISNUMBER(OFFSET('Water Data'!$G$9,0,10*ROW('Water Data'!G118))),'Data Summary'!CD124="Yes"),OFFSET('Water Data'!$G$9,0,10*ROW('Water Data'!G118)),NA())</f>
        <v>#N/A</v>
      </c>
      <c r="P124" s="298" t="e">
        <f ca="1">+IF(AND(ISNUMBER(OFFSET('Water Data'!$H$4,0,10*ROW('Water Data'!H118))),'Data Summary'!CE124="Yes"),100-OFFSET('Water Data'!$H$4,0,10*ROW('Water Data'!H118)),NA())</f>
        <v>#N/A</v>
      </c>
      <c r="Q124" s="298" t="e">
        <f ca="1">+IF(AND(ISNUMBER(OFFSET('Water Data'!$H$6,0,10*ROW('Water Data'!H118))),'Data Summary'!CF124="Yes"),OFFSET('Water Data'!$H$6,0,10*ROW('Water Data'!H118)),NA())</f>
        <v>#N/A</v>
      </c>
      <c r="R124" s="298" t="e">
        <f ca="1">+IF(AND(ISNUMBER(OFFSET('Water Data'!$H$9,0,10*ROW('Water Data'!H118))),'Data Summary'!CG124="Yes"),OFFSET('Water Data'!$H$9,0,10*ROW('Water Data'!H118)),NA())</f>
        <v>#N/A</v>
      </c>
      <c r="S124" s="298" t="e">
        <f ca="1">+IF(AND(ISNUMBER(OFFSET('Water Data'!$I$4,0,10*ROW('Water Data'!I118))),'Data Summary'!CH124="Yes"),100-OFFSET('Water Data'!$I$4,0,10*ROW('Water Data'!I118)),NA())</f>
        <v>#N/A</v>
      </c>
      <c r="T124" s="298" t="e">
        <f ca="1">+IF(AND(ISNUMBER(OFFSET('Water Data'!$I$6,0,10*ROW('Water Data'!I118))),'Data Summary'!CI124="Yes"),OFFSET('Water Data'!$I$6,0,10*ROW('Water Data'!I118)),NA())</f>
        <v>#N/A</v>
      </c>
      <c r="U124" s="298" t="e">
        <f ca="1">+IF(AND(ISNUMBER(OFFSET('Water Data'!$I$9,0,10*ROW('Water Data'!I118))),'Data Summary'!CJ124="Yes"),OFFSET('Water Data'!$I$9,0,10*ROW('Water Data'!I118)),NA())</f>
        <v>#N/A</v>
      </c>
      <c r="V124" s="299" t="e">
        <f ca="1">+IF(AND(ISNUMBER(OFFSET('Sanitation Data'!$D$4,0,10*ROW('Sanitation Data'!D118))),'Data Summary'!CK124="Yes"),100-OFFSET('Sanitation Data'!$D$4,0,10*ROW('Sanitation Data'!D118)),NA())</f>
        <v>#N/A</v>
      </c>
      <c r="W124" s="299" t="e">
        <f ca="1">+IF(AND(ISNUMBER(OFFSET('Sanitation Data'!$D$6,0,10*ROW('Sanitation Data'!D118))),'Data Summary'!CL124="Yes"),OFFSET('Sanitation Data'!$D$6,0,10*ROW('Sanitation Data'!D118)),NA())</f>
        <v>#N/A</v>
      </c>
      <c r="X124" s="299" t="e">
        <f ca="1">+IF(AND(ISNUMBER(OFFSET('Sanitation Data'!$D$10,0,10*ROW('Sanitation Data'!D118))),'Data Summary'!CM124="Yes"),OFFSET('Sanitation Data'!$D$10,0,10*ROW('Sanitation Data'!D118)),NA())</f>
        <v>#N/A</v>
      </c>
      <c r="Y124" s="299" t="e">
        <f ca="1">+IF(AND(ISNUMBER(OFFSET('Sanitation Data'!$D$11,0,10*ROW('Sanitation Data'!D118))),'Data Summary'!CN124="Yes"),OFFSET('Sanitation Data'!$D$11,0,10*ROW('Sanitation Data'!D118)),NA())</f>
        <v>#N/A</v>
      </c>
      <c r="Z124" s="299" t="e">
        <f ca="1">+IF(AND(ISNUMBER(OFFSET('Sanitation Data'!$D$12,0,10*ROW('Sanitation Data'!D118))),'Data Summary'!CO124="Yes"),OFFSET('Sanitation Data'!$D$12,0,10*ROW('Sanitation Data'!D118)),NA())</f>
        <v>#N/A</v>
      </c>
      <c r="AA124" s="299" t="e">
        <f ca="1">+IF(AND(ISNUMBER(OFFSET('Sanitation Data'!$E$4,0,10*ROW('Sanitation Data'!E118))),'Data Summary'!CP124="Yes"),100-OFFSET('Sanitation Data'!$E$4,0,10*ROW('Sanitation Data'!E118)),NA())</f>
        <v>#N/A</v>
      </c>
      <c r="AB124" s="299" t="e">
        <f ca="1">+IF(AND(ISNUMBER(OFFSET('Sanitation Data'!$E$6,0,10*ROW('Sanitation Data'!E118))),'Data Summary'!CQ124="Yes"),OFFSET('Sanitation Data'!$E$6,0,10*ROW('Sanitation Data'!E118)),NA())</f>
        <v>#N/A</v>
      </c>
      <c r="AC124" s="299" t="e">
        <f ca="1">+IF(AND(ISNUMBER(OFFSET('Sanitation Data'!$E$10,0,10*ROW('Sanitation Data'!E118))),'Data Summary'!CR124="Yes"),OFFSET('Sanitation Data'!$E$10,0,10*ROW('Sanitation Data'!E118)),NA())</f>
        <v>#N/A</v>
      </c>
      <c r="AD124" s="299" t="e">
        <f ca="1">+IF(AND(ISNUMBER(OFFSET('Sanitation Data'!$E$11,0,10*ROW('Sanitation Data'!E118))),'Data Summary'!CS124="Yes"),OFFSET('Sanitation Data'!$E$11,0,10*ROW('Sanitation Data'!E118)),NA())</f>
        <v>#N/A</v>
      </c>
      <c r="AE124" s="299" t="e">
        <f ca="1">+IF(AND(ISNUMBER(OFFSET('Sanitation Data'!$E$12,0,10*ROW('Sanitation Data'!E118))),'Data Summary'!CT124="Yes"),OFFSET('Sanitation Data'!$E$12,0,10*ROW('Sanitation Data'!E118)),NA())</f>
        <v>#N/A</v>
      </c>
      <c r="AF124" s="299" t="e">
        <f ca="1">+IF(AND(ISNUMBER(OFFSET('Sanitation Data'!$F$4,0,10*ROW('Sanitation Data'!F118))),'Data Summary'!CU124="Yes"),100-OFFSET('Sanitation Data'!$F$4,0,10*ROW('Sanitation Data'!F118)),NA())</f>
        <v>#N/A</v>
      </c>
      <c r="AG124" s="299" t="e">
        <f ca="1">+IF(AND(ISNUMBER(OFFSET('Sanitation Data'!$F$6,0,10*ROW('Sanitation Data'!F118))),'Data Summary'!CV124="Yes"),OFFSET('Sanitation Data'!$F$6,0,10*ROW('Sanitation Data'!F118)),NA())</f>
        <v>#N/A</v>
      </c>
      <c r="AH124" s="299" t="e">
        <f ca="1">+IF(AND(ISNUMBER(OFFSET('Sanitation Data'!$F$10,0,10*ROW('Sanitation Data'!F118))),'Data Summary'!CW124="Yes"),OFFSET('Sanitation Data'!$F$10,0,10*ROW('Sanitation Data'!F118)),NA())</f>
        <v>#N/A</v>
      </c>
      <c r="AI124" s="299" t="e">
        <f ca="1">+IF(AND(ISNUMBER(OFFSET('Sanitation Data'!$F$11,0,10*ROW('Sanitation Data'!F118))),'Data Summary'!CX124="Yes"),OFFSET('Sanitation Data'!$F$11,0,10*ROW('Sanitation Data'!F118)),NA())</f>
        <v>#N/A</v>
      </c>
      <c r="AJ124" s="299" t="e">
        <f ca="1">+IF(AND(ISNUMBER(OFFSET('Sanitation Data'!$F$12,0,10*ROW('Sanitation Data'!F118))),'Data Summary'!CY124="Yes"),OFFSET('Sanitation Data'!$F$12,0,10*ROW('Sanitation Data'!F118)),NA())</f>
        <v>#N/A</v>
      </c>
      <c r="AK124" s="299" t="e">
        <f ca="1">+IF(AND(ISNUMBER(OFFSET('Sanitation Data'!$G$4,0,10*ROW('Sanitation Data'!G118))),'Data Summary'!CZ124="Yes"),100-OFFSET('Sanitation Data'!$G$4,0,10*ROW('Sanitation Data'!G118)),NA())</f>
        <v>#N/A</v>
      </c>
      <c r="AL124" s="299" t="e">
        <f ca="1">+IF(AND(ISNUMBER(OFFSET('Sanitation Data'!$G$6,0,10*ROW('Sanitation Data'!G118))),'Data Summary'!DA124="Yes"),OFFSET('Sanitation Data'!$G$6,0,10*ROW('Sanitation Data'!G118)),NA())</f>
        <v>#N/A</v>
      </c>
      <c r="AM124" s="299" t="e">
        <f ca="1">+IF(AND(ISNUMBER(OFFSET('Sanitation Data'!$G$10,0,10*ROW('Sanitation Data'!G118))),'Data Summary'!DB124="Yes"),OFFSET('Sanitation Data'!$G$10,0,10*ROW('Sanitation Data'!G118)),NA())</f>
        <v>#N/A</v>
      </c>
      <c r="AN124" s="299" t="e">
        <f ca="1">+IF(AND(ISNUMBER(OFFSET('Sanitation Data'!$G$11,0,10*ROW('Sanitation Data'!G118))),'Data Summary'!DC124="Yes"),OFFSET('Sanitation Data'!$G$11,0,10*ROW('Sanitation Data'!G118)),NA())</f>
        <v>#N/A</v>
      </c>
      <c r="AO124" s="299" t="e">
        <f ca="1">+IF(AND(ISNUMBER(OFFSET('Sanitation Data'!$G$12,0,10*ROW('Sanitation Data'!G118))),'Data Summary'!DD124="Yes"),OFFSET('Sanitation Data'!$G$12,0,10*ROW('Sanitation Data'!G118)),NA())</f>
        <v>#N/A</v>
      </c>
      <c r="AP124" s="299" t="e">
        <f ca="1">+IF(AND(ISNUMBER(OFFSET('Sanitation Data'!$H$4,0,10*ROW('Sanitation Data'!H118))),'Data Summary'!DE124="Yes"),100-OFFSET('Sanitation Data'!$H$4,0,10*ROW('Sanitation Data'!H118)),NA())</f>
        <v>#N/A</v>
      </c>
      <c r="AQ124" s="299" t="e">
        <f ca="1">+IF(AND(ISNUMBER(OFFSET('Sanitation Data'!$H$6,0,10*ROW('Sanitation Data'!H118))),'Data Summary'!DF124="Yes"),OFFSET('Sanitation Data'!$H$6,0,10*ROW('Sanitation Data'!H118)),NA())</f>
        <v>#N/A</v>
      </c>
      <c r="AR124" s="299" t="e">
        <f ca="1">+IF(AND(ISNUMBER(OFFSET('Sanitation Data'!$H$10,0,10*ROW('Sanitation Data'!H118))),'Data Summary'!DG124="Yes"),OFFSET('Sanitation Data'!$H$10,0,10*ROW('Sanitation Data'!H118)),NA())</f>
        <v>#N/A</v>
      </c>
      <c r="AS124" s="299" t="e">
        <f ca="1">+IF(AND(ISNUMBER(OFFSET('Sanitation Data'!$H$11,0,10*ROW('Sanitation Data'!H118))),'Data Summary'!DH124="Yes"),OFFSET('Sanitation Data'!$H$11,0,10*ROW('Sanitation Data'!H118)),NA())</f>
        <v>#N/A</v>
      </c>
      <c r="AT124" s="299" t="e">
        <f ca="1">+IF(AND(ISNUMBER(OFFSET('Sanitation Data'!$H$12,0,10*ROW('Sanitation Data'!H118))),'Data Summary'!DI124="Yes"),OFFSET('Sanitation Data'!$H$12,0,10*ROW('Sanitation Data'!H118)),NA())</f>
        <v>#N/A</v>
      </c>
      <c r="AU124" s="299" t="e">
        <f ca="1">+IF(AND(ISNUMBER(OFFSET('Sanitation Data'!$I$4,0,10*ROW('Sanitation Data'!I118))),'Data Summary'!DJ124="Yes"),100-OFFSET('Sanitation Data'!$I$4,0,10*ROW('Sanitation Data'!I118)),NA())</f>
        <v>#N/A</v>
      </c>
      <c r="AV124" s="299" t="e">
        <f ca="1">+IF(AND(ISNUMBER(OFFSET('Sanitation Data'!$I$6,0,10*ROW('Sanitation Data'!I118))),'Data Summary'!DK124="Yes"),OFFSET('Sanitation Data'!$I$6,0,10*ROW('Sanitation Data'!I118)),NA())</f>
        <v>#N/A</v>
      </c>
      <c r="AW124" s="299" t="e">
        <f ca="1">+IF(AND(ISNUMBER(OFFSET('Sanitation Data'!$I$10,0,10*ROW('Sanitation Data'!I118))),'Data Summary'!DL124="Yes"),OFFSET('Sanitation Data'!$I$10,0,10*ROW('Sanitation Data'!I118)),NA())</f>
        <v>#N/A</v>
      </c>
      <c r="AX124" s="299" t="e">
        <f ca="1">+IF(AND(ISNUMBER(OFFSET('Sanitation Data'!$I$11,0,10*ROW('Sanitation Data'!I118))),'Data Summary'!DM124="Yes"),OFFSET('Sanitation Data'!$I$11,0,10*ROW('Sanitation Data'!I118)),NA())</f>
        <v>#N/A</v>
      </c>
      <c r="AY124" s="299" t="e">
        <f ca="1">+IF(AND(ISNUMBER(OFFSET('Sanitation Data'!$I$12,0,10*ROW('Sanitation Data'!I118))),'Data Summary'!DN124="Yes"),OFFSET('Sanitation Data'!$I$12,0,10*ROW('Sanitation Data'!I118)),NA())</f>
        <v>#N/A</v>
      </c>
      <c r="AZ124" s="300" t="e">
        <f ca="1">+IF(AND(ISNUMBER(OFFSET('Hygiene Data'!$D$5,0,10*ROW('Hygiene Data'!D118))),'Data Summary'!DO124="Yes"),OFFSET('Hygiene Data'!$D$5,0,10*ROW('Hygiene Data'!D118)),NA())</f>
        <v>#N/A</v>
      </c>
      <c r="BA124" s="300" t="e">
        <f ca="1">+IF(AND(ISNUMBER(OFFSET('Hygiene Data'!$D$7,0,10*ROW('Hygiene Data'!D118))),'Data Summary'!DP124="Yes"),OFFSET('Hygiene Data'!$D$7,0,10*ROW('Hygiene Data'!D118)),NA())</f>
        <v>#N/A</v>
      </c>
      <c r="BB124" s="300" t="e">
        <f ca="1">+IF(AND(ISNUMBER(OFFSET('Hygiene Data'!$D$9,0,10*ROW('Hygiene Data'!D118))),'Data Summary'!DQ124="Yes"),OFFSET('Hygiene Data'!$D$9,0,10*ROW('Hygiene Data'!D118)),NA())</f>
        <v>#N/A</v>
      </c>
      <c r="BC124" s="300" t="e">
        <f ca="1">+IF(AND(ISNUMBER(OFFSET('Hygiene Data'!$E$5,0,10*ROW('Hygiene Data'!E118))),'Data Summary'!DR124="Yes"),OFFSET('Hygiene Data'!$E$5,0,10*ROW('Hygiene Data'!E118)),NA())</f>
        <v>#N/A</v>
      </c>
      <c r="BD124" s="300" t="e">
        <f ca="1">+IF(AND(ISNUMBER(OFFSET('Hygiene Data'!$E$7,0,10*ROW('Hygiene Data'!E118))),'Data Summary'!DS124="Yes"),OFFSET('Hygiene Data'!$E$7,0,10*ROW('Hygiene Data'!E118)),NA())</f>
        <v>#N/A</v>
      </c>
      <c r="BE124" s="300" t="e">
        <f ca="1">+IF(AND(ISNUMBER(OFFSET('Hygiene Data'!$E$9,0,10*ROW('Hygiene Data'!E118))),'Data Summary'!DT124="Yes"),OFFSET('Hygiene Data'!$E$9,0,10*ROW('Hygiene Data'!E118)),NA())</f>
        <v>#N/A</v>
      </c>
      <c r="BF124" s="300" t="e">
        <f ca="1">+IF(AND(ISNUMBER(OFFSET('Hygiene Data'!$F$5,0,10*ROW('Hygiene Data'!F118))),'Data Summary'!DU124="Yes"),OFFSET('Hygiene Data'!$F$5,0,10*ROW('Hygiene Data'!F118)),NA())</f>
        <v>#N/A</v>
      </c>
      <c r="BG124" s="300" t="e">
        <f ca="1">+IF(AND(ISNUMBER(OFFSET('Hygiene Data'!$F$7,0,10*ROW('Hygiene Data'!F118))),'Data Summary'!DV124="Yes"),OFFSET('Hygiene Data'!$F$7,0,10*ROW('Hygiene Data'!F118)),NA())</f>
        <v>#N/A</v>
      </c>
      <c r="BH124" s="300" t="e">
        <f ca="1">+IF(AND(ISNUMBER(OFFSET('Hygiene Data'!$F$9,0,10*ROW('Hygiene Data'!F118))),'Data Summary'!DW124="Yes"),OFFSET('Hygiene Data'!$F$9,0,10*ROW('Hygiene Data'!F118)),NA())</f>
        <v>#N/A</v>
      </c>
      <c r="BI124" s="300" t="e">
        <f ca="1">+IF(AND(ISNUMBER(OFFSET('Hygiene Data'!$G$5,0,10*ROW('Hygiene Data'!G118))),'Data Summary'!DX124="Yes"),OFFSET('Hygiene Data'!$G$5,0,10*ROW('Hygiene Data'!G118)),NA())</f>
        <v>#N/A</v>
      </c>
      <c r="BJ124" s="300" t="e">
        <f ca="1">+IF(AND(ISNUMBER(OFFSET('Hygiene Data'!$G$7,0,10*ROW('Hygiene Data'!G118))),'Data Summary'!DY124="Yes"),OFFSET('Hygiene Data'!$G$7,0,10*ROW('Hygiene Data'!G118)),NA())</f>
        <v>#N/A</v>
      </c>
      <c r="BK124" s="300" t="e">
        <f ca="1">+IF(AND(ISNUMBER(OFFSET('Hygiene Data'!$G$9,0,10*ROW('Hygiene Data'!G118))),'Data Summary'!DZ124="Yes"),OFFSET('Hygiene Data'!$G$9,0,10*ROW('Hygiene Data'!G118)),NA())</f>
        <v>#N/A</v>
      </c>
      <c r="BL124" s="300" t="e">
        <f ca="1">+IF(AND(ISNUMBER(OFFSET('Hygiene Data'!$H$5,0,10*ROW('Hygiene Data'!H118))),'Data Summary'!EA124="Yes"),OFFSET('Hygiene Data'!$H$5,0,10*ROW('Hygiene Data'!H118)),NA())</f>
        <v>#N/A</v>
      </c>
      <c r="BM124" s="300" t="e">
        <f ca="1">+IF(AND(ISNUMBER(OFFSET('Hygiene Data'!$H$7,0,10*ROW('Hygiene Data'!H118))),'Data Summary'!EB124="Yes"),OFFSET('Hygiene Data'!$H$7,0,10*ROW('Hygiene Data'!H118)),NA())</f>
        <v>#N/A</v>
      </c>
      <c r="BN124" s="300" t="e">
        <f ca="1">+IF(AND(ISNUMBER(OFFSET('Hygiene Data'!$H$9,0,10*ROW('Hygiene Data'!H118))),'Data Summary'!EC124="Yes"),OFFSET('Hygiene Data'!$H$9,0,10*ROW('Hygiene Data'!H118)),NA())</f>
        <v>#N/A</v>
      </c>
      <c r="BO124" s="300" t="e">
        <f ca="1">+IF(AND(ISNUMBER(OFFSET('Hygiene Data'!$I$5,0,10*ROW('Hygiene Data'!I118))),'Data Summary'!ED124="Yes"),OFFSET('Hygiene Data'!$I$5,0,10*ROW('Hygiene Data'!I118)),NA())</f>
        <v>#N/A</v>
      </c>
      <c r="BP124" s="300" t="e">
        <f ca="1">+IF(AND(ISNUMBER(OFFSET('Hygiene Data'!$I$7,0,10*ROW('Hygiene Data'!I118))),'Data Summary'!EE124="Yes"),OFFSET('Hygiene Data'!$I$7,0,10*ROW('Hygiene Data'!I118)),NA())</f>
        <v>#N/A</v>
      </c>
      <c r="BQ124" s="300" t="e">
        <f ca="1">+IF(AND(ISNUMBER(OFFSET('Hygiene Data'!$I$9,0,10*ROW('Hygiene Data'!I118))),'Data Summary'!EF124="Yes"),OFFSET('Hygiene Data'!$I$9,0,10*ROW('Hygiene Data'!I118)),NA())</f>
        <v>#N/A</v>
      </c>
    </row>
    <row r="125" spans="1:69" x14ac:dyDescent="0.2">
      <c r="A125" s="296" t="e">
        <f ca="1">+RIGHT('Data Summary'!A125,LEN('Data Summary'!A125)-9)</f>
        <v>#VALUE!</v>
      </c>
      <c r="B125" s="270" t="str">
        <f ca="1">+IF(ISTEXT('Data Summary'!B125),'Data Summary'!B125,"")</f>
        <v/>
      </c>
      <c r="C125" s="297" t="e">
        <f ca="1">+VALUE('Data Summary'!C125)</f>
        <v>#VALUE!</v>
      </c>
      <c r="D125" s="298" t="e">
        <f ca="1">+IF(AND(ISNUMBER(OFFSET('Water Data'!$D$4,0,10*ROW('Water Data'!D119))),'Data Summary'!BS125="Yes"),100-OFFSET('Water Data'!$D$4,0,10*ROW('Water Data'!D119)),NA())</f>
        <v>#N/A</v>
      </c>
      <c r="E125" s="298" t="e">
        <f ca="1">+IF(AND(ISNUMBER(OFFSET('Water Data'!$D$6,0,10*ROW('Water Data'!D119))),'Data Summary'!BT125="Yes"),OFFSET('Water Data'!$D$6,0,10*ROW('Water Data'!D119)),NA())</f>
        <v>#N/A</v>
      </c>
      <c r="F125" s="298" t="e">
        <f ca="1">+IF(AND(ISNUMBER(OFFSET('Water Data'!$D$9,0,10*ROW('Water Data'!D119))),'Data Summary'!BU125="Yes"),OFFSET('Water Data'!$D$9,0,10*ROW('Water Data'!D119)),NA())</f>
        <v>#N/A</v>
      </c>
      <c r="G125" s="298" t="e">
        <f ca="1">+IF(AND(ISNUMBER(OFFSET('Water Data'!$E$4,0,10*ROW('Water Data'!E119))),'Data Summary'!BV125="Yes"),100-OFFSET('Water Data'!$E$4,0,10*ROW('Water Data'!E119)),NA())</f>
        <v>#N/A</v>
      </c>
      <c r="H125" s="298" t="e">
        <f ca="1">+IF(AND(ISNUMBER(OFFSET('Water Data'!$E$6,0,10*ROW('Water Data'!E119))),'Data Summary'!BW125="Yes"),OFFSET('Water Data'!$E$6,0,10*ROW('Water Data'!E119)),NA())</f>
        <v>#N/A</v>
      </c>
      <c r="I125" s="298" t="e">
        <f ca="1">+IF(AND(ISNUMBER(OFFSET('Water Data'!$E$9,0,10*ROW('Water Data'!E119))),'Data Summary'!BX125="Yes"),OFFSET('Water Data'!$E$9,0,10*ROW('Water Data'!E119)),NA())</f>
        <v>#N/A</v>
      </c>
      <c r="J125" s="298" t="e">
        <f ca="1">+IF(AND(ISNUMBER(OFFSET('Water Data'!$F$4,0,10*ROW('Water Data'!F119))),'Data Summary'!BY125="Yes"),100-OFFSET('Water Data'!$F$4,0,10*ROW('Water Data'!F119)),NA())</f>
        <v>#N/A</v>
      </c>
      <c r="K125" s="298" t="e">
        <f ca="1">+IF(AND(ISNUMBER(OFFSET('Water Data'!$F$6,0,10*ROW('Water Data'!F119))),'Data Summary'!BZ125="Yes"),OFFSET('Water Data'!$F$6,0,10*ROW('Water Data'!F119)),NA())</f>
        <v>#N/A</v>
      </c>
      <c r="L125" s="298" t="e">
        <f ca="1">+IF(AND(ISNUMBER(OFFSET('Water Data'!$F$9,0,10*ROW('Water Data'!F119))),'Data Summary'!CA125="Yes"),OFFSET('Water Data'!$F$9,0,10*ROW('Water Data'!F119)),NA())</f>
        <v>#N/A</v>
      </c>
      <c r="M125" s="298" t="e">
        <f ca="1">+IF(AND(ISNUMBER(OFFSET('Water Data'!$G$4,0,10*ROW('Water Data'!G119))),'Data Summary'!CB125="Yes"),100-OFFSET('Water Data'!$G$4,0,10*ROW('Water Data'!G119)),NA())</f>
        <v>#N/A</v>
      </c>
      <c r="N125" s="298" t="e">
        <f ca="1">+IF(AND(ISNUMBER(OFFSET('Water Data'!$G$6,0,10*ROW('Water Data'!G119))),'Data Summary'!CC125="Yes"),OFFSET('Water Data'!$G$6,0,10*ROW('Water Data'!G119)),NA())</f>
        <v>#N/A</v>
      </c>
      <c r="O125" s="298" t="e">
        <f ca="1">+IF(AND(ISNUMBER(OFFSET('Water Data'!$G$9,0,10*ROW('Water Data'!G119))),'Data Summary'!CD125="Yes"),OFFSET('Water Data'!$G$9,0,10*ROW('Water Data'!G119)),NA())</f>
        <v>#N/A</v>
      </c>
      <c r="P125" s="298" t="e">
        <f ca="1">+IF(AND(ISNUMBER(OFFSET('Water Data'!$H$4,0,10*ROW('Water Data'!H119))),'Data Summary'!CE125="Yes"),100-OFFSET('Water Data'!$H$4,0,10*ROW('Water Data'!H119)),NA())</f>
        <v>#N/A</v>
      </c>
      <c r="Q125" s="298" t="e">
        <f ca="1">+IF(AND(ISNUMBER(OFFSET('Water Data'!$H$6,0,10*ROW('Water Data'!H119))),'Data Summary'!CF125="Yes"),OFFSET('Water Data'!$H$6,0,10*ROW('Water Data'!H119)),NA())</f>
        <v>#N/A</v>
      </c>
      <c r="R125" s="298" t="e">
        <f ca="1">+IF(AND(ISNUMBER(OFFSET('Water Data'!$H$9,0,10*ROW('Water Data'!H119))),'Data Summary'!CG125="Yes"),OFFSET('Water Data'!$H$9,0,10*ROW('Water Data'!H119)),NA())</f>
        <v>#N/A</v>
      </c>
      <c r="S125" s="298" t="e">
        <f ca="1">+IF(AND(ISNUMBER(OFFSET('Water Data'!$I$4,0,10*ROW('Water Data'!I119))),'Data Summary'!CH125="Yes"),100-OFFSET('Water Data'!$I$4,0,10*ROW('Water Data'!I119)),NA())</f>
        <v>#N/A</v>
      </c>
      <c r="T125" s="298" t="e">
        <f ca="1">+IF(AND(ISNUMBER(OFFSET('Water Data'!$I$6,0,10*ROW('Water Data'!I119))),'Data Summary'!CI125="Yes"),OFFSET('Water Data'!$I$6,0,10*ROW('Water Data'!I119)),NA())</f>
        <v>#N/A</v>
      </c>
      <c r="U125" s="298" t="e">
        <f ca="1">+IF(AND(ISNUMBER(OFFSET('Water Data'!$I$9,0,10*ROW('Water Data'!I119))),'Data Summary'!CJ125="Yes"),OFFSET('Water Data'!$I$9,0,10*ROW('Water Data'!I119)),NA())</f>
        <v>#N/A</v>
      </c>
      <c r="V125" s="299" t="e">
        <f ca="1">+IF(AND(ISNUMBER(OFFSET('Sanitation Data'!$D$4,0,10*ROW('Sanitation Data'!D119))),'Data Summary'!CK125="Yes"),100-OFFSET('Sanitation Data'!$D$4,0,10*ROW('Sanitation Data'!D119)),NA())</f>
        <v>#N/A</v>
      </c>
      <c r="W125" s="299" t="e">
        <f ca="1">+IF(AND(ISNUMBER(OFFSET('Sanitation Data'!$D$6,0,10*ROW('Sanitation Data'!D119))),'Data Summary'!CL125="Yes"),OFFSET('Sanitation Data'!$D$6,0,10*ROW('Sanitation Data'!D119)),NA())</f>
        <v>#N/A</v>
      </c>
      <c r="X125" s="299" t="e">
        <f ca="1">+IF(AND(ISNUMBER(OFFSET('Sanitation Data'!$D$10,0,10*ROW('Sanitation Data'!D119))),'Data Summary'!CM125="Yes"),OFFSET('Sanitation Data'!$D$10,0,10*ROW('Sanitation Data'!D119)),NA())</f>
        <v>#N/A</v>
      </c>
      <c r="Y125" s="299" t="e">
        <f ca="1">+IF(AND(ISNUMBER(OFFSET('Sanitation Data'!$D$11,0,10*ROW('Sanitation Data'!D119))),'Data Summary'!CN125="Yes"),OFFSET('Sanitation Data'!$D$11,0,10*ROW('Sanitation Data'!D119)),NA())</f>
        <v>#N/A</v>
      </c>
      <c r="Z125" s="299" t="e">
        <f ca="1">+IF(AND(ISNUMBER(OFFSET('Sanitation Data'!$D$12,0,10*ROW('Sanitation Data'!D119))),'Data Summary'!CO125="Yes"),OFFSET('Sanitation Data'!$D$12,0,10*ROW('Sanitation Data'!D119)),NA())</f>
        <v>#N/A</v>
      </c>
      <c r="AA125" s="299" t="e">
        <f ca="1">+IF(AND(ISNUMBER(OFFSET('Sanitation Data'!$E$4,0,10*ROW('Sanitation Data'!E119))),'Data Summary'!CP125="Yes"),100-OFFSET('Sanitation Data'!$E$4,0,10*ROW('Sanitation Data'!E119)),NA())</f>
        <v>#N/A</v>
      </c>
      <c r="AB125" s="299" t="e">
        <f ca="1">+IF(AND(ISNUMBER(OFFSET('Sanitation Data'!$E$6,0,10*ROW('Sanitation Data'!E119))),'Data Summary'!CQ125="Yes"),OFFSET('Sanitation Data'!$E$6,0,10*ROW('Sanitation Data'!E119)),NA())</f>
        <v>#N/A</v>
      </c>
      <c r="AC125" s="299" t="e">
        <f ca="1">+IF(AND(ISNUMBER(OFFSET('Sanitation Data'!$E$10,0,10*ROW('Sanitation Data'!E119))),'Data Summary'!CR125="Yes"),OFFSET('Sanitation Data'!$E$10,0,10*ROW('Sanitation Data'!E119)),NA())</f>
        <v>#N/A</v>
      </c>
      <c r="AD125" s="299" t="e">
        <f ca="1">+IF(AND(ISNUMBER(OFFSET('Sanitation Data'!$E$11,0,10*ROW('Sanitation Data'!E119))),'Data Summary'!CS125="Yes"),OFFSET('Sanitation Data'!$E$11,0,10*ROW('Sanitation Data'!E119)),NA())</f>
        <v>#N/A</v>
      </c>
      <c r="AE125" s="299" t="e">
        <f ca="1">+IF(AND(ISNUMBER(OFFSET('Sanitation Data'!$E$12,0,10*ROW('Sanitation Data'!E119))),'Data Summary'!CT125="Yes"),OFFSET('Sanitation Data'!$E$12,0,10*ROW('Sanitation Data'!E119)),NA())</f>
        <v>#N/A</v>
      </c>
      <c r="AF125" s="299" t="e">
        <f ca="1">+IF(AND(ISNUMBER(OFFSET('Sanitation Data'!$F$4,0,10*ROW('Sanitation Data'!F119))),'Data Summary'!CU125="Yes"),100-OFFSET('Sanitation Data'!$F$4,0,10*ROW('Sanitation Data'!F119)),NA())</f>
        <v>#N/A</v>
      </c>
      <c r="AG125" s="299" t="e">
        <f ca="1">+IF(AND(ISNUMBER(OFFSET('Sanitation Data'!$F$6,0,10*ROW('Sanitation Data'!F119))),'Data Summary'!CV125="Yes"),OFFSET('Sanitation Data'!$F$6,0,10*ROW('Sanitation Data'!F119)),NA())</f>
        <v>#N/A</v>
      </c>
      <c r="AH125" s="299" t="e">
        <f ca="1">+IF(AND(ISNUMBER(OFFSET('Sanitation Data'!$F$10,0,10*ROW('Sanitation Data'!F119))),'Data Summary'!CW125="Yes"),OFFSET('Sanitation Data'!$F$10,0,10*ROW('Sanitation Data'!F119)),NA())</f>
        <v>#N/A</v>
      </c>
      <c r="AI125" s="299" t="e">
        <f ca="1">+IF(AND(ISNUMBER(OFFSET('Sanitation Data'!$F$11,0,10*ROW('Sanitation Data'!F119))),'Data Summary'!CX125="Yes"),OFFSET('Sanitation Data'!$F$11,0,10*ROW('Sanitation Data'!F119)),NA())</f>
        <v>#N/A</v>
      </c>
      <c r="AJ125" s="299" t="e">
        <f ca="1">+IF(AND(ISNUMBER(OFFSET('Sanitation Data'!$F$12,0,10*ROW('Sanitation Data'!F119))),'Data Summary'!CY125="Yes"),OFFSET('Sanitation Data'!$F$12,0,10*ROW('Sanitation Data'!F119)),NA())</f>
        <v>#N/A</v>
      </c>
      <c r="AK125" s="299" t="e">
        <f ca="1">+IF(AND(ISNUMBER(OFFSET('Sanitation Data'!$G$4,0,10*ROW('Sanitation Data'!G119))),'Data Summary'!CZ125="Yes"),100-OFFSET('Sanitation Data'!$G$4,0,10*ROW('Sanitation Data'!G119)),NA())</f>
        <v>#N/A</v>
      </c>
      <c r="AL125" s="299" t="e">
        <f ca="1">+IF(AND(ISNUMBER(OFFSET('Sanitation Data'!$G$6,0,10*ROW('Sanitation Data'!G119))),'Data Summary'!DA125="Yes"),OFFSET('Sanitation Data'!$G$6,0,10*ROW('Sanitation Data'!G119)),NA())</f>
        <v>#N/A</v>
      </c>
      <c r="AM125" s="299" t="e">
        <f ca="1">+IF(AND(ISNUMBER(OFFSET('Sanitation Data'!$G$10,0,10*ROW('Sanitation Data'!G119))),'Data Summary'!DB125="Yes"),OFFSET('Sanitation Data'!$G$10,0,10*ROW('Sanitation Data'!G119)),NA())</f>
        <v>#N/A</v>
      </c>
      <c r="AN125" s="299" t="e">
        <f ca="1">+IF(AND(ISNUMBER(OFFSET('Sanitation Data'!$G$11,0,10*ROW('Sanitation Data'!G119))),'Data Summary'!DC125="Yes"),OFFSET('Sanitation Data'!$G$11,0,10*ROW('Sanitation Data'!G119)),NA())</f>
        <v>#N/A</v>
      </c>
      <c r="AO125" s="299" t="e">
        <f ca="1">+IF(AND(ISNUMBER(OFFSET('Sanitation Data'!$G$12,0,10*ROW('Sanitation Data'!G119))),'Data Summary'!DD125="Yes"),OFFSET('Sanitation Data'!$G$12,0,10*ROW('Sanitation Data'!G119)),NA())</f>
        <v>#N/A</v>
      </c>
      <c r="AP125" s="299" t="e">
        <f ca="1">+IF(AND(ISNUMBER(OFFSET('Sanitation Data'!$H$4,0,10*ROW('Sanitation Data'!H119))),'Data Summary'!DE125="Yes"),100-OFFSET('Sanitation Data'!$H$4,0,10*ROW('Sanitation Data'!H119)),NA())</f>
        <v>#N/A</v>
      </c>
      <c r="AQ125" s="299" t="e">
        <f ca="1">+IF(AND(ISNUMBER(OFFSET('Sanitation Data'!$H$6,0,10*ROW('Sanitation Data'!H119))),'Data Summary'!DF125="Yes"),OFFSET('Sanitation Data'!$H$6,0,10*ROW('Sanitation Data'!H119)),NA())</f>
        <v>#N/A</v>
      </c>
      <c r="AR125" s="299" t="e">
        <f ca="1">+IF(AND(ISNUMBER(OFFSET('Sanitation Data'!$H$10,0,10*ROW('Sanitation Data'!H119))),'Data Summary'!DG125="Yes"),OFFSET('Sanitation Data'!$H$10,0,10*ROW('Sanitation Data'!H119)),NA())</f>
        <v>#N/A</v>
      </c>
      <c r="AS125" s="299" t="e">
        <f ca="1">+IF(AND(ISNUMBER(OFFSET('Sanitation Data'!$H$11,0,10*ROW('Sanitation Data'!H119))),'Data Summary'!DH125="Yes"),OFFSET('Sanitation Data'!$H$11,0,10*ROW('Sanitation Data'!H119)),NA())</f>
        <v>#N/A</v>
      </c>
      <c r="AT125" s="299" t="e">
        <f ca="1">+IF(AND(ISNUMBER(OFFSET('Sanitation Data'!$H$12,0,10*ROW('Sanitation Data'!H119))),'Data Summary'!DI125="Yes"),OFFSET('Sanitation Data'!$H$12,0,10*ROW('Sanitation Data'!H119)),NA())</f>
        <v>#N/A</v>
      </c>
      <c r="AU125" s="299" t="e">
        <f ca="1">+IF(AND(ISNUMBER(OFFSET('Sanitation Data'!$I$4,0,10*ROW('Sanitation Data'!I119))),'Data Summary'!DJ125="Yes"),100-OFFSET('Sanitation Data'!$I$4,0,10*ROW('Sanitation Data'!I119)),NA())</f>
        <v>#N/A</v>
      </c>
      <c r="AV125" s="299" t="e">
        <f ca="1">+IF(AND(ISNUMBER(OFFSET('Sanitation Data'!$I$6,0,10*ROW('Sanitation Data'!I119))),'Data Summary'!DK125="Yes"),OFFSET('Sanitation Data'!$I$6,0,10*ROW('Sanitation Data'!I119)),NA())</f>
        <v>#N/A</v>
      </c>
      <c r="AW125" s="299" t="e">
        <f ca="1">+IF(AND(ISNUMBER(OFFSET('Sanitation Data'!$I$10,0,10*ROW('Sanitation Data'!I119))),'Data Summary'!DL125="Yes"),OFFSET('Sanitation Data'!$I$10,0,10*ROW('Sanitation Data'!I119)),NA())</f>
        <v>#N/A</v>
      </c>
      <c r="AX125" s="299" t="e">
        <f ca="1">+IF(AND(ISNUMBER(OFFSET('Sanitation Data'!$I$11,0,10*ROW('Sanitation Data'!I119))),'Data Summary'!DM125="Yes"),OFFSET('Sanitation Data'!$I$11,0,10*ROW('Sanitation Data'!I119)),NA())</f>
        <v>#N/A</v>
      </c>
      <c r="AY125" s="299" t="e">
        <f ca="1">+IF(AND(ISNUMBER(OFFSET('Sanitation Data'!$I$12,0,10*ROW('Sanitation Data'!I119))),'Data Summary'!DN125="Yes"),OFFSET('Sanitation Data'!$I$12,0,10*ROW('Sanitation Data'!I119)),NA())</f>
        <v>#N/A</v>
      </c>
      <c r="AZ125" s="300" t="e">
        <f ca="1">+IF(AND(ISNUMBER(OFFSET('Hygiene Data'!$D$5,0,10*ROW('Hygiene Data'!D119))),'Data Summary'!DO125="Yes"),OFFSET('Hygiene Data'!$D$5,0,10*ROW('Hygiene Data'!D119)),NA())</f>
        <v>#N/A</v>
      </c>
      <c r="BA125" s="300" t="e">
        <f ca="1">+IF(AND(ISNUMBER(OFFSET('Hygiene Data'!$D$7,0,10*ROW('Hygiene Data'!D119))),'Data Summary'!DP125="Yes"),OFFSET('Hygiene Data'!$D$7,0,10*ROW('Hygiene Data'!D119)),NA())</f>
        <v>#N/A</v>
      </c>
      <c r="BB125" s="300" t="e">
        <f ca="1">+IF(AND(ISNUMBER(OFFSET('Hygiene Data'!$D$9,0,10*ROW('Hygiene Data'!D119))),'Data Summary'!DQ125="Yes"),OFFSET('Hygiene Data'!$D$9,0,10*ROW('Hygiene Data'!D119)),NA())</f>
        <v>#N/A</v>
      </c>
      <c r="BC125" s="300" t="e">
        <f ca="1">+IF(AND(ISNUMBER(OFFSET('Hygiene Data'!$E$5,0,10*ROW('Hygiene Data'!E119))),'Data Summary'!DR125="Yes"),OFFSET('Hygiene Data'!$E$5,0,10*ROW('Hygiene Data'!E119)),NA())</f>
        <v>#N/A</v>
      </c>
      <c r="BD125" s="300" t="e">
        <f ca="1">+IF(AND(ISNUMBER(OFFSET('Hygiene Data'!$E$7,0,10*ROW('Hygiene Data'!E119))),'Data Summary'!DS125="Yes"),OFFSET('Hygiene Data'!$E$7,0,10*ROW('Hygiene Data'!E119)),NA())</f>
        <v>#N/A</v>
      </c>
      <c r="BE125" s="300" t="e">
        <f ca="1">+IF(AND(ISNUMBER(OFFSET('Hygiene Data'!$E$9,0,10*ROW('Hygiene Data'!E119))),'Data Summary'!DT125="Yes"),OFFSET('Hygiene Data'!$E$9,0,10*ROW('Hygiene Data'!E119)),NA())</f>
        <v>#N/A</v>
      </c>
      <c r="BF125" s="300" t="e">
        <f ca="1">+IF(AND(ISNUMBER(OFFSET('Hygiene Data'!$F$5,0,10*ROW('Hygiene Data'!F119))),'Data Summary'!DU125="Yes"),OFFSET('Hygiene Data'!$F$5,0,10*ROW('Hygiene Data'!F119)),NA())</f>
        <v>#N/A</v>
      </c>
      <c r="BG125" s="300" t="e">
        <f ca="1">+IF(AND(ISNUMBER(OFFSET('Hygiene Data'!$F$7,0,10*ROW('Hygiene Data'!F119))),'Data Summary'!DV125="Yes"),OFFSET('Hygiene Data'!$F$7,0,10*ROW('Hygiene Data'!F119)),NA())</f>
        <v>#N/A</v>
      </c>
      <c r="BH125" s="300" t="e">
        <f ca="1">+IF(AND(ISNUMBER(OFFSET('Hygiene Data'!$F$9,0,10*ROW('Hygiene Data'!F119))),'Data Summary'!DW125="Yes"),OFFSET('Hygiene Data'!$F$9,0,10*ROW('Hygiene Data'!F119)),NA())</f>
        <v>#N/A</v>
      </c>
      <c r="BI125" s="300" t="e">
        <f ca="1">+IF(AND(ISNUMBER(OFFSET('Hygiene Data'!$G$5,0,10*ROW('Hygiene Data'!G119))),'Data Summary'!DX125="Yes"),OFFSET('Hygiene Data'!$G$5,0,10*ROW('Hygiene Data'!G119)),NA())</f>
        <v>#N/A</v>
      </c>
      <c r="BJ125" s="300" t="e">
        <f ca="1">+IF(AND(ISNUMBER(OFFSET('Hygiene Data'!$G$7,0,10*ROW('Hygiene Data'!G119))),'Data Summary'!DY125="Yes"),OFFSET('Hygiene Data'!$G$7,0,10*ROW('Hygiene Data'!G119)),NA())</f>
        <v>#N/A</v>
      </c>
      <c r="BK125" s="300" t="e">
        <f ca="1">+IF(AND(ISNUMBER(OFFSET('Hygiene Data'!$G$9,0,10*ROW('Hygiene Data'!G119))),'Data Summary'!DZ125="Yes"),OFFSET('Hygiene Data'!$G$9,0,10*ROW('Hygiene Data'!G119)),NA())</f>
        <v>#N/A</v>
      </c>
      <c r="BL125" s="300" t="e">
        <f ca="1">+IF(AND(ISNUMBER(OFFSET('Hygiene Data'!$H$5,0,10*ROW('Hygiene Data'!H119))),'Data Summary'!EA125="Yes"),OFFSET('Hygiene Data'!$H$5,0,10*ROW('Hygiene Data'!H119)),NA())</f>
        <v>#N/A</v>
      </c>
      <c r="BM125" s="300" t="e">
        <f ca="1">+IF(AND(ISNUMBER(OFFSET('Hygiene Data'!$H$7,0,10*ROW('Hygiene Data'!H119))),'Data Summary'!EB125="Yes"),OFFSET('Hygiene Data'!$H$7,0,10*ROW('Hygiene Data'!H119)),NA())</f>
        <v>#N/A</v>
      </c>
      <c r="BN125" s="300" t="e">
        <f ca="1">+IF(AND(ISNUMBER(OFFSET('Hygiene Data'!$H$9,0,10*ROW('Hygiene Data'!H119))),'Data Summary'!EC125="Yes"),OFFSET('Hygiene Data'!$H$9,0,10*ROW('Hygiene Data'!H119)),NA())</f>
        <v>#N/A</v>
      </c>
      <c r="BO125" s="300" t="e">
        <f ca="1">+IF(AND(ISNUMBER(OFFSET('Hygiene Data'!$I$5,0,10*ROW('Hygiene Data'!I119))),'Data Summary'!ED125="Yes"),OFFSET('Hygiene Data'!$I$5,0,10*ROW('Hygiene Data'!I119)),NA())</f>
        <v>#N/A</v>
      </c>
      <c r="BP125" s="300" t="e">
        <f ca="1">+IF(AND(ISNUMBER(OFFSET('Hygiene Data'!$I$7,0,10*ROW('Hygiene Data'!I119))),'Data Summary'!EE125="Yes"),OFFSET('Hygiene Data'!$I$7,0,10*ROW('Hygiene Data'!I119)),NA())</f>
        <v>#N/A</v>
      </c>
      <c r="BQ125" s="300" t="e">
        <f ca="1">+IF(AND(ISNUMBER(OFFSET('Hygiene Data'!$I$9,0,10*ROW('Hygiene Data'!I119))),'Data Summary'!EF125="Yes"),OFFSET('Hygiene Data'!$I$9,0,10*ROW('Hygiene Data'!I119)),NA())</f>
        <v>#N/A</v>
      </c>
    </row>
    <row r="126" spans="1:69" x14ac:dyDescent="0.2">
      <c r="A126" s="296" t="e">
        <f ca="1">+RIGHT('Data Summary'!A126,LEN('Data Summary'!A126)-9)</f>
        <v>#VALUE!</v>
      </c>
      <c r="B126" s="270" t="str">
        <f ca="1">+IF(ISTEXT('Data Summary'!B126),'Data Summary'!B126,"")</f>
        <v/>
      </c>
      <c r="C126" s="297" t="e">
        <f ca="1">+VALUE('Data Summary'!C126)</f>
        <v>#VALUE!</v>
      </c>
      <c r="D126" s="298" t="e">
        <f ca="1">+IF(AND(ISNUMBER(OFFSET('Water Data'!$D$4,0,10*ROW('Water Data'!D120))),'Data Summary'!BS126="Yes"),100-OFFSET('Water Data'!$D$4,0,10*ROW('Water Data'!D120)),NA())</f>
        <v>#N/A</v>
      </c>
      <c r="E126" s="298" t="e">
        <f ca="1">+IF(AND(ISNUMBER(OFFSET('Water Data'!$D$6,0,10*ROW('Water Data'!D120))),'Data Summary'!BT126="Yes"),OFFSET('Water Data'!$D$6,0,10*ROW('Water Data'!D120)),NA())</f>
        <v>#N/A</v>
      </c>
      <c r="F126" s="298" t="e">
        <f ca="1">+IF(AND(ISNUMBER(OFFSET('Water Data'!$D$9,0,10*ROW('Water Data'!D120))),'Data Summary'!BU126="Yes"),OFFSET('Water Data'!$D$9,0,10*ROW('Water Data'!D120)),NA())</f>
        <v>#N/A</v>
      </c>
      <c r="G126" s="298" t="e">
        <f ca="1">+IF(AND(ISNUMBER(OFFSET('Water Data'!$E$4,0,10*ROW('Water Data'!E120))),'Data Summary'!BV126="Yes"),100-OFFSET('Water Data'!$E$4,0,10*ROW('Water Data'!E120)),NA())</f>
        <v>#N/A</v>
      </c>
      <c r="H126" s="298" t="e">
        <f ca="1">+IF(AND(ISNUMBER(OFFSET('Water Data'!$E$6,0,10*ROW('Water Data'!E120))),'Data Summary'!BW126="Yes"),OFFSET('Water Data'!$E$6,0,10*ROW('Water Data'!E120)),NA())</f>
        <v>#N/A</v>
      </c>
      <c r="I126" s="298" t="e">
        <f ca="1">+IF(AND(ISNUMBER(OFFSET('Water Data'!$E$9,0,10*ROW('Water Data'!E120))),'Data Summary'!BX126="Yes"),OFFSET('Water Data'!$E$9,0,10*ROW('Water Data'!E120)),NA())</f>
        <v>#N/A</v>
      </c>
      <c r="J126" s="298" t="e">
        <f ca="1">+IF(AND(ISNUMBER(OFFSET('Water Data'!$F$4,0,10*ROW('Water Data'!F120))),'Data Summary'!BY126="Yes"),100-OFFSET('Water Data'!$F$4,0,10*ROW('Water Data'!F120)),NA())</f>
        <v>#N/A</v>
      </c>
      <c r="K126" s="298" t="e">
        <f ca="1">+IF(AND(ISNUMBER(OFFSET('Water Data'!$F$6,0,10*ROW('Water Data'!F120))),'Data Summary'!BZ126="Yes"),OFFSET('Water Data'!$F$6,0,10*ROW('Water Data'!F120)),NA())</f>
        <v>#N/A</v>
      </c>
      <c r="L126" s="298" t="e">
        <f ca="1">+IF(AND(ISNUMBER(OFFSET('Water Data'!$F$9,0,10*ROW('Water Data'!F120))),'Data Summary'!CA126="Yes"),OFFSET('Water Data'!$F$9,0,10*ROW('Water Data'!F120)),NA())</f>
        <v>#N/A</v>
      </c>
      <c r="M126" s="298" t="e">
        <f ca="1">+IF(AND(ISNUMBER(OFFSET('Water Data'!$G$4,0,10*ROW('Water Data'!G120))),'Data Summary'!CB126="Yes"),100-OFFSET('Water Data'!$G$4,0,10*ROW('Water Data'!G120)),NA())</f>
        <v>#N/A</v>
      </c>
      <c r="N126" s="298" t="e">
        <f ca="1">+IF(AND(ISNUMBER(OFFSET('Water Data'!$G$6,0,10*ROW('Water Data'!G120))),'Data Summary'!CC126="Yes"),OFFSET('Water Data'!$G$6,0,10*ROW('Water Data'!G120)),NA())</f>
        <v>#N/A</v>
      </c>
      <c r="O126" s="298" t="e">
        <f ca="1">+IF(AND(ISNUMBER(OFFSET('Water Data'!$G$9,0,10*ROW('Water Data'!G120))),'Data Summary'!CD126="Yes"),OFFSET('Water Data'!$G$9,0,10*ROW('Water Data'!G120)),NA())</f>
        <v>#N/A</v>
      </c>
      <c r="P126" s="298" t="e">
        <f ca="1">+IF(AND(ISNUMBER(OFFSET('Water Data'!$H$4,0,10*ROW('Water Data'!H120))),'Data Summary'!CE126="Yes"),100-OFFSET('Water Data'!$H$4,0,10*ROW('Water Data'!H120)),NA())</f>
        <v>#N/A</v>
      </c>
      <c r="Q126" s="298" t="e">
        <f ca="1">+IF(AND(ISNUMBER(OFFSET('Water Data'!$H$6,0,10*ROW('Water Data'!H120))),'Data Summary'!CF126="Yes"),OFFSET('Water Data'!$H$6,0,10*ROW('Water Data'!H120)),NA())</f>
        <v>#N/A</v>
      </c>
      <c r="R126" s="298" t="e">
        <f ca="1">+IF(AND(ISNUMBER(OFFSET('Water Data'!$H$9,0,10*ROW('Water Data'!H120))),'Data Summary'!CG126="Yes"),OFFSET('Water Data'!$H$9,0,10*ROW('Water Data'!H120)),NA())</f>
        <v>#N/A</v>
      </c>
      <c r="S126" s="298" t="e">
        <f ca="1">+IF(AND(ISNUMBER(OFFSET('Water Data'!$I$4,0,10*ROW('Water Data'!I120))),'Data Summary'!CH126="Yes"),100-OFFSET('Water Data'!$I$4,0,10*ROW('Water Data'!I120)),NA())</f>
        <v>#N/A</v>
      </c>
      <c r="T126" s="298" t="e">
        <f ca="1">+IF(AND(ISNUMBER(OFFSET('Water Data'!$I$6,0,10*ROW('Water Data'!I120))),'Data Summary'!CI126="Yes"),OFFSET('Water Data'!$I$6,0,10*ROW('Water Data'!I120)),NA())</f>
        <v>#N/A</v>
      </c>
      <c r="U126" s="298" t="e">
        <f ca="1">+IF(AND(ISNUMBER(OFFSET('Water Data'!$I$9,0,10*ROW('Water Data'!I120))),'Data Summary'!CJ126="Yes"),OFFSET('Water Data'!$I$9,0,10*ROW('Water Data'!I120)),NA())</f>
        <v>#N/A</v>
      </c>
      <c r="V126" s="299" t="e">
        <f ca="1">+IF(AND(ISNUMBER(OFFSET('Sanitation Data'!$D$4,0,10*ROW('Sanitation Data'!D120))),'Data Summary'!CK126="Yes"),100-OFFSET('Sanitation Data'!$D$4,0,10*ROW('Sanitation Data'!D120)),NA())</f>
        <v>#N/A</v>
      </c>
      <c r="W126" s="299" t="e">
        <f ca="1">+IF(AND(ISNUMBER(OFFSET('Sanitation Data'!$D$6,0,10*ROW('Sanitation Data'!D120))),'Data Summary'!CL126="Yes"),OFFSET('Sanitation Data'!$D$6,0,10*ROW('Sanitation Data'!D120)),NA())</f>
        <v>#N/A</v>
      </c>
      <c r="X126" s="299" t="e">
        <f ca="1">+IF(AND(ISNUMBER(OFFSET('Sanitation Data'!$D$10,0,10*ROW('Sanitation Data'!D120))),'Data Summary'!CM126="Yes"),OFFSET('Sanitation Data'!$D$10,0,10*ROW('Sanitation Data'!D120)),NA())</f>
        <v>#N/A</v>
      </c>
      <c r="Y126" s="299" t="e">
        <f ca="1">+IF(AND(ISNUMBER(OFFSET('Sanitation Data'!$D$11,0,10*ROW('Sanitation Data'!D120))),'Data Summary'!CN126="Yes"),OFFSET('Sanitation Data'!$D$11,0,10*ROW('Sanitation Data'!D120)),NA())</f>
        <v>#N/A</v>
      </c>
      <c r="Z126" s="299" t="e">
        <f ca="1">+IF(AND(ISNUMBER(OFFSET('Sanitation Data'!$D$12,0,10*ROW('Sanitation Data'!D120))),'Data Summary'!CO126="Yes"),OFFSET('Sanitation Data'!$D$12,0,10*ROW('Sanitation Data'!D120)),NA())</f>
        <v>#N/A</v>
      </c>
      <c r="AA126" s="299" t="e">
        <f ca="1">+IF(AND(ISNUMBER(OFFSET('Sanitation Data'!$E$4,0,10*ROW('Sanitation Data'!E120))),'Data Summary'!CP126="Yes"),100-OFFSET('Sanitation Data'!$E$4,0,10*ROW('Sanitation Data'!E120)),NA())</f>
        <v>#N/A</v>
      </c>
      <c r="AB126" s="299" t="e">
        <f ca="1">+IF(AND(ISNUMBER(OFFSET('Sanitation Data'!$E$6,0,10*ROW('Sanitation Data'!E120))),'Data Summary'!CQ126="Yes"),OFFSET('Sanitation Data'!$E$6,0,10*ROW('Sanitation Data'!E120)),NA())</f>
        <v>#N/A</v>
      </c>
      <c r="AC126" s="299" t="e">
        <f ca="1">+IF(AND(ISNUMBER(OFFSET('Sanitation Data'!$E$10,0,10*ROW('Sanitation Data'!E120))),'Data Summary'!CR126="Yes"),OFFSET('Sanitation Data'!$E$10,0,10*ROW('Sanitation Data'!E120)),NA())</f>
        <v>#N/A</v>
      </c>
      <c r="AD126" s="299" t="e">
        <f ca="1">+IF(AND(ISNUMBER(OFFSET('Sanitation Data'!$E$11,0,10*ROW('Sanitation Data'!E120))),'Data Summary'!CS126="Yes"),OFFSET('Sanitation Data'!$E$11,0,10*ROW('Sanitation Data'!E120)),NA())</f>
        <v>#N/A</v>
      </c>
      <c r="AE126" s="299" t="e">
        <f ca="1">+IF(AND(ISNUMBER(OFFSET('Sanitation Data'!$E$12,0,10*ROW('Sanitation Data'!E120))),'Data Summary'!CT126="Yes"),OFFSET('Sanitation Data'!$E$12,0,10*ROW('Sanitation Data'!E120)),NA())</f>
        <v>#N/A</v>
      </c>
      <c r="AF126" s="299" t="e">
        <f ca="1">+IF(AND(ISNUMBER(OFFSET('Sanitation Data'!$F$4,0,10*ROW('Sanitation Data'!F120))),'Data Summary'!CU126="Yes"),100-OFFSET('Sanitation Data'!$F$4,0,10*ROW('Sanitation Data'!F120)),NA())</f>
        <v>#N/A</v>
      </c>
      <c r="AG126" s="299" t="e">
        <f ca="1">+IF(AND(ISNUMBER(OFFSET('Sanitation Data'!$F$6,0,10*ROW('Sanitation Data'!F120))),'Data Summary'!CV126="Yes"),OFFSET('Sanitation Data'!$F$6,0,10*ROW('Sanitation Data'!F120)),NA())</f>
        <v>#N/A</v>
      </c>
      <c r="AH126" s="299" t="e">
        <f ca="1">+IF(AND(ISNUMBER(OFFSET('Sanitation Data'!$F$10,0,10*ROW('Sanitation Data'!F120))),'Data Summary'!CW126="Yes"),OFFSET('Sanitation Data'!$F$10,0,10*ROW('Sanitation Data'!F120)),NA())</f>
        <v>#N/A</v>
      </c>
      <c r="AI126" s="299" t="e">
        <f ca="1">+IF(AND(ISNUMBER(OFFSET('Sanitation Data'!$F$11,0,10*ROW('Sanitation Data'!F120))),'Data Summary'!CX126="Yes"),OFFSET('Sanitation Data'!$F$11,0,10*ROW('Sanitation Data'!F120)),NA())</f>
        <v>#N/A</v>
      </c>
      <c r="AJ126" s="299" t="e">
        <f ca="1">+IF(AND(ISNUMBER(OFFSET('Sanitation Data'!$F$12,0,10*ROW('Sanitation Data'!F120))),'Data Summary'!CY126="Yes"),OFFSET('Sanitation Data'!$F$12,0,10*ROW('Sanitation Data'!F120)),NA())</f>
        <v>#N/A</v>
      </c>
      <c r="AK126" s="299" t="e">
        <f ca="1">+IF(AND(ISNUMBER(OFFSET('Sanitation Data'!$G$4,0,10*ROW('Sanitation Data'!G120))),'Data Summary'!CZ126="Yes"),100-OFFSET('Sanitation Data'!$G$4,0,10*ROW('Sanitation Data'!G120)),NA())</f>
        <v>#N/A</v>
      </c>
      <c r="AL126" s="299" t="e">
        <f ca="1">+IF(AND(ISNUMBER(OFFSET('Sanitation Data'!$G$6,0,10*ROW('Sanitation Data'!G120))),'Data Summary'!DA126="Yes"),OFFSET('Sanitation Data'!$G$6,0,10*ROW('Sanitation Data'!G120)),NA())</f>
        <v>#N/A</v>
      </c>
      <c r="AM126" s="299" t="e">
        <f ca="1">+IF(AND(ISNUMBER(OFFSET('Sanitation Data'!$G$10,0,10*ROW('Sanitation Data'!G120))),'Data Summary'!DB126="Yes"),OFFSET('Sanitation Data'!$G$10,0,10*ROW('Sanitation Data'!G120)),NA())</f>
        <v>#N/A</v>
      </c>
      <c r="AN126" s="299" t="e">
        <f ca="1">+IF(AND(ISNUMBER(OFFSET('Sanitation Data'!$G$11,0,10*ROW('Sanitation Data'!G120))),'Data Summary'!DC126="Yes"),OFFSET('Sanitation Data'!$G$11,0,10*ROW('Sanitation Data'!G120)),NA())</f>
        <v>#N/A</v>
      </c>
      <c r="AO126" s="299" t="e">
        <f ca="1">+IF(AND(ISNUMBER(OFFSET('Sanitation Data'!$G$12,0,10*ROW('Sanitation Data'!G120))),'Data Summary'!DD126="Yes"),OFFSET('Sanitation Data'!$G$12,0,10*ROW('Sanitation Data'!G120)),NA())</f>
        <v>#N/A</v>
      </c>
      <c r="AP126" s="299" t="e">
        <f ca="1">+IF(AND(ISNUMBER(OFFSET('Sanitation Data'!$H$4,0,10*ROW('Sanitation Data'!H120))),'Data Summary'!DE126="Yes"),100-OFFSET('Sanitation Data'!$H$4,0,10*ROW('Sanitation Data'!H120)),NA())</f>
        <v>#N/A</v>
      </c>
      <c r="AQ126" s="299" t="e">
        <f ca="1">+IF(AND(ISNUMBER(OFFSET('Sanitation Data'!$H$6,0,10*ROW('Sanitation Data'!H120))),'Data Summary'!DF126="Yes"),OFFSET('Sanitation Data'!$H$6,0,10*ROW('Sanitation Data'!H120)),NA())</f>
        <v>#N/A</v>
      </c>
      <c r="AR126" s="299" t="e">
        <f ca="1">+IF(AND(ISNUMBER(OFFSET('Sanitation Data'!$H$10,0,10*ROW('Sanitation Data'!H120))),'Data Summary'!DG126="Yes"),OFFSET('Sanitation Data'!$H$10,0,10*ROW('Sanitation Data'!H120)),NA())</f>
        <v>#N/A</v>
      </c>
      <c r="AS126" s="299" t="e">
        <f ca="1">+IF(AND(ISNUMBER(OFFSET('Sanitation Data'!$H$11,0,10*ROW('Sanitation Data'!H120))),'Data Summary'!DH126="Yes"),OFFSET('Sanitation Data'!$H$11,0,10*ROW('Sanitation Data'!H120)),NA())</f>
        <v>#N/A</v>
      </c>
      <c r="AT126" s="299" t="e">
        <f ca="1">+IF(AND(ISNUMBER(OFFSET('Sanitation Data'!$H$12,0,10*ROW('Sanitation Data'!H120))),'Data Summary'!DI126="Yes"),OFFSET('Sanitation Data'!$H$12,0,10*ROW('Sanitation Data'!H120)),NA())</f>
        <v>#N/A</v>
      </c>
      <c r="AU126" s="299" t="e">
        <f ca="1">+IF(AND(ISNUMBER(OFFSET('Sanitation Data'!$I$4,0,10*ROW('Sanitation Data'!I120))),'Data Summary'!DJ126="Yes"),100-OFFSET('Sanitation Data'!$I$4,0,10*ROW('Sanitation Data'!I120)),NA())</f>
        <v>#N/A</v>
      </c>
      <c r="AV126" s="299" t="e">
        <f ca="1">+IF(AND(ISNUMBER(OFFSET('Sanitation Data'!$I$6,0,10*ROW('Sanitation Data'!I120))),'Data Summary'!DK126="Yes"),OFFSET('Sanitation Data'!$I$6,0,10*ROW('Sanitation Data'!I120)),NA())</f>
        <v>#N/A</v>
      </c>
      <c r="AW126" s="299" t="e">
        <f ca="1">+IF(AND(ISNUMBER(OFFSET('Sanitation Data'!$I$10,0,10*ROW('Sanitation Data'!I120))),'Data Summary'!DL126="Yes"),OFFSET('Sanitation Data'!$I$10,0,10*ROW('Sanitation Data'!I120)),NA())</f>
        <v>#N/A</v>
      </c>
      <c r="AX126" s="299" t="e">
        <f ca="1">+IF(AND(ISNUMBER(OFFSET('Sanitation Data'!$I$11,0,10*ROW('Sanitation Data'!I120))),'Data Summary'!DM126="Yes"),OFFSET('Sanitation Data'!$I$11,0,10*ROW('Sanitation Data'!I120)),NA())</f>
        <v>#N/A</v>
      </c>
      <c r="AY126" s="299" t="e">
        <f ca="1">+IF(AND(ISNUMBER(OFFSET('Sanitation Data'!$I$12,0,10*ROW('Sanitation Data'!I120))),'Data Summary'!DN126="Yes"),OFFSET('Sanitation Data'!$I$12,0,10*ROW('Sanitation Data'!I120)),NA())</f>
        <v>#N/A</v>
      </c>
      <c r="AZ126" s="300" t="e">
        <f ca="1">+IF(AND(ISNUMBER(OFFSET('Hygiene Data'!$D$5,0,10*ROW('Hygiene Data'!D120))),'Data Summary'!DO126="Yes"),OFFSET('Hygiene Data'!$D$5,0,10*ROW('Hygiene Data'!D120)),NA())</f>
        <v>#N/A</v>
      </c>
      <c r="BA126" s="300" t="e">
        <f ca="1">+IF(AND(ISNUMBER(OFFSET('Hygiene Data'!$D$7,0,10*ROW('Hygiene Data'!D120))),'Data Summary'!DP126="Yes"),OFFSET('Hygiene Data'!$D$7,0,10*ROW('Hygiene Data'!D120)),NA())</f>
        <v>#N/A</v>
      </c>
      <c r="BB126" s="300" t="e">
        <f ca="1">+IF(AND(ISNUMBER(OFFSET('Hygiene Data'!$D$9,0,10*ROW('Hygiene Data'!D120))),'Data Summary'!DQ126="Yes"),OFFSET('Hygiene Data'!$D$9,0,10*ROW('Hygiene Data'!D120)),NA())</f>
        <v>#N/A</v>
      </c>
      <c r="BC126" s="300" t="e">
        <f ca="1">+IF(AND(ISNUMBER(OFFSET('Hygiene Data'!$E$5,0,10*ROW('Hygiene Data'!E120))),'Data Summary'!DR126="Yes"),OFFSET('Hygiene Data'!$E$5,0,10*ROW('Hygiene Data'!E120)),NA())</f>
        <v>#N/A</v>
      </c>
      <c r="BD126" s="300" t="e">
        <f ca="1">+IF(AND(ISNUMBER(OFFSET('Hygiene Data'!$E$7,0,10*ROW('Hygiene Data'!E120))),'Data Summary'!DS126="Yes"),OFFSET('Hygiene Data'!$E$7,0,10*ROW('Hygiene Data'!E120)),NA())</f>
        <v>#N/A</v>
      </c>
      <c r="BE126" s="300" t="e">
        <f ca="1">+IF(AND(ISNUMBER(OFFSET('Hygiene Data'!$E$9,0,10*ROW('Hygiene Data'!E120))),'Data Summary'!DT126="Yes"),OFFSET('Hygiene Data'!$E$9,0,10*ROW('Hygiene Data'!E120)),NA())</f>
        <v>#N/A</v>
      </c>
      <c r="BF126" s="300" t="e">
        <f ca="1">+IF(AND(ISNUMBER(OFFSET('Hygiene Data'!$F$5,0,10*ROW('Hygiene Data'!F120))),'Data Summary'!DU126="Yes"),OFFSET('Hygiene Data'!$F$5,0,10*ROW('Hygiene Data'!F120)),NA())</f>
        <v>#N/A</v>
      </c>
      <c r="BG126" s="300" t="e">
        <f ca="1">+IF(AND(ISNUMBER(OFFSET('Hygiene Data'!$F$7,0,10*ROW('Hygiene Data'!F120))),'Data Summary'!DV126="Yes"),OFFSET('Hygiene Data'!$F$7,0,10*ROW('Hygiene Data'!F120)),NA())</f>
        <v>#N/A</v>
      </c>
      <c r="BH126" s="300" t="e">
        <f ca="1">+IF(AND(ISNUMBER(OFFSET('Hygiene Data'!$F$9,0,10*ROW('Hygiene Data'!F120))),'Data Summary'!DW126="Yes"),OFFSET('Hygiene Data'!$F$9,0,10*ROW('Hygiene Data'!F120)),NA())</f>
        <v>#N/A</v>
      </c>
      <c r="BI126" s="300" t="e">
        <f ca="1">+IF(AND(ISNUMBER(OFFSET('Hygiene Data'!$G$5,0,10*ROW('Hygiene Data'!G120))),'Data Summary'!DX126="Yes"),OFFSET('Hygiene Data'!$G$5,0,10*ROW('Hygiene Data'!G120)),NA())</f>
        <v>#N/A</v>
      </c>
      <c r="BJ126" s="300" t="e">
        <f ca="1">+IF(AND(ISNUMBER(OFFSET('Hygiene Data'!$G$7,0,10*ROW('Hygiene Data'!G120))),'Data Summary'!DY126="Yes"),OFFSET('Hygiene Data'!$G$7,0,10*ROW('Hygiene Data'!G120)),NA())</f>
        <v>#N/A</v>
      </c>
      <c r="BK126" s="300" t="e">
        <f ca="1">+IF(AND(ISNUMBER(OFFSET('Hygiene Data'!$G$9,0,10*ROW('Hygiene Data'!G120))),'Data Summary'!DZ126="Yes"),OFFSET('Hygiene Data'!$G$9,0,10*ROW('Hygiene Data'!G120)),NA())</f>
        <v>#N/A</v>
      </c>
      <c r="BL126" s="300" t="e">
        <f ca="1">+IF(AND(ISNUMBER(OFFSET('Hygiene Data'!$H$5,0,10*ROW('Hygiene Data'!H120))),'Data Summary'!EA126="Yes"),OFFSET('Hygiene Data'!$H$5,0,10*ROW('Hygiene Data'!H120)),NA())</f>
        <v>#N/A</v>
      </c>
      <c r="BM126" s="300" t="e">
        <f ca="1">+IF(AND(ISNUMBER(OFFSET('Hygiene Data'!$H$7,0,10*ROW('Hygiene Data'!H120))),'Data Summary'!EB126="Yes"),OFFSET('Hygiene Data'!$H$7,0,10*ROW('Hygiene Data'!H120)),NA())</f>
        <v>#N/A</v>
      </c>
      <c r="BN126" s="300" t="e">
        <f ca="1">+IF(AND(ISNUMBER(OFFSET('Hygiene Data'!$H$9,0,10*ROW('Hygiene Data'!H120))),'Data Summary'!EC126="Yes"),OFFSET('Hygiene Data'!$H$9,0,10*ROW('Hygiene Data'!H120)),NA())</f>
        <v>#N/A</v>
      </c>
      <c r="BO126" s="300" t="e">
        <f ca="1">+IF(AND(ISNUMBER(OFFSET('Hygiene Data'!$I$5,0,10*ROW('Hygiene Data'!I120))),'Data Summary'!ED126="Yes"),OFFSET('Hygiene Data'!$I$5,0,10*ROW('Hygiene Data'!I120)),NA())</f>
        <v>#N/A</v>
      </c>
      <c r="BP126" s="300" t="e">
        <f ca="1">+IF(AND(ISNUMBER(OFFSET('Hygiene Data'!$I$7,0,10*ROW('Hygiene Data'!I120))),'Data Summary'!EE126="Yes"),OFFSET('Hygiene Data'!$I$7,0,10*ROW('Hygiene Data'!I120)),NA())</f>
        <v>#N/A</v>
      </c>
      <c r="BQ126" s="300" t="e">
        <f ca="1">+IF(AND(ISNUMBER(OFFSET('Hygiene Data'!$I$9,0,10*ROW('Hygiene Data'!I120))),'Data Summary'!EF126="Yes"),OFFSET('Hygiene Data'!$I$9,0,10*ROW('Hygiene Data'!I120)),NA())</f>
        <v>#N/A</v>
      </c>
    </row>
    <row r="127" spans="1:69" x14ac:dyDescent="0.2">
      <c r="A127" s="296" t="e">
        <f ca="1">+RIGHT('Data Summary'!A127,LEN('Data Summary'!A127)-9)</f>
        <v>#VALUE!</v>
      </c>
      <c r="B127" s="270" t="str">
        <f ca="1">+IF(ISTEXT('Data Summary'!B127),'Data Summary'!B127,"")</f>
        <v/>
      </c>
      <c r="C127" s="297" t="e">
        <f ca="1">+VALUE('Data Summary'!C127)</f>
        <v>#VALUE!</v>
      </c>
      <c r="D127" s="298" t="e">
        <f ca="1">+IF(AND(ISNUMBER(OFFSET('Water Data'!$D$4,0,10*ROW('Water Data'!D121))),'Data Summary'!BS127="Yes"),100-OFFSET('Water Data'!$D$4,0,10*ROW('Water Data'!D121)),NA())</f>
        <v>#N/A</v>
      </c>
      <c r="E127" s="298" t="e">
        <f ca="1">+IF(AND(ISNUMBER(OFFSET('Water Data'!$D$6,0,10*ROW('Water Data'!D121))),'Data Summary'!BT127="Yes"),OFFSET('Water Data'!$D$6,0,10*ROW('Water Data'!D121)),NA())</f>
        <v>#N/A</v>
      </c>
      <c r="F127" s="298" t="e">
        <f ca="1">+IF(AND(ISNUMBER(OFFSET('Water Data'!$D$9,0,10*ROW('Water Data'!D121))),'Data Summary'!BU127="Yes"),OFFSET('Water Data'!$D$9,0,10*ROW('Water Data'!D121)),NA())</f>
        <v>#N/A</v>
      </c>
      <c r="G127" s="298" t="e">
        <f ca="1">+IF(AND(ISNUMBER(OFFSET('Water Data'!$E$4,0,10*ROW('Water Data'!E121))),'Data Summary'!BV127="Yes"),100-OFFSET('Water Data'!$E$4,0,10*ROW('Water Data'!E121)),NA())</f>
        <v>#N/A</v>
      </c>
      <c r="H127" s="298" t="e">
        <f ca="1">+IF(AND(ISNUMBER(OFFSET('Water Data'!$E$6,0,10*ROW('Water Data'!E121))),'Data Summary'!BW127="Yes"),OFFSET('Water Data'!$E$6,0,10*ROW('Water Data'!E121)),NA())</f>
        <v>#N/A</v>
      </c>
      <c r="I127" s="298" t="e">
        <f ca="1">+IF(AND(ISNUMBER(OFFSET('Water Data'!$E$9,0,10*ROW('Water Data'!E121))),'Data Summary'!BX127="Yes"),OFFSET('Water Data'!$E$9,0,10*ROW('Water Data'!E121)),NA())</f>
        <v>#N/A</v>
      </c>
      <c r="J127" s="298" t="e">
        <f ca="1">+IF(AND(ISNUMBER(OFFSET('Water Data'!$F$4,0,10*ROW('Water Data'!F121))),'Data Summary'!BY127="Yes"),100-OFFSET('Water Data'!$F$4,0,10*ROW('Water Data'!F121)),NA())</f>
        <v>#N/A</v>
      </c>
      <c r="K127" s="298" t="e">
        <f ca="1">+IF(AND(ISNUMBER(OFFSET('Water Data'!$F$6,0,10*ROW('Water Data'!F121))),'Data Summary'!BZ127="Yes"),OFFSET('Water Data'!$F$6,0,10*ROW('Water Data'!F121)),NA())</f>
        <v>#N/A</v>
      </c>
      <c r="L127" s="298" t="e">
        <f ca="1">+IF(AND(ISNUMBER(OFFSET('Water Data'!$F$9,0,10*ROW('Water Data'!F121))),'Data Summary'!CA127="Yes"),OFFSET('Water Data'!$F$9,0,10*ROW('Water Data'!F121)),NA())</f>
        <v>#N/A</v>
      </c>
      <c r="M127" s="298" t="e">
        <f ca="1">+IF(AND(ISNUMBER(OFFSET('Water Data'!$G$4,0,10*ROW('Water Data'!G121))),'Data Summary'!CB127="Yes"),100-OFFSET('Water Data'!$G$4,0,10*ROW('Water Data'!G121)),NA())</f>
        <v>#N/A</v>
      </c>
      <c r="N127" s="298" t="e">
        <f ca="1">+IF(AND(ISNUMBER(OFFSET('Water Data'!$G$6,0,10*ROW('Water Data'!G121))),'Data Summary'!CC127="Yes"),OFFSET('Water Data'!$G$6,0,10*ROW('Water Data'!G121)),NA())</f>
        <v>#N/A</v>
      </c>
      <c r="O127" s="298" t="e">
        <f ca="1">+IF(AND(ISNUMBER(OFFSET('Water Data'!$G$9,0,10*ROW('Water Data'!G121))),'Data Summary'!CD127="Yes"),OFFSET('Water Data'!$G$9,0,10*ROW('Water Data'!G121)),NA())</f>
        <v>#N/A</v>
      </c>
      <c r="P127" s="298" t="e">
        <f ca="1">+IF(AND(ISNUMBER(OFFSET('Water Data'!$H$4,0,10*ROW('Water Data'!H121))),'Data Summary'!CE127="Yes"),100-OFFSET('Water Data'!$H$4,0,10*ROW('Water Data'!H121)),NA())</f>
        <v>#N/A</v>
      </c>
      <c r="Q127" s="298" t="e">
        <f ca="1">+IF(AND(ISNUMBER(OFFSET('Water Data'!$H$6,0,10*ROW('Water Data'!H121))),'Data Summary'!CF127="Yes"),OFFSET('Water Data'!$H$6,0,10*ROW('Water Data'!H121)),NA())</f>
        <v>#N/A</v>
      </c>
      <c r="R127" s="298" t="e">
        <f ca="1">+IF(AND(ISNUMBER(OFFSET('Water Data'!$H$9,0,10*ROW('Water Data'!H121))),'Data Summary'!CG127="Yes"),OFFSET('Water Data'!$H$9,0,10*ROW('Water Data'!H121)),NA())</f>
        <v>#N/A</v>
      </c>
      <c r="S127" s="298" t="e">
        <f ca="1">+IF(AND(ISNUMBER(OFFSET('Water Data'!$I$4,0,10*ROW('Water Data'!I121))),'Data Summary'!CH127="Yes"),100-OFFSET('Water Data'!$I$4,0,10*ROW('Water Data'!I121)),NA())</f>
        <v>#N/A</v>
      </c>
      <c r="T127" s="298" t="e">
        <f ca="1">+IF(AND(ISNUMBER(OFFSET('Water Data'!$I$6,0,10*ROW('Water Data'!I121))),'Data Summary'!CI127="Yes"),OFFSET('Water Data'!$I$6,0,10*ROW('Water Data'!I121)),NA())</f>
        <v>#N/A</v>
      </c>
      <c r="U127" s="298" t="e">
        <f ca="1">+IF(AND(ISNUMBER(OFFSET('Water Data'!$I$9,0,10*ROW('Water Data'!I121))),'Data Summary'!CJ127="Yes"),OFFSET('Water Data'!$I$9,0,10*ROW('Water Data'!I121)),NA())</f>
        <v>#N/A</v>
      </c>
      <c r="V127" s="299" t="e">
        <f ca="1">+IF(AND(ISNUMBER(OFFSET('Sanitation Data'!$D$4,0,10*ROW('Sanitation Data'!D121))),'Data Summary'!CK127="Yes"),100-OFFSET('Sanitation Data'!$D$4,0,10*ROW('Sanitation Data'!D121)),NA())</f>
        <v>#N/A</v>
      </c>
      <c r="W127" s="299" t="e">
        <f ca="1">+IF(AND(ISNUMBER(OFFSET('Sanitation Data'!$D$6,0,10*ROW('Sanitation Data'!D121))),'Data Summary'!CL127="Yes"),OFFSET('Sanitation Data'!$D$6,0,10*ROW('Sanitation Data'!D121)),NA())</f>
        <v>#N/A</v>
      </c>
      <c r="X127" s="299" t="e">
        <f ca="1">+IF(AND(ISNUMBER(OFFSET('Sanitation Data'!$D$10,0,10*ROW('Sanitation Data'!D121))),'Data Summary'!CM127="Yes"),OFFSET('Sanitation Data'!$D$10,0,10*ROW('Sanitation Data'!D121)),NA())</f>
        <v>#N/A</v>
      </c>
      <c r="Y127" s="299" t="e">
        <f ca="1">+IF(AND(ISNUMBER(OFFSET('Sanitation Data'!$D$11,0,10*ROW('Sanitation Data'!D121))),'Data Summary'!CN127="Yes"),OFFSET('Sanitation Data'!$D$11,0,10*ROW('Sanitation Data'!D121)),NA())</f>
        <v>#N/A</v>
      </c>
      <c r="Z127" s="299" t="e">
        <f ca="1">+IF(AND(ISNUMBER(OFFSET('Sanitation Data'!$D$12,0,10*ROW('Sanitation Data'!D121))),'Data Summary'!CO127="Yes"),OFFSET('Sanitation Data'!$D$12,0,10*ROW('Sanitation Data'!D121)),NA())</f>
        <v>#N/A</v>
      </c>
      <c r="AA127" s="299" t="e">
        <f ca="1">+IF(AND(ISNUMBER(OFFSET('Sanitation Data'!$E$4,0,10*ROW('Sanitation Data'!E121))),'Data Summary'!CP127="Yes"),100-OFFSET('Sanitation Data'!$E$4,0,10*ROW('Sanitation Data'!E121)),NA())</f>
        <v>#N/A</v>
      </c>
      <c r="AB127" s="299" t="e">
        <f ca="1">+IF(AND(ISNUMBER(OFFSET('Sanitation Data'!$E$6,0,10*ROW('Sanitation Data'!E121))),'Data Summary'!CQ127="Yes"),OFFSET('Sanitation Data'!$E$6,0,10*ROW('Sanitation Data'!E121)),NA())</f>
        <v>#N/A</v>
      </c>
      <c r="AC127" s="299" t="e">
        <f ca="1">+IF(AND(ISNUMBER(OFFSET('Sanitation Data'!$E$10,0,10*ROW('Sanitation Data'!E121))),'Data Summary'!CR127="Yes"),OFFSET('Sanitation Data'!$E$10,0,10*ROW('Sanitation Data'!E121)),NA())</f>
        <v>#N/A</v>
      </c>
      <c r="AD127" s="299" t="e">
        <f ca="1">+IF(AND(ISNUMBER(OFFSET('Sanitation Data'!$E$11,0,10*ROW('Sanitation Data'!E121))),'Data Summary'!CS127="Yes"),OFFSET('Sanitation Data'!$E$11,0,10*ROW('Sanitation Data'!E121)),NA())</f>
        <v>#N/A</v>
      </c>
      <c r="AE127" s="299" t="e">
        <f ca="1">+IF(AND(ISNUMBER(OFFSET('Sanitation Data'!$E$12,0,10*ROW('Sanitation Data'!E121))),'Data Summary'!CT127="Yes"),OFFSET('Sanitation Data'!$E$12,0,10*ROW('Sanitation Data'!E121)),NA())</f>
        <v>#N/A</v>
      </c>
      <c r="AF127" s="299" t="e">
        <f ca="1">+IF(AND(ISNUMBER(OFFSET('Sanitation Data'!$F$4,0,10*ROW('Sanitation Data'!F121))),'Data Summary'!CU127="Yes"),100-OFFSET('Sanitation Data'!$F$4,0,10*ROW('Sanitation Data'!F121)),NA())</f>
        <v>#N/A</v>
      </c>
      <c r="AG127" s="299" t="e">
        <f ca="1">+IF(AND(ISNUMBER(OFFSET('Sanitation Data'!$F$6,0,10*ROW('Sanitation Data'!F121))),'Data Summary'!CV127="Yes"),OFFSET('Sanitation Data'!$F$6,0,10*ROW('Sanitation Data'!F121)),NA())</f>
        <v>#N/A</v>
      </c>
      <c r="AH127" s="299" t="e">
        <f ca="1">+IF(AND(ISNUMBER(OFFSET('Sanitation Data'!$F$10,0,10*ROW('Sanitation Data'!F121))),'Data Summary'!CW127="Yes"),OFFSET('Sanitation Data'!$F$10,0,10*ROW('Sanitation Data'!F121)),NA())</f>
        <v>#N/A</v>
      </c>
      <c r="AI127" s="299" t="e">
        <f ca="1">+IF(AND(ISNUMBER(OFFSET('Sanitation Data'!$F$11,0,10*ROW('Sanitation Data'!F121))),'Data Summary'!CX127="Yes"),OFFSET('Sanitation Data'!$F$11,0,10*ROW('Sanitation Data'!F121)),NA())</f>
        <v>#N/A</v>
      </c>
      <c r="AJ127" s="299" t="e">
        <f ca="1">+IF(AND(ISNUMBER(OFFSET('Sanitation Data'!$F$12,0,10*ROW('Sanitation Data'!F121))),'Data Summary'!CY127="Yes"),OFFSET('Sanitation Data'!$F$12,0,10*ROW('Sanitation Data'!F121)),NA())</f>
        <v>#N/A</v>
      </c>
      <c r="AK127" s="299" t="e">
        <f ca="1">+IF(AND(ISNUMBER(OFFSET('Sanitation Data'!$G$4,0,10*ROW('Sanitation Data'!G121))),'Data Summary'!CZ127="Yes"),100-OFFSET('Sanitation Data'!$G$4,0,10*ROW('Sanitation Data'!G121)),NA())</f>
        <v>#N/A</v>
      </c>
      <c r="AL127" s="299" t="e">
        <f ca="1">+IF(AND(ISNUMBER(OFFSET('Sanitation Data'!$G$6,0,10*ROW('Sanitation Data'!G121))),'Data Summary'!DA127="Yes"),OFFSET('Sanitation Data'!$G$6,0,10*ROW('Sanitation Data'!G121)),NA())</f>
        <v>#N/A</v>
      </c>
      <c r="AM127" s="299" t="e">
        <f ca="1">+IF(AND(ISNUMBER(OFFSET('Sanitation Data'!$G$10,0,10*ROW('Sanitation Data'!G121))),'Data Summary'!DB127="Yes"),OFFSET('Sanitation Data'!$G$10,0,10*ROW('Sanitation Data'!G121)),NA())</f>
        <v>#N/A</v>
      </c>
      <c r="AN127" s="299" t="e">
        <f ca="1">+IF(AND(ISNUMBER(OFFSET('Sanitation Data'!$G$11,0,10*ROW('Sanitation Data'!G121))),'Data Summary'!DC127="Yes"),OFFSET('Sanitation Data'!$G$11,0,10*ROW('Sanitation Data'!G121)),NA())</f>
        <v>#N/A</v>
      </c>
      <c r="AO127" s="299" t="e">
        <f ca="1">+IF(AND(ISNUMBER(OFFSET('Sanitation Data'!$G$12,0,10*ROW('Sanitation Data'!G121))),'Data Summary'!DD127="Yes"),OFFSET('Sanitation Data'!$G$12,0,10*ROW('Sanitation Data'!G121)),NA())</f>
        <v>#N/A</v>
      </c>
      <c r="AP127" s="299" t="e">
        <f ca="1">+IF(AND(ISNUMBER(OFFSET('Sanitation Data'!$H$4,0,10*ROW('Sanitation Data'!H121))),'Data Summary'!DE127="Yes"),100-OFFSET('Sanitation Data'!$H$4,0,10*ROW('Sanitation Data'!H121)),NA())</f>
        <v>#N/A</v>
      </c>
      <c r="AQ127" s="299" t="e">
        <f ca="1">+IF(AND(ISNUMBER(OFFSET('Sanitation Data'!$H$6,0,10*ROW('Sanitation Data'!H121))),'Data Summary'!DF127="Yes"),OFFSET('Sanitation Data'!$H$6,0,10*ROW('Sanitation Data'!H121)),NA())</f>
        <v>#N/A</v>
      </c>
      <c r="AR127" s="299" t="e">
        <f ca="1">+IF(AND(ISNUMBER(OFFSET('Sanitation Data'!$H$10,0,10*ROW('Sanitation Data'!H121))),'Data Summary'!DG127="Yes"),OFFSET('Sanitation Data'!$H$10,0,10*ROW('Sanitation Data'!H121)),NA())</f>
        <v>#N/A</v>
      </c>
      <c r="AS127" s="299" t="e">
        <f ca="1">+IF(AND(ISNUMBER(OFFSET('Sanitation Data'!$H$11,0,10*ROW('Sanitation Data'!H121))),'Data Summary'!DH127="Yes"),OFFSET('Sanitation Data'!$H$11,0,10*ROW('Sanitation Data'!H121)),NA())</f>
        <v>#N/A</v>
      </c>
      <c r="AT127" s="299" t="e">
        <f ca="1">+IF(AND(ISNUMBER(OFFSET('Sanitation Data'!$H$12,0,10*ROW('Sanitation Data'!H121))),'Data Summary'!DI127="Yes"),OFFSET('Sanitation Data'!$H$12,0,10*ROW('Sanitation Data'!H121)),NA())</f>
        <v>#N/A</v>
      </c>
      <c r="AU127" s="299" t="e">
        <f ca="1">+IF(AND(ISNUMBER(OFFSET('Sanitation Data'!$I$4,0,10*ROW('Sanitation Data'!I121))),'Data Summary'!DJ127="Yes"),100-OFFSET('Sanitation Data'!$I$4,0,10*ROW('Sanitation Data'!I121)),NA())</f>
        <v>#N/A</v>
      </c>
      <c r="AV127" s="299" t="e">
        <f ca="1">+IF(AND(ISNUMBER(OFFSET('Sanitation Data'!$I$6,0,10*ROW('Sanitation Data'!I121))),'Data Summary'!DK127="Yes"),OFFSET('Sanitation Data'!$I$6,0,10*ROW('Sanitation Data'!I121)),NA())</f>
        <v>#N/A</v>
      </c>
      <c r="AW127" s="299" t="e">
        <f ca="1">+IF(AND(ISNUMBER(OFFSET('Sanitation Data'!$I$10,0,10*ROW('Sanitation Data'!I121))),'Data Summary'!DL127="Yes"),OFFSET('Sanitation Data'!$I$10,0,10*ROW('Sanitation Data'!I121)),NA())</f>
        <v>#N/A</v>
      </c>
      <c r="AX127" s="299" t="e">
        <f ca="1">+IF(AND(ISNUMBER(OFFSET('Sanitation Data'!$I$11,0,10*ROW('Sanitation Data'!I121))),'Data Summary'!DM127="Yes"),OFFSET('Sanitation Data'!$I$11,0,10*ROW('Sanitation Data'!I121)),NA())</f>
        <v>#N/A</v>
      </c>
      <c r="AY127" s="299" t="e">
        <f ca="1">+IF(AND(ISNUMBER(OFFSET('Sanitation Data'!$I$12,0,10*ROW('Sanitation Data'!I121))),'Data Summary'!DN127="Yes"),OFFSET('Sanitation Data'!$I$12,0,10*ROW('Sanitation Data'!I121)),NA())</f>
        <v>#N/A</v>
      </c>
      <c r="AZ127" s="300" t="e">
        <f ca="1">+IF(AND(ISNUMBER(OFFSET('Hygiene Data'!$D$5,0,10*ROW('Hygiene Data'!D121))),'Data Summary'!DO127="Yes"),OFFSET('Hygiene Data'!$D$5,0,10*ROW('Hygiene Data'!D121)),NA())</f>
        <v>#N/A</v>
      </c>
      <c r="BA127" s="300" t="e">
        <f ca="1">+IF(AND(ISNUMBER(OFFSET('Hygiene Data'!$D$7,0,10*ROW('Hygiene Data'!D121))),'Data Summary'!DP127="Yes"),OFFSET('Hygiene Data'!$D$7,0,10*ROW('Hygiene Data'!D121)),NA())</f>
        <v>#N/A</v>
      </c>
      <c r="BB127" s="300" t="e">
        <f ca="1">+IF(AND(ISNUMBER(OFFSET('Hygiene Data'!$D$9,0,10*ROW('Hygiene Data'!D121))),'Data Summary'!DQ127="Yes"),OFFSET('Hygiene Data'!$D$9,0,10*ROW('Hygiene Data'!D121)),NA())</f>
        <v>#N/A</v>
      </c>
      <c r="BC127" s="300" t="e">
        <f ca="1">+IF(AND(ISNUMBER(OFFSET('Hygiene Data'!$E$5,0,10*ROW('Hygiene Data'!E121))),'Data Summary'!DR127="Yes"),OFFSET('Hygiene Data'!$E$5,0,10*ROW('Hygiene Data'!E121)),NA())</f>
        <v>#N/A</v>
      </c>
      <c r="BD127" s="300" t="e">
        <f ca="1">+IF(AND(ISNUMBER(OFFSET('Hygiene Data'!$E$7,0,10*ROW('Hygiene Data'!E121))),'Data Summary'!DS127="Yes"),OFFSET('Hygiene Data'!$E$7,0,10*ROW('Hygiene Data'!E121)),NA())</f>
        <v>#N/A</v>
      </c>
      <c r="BE127" s="300" t="e">
        <f ca="1">+IF(AND(ISNUMBER(OFFSET('Hygiene Data'!$E$9,0,10*ROW('Hygiene Data'!E121))),'Data Summary'!DT127="Yes"),OFFSET('Hygiene Data'!$E$9,0,10*ROW('Hygiene Data'!E121)),NA())</f>
        <v>#N/A</v>
      </c>
      <c r="BF127" s="300" t="e">
        <f ca="1">+IF(AND(ISNUMBER(OFFSET('Hygiene Data'!$F$5,0,10*ROW('Hygiene Data'!F121))),'Data Summary'!DU127="Yes"),OFFSET('Hygiene Data'!$F$5,0,10*ROW('Hygiene Data'!F121)),NA())</f>
        <v>#N/A</v>
      </c>
      <c r="BG127" s="300" t="e">
        <f ca="1">+IF(AND(ISNUMBER(OFFSET('Hygiene Data'!$F$7,0,10*ROW('Hygiene Data'!F121))),'Data Summary'!DV127="Yes"),OFFSET('Hygiene Data'!$F$7,0,10*ROW('Hygiene Data'!F121)),NA())</f>
        <v>#N/A</v>
      </c>
      <c r="BH127" s="300" t="e">
        <f ca="1">+IF(AND(ISNUMBER(OFFSET('Hygiene Data'!$F$9,0,10*ROW('Hygiene Data'!F121))),'Data Summary'!DW127="Yes"),OFFSET('Hygiene Data'!$F$9,0,10*ROW('Hygiene Data'!F121)),NA())</f>
        <v>#N/A</v>
      </c>
      <c r="BI127" s="300" t="e">
        <f ca="1">+IF(AND(ISNUMBER(OFFSET('Hygiene Data'!$G$5,0,10*ROW('Hygiene Data'!G121))),'Data Summary'!DX127="Yes"),OFFSET('Hygiene Data'!$G$5,0,10*ROW('Hygiene Data'!G121)),NA())</f>
        <v>#N/A</v>
      </c>
      <c r="BJ127" s="300" t="e">
        <f ca="1">+IF(AND(ISNUMBER(OFFSET('Hygiene Data'!$G$7,0,10*ROW('Hygiene Data'!G121))),'Data Summary'!DY127="Yes"),OFFSET('Hygiene Data'!$G$7,0,10*ROW('Hygiene Data'!G121)),NA())</f>
        <v>#N/A</v>
      </c>
      <c r="BK127" s="300" t="e">
        <f ca="1">+IF(AND(ISNUMBER(OFFSET('Hygiene Data'!$G$9,0,10*ROW('Hygiene Data'!G121))),'Data Summary'!DZ127="Yes"),OFFSET('Hygiene Data'!$G$9,0,10*ROW('Hygiene Data'!G121)),NA())</f>
        <v>#N/A</v>
      </c>
      <c r="BL127" s="300" t="e">
        <f ca="1">+IF(AND(ISNUMBER(OFFSET('Hygiene Data'!$H$5,0,10*ROW('Hygiene Data'!H121))),'Data Summary'!EA127="Yes"),OFFSET('Hygiene Data'!$H$5,0,10*ROW('Hygiene Data'!H121)),NA())</f>
        <v>#N/A</v>
      </c>
      <c r="BM127" s="300" t="e">
        <f ca="1">+IF(AND(ISNUMBER(OFFSET('Hygiene Data'!$H$7,0,10*ROW('Hygiene Data'!H121))),'Data Summary'!EB127="Yes"),OFFSET('Hygiene Data'!$H$7,0,10*ROW('Hygiene Data'!H121)),NA())</f>
        <v>#N/A</v>
      </c>
      <c r="BN127" s="300" t="e">
        <f ca="1">+IF(AND(ISNUMBER(OFFSET('Hygiene Data'!$H$9,0,10*ROW('Hygiene Data'!H121))),'Data Summary'!EC127="Yes"),OFFSET('Hygiene Data'!$H$9,0,10*ROW('Hygiene Data'!H121)),NA())</f>
        <v>#N/A</v>
      </c>
      <c r="BO127" s="300" t="e">
        <f ca="1">+IF(AND(ISNUMBER(OFFSET('Hygiene Data'!$I$5,0,10*ROW('Hygiene Data'!I121))),'Data Summary'!ED127="Yes"),OFFSET('Hygiene Data'!$I$5,0,10*ROW('Hygiene Data'!I121)),NA())</f>
        <v>#N/A</v>
      </c>
      <c r="BP127" s="300" t="e">
        <f ca="1">+IF(AND(ISNUMBER(OFFSET('Hygiene Data'!$I$7,0,10*ROW('Hygiene Data'!I121))),'Data Summary'!EE127="Yes"),OFFSET('Hygiene Data'!$I$7,0,10*ROW('Hygiene Data'!I121)),NA())</f>
        <v>#N/A</v>
      </c>
      <c r="BQ127" s="300" t="e">
        <f ca="1">+IF(AND(ISNUMBER(OFFSET('Hygiene Data'!$I$9,0,10*ROW('Hygiene Data'!I121))),'Data Summary'!EF127="Yes"),OFFSET('Hygiene Data'!$I$9,0,10*ROW('Hygiene Data'!I121)),NA())</f>
        <v>#N/A</v>
      </c>
    </row>
    <row r="128" spans="1:69" x14ac:dyDescent="0.2">
      <c r="A128" s="296" t="e">
        <f ca="1">+RIGHT('Data Summary'!A128,LEN('Data Summary'!A128)-9)</f>
        <v>#VALUE!</v>
      </c>
      <c r="B128" s="270" t="str">
        <f ca="1">+IF(ISTEXT('Data Summary'!B128),'Data Summary'!B128,"")</f>
        <v/>
      </c>
      <c r="C128" s="297" t="e">
        <f ca="1">+VALUE('Data Summary'!C128)</f>
        <v>#VALUE!</v>
      </c>
      <c r="D128" s="298" t="e">
        <f ca="1">+IF(AND(ISNUMBER(OFFSET('Water Data'!$D$4,0,10*ROW('Water Data'!D122))),'Data Summary'!BS128="Yes"),100-OFFSET('Water Data'!$D$4,0,10*ROW('Water Data'!D122)),NA())</f>
        <v>#N/A</v>
      </c>
      <c r="E128" s="298" t="e">
        <f ca="1">+IF(AND(ISNUMBER(OFFSET('Water Data'!$D$6,0,10*ROW('Water Data'!D122))),'Data Summary'!BT128="Yes"),OFFSET('Water Data'!$D$6,0,10*ROW('Water Data'!D122)),NA())</f>
        <v>#N/A</v>
      </c>
      <c r="F128" s="298" t="e">
        <f ca="1">+IF(AND(ISNUMBER(OFFSET('Water Data'!$D$9,0,10*ROW('Water Data'!D122))),'Data Summary'!BU128="Yes"),OFFSET('Water Data'!$D$9,0,10*ROW('Water Data'!D122)),NA())</f>
        <v>#N/A</v>
      </c>
      <c r="G128" s="298" t="e">
        <f ca="1">+IF(AND(ISNUMBER(OFFSET('Water Data'!$E$4,0,10*ROW('Water Data'!E122))),'Data Summary'!BV128="Yes"),100-OFFSET('Water Data'!$E$4,0,10*ROW('Water Data'!E122)),NA())</f>
        <v>#N/A</v>
      </c>
      <c r="H128" s="298" t="e">
        <f ca="1">+IF(AND(ISNUMBER(OFFSET('Water Data'!$E$6,0,10*ROW('Water Data'!E122))),'Data Summary'!BW128="Yes"),OFFSET('Water Data'!$E$6,0,10*ROW('Water Data'!E122)),NA())</f>
        <v>#N/A</v>
      </c>
      <c r="I128" s="298" t="e">
        <f ca="1">+IF(AND(ISNUMBER(OFFSET('Water Data'!$E$9,0,10*ROW('Water Data'!E122))),'Data Summary'!BX128="Yes"),OFFSET('Water Data'!$E$9,0,10*ROW('Water Data'!E122)),NA())</f>
        <v>#N/A</v>
      </c>
      <c r="J128" s="298" t="e">
        <f ca="1">+IF(AND(ISNUMBER(OFFSET('Water Data'!$F$4,0,10*ROW('Water Data'!F122))),'Data Summary'!BY128="Yes"),100-OFFSET('Water Data'!$F$4,0,10*ROW('Water Data'!F122)),NA())</f>
        <v>#N/A</v>
      </c>
      <c r="K128" s="298" t="e">
        <f ca="1">+IF(AND(ISNUMBER(OFFSET('Water Data'!$F$6,0,10*ROW('Water Data'!F122))),'Data Summary'!BZ128="Yes"),OFFSET('Water Data'!$F$6,0,10*ROW('Water Data'!F122)),NA())</f>
        <v>#N/A</v>
      </c>
      <c r="L128" s="298" t="e">
        <f ca="1">+IF(AND(ISNUMBER(OFFSET('Water Data'!$F$9,0,10*ROW('Water Data'!F122))),'Data Summary'!CA128="Yes"),OFFSET('Water Data'!$F$9,0,10*ROW('Water Data'!F122)),NA())</f>
        <v>#N/A</v>
      </c>
      <c r="M128" s="298" t="e">
        <f ca="1">+IF(AND(ISNUMBER(OFFSET('Water Data'!$G$4,0,10*ROW('Water Data'!G122))),'Data Summary'!CB128="Yes"),100-OFFSET('Water Data'!$G$4,0,10*ROW('Water Data'!G122)),NA())</f>
        <v>#N/A</v>
      </c>
      <c r="N128" s="298" t="e">
        <f ca="1">+IF(AND(ISNUMBER(OFFSET('Water Data'!$G$6,0,10*ROW('Water Data'!G122))),'Data Summary'!CC128="Yes"),OFFSET('Water Data'!$G$6,0,10*ROW('Water Data'!G122)),NA())</f>
        <v>#N/A</v>
      </c>
      <c r="O128" s="298" t="e">
        <f ca="1">+IF(AND(ISNUMBER(OFFSET('Water Data'!$G$9,0,10*ROW('Water Data'!G122))),'Data Summary'!CD128="Yes"),OFFSET('Water Data'!$G$9,0,10*ROW('Water Data'!G122)),NA())</f>
        <v>#N/A</v>
      </c>
      <c r="P128" s="298" t="e">
        <f ca="1">+IF(AND(ISNUMBER(OFFSET('Water Data'!$H$4,0,10*ROW('Water Data'!H122))),'Data Summary'!CE128="Yes"),100-OFFSET('Water Data'!$H$4,0,10*ROW('Water Data'!H122)),NA())</f>
        <v>#N/A</v>
      </c>
      <c r="Q128" s="298" t="e">
        <f ca="1">+IF(AND(ISNUMBER(OFFSET('Water Data'!$H$6,0,10*ROW('Water Data'!H122))),'Data Summary'!CF128="Yes"),OFFSET('Water Data'!$H$6,0,10*ROW('Water Data'!H122)),NA())</f>
        <v>#N/A</v>
      </c>
      <c r="R128" s="298" t="e">
        <f ca="1">+IF(AND(ISNUMBER(OFFSET('Water Data'!$H$9,0,10*ROW('Water Data'!H122))),'Data Summary'!CG128="Yes"),OFFSET('Water Data'!$H$9,0,10*ROW('Water Data'!H122)),NA())</f>
        <v>#N/A</v>
      </c>
      <c r="S128" s="298" t="e">
        <f ca="1">+IF(AND(ISNUMBER(OFFSET('Water Data'!$I$4,0,10*ROW('Water Data'!I122))),'Data Summary'!CH128="Yes"),100-OFFSET('Water Data'!$I$4,0,10*ROW('Water Data'!I122)),NA())</f>
        <v>#N/A</v>
      </c>
      <c r="T128" s="298" t="e">
        <f ca="1">+IF(AND(ISNUMBER(OFFSET('Water Data'!$I$6,0,10*ROW('Water Data'!I122))),'Data Summary'!CI128="Yes"),OFFSET('Water Data'!$I$6,0,10*ROW('Water Data'!I122)),NA())</f>
        <v>#N/A</v>
      </c>
      <c r="U128" s="298" t="e">
        <f ca="1">+IF(AND(ISNUMBER(OFFSET('Water Data'!$I$9,0,10*ROW('Water Data'!I122))),'Data Summary'!CJ128="Yes"),OFFSET('Water Data'!$I$9,0,10*ROW('Water Data'!I122)),NA())</f>
        <v>#N/A</v>
      </c>
      <c r="V128" s="299" t="e">
        <f ca="1">+IF(AND(ISNUMBER(OFFSET('Sanitation Data'!$D$4,0,10*ROW('Sanitation Data'!D122))),'Data Summary'!CK128="Yes"),100-OFFSET('Sanitation Data'!$D$4,0,10*ROW('Sanitation Data'!D122)),NA())</f>
        <v>#N/A</v>
      </c>
      <c r="W128" s="299" t="e">
        <f ca="1">+IF(AND(ISNUMBER(OFFSET('Sanitation Data'!$D$6,0,10*ROW('Sanitation Data'!D122))),'Data Summary'!CL128="Yes"),OFFSET('Sanitation Data'!$D$6,0,10*ROW('Sanitation Data'!D122)),NA())</f>
        <v>#N/A</v>
      </c>
      <c r="X128" s="299" t="e">
        <f ca="1">+IF(AND(ISNUMBER(OFFSET('Sanitation Data'!$D$10,0,10*ROW('Sanitation Data'!D122))),'Data Summary'!CM128="Yes"),OFFSET('Sanitation Data'!$D$10,0,10*ROW('Sanitation Data'!D122)),NA())</f>
        <v>#N/A</v>
      </c>
      <c r="Y128" s="299" t="e">
        <f ca="1">+IF(AND(ISNUMBER(OFFSET('Sanitation Data'!$D$11,0,10*ROW('Sanitation Data'!D122))),'Data Summary'!CN128="Yes"),OFFSET('Sanitation Data'!$D$11,0,10*ROW('Sanitation Data'!D122)),NA())</f>
        <v>#N/A</v>
      </c>
      <c r="Z128" s="299" t="e">
        <f ca="1">+IF(AND(ISNUMBER(OFFSET('Sanitation Data'!$D$12,0,10*ROW('Sanitation Data'!D122))),'Data Summary'!CO128="Yes"),OFFSET('Sanitation Data'!$D$12,0,10*ROW('Sanitation Data'!D122)),NA())</f>
        <v>#N/A</v>
      </c>
      <c r="AA128" s="299" t="e">
        <f ca="1">+IF(AND(ISNUMBER(OFFSET('Sanitation Data'!$E$4,0,10*ROW('Sanitation Data'!E122))),'Data Summary'!CP128="Yes"),100-OFFSET('Sanitation Data'!$E$4,0,10*ROW('Sanitation Data'!E122)),NA())</f>
        <v>#N/A</v>
      </c>
      <c r="AB128" s="299" t="e">
        <f ca="1">+IF(AND(ISNUMBER(OFFSET('Sanitation Data'!$E$6,0,10*ROW('Sanitation Data'!E122))),'Data Summary'!CQ128="Yes"),OFFSET('Sanitation Data'!$E$6,0,10*ROW('Sanitation Data'!E122)),NA())</f>
        <v>#N/A</v>
      </c>
      <c r="AC128" s="299" t="e">
        <f ca="1">+IF(AND(ISNUMBER(OFFSET('Sanitation Data'!$E$10,0,10*ROW('Sanitation Data'!E122))),'Data Summary'!CR128="Yes"),OFFSET('Sanitation Data'!$E$10,0,10*ROW('Sanitation Data'!E122)),NA())</f>
        <v>#N/A</v>
      </c>
      <c r="AD128" s="299" t="e">
        <f ca="1">+IF(AND(ISNUMBER(OFFSET('Sanitation Data'!$E$11,0,10*ROW('Sanitation Data'!E122))),'Data Summary'!CS128="Yes"),OFFSET('Sanitation Data'!$E$11,0,10*ROW('Sanitation Data'!E122)),NA())</f>
        <v>#N/A</v>
      </c>
      <c r="AE128" s="299" t="e">
        <f ca="1">+IF(AND(ISNUMBER(OFFSET('Sanitation Data'!$E$12,0,10*ROW('Sanitation Data'!E122))),'Data Summary'!CT128="Yes"),OFFSET('Sanitation Data'!$E$12,0,10*ROW('Sanitation Data'!E122)),NA())</f>
        <v>#N/A</v>
      </c>
      <c r="AF128" s="299" t="e">
        <f ca="1">+IF(AND(ISNUMBER(OFFSET('Sanitation Data'!$F$4,0,10*ROW('Sanitation Data'!F122))),'Data Summary'!CU128="Yes"),100-OFFSET('Sanitation Data'!$F$4,0,10*ROW('Sanitation Data'!F122)),NA())</f>
        <v>#N/A</v>
      </c>
      <c r="AG128" s="299" t="e">
        <f ca="1">+IF(AND(ISNUMBER(OFFSET('Sanitation Data'!$F$6,0,10*ROW('Sanitation Data'!F122))),'Data Summary'!CV128="Yes"),OFFSET('Sanitation Data'!$F$6,0,10*ROW('Sanitation Data'!F122)),NA())</f>
        <v>#N/A</v>
      </c>
      <c r="AH128" s="299" t="e">
        <f ca="1">+IF(AND(ISNUMBER(OFFSET('Sanitation Data'!$F$10,0,10*ROW('Sanitation Data'!F122))),'Data Summary'!CW128="Yes"),OFFSET('Sanitation Data'!$F$10,0,10*ROW('Sanitation Data'!F122)),NA())</f>
        <v>#N/A</v>
      </c>
      <c r="AI128" s="299" t="e">
        <f ca="1">+IF(AND(ISNUMBER(OFFSET('Sanitation Data'!$F$11,0,10*ROW('Sanitation Data'!F122))),'Data Summary'!CX128="Yes"),OFFSET('Sanitation Data'!$F$11,0,10*ROW('Sanitation Data'!F122)),NA())</f>
        <v>#N/A</v>
      </c>
      <c r="AJ128" s="299" t="e">
        <f ca="1">+IF(AND(ISNUMBER(OFFSET('Sanitation Data'!$F$12,0,10*ROW('Sanitation Data'!F122))),'Data Summary'!CY128="Yes"),OFFSET('Sanitation Data'!$F$12,0,10*ROW('Sanitation Data'!F122)),NA())</f>
        <v>#N/A</v>
      </c>
      <c r="AK128" s="299" t="e">
        <f ca="1">+IF(AND(ISNUMBER(OFFSET('Sanitation Data'!$G$4,0,10*ROW('Sanitation Data'!G122))),'Data Summary'!CZ128="Yes"),100-OFFSET('Sanitation Data'!$G$4,0,10*ROW('Sanitation Data'!G122)),NA())</f>
        <v>#N/A</v>
      </c>
      <c r="AL128" s="299" t="e">
        <f ca="1">+IF(AND(ISNUMBER(OFFSET('Sanitation Data'!$G$6,0,10*ROW('Sanitation Data'!G122))),'Data Summary'!DA128="Yes"),OFFSET('Sanitation Data'!$G$6,0,10*ROW('Sanitation Data'!G122)),NA())</f>
        <v>#N/A</v>
      </c>
      <c r="AM128" s="299" t="e">
        <f ca="1">+IF(AND(ISNUMBER(OFFSET('Sanitation Data'!$G$10,0,10*ROW('Sanitation Data'!G122))),'Data Summary'!DB128="Yes"),OFFSET('Sanitation Data'!$G$10,0,10*ROW('Sanitation Data'!G122)),NA())</f>
        <v>#N/A</v>
      </c>
      <c r="AN128" s="299" t="e">
        <f ca="1">+IF(AND(ISNUMBER(OFFSET('Sanitation Data'!$G$11,0,10*ROW('Sanitation Data'!G122))),'Data Summary'!DC128="Yes"),OFFSET('Sanitation Data'!$G$11,0,10*ROW('Sanitation Data'!G122)),NA())</f>
        <v>#N/A</v>
      </c>
      <c r="AO128" s="299" t="e">
        <f ca="1">+IF(AND(ISNUMBER(OFFSET('Sanitation Data'!$G$12,0,10*ROW('Sanitation Data'!G122))),'Data Summary'!DD128="Yes"),OFFSET('Sanitation Data'!$G$12,0,10*ROW('Sanitation Data'!G122)),NA())</f>
        <v>#N/A</v>
      </c>
      <c r="AP128" s="299" t="e">
        <f ca="1">+IF(AND(ISNUMBER(OFFSET('Sanitation Data'!$H$4,0,10*ROW('Sanitation Data'!H122))),'Data Summary'!DE128="Yes"),100-OFFSET('Sanitation Data'!$H$4,0,10*ROW('Sanitation Data'!H122)),NA())</f>
        <v>#N/A</v>
      </c>
      <c r="AQ128" s="299" t="e">
        <f ca="1">+IF(AND(ISNUMBER(OFFSET('Sanitation Data'!$H$6,0,10*ROW('Sanitation Data'!H122))),'Data Summary'!DF128="Yes"),OFFSET('Sanitation Data'!$H$6,0,10*ROW('Sanitation Data'!H122)),NA())</f>
        <v>#N/A</v>
      </c>
      <c r="AR128" s="299" t="e">
        <f ca="1">+IF(AND(ISNUMBER(OFFSET('Sanitation Data'!$H$10,0,10*ROW('Sanitation Data'!H122))),'Data Summary'!DG128="Yes"),OFFSET('Sanitation Data'!$H$10,0,10*ROW('Sanitation Data'!H122)),NA())</f>
        <v>#N/A</v>
      </c>
      <c r="AS128" s="299" t="e">
        <f ca="1">+IF(AND(ISNUMBER(OFFSET('Sanitation Data'!$H$11,0,10*ROW('Sanitation Data'!H122))),'Data Summary'!DH128="Yes"),OFFSET('Sanitation Data'!$H$11,0,10*ROW('Sanitation Data'!H122)),NA())</f>
        <v>#N/A</v>
      </c>
      <c r="AT128" s="299" t="e">
        <f ca="1">+IF(AND(ISNUMBER(OFFSET('Sanitation Data'!$H$12,0,10*ROW('Sanitation Data'!H122))),'Data Summary'!DI128="Yes"),OFFSET('Sanitation Data'!$H$12,0,10*ROW('Sanitation Data'!H122)),NA())</f>
        <v>#N/A</v>
      </c>
      <c r="AU128" s="299" t="e">
        <f ca="1">+IF(AND(ISNUMBER(OFFSET('Sanitation Data'!$I$4,0,10*ROW('Sanitation Data'!I122))),'Data Summary'!DJ128="Yes"),100-OFFSET('Sanitation Data'!$I$4,0,10*ROW('Sanitation Data'!I122)),NA())</f>
        <v>#N/A</v>
      </c>
      <c r="AV128" s="299" t="e">
        <f ca="1">+IF(AND(ISNUMBER(OFFSET('Sanitation Data'!$I$6,0,10*ROW('Sanitation Data'!I122))),'Data Summary'!DK128="Yes"),OFFSET('Sanitation Data'!$I$6,0,10*ROW('Sanitation Data'!I122)),NA())</f>
        <v>#N/A</v>
      </c>
      <c r="AW128" s="299" t="e">
        <f ca="1">+IF(AND(ISNUMBER(OFFSET('Sanitation Data'!$I$10,0,10*ROW('Sanitation Data'!I122))),'Data Summary'!DL128="Yes"),OFFSET('Sanitation Data'!$I$10,0,10*ROW('Sanitation Data'!I122)),NA())</f>
        <v>#N/A</v>
      </c>
      <c r="AX128" s="299" t="e">
        <f ca="1">+IF(AND(ISNUMBER(OFFSET('Sanitation Data'!$I$11,0,10*ROW('Sanitation Data'!I122))),'Data Summary'!DM128="Yes"),OFFSET('Sanitation Data'!$I$11,0,10*ROW('Sanitation Data'!I122)),NA())</f>
        <v>#N/A</v>
      </c>
      <c r="AY128" s="299" t="e">
        <f ca="1">+IF(AND(ISNUMBER(OFFSET('Sanitation Data'!$I$12,0,10*ROW('Sanitation Data'!I122))),'Data Summary'!DN128="Yes"),OFFSET('Sanitation Data'!$I$12,0,10*ROW('Sanitation Data'!I122)),NA())</f>
        <v>#N/A</v>
      </c>
      <c r="AZ128" s="300" t="e">
        <f ca="1">+IF(AND(ISNUMBER(OFFSET('Hygiene Data'!$D$5,0,10*ROW('Hygiene Data'!D122))),'Data Summary'!DO128="Yes"),OFFSET('Hygiene Data'!$D$5,0,10*ROW('Hygiene Data'!D122)),NA())</f>
        <v>#N/A</v>
      </c>
      <c r="BA128" s="300" t="e">
        <f ca="1">+IF(AND(ISNUMBER(OFFSET('Hygiene Data'!$D$7,0,10*ROW('Hygiene Data'!D122))),'Data Summary'!DP128="Yes"),OFFSET('Hygiene Data'!$D$7,0,10*ROW('Hygiene Data'!D122)),NA())</f>
        <v>#N/A</v>
      </c>
      <c r="BB128" s="300" t="e">
        <f ca="1">+IF(AND(ISNUMBER(OFFSET('Hygiene Data'!$D$9,0,10*ROW('Hygiene Data'!D122))),'Data Summary'!DQ128="Yes"),OFFSET('Hygiene Data'!$D$9,0,10*ROW('Hygiene Data'!D122)),NA())</f>
        <v>#N/A</v>
      </c>
      <c r="BC128" s="300" t="e">
        <f ca="1">+IF(AND(ISNUMBER(OFFSET('Hygiene Data'!$E$5,0,10*ROW('Hygiene Data'!E122))),'Data Summary'!DR128="Yes"),OFFSET('Hygiene Data'!$E$5,0,10*ROW('Hygiene Data'!E122)),NA())</f>
        <v>#N/A</v>
      </c>
      <c r="BD128" s="300" t="e">
        <f ca="1">+IF(AND(ISNUMBER(OFFSET('Hygiene Data'!$E$7,0,10*ROW('Hygiene Data'!E122))),'Data Summary'!DS128="Yes"),OFFSET('Hygiene Data'!$E$7,0,10*ROW('Hygiene Data'!E122)),NA())</f>
        <v>#N/A</v>
      </c>
      <c r="BE128" s="300" t="e">
        <f ca="1">+IF(AND(ISNUMBER(OFFSET('Hygiene Data'!$E$9,0,10*ROW('Hygiene Data'!E122))),'Data Summary'!DT128="Yes"),OFFSET('Hygiene Data'!$E$9,0,10*ROW('Hygiene Data'!E122)),NA())</f>
        <v>#N/A</v>
      </c>
      <c r="BF128" s="300" t="e">
        <f ca="1">+IF(AND(ISNUMBER(OFFSET('Hygiene Data'!$F$5,0,10*ROW('Hygiene Data'!F122))),'Data Summary'!DU128="Yes"),OFFSET('Hygiene Data'!$F$5,0,10*ROW('Hygiene Data'!F122)),NA())</f>
        <v>#N/A</v>
      </c>
      <c r="BG128" s="300" t="e">
        <f ca="1">+IF(AND(ISNUMBER(OFFSET('Hygiene Data'!$F$7,0,10*ROW('Hygiene Data'!F122))),'Data Summary'!DV128="Yes"),OFFSET('Hygiene Data'!$F$7,0,10*ROW('Hygiene Data'!F122)),NA())</f>
        <v>#N/A</v>
      </c>
      <c r="BH128" s="300" t="e">
        <f ca="1">+IF(AND(ISNUMBER(OFFSET('Hygiene Data'!$F$9,0,10*ROW('Hygiene Data'!F122))),'Data Summary'!DW128="Yes"),OFFSET('Hygiene Data'!$F$9,0,10*ROW('Hygiene Data'!F122)),NA())</f>
        <v>#N/A</v>
      </c>
      <c r="BI128" s="300" t="e">
        <f ca="1">+IF(AND(ISNUMBER(OFFSET('Hygiene Data'!$G$5,0,10*ROW('Hygiene Data'!G122))),'Data Summary'!DX128="Yes"),OFFSET('Hygiene Data'!$G$5,0,10*ROW('Hygiene Data'!G122)),NA())</f>
        <v>#N/A</v>
      </c>
      <c r="BJ128" s="300" t="e">
        <f ca="1">+IF(AND(ISNUMBER(OFFSET('Hygiene Data'!$G$7,0,10*ROW('Hygiene Data'!G122))),'Data Summary'!DY128="Yes"),OFFSET('Hygiene Data'!$G$7,0,10*ROW('Hygiene Data'!G122)),NA())</f>
        <v>#N/A</v>
      </c>
      <c r="BK128" s="300" t="e">
        <f ca="1">+IF(AND(ISNUMBER(OFFSET('Hygiene Data'!$G$9,0,10*ROW('Hygiene Data'!G122))),'Data Summary'!DZ128="Yes"),OFFSET('Hygiene Data'!$G$9,0,10*ROW('Hygiene Data'!G122)),NA())</f>
        <v>#N/A</v>
      </c>
      <c r="BL128" s="300" t="e">
        <f ca="1">+IF(AND(ISNUMBER(OFFSET('Hygiene Data'!$H$5,0,10*ROW('Hygiene Data'!H122))),'Data Summary'!EA128="Yes"),OFFSET('Hygiene Data'!$H$5,0,10*ROW('Hygiene Data'!H122)),NA())</f>
        <v>#N/A</v>
      </c>
      <c r="BM128" s="300" t="e">
        <f ca="1">+IF(AND(ISNUMBER(OFFSET('Hygiene Data'!$H$7,0,10*ROW('Hygiene Data'!H122))),'Data Summary'!EB128="Yes"),OFFSET('Hygiene Data'!$H$7,0,10*ROW('Hygiene Data'!H122)),NA())</f>
        <v>#N/A</v>
      </c>
      <c r="BN128" s="300" t="e">
        <f ca="1">+IF(AND(ISNUMBER(OFFSET('Hygiene Data'!$H$9,0,10*ROW('Hygiene Data'!H122))),'Data Summary'!EC128="Yes"),OFFSET('Hygiene Data'!$H$9,0,10*ROW('Hygiene Data'!H122)),NA())</f>
        <v>#N/A</v>
      </c>
      <c r="BO128" s="300" t="e">
        <f ca="1">+IF(AND(ISNUMBER(OFFSET('Hygiene Data'!$I$5,0,10*ROW('Hygiene Data'!I122))),'Data Summary'!ED128="Yes"),OFFSET('Hygiene Data'!$I$5,0,10*ROW('Hygiene Data'!I122)),NA())</f>
        <v>#N/A</v>
      </c>
      <c r="BP128" s="300" t="e">
        <f ca="1">+IF(AND(ISNUMBER(OFFSET('Hygiene Data'!$I$7,0,10*ROW('Hygiene Data'!I122))),'Data Summary'!EE128="Yes"),OFFSET('Hygiene Data'!$I$7,0,10*ROW('Hygiene Data'!I122)),NA())</f>
        <v>#N/A</v>
      </c>
      <c r="BQ128" s="300" t="e">
        <f ca="1">+IF(AND(ISNUMBER(OFFSET('Hygiene Data'!$I$9,0,10*ROW('Hygiene Data'!I122))),'Data Summary'!EF128="Yes"),OFFSET('Hygiene Data'!$I$9,0,10*ROW('Hygiene Data'!I122)),NA())</f>
        <v>#N/A</v>
      </c>
    </row>
    <row r="129" spans="1:69" x14ac:dyDescent="0.2">
      <c r="A129" s="296" t="e">
        <f ca="1">+RIGHT('Data Summary'!A129,LEN('Data Summary'!A129)-9)</f>
        <v>#VALUE!</v>
      </c>
      <c r="B129" s="270" t="str">
        <f ca="1">+IF(ISTEXT('Data Summary'!B129),'Data Summary'!B129,"")</f>
        <v/>
      </c>
      <c r="C129" s="297" t="e">
        <f ca="1">+VALUE('Data Summary'!C129)</f>
        <v>#VALUE!</v>
      </c>
      <c r="D129" s="298" t="e">
        <f ca="1">+IF(AND(ISNUMBER(OFFSET('Water Data'!$D$4,0,10*ROW('Water Data'!D123))),'Data Summary'!BS129="Yes"),100-OFFSET('Water Data'!$D$4,0,10*ROW('Water Data'!D123)),NA())</f>
        <v>#N/A</v>
      </c>
      <c r="E129" s="298" t="e">
        <f ca="1">+IF(AND(ISNUMBER(OFFSET('Water Data'!$D$6,0,10*ROW('Water Data'!D123))),'Data Summary'!BT129="Yes"),OFFSET('Water Data'!$D$6,0,10*ROW('Water Data'!D123)),NA())</f>
        <v>#N/A</v>
      </c>
      <c r="F129" s="298" t="e">
        <f ca="1">+IF(AND(ISNUMBER(OFFSET('Water Data'!$D$9,0,10*ROW('Water Data'!D123))),'Data Summary'!BU129="Yes"),OFFSET('Water Data'!$D$9,0,10*ROW('Water Data'!D123)),NA())</f>
        <v>#N/A</v>
      </c>
      <c r="G129" s="298" t="e">
        <f ca="1">+IF(AND(ISNUMBER(OFFSET('Water Data'!$E$4,0,10*ROW('Water Data'!E123))),'Data Summary'!BV129="Yes"),100-OFFSET('Water Data'!$E$4,0,10*ROW('Water Data'!E123)),NA())</f>
        <v>#N/A</v>
      </c>
      <c r="H129" s="298" t="e">
        <f ca="1">+IF(AND(ISNUMBER(OFFSET('Water Data'!$E$6,0,10*ROW('Water Data'!E123))),'Data Summary'!BW129="Yes"),OFFSET('Water Data'!$E$6,0,10*ROW('Water Data'!E123)),NA())</f>
        <v>#N/A</v>
      </c>
      <c r="I129" s="298" t="e">
        <f ca="1">+IF(AND(ISNUMBER(OFFSET('Water Data'!$E$9,0,10*ROW('Water Data'!E123))),'Data Summary'!BX129="Yes"),OFFSET('Water Data'!$E$9,0,10*ROW('Water Data'!E123)),NA())</f>
        <v>#N/A</v>
      </c>
      <c r="J129" s="298" t="e">
        <f ca="1">+IF(AND(ISNUMBER(OFFSET('Water Data'!$F$4,0,10*ROW('Water Data'!F123))),'Data Summary'!BY129="Yes"),100-OFFSET('Water Data'!$F$4,0,10*ROW('Water Data'!F123)),NA())</f>
        <v>#N/A</v>
      </c>
      <c r="K129" s="298" t="e">
        <f ca="1">+IF(AND(ISNUMBER(OFFSET('Water Data'!$F$6,0,10*ROW('Water Data'!F123))),'Data Summary'!BZ129="Yes"),OFFSET('Water Data'!$F$6,0,10*ROW('Water Data'!F123)),NA())</f>
        <v>#N/A</v>
      </c>
      <c r="L129" s="298" t="e">
        <f ca="1">+IF(AND(ISNUMBER(OFFSET('Water Data'!$F$9,0,10*ROW('Water Data'!F123))),'Data Summary'!CA129="Yes"),OFFSET('Water Data'!$F$9,0,10*ROW('Water Data'!F123)),NA())</f>
        <v>#N/A</v>
      </c>
      <c r="M129" s="298" t="e">
        <f ca="1">+IF(AND(ISNUMBER(OFFSET('Water Data'!$G$4,0,10*ROW('Water Data'!G123))),'Data Summary'!CB129="Yes"),100-OFFSET('Water Data'!$G$4,0,10*ROW('Water Data'!G123)),NA())</f>
        <v>#N/A</v>
      </c>
      <c r="N129" s="298" t="e">
        <f ca="1">+IF(AND(ISNUMBER(OFFSET('Water Data'!$G$6,0,10*ROW('Water Data'!G123))),'Data Summary'!CC129="Yes"),OFFSET('Water Data'!$G$6,0,10*ROW('Water Data'!G123)),NA())</f>
        <v>#N/A</v>
      </c>
      <c r="O129" s="298" t="e">
        <f ca="1">+IF(AND(ISNUMBER(OFFSET('Water Data'!$G$9,0,10*ROW('Water Data'!G123))),'Data Summary'!CD129="Yes"),OFFSET('Water Data'!$G$9,0,10*ROW('Water Data'!G123)),NA())</f>
        <v>#N/A</v>
      </c>
      <c r="P129" s="298" t="e">
        <f ca="1">+IF(AND(ISNUMBER(OFFSET('Water Data'!$H$4,0,10*ROW('Water Data'!H123))),'Data Summary'!CE129="Yes"),100-OFFSET('Water Data'!$H$4,0,10*ROW('Water Data'!H123)),NA())</f>
        <v>#N/A</v>
      </c>
      <c r="Q129" s="298" t="e">
        <f ca="1">+IF(AND(ISNUMBER(OFFSET('Water Data'!$H$6,0,10*ROW('Water Data'!H123))),'Data Summary'!CF129="Yes"),OFFSET('Water Data'!$H$6,0,10*ROW('Water Data'!H123)),NA())</f>
        <v>#N/A</v>
      </c>
      <c r="R129" s="298" t="e">
        <f ca="1">+IF(AND(ISNUMBER(OFFSET('Water Data'!$H$9,0,10*ROW('Water Data'!H123))),'Data Summary'!CG129="Yes"),OFFSET('Water Data'!$H$9,0,10*ROW('Water Data'!H123)),NA())</f>
        <v>#N/A</v>
      </c>
      <c r="S129" s="298" t="e">
        <f ca="1">+IF(AND(ISNUMBER(OFFSET('Water Data'!$I$4,0,10*ROW('Water Data'!I123))),'Data Summary'!CH129="Yes"),100-OFFSET('Water Data'!$I$4,0,10*ROW('Water Data'!I123)),NA())</f>
        <v>#N/A</v>
      </c>
      <c r="T129" s="298" t="e">
        <f ca="1">+IF(AND(ISNUMBER(OFFSET('Water Data'!$I$6,0,10*ROW('Water Data'!I123))),'Data Summary'!CI129="Yes"),OFFSET('Water Data'!$I$6,0,10*ROW('Water Data'!I123)),NA())</f>
        <v>#N/A</v>
      </c>
      <c r="U129" s="298" t="e">
        <f ca="1">+IF(AND(ISNUMBER(OFFSET('Water Data'!$I$9,0,10*ROW('Water Data'!I123))),'Data Summary'!CJ129="Yes"),OFFSET('Water Data'!$I$9,0,10*ROW('Water Data'!I123)),NA())</f>
        <v>#N/A</v>
      </c>
      <c r="V129" s="299" t="e">
        <f ca="1">+IF(AND(ISNUMBER(OFFSET('Sanitation Data'!$D$4,0,10*ROW('Sanitation Data'!D123))),'Data Summary'!CK129="Yes"),100-OFFSET('Sanitation Data'!$D$4,0,10*ROW('Sanitation Data'!D123)),NA())</f>
        <v>#N/A</v>
      </c>
      <c r="W129" s="299" t="e">
        <f ca="1">+IF(AND(ISNUMBER(OFFSET('Sanitation Data'!$D$6,0,10*ROW('Sanitation Data'!D123))),'Data Summary'!CL129="Yes"),OFFSET('Sanitation Data'!$D$6,0,10*ROW('Sanitation Data'!D123)),NA())</f>
        <v>#N/A</v>
      </c>
      <c r="X129" s="299" t="e">
        <f ca="1">+IF(AND(ISNUMBER(OFFSET('Sanitation Data'!$D$10,0,10*ROW('Sanitation Data'!D123))),'Data Summary'!CM129="Yes"),OFFSET('Sanitation Data'!$D$10,0,10*ROW('Sanitation Data'!D123)),NA())</f>
        <v>#N/A</v>
      </c>
      <c r="Y129" s="299" t="e">
        <f ca="1">+IF(AND(ISNUMBER(OFFSET('Sanitation Data'!$D$11,0,10*ROW('Sanitation Data'!D123))),'Data Summary'!CN129="Yes"),OFFSET('Sanitation Data'!$D$11,0,10*ROW('Sanitation Data'!D123)),NA())</f>
        <v>#N/A</v>
      </c>
      <c r="Z129" s="299" t="e">
        <f ca="1">+IF(AND(ISNUMBER(OFFSET('Sanitation Data'!$D$12,0,10*ROW('Sanitation Data'!D123))),'Data Summary'!CO129="Yes"),OFFSET('Sanitation Data'!$D$12,0,10*ROW('Sanitation Data'!D123)),NA())</f>
        <v>#N/A</v>
      </c>
      <c r="AA129" s="299" t="e">
        <f ca="1">+IF(AND(ISNUMBER(OFFSET('Sanitation Data'!$E$4,0,10*ROW('Sanitation Data'!E123))),'Data Summary'!CP129="Yes"),100-OFFSET('Sanitation Data'!$E$4,0,10*ROW('Sanitation Data'!E123)),NA())</f>
        <v>#N/A</v>
      </c>
      <c r="AB129" s="299" t="e">
        <f ca="1">+IF(AND(ISNUMBER(OFFSET('Sanitation Data'!$E$6,0,10*ROW('Sanitation Data'!E123))),'Data Summary'!CQ129="Yes"),OFFSET('Sanitation Data'!$E$6,0,10*ROW('Sanitation Data'!E123)),NA())</f>
        <v>#N/A</v>
      </c>
      <c r="AC129" s="299" t="e">
        <f ca="1">+IF(AND(ISNUMBER(OFFSET('Sanitation Data'!$E$10,0,10*ROW('Sanitation Data'!E123))),'Data Summary'!CR129="Yes"),OFFSET('Sanitation Data'!$E$10,0,10*ROW('Sanitation Data'!E123)),NA())</f>
        <v>#N/A</v>
      </c>
      <c r="AD129" s="299" t="e">
        <f ca="1">+IF(AND(ISNUMBER(OFFSET('Sanitation Data'!$E$11,0,10*ROW('Sanitation Data'!E123))),'Data Summary'!CS129="Yes"),OFFSET('Sanitation Data'!$E$11,0,10*ROW('Sanitation Data'!E123)),NA())</f>
        <v>#N/A</v>
      </c>
      <c r="AE129" s="299" t="e">
        <f ca="1">+IF(AND(ISNUMBER(OFFSET('Sanitation Data'!$E$12,0,10*ROW('Sanitation Data'!E123))),'Data Summary'!CT129="Yes"),OFFSET('Sanitation Data'!$E$12,0,10*ROW('Sanitation Data'!E123)),NA())</f>
        <v>#N/A</v>
      </c>
      <c r="AF129" s="299" t="e">
        <f ca="1">+IF(AND(ISNUMBER(OFFSET('Sanitation Data'!$F$4,0,10*ROW('Sanitation Data'!F123))),'Data Summary'!CU129="Yes"),100-OFFSET('Sanitation Data'!$F$4,0,10*ROW('Sanitation Data'!F123)),NA())</f>
        <v>#N/A</v>
      </c>
      <c r="AG129" s="299" t="e">
        <f ca="1">+IF(AND(ISNUMBER(OFFSET('Sanitation Data'!$F$6,0,10*ROW('Sanitation Data'!F123))),'Data Summary'!CV129="Yes"),OFFSET('Sanitation Data'!$F$6,0,10*ROW('Sanitation Data'!F123)),NA())</f>
        <v>#N/A</v>
      </c>
      <c r="AH129" s="299" t="e">
        <f ca="1">+IF(AND(ISNUMBER(OFFSET('Sanitation Data'!$F$10,0,10*ROW('Sanitation Data'!F123))),'Data Summary'!CW129="Yes"),OFFSET('Sanitation Data'!$F$10,0,10*ROW('Sanitation Data'!F123)),NA())</f>
        <v>#N/A</v>
      </c>
      <c r="AI129" s="299" t="e">
        <f ca="1">+IF(AND(ISNUMBER(OFFSET('Sanitation Data'!$F$11,0,10*ROW('Sanitation Data'!F123))),'Data Summary'!CX129="Yes"),OFFSET('Sanitation Data'!$F$11,0,10*ROW('Sanitation Data'!F123)),NA())</f>
        <v>#N/A</v>
      </c>
      <c r="AJ129" s="299" t="e">
        <f ca="1">+IF(AND(ISNUMBER(OFFSET('Sanitation Data'!$F$12,0,10*ROW('Sanitation Data'!F123))),'Data Summary'!CY129="Yes"),OFFSET('Sanitation Data'!$F$12,0,10*ROW('Sanitation Data'!F123)),NA())</f>
        <v>#N/A</v>
      </c>
      <c r="AK129" s="299" t="e">
        <f ca="1">+IF(AND(ISNUMBER(OFFSET('Sanitation Data'!$G$4,0,10*ROW('Sanitation Data'!G123))),'Data Summary'!CZ129="Yes"),100-OFFSET('Sanitation Data'!$G$4,0,10*ROW('Sanitation Data'!G123)),NA())</f>
        <v>#N/A</v>
      </c>
      <c r="AL129" s="299" t="e">
        <f ca="1">+IF(AND(ISNUMBER(OFFSET('Sanitation Data'!$G$6,0,10*ROW('Sanitation Data'!G123))),'Data Summary'!DA129="Yes"),OFFSET('Sanitation Data'!$G$6,0,10*ROW('Sanitation Data'!G123)),NA())</f>
        <v>#N/A</v>
      </c>
      <c r="AM129" s="299" t="e">
        <f ca="1">+IF(AND(ISNUMBER(OFFSET('Sanitation Data'!$G$10,0,10*ROW('Sanitation Data'!G123))),'Data Summary'!DB129="Yes"),OFFSET('Sanitation Data'!$G$10,0,10*ROW('Sanitation Data'!G123)),NA())</f>
        <v>#N/A</v>
      </c>
      <c r="AN129" s="299" t="e">
        <f ca="1">+IF(AND(ISNUMBER(OFFSET('Sanitation Data'!$G$11,0,10*ROW('Sanitation Data'!G123))),'Data Summary'!DC129="Yes"),OFFSET('Sanitation Data'!$G$11,0,10*ROW('Sanitation Data'!G123)),NA())</f>
        <v>#N/A</v>
      </c>
      <c r="AO129" s="299" t="e">
        <f ca="1">+IF(AND(ISNUMBER(OFFSET('Sanitation Data'!$G$12,0,10*ROW('Sanitation Data'!G123))),'Data Summary'!DD129="Yes"),OFFSET('Sanitation Data'!$G$12,0,10*ROW('Sanitation Data'!G123)),NA())</f>
        <v>#N/A</v>
      </c>
      <c r="AP129" s="299" t="e">
        <f ca="1">+IF(AND(ISNUMBER(OFFSET('Sanitation Data'!$H$4,0,10*ROW('Sanitation Data'!H123))),'Data Summary'!DE129="Yes"),100-OFFSET('Sanitation Data'!$H$4,0,10*ROW('Sanitation Data'!H123)),NA())</f>
        <v>#N/A</v>
      </c>
      <c r="AQ129" s="299" t="e">
        <f ca="1">+IF(AND(ISNUMBER(OFFSET('Sanitation Data'!$H$6,0,10*ROW('Sanitation Data'!H123))),'Data Summary'!DF129="Yes"),OFFSET('Sanitation Data'!$H$6,0,10*ROW('Sanitation Data'!H123)),NA())</f>
        <v>#N/A</v>
      </c>
      <c r="AR129" s="299" t="e">
        <f ca="1">+IF(AND(ISNUMBER(OFFSET('Sanitation Data'!$H$10,0,10*ROW('Sanitation Data'!H123))),'Data Summary'!DG129="Yes"),OFFSET('Sanitation Data'!$H$10,0,10*ROW('Sanitation Data'!H123)),NA())</f>
        <v>#N/A</v>
      </c>
      <c r="AS129" s="299" t="e">
        <f ca="1">+IF(AND(ISNUMBER(OFFSET('Sanitation Data'!$H$11,0,10*ROW('Sanitation Data'!H123))),'Data Summary'!DH129="Yes"),OFFSET('Sanitation Data'!$H$11,0,10*ROW('Sanitation Data'!H123)),NA())</f>
        <v>#N/A</v>
      </c>
      <c r="AT129" s="299" t="e">
        <f ca="1">+IF(AND(ISNUMBER(OFFSET('Sanitation Data'!$H$12,0,10*ROW('Sanitation Data'!H123))),'Data Summary'!DI129="Yes"),OFFSET('Sanitation Data'!$H$12,0,10*ROW('Sanitation Data'!H123)),NA())</f>
        <v>#N/A</v>
      </c>
      <c r="AU129" s="299" t="e">
        <f ca="1">+IF(AND(ISNUMBER(OFFSET('Sanitation Data'!$I$4,0,10*ROW('Sanitation Data'!I123))),'Data Summary'!DJ129="Yes"),100-OFFSET('Sanitation Data'!$I$4,0,10*ROW('Sanitation Data'!I123)),NA())</f>
        <v>#N/A</v>
      </c>
      <c r="AV129" s="299" t="e">
        <f ca="1">+IF(AND(ISNUMBER(OFFSET('Sanitation Data'!$I$6,0,10*ROW('Sanitation Data'!I123))),'Data Summary'!DK129="Yes"),OFFSET('Sanitation Data'!$I$6,0,10*ROW('Sanitation Data'!I123)),NA())</f>
        <v>#N/A</v>
      </c>
      <c r="AW129" s="299" t="e">
        <f ca="1">+IF(AND(ISNUMBER(OFFSET('Sanitation Data'!$I$10,0,10*ROW('Sanitation Data'!I123))),'Data Summary'!DL129="Yes"),OFFSET('Sanitation Data'!$I$10,0,10*ROW('Sanitation Data'!I123)),NA())</f>
        <v>#N/A</v>
      </c>
      <c r="AX129" s="299" t="e">
        <f ca="1">+IF(AND(ISNUMBER(OFFSET('Sanitation Data'!$I$11,0,10*ROW('Sanitation Data'!I123))),'Data Summary'!DM129="Yes"),OFFSET('Sanitation Data'!$I$11,0,10*ROW('Sanitation Data'!I123)),NA())</f>
        <v>#N/A</v>
      </c>
      <c r="AY129" s="299" t="e">
        <f ca="1">+IF(AND(ISNUMBER(OFFSET('Sanitation Data'!$I$12,0,10*ROW('Sanitation Data'!I123))),'Data Summary'!DN129="Yes"),OFFSET('Sanitation Data'!$I$12,0,10*ROW('Sanitation Data'!I123)),NA())</f>
        <v>#N/A</v>
      </c>
      <c r="AZ129" s="300" t="e">
        <f ca="1">+IF(AND(ISNUMBER(OFFSET('Hygiene Data'!$D$5,0,10*ROW('Hygiene Data'!D123))),'Data Summary'!DO129="Yes"),OFFSET('Hygiene Data'!$D$5,0,10*ROW('Hygiene Data'!D123)),NA())</f>
        <v>#N/A</v>
      </c>
      <c r="BA129" s="300" t="e">
        <f ca="1">+IF(AND(ISNUMBER(OFFSET('Hygiene Data'!$D$7,0,10*ROW('Hygiene Data'!D123))),'Data Summary'!DP129="Yes"),OFFSET('Hygiene Data'!$D$7,0,10*ROW('Hygiene Data'!D123)),NA())</f>
        <v>#N/A</v>
      </c>
      <c r="BB129" s="300" t="e">
        <f ca="1">+IF(AND(ISNUMBER(OFFSET('Hygiene Data'!$D$9,0,10*ROW('Hygiene Data'!D123))),'Data Summary'!DQ129="Yes"),OFFSET('Hygiene Data'!$D$9,0,10*ROW('Hygiene Data'!D123)),NA())</f>
        <v>#N/A</v>
      </c>
      <c r="BC129" s="300" t="e">
        <f ca="1">+IF(AND(ISNUMBER(OFFSET('Hygiene Data'!$E$5,0,10*ROW('Hygiene Data'!E123))),'Data Summary'!DR129="Yes"),OFFSET('Hygiene Data'!$E$5,0,10*ROW('Hygiene Data'!E123)),NA())</f>
        <v>#N/A</v>
      </c>
      <c r="BD129" s="300" t="e">
        <f ca="1">+IF(AND(ISNUMBER(OFFSET('Hygiene Data'!$E$7,0,10*ROW('Hygiene Data'!E123))),'Data Summary'!DS129="Yes"),OFFSET('Hygiene Data'!$E$7,0,10*ROW('Hygiene Data'!E123)),NA())</f>
        <v>#N/A</v>
      </c>
      <c r="BE129" s="300" t="e">
        <f ca="1">+IF(AND(ISNUMBER(OFFSET('Hygiene Data'!$E$9,0,10*ROW('Hygiene Data'!E123))),'Data Summary'!DT129="Yes"),OFFSET('Hygiene Data'!$E$9,0,10*ROW('Hygiene Data'!E123)),NA())</f>
        <v>#N/A</v>
      </c>
      <c r="BF129" s="300" t="e">
        <f ca="1">+IF(AND(ISNUMBER(OFFSET('Hygiene Data'!$F$5,0,10*ROW('Hygiene Data'!F123))),'Data Summary'!DU129="Yes"),OFFSET('Hygiene Data'!$F$5,0,10*ROW('Hygiene Data'!F123)),NA())</f>
        <v>#N/A</v>
      </c>
      <c r="BG129" s="300" t="e">
        <f ca="1">+IF(AND(ISNUMBER(OFFSET('Hygiene Data'!$F$7,0,10*ROW('Hygiene Data'!F123))),'Data Summary'!DV129="Yes"),OFFSET('Hygiene Data'!$F$7,0,10*ROW('Hygiene Data'!F123)),NA())</f>
        <v>#N/A</v>
      </c>
      <c r="BH129" s="300" t="e">
        <f ca="1">+IF(AND(ISNUMBER(OFFSET('Hygiene Data'!$F$9,0,10*ROW('Hygiene Data'!F123))),'Data Summary'!DW129="Yes"),OFFSET('Hygiene Data'!$F$9,0,10*ROW('Hygiene Data'!F123)),NA())</f>
        <v>#N/A</v>
      </c>
      <c r="BI129" s="300" t="e">
        <f ca="1">+IF(AND(ISNUMBER(OFFSET('Hygiene Data'!$G$5,0,10*ROW('Hygiene Data'!G123))),'Data Summary'!DX129="Yes"),OFFSET('Hygiene Data'!$G$5,0,10*ROW('Hygiene Data'!G123)),NA())</f>
        <v>#N/A</v>
      </c>
      <c r="BJ129" s="300" t="e">
        <f ca="1">+IF(AND(ISNUMBER(OFFSET('Hygiene Data'!$G$7,0,10*ROW('Hygiene Data'!G123))),'Data Summary'!DY129="Yes"),OFFSET('Hygiene Data'!$G$7,0,10*ROW('Hygiene Data'!G123)),NA())</f>
        <v>#N/A</v>
      </c>
      <c r="BK129" s="300" t="e">
        <f ca="1">+IF(AND(ISNUMBER(OFFSET('Hygiene Data'!$G$9,0,10*ROW('Hygiene Data'!G123))),'Data Summary'!DZ129="Yes"),OFFSET('Hygiene Data'!$G$9,0,10*ROW('Hygiene Data'!G123)),NA())</f>
        <v>#N/A</v>
      </c>
      <c r="BL129" s="300" t="e">
        <f ca="1">+IF(AND(ISNUMBER(OFFSET('Hygiene Data'!$H$5,0,10*ROW('Hygiene Data'!H123))),'Data Summary'!EA129="Yes"),OFFSET('Hygiene Data'!$H$5,0,10*ROW('Hygiene Data'!H123)),NA())</f>
        <v>#N/A</v>
      </c>
      <c r="BM129" s="300" t="e">
        <f ca="1">+IF(AND(ISNUMBER(OFFSET('Hygiene Data'!$H$7,0,10*ROW('Hygiene Data'!H123))),'Data Summary'!EB129="Yes"),OFFSET('Hygiene Data'!$H$7,0,10*ROW('Hygiene Data'!H123)),NA())</f>
        <v>#N/A</v>
      </c>
      <c r="BN129" s="300" t="e">
        <f ca="1">+IF(AND(ISNUMBER(OFFSET('Hygiene Data'!$H$9,0,10*ROW('Hygiene Data'!H123))),'Data Summary'!EC129="Yes"),OFFSET('Hygiene Data'!$H$9,0,10*ROW('Hygiene Data'!H123)),NA())</f>
        <v>#N/A</v>
      </c>
      <c r="BO129" s="300" t="e">
        <f ca="1">+IF(AND(ISNUMBER(OFFSET('Hygiene Data'!$I$5,0,10*ROW('Hygiene Data'!I123))),'Data Summary'!ED129="Yes"),OFFSET('Hygiene Data'!$I$5,0,10*ROW('Hygiene Data'!I123)),NA())</f>
        <v>#N/A</v>
      </c>
      <c r="BP129" s="300" t="e">
        <f ca="1">+IF(AND(ISNUMBER(OFFSET('Hygiene Data'!$I$7,0,10*ROW('Hygiene Data'!I123))),'Data Summary'!EE129="Yes"),OFFSET('Hygiene Data'!$I$7,0,10*ROW('Hygiene Data'!I123)),NA())</f>
        <v>#N/A</v>
      </c>
      <c r="BQ129" s="300" t="e">
        <f ca="1">+IF(AND(ISNUMBER(OFFSET('Hygiene Data'!$I$9,0,10*ROW('Hygiene Data'!I123))),'Data Summary'!EF129="Yes"),OFFSET('Hygiene Data'!$I$9,0,10*ROW('Hygiene Data'!I123)),NA())</f>
        <v>#N/A</v>
      </c>
    </row>
    <row r="130" spans="1:69" x14ac:dyDescent="0.2">
      <c r="A130" s="296" t="e">
        <f ca="1">+RIGHT('Data Summary'!A130,LEN('Data Summary'!A130)-9)</f>
        <v>#VALUE!</v>
      </c>
      <c r="B130" s="270" t="str">
        <f ca="1">+IF(ISTEXT('Data Summary'!B130),'Data Summary'!B130,"")</f>
        <v/>
      </c>
      <c r="C130" s="297" t="e">
        <f ca="1">+VALUE('Data Summary'!C130)</f>
        <v>#VALUE!</v>
      </c>
      <c r="D130" s="298" t="e">
        <f ca="1">+IF(AND(ISNUMBER(OFFSET('Water Data'!$D$4,0,10*ROW('Water Data'!D124))),'Data Summary'!BS130="Yes"),100-OFFSET('Water Data'!$D$4,0,10*ROW('Water Data'!D124)),NA())</f>
        <v>#N/A</v>
      </c>
      <c r="E130" s="298" t="e">
        <f ca="1">+IF(AND(ISNUMBER(OFFSET('Water Data'!$D$6,0,10*ROW('Water Data'!D124))),'Data Summary'!BT130="Yes"),OFFSET('Water Data'!$D$6,0,10*ROW('Water Data'!D124)),NA())</f>
        <v>#N/A</v>
      </c>
      <c r="F130" s="298" t="e">
        <f ca="1">+IF(AND(ISNUMBER(OFFSET('Water Data'!$D$9,0,10*ROW('Water Data'!D124))),'Data Summary'!BU130="Yes"),OFFSET('Water Data'!$D$9,0,10*ROW('Water Data'!D124)),NA())</f>
        <v>#N/A</v>
      </c>
      <c r="G130" s="298" t="e">
        <f ca="1">+IF(AND(ISNUMBER(OFFSET('Water Data'!$E$4,0,10*ROW('Water Data'!E124))),'Data Summary'!BV130="Yes"),100-OFFSET('Water Data'!$E$4,0,10*ROW('Water Data'!E124)),NA())</f>
        <v>#N/A</v>
      </c>
      <c r="H130" s="298" t="e">
        <f ca="1">+IF(AND(ISNUMBER(OFFSET('Water Data'!$E$6,0,10*ROW('Water Data'!E124))),'Data Summary'!BW130="Yes"),OFFSET('Water Data'!$E$6,0,10*ROW('Water Data'!E124)),NA())</f>
        <v>#N/A</v>
      </c>
      <c r="I130" s="298" t="e">
        <f ca="1">+IF(AND(ISNUMBER(OFFSET('Water Data'!$E$9,0,10*ROW('Water Data'!E124))),'Data Summary'!BX130="Yes"),OFFSET('Water Data'!$E$9,0,10*ROW('Water Data'!E124)),NA())</f>
        <v>#N/A</v>
      </c>
      <c r="J130" s="298" t="e">
        <f ca="1">+IF(AND(ISNUMBER(OFFSET('Water Data'!$F$4,0,10*ROW('Water Data'!F124))),'Data Summary'!BY130="Yes"),100-OFFSET('Water Data'!$F$4,0,10*ROW('Water Data'!F124)),NA())</f>
        <v>#N/A</v>
      </c>
      <c r="K130" s="298" t="e">
        <f ca="1">+IF(AND(ISNUMBER(OFFSET('Water Data'!$F$6,0,10*ROW('Water Data'!F124))),'Data Summary'!BZ130="Yes"),OFFSET('Water Data'!$F$6,0,10*ROW('Water Data'!F124)),NA())</f>
        <v>#N/A</v>
      </c>
      <c r="L130" s="298" t="e">
        <f ca="1">+IF(AND(ISNUMBER(OFFSET('Water Data'!$F$9,0,10*ROW('Water Data'!F124))),'Data Summary'!CA130="Yes"),OFFSET('Water Data'!$F$9,0,10*ROW('Water Data'!F124)),NA())</f>
        <v>#N/A</v>
      </c>
      <c r="M130" s="298" t="e">
        <f ca="1">+IF(AND(ISNUMBER(OFFSET('Water Data'!$G$4,0,10*ROW('Water Data'!G124))),'Data Summary'!CB130="Yes"),100-OFFSET('Water Data'!$G$4,0,10*ROW('Water Data'!G124)),NA())</f>
        <v>#N/A</v>
      </c>
      <c r="N130" s="298" t="e">
        <f ca="1">+IF(AND(ISNUMBER(OFFSET('Water Data'!$G$6,0,10*ROW('Water Data'!G124))),'Data Summary'!CC130="Yes"),OFFSET('Water Data'!$G$6,0,10*ROW('Water Data'!G124)),NA())</f>
        <v>#N/A</v>
      </c>
      <c r="O130" s="298" t="e">
        <f ca="1">+IF(AND(ISNUMBER(OFFSET('Water Data'!$G$9,0,10*ROW('Water Data'!G124))),'Data Summary'!CD130="Yes"),OFFSET('Water Data'!$G$9,0,10*ROW('Water Data'!G124)),NA())</f>
        <v>#N/A</v>
      </c>
      <c r="P130" s="298" t="e">
        <f ca="1">+IF(AND(ISNUMBER(OFFSET('Water Data'!$H$4,0,10*ROW('Water Data'!H124))),'Data Summary'!CE130="Yes"),100-OFFSET('Water Data'!$H$4,0,10*ROW('Water Data'!H124)),NA())</f>
        <v>#N/A</v>
      </c>
      <c r="Q130" s="298" t="e">
        <f ca="1">+IF(AND(ISNUMBER(OFFSET('Water Data'!$H$6,0,10*ROW('Water Data'!H124))),'Data Summary'!CF130="Yes"),OFFSET('Water Data'!$H$6,0,10*ROW('Water Data'!H124)),NA())</f>
        <v>#N/A</v>
      </c>
      <c r="R130" s="298" t="e">
        <f ca="1">+IF(AND(ISNUMBER(OFFSET('Water Data'!$H$9,0,10*ROW('Water Data'!H124))),'Data Summary'!CG130="Yes"),OFFSET('Water Data'!$H$9,0,10*ROW('Water Data'!H124)),NA())</f>
        <v>#N/A</v>
      </c>
      <c r="S130" s="298" t="e">
        <f ca="1">+IF(AND(ISNUMBER(OFFSET('Water Data'!$I$4,0,10*ROW('Water Data'!I124))),'Data Summary'!CH130="Yes"),100-OFFSET('Water Data'!$I$4,0,10*ROW('Water Data'!I124)),NA())</f>
        <v>#N/A</v>
      </c>
      <c r="T130" s="298" t="e">
        <f ca="1">+IF(AND(ISNUMBER(OFFSET('Water Data'!$I$6,0,10*ROW('Water Data'!I124))),'Data Summary'!CI130="Yes"),OFFSET('Water Data'!$I$6,0,10*ROW('Water Data'!I124)),NA())</f>
        <v>#N/A</v>
      </c>
      <c r="U130" s="298" t="e">
        <f ca="1">+IF(AND(ISNUMBER(OFFSET('Water Data'!$I$9,0,10*ROW('Water Data'!I124))),'Data Summary'!CJ130="Yes"),OFFSET('Water Data'!$I$9,0,10*ROW('Water Data'!I124)),NA())</f>
        <v>#N/A</v>
      </c>
      <c r="V130" s="299" t="e">
        <f ca="1">+IF(AND(ISNUMBER(OFFSET('Sanitation Data'!$D$4,0,10*ROW('Sanitation Data'!D124))),'Data Summary'!CK130="Yes"),100-OFFSET('Sanitation Data'!$D$4,0,10*ROW('Sanitation Data'!D124)),NA())</f>
        <v>#N/A</v>
      </c>
      <c r="W130" s="299" t="e">
        <f ca="1">+IF(AND(ISNUMBER(OFFSET('Sanitation Data'!$D$6,0,10*ROW('Sanitation Data'!D124))),'Data Summary'!CL130="Yes"),OFFSET('Sanitation Data'!$D$6,0,10*ROW('Sanitation Data'!D124)),NA())</f>
        <v>#N/A</v>
      </c>
      <c r="X130" s="299" t="e">
        <f ca="1">+IF(AND(ISNUMBER(OFFSET('Sanitation Data'!$D$10,0,10*ROW('Sanitation Data'!D124))),'Data Summary'!CM130="Yes"),OFFSET('Sanitation Data'!$D$10,0,10*ROW('Sanitation Data'!D124)),NA())</f>
        <v>#N/A</v>
      </c>
      <c r="Y130" s="299" t="e">
        <f ca="1">+IF(AND(ISNUMBER(OFFSET('Sanitation Data'!$D$11,0,10*ROW('Sanitation Data'!D124))),'Data Summary'!CN130="Yes"),OFFSET('Sanitation Data'!$D$11,0,10*ROW('Sanitation Data'!D124)),NA())</f>
        <v>#N/A</v>
      </c>
      <c r="Z130" s="299" t="e">
        <f ca="1">+IF(AND(ISNUMBER(OFFSET('Sanitation Data'!$D$12,0,10*ROW('Sanitation Data'!D124))),'Data Summary'!CO130="Yes"),OFFSET('Sanitation Data'!$D$12,0,10*ROW('Sanitation Data'!D124)),NA())</f>
        <v>#N/A</v>
      </c>
      <c r="AA130" s="299" t="e">
        <f ca="1">+IF(AND(ISNUMBER(OFFSET('Sanitation Data'!$E$4,0,10*ROW('Sanitation Data'!E124))),'Data Summary'!CP130="Yes"),100-OFFSET('Sanitation Data'!$E$4,0,10*ROW('Sanitation Data'!E124)),NA())</f>
        <v>#N/A</v>
      </c>
      <c r="AB130" s="299" t="e">
        <f ca="1">+IF(AND(ISNUMBER(OFFSET('Sanitation Data'!$E$6,0,10*ROW('Sanitation Data'!E124))),'Data Summary'!CQ130="Yes"),OFFSET('Sanitation Data'!$E$6,0,10*ROW('Sanitation Data'!E124)),NA())</f>
        <v>#N/A</v>
      </c>
      <c r="AC130" s="299" t="e">
        <f ca="1">+IF(AND(ISNUMBER(OFFSET('Sanitation Data'!$E$10,0,10*ROW('Sanitation Data'!E124))),'Data Summary'!CR130="Yes"),OFFSET('Sanitation Data'!$E$10,0,10*ROW('Sanitation Data'!E124)),NA())</f>
        <v>#N/A</v>
      </c>
      <c r="AD130" s="299" t="e">
        <f ca="1">+IF(AND(ISNUMBER(OFFSET('Sanitation Data'!$E$11,0,10*ROW('Sanitation Data'!E124))),'Data Summary'!CS130="Yes"),OFFSET('Sanitation Data'!$E$11,0,10*ROW('Sanitation Data'!E124)),NA())</f>
        <v>#N/A</v>
      </c>
      <c r="AE130" s="299" t="e">
        <f ca="1">+IF(AND(ISNUMBER(OFFSET('Sanitation Data'!$E$12,0,10*ROW('Sanitation Data'!E124))),'Data Summary'!CT130="Yes"),OFFSET('Sanitation Data'!$E$12,0,10*ROW('Sanitation Data'!E124)),NA())</f>
        <v>#N/A</v>
      </c>
      <c r="AF130" s="299" t="e">
        <f ca="1">+IF(AND(ISNUMBER(OFFSET('Sanitation Data'!$F$4,0,10*ROW('Sanitation Data'!F124))),'Data Summary'!CU130="Yes"),100-OFFSET('Sanitation Data'!$F$4,0,10*ROW('Sanitation Data'!F124)),NA())</f>
        <v>#N/A</v>
      </c>
      <c r="AG130" s="299" t="e">
        <f ca="1">+IF(AND(ISNUMBER(OFFSET('Sanitation Data'!$F$6,0,10*ROW('Sanitation Data'!F124))),'Data Summary'!CV130="Yes"),OFFSET('Sanitation Data'!$F$6,0,10*ROW('Sanitation Data'!F124)),NA())</f>
        <v>#N/A</v>
      </c>
      <c r="AH130" s="299" t="e">
        <f ca="1">+IF(AND(ISNUMBER(OFFSET('Sanitation Data'!$F$10,0,10*ROW('Sanitation Data'!F124))),'Data Summary'!CW130="Yes"),OFFSET('Sanitation Data'!$F$10,0,10*ROW('Sanitation Data'!F124)),NA())</f>
        <v>#N/A</v>
      </c>
      <c r="AI130" s="299" t="e">
        <f ca="1">+IF(AND(ISNUMBER(OFFSET('Sanitation Data'!$F$11,0,10*ROW('Sanitation Data'!F124))),'Data Summary'!CX130="Yes"),OFFSET('Sanitation Data'!$F$11,0,10*ROW('Sanitation Data'!F124)),NA())</f>
        <v>#N/A</v>
      </c>
      <c r="AJ130" s="299" t="e">
        <f ca="1">+IF(AND(ISNUMBER(OFFSET('Sanitation Data'!$F$12,0,10*ROW('Sanitation Data'!F124))),'Data Summary'!CY130="Yes"),OFFSET('Sanitation Data'!$F$12,0,10*ROW('Sanitation Data'!F124)),NA())</f>
        <v>#N/A</v>
      </c>
      <c r="AK130" s="299" t="e">
        <f ca="1">+IF(AND(ISNUMBER(OFFSET('Sanitation Data'!$G$4,0,10*ROW('Sanitation Data'!G124))),'Data Summary'!CZ130="Yes"),100-OFFSET('Sanitation Data'!$G$4,0,10*ROW('Sanitation Data'!G124)),NA())</f>
        <v>#N/A</v>
      </c>
      <c r="AL130" s="299" t="e">
        <f ca="1">+IF(AND(ISNUMBER(OFFSET('Sanitation Data'!$G$6,0,10*ROW('Sanitation Data'!G124))),'Data Summary'!DA130="Yes"),OFFSET('Sanitation Data'!$G$6,0,10*ROW('Sanitation Data'!G124)),NA())</f>
        <v>#N/A</v>
      </c>
      <c r="AM130" s="299" t="e">
        <f ca="1">+IF(AND(ISNUMBER(OFFSET('Sanitation Data'!$G$10,0,10*ROW('Sanitation Data'!G124))),'Data Summary'!DB130="Yes"),OFFSET('Sanitation Data'!$G$10,0,10*ROW('Sanitation Data'!G124)),NA())</f>
        <v>#N/A</v>
      </c>
      <c r="AN130" s="299" t="e">
        <f ca="1">+IF(AND(ISNUMBER(OFFSET('Sanitation Data'!$G$11,0,10*ROW('Sanitation Data'!G124))),'Data Summary'!DC130="Yes"),OFFSET('Sanitation Data'!$G$11,0,10*ROW('Sanitation Data'!G124)),NA())</f>
        <v>#N/A</v>
      </c>
      <c r="AO130" s="299" t="e">
        <f ca="1">+IF(AND(ISNUMBER(OFFSET('Sanitation Data'!$G$12,0,10*ROW('Sanitation Data'!G124))),'Data Summary'!DD130="Yes"),OFFSET('Sanitation Data'!$G$12,0,10*ROW('Sanitation Data'!G124)),NA())</f>
        <v>#N/A</v>
      </c>
      <c r="AP130" s="299" t="e">
        <f ca="1">+IF(AND(ISNUMBER(OFFSET('Sanitation Data'!$H$4,0,10*ROW('Sanitation Data'!H124))),'Data Summary'!DE130="Yes"),100-OFFSET('Sanitation Data'!$H$4,0,10*ROW('Sanitation Data'!H124)),NA())</f>
        <v>#N/A</v>
      </c>
      <c r="AQ130" s="299" t="e">
        <f ca="1">+IF(AND(ISNUMBER(OFFSET('Sanitation Data'!$H$6,0,10*ROW('Sanitation Data'!H124))),'Data Summary'!DF130="Yes"),OFFSET('Sanitation Data'!$H$6,0,10*ROW('Sanitation Data'!H124)),NA())</f>
        <v>#N/A</v>
      </c>
      <c r="AR130" s="299" t="e">
        <f ca="1">+IF(AND(ISNUMBER(OFFSET('Sanitation Data'!$H$10,0,10*ROW('Sanitation Data'!H124))),'Data Summary'!DG130="Yes"),OFFSET('Sanitation Data'!$H$10,0,10*ROW('Sanitation Data'!H124)),NA())</f>
        <v>#N/A</v>
      </c>
      <c r="AS130" s="299" t="e">
        <f ca="1">+IF(AND(ISNUMBER(OFFSET('Sanitation Data'!$H$11,0,10*ROW('Sanitation Data'!H124))),'Data Summary'!DH130="Yes"),OFFSET('Sanitation Data'!$H$11,0,10*ROW('Sanitation Data'!H124)),NA())</f>
        <v>#N/A</v>
      </c>
      <c r="AT130" s="299" t="e">
        <f ca="1">+IF(AND(ISNUMBER(OFFSET('Sanitation Data'!$H$12,0,10*ROW('Sanitation Data'!H124))),'Data Summary'!DI130="Yes"),OFFSET('Sanitation Data'!$H$12,0,10*ROW('Sanitation Data'!H124)),NA())</f>
        <v>#N/A</v>
      </c>
      <c r="AU130" s="299" t="e">
        <f ca="1">+IF(AND(ISNUMBER(OFFSET('Sanitation Data'!$I$4,0,10*ROW('Sanitation Data'!I124))),'Data Summary'!DJ130="Yes"),100-OFFSET('Sanitation Data'!$I$4,0,10*ROW('Sanitation Data'!I124)),NA())</f>
        <v>#N/A</v>
      </c>
      <c r="AV130" s="299" t="e">
        <f ca="1">+IF(AND(ISNUMBER(OFFSET('Sanitation Data'!$I$6,0,10*ROW('Sanitation Data'!I124))),'Data Summary'!DK130="Yes"),OFFSET('Sanitation Data'!$I$6,0,10*ROW('Sanitation Data'!I124)),NA())</f>
        <v>#N/A</v>
      </c>
      <c r="AW130" s="299" t="e">
        <f ca="1">+IF(AND(ISNUMBER(OFFSET('Sanitation Data'!$I$10,0,10*ROW('Sanitation Data'!I124))),'Data Summary'!DL130="Yes"),OFFSET('Sanitation Data'!$I$10,0,10*ROW('Sanitation Data'!I124)),NA())</f>
        <v>#N/A</v>
      </c>
      <c r="AX130" s="299" t="e">
        <f ca="1">+IF(AND(ISNUMBER(OFFSET('Sanitation Data'!$I$11,0,10*ROW('Sanitation Data'!I124))),'Data Summary'!DM130="Yes"),OFFSET('Sanitation Data'!$I$11,0,10*ROW('Sanitation Data'!I124)),NA())</f>
        <v>#N/A</v>
      </c>
      <c r="AY130" s="299" t="e">
        <f ca="1">+IF(AND(ISNUMBER(OFFSET('Sanitation Data'!$I$12,0,10*ROW('Sanitation Data'!I124))),'Data Summary'!DN130="Yes"),OFFSET('Sanitation Data'!$I$12,0,10*ROW('Sanitation Data'!I124)),NA())</f>
        <v>#N/A</v>
      </c>
      <c r="AZ130" s="300" t="e">
        <f ca="1">+IF(AND(ISNUMBER(OFFSET('Hygiene Data'!$D$5,0,10*ROW('Hygiene Data'!D124))),'Data Summary'!DO130="Yes"),OFFSET('Hygiene Data'!$D$5,0,10*ROW('Hygiene Data'!D124)),NA())</f>
        <v>#N/A</v>
      </c>
      <c r="BA130" s="300" t="e">
        <f ca="1">+IF(AND(ISNUMBER(OFFSET('Hygiene Data'!$D$7,0,10*ROW('Hygiene Data'!D124))),'Data Summary'!DP130="Yes"),OFFSET('Hygiene Data'!$D$7,0,10*ROW('Hygiene Data'!D124)),NA())</f>
        <v>#N/A</v>
      </c>
      <c r="BB130" s="300" t="e">
        <f ca="1">+IF(AND(ISNUMBER(OFFSET('Hygiene Data'!$D$9,0,10*ROW('Hygiene Data'!D124))),'Data Summary'!DQ130="Yes"),OFFSET('Hygiene Data'!$D$9,0,10*ROW('Hygiene Data'!D124)),NA())</f>
        <v>#N/A</v>
      </c>
      <c r="BC130" s="300" t="e">
        <f ca="1">+IF(AND(ISNUMBER(OFFSET('Hygiene Data'!$E$5,0,10*ROW('Hygiene Data'!E124))),'Data Summary'!DR130="Yes"),OFFSET('Hygiene Data'!$E$5,0,10*ROW('Hygiene Data'!E124)),NA())</f>
        <v>#N/A</v>
      </c>
      <c r="BD130" s="300" t="e">
        <f ca="1">+IF(AND(ISNUMBER(OFFSET('Hygiene Data'!$E$7,0,10*ROW('Hygiene Data'!E124))),'Data Summary'!DS130="Yes"),OFFSET('Hygiene Data'!$E$7,0,10*ROW('Hygiene Data'!E124)),NA())</f>
        <v>#N/A</v>
      </c>
      <c r="BE130" s="300" t="e">
        <f ca="1">+IF(AND(ISNUMBER(OFFSET('Hygiene Data'!$E$9,0,10*ROW('Hygiene Data'!E124))),'Data Summary'!DT130="Yes"),OFFSET('Hygiene Data'!$E$9,0,10*ROW('Hygiene Data'!E124)),NA())</f>
        <v>#N/A</v>
      </c>
      <c r="BF130" s="300" t="e">
        <f ca="1">+IF(AND(ISNUMBER(OFFSET('Hygiene Data'!$F$5,0,10*ROW('Hygiene Data'!F124))),'Data Summary'!DU130="Yes"),OFFSET('Hygiene Data'!$F$5,0,10*ROW('Hygiene Data'!F124)),NA())</f>
        <v>#N/A</v>
      </c>
      <c r="BG130" s="300" t="e">
        <f ca="1">+IF(AND(ISNUMBER(OFFSET('Hygiene Data'!$F$7,0,10*ROW('Hygiene Data'!F124))),'Data Summary'!DV130="Yes"),OFFSET('Hygiene Data'!$F$7,0,10*ROW('Hygiene Data'!F124)),NA())</f>
        <v>#N/A</v>
      </c>
      <c r="BH130" s="300" t="e">
        <f ca="1">+IF(AND(ISNUMBER(OFFSET('Hygiene Data'!$F$9,0,10*ROW('Hygiene Data'!F124))),'Data Summary'!DW130="Yes"),OFFSET('Hygiene Data'!$F$9,0,10*ROW('Hygiene Data'!F124)),NA())</f>
        <v>#N/A</v>
      </c>
      <c r="BI130" s="300" t="e">
        <f ca="1">+IF(AND(ISNUMBER(OFFSET('Hygiene Data'!$G$5,0,10*ROW('Hygiene Data'!G124))),'Data Summary'!DX130="Yes"),OFFSET('Hygiene Data'!$G$5,0,10*ROW('Hygiene Data'!G124)),NA())</f>
        <v>#N/A</v>
      </c>
      <c r="BJ130" s="300" t="e">
        <f ca="1">+IF(AND(ISNUMBER(OFFSET('Hygiene Data'!$G$7,0,10*ROW('Hygiene Data'!G124))),'Data Summary'!DY130="Yes"),OFFSET('Hygiene Data'!$G$7,0,10*ROW('Hygiene Data'!G124)),NA())</f>
        <v>#N/A</v>
      </c>
      <c r="BK130" s="300" t="e">
        <f ca="1">+IF(AND(ISNUMBER(OFFSET('Hygiene Data'!$G$9,0,10*ROW('Hygiene Data'!G124))),'Data Summary'!DZ130="Yes"),OFFSET('Hygiene Data'!$G$9,0,10*ROW('Hygiene Data'!G124)),NA())</f>
        <v>#N/A</v>
      </c>
      <c r="BL130" s="300" t="e">
        <f ca="1">+IF(AND(ISNUMBER(OFFSET('Hygiene Data'!$H$5,0,10*ROW('Hygiene Data'!H124))),'Data Summary'!EA130="Yes"),OFFSET('Hygiene Data'!$H$5,0,10*ROW('Hygiene Data'!H124)),NA())</f>
        <v>#N/A</v>
      </c>
      <c r="BM130" s="300" t="e">
        <f ca="1">+IF(AND(ISNUMBER(OFFSET('Hygiene Data'!$H$7,0,10*ROW('Hygiene Data'!H124))),'Data Summary'!EB130="Yes"),OFFSET('Hygiene Data'!$H$7,0,10*ROW('Hygiene Data'!H124)),NA())</f>
        <v>#N/A</v>
      </c>
      <c r="BN130" s="300" t="e">
        <f ca="1">+IF(AND(ISNUMBER(OFFSET('Hygiene Data'!$H$9,0,10*ROW('Hygiene Data'!H124))),'Data Summary'!EC130="Yes"),OFFSET('Hygiene Data'!$H$9,0,10*ROW('Hygiene Data'!H124)),NA())</f>
        <v>#N/A</v>
      </c>
      <c r="BO130" s="300" t="e">
        <f ca="1">+IF(AND(ISNUMBER(OFFSET('Hygiene Data'!$I$5,0,10*ROW('Hygiene Data'!I124))),'Data Summary'!ED130="Yes"),OFFSET('Hygiene Data'!$I$5,0,10*ROW('Hygiene Data'!I124)),NA())</f>
        <v>#N/A</v>
      </c>
      <c r="BP130" s="300" t="e">
        <f ca="1">+IF(AND(ISNUMBER(OFFSET('Hygiene Data'!$I$7,0,10*ROW('Hygiene Data'!I124))),'Data Summary'!EE130="Yes"),OFFSET('Hygiene Data'!$I$7,0,10*ROW('Hygiene Data'!I124)),NA())</f>
        <v>#N/A</v>
      </c>
      <c r="BQ130" s="300" t="e">
        <f ca="1">+IF(AND(ISNUMBER(OFFSET('Hygiene Data'!$I$9,0,10*ROW('Hygiene Data'!I124))),'Data Summary'!EF130="Yes"),OFFSET('Hygiene Data'!$I$9,0,10*ROW('Hygiene Data'!I124)),NA())</f>
        <v>#N/A</v>
      </c>
    </row>
    <row r="131" spans="1:69" x14ac:dyDescent="0.2">
      <c r="A131" s="296" t="e">
        <f ca="1">+RIGHT('Data Summary'!A131,LEN('Data Summary'!A131)-9)</f>
        <v>#VALUE!</v>
      </c>
      <c r="B131" s="270" t="str">
        <f ca="1">+IF(ISTEXT('Data Summary'!B131),'Data Summary'!B131,"")</f>
        <v/>
      </c>
      <c r="C131" s="297" t="e">
        <f ca="1">+VALUE('Data Summary'!C131)</f>
        <v>#VALUE!</v>
      </c>
      <c r="D131" s="298" t="e">
        <f ca="1">+IF(AND(ISNUMBER(OFFSET('Water Data'!$D$4,0,10*ROW('Water Data'!D125))),'Data Summary'!BS131="Yes"),100-OFFSET('Water Data'!$D$4,0,10*ROW('Water Data'!D125)),NA())</f>
        <v>#N/A</v>
      </c>
      <c r="E131" s="298" t="e">
        <f ca="1">+IF(AND(ISNUMBER(OFFSET('Water Data'!$D$6,0,10*ROW('Water Data'!D125))),'Data Summary'!BT131="Yes"),OFFSET('Water Data'!$D$6,0,10*ROW('Water Data'!D125)),NA())</f>
        <v>#N/A</v>
      </c>
      <c r="F131" s="298" t="e">
        <f ca="1">+IF(AND(ISNUMBER(OFFSET('Water Data'!$D$9,0,10*ROW('Water Data'!D125))),'Data Summary'!BU131="Yes"),OFFSET('Water Data'!$D$9,0,10*ROW('Water Data'!D125)),NA())</f>
        <v>#N/A</v>
      </c>
      <c r="G131" s="298" t="e">
        <f ca="1">+IF(AND(ISNUMBER(OFFSET('Water Data'!$E$4,0,10*ROW('Water Data'!E125))),'Data Summary'!BV131="Yes"),100-OFFSET('Water Data'!$E$4,0,10*ROW('Water Data'!E125)),NA())</f>
        <v>#N/A</v>
      </c>
      <c r="H131" s="298" t="e">
        <f ca="1">+IF(AND(ISNUMBER(OFFSET('Water Data'!$E$6,0,10*ROW('Water Data'!E125))),'Data Summary'!BW131="Yes"),OFFSET('Water Data'!$E$6,0,10*ROW('Water Data'!E125)),NA())</f>
        <v>#N/A</v>
      </c>
      <c r="I131" s="298" t="e">
        <f ca="1">+IF(AND(ISNUMBER(OFFSET('Water Data'!$E$9,0,10*ROW('Water Data'!E125))),'Data Summary'!BX131="Yes"),OFFSET('Water Data'!$E$9,0,10*ROW('Water Data'!E125)),NA())</f>
        <v>#N/A</v>
      </c>
      <c r="J131" s="298" t="e">
        <f ca="1">+IF(AND(ISNUMBER(OFFSET('Water Data'!$F$4,0,10*ROW('Water Data'!F125))),'Data Summary'!BY131="Yes"),100-OFFSET('Water Data'!$F$4,0,10*ROW('Water Data'!F125)),NA())</f>
        <v>#N/A</v>
      </c>
      <c r="K131" s="298" t="e">
        <f ca="1">+IF(AND(ISNUMBER(OFFSET('Water Data'!$F$6,0,10*ROW('Water Data'!F125))),'Data Summary'!BZ131="Yes"),OFFSET('Water Data'!$F$6,0,10*ROW('Water Data'!F125)),NA())</f>
        <v>#N/A</v>
      </c>
      <c r="L131" s="298" t="e">
        <f ca="1">+IF(AND(ISNUMBER(OFFSET('Water Data'!$F$9,0,10*ROW('Water Data'!F125))),'Data Summary'!CA131="Yes"),OFFSET('Water Data'!$F$9,0,10*ROW('Water Data'!F125)),NA())</f>
        <v>#N/A</v>
      </c>
      <c r="M131" s="298" t="e">
        <f ca="1">+IF(AND(ISNUMBER(OFFSET('Water Data'!$G$4,0,10*ROW('Water Data'!G125))),'Data Summary'!CB131="Yes"),100-OFFSET('Water Data'!$G$4,0,10*ROW('Water Data'!G125)),NA())</f>
        <v>#N/A</v>
      </c>
      <c r="N131" s="298" t="e">
        <f ca="1">+IF(AND(ISNUMBER(OFFSET('Water Data'!$G$6,0,10*ROW('Water Data'!G125))),'Data Summary'!CC131="Yes"),OFFSET('Water Data'!$G$6,0,10*ROW('Water Data'!G125)),NA())</f>
        <v>#N/A</v>
      </c>
      <c r="O131" s="298" t="e">
        <f ca="1">+IF(AND(ISNUMBER(OFFSET('Water Data'!$G$9,0,10*ROW('Water Data'!G125))),'Data Summary'!CD131="Yes"),OFFSET('Water Data'!$G$9,0,10*ROW('Water Data'!G125)),NA())</f>
        <v>#N/A</v>
      </c>
      <c r="P131" s="298" t="e">
        <f ca="1">+IF(AND(ISNUMBER(OFFSET('Water Data'!$H$4,0,10*ROW('Water Data'!H125))),'Data Summary'!CE131="Yes"),100-OFFSET('Water Data'!$H$4,0,10*ROW('Water Data'!H125)),NA())</f>
        <v>#N/A</v>
      </c>
      <c r="Q131" s="298" t="e">
        <f ca="1">+IF(AND(ISNUMBER(OFFSET('Water Data'!$H$6,0,10*ROW('Water Data'!H125))),'Data Summary'!CF131="Yes"),OFFSET('Water Data'!$H$6,0,10*ROW('Water Data'!H125)),NA())</f>
        <v>#N/A</v>
      </c>
      <c r="R131" s="298" t="e">
        <f ca="1">+IF(AND(ISNUMBER(OFFSET('Water Data'!$H$9,0,10*ROW('Water Data'!H125))),'Data Summary'!CG131="Yes"),OFFSET('Water Data'!$H$9,0,10*ROW('Water Data'!H125)),NA())</f>
        <v>#N/A</v>
      </c>
      <c r="S131" s="298" t="e">
        <f ca="1">+IF(AND(ISNUMBER(OFFSET('Water Data'!$I$4,0,10*ROW('Water Data'!I125))),'Data Summary'!CH131="Yes"),100-OFFSET('Water Data'!$I$4,0,10*ROW('Water Data'!I125)),NA())</f>
        <v>#N/A</v>
      </c>
      <c r="T131" s="298" t="e">
        <f ca="1">+IF(AND(ISNUMBER(OFFSET('Water Data'!$I$6,0,10*ROW('Water Data'!I125))),'Data Summary'!CI131="Yes"),OFFSET('Water Data'!$I$6,0,10*ROW('Water Data'!I125)),NA())</f>
        <v>#N/A</v>
      </c>
      <c r="U131" s="298" t="e">
        <f ca="1">+IF(AND(ISNUMBER(OFFSET('Water Data'!$I$9,0,10*ROW('Water Data'!I125))),'Data Summary'!CJ131="Yes"),OFFSET('Water Data'!$I$9,0,10*ROW('Water Data'!I125)),NA())</f>
        <v>#N/A</v>
      </c>
      <c r="V131" s="299" t="e">
        <f ca="1">+IF(AND(ISNUMBER(OFFSET('Sanitation Data'!$D$4,0,10*ROW('Sanitation Data'!D125))),'Data Summary'!CK131="Yes"),100-OFFSET('Sanitation Data'!$D$4,0,10*ROW('Sanitation Data'!D125)),NA())</f>
        <v>#N/A</v>
      </c>
      <c r="W131" s="299" t="e">
        <f ca="1">+IF(AND(ISNUMBER(OFFSET('Sanitation Data'!$D$6,0,10*ROW('Sanitation Data'!D125))),'Data Summary'!CL131="Yes"),OFFSET('Sanitation Data'!$D$6,0,10*ROW('Sanitation Data'!D125)),NA())</f>
        <v>#N/A</v>
      </c>
      <c r="X131" s="299" t="e">
        <f ca="1">+IF(AND(ISNUMBER(OFFSET('Sanitation Data'!$D$10,0,10*ROW('Sanitation Data'!D125))),'Data Summary'!CM131="Yes"),OFFSET('Sanitation Data'!$D$10,0,10*ROW('Sanitation Data'!D125)),NA())</f>
        <v>#N/A</v>
      </c>
      <c r="Y131" s="299" t="e">
        <f ca="1">+IF(AND(ISNUMBER(OFFSET('Sanitation Data'!$D$11,0,10*ROW('Sanitation Data'!D125))),'Data Summary'!CN131="Yes"),OFFSET('Sanitation Data'!$D$11,0,10*ROW('Sanitation Data'!D125)),NA())</f>
        <v>#N/A</v>
      </c>
      <c r="Z131" s="299" t="e">
        <f ca="1">+IF(AND(ISNUMBER(OFFSET('Sanitation Data'!$D$12,0,10*ROW('Sanitation Data'!D125))),'Data Summary'!CO131="Yes"),OFFSET('Sanitation Data'!$D$12,0,10*ROW('Sanitation Data'!D125)),NA())</f>
        <v>#N/A</v>
      </c>
      <c r="AA131" s="299" t="e">
        <f ca="1">+IF(AND(ISNUMBER(OFFSET('Sanitation Data'!$E$4,0,10*ROW('Sanitation Data'!E125))),'Data Summary'!CP131="Yes"),100-OFFSET('Sanitation Data'!$E$4,0,10*ROW('Sanitation Data'!E125)),NA())</f>
        <v>#N/A</v>
      </c>
      <c r="AB131" s="299" t="e">
        <f ca="1">+IF(AND(ISNUMBER(OFFSET('Sanitation Data'!$E$6,0,10*ROW('Sanitation Data'!E125))),'Data Summary'!CQ131="Yes"),OFFSET('Sanitation Data'!$E$6,0,10*ROW('Sanitation Data'!E125)),NA())</f>
        <v>#N/A</v>
      </c>
      <c r="AC131" s="299" t="e">
        <f ca="1">+IF(AND(ISNUMBER(OFFSET('Sanitation Data'!$E$10,0,10*ROW('Sanitation Data'!E125))),'Data Summary'!CR131="Yes"),OFFSET('Sanitation Data'!$E$10,0,10*ROW('Sanitation Data'!E125)),NA())</f>
        <v>#N/A</v>
      </c>
      <c r="AD131" s="299" t="e">
        <f ca="1">+IF(AND(ISNUMBER(OFFSET('Sanitation Data'!$E$11,0,10*ROW('Sanitation Data'!E125))),'Data Summary'!CS131="Yes"),OFFSET('Sanitation Data'!$E$11,0,10*ROW('Sanitation Data'!E125)),NA())</f>
        <v>#N/A</v>
      </c>
      <c r="AE131" s="299" t="e">
        <f ca="1">+IF(AND(ISNUMBER(OFFSET('Sanitation Data'!$E$12,0,10*ROW('Sanitation Data'!E125))),'Data Summary'!CT131="Yes"),OFFSET('Sanitation Data'!$E$12,0,10*ROW('Sanitation Data'!E125)),NA())</f>
        <v>#N/A</v>
      </c>
      <c r="AF131" s="299" t="e">
        <f ca="1">+IF(AND(ISNUMBER(OFFSET('Sanitation Data'!$F$4,0,10*ROW('Sanitation Data'!F125))),'Data Summary'!CU131="Yes"),100-OFFSET('Sanitation Data'!$F$4,0,10*ROW('Sanitation Data'!F125)),NA())</f>
        <v>#N/A</v>
      </c>
      <c r="AG131" s="299" t="e">
        <f ca="1">+IF(AND(ISNUMBER(OFFSET('Sanitation Data'!$F$6,0,10*ROW('Sanitation Data'!F125))),'Data Summary'!CV131="Yes"),OFFSET('Sanitation Data'!$F$6,0,10*ROW('Sanitation Data'!F125)),NA())</f>
        <v>#N/A</v>
      </c>
      <c r="AH131" s="299" t="e">
        <f ca="1">+IF(AND(ISNUMBER(OFFSET('Sanitation Data'!$F$10,0,10*ROW('Sanitation Data'!F125))),'Data Summary'!CW131="Yes"),OFFSET('Sanitation Data'!$F$10,0,10*ROW('Sanitation Data'!F125)),NA())</f>
        <v>#N/A</v>
      </c>
      <c r="AI131" s="299" t="e">
        <f ca="1">+IF(AND(ISNUMBER(OFFSET('Sanitation Data'!$F$11,0,10*ROW('Sanitation Data'!F125))),'Data Summary'!CX131="Yes"),OFFSET('Sanitation Data'!$F$11,0,10*ROW('Sanitation Data'!F125)),NA())</f>
        <v>#N/A</v>
      </c>
      <c r="AJ131" s="299" t="e">
        <f ca="1">+IF(AND(ISNUMBER(OFFSET('Sanitation Data'!$F$12,0,10*ROW('Sanitation Data'!F125))),'Data Summary'!CY131="Yes"),OFFSET('Sanitation Data'!$F$12,0,10*ROW('Sanitation Data'!F125)),NA())</f>
        <v>#N/A</v>
      </c>
      <c r="AK131" s="299" t="e">
        <f ca="1">+IF(AND(ISNUMBER(OFFSET('Sanitation Data'!$G$4,0,10*ROW('Sanitation Data'!G125))),'Data Summary'!CZ131="Yes"),100-OFFSET('Sanitation Data'!$G$4,0,10*ROW('Sanitation Data'!G125)),NA())</f>
        <v>#N/A</v>
      </c>
      <c r="AL131" s="299" t="e">
        <f ca="1">+IF(AND(ISNUMBER(OFFSET('Sanitation Data'!$G$6,0,10*ROW('Sanitation Data'!G125))),'Data Summary'!DA131="Yes"),OFFSET('Sanitation Data'!$G$6,0,10*ROW('Sanitation Data'!G125)),NA())</f>
        <v>#N/A</v>
      </c>
      <c r="AM131" s="299" t="e">
        <f ca="1">+IF(AND(ISNUMBER(OFFSET('Sanitation Data'!$G$10,0,10*ROW('Sanitation Data'!G125))),'Data Summary'!DB131="Yes"),OFFSET('Sanitation Data'!$G$10,0,10*ROW('Sanitation Data'!G125)),NA())</f>
        <v>#N/A</v>
      </c>
      <c r="AN131" s="299" t="e">
        <f ca="1">+IF(AND(ISNUMBER(OFFSET('Sanitation Data'!$G$11,0,10*ROW('Sanitation Data'!G125))),'Data Summary'!DC131="Yes"),OFFSET('Sanitation Data'!$G$11,0,10*ROW('Sanitation Data'!G125)),NA())</f>
        <v>#N/A</v>
      </c>
      <c r="AO131" s="299" t="e">
        <f ca="1">+IF(AND(ISNUMBER(OFFSET('Sanitation Data'!$G$12,0,10*ROW('Sanitation Data'!G125))),'Data Summary'!DD131="Yes"),OFFSET('Sanitation Data'!$G$12,0,10*ROW('Sanitation Data'!G125)),NA())</f>
        <v>#N/A</v>
      </c>
      <c r="AP131" s="299" t="e">
        <f ca="1">+IF(AND(ISNUMBER(OFFSET('Sanitation Data'!$H$4,0,10*ROW('Sanitation Data'!H125))),'Data Summary'!DE131="Yes"),100-OFFSET('Sanitation Data'!$H$4,0,10*ROW('Sanitation Data'!H125)),NA())</f>
        <v>#N/A</v>
      </c>
      <c r="AQ131" s="299" t="e">
        <f ca="1">+IF(AND(ISNUMBER(OFFSET('Sanitation Data'!$H$6,0,10*ROW('Sanitation Data'!H125))),'Data Summary'!DF131="Yes"),OFFSET('Sanitation Data'!$H$6,0,10*ROW('Sanitation Data'!H125)),NA())</f>
        <v>#N/A</v>
      </c>
      <c r="AR131" s="299" t="e">
        <f ca="1">+IF(AND(ISNUMBER(OFFSET('Sanitation Data'!$H$10,0,10*ROW('Sanitation Data'!H125))),'Data Summary'!DG131="Yes"),OFFSET('Sanitation Data'!$H$10,0,10*ROW('Sanitation Data'!H125)),NA())</f>
        <v>#N/A</v>
      </c>
      <c r="AS131" s="299" t="e">
        <f ca="1">+IF(AND(ISNUMBER(OFFSET('Sanitation Data'!$H$11,0,10*ROW('Sanitation Data'!H125))),'Data Summary'!DH131="Yes"),OFFSET('Sanitation Data'!$H$11,0,10*ROW('Sanitation Data'!H125)),NA())</f>
        <v>#N/A</v>
      </c>
      <c r="AT131" s="299" t="e">
        <f ca="1">+IF(AND(ISNUMBER(OFFSET('Sanitation Data'!$H$12,0,10*ROW('Sanitation Data'!H125))),'Data Summary'!DI131="Yes"),OFFSET('Sanitation Data'!$H$12,0,10*ROW('Sanitation Data'!H125)),NA())</f>
        <v>#N/A</v>
      </c>
      <c r="AU131" s="299" t="e">
        <f ca="1">+IF(AND(ISNUMBER(OFFSET('Sanitation Data'!$I$4,0,10*ROW('Sanitation Data'!I125))),'Data Summary'!DJ131="Yes"),100-OFFSET('Sanitation Data'!$I$4,0,10*ROW('Sanitation Data'!I125)),NA())</f>
        <v>#N/A</v>
      </c>
      <c r="AV131" s="299" t="e">
        <f ca="1">+IF(AND(ISNUMBER(OFFSET('Sanitation Data'!$I$6,0,10*ROW('Sanitation Data'!I125))),'Data Summary'!DK131="Yes"),OFFSET('Sanitation Data'!$I$6,0,10*ROW('Sanitation Data'!I125)),NA())</f>
        <v>#N/A</v>
      </c>
      <c r="AW131" s="299" t="e">
        <f ca="1">+IF(AND(ISNUMBER(OFFSET('Sanitation Data'!$I$10,0,10*ROW('Sanitation Data'!I125))),'Data Summary'!DL131="Yes"),OFFSET('Sanitation Data'!$I$10,0,10*ROW('Sanitation Data'!I125)),NA())</f>
        <v>#N/A</v>
      </c>
      <c r="AX131" s="299" t="e">
        <f ca="1">+IF(AND(ISNUMBER(OFFSET('Sanitation Data'!$I$11,0,10*ROW('Sanitation Data'!I125))),'Data Summary'!DM131="Yes"),OFFSET('Sanitation Data'!$I$11,0,10*ROW('Sanitation Data'!I125)),NA())</f>
        <v>#N/A</v>
      </c>
      <c r="AY131" s="299" t="e">
        <f ca="1">+IF(AND(ISNUMBER(OFFSET('Sanitation Data'!$I$12,0,10*ROW('Sanitation Data'!I125))),'Data Summary'!DN131="Yes"),OFFSET('Sanitation Data'!$I$12,0,10*ROW('Sanitation Data'!I125)),NA())</f>
        <v>#N/A</v>
      </c>
      <c r="AZ131" s="300" t="e">
        <f ca="1">+IF(AND(ISNUMBER(OFFSET('Hygiene Data'!$D$5,0,10*ROW('Hygiene Data'!D125))),'Data Summary'!DO131="Yes"),OFFSET('Hygiene Data'!$D$5,0,10*ROW('Hygiene Data'!D125)),NA())</f>
        <v>#N/A</v>
      </c>
      <c r="BA131" s="300" t="e">
        <f ca="1">+IF(AND(ISNUMBER(OFFSET('Hygiene Data'!$D$7,0,10*ROW('Hygiene Data'!D125))),'Data Summary'!DP131="Yes"),OFFSET('Hygiene Data'!$D$7,0,10*ROW('Hygiene Data'!D125)),NA())</f>
        <v>#N/A</v>
      </c>
      <c r="BB131" s="300" t="e">
        <f ca="1">+IF(AND(ISNUMBER(OFFSET('Hygiene Data'!$D$9,0,10*ROW('Hygiene Data'!D125))),'Data Summary'!DQ131="Yes"),OFFSET('Hygiene Data'!$D$9,0,10*ROW('Hygiene Data'!D125)),NA())</f>
        <v>#N/A</v>
      </c>
      <c r="BC131" s="300" t="e">
        <f ca="1">+IF(AND(ISNUMBER(OFFSET('Hygiene Data'!$E$5,0,10*ROW('Hygiene Data'!E125))),'Data Summary'!DR131="Yes"),OFFSET('Hygiene Data'!$E$5,0,10*ROW('Hygiene Data'!E125)),NA())</f>
        <v>#N/A</v>
      </c>
      <c r="BD131" s="300" t="e">
        <f ca="1">+IF(AND(ISNUMBER(OFFSET('Hygiene Data'!$E$7,0,10*ROW('Hygiene Data'!E125))),'Data Summary'!DS131="Yes"),OFFSET('Hygiene Data'!$E$7,0,10*ROW('Hygiene Data'!E125)),NA())</f>
        <v>#N/A</v>
      </c>
      <c r="BE131" s="300" t="e">
        <f ca="1">+IF(AND(ISNUMBER(OFFSET('Hygiene Data'!$E$9,0,10*ROW('Hygiene Data'!E125))),'Data Summary'!DT131="Yes"),OFFSET('Hygiene Data'!$E$9,0,10*ROW('Hygiene Data'!E125)),NA())</f>
        <v>#N/A</v>
      </c>
      <c r="BF131" s="300" t="e">
        <f ca="1">+IF(AND(ISNUMBER(OFFSET('Hygiene Data'!$F$5,0,10*ROW('Hygiene Data'!F125))),'Data Summary'!DU131="Yes"),OFFSET('Hygiene Data'!$F$5,0,10*ROW('Hygiene Data'!F125)),NA())</f>
        <v>#N/A</v>
      </c>
      <c r="BG131" s="300" t="e">
        <f ca="1">+IF(AND(ISNUMBER(OFFSET('Hygiene Data'!$F$7,0,10*ROW('Hygiene Data'!F125))),'Data Summary'!DV131="Yes"),OFFSET('Hygiene Data'!$F$7,0,10*ROW('Hygiene Data'!F125)),NA())</f>
        <v>#N/A</v>
      </c>
      <c r="BH131" s="300" t="e">
        <f ca="1">+IF(AND(ISNUMBER(OFFSET('Hygiene Data'!$F$9,0,10*ROW('Hygiene Data'!F125))),'Data Summary'!DW131="Yes"),OFFSET('Hygiene Data'!$F$9,0,10*ROW('Hygiene Data'!F125)),NA())</f>
        <v>#N/A</v>
      </c>
      <c r="BI131" s="300" t="e">
        <f ca="1">+IF(AND(ISNUMBER(OFFSET('Hygiene Data'!$G$5,0,10*ROW('Hygiene Data'!G125))),'Data Summary'!DX131="Yes"),OFFSET('Hygiene Data'!$G$5,0,10*ROW('Hygiene Data'!G125)),NA())</f>
        <v>#N/A</v>
      </c>
      <c r="BJ131" s="300" t="e">
        <f ca="1">+IF(AND(ISNUMBER(OFFSET('Hygiene Data'!$G$7,0,10*ROW('Hygiene Data'!G125))),'Data Summary'!DY131="Yes"),OFFSET('Hygiene Data'!$G$7,0,10*ROW('Hygiene Data'!G125)),NA())</f>
        <v>#N/A</v>
      </c>
      <c r="BK131" s="300" t="e">
        <f ca="1">+IF(AND(ISNUMBER(OFFSET('Hygiene Data'!$G$9,0,10*ROW('Hygiene Data'!G125))),'Data Summary'!DZ131="Yes"),OFFSET('Hygiene Data'!$G$9,0,10*ROW('Hygiene Data'!G125)),NA())</f>
        <v>#N/A</v>
      </c>
      <c r="BL131" s="300" t="e">
        <f ca="1">+IF(AND(ISNUMBER(OFFSET('Hygiene Data'!$H$5,0,10*ROW('Hygiene Data'!H125))),'Data Summary'!EA131="Yes"),OFFSET('Hygiene Data'!$H$5,0,10*ROW('Hygiene Data'!H125)),NA())</f>
        <v>#N/A</v>
      </c>
      <c r="BM131" s="300" t="e">
        <f ca="1">+IF(AND(ISNUMBER(OFFSET('Hygiene Data'!$H$7,0,10*ROW('Hygiene Data'!H125))),'Data Summary'!EB131="Yes"),OFFSET('Hygiene Data'!$H$7,0,10*ROW('Hygiene Data'!H125)),NA())</f>
        <v>#N/A</v>
      </c>
      <c r="BN131" s="300" t="e">
        <f ca="1">+IF(AND(ISNUMBER(OFFSET('Hygiene Data'!$H$9,0,10*ROW('Hygiene Data'!H125))),'Data Summary'!EC131="Yes"),OFFSET('Hygiene Data'!$H$9,0,10*ROW('Hygiene Data'!H125)),NA())</f>
        <v>#N/A</v>
      </c>
      <c r="BO131" s="300" t="e">
        <f ca="1">+IF(AND(ISNUMBER(OFFSET('Hygiene Data'!$I$5,0,10*ROW('Hygiene Data'!I125))),'Data Summary'!ED131="Yes"),OFFSET('Hygiene Data'!$I$5,0,10*ROW('Hygiene Data'!I125)),NA())</f>
        <v>#N/A</v>
      </c>
      <c r="BP131" s="300" t="e">
        <f ca="1">+IF(AND(ISNUMBER(OFFSET('Hygiene Data'!$I$7,0,10*ROW('Hygiene Data'!I125))),'Data Summary'!EE131="Yes"),OFFSET('Hygiene Data'!$I$7,0,10*ROW('Hygiene Data'!I125)),NA())</f>
        <v>#N/A</v>
      </c>
      <c r="BQ131" s="300" t="e">
        <f ca="1">+IF(AND(ISNUMBER(OFFSET('Hygiene Data'!$I$9,0,10*ROW('Hygiene Data'!I125))),'Data Summary'!EF131="Yes"),OFFSET('Hygiene Data'!$I$9,0,10*ROW('Hygiene Data'!I125)),NA())</f>
        <v>#N/A</v>
      </c>
    </row>
    <row r="132" spans="1:69" x14ac:dyDescent="0.2">
      <c r="A132" s="296" t="e">
        <f ca="1">+RIGHT('Data Summary'!A132,LEN('Data Summary'!A132)-9)</f>
        <v>#VALUE!</v>
      </c>
      <c r="B132" s="270" t="str">
        <f ca="1">+IF(ISTEXT('Data Summary'!B132),'Data Summary'!B132,"")</f>
        <v/>
      </c>
      <c r="C132" s="297" t="e">
        <f ca="1">+VALUE('Data Summary'!C132)</f>
        <v>#VALUE!</v>
      </c>
      <c r="D132" s="298" t="e">
        <f ca="1">+IF(AND(ISNUMBER(OFFSET('Water Data'!$D$4,0,10*ROW('Water Data'!D126))),'Data Summary'!BS132="Yes"),100-OFFSET('Water Data'!$D$4,0,10*ROW('Water Data'!D126)),NA())</f>
        <v>#N/A</v>
      </c>
      <c r="E132" s="298" t="e">
        <f ca="1">+IF(AND(ISNUMBER(OFFSET('Water Data'!$D$6,0,10*ROW('Water Data'!D126))),'Data Summary'!BT132="Yes"),OFFSET('Water Data'!$D$6,0,10*ROW('Water Data'!D126)),NA())</f>
        <v>#N/A</v>
      </c>
      <c r="F132" s="298" t="e">
        <f ca="1">+IF(AND(ISNUMBER(OFFSET('Water Data'!$D$9,0,10*ROW('Water Data'!D126))),'Data Summary'!BU132="Yes"),OFFSET('Water Data'!$D$9,0,10*ROW('Water Data'!D126)),NA())</f>
        <v>#N/A</v>
      </c>
      <c r="G132" s="298" t="e">
        <f ca="1">+IF(AND(ISNUMBER(OFFSET('Water Data'!$E$4,0,10*ROW('Water Data'!E126))),'Data Summary'!BV132="Yes"),100-OFFSET('Water Data'!$E$4,0,10*ROW('Water Data'!E126)),NA())</f>
        <v>#N/A</v>
      </c>
      <c r="H132" s="298" t="e">
        <f ca="1">+IF(AND(ISNUMBER(OFFSET('Water Data'!$E$6,0,10*ROW('Water Data'!E126))),'Data Summary'!BW132="Yes"),OFFSET('Water Data'!$E$6,0,10*ROW('Water Data'!E126)),NA())</f>
        <v>#N/A</v>
      </c>
      <c r="I132" s="298" t="e">
        <f ca="1">+IF(AND(ISNUMBER(OFFSET('Water Data'!$E$9,0,10*ROW('Water Data'!E126))),'Data Summary'!BX132="Yes"),OFFSET('Water Data'!$E$9,0,10*ROW('Water Data'!E126)),NA())</f>
        <v>#N/A</v>
      </c>
      <c r="J132" s="298" t="e">
        <f ca="1">+IF(AND(ISNUMBER(OFFSET('Water Data'!$F$4,0,10*ROW('Water Data'!F126))),'Data Summary'!BY132="Yes"),100-OFFSET('Water Data'!$F$4,0,10*ROW('Water Data'!F126)),NA())</f>
        <v>#N/A</v>
      </c>
      <c r="K132" s="298" t="e">
        <f ca="1">+IF(AND(ISNUMBER(OFFSET('Water Data'!$F$6,0,10*ROW('Water Data'!F126))),'Data Summary'!BZ132="Yes"),OFFSET('Water Data'!$F$6,0,10*ROW('Water Data'!F126)),NA())</f>
        <v>#N/A</v>
      </c>
      <c r="L132" s="298" t="e">
        <f ca="1">+IF(AND(ISNUMBER(OFFSET('Water Data'!$F$9,0,10*ROW('Water Data'!F126))),'Data Summary'!CA132="Yes"),OFFSET('Water Data'!$F$9,0,10*ROW('Water Data'!F126)),NA())</f>
        <v>#N/A</v>
      </c>
      <c r="M132" s="298" t="e">
        <f ca="1">+IF(AND(ISNUMBER(OFFSET('Water Data'!$G$4,0,10*ROW('Water Data'!G126))),'Data Summary'!CB132="Yes"),100-OFFSET('Water Data'!$G$4,0,10*ROW('Water Data'!G126)),NA())</f>
        <v>#N/A</v>
      </c>
      <c r="N132" s="298" t="e">
        <f ca="1">+IF(AND(ISNUMBER(OFFSET('Water Data'!$G$6,0,10*ROW('Water Data'!G126))),'Data Summary'!CC132="Yes"),OFFSET('Water Data'!$G$6,0,10*ROW('Water Data'!G126)),NA())</f>
        <v>#N/A</v>
      </c>
      <c r="O132" s="298" t="e">
        <f ca="1">+IF(AND(ISNUMBER(OFFSET('Water Data'!$G$9,0,10*ROW('Water Data'!G126))),'Data Summary'!CD132="Yes"),OFFSET('Water Data'!$G$9,0,10*ROW('Water Data'!G126)),NA())</f>
        <v>#N/A</v>
      </c>
      <c r="P132" s="298" t="e">
        <f ca="1">+IF(AND(ISNUMBER(OFFSET('Water Data'!$H$4,0,10*ROW('Water Data'!H126))),'Data Summary'!CE132="Yes"),100-OFFSET('Water Data'!$H$4,0,10*ROW('Water Data'!H126)),NA())</f>
        <v>#N/A</v>
      </c>
      <c r="Q132" s="298" t="e">
        <f ca="1">+IF(AND(ISNUMBER(OFFSET('Water Data'!$H$6,0,10*ROW('Water Data'!H126))),'Data Summary'!CF132="Yes"),OFFSET('Water Data'!$H$6,0,10*ROW('Water Data'!H126)),NA())</f>
        <v>#N/A</v>
      </c>
      <c r="R132" s="298" t="e">
        <f ca="1">+IF(AND(ISNUMBER(OFFSET('Water Data'!$H$9,0,10*ROW('Water Data'!H126))),'Data Summary'!CG132="Yes"),OFFSET('Water Data'!$H$9,0,10*ROW('Water Data'!H126)),NA())</f>
        <v>#N/A</v>
      </c>
      <c r="S132" s="298" t="e">
        <f ca="1">+IF(AND(ISNUMBER(OFFSET('Water Data'!$I$4,0,10*ROW('Water Data'!I126))),'Data Summary'!CH132="Yes"),100-OFFSET('Water Data'!$I$4,0,10*ROW('Water Data'!I126)),NA())</f>
        <v>#N/A</v>
      </c>
      <c r="T132" s="298" t="e">
        <f ca="1">+IF(AND(ISNUMBER(OFFSET('Water Data'!$I$6,0,10*ROW('Water Data'!I126))),'Data Summary'!CI132="Yes"),OFFSET('Water Data'!$I$6,0,10*ROW('Water Data'!I126)),NA())</f>
        <v>#N/A</v>
      </c>
      <c r="U132" s="298" t="e">
        <f ca="1">+IF(AND(ISNUMBER(OFFSET('Water Data'!$I$9,0,10*ROW('Water Data'!I126))),'Data Summary'!CJ132="Yes"),OFFSET('Water Data'!$I$9,0,10*ROW('Water Data'!I126)),NA())</f>
        <v>#N/A</v>
      </c>
      <c r="V132" s="299" t="e">
        <f ca="1">+IF(AND(ISNUMBER(OFFSET('Sanitation Data'!$D$4,0,10*ROW('Sanitation Data'!D126))),'Data Summary'!CK132="Yes"),100-OFFSET('Sanitation Data'!$D$4,0,10*ROW('Sanitation Data'!D126)),NA())</f>
        <v>#N/A</v>
      </c>
      <c r="W132" s="299" t="e">
        <f ca="1">+IF(AND(ISNUMBER(OFFSET('Sanitation Data'!$D$6,0,10*ROW('Sanitation Data'!D126))),'Data Summary'!CL132="Yes"),OFFSET('Sanitation Data'!$D$6,0,10*ROW('Sanitation Data'!D126)),NA())</f>
        <v>#N/A</v>
      </c>
      <c r="X132" s="299" t="e">
        <f ca="1">+IF(AND(ISNUMBER(OFFSET('Sanitation Data'!$D$10,0,10*ROW('Sanitation Data'!D126))),'Data Summary'!CM132="Yes"),OFFSET('Sanitation Data'!$D$10,0,10*ROW('Sanitation Data'!D126)),NA())</f>
        <v>#N/A</v>
      </c>
      <c r="Y132" s="299" t="e">
        <f ca="1">+IF(AND(ISNUMBER(OFFSET('Sanitation Data'!$D$11,0,10*ROW('Sanitation Data'!D126))),'Data Summary'!CN132="Yes"),OFFSET('Sanitation Data'!$D$11,0,10*ROW('Sanitation Data'!D126)),NA())</f>
        <v>#N/A</v>
      </c>
      <c r="Z132" s="299" t="e">
        <f ca="1">+IF(AND(ISNUMBER(OFFSET('Sanitation Data'!$D$12,0,10*ROW('Sanitation Data'!D126))),'Data Summary'!CO132="Yes"),OFFSET('Sanitation Data'!$D$12,0,10*ROW('Sanitation Data'!D126)),NA())</f>
        <v>#N/A</v>
      </c>
      <c r="AA132" s="299" t="e">
        <f ca="1">+IF(AND(ISNUMBER(OFFSET('Sanitation Data'!$E$4,0,10*ROW('Sanitation Data'!E126))),'Data Summary'!CP132="Yes"),100-OFFSET('Sanitation Data'!$E$4,0,10*ROW('Sanitation Data'!E126)),NA())</f>
        <v>#N/A</v>
      </c>
      <c r="AB132" s="299" t="e">
        <f ca="1">+IF(AND(ISNUMBER(OFFSET('Sanitation Data'!$E$6,0,10*ROW('Sanitation Data'!E126))),'Data Summary'!CQ132="Yes"),OFFSET('Sanitation Data'!$E$6,0,10*ROW('Sanitation Data'!E126)),NA())</f>
        <v>#N/A</v>
      </c>
      <c r="AC132" s="299" t="e">
        <f ca="1">+IF(AND(ISNUMBER(OFFSET('Sanitation Data'!$E$10,0,10*ROW('Sanitation Data'!E126))),'Data Summary'!CR132="Yes"),OFFSET('Sanitation Data'!$E$10,0,10*ROW('Sanitation Data'!E126)),NA())</f>
        <v>#N/A</v>
      </c>
      <c r="AD132" s="299" t="e">
        <f ca="1">+IF(AND(ISNUMBER(OFFSET('Sanitation Data'!$E$11,0,10*ROW('Sanitation Data'!E126))),'Data Summary'!CS132="Yes"),OFFSET('Sanitation Data'!$E$11,0,10*ROW('Sanitation Data'!E126)),NA())</f>
        <v>#N/A</v>
      </c>
      <c r="AE132" s="299" t="e">
        <f ca="1">+IF(AND(ISNUMBER(OFFSET('Sanitation Data'!$E$12,0,10*ROW('Sanitation Data'!E126))),'Data Summary'!CT132="Yes"),OFFSET('Sanitation Data'!$E$12,0,10*ROW('Sanitation Data'!E126)),NA())</f>
        <v>#N/A</v>
      </c>
      <c r="AF132" s="299" t="e">
        <f ca="1">+IF(AND(ISNUMBER(OFFSET('Sanitation Data'!$F$4,0,10*ROW('Sanitation Data'!F126))),'Data Summary'!CU132="Yes"),100-OFFSET('Sanitation Data'!$F$4,0,10*ROW('Sanitation Data'!F126)),NA())</f>
        <v>#N/A</v>
      </c>
      <c r="AG132" s="299" t="e">
        <f ca="1">+IF(AND(ISNUMBER(OFFSET('Sanitation Data'!$F$6,0,10*ROW('Sanitation Data'!F126))),'Data Summary'!CV132="Yes"),OFFSET('Sanitation Data'!$F$6,0,10*ROW('Sanitation Data'!F126)),NA())</f>
        <v>#N/A</v>
      </c>
      <c r="AH132" s="299" t="e">
        <f ca="1">+IF(AND(ISNUMBER(OFFSET('Sanitation Data'!$F$10,0,10*ROW('Sanitation Data'!F126))),'Data Summary'!CW132="Yes"),OFFSET('Sanitation Data'!$F$10,0,10*ROW('Sanitation Data'!F126)),NA())</f>
        <v>#N/A</v>
      </c>
      <c r="AI132" s="299" t="e">
        <f ca="1">+IF(AND(ISNUMBER(OFFSET('Sanitation Data'!$F$11,0,10*ROW('Sanitation Data'!F126))),'Data Summary'!CX132="Yes"),OFFSET('Sanitation Data'!$F$11,0,10*ROW('Sanitation Data'!F126)),NA())</f>
        <v>#N/A</v>
      </c>
      <c r="AJ132" s="299" t="e">
        <f ca="1">+IF(AND(ISNUMBER(OFFSET('Sanitation Data'!$F$12,0,10*ROW('Sanitation Data'!F126))),'Data Summary'!CY132="Yes"),OFFSET('Sanitation Data'!$F$12,0,10*ROW('Sanitation Data'!F126)),NA())</f>
        <v>#N/A</v>
      </c>
      <c r="AK132" s="299" t="e">
        <f ca="1">+IF(AND(ISNUMBER(OFFSET('Sanitation Data'!$G$4,0,10*ROW('Sanitation Data'!G126))),'Data Summary'!CZ132="Yes"),100-OFFSET('Sanitation Data'!$G$4,0,10*ROW('Sanitation Data'!G126)),NA())</f>
        <v>#N/A</v>
      </c>
      <c r="AL132" s="299" t="e">
        <f ca="1">+IF(AND(ISNUMBER(OFFSET('Sanitation Data'!$G$6,0,10*ROW('Sanitation Data'!G126))),'Data Summary'!DA132="Yes"),OFFSET('Sanitation Data'!$G$6,0,10*ROW('Sanitation Data'!G126)),NA())</f>
        <v>#N/A</v>
      </c>
      <c r="AM132" s="299" t="e">
        <f ca="1">+IF(AND(ISNUMBER(OFFSET('Sanitation Data'!$G$10,0,10*ROW('Sanitation Data'!G126))),'Data Summary'!DB132="Yes"),OFFSET('Sanitation Data'!$G$10,0,10*ROW('Sanitation Data'!G126)),NA())</f>
        <v>#N/A</v>
      </c>
      <c r="AN132" s="299" t="e">
        <f ca="1">+IF(AND(ISNUMBER(OFFSET('Sanitation Data'!$G$11,0,10*ROW('Sanitation Data'!G126))),'Data Summary'!DC132="Yes"),OFFSET('Sanitation Data'!$G$11,0,10*ROW('Sanitation Data'!G126)),NA())</f>
        <v>#N/A</v>
      </c>
      <c r="AO132" s="299" t="e">
        <f ca="1">+IF(AND(ISNUMBER(OFFSET('Sanitation Data'!$G$12,0,10*ROW('Sanitation Data'!G126))),'Data Summary'!DD132="Yes"),OFFSET('Sanitation Data'!$G$12,0,10*ROW('Sanitation Data'!G126)),NA())</f>
        <v>#N/A</v>
      </c>
      <c r="AP132" s="299" t="e">
        <f ca="1">+IF(AND(ISNUMBER(OFFSET('Sanitation Data'!$H$4,0,10*ROW('Sanitation Data'!H126))),'Data Summary'!DE132="Yes"),100-OFFSET('Sanitation Data'!$H$4,0,10*ROW('Sanitation Data'!H126)),NA())</f>
        <v>#N/A</v>
      </c>
      <c r="AQ132" s="299" t="e">
        <f ca="1">+IF(AND(ISNUMBER(OFFSET('Sanitation Data'!$H$6,0,10*ROW('Sanitation Data'!H126))),'Data Summary'!DF132="Yes"),OFFSET('Sanitation Data'!$H$6,0,10*ROW('Sanitation Data'!H126)),NA())</f>
        <v>#N/A</v>
      </c>
      <c r="AR132" s="299" t="e">
        <f ca="1">+IF(AND(ISNUMBER(OFFSET('Sanitation Data'!$H$10,0,10*ROW('Sanitation Data'!H126))),'Data Summary'!DG132="Yes"),OFFSET('Sanitation Data'!$H$10,0,10*ROW('Sanitation Data'!H126)),NA())</f>
        <v>#N/A</v>
      </c>
      <c r="AS132" s="299" t="e">
        <f ca="1">+IF(AND(ISNUMBER(OFFSET('Sanitation Data'!$H$11,0,10*ROW('Sanitation Data'!H126))),'Data Summary'!DH132="Yes"),OFFSET('Sanitation Data'!$H$11,0,10*ROW('Sanitation Data'!H126)),NA())</f>
        <v>#N/A</v>
      </c>
      <c r="AT132" s="299" t="e">
        <f ca="1">+IF(AND(ISNUMBER(OFFSET('Sanitation Data'!$H$12,0,10*ROW('Sanitation Data'!H126))),'Data Summary'!DI132="Yes"),OFFSET('Sanitation Data'!$H$12,0,10*ROW('Sanitation Data'!H126)),NA())</f>
        <v>#N/A</v>
      </c>
      <c r="AU132" s="299" t="e">
        <f ca="1">+IF(AND(ISNUMBER(OFFSET('Sanitation Data'!$I$4,0,10*ROW('Sanitation Data'!I126))),'Data Summary'!DJ132="Yes"),100-OFFSET('Sanitation Data'!$I$4,0,10*ROW('Sanitation Data'!I126)),NA())</f>
        <v>#N/A</v>
      </c>
      <c r="AV132" s="299" t="e">
        <f ca="1">+IF(AND(ISNUMBER(OFFSET('Sanitation Data'!$I$6,0,10*ROW('Sanitation Data'!I126))),'Data Summary'!DK132="Yes"),OFFSET('Sanitation Data'!$I$6,0,10*ROW('Sanitation Data'!I126)),NA())</f>
        <v>#N/A</v>
      </c>
      <c r="AW132" s="299" t="e">
        <f ca="1">+IF(AND(ISNUMBER(OFFSET('Sanitation Data'!$I$10,0,10*ROW('Sanitation Data'!I126))),'Data Summary'!DL132="Yes"),OFFSET('Sanitation Data'!$I$10,0,10*ROW('Sanitation Data'!I126)),NA())</f>
        <v>#N/A</v>
      </c>
      <c r="AX132" s="299" t="e">
        <f ca="1">+IF(AND(ISNUMBER(OFFSET('Sanitation Data'!$I$11,0,10*ROW('Sanitation Data'!I126))),'Data Summary'!DM132="Yes"),OFFSET('Sanitation Data'!$I$11,0,10*ROW('Sanitation Data'!I126)),NA())</f>
        <v>#N/A</v>
      </c>
      <c r="AY132" s="299" t="e">
        <f ca="1">+IF(AND(ISNUMBER(OFFSET('Sanitation Data'!$I$12,0,10*ROW('Sanitation Data'!I126))),'Data Summary'!DN132="Yes"),OFFSET('Sanitation Data'!$I$12,0,10*ROW('Sanitation Data'!I126)),NA())</f>
        <v>#N/A</v>
      </c>
      <c r="AZ132" s="300" t="e">
        <f ca="1">+IF(AND(ISNUMBER(OFFSET('Hygiene Data'!$D$5,0,10*ROW('Hygiene Data'!D126))),'Data Summary'!DO132="Yes"),OFFSET('Hygiene Data'!$D$5,0,10*ROW('Hygiene Data'!D126)),NA())</f>
        <v>#N/A</v>
      </c>
      <c r="BA132" s="300" t="e">
        <f ca="1">+IF(AND(ISNUMBER(OFFSET('Hygiene Data'!$D$7,0,10*ROW('Hygiene Data'!D126))),'Data Summary'!DP132="Yes"),OFFSET('Hygiene Data'!$D$7,0,10*ROW('Hygiene Data'!D126)),NA())</f>
        <v>#N/A</v>
      </c>
      <c r="BB132" s="300" t="e">
        <f ca="1">+IF(AND(ISNUMBER(OFFSET('Hygiene Data'!$D$9,0,10*ROW('Hygiene Data'!D126))),'Data Summary'!DQ132="Yes"),OFFSET('Hygiene Data'!$D$9,0,10*ROW('Hygiene Data'!D126)),NA())</f>
        <v>#N/A</v>
      </c>
      <c r="BC132" s="300" t="e">
        <f ca="1">+IF(AND(ISNUMBER(OFFSET('Hygiene Data'!$E$5,0,10*ROW('Hygiene Data'!E126))),'Data Summary'!DR132="Yes"),OFFSET('Hygiene Data'!$E$5,0,10*ROW('Hygiene Data'!E126)),NA())</f>
        <v>#N/A</v>
      </c>
      <c r="BD132" s="300" t="e">
        <f ca="1">+IF(AND(ISNUMBER(OFFSET('Hygiene Data'!$E$7,0,10*ROW('Hygiene Data'!E126))),'Data Summary'!DS132="Yes"),OFFSET('Hygiene Data'!$E$7,0,10*ROW('Hygiene Data'!E126)),NA())</f>
        <v>#N/A</v>
      </c>
      <c r="BE132" s="300" t="e">
        <f ca="1">+IF(AND(ISNUMBER(OFFSET('Hygiene Data'!$E$9,0,10*ROW('Hygiene Data'!E126))),'Data Summary'!DT132="Yes"),OFFSET('Hygiene Data'!$E$9,0,10*ROW('Hygiene Data'!E126)),NA())</f>
        <v>#N/A</v>
      </c>
      <c r="BF132" s="300" t="e">
        <f ca="1">+IF(AND(ISNUMBER(OFFSET('Hygiene Data'!$F$5,0,10*ROW('Hygiene Data'!F126))),'Data Summary'!DU132="Yes"),OFFSET('Hygiene Data'!$F$5,0,10*ROW('Hygiene Data'!F126)),NA())</f>
        <v>#N/A</v>
      </c>
      <c r="BG132" s="300" t="e">
        <f ca="1">+IF(AND(ISNUMBER(OFFSET('Hygiene Data'!$F$7,0,10*ROW('Hygiene Data'!F126))),'Data Summary'!DV132="Yes"),OFFSET('Hygiene Data'!$F$7,0,10*ROW('Hygiene Data'!F126)),NA())</f>
        <v>#N/A</v>
      </c>
      <c r="BH132" s="300" t="e">
        <f ca="1">+IF(AND(ISNUMBER(OFFSET('Hygiene Data'!$F$9,0,10*ROW('Hygiene Data'!F126))),'Data Summary'!DW132="Yes"),OFFSET('Hygiene Data'!$F$9,0,10*ROW('Hygiene Data'!F126)),NA())</f>
        <v>#N/A</v>
      </c>
      <c r="BI132" s="300" t="e">
        <f ca="1">+IF(AND(ISNUMBER(OFFSET('Hygiene Data'!$G$5,0,10*ROW('Hygiene Data'!G126))),'Data Summary'!DX132="Yes"),OFFSET('Hygiene Data'!$G$5,0,10*ROW('Hygiene Data'!G126)),NA())</f>
        <v>#N/A</v>
      </c>
      <c r="BJ132" s="300" t="e">
        <f ca="1">+IF(AND(ISNUMBER(OFFSET('Hygiene Data'!$G$7,0,10*ROW('Hygiene Data'!G126))),'Data Summary'!DY132="Yes"),OFFSET('Hygiene Data'!$G$7,0,10*ROW('Hygiene Data'!G126)),NA())</f>
        <v>#N/A</v>
      </c>
      <c r="BK132" s="300" t="e">
        <f ca="1">+IF(AND(ISNUMBER(OFFSET('Hygiene Data'!$G$9,0,10*ROW('Hygiene Data'!G126))),'Data Summary'!DZ132="Yes"),OFFSET('Hygiene Data'!$G$9,0,10*ROW('Hygiene Data'!G126)),NA())</f>
        <v>#N/A</v>
      </c>
      <c r="BL132" s="300" t="e">
        <f ca="1">+IF(AND(ISNUMBER(OFFSET('Hygiene Data'!$H$5,0,10*ROW('Hygiene Data'!H126))),'Data Summary'!EA132="Yes"),OFFSET('Hygiene Data'!$H$5,0,10*ROW('Hygiene Data'!H126)),NA())</f>
        <v>#N/A</v>
      </c>
      <c r="BM132" s="300" t="e">
        <f ca="1">+IF(AND(ISNUMBER(OFFSET('Hygiene Data'!$H$7,0,10*ROW('Hygiene Data'!H126))),'Data Summary'!EB132="Yes"),OFFSET('Hygiene Data'!$H$7,0,10*ROW('Hygiene Data'!H126)),NA())</f>
        <v>#N/A</v>
      </c>
      <c r="BN132" s="300" t="e">
        <f ca="1">+IF(AND(ISNUMBER(OFFSET('Hygiene Data'!$H$9,0,10*ROW('Hygiene Data'!H126))),'Data Summary'!EC132="Yes"),OFFSET('Hygiene Data'!$H$9,0,10*ROW('Hygiene Data'!H126)),NA())</f>
        <v>#N/A</v>
      </c>
      <c r="BO132" s="300" t="e">
        <f ca="1">+IF(AND(ISNUMBER(OFFSET('Hygiene Data'!$I$5,0,10*ROW('Hygiene Data'!I126))),'Data Summary'!ED132="Yes"),OFFSET('Hygiene Data'!$I$5,0,10*ROW('Hygiene Data'!I126)),NA())</f>
        <v>#N/A</v>
      </c>
      <c r="BP132" s="300" t="e">
        <f ca="1">+IF(AND(ISNUMBER(OFFSET('Hygiene Data'!$I$7,0,10*ROW('Hygiene Data'!I126))),'Data Summary'!EE132="Yes"),OFFSET('Hygiene Data'!$I$7,0,10*ROW('Hygiene Data'!I126)),NA())</f>
        <v>#N/A</v>
      </c>
      <c r="BQ132" s="300" t="e">
        <f ca="1">+IF(AND(ISNUMBER(OFFSET('Hygiene Data'!$I$9,0,10*ROW('Hygiene Data'!I126))),'Data Summary'!EF132="Yes"),OFFSET('Hygiene Data'!$I$9,0,10*ROW('Hygiene Data'!I126)),NA())</f>
        <v>#N/A</v>
      </c>
    </row>
    <row r="133" spans="1:69" x14ac:dyDescent="0.2">
      <c r="A133" s="296" t="e">
        <f ca="1">+RIGHT('Data Summary'!A133,LEN('Data Summary'!A133)-9)</f>
        <v>#VALUE!</v>
      </c>
      <c r="B133" s="270" t="str">
        <f ca="1">+IF(ISTEXT('Data Summary'!B133),'Data Summary'!B133,"")</f>
        <v/>
      </c>
      <c r="C133" s="297" t="e">
        <f ca="1">+VALUE('Data Summary'!C133)</f>
        <v>#VALUE!</v>
      </c>
      <c r="D133" s="298" t="e">
        <f ca="1">+IF(AND(ISNUMBER(OFFSET('Water Data'!$D$4,0,10*ROW('Water Data'!D127))),'Data Summary'!BS133="Yes"),100-OFFSET('Water Data'!$D$4,0,10*ROW('Water Data'!D127)),NA())</f>
        <v>#N/A</v>
      </c>
      <c r="E133" s="298" t="e">
        <f ca="1">+IF(AND(ISNUMBER(OFFSET('Water Data'!$D$6,0,10*ROW('Water Data'!D127))),'Data Summary'!BT133="Yes"),OFFSET('Water Data'!$D$6,0,10*ROW('Water Data'!D127)),NA())</f>
        <v>#N/A</v>
      </c>
      <c r="F133" s="298" t="e">
        <f ca="1">+IF(AND(ISNUMBER(OFFSET('Water Data'!$D$9,0,10*ROW('Water Data'!D127))),'Data Summary'!BU133="Yes"),OFFSET('Water Data'!$D$9,0,10*ROW('Water Data'!D127)),NA())</f>
        <v>#N/A</v>
      </c>
      <c r="G133" s="298" t="e">
        <f ca="1">+IF(AND(ISNUMBER(OFFSET('Water Data'!$E$4,0,10*ROW('Water Data'!E127))),'Data Summary'!BV133="Yes"),100-OFFSET('Water Data'!$E$4,0,10*ROW('Water Data'!E127)),NA())</f>
        <v>#N/A</v>
      </c>
      <c r="H133" s="298" t="e">
        <f ca="1">+IF(AND(ISNUMBER(OFFSET('Water Data'!$E$6,0,10*ROW('Water Data'!E127))),'Data Summary'!BW133="Yes"),OFFSET('Water Data'!$E$6,0,10*ROW('Water Data'!E127)),NA())</f>
        <v>#N/A</v>
      </c>
      <c r="I133" s="298" t="e">
        <f ca="1">+IF(AND(ISNUMBER(OFFSET('Water Data'!$E$9,0,10*ROW('Water Data'!E127))),'Data Summary'!BX133="Yes"),OFFSET('Water Data'!$E$9,0,10*ROW('Water Data'!E127)),NA())</f>
        <v>#N/A</v>
      </c>
      <c r="J133" s="298" t="e">
        <f ca="1">+IF(AND(ISNUMBER(OFFSET('Water Data'!$F$4,0,10*ROW('Water Data'!F127))),'Data Summary'!BY133="Yes"),100-OFFSET('Water Data'!$F$4,0,10*ROW('Water Data'!F127)),NA())</f>
        <v>#N/A</v>
      </c>
      <c r="K133" s="298" t="e">
        <f ca="1">+IF(AND(ISNUMBER(OFFSET('Water Data'!$F$6,0,10*ROW('Water Data'!F127))),'Data Summary'!BZ133="Yes"),OFFSET('Water Data'!$F$6,0,10*ROW('Water Data'!F127)),NA())</f>
        <v>#N/A</v>
      </c>
      <c r="L133" s="298" t="e">
        <f ca="1">+IF(AND(ISNUMBER(OFFSET('Water Data'!$F$9,0,10*ROW('Water Data'!F127))),'Data Summary'!CA133="Yes"),OFFSET('Water Data'!$F$9,0,10*ROW('Water Data'!F127)),NA())</f>
        <v>#N/A</v>
      </c>
      <c r="M133" s="298" t="e">
        <f ca="1">+IF(AND(ISNUMBER(OFFSET('Water Data'!$G$4,0,10*ROW('Water Data'!G127))),'Data Summary'!CB133="Yes"),100-OFFSET('Water Data'!$G$4,0,10*ROW('Water Data'!G127)),NA())</f>
        <v>#N/A</v>
      </c>
      <c r="N133" s="298" t="e">
        <f ca="1">+IF(AND(ISNUMBER(OFFSET('Water Data'!$G$6,0,10*ROW('Water Data'!G127))),'Data Summary'!CC133="Yes"),OFFSET('Water Data'!$G$6,0,10*ROW('Water Data'!G127)),NA())</f>
        <v>#N/A</v>
      </c>
      <c r="O133" s="298" t="e">
        <f ca="1">+IF(AND(ISNUMBER(OFFSET('Water Data'!$G$9,0,10*ROW('Water Data'!G127))),'Data Summary'!CD133="Yes"),OFFSET('Water Data'!$G$9,0,10*ROW('Water Data'!G127)),NA())</f>
        <v>#N/A</v>
      </c>
      <c r="P133" s="298" t="e">
        <f ca="1">+IF(AND(ISNUMBER(OFFSET('Water Data'!$H$4,0,10*ROW('Water Data'!H127))),'Data Summary'!CE133="Yes"),100-OFFSET('Water Data'!$H$4,0,10*ROW('Water Data'!H127)),NA())</f>
        <v>#N/A</v>
      </c>
      <c r="Q133" s="298" t="e">
        <f ca="1">+IF(AND(ISNUMBER(OFFSET('Water Data'!$H$6,0,10*ROW('Water Data'!H127))),'Data Summary'!CF133="Yes"),OFFSET('Water Data'!$H$6,0,10*ROW('Water Data'!H127)),NA())</f>
        <v>#N/A</v>
      </c>
      <c r="R133" s="298" t="e">
        <f ca="1">+IF(AND(ISNUMBER(OFFSET('Water Data'!$H$9,0,10*ROW('Water Data'!H127))),'Data Summary'!CG133="Yes"),OFFSET('Water Data'!$H$9,0,10*ROW('Water Data'!H127)),NA())</f>
        <v>#N/A</v>
      </c>
      <c r="S133" s="298" t="e">
        <f ca="1">+IF(AND(ISNUMBER(OFFSET('Water Data'!$I$4,0,10*ROW('Water Data'!I127))),'Data Summary'!CH133="Yes"),100-OFFSET('Water Data'!$I$4,0,10*ROW('Water Data'!I127)),NA())</f>
        <v>#N/A</v>
      </c>
      <c r="T133" s="298" t="e">
        <f ca="1">+IF(AND(ISNUMBER(OFFSET('Water Data'!$I$6,0,10*ROW('Water Data'!I127))),'Data Summary'!CI133="Yes"),OFFSET('Water Data'!$I$6,0,10*ROW('Water Data'!I127)),NA())</f>
        <v>#N/A</v>
      </c>
      <c r="U133" s="298" t="e">
        <f ca="1">+IF(AND(ISNUMBER(OFFSET('Water Data'!$I$9,0,10*ROW('Water Data'!I127))),'Data Summary'!CJ133="Yes"),OFFSET('Water Data'!$I$9,0,10*ROW('Water Data'!I127)),NA())</f>
        <v>#N/A</v>
      </c>
      <c r="V133" s="299" t="e">
        <f ca="1">+IF(AND(ISNUMBER(OFFSET('Sanitation Data'!$D$4,0,10*ROW('Sanitation Data'!D127))),'Data Summary'!CK133="Yes"),100-OFFSET('Sanitation Data'!$D$4,0,10*ROW('Sanitation Data'!D127)),NA())</f>
        <v>#N/A</v>
      </c>
      <c r="W133" s="299" t="e">
        <f ca="1">+IF(AND(ISNUMBER(OFFSET('Sanitation Data'!$D$6,0,10*ROW('Sanitation Data'!D127))),'Data Summary'!CL133="Yes"),OFFSET('Sanitation Data'!$D$6,0,10*ROW('Sanitation Data'!D127)),NA())</f>
        <v>#N/A</v>
      </c>
      <c r="X133" s="299" t="e">
        <f ca="1">+IF(AND(ISNUMBER(OFFSET('Sanitation Data'!$D$10,0,10*ROW('Sanitation Data'!D127))),'Data Summary'!CM133="Yes"),OFFSET('Sanitation Data'!$D$10,0,10*ROW('Sanitation Data'!D127)),NA())</f>
        <v>#N/A</v>
      </c>
      <c r="Y133" s="299" t="e">
        <f ca="1">+IF(AND(ISNUMBER(OFFSET('Sanitation Data'!$D$11,0,10*ROW('Sanitation Data'!D127))),'Data Summary'!CN133="Yes"),OFFSET('Sanitation Data'!$D$11,0,10*ROW('Sanitation Data'!D127)),NA())</f>
        <v>#N/A</v>
      </c>
      <c r="Z133" s="299" t="e">
        <f ca="1">+IF(AND(ISNUMBER(OFFSET('Sanitation Data'!$D$12,0,10*ROW('Sanitation Data'!D127))),'Data Summary'!CO133="Yes"),OFFSET('Sanitation Data'!$D$12,0,10*ROW('Sanitation Data'!D127)),NA())</f>
        <v>#N/A</v>
      </c>
      <c r="AA133" s="299" t="e">
        <f ca="1">+IF(AND(ISNUMBER(OFFSET('Sanitation Data'!$E$4,0,10*ROW('Sanitation Data'!E127))),'Data Summary'!CP133="Yes"),100-OFFSET('Sanitation Data'!$E$4,0,10*ROW('Sanitation Data'!E127)),NA())</f>
        <v>#N/A</v>
      </c>
      <c r="AB133" s="299" t="e">
        <f ca="1">+IF(AND(ISNUMBER(OFFSET('Sanitation Data'!$E$6,0,10*ROW('Sanitation Data'!E127))),'Data Summary'!CQ133="Yes"),OFFSET('Sanitation Data'!$E$6,0,10*ROW('Sanitation Data'!E127)),NA())</f>
        <v>#N/A</v>
      </c>
      <c r="AC133" s="299" t="e">
        <f ca="1">+IF(AND(ISNUMBER(OFFSET('Sanitation Data'!$E$10,0,10*ROW('Sanitation Data'!E127))),'Data Summary'!CR133="Yes"),OFFSET('Sanitation Data'!$E$10,0,10*ROW('Sanitation Data'!E127)),NA())</f>
        <v>#N/A</v>
      </c>
      <c r="AD133" s="299" t="e">
        <f ca="1">+IF(AND(ISNUMBER(OFFSET('Sanitation Data'!$E$11,0,10*ROW('Sanitation Data'!E127))),'Data Summary'!CS133="Yes"),OFFSET('Sanitation Data'!$E$11,0,10*ROW('Sanitation Data'!E127)),NA())</f>
        <v>#N/A</v>
      </c>
      <c r="AE133" s="299" t="e">
        <f ca="1">+IF(AND(ISNUMBER(OFFSET('Sanitation Data'!$E$12,0,10*ROW('Sanitation Data'!E127))),'Data Summary'!CT133="Yes"),OFFSET('Sanitation Data'!$E$12,0,10*ROW('Sanitation Data'!E127)),NA())</f>
        <v>#N/A</v>
      </c>
      <c r="AF133" s="299" t="e">
        <f ca="1">+IF(AND(ISNUMBER(OFFSET('Sanitation Data'!$F$4,0,10*ROW('Sanitation Data'!F127))),'Data Summary'!CU133="Yes"),100-OFFSET('Sanitation Data'!$F$4,0,10*ROW('Sanitation Data'!F127)),NA())</f>
        <v>#N/A</v>
      </c>
      <c r="AG133" s="299" t="e">
        <f ca="1">+IF(AND(ISNUMBER(OFFSET('Sanitation Data'!$F$6,0,10*ROW('Sanitation Data'!F127))),'Data Summary'!CV133="Yes"),OFFSET('Sanitation Data'!$F$6,0,10*ROW('Sanitation Data'!F127)),NA())</f>
        <v>#N/A</v>
      </c>
      <c r="AH133" s="299" t="e">
        <f ca="1">+IF(AND(ISNUMBER(OFFSET('Sanitation Data'!$F$10,0,10*ROW('Sanitation Data'!F127))),'Data Summary'!CW133="Yes"),OFFSET('Sanitation Data'!$F$10,0,10*ROW('Sanitation Data'!F127)),NA())</f>
        <v>#N/A</v>
      </c>
      <c r="AI133" s="299" t="e">
        <f ca="1">+IF(AND(ISNUMBER(OFFSET('Sanitation Data'!$F$11,0,10*ROW('Sanitation Data'!F127))),'Data Summary'!CX133="Yes"),OFFSET('Sanitation Data'!$F$11,0,10*ROW('Sanitation Data'!F127)),NA())</f>
        <v>#N/A</v>
      </c>
      <c r="AJ133" s="299" t="e">
        <f ca="1">+IF(AND(ISNUMBER(OFFSET('Sanitation Data'!$F$12,0,10*ROW('Sanitation Data'!F127))),'Data Summary'!CY133="Yes"),OFFSET('Sanitation Data'!$F$12,0,10*ROW('Sanitation Data'!F127)),NA())</f>
        <v>#N/A</v>
      </c>
      <c r="AK133" s="299" t="e">
        <f ca="1">+IF(AND(ISNUMBER(OFFSET('Sanitation Data'!$G$4,0,10*ROW('Sanitation Data'!G127))),'Data Summary'!CZ133="Yes"),100-OFFSET('Sanitation Data'!$G$4,0,10*ROW('Sanitation Data'!G127)),NA())</f>
        <v>#N/A</v>
      </c>
      <c r="AL133" s="299" t="e">
        <f ca="1">+IF(AND(ISNUMBER(OFFSET('Sanitation Data'!$G$6,0,10*ROW('Sanitation Data'!G127))),'Data Summary'!DA133="Yes"),OFFSET('Sanitation Data'!$G$6,0,10*ROW('Sanitation Data'!G127)),NA())</f>
        <v>#N/A</v>
      </c>
      <c r="AM133" s="299" t="e">
        <f ca="1">+IF(AND(ISNUMBER(OFFSET('Sanitation Data'!$G$10,0,10*ROW('Sanitation Data'!G127))),'Data Summary'!DB133="Yes"),OFFSET('Sanitation Data'!$G$10,0,10*ROW('Sanitation Data'!G127)),NA())</f>
        <v>#N/A</v>
      </c>
      <c r="AN133" s="299" t="e">
        <f ca="1">+IF(AND(ISNUMBER(OFFSET('Sanitation Data'!$G$11,0,10*ROW('Sanitation Data'!G127))),'Data Summary'!DC133="Yes"),OFFSET('Sanitation Data'!$G$11,0,10*ROW('Sanitation Data'!G127)),NA())</f>
        <v>#N/A</v>
      </c>
      <c r="AO133" s="299" t="e">
        <f ca="1">+IF(AND(ISNUMBER(OFFSET('Sanitation Data'!$G$12,0,10*ROW('Sanitation Data'!G127))),'Data Summary'!DD133="Yes"),OFFSET('Sanitation Data'!$G$12,0,10*ROW('Sanitation Data'!G127)),NA())</f>
        <v>#N/A</v>
      </c>
      <c r="AP133" s="299" t="e">
        <f ca="1">+IF(AND(ISNUMBER(OFFSET('Sanitation Data'!$H$4,0,10*ROW('Sanitation Data'!H127))),'Data Summary'!DE133="Yes"),100-OFFSET('Sanitation Data'!$H$4,0,10*ROW('Sanitation Data'!H127)),NA())</f>
        <v>#N/A</v>
      </c>
      <c r="AQ133" s="299" t="e">
        <f ca="1">+IF(AND(ISNUMBER(OFFSET('Sanitation Data'!$H$6,0,10*ROW('Sanitation Data'!H127))),'Data Summary'!DF133="Yes"),OFFSET('Sanitation Data'!$H$6,0,10*ROW('Sanitation Data'!H127)),NA())</f>
        <v>#N/A</v>
      </c>
      <c r="AR133" s="299" t="e">
        <f ca="1">+IF(AND(ISNUMBER(OFFSET('Sanitation Data'!$H$10,0,10*ROW('Sanitation Data'!H127))),'Data Summary'!DG133="Yes"),OFFSET('Sanitation Data'!$H$10,0,10*ROW('Sanitation Data'!H127)),NA())</f>
        <v>#N/A</v>
      </c>
      <c r="AS133" s="299" t="e">
        <f ca="1">+IF(AND(ISNUMBER(OFFSET('Sanitation Data'!$H$11,0,10*ROW('Sanitation Data'!H127))),'Data Summary'!DH133="Yes"),OFFSET('Sanitation Data'!$H$11,0,10*ROW('Sanitation Data'!H127)),NA())</f>
        <v>#N/A</v>
      </c>
      <c r="AT133" s="299" t="e">
        <f ca="1">+IF(AND(ISNUMBER(OFFSET('Sanitation Data'!$H$12,0,10*ROW('Sanitation Data'!H127))),'Data Summary'!DI133="Yes"),OFFSET('Sanitation Data'!$H$12,0,10*ROW('Sanitation Data'!H127)),NA())</f>
        <v>#N/A</v>
      </c>
      <c r="AU133" s="299" t="e">
        <f ca="1">+IF(AND(ISNUMBER(OFFSET('Sanitation Data'!$I$4,0,10*ROW('Sanitation Data'!I127))),'Data Summary'!DJ133="Yes"),100-OFFSET('Sanitation Data'!$I$4,0,10*ROW('Sanitation Data'!I127)),NA())</f>
        <v>#N/A</v>
      </c>
      <c r="AV133" s="299" t="e">
        <f ca="1">+IF(AND(ISNUMBER(OFFSET('Sanitation Data'!$I$6,0,10*ROW('Sanitation Data'!I127))),'Data Summary'!DK133="Yes"),OFFSET('Sanitation Data'!$I$6,0,10*ROW('Sanitation Data'!I127)),NA())</f>
        <v>#N/A</v>
      </c>
      <c r="AW133" s="299" t="e">
        <f ca="1">+IF(AND(ISNUMBER(OFFSET('Sanitation Data'!$I$10,0,10*ROW('Sanitation Data'!I127))),'Data Summary'!DL133="Yes"),OFFSET('Sanitation Data'!$I$10,0,10*ROW('Sanitation Data'!I127)),NA())</f>
        <v>#N/A</v>
      </c>
      <c r="AX133" s="299" t="e">
        <f ca="1">+IF(AND(ISNUMBER(OFFSET('Sanitation Data'!$I$11,0,10*ROW('Sanitation Data'!I127))),'Data Summary'!DM133="Yes"),OFFSET('Sanitation Data'!$I$11,0,10*ROW('Sanitation Data'!I127)),NA())</f>
        <v>#N/A</v>
      </c>
      <c r="AY133" s="299" t="e">
        <f ca="1">+IF(AND(ISNUMBER(OFFSET('Sanitation Data'!$I$12,0,10*ROW('Sanitation Data'!I127))),'Data Summary'!DN133="Yes"),OFFSET('Sanitation Data'!$I$12,0,10*ROW('Sanitation Data'!I127)),NA())</f>
        <v>#N/A</v>
      </c>
      <c r="AZ133" s="300" t="e">
        <f ca="1">+IF(AND(ISNUMBER(OFFSET('Hygiene Data'!$D$5,0,10*ROW('Hygiene Data'!D127))),'Data Summary'!DO133="Yes"),OFFSET('Hygiene Data'!$D$5,0,10*ROW('Hygiene Data'!D127)),NA())</f>
        <v>#N/A</v>
      </c>
      <c r="BA133" s="300" t="e">
        <f ca="1">+IF(AND(ISNUMBER(OFFSET('Hygiene Data'!$D$7,0,10*ROW('Hygiene Data'!D127))),'Data Summary'!DP133="Yes"),OFFSET('Hygiene Data'!$D$7,0,10*ROW('Hygiene Data'!D127)),NA())</f>
        <v>#N/A</v>
      </c>
      <c r="BB133" s="300" t="e">
        <f ca="1">+IF(AND(ISNUMBER(OFFSET('Hygiene Data'!$D$9,0,10*ROW('Hygiene Data'!D127))),'Data Summary'!DQ133="Yes"),OFFSET('Hygiene Data'!$D$9,0,10*ROW('Hygiene Data'!D127)),NA())</f>
        <v>#N/A</v>
      </c>
      <c r="BC133" s="300" t="e">
        <f ca="1">+IF(AND(ISNUMBER(OFFSET('Hygiene Data'!$E$5,0,10*ROW('Hygiene Data'!E127))),'Data Summary'!DR133="Yes"),OFFSET('Hygiene Data'!$E$5,0,10*ROW('Hygiene Data'!E127)),NA())</f>
        <v>#N/A</v>
      </c>
      <c r="BD133" s="300" t="e">
        <f ca="1">+IF(AND(ISNUMBER(OFFSET('Hygiene Data'!$E$7,0,10*ROW('Hygiene Data'!E127))),'Data Summary'!DS133="Yes"),OFFSET('Hygiene Data'!$E$7,0,10*ROW('Hygiene Data'!E127)),NA())</f>
        <v>#N/A</v>
      </c>
      <c r="BE133" s="300" t="e">
        <f ca="1">+IF(AND(ISNUMBER(OFFSET('Hygiene Data'!$E$9,0,10*ROW('Hygiene Data'!E127))),'Data Summary'!DT133="Yes"),OFFSET('Hygiene Data'!$E$9,0,10*ROW('Hygiene Data'!E127)),NA())</f>
        <v>#N/A</v>
      </c>
      <c r="BF133" s="300" t="e">
        <f ca="1">+IF(AND(ISNUMBER(OFFSET('Hygiene Data'!$F$5,0,10*ROW('Hygiene Data'!F127))),'Data Summary'!DU133="Yes"),OFFSET('Hygiene Data'!$F$5,0,10*ROW('Hygiene Data'!F127)),NA())</f>
        <v>#N/A</v>
      </c>
      <c r="BG133" s="300" t="e">
        <f ca="1">+IF(AND(ISNUMBER(OFFSET('Hygiene Data'!$F$7,0,10*ROW('Hygiene Data'!F127))),'Data Summary'!DV133="Yes"),OFFSET('Hygiene Data'!$F$7,0,10*ROW('Hygiene Data'!F127)),NA())</f>
        <v>#N/A</v>
      </c>
      <c r="BH133" s="300" t="e">
        <f ca="1">+IF(AND(ISNUMBER(OFFSET('Hygiene Data'!$F$9,0,10*ROW('Hygiene Data'!F127))),'Data Summary'!DW133="Yes"),OFFSET('Hygiene Data'!$F$9,0,10*ROW('Hygiene Data'!F127)),NA())</f>
        <v>#N/A</v>
      </c>
      <c r="BI133" s="300" t="e">
        <f ca="1">+IF(AND(ISNUMBER(OFFSET('Hygiene Data'!$G$5,0,10*ROW('Hygiene Data'!G127))),'Data Summary'!DX133="Yes"),OFFSET('Hygiene Data'!$G$5,0,10*ROW('Hygiene Data'!G127)),NA())</f>
        <v>#N/A</v>
      </c>
      <c r="BJ133" s="300" t="e">
        <f ca="1">+IF(AND(ISNUMBER(OFFSET('Hygiene Data'!$G$7,0,10*ROW('Hygiene Data'!G127))),'Data Summary'!DY133="Yes"),OFFSET('Hygiene Data'!$G$7,0,10*ROW('Hygiene Data'!G127)),NA())</f>
        <v>#N/A</v>
      </c>
      <c r="BK133" s="300" t="e">
        <f ca="1">+IF(AND(ISNUMBER(OFFSET('Hygiene Data'!$G$9,0,10*ROW('Hygiene Data'!G127))),'Data Summary'!DZ133="Yes"),OFFSET('Hygiene Data'!$G$9,0,10*ROW('Hygiene Data'!G127)),NA())</f>
        <v>#N/A</v>
      </c>
      <c r="BL133" s="300" t="e">
        <f ca="1">+IF(AND(ISNUMBER(OFFSET('Hygiene Data'!$H$5,0,10*ROW('Hygiene Data'!H127))),'Data Summary'!EA133="Yes"),OFFSET('Hygiene Data'!$H$5,0,10*ROW('Hygiene Data'!H127)),NA())</f>
        <v>#N/A</v>
      </c>
      <c r="BM133" s="300" t="e">
        <f ca="1">+IF(AND(ISNUMBER(OFFSET('Hygiene Data'!$H$7,0,10*ROW('Hygiene Data'!H127))),'Data Summary'!EB133="Yes"),OFFSET('Hygiene Data'!$H$7,0,10*ROW('Hygiene Data'!H127)),NA())</f>
        <v>#N/A</v>
      </c>
      <c r="BN133" s="300" t="e">
        <f ca="1">+IF(AND(ISNUMBER(OFFSET('Hygiene Data'!$H$9,0,10*ROW('Hygiene Data'!H127))),'Data Summary'!EC133="Yes"),OFFSET('Hygiene Data'!$H$9,0,10*ROW('Hygiene Data'!H127)),NA())</f>
        <v>#N/A</v>
      </c>
      <c r="BO133" s="300" t="e">
        <f ca="1">+IF(AND(ISNUMBER(OFFSET('Hygiene Data'!$I$5,0,10*ROW('Hygiene Data'!I127))),'Data Summary'!ED133="Yes"),OFFSET('Hygiene Data'!$I$5,0,10*ROW('Hygiene Data'!I127)),NA())</f>
        <v>#N/A</v>
      </c>
      <c r="BP133" s="300" t="e">
        <f ca="1">+IF(AND(ISNUMBER(OFFSET('Hygiene Data'!$I$7,0,10*ROW('Hygiene Data'!I127))),'Data Summary'!EE133="Yes"),OFFSET('Hygiene Data'!$I$7,0,10*ROW('Hygiene Data'!I127)),NA())</f>
        <v>#N/A</v>
      </c>
      <c r="BQ133" s="300" t="e">
        <f ca="1">+IF(AND(ISNUMBER(OFFSET('Hygiene Data'!$I$9,0,10*ROW('Hygiene Data'!I127))),'Data Summary'!EF133="Yes"),OFFSET('Hygiene Data'!$I$9,0,10*ROW('Hygiene Data'!I127)),NA())</f>
        <v>#N/A</v>
      </c>
    </row>
    <row r="134" spans="1:69" x14ac:dyDescent="0.2">
      <c r="A134" s="296" t="e">
        <f ca="1">+RIGHT('Data Summary'!A134,LEN('Data Summary'!A134)-9)</f>
        <v>#VALUE!</v>
      </c>
      <c r="B134" s="270" t="str">
        <f ca="1">+IF(ISTEXT('Data Summary'!B134),'Data Summary'!B134,"")</f>
        <v/>
      </c>
      <c r="C134" s="297" t="e">
        <f ca="1">+VALUE('Data Summary'!C134)</f>
        <v>#VALUE!</v>
      </c>
      <c r="D134" s="298" t="e">
        <f ca="1">+IF(AND(ISNUMBER(OFFSET('Water Data'!$D$4,0,10*ROW('Water Data'!D128))),'Data Summary'!BS134="Yes"),100-OFFSET('Water Data'!$D$4,0,10*ROW('Water Data'!D128)),NA())</f>
        <v>#N/A</v>
      </c>
      <c r="E134" s="298" t="e">
        <f ca="1">+IF(AND(ISNUMBER(OFFSET('Water Data'!$D$6,0,10*ROW('Water Data'!D128))),'Data Summary'!BT134="Yes"),OFFSET('Water Data'!$D$6,0,10*ROW('Water Data'!D128)),NA())</f>
        <v>#N/A</v>
      </c>
      <c r="F134" s="298" t="e">
        <f ca="1">+IF(AND(ISNUMBER(OFFSET('Water Data'!$D$9,0,10*ROW('Water Data'!D128))),'Data Summary'!BU134="Yes"),OFFSET('Water Data'!$D$9,0,10*ROW('Water Data'!D128)),NA())</f>
        <v>#N/A</v>
      </c>
      <c r="G134" s="298" t="e">
        <f ca="1">+IF(AND(ISNUMBER(OFFSET('Water Data'!$E$4,0,10*ROW('Water Data'!E128))),'Data Summary'!BV134="Yes"),100-OFFSET('Water Data'!$E$4,0,10*ROW('Water Data'!E128)),NA())</f>
        <v>#N/A</v>
      </c>
      <c r="H134" s="298" t="e">
        <f ca="1">+IF(AND(ISNUMBER(OFFSET('Water Data'!$E$6,0,10*ROW('Water Data'!E128))),'Data Summary'!BW134="Yes"),OFFSET('Water Data'!$E$6,0,10*ROW('Water Data'!E128)),NA())</f>
        <v>#N/A</v>
      </c>
      <c r="I134" s="298" t="e">
        <f ca="1">+IF(AND(ISNUMBER(OFFSET('Water Data'!$E$9,0,10*ROW('Water Data'!E128))),'Data Summary'!BX134="Yes"),OFFSET('Water Data'!$E$9,0,10*ROW('Water Data'!E128)),NA())</f>
        <v>#N/A</v>
      </c>
      <c r="J134" s="298" t="e">
        <f ca="1">+IF(AND(ISNUMBER(OFFSET('Water Data'!$F$4,0,10*ROW('Water Data'!F128))),'Data Summary'!BY134="Yes"),100-OFFSET('Water Data'!$F$4,0,10*ROW('Water Data'!F128)),NA())</f>
        <v>#N/A</v>
      </c>
      <c r="K134" s="298" t="e">
        <f ca="1">+IF(AND(ISNUMBER(OFFSET('Water Data'!$F$6,0,10*ROW('Water Data'!F128))),'Data Summary'!BZ134="Yes"),OFFSET('Water Data'!$F$6,0,10*ROW('Water Data'!F128)),NA())</f>
        <v>#N/A</v>
      </c>
      <c r="L134" s="298" t="e">
        <f ca="1">+IF(AND(ISNUMBER(OFFSET('Water Data'!$F$9,0,10*ROW('Water Data'!F128))),'Data Summary'!CA134="Yes"),OFFSET('Water Data'!$F$9,0,10*ROW('Water Data'!F128)),NA())</f>
        <v>#N/A</v>
      </c>
      <c r="M134" s="298" t="e">
        <f ca="1">+IF(AND(ISNUMBER(OFFSET('Water Data'!$G$4,0,10*ROW('Water Data'!G128))),'Data Summary'!CB134="Yes"),100-OFFSET('Water Data'!$G$4,0,10*ROW('Water Data'!G128)),NA())</f>
        <v>#N/A</v>
      </c>
      <c r="N134" s="298" t="e">
        <f ca="1">+IF(AND(ISNUMBER(OFFSET('Water Data'!$G$6,0,10*ROW('Water Data'!G128))),'Data Summary'!CC134="Yes"),OFFSET('Water Data'!$G$6,0,10*ROW('Water Data'!G128)),NA())</f>
        <v>#N/A</v>
      </c>
      <c r="O134" s="298" t="e">
        <f ca="1">+IF(AND(ISNUMBER(OFFSET('Water Data'!$G$9,0,10*ROW('Water Data'!G128))),'Data Summary'!CD134="Yes"),OFFSET('Water Data'!$G$9,0,10*ROW('Water Data'!G128)),NA())</f>
        <v>#N/A</v>
      </c>
      <c r="P134" s="298" t="e">
        <f ca="1">+IF(AND(ISNUMBER(OFFSET('Water Data'!$H$4,0,10*ROW('Water Data'!H128))),'Data Summary'!CE134="Yes"),100-OFFSET('Water Data'!$H$4,0,10*ROW('Water Data'!H128)),NA())</f>
        <v>#N/A</v>
      </c>
      <c r="Q134" s="298" t="e">
        <f ca="1">+IF(AND(ISNUMBER(OFFSET('Water Data'!$H$6,0,10*ROW('Water Data'!H128))),'Data Summary'!CF134="Yes"),OFFSET('Water Data'!$H$6,0,10*ROW('Water Data'!H128)),NA())</f>
        <v>#N/A</v>
      </c>
      <c r="R134" s="298" t="e">
        <f ca="1">+IF(AND(ISNUMBER(OFFSET('Water Data'!$H$9,0,10*ROW('Water Data'!H128))),'Data Summary'!CG134="Yes"),OFFSET('Water Data'!$H$9,0,10*ROW('Water Data'!H128)),NA())</f>
        <v>#N/A</v>
      </c>
      <c r="S134" s="298" t="e">
        <f ca="1">+IF(AND(ISNUMBER(OFFSET('Water Data'!$I$4,0,10*ROW('Water Data'!I128))),'Data Summary'!CH134="Yes"),100-OFFSET('Water Data'!$I$4,0,10*ROW('Water Data'!I128)),NA())</f>
        <v>#N/A</v>
      </c>
      <c r="T134" s="298" t="e">
        <f ca="1">+IF(AND(ISNUMBER(OFFSET('Water Data'!$I$6,0,10*ROW('Water Data'!I128))),'Data Summary'!CI134="Yes"),OFFSET('Water Data'!$I$6,0,10*ROW('Water Data'!I128)),NA())</f>
        <v>#N/A</v>
      </c>
      <c r="U134" s="298" t="e">
        <f ca="1">+IF(AND(ISNUMBER(OFFSET('Water Data'!$I$9,0,10*ROW('Water Data'!I128))),'Data Summary'!CJ134="Yes"),OFFSET('Water Data'!$I$9,0,10*ROW('Water Data'!I128)),NA())</f>
        <v>#N/A</v>
      </c>
      <c r="V134" s="299" t="e">
        <f ca="1">+IF(AND(ISNUMBER(OFFSET('Sanitation Data'!$D$4,0,10*ROW('Sanitation Data'!D128))),'Data Summary'!CK134="Yes"),100-OFFSET('Sanitation Data'!$D$4,0,10*ROW('Sanitation Data'!D128)),NA())</f>
        <v>#N/A</v>
      </c>
      <c r="W134" s="299" t="e">
        <f ca="1">+IF(AND(ISNUMBER(OFFSET('Sanitation Data'!$D$6,0,10*ROW('Sanitation Data'!D128))),'Data Summary'!CL134="Yes"),OFFSET('Sanitation Data'!$D$6,0,10*ROW('Sanitation Data'!D128)),NA())</f>
        <v>#N/A</v>
      </c>
      <c r="X134" s="299" t="e">
        <f ca="1">+IF(AND(ISNUMBER(OFFSET('Sanitation Data'!$D$10,0,10*ROW('Sanitation Data'!D128))),'Data Summary'!CM134="Yes"),OFFSET('Sanitation Data'!$D$10,0,10*ROW('Sanitation Data'!D128)),NA())</f>
        <v>#N/A</v>
      </c>
      <c r="Y134" s="299" t="e">
        <f ca="1">+IF(AND(ISNUMBER(OFFSET('Sanitation Data'!$D$11,0,10*ROW('Sanitation Data'!D128))),'Data Summary'!CN134="Yes"),OFFSET('Sanitation Data'!$D$11,0,10*ROW('Sanitation Data'!D128)),NA())</f>
        <v>#N/A</v>
      </c>
      <c r="Z134" s="299" t="e">
        <f ca="1">+IF(AND(ISNUMBER(OFFSET('Sanitation Data'!$D$12,0,10*ROW('Sanitation Data'!D128))),'Data Summary'!CO134="Yes"),OFFSET('Sanitation Data'!$D$12,0,10*ROW('Sanitation Data'!D128)),NA())</f>
        <v>#N/A</v>
      </c>
      <c r="AA134" s="299" t="e">
        <f ca="1">+IF(AND(ISNUMBER(OFFSET('Sanitation Data'!$E$4,0,10*ROW('Sanitation Data'!E128))),'Data Summary'!CP134="Yes"),100-OFFSET('Sanitation Data'!$E$4,0,10*ROW('Sanitation Data'!E128)),NA())</f>
        <v>#N/A</v>
      </c>
      <c r="AB134" s="299" t="e">
        <f ca="1">+IF(AND(ISNUMBER(OFFSET('Sanitation Data'!$E$6,0,10*ROW('Sanitation Data'!E128))),'Data Summary'!CQ134="Yes"),OFFSET('Sanitation Data'!$E$6,0,10*ROW('Sanitation Data'!E128)),NA())</f>
        <v>#N/A</v>
      </c>
      <c r="AC134" s="299" t="e">
        <f ca="1">+IF(AND(ISNUMBER(OFFSET('Sanitation Data'!$E$10,0,10*ROW('Sanitation Data'!E128))),'Data Summary'!CR134="Yes"),OFFSET('Sanitation Data'!$E$10,0,10*ROW('Sanitation Data'!E128)),NA())</f>
        <v>#N/A</v>
      </c>
      <c r="AD134" s="299" t="e">
        <f ca="1">+IF(AND(ISNUMBER(OFFSET('Sanitation Data'!$E$11,0,10*ROW('Sanitation Data'!E128))),'Data Summary'!CS134="Yes"),OFFSET('Sanitation Data'!$E$11,0,10*ROW('Sanitation Data'!E128)),NA())</f>
        <v>#N/A</v>
      </c>
      <c r="AE134" s="299" t="e">
        <f ca="1">+IF(AND(ISNUMBER(OFFSET('Sanitation Data'!$E$12,0,10*ROW('Sanitation Data'!E128))),'Data Summary'!CT134="Yes"),OFFSET('Sanitation Data'!$E$12,0,10*ROW('Sanitation Data'!E128)),NA())</f>
        <v>#N/A</v>
      </c>
      <c r="AF134" s="299" t="e">
        <f ca="1">+IF(AND(ISNUMBER(OFFSET('Sanitation Data'!$F$4,0,10*ROW('Sanitation Data'!F128))),'Data Summary'!CU134="Yes"),100-OFFSET('Sanitation Data'!$F$4,0,10*ROW('Sanitation Data'!F128)),NA())</f>
        <v>#N/A</v>
      </c>
      <c r="AG134" s="299" t="e">
        <f ca="1">+IF(AND(ISNUMBER(OFFSET('Sanitation Data'!$F$6,0,10*ROW('Sanitation Data'!F128))),'Data Summary'!CV134="Yes"),OFFSET('Sanitation Data'!$F$6,0,10*ROW('Sanitation Data'!F128)),NA())</f>
        <v>#N/A</v>
      </c>
      <c r="AH134" s="299" t="e">
        <f ca="1">+IF(AND(ISNUMBER(OFFSET('Sanitation Data'!$F$10,0,10*ROW('Sanitation Data'!F128))),'Data Summary'!CW134="Yes"),OFFSET('Sanitation Data'!$F$10,0,10*ROW('Sanitation Data'!F128)),NA())</f>
        <v>#N/A</v>
      </c>
      <c r="AI134" s="299" t="e">
        <f ca="1">+IF(AND(ISNUMBER(OFFSET('Sanitation Data'!$F$11,0,10*ROW('Sanitation Data'!F128))),'Data Summary'!CX134="Yes"),OFFSET('Sanitation Data'!$F$11,0,10*ROW('Sanitation Data'!F128)),NA())</f>
        <v>#N/A</v>
      </c>
      <c r="AJ134" s="299" t="e">
        <f ca="1">+IF(AND(ISNUMBER(OFFSET('Sanitation Data'!$F$12,0,10*ROW('Sanitation Data'!F128))),'Data Summary'!CY134="Yes"),OFFSET('Sanitation Data'!$F$12,0,10*ROW('Sanitation Data'!F128)),NA())</f>
        <v>#N/A</v>
      </c>
      <c r="AK134" s="299" t="e">
        <f ca="1">+IF(AND(ISNUMBER(OFFSET('Sanitation Data'!$G$4,0,10*ROW('Sanitation Data'!G128))),'Data Summary'!CZ134="Yes"),100-OFFSET('Sanitation Data'!$G$4,0,10*ROW('Sanitation Data'!G128)),NA())</f>
        <v>#N/A</v>
      </c>
      <c r="AL134" s="299" t="e">
        <f ca="1">+IF(AND(ISNUMBER(OFFSET('Sanitation Data'!$G$6,0,10*ROW('Sanitation Data'!G128))),'Data Summary'!DA134="Yes"),OFFSET('Sanitation Data'!$G$6,0,10*ROW('Sanitation Data'!G128)),NA())</f>
        <v>#N/A</v>
      </c>
      <c r="AM134" s="299" t="e">
        <f ca="1">+IF(AND(ISNUMBER(OFFSET('Sanitation Data'!$G$10,0,10*ROW('Sanitation Data'!G128))),'Data Summary'!DB134="Yes"),OFFSET('Sanitation Data'!$G$10,0,10*ROW('Sanitation Data'!G128)),NA())</f>
        <v>#N/A</v>
      </c>
      <c r="AN134" s="299" t="e">
        <f ca="1">+IF(AND(ISNUMBER(OFFSET('Sanitation Data'!$G$11,0,10*ROW('Sanitation Data'!G128))),'Data Summary'!DC134="Yes"),OFFSET('Sanitation Data'!$G$11,0,10*ROW('Sanitation Data'!G128)),NA())</f>
        <v>#N/A</v>
      </c>
      <c r="AO134" s="299" t="e">
        <f ca="1">+IF(AND(ISNUMBER(OFFSET('Sanitation Data'!$G$12,0,10*ROW('Sanitation Data'!G128))),'Data Summary'!DD134="Yes"),OFFSET('Sanitation Data'!$G$12,0,10*ROW('Sanitation Data'!G128)),NA())</f>
        <v>#N/A</v>
      </c>
      <c r="AP134" s="299" t="e">
        <f ca="1">+IF(AND(ISNUMBER(OFFSET('Sanitation Data'!$H$4,0,10*ROW('Sanitation Data'!H128))),'Data Summary'!DE134="Yes"),100-OFFSET('Sanitation Data'!$H$4,0,10*ROW('Sanitation Data'!H128)),NA())</f>
        <v>#N/A</v>
      </c>
      <c r="AQ134" s="299" t="e">
        <f ca="1">+IF(AND(ISNUMBER(OFFSET('Sanitation Data'!$H$6,0,10*ROW('Sanitation Data'!H128))),'Data Summary'!DF134="Yes"),OFFSET('Sanitation Data'!$H$6,0,10*ROW('Sanitation Data'!H128)),NA())</f>
        <v>#N/A</v>
      </c>
      <c r="AR134" s="299" t="e">
        <f ca="1">+IF(AND(ISNUMBER(OFFSET('Sanitation Data'!$H$10,0,10*ROW('Sanitation Data'!H128))),'Data Summary'!DG134="Yes"),OFFSET('Sanitation Data'!$H$10,0,10*ROW('Sanitation Data'!H128)),NA())</f>
        <v>#N/A</v>
      </c>
      <c r="AS134" s="299" t="e">
        <f ca="1">+IF(AND(ISNUMBER(OFFSET('Sanitation Data'!$H$11,0,10*ROW('Sanitation Data'!H128))),'Data Summary'!DH134="Yes"),OFFSET('Sanitation Data'!$H$11,0,10*ROW('Sanitation Data'!H128)),NA())</f>
        <v>#N/A</v>
      </c>
      <c r="AT134" s="299" t="e">
        <f ca="1">+IF(AND(ISNUMBER(OFFSET('Sanitation Data'!$H$12,0,10*ROW('Sanitation Data'!H128))),'Data Summary'!DI134="Yes"),OFFSET('Sanitation Data'!$H$12,0,10*ROW('Sanitation Data'!H128)),NA())</f>
        <v>#N/A</v>
      </c>
      <c r="AU134" s="299" t="e">
        <f ca="1">+IF(AND(ISNUMBER(OFFSET('Sanitation Data'!$I$4,0,10*ROW('Sanitation Data'!I128))),'Data Summary'!DJ134="Yes"),100-OFFSET('Sanitation Data'!$I$4,0,10*ROW('Sanitation Data'!I128)),NA())</f>
        <v>#N/A</v>
      </c>
      <c r="AV134" s="299" t="e">
        <f ca="1">+IF(AND(ISNUMBER(OFFSET('Sanitation Data'!$I$6,0,10*ROW('Sanitation Data'!I128))),'Data Summary'!DK134="Yes"),OFFSET('Sanitation Data'!$I$6,0,10*ROW('Sanitation Data'!I128)),NA())</f>
        <v>#N/A</v>
      </c>
      <c r="AW134" s="299" t="e">
        <f ca="1">+IF(AND(ISNUMBER(OFFSET('Sanitation Data'!$I$10,0,10*ROW('Sanitation Data'!I128))),'Data Summary'!DL134="Yes"),OFFSET('Sanitation Data'!$I$10,0,10*ROW('Sanitation Data'!I128)),NA())</f>
        <v>#N/A</v>
      </c>
      <c r="AX134" s="299" t="e">
        <f ca="1">+IF(AND(ISNUMBER(OFFSET('Sanitation Data'!$I$11,0,10*ROW('Sanitation Data'!I128))),'Data Summary'!DM134="Yes"),OFFSET('Sanitation Data'!$I$11,0,10*ROW('Sanitation Data'!I128)),NA())</f>
        <v>#N/A</v>
      </c>
      <c r="AY134" s="299" t="e">
        <f ca="1">+IF(AND(ISNUMBER(OFFSET('Sanitation Data'!$I$12,0,10*ROW('Sanitation Data'!I128))),'Data Summary'!DN134="Yes"),OFFSET('Sanitation Data'!$I$12,0,10*ROW('Sanitation Data'!I128)),NA())</f>
        <v>#N/A</v>
      </c>
      <c r="AZ134" s="300" t="e">
        <f ca="1">+IF(AND(ISNUMBER(OFFSET('Hygiene Data'!$D$5,0,10*ROW('Hygiene Data'!D128))),'Data Summary'!DO134="Yes"),OFFSET('Hygiene Data'!$D$5,0,10*ROW('Hygiene Data'!D128)),NA())</f>
        <v>#N/A</v>
      </c>
      <c r="BA134" s="300" t="e">
        <f ca="1">+IF(AND(ISNUMBER(OFFSET('Hygiene Data'!$D$7,0,10*ROW('Hygiene Data'!D128))),'Data Summary'!DP134="Yes"),OFFSET('Hygiene Data'!$D$7,0,10*ROW('Hygiene Data'!D128)),NA())</f>
        <v>#N/A</v>
      </c>
      <c r="BB134" s="300" t="e">
        <f ca="1">+IF(AND(ISNUMBER(OFFSET('Hygiene Data'!$D$9,0,10*ROW('Hygiene Data'!D128))),'Data Summary'!DQ134="Yes"),OFFSET('Hygiene Data'!$D$9,0,10*ROW('Hygiene Data'!D128)),NA())</f>
        <v>#N/A</v>
      </c>
      <c r="BC134" s="300" t="e">
        <f ca="1">+IF(AND(ISNUMBER(OFFSET('Hygiene Data'!$E$5,0,10*ROW('Hygiene Data'!E128))),'Data Summary'!DR134="Yes"),OFFSET('Hygiene Data'!$E$5,0,10*ROW('Hygiene Data'!E128)),NA())</f>
        <v>#N/A</v>
      </c>
      <c r="BD134" s="300" t="e">
        <f ca="1">+IF(AND(ISNUMBER(OFFSET('Hygiene Data'!$E$7,0,10*ROW('Hygiene Data'!E128))),'Data Summary'!DS134="Yes"),OFFSET('Hygiene Data'!$E$7,0,10*ROW('Hygiene Data'!E128)),NA())</f>
        <v>#N/A</v>
      </c>
      <c r="BE134" s="300" t="e">
        <f ca="1">+IF(AND(ISNUMBER(OFFSET('Hygiene Data'!$E$9,0,10*ROW('Hygiene Data'!E128))),'Data Summary'!DT134="Yes"),OFFSET('Hygiene Data'!$E$9,0,10*ROW('Hygiene Data'!E128)),NA())</f>
        <v>#N/A</v>
      </c>
      <c r="BF134" s="300" t="e">
        <f ca="1">+IF(AND(ISNUMBER(OFFSET('Hygiene Data'!$F$5,0,10*ROW('Hygiene Data'!F128))),'Data Summary'!DU134="Yes"),OFFSET('Hygiene Data'!$F$5,0,10*ROW('Hygiene Data'!F128)),NA())</f>
        <v>#N/A</v>
      </c>
      <c r="BG134" s="300" t="e">
        <f ca="1">+IF(AND(ISNUMBER(OFFSET('Hygiene Data'!$F$7,0,10*ROW('Hygiene Data'!F128))),'Data Summary'!DV134="Yes"),OFFSET('Hygiene Data'!$F$7,0,10*ROW('Hygiene Data'!F128)),NA())</f>
        <v>#N/A</v>
      </c>
      <c r="BH134" s="300" t="e">
        <f ca="1">+IF(AND(ISNUMBER(OFFSET('Hygiene Data'!$F$9,0,10*ROW('Hygiene Data'!F128))),'Data Summary'!DW134="Yes"),OFFSET('Hygiene Data'!$F$9,0,10*ROW('Hygiene Data'!F128)),NA())</f>
        <v>#N/A</v>
      </c>
      <c r="BI134" s="300" t="e">
        <f ca="1">+IF(AND(ISNUMBER(OFFSET('Hygiene Data'!$G$5,0,10*ROW('Hygiene Data'!G128))),'Data Summary'!DX134="Yes"),OFFSET('Hygiene Data'!$G$5,0,10*ROW('Hygiene Data'!G128)),NA())</f>
        <v>#N/A</v>
      </c>
      <c r="BJ134" s="300" t="e">
        <f ca="1">+IF(AND(ISNUMBER(OFFSET('Hygiene Data'!$G$7,0,10*ROW('Hygiene Data'!G128))),'Data Summary'!DY134="Yes"),OFFSET('Hygiene Data'!$G$7,0,10*ROW('Hygiene Data'!G128)),NA())</f>
        <v>#N/A</v>
      </c>
      <c r="BK134" s="300" t="e">
        <f ca="1">+IF(AND(ISNUMBER(OFFSET('Hygiene Data'!$G$9,0,10*ROW('Hygiene Data'!G128))),'Data Summary'!DZ134="Yes"),OFFSET('Hygiene Data'!$G$9,0,10*ROW('Hygiene Data'!G128)),NA())</f>
        <v>#N/A</v>
      </c>
      <c r="BL134" s="300" t="e">
        <f ca="1">+IF(AND(ISNUMBER(OFFSET('Hygiene Data'!$H$5,0,10*ROW('Hygiene Data'!H128))),'Data Summary'!EA134="Yes"),OFFSET('Hygiene Data'!$H$5,0,10*ROW('Hygiene Data'!H128)),NA())</f>
        <v>#N/A</v>
      </c>
      <c r="BM134" s="300" t="e">
        <f ca="1">+IF(AND(ISNUMBER(OFFSET('Hygiene Data'!$H$7,0,10*ROW('Hygiene Data'!H128))),'Data Summary'!EB134="Yes"),OFFSET('Hygiene Data'!$H$7,0,10*ROW('Hygiene Data'!H128)),NA())</f>
        <v>#N/A</v>
      </c>
      <c r="BN134" s="300" t="e">
        <f ca="1">+IF(AND(ISNUMBER(OFFSET('Hygiene Data'!$H$9,0,10*ROW('Hygiene Data'!H128))),'Data Summary'!EC134="Yes"),OFFSET('Hygiene Data'!$H$9,0,10*ROW('Hygiene Data'!H128)),NA())</f>
        <v>#N/A</v>
      </c>
      <c r="BO134" s="300" t="e">
        <f ca="1">+IF(AND(ISNUMBER(OFFSET('Hygiene Data'!$I$5,0,10*ROW('Hygiene Data'!I128))),'Data Summary'!ED134="Yes"),OFFSET('Hygiene Data'!$I$5,0,10*ROW('Hygiene Data'!I128)),NA())</f>
        <v>#N/A</v>
      </c>
      <c r="BP134" s="300" t="e">
        <f ca="1">+IF(AND(ISNUMBER(OFFSET('Hygiene Data'!$I$7,0,10*ROW('Hygiene Data'!I128))),'Data Summary'!EE134="Yes"),OFFSET('Hygiene Data'!$I$7,0,10*ROW('Hygiene Data'!I128)),NA())</f>
        <v>#N/A</v>
      </c>
      <c r="BQ134" s="300" t="e">
        <f ca="1">+IF(AND(ISNUMBER(OFFSET('Hygiene Data'!$I$9,0,10*ROW('Hygiene Data'!I128))),'Data Summary'!EF134="Yes"),OFFSET('Hygiene Data'!$I$9,0,10*ROW('Hygiene Data'!I128)),NA())</f>
        <v>#N/A</v>
      </c>
    </row>
    <row r="135" spans="1:69" x14ac:dyDescent="0.2">
      <c r="A135" s="296" t="e">
        <f ca="1">+RIGHT('Data Summary'!A135,LEN('Data Summary'!A135)-9)</f>
        <v>#VALUE!</v>
      </c>
      <c r="B135" s="270" t="str">
        <f ca="1">+IF(ISTEXT('Data Summary'!B135),'Data Summary'!B135,"")</f>
        <v/>
      </c>
      <c r="C135" s="297" t="e">
        <f ca="1">+VALUE('Data Summary'!C135)</f>
        <v>#VALUE!</v>
      </c>
      <c r="D135" s="298" t="e">
        <f ca="1">+IF(AND(ISNUMBER(OFFSET('Water Data'!$D$4,0,10*ROW('Water Data'!D129))),'Data Summary'!BS135="Yes"),100-OFFSET('Water Data'!$D$4,0,10*ROW('Water Data'!D129)),NA())</f>
        <v>#N/A</v>
      </c>
      <c r="E135" s="298" t="e">
        <f ca="1">+IF(AND(ISNUMBER(OFFSET('Water Data'!$D$6,0,10*ROW('Water Data'!D129))),'Data Summary'!BT135="Yes"),OFFSET('Water Data'!$D$6,0,10*ROW('Water Data'!D129)),NA())</f>
        <v>#N/A</v>
      </c>
      <c r="F135" s="298" t="e">
        <f ca="1">+IF(AND(ISNUMBER(OFFSET('Water Data'!$D$9,0,10*ROW('Water Data'!D129))),'Data Summary'!BU135="Yes"),OFFSET('Water Data'!$D$9,0,10*ROW('Water Data'!D129)),NA())</f>
        <v>#N/A</v>
      </c>
      <c r="G135" s="298" t="e">
        <f ca="1">+IF(AND(ISNUMBER(OFFSET('Water Data'!$E$4,0,10*ROW('Water Data'!E129))),'Data Summary'!BV135="Yes"),100-OFFSET('Water Data'!$E$4,0,10*ROW('Water Data'!E129)),NA())</f>
        <v>#N/A</v>
      </c>
      <c r="H135" s="298" t="e">
        <f ca="1">+IF(AND(ISNUMBER(OFFSET('Water Data'!$E$6,0,10*ROW('Water Data'!E129))),'Data Summary'!BW135="Yes"),OFFSET('Water Data'!$E$6,0,10*ROW('Water Data'!E129)),NA())</f>
        <v>#N/A</v>
      </c>
      <c r="I135" s="298" t="e">
        <f ca="1">+IF(AND(ISNUMBER(OFFSET('Water Data'!$E$9,0,10*ROW('Water Data'!E129))),'Data Summary'!BX135="Yes"),OFFSET('Water Data'!$E$9,0,10*ROW('Water Data'!E129)),NA())</f>
        <v>#N/A</v>
      </c>
      <c r="J135" s="298" t="e">
        <f ca="1">+IF(AND(ISNUMBER(OFFSET('Water Data'!$F$4,0,10*ROW('Water Data'!F129))),'Data Summary'!BY135="Yes"),100-OFFSET('Water Data'!$F$4,0,10*ROW('Water Data'!F129)),NA())</f>
        <v>#N/A</v>
      </c>
      <c r="K135" s="298" t="e">
        <f ca="1">+IF(AND(ISNUMBER(OFFSET('Water Data'!$F$6,0,10*ROW('Water Data'!F129))),'Data Summary'!BZ135="Yes"),OFFSET('Water Data'!$F$6,0,10*ROW('Water Data'!F129)),NA())</f>
        <v>#N/A</v>
      </c>
      <c r="L135" s="298" t="e">
        <f ca="1">+IF(AND(ISNUMBER(OFFSET('Water Data'!$F$9,0,10*ROW('Water Data'!F129))),'Data Summary'!CA135="Yes"),OFFSET('Water Data'!$F$9,0,10*ROW('Water Data'!F129)),NA())</f>
        <v>#N/A</v>
      </c>
      <c r="M135" s="298" t="e">
        <f ca="1">+IF(AND(ISNUMBER(OFFSET('Water Data'!$G$4,0,10*ROW('Water Data'!G129))),'Data Summary'!CB135="Yes"),100-OFFSET('Water Data'!$G$4,0,10*ROW('Water Data'!G129)),NA())</f>
        <v>#N/A</v>
      </c>
      <c r="N135" s="298" t="e">
        <f ca="1">+IF(AND(ISNUMBER(OFFSET('Water Data'!$G$6,0,10*ROW('Water Data'!G129))),'Data Summary'!CC135="Yes"),OFFSET('Water Data'!$G$6,0,10*ROW('Water Data'!G129)),NA())</f>
        <v>#N/A</v>
      </c>
      <c r="O135" s="298" t="e">
        <f ca="1">+IF(AND(ISNUMBER(OFFSET('Water Data'!$G$9,0,10*ROW('Water Data'!G129))),'Data Summary'!CD135="Yes"),OFFSET('Water Data'!$G$9,0,10*ROW('Water Data'!G129)),NA())</f>
        <v>#N/A</v>
      </c>
      <c r="P135" s="298" t="e">
        <f ca="1">+IF(AND(ISNUMBER(OFFSET('Water Data'!$H$4,0,10*ROW('Water Data'!H129))),'Data Summary'!CE135="Yes"),100-OFFSET('Water Data'!$H$4,0,10*ROW('Water Data'!H129)),NA())</f>
        <v>#N/A</v>
      </c>
      <c r="Q135" s="298" t="e">
        <f ca="1">+IF(AND(ISNUMBER(OFFSET('Water Data'!$H$6,0,10*ROW('Water Data'!H129))),'Data Summary'!CF135="Yes"),OFFSET('Water Data'!$H$6,0,10*ROW('Water Data'!H129)),NA())</f>
        <v>#N/A</v>
      </c>
      <c r="R135" s="298" t="e">
        <f ca="1">+IF(AND(ISNUMBER(OFFSET('Water Data'!$H$9,0,10*ROW('Water Data'!H129))),'Data Summary'!CG135="Yes"),OFFSET('Water Data'!$H$9,0,10*ROW('Water Data'!H129)),NA())</f>
        <v>#N/A</v>
      </c>
      <c r="S135" s="298" t="e">
        <f ca="1">+IF(AND(ISNUMBER(OFFSET('Water Data'!$I$4,0,10*ROW('Water Data'!I129))),'Data Summary'!CH135="Yes"),100-OFFSET('Water Data'!$I$4,0,10*ROW('Water Data'!I129)),NA())</f>
        <v>#N/A</v>
      </c>
      <c r="T135" s="298" t="e">
        <f ca="1">+IF(AND(ISNUMBER(OFFSET('Water Data'!$I$6,0,10*ROW('Water Data'!I129))),'Data Summary'!CI135="Yes"),OFFSET('Water Data'!$I$6,0,10*ROW('Water Data'!I129)),NA())</f>
        <v>#N/A</v>
      </c>
      <c r="U135" s="298" t="e">
        <f ca="1">+IF(AND(ISNUMBER(OFFSET('Water Data'!$I$9,0,10*ROW('Water Data'!I129))),'Data Summary'!CJ135="Yes"),OFFSET('Water Data'!$I$9,0,10*ROW('Water Data'!I129)),NA())</f>
        <v>#N/A</v>
      </c>
      <c r="V135" s="299" t="e">
        <f ca="1">+IF(AND(ISNUMBER(OFFSET('Sanitation Data'!$D$4,0,10*ROW('Sanitation Data'!D129))),'Data Summary'!CK135="Yes"),100-OFFSET('Sanitation Data'!$D$4,0,10*ROW('Sanitation Data'!D129)),NA())</f>
        <v>#N/A</v>
      </c>
      <c r="W135" s="299" t="e">
        <f ca="1">+IF(AND(ISNUMBER(OFFSET('Sanitation Data'!$D$6,0,10*ROW('Sanitation Data'!D129))),'Data Summary'!CL135="Yes"),OFFSET('Sanitation Data'!$D$6,0,10*ROW('Sanitation Data'!D129)),NA())</f>
        <v>#N/A</v>
      </c>
      <c r="X135" s="299" t="e">
        <f ca="1">+IF(AND(ISNUMBER(OFFSET('Sanitation Data'!$D$10,0,10*ROW('Sanitation Data'!D129))),'Data Summary'!CM135="Yes"),OFFSET('Sanitation Data'!$D$10,0,10*ROW('Sanitation Data'!D129)),NA())</f>
        <v>#N/A</v>
      </c>
      <c r="Y135" s="299" t="e">
        <f ca="1">+IF(AND(ISNUMBER(OFFSET('Sanitation Data'!$D$11,0,10*ROW('Sanitation Data'!D129))),'Data Summary'!CN135="Yes"),OFFSET('Sanitation Data'!$D$11,0,10*ROW('Sanitation Data'!D129)),NA())</f>
        <v>#N/A</v>
      </c>
      <c r="Z135" s="299" t="e">
        <f ca="1">+IF(AND(ISNUMBER(OFFSET('Sanitation Data'!$D$12,0,10*ROW('Sanitation Data'!D129))),'Data Summary'!CO135="Yes"),OFFSET('Sanitation Data'!$D$12,0,10*ROW('Sanitation Data'!D129)),NA())</f>
        <v>#N/A</v>
      </c>
      <c r="AA135" s="299" t="e">
        <f ca="1">+IF(AND(ISNUMBER(OFFSET('Sanitation Data'!$E$4,0,10*ROW('Sanitation Data'!E129))),'Data Summary'!CP135="Yes"),100-OFFSET('Sanitation Data'!$E$4,0,10*ROW('Sanitation Data'!E129)),NA())</f>
        <v>#N/A</v>
      </c>
      <c r="AB135" s="299" t="e">
        <f ca="1">+IF(AND(ISNUMBER(OFFSET('Sanitation Data'!$E$6,0,10*ROW('Sanitation Data'!E129))),'Data Summary'!CQ135="Yes"),OFFSET('Sanitation Data'!$E$6,0,10*ROW('Sanitation Data'!E129)),NA())</f>
        <v>#N/A</v>
      </c>
      <c r="AC135" s="299" t="e">
        <f ca="1">+IF(AND(ISNUMBER(OFFSET('Sanitation Data'!$E$10,0,10*ROW('Sanitation Data'!E129))),'Data Summary'!CR135="Yes"),OFFSET('Sanitation Data'!$E$10,0,10*ROW('Sanitation Data'!E129)),NA())</f>
        <v>#N/A</v>
      </c>
      <c r="AD135" s="299" t="e">
        <f ca="1">+IF(AND(ISNUMBER(OFFSET('Sanitation Data'!$E$11,0,10*ROW('Sanitation Data'!E129))),'Data Summary'!CS135="Yes"),OFFSET('Sanitation Data'!$E$11,0,10*ROW('Sanitation Data'!E129)),NA())</f>
        <v>#N/A</v>
      </c>
      <c r="AE135" s="299" t="e">
        <f ca="1">+IF(AND(ISNUMBER(OFFSET('Sanitation Data'!$E$12,0,10*ROW('Sanitation Data'!E129))),'Data Summary'!CT135="Yes"),OFFSET('Sanitation Data'!$E$12,0,10*ROW('Sanitation Data'!E129)),NA())</f>
        <v>#N/A</v>
      </c>
      <c r="AF135" s="299" t="e">
        <f ca="1">+IF(AND(ISNUMBER(OFFSET('Sanitation Data'!$F$4,0,10*ROW('Sanitation Data'!F129))),'Data Summary'!CU135="Yes"),100-OFFSET('Sanitation Data'!$F$4,0,10*ROW('Sanitation Data'!F129)),NA())</f>
        <v>#N/A</v>
      </c>
      <c r="AG135" s="299" t="e">
        <f ca="1">+IF(AND(ISNUMBER(OFFSET('Sanitation Data'!$F$6,0,10*ROW('Sanitation Data'!F129))),'Data Summary'!CV135="Yes"),OFFSET('Sanitation Data'!$F$6,0,10*ROW('Sanitation Data'!F129)),NA())</f>
        <v>#N/A</v>
      </c>
      <c r="AH135" s="299" t="e">
        <f ca="1">+IF(AND(ISNUMBER(OFFSET('Sanitation Data'!$F$10,0,10*ROW('Sanitation Data'!F129))),'Data Summary'!CW135="Yes"),OFFSET('Sanitation Data'!$F$10,0,10*ROW('Sanitation Data'!F129)),NA())</f>
        <v>#N/A</v>
      </c>
      <c r="AI135" s="299" t="e">
        <f ca="1">+IF(AND(ISNUMBER(OFFSET('Sanitation Data'!$F$11,0,10*ROW('Sanitation Data'!F129))),'Data Summary'!CX135="Yes"),OFFSET('Sanitation Data'!$F$11,0,10*ROW('Sanitation Data'!F129)),NA())</f>
        <v>#N/A</v>
      </c>
      <c r="AJ135" s="299" t="e">
        <f ca="1">+IF(AND(ISNUMBER(OFFSET('Sanitation Data'!$F$12,0,10*ROW('Sanitation Data'!F129))),'Data Summary'!CY135="Yes"),OFFSET('Sanitation Data'!$F$12,0,10*ROW('Sanitation Data'!F129)),NA())</f>
        <v>#N/A</v>
      </c>
      <c r="AK135" s="299" t="e">
        <f ca="1">+IF(AND(ISNUMBER(OFFSET('Sanitation Data'!$G$4,0,10*ROW('Sanitation Data'!G129))),'Data Summary'!CZ135="Yes"),100-OFFSET('Sanitation Data'!$G$4,0,10*ROW('Sanitation Data'!G129)),NA())</f>
        <v>#N/A</v>
      </c>
      <c r="AL135" s="299" t="e">
        <f ca="1">+IF(AND(ISNUMBER(OFFSET('Sanitation Data'!$G$6,0,10*ROW('Sanitation Data'!G129))),'Data Summary'!DA135="Yes"),OFFSET('Sanitation Data'!$G$6,0,10*ROW('Sanitation Data'!G129)),NA())</f>
        <v>#N/A</v>
      </c>
      <c r="AM135" s="299" t="e">
        <f ca="1">+IF(AND(ISNUMBER(OFFSET('Sanitation Data'!$G$10,0,10*ROW('Sanitation Data'!G129))),'Data Summary'!DB135="Yes"),OFFSET('Sanitation Data'!$G$10,0,10*ROW('Sanitation Data'!G129)),NA())</f>
        <v>#N/A</v>
      </c>
      <c r="AN135" s="299" t="e">
        <f ca="1">+IF(AND(ISNUMBER(OFFSET('Sanitation Data'!$G$11,0,10*ROW('Sanitation Data'!G129))),'Data Summary'!DC135="Yes"),OFFSET('Sanitation Data'!$G$11,0,10*ROW('Sanitation Data'!G129)),NA())</f>
        <v>#N/A</v>
      </c>
      <c r="AO135" s="299" t="e">
        <f ca="1">+IF(AND(ISNUMBER(OFFSET('Sanitation Data'!$G$12,0,10*ROW('Sanitation Data'!G129))),'Data Summary'!DD135="Yes"),OFFSET('Sanitation Data'!$G$12,0,10*ROW('Sanitation Data'!G129)),NA())</f>
        <v>#N/A</v>
      </c>
      <c r="AP135" s="299" t="e">
        <f ca="1">+IF(AND(ISNUMBER(OFFSET('Sanitation Data'!$H$4,0,10*ROW('Sanitation Data'!H129))),'Data Summary'!DE135="Yes"),100-OFFSET('Sanitation Data'!$H$4,0,10*ROW('Sanitation Data'!H129)),NA())</f>
        <v>#N/A</v>
      </c>
      <c r="AQ135" s="299" t="e">
        <f ca="1">+IF(AND(ISNUMBER(OFFSET('Sanitation Data'!$H$6,0,10*ROW('Sanitation Data'!H129))),'Data Summary'!DF135="Yes"),OFFSET('Sanitation Data'!$H$6,0,10*ROW('Sanitation Data'!H129)),NA())</f>
        <v>#N/A</v>
      </c>
      <c r="AR135" s="299" t="e">
        <f ca="1">+IF(AND(ISNUMBER(OFFSET('Sanitation Data'!$H$10,0,10*ROW('Sanitation Data'!H129))),'Data Summary'!DG135="Yes"),OFFSET('Sanitation Data'!$H$10,0,10*ROW('Sanitation Data'!H129)),NA())</f>
        <v>#N/A</v>
      </c>
      <c r="AS135" s="299" t="e">
        <f ca="1">+IF(AND(ISNUMBER(OFFSET('Sanitation Data'!$H$11,0,10*ROW('Sanitation Data'!H129))),'Data Summary'!DH135="Yes"),OFFSET('Sanitation Data'!$H$11,0,10*ROW('Sanitation Data'!H129)),NA())</f>
        <v>#N/A</v>
      </c>
      <c r="AT135" s="299" t="e">
        <f ca="1">+IF(AND(ISNUMBER(OFFSET('Sanitation Data'!$H$12,0,10*ROW('Sanitation Data'!H129))),'Data Summary'!DI135="Yes"),OFFSET('Sanitation Data'!$H$12,0,10*ROW('Sanitation Data'!H129)),NA())</f>
        <v>#N/A</v>
      </c>
      <c r="AU135" s="299" t="e">
        <f ca="1">+IF(AND(ISNUMBER(OFFSET('Sanitation Data'!$I$4,0,10*ROW('Sanitation Data'!I129))),'Data Summary'!DJ135="Yes"),100-OFFSET('Sanitation Data'!$I$4,0,10*ROW('Sanitation Data'!I129)),NA())</f>
        <v>#N/A</v>
      </c>
      <c r="AV135" s="299" t="e">
        <f ca="1">+IF(AND(ISNUMBER(OFFSET('Sanitation Data'!$I$6,0,10*ROW('Sanitation Data'!I129))),'Data Summary'!DK135="Yes"),OFFSET('Sanitation Data'!$I$6,0,10*ROW('Sanitation Data'!I129)),NA())</f>
        <v>#N/A</v>
      </c>
      <c r="AW135" s="299" t="e">
        <f ca="1">+IF(AND(ISNUMBER(OFFSET('Sanitation Data'!$I$10,0,10*ROW('Sanitation Data'!I129))),'Data Summary'!DL135="Yes"),OFFSET('Sanitation Data'!$I$10,0,10*ROW('Sanitation Data'!I129)),NA())</f>
        <v>#N/A</v>
      </c>
      <c r="AX135" s="299" t="e">
        <f ca="1">+IF(AND(ISNUMBER(OFFSET('Sanitation Data'!$I$11,0,10*ROW('Sanitation Data'!I129))),'Data Summary'!DM135="Yes"),OFFSET('Sanitation Data'!$I$11,0,10*ROW('Sanitation Data'!I129)),NA())</f>
        <v>#N/A</v>
      </c>
      <c r="AY135" s="299" t="e">
        <f ca="1">+IF(AND(ISNUMBER(OFFSET('Sanitation Data'!$I$12,0,10*ROW('Sanitation Data'!I129))),'Data Summary'!DN135="Yes"),OFFSET('Sanitation Data'!$I$12,0,10*ROW('Sanitation Data'!I129)),NA())</f>
        <v>#N/A</v>
      </c>
      <c r="AZ135" s="300" t="e">
        <f ca="1">+IF(AND(ISNUMBER(OFFSET('Hygiene Data'!$D$5,0,10*ROW('Hygiene Data'!D129))),'Data Summary'!DO135="Yes"),OFFSET('Hygiene Data'!$D$5,0,10*ROW('Hygiene Data'!D129)),NA())</f>
        <v>#N/A</v>
      </c>
      <c r="BA135" s="300" t="e">
        <f ca="1">+IF(AND(ISNUMBER(OFFSET('Hygiene Data'!$D$7,0,10*ROW('Hygiene Data'!D129))),'Data Summary'!DP135="Yes"),OFFSET('Hygiene Data'!$D$7,0,10*ROW('Hygiene Data'!D129)),NA())</f>
        <v>#N/A</v>
      </c>
      <c r="BB135" s="300" t="e">
        <f ca="1">+IF(AND(ISNUMBER(OFFSET('Hygiene Data'!$D$9,0,10*ROW('Hygiene Data'!D129))),'Data Summary'!DQ135="Yes"),OFFSET('Hygiene Data'!$D$9,0,10*ROW('Hygiene Data'!D129)),NA())</f>
        <v>#N/A</v>
      </c>
      <c r="BC135" s="300" t="e">
        <f ca="1">+IF(AND(ISNUMBER(OFFSET('Hygiene Data'!$E$5,0,10*ROW('Hygiene Data'!E129))),'Data Summary'!DR135="Yes"),OFFSET('Hygiene Data'!$E$5,0,10*ROW('Hygiene Data'!E129)),NA())</f>
        <v>#N/A</v>
      </c>
      <c r="BD135" s="300" t="e">
        <f ca="1">+IF(AND(ISNUMBER(OFFSET('Hygiene Data'!$E$7,0,10*ROW('Hygiene Data'!E129))),'Data Summary'!DS135="Yes"),OFFSET('Hygiene Data'!$E$7,0,10*ROW('Hygiene Data'!E129)),NA())</f>
        <v>#N/A</v>
      </c>
      <c r="BE135" s="300" t="e">
        <f ca="1">+IF(AND(ISNUMBER(OFFSET('Hygiene Data'!$E$9,0,10*ROW('Hygiene Data'!E129))),'Data Summary'!DT135="Yes"),OFFSET('Hygiene Data'!$E$9,0,10*ROW('Hygiene Data'!E129)),NA())</f>
        <v>#N/A</v>
      </c>
      <c r="BF135" s="300" t="e">
        <f ca="1">+IF(AND(ISNUMBER(OFFSET('Hygiene Data'!$F$5,0,10*ROW('Hygiene Data'!F129))),'Data Summary'!DU135="Yes"),OFFSET('Hygiene Data'!$F$5,0,10*ROW('Hygiene Data'!F129)),NA())</f>
        <v>#N/A</v>
      </c>
      <c r="BG135" s="300" t="e">
        <f ca="1">+IF(AND(ISNUMBER(OFFSET('Hygiene Data'!$F$7,0,10*ROW('Hygiene Data'!F129))),'Data Summary'!DV135="Yes"),OFFSET('Hygiene Data'!$F$7,0,10*ROW('Hygiene Data'!F129)),NA())</f>
        <v>#N/A</v>
      </c>
      <c r="BH135" s="300" t="e">
        <f ca="1">+IF(AND(ISNUMBER(OFFSET('Hygiene Data'!$F$9,0,10*ROW('Hygiene Data'!F129))),'Data Summary'!DW135="Yes"),OFFSET('Hygiene Data'!$F$9,0,10*ROW('Hygiene Data'!F129)),NA())</f>
        <v>#N/A</v>
      </c>
      <c r="BI135" s="300" t="e">
        <f ca="1">+IF(AND(ISNUMBER(OFFSET('Hygiene Data'!$G$5,0,10*ROW('Hygiene Data'!G129))),'Data Summary'!DX135="Yes"),OFFSET('Hygiene Data'!$G$5,0,10*ROW('Hygiene Data'!G129)),NA())</f>
        <v>#N/A</v>
      </c>
      <c r="BJ135" s="300" t="e">
        <f ca="1">+IF(AND(ISNUMBER(OFFSET('Hygiene Data'!$G$7,0,10*ROW('Hygiene Data'!G129))),'Data Summary'!DY135="Yes"),OFFSET('Hygiene Data'!$G$7,0,10*ROW('Hygiene Data'!G129)),NA())</f>
        <v>#N/A</v>
      </c>
      <c r="BK135" s="300" t="e">
        <f ca="1">+IF(AND(ISNUMBER(OFFSET('Hygiene Data'!$G$9,0,10*ROW('Hygiene Data'!G129))),'Data Summary'!DZ135="Yes"),OFFSET('Hygiene Data'!$G$9,0,10*ROW('Hygiene Data'!G129)),NA())</f>
        <v>#N/A</v>
      </c>
      <c r="BL135" s="300" t="e">
        <f ca="1">+IF(AND(ISNUMBER(OFFSET('Hygiene Data'!$H$5,0,10*ROW('Hygiene Data'!H129))),'Data Summary'!EA135="Yes"),OFFSET('Hygiene Data'!$H$5,0,10*ROW('Hygiene Data'!H129)),NA())</f>
        <v>#N/A</v>
      </c>
      <c r="BM135" s="300" t="e">
        <f ca="1">+IF(AND(ISNUMBER(OFFSET('Hygiene Data'!$H$7,0,10*ROW('Hygiene Data'!H129))),'Data Summary'!EB135="Yes"),OFFSET('Hygiene Data'!$H$7,0,10*ROW('Hygiene Data'!H129)),NA())</f>
        <v>#N/A</v>
      </c>
      <c r="BN135" s="300" t="e">
        <f ca="1">+IF(AND(ISNUMBER(OFFSET('Hygiene Data'!$H$9,0,10*ROW('Hygiene Data'!H129))),'Data Summary'!EC135="Yes"),OFFSET('Hygiene Data'!$H$9,0,10*ROW('Hygiene Data'!H129)),NA())</f>
        <v>#N/A</v>
      </c>
      <c r="BO135" s="300" t="e">
        <f ca="1">+IF(AND(ISNUMBER(OFFSET('Hygiene Data'!$I$5,0,10*ROW('Hygiene Data'!I129))),'Data Summary'!ED135="Yes"),OFFSET('Hygiene Data'!$I$5,0,10*ROW('Hygiene Data'!I129)),NA())</f>
        <v>#N/A</v>
      </c>
      <c r="BP135" s="300" t="e">
        <f ca="1">+IF(AND(ISNUMBER(OFFSET('Hygiene Data'!$I$7,0,10*ROW('Hygiene Data'!I129))),'Data Summary'!EE135="Yes"),OFFSET('Hygiene Data'!$I$7,0,10*ROW('Hygiene Data'!I129)),NA())</f>
        <v>#N/A</v>
      </c>
      <c r="BQ135" s="300" t="e">
        <f ca="1">+IF(AND(ISNUMBER(OFFSET('Hygiene Data'!$I$9,0,10*ROW('Hygiene Data'!I129))),'Data Summary'!EF135="Yes"),OFFSET('Hygiene Data'!$I$9,0,10*ROW('Hygiene Data'!I129)),NA())</f>
        <v>#N/A</v>
      </c>
    </row>
    <row r="136" spans="1:69" x14ac:dyDescent="0.2">
      <c r="A136" s="296" t="e">
        <f ca="1">+RIGHT('Data Summary'!A136,LEN('Data Summary'!A136)-9)</f>
        <v>#VALUE!</v>
      </c>
      <c r="B136" s="270" t="str">
        <f ca="1">+IF(ISTEXT('Data Summary'!B136),'Data Summary'!B136,"")</f>
        <v/>
      </c>
      <c r="C136" s="297" t="e">
        <f ca="1">+VALUE('Data Summary'!C136)</f>
        <v>#VALUE!</v>
      </c>
      <c r="D136" s="298" t="e">
        <f ca="1">+IF(AND(ISNUMBER(OFFSET('Water Data'!$D$4,0,10*ROW('Water Data'!D130))),'Data Summary'!BS136="Yes"),100-OFFSET('Water Data'!$D$4,0,10*ROW('Water Data'!D130)),NA())</f>
        <v>#N/A</v>
      </c>
      <c r="E136" s="298" t="e">
        <f ca="1">+IF(AND(ISNUMBER(OFFSET('Water Data'!$D$6,0,10*ROW('Water Data'!D130))),'Data Summary'!BT136="Yes"),OFFSET('Water Data'!$D$6,0,10*ROW('Water Data'!D130)),NA())</f>
        <v>#N/A</v>
      </c>
      <c r="F136" s="298" t="e">
        <f ca="1">+IF(AND(ISNUMBER(OFFSET('Water Data'!$D$9,0,10*ROW('Water Data'!D130))),'Data Summary'!BU136="Yes"),OFFSET('Water Data'!$D$9,0,10*ROW('Water Data'!D130)),NA())</f>
        <v>#N/A</v>
      </c>
      <c r="G136" s="298" t="e">
        <f ca="1">+IF(AND(ISNUMBER(OFFSET('Water Data'!$E$4,0,10*ROW('Water Data'!E130))),'Data Summary'!BV136="Yes"),100-OFFSET('Water Data'!$E$4,0,10*ROW('Water Data'!E130)),NA())</f>
        <v>#N/A</v>
      </c>
      <c r="H136" s="298" t="e">
        <f ca="1">+IF(AND(ISNUMBER(OFFSET('Water Data'!$E$6,0,10*ROW('Water Data'!E130))),'Data Summary'!BW136="Yes"),OFFSET('Water Data'!$E$6,0,10*ROW('Water Data'!E130)),NA())</f>
        <v>#N/A</v>
      </c>
      <c r="I136" s="298" t="e">
        <f ca="1">+IF(AND(ISNUMBER(OFFSET('Water Data'!$E$9,0,10*ROW('Water Data'!E130))),'Data Summary'!BX136="Yes"),OFFSET('Water Data'!$E$9,0,10*ROW('Water Data'!E130)),NA())</f>
        <v>#N/A</v>
      </c>
      <c r="J136" s="298" t="e">
        <f ca="1">+IF(AND(ISNUMBER(OFFSET('Water Data'!$F$4,0,10*ROW('Water Data'!F130))),'Data Summary'!BY136="Yes"),100-OFFSET('Water Data'!$F$4,0,10*ROW('Water Data'!F130)),NA())</f>
        <v>#N/A</v>
      </c>
      <c r="K136" s="298" t="e">
        <f ca="1">+IF(AND(ISNUMBER(OFFSET('Water Data'!$F$6,0,10*ROW('Water Data'!F130))),'Data Summary'!BZ136="Yes"),OFFSET('Water Data'!$F$6,0,10*ROW('Water Data'!F130)),NA())</f>
        <v>#N/A</v>
      </c>
      <c r="L136" s="298" t="e">
        <f ca="1">+IF(AND(ISNUMBER(OFFSET('Water Data'!$F$9,0,10*ROW('Water Data'!F130))),'Data Summary'!CA136="Yes"),OFFSET('Water Data'!$F$9,0,10*ROW('Water Data'!F130)),NA())</f>
        <v>#N/A</v>
      </c>
      <c r="M136" s="298" t="e">
        <f ca="1">+IF(AND(ISNUMBER(OFFSET('Water Data'!$G$4,0,10*ROW('Water Data'!G130))),'Data Summary'!CB136="Yes"),100-OFFSET('Water Data'!$G$4,0,10*ROW('Water Data'!G130)),NA())</f>
        <v>#N/A</v>
      </c>
      <c r="N136" s="298" t="e">
        <f ca="1">+IF(AND(ISNUMBER(OFFSET('Water Data'!$G$6,0,10*ROW('Water Data'!G130))),'Data Summary'!CC136="Yes"),OFFSET('Water Data'!$G$6,0,10*ROW('Water Data'!G130)),NA())</f>
        <v>#N/A</v>
      </c>
      <c r="O136" s="298" t="e">
        <f ca="1">+IF(AND(ISNUMBER(OFFSET('Water Data'!$G$9,0,10*ROW('Water Data'!G130))),'Data Summary'!CD136="Yes"),OFFSET('Water Data'!$G$9,0,10*ROW('Water Data'!G130)),NA())</f>
        <v>#N/A</v>
      </c>
      <c r="P136" s="298" t="e">
        <f ca="1">+IF(AND(ISNUMBER(OFFSET('Water Data'!$H$4,0,10*ROW('Water Data'!H130))),'Data Summary'!CE136="Yes"),100-OFFSET('Water Data'!$H$4,0,10*ROW('Water Data'!H130)),NA())</f>
        <v>#N/A</v>
      </c>
      <c r="Q136" s="298" t="e">
        <f ca="1">+IF(AND(ISNUMBER(OFFSET('Water Data'!$H$6,0,10*ROW('Water Data'!H130))),'Data Summary'!CF136="Yes"),OFFSET('Water Data'!$H$6,0,10*ROW('Water Data'!H130)),NA())</f>
        <v>#N/A</v>
      </c>
      <c r="R136" s="298" t="e">
        <f ca="1">+IF(AND(ISNUMBER(OFFSET('Water Data'!$H$9,0,10*ROW('Water Data'!H130))),'Data Summary'!CG136="Yes"),OFFSET('Water Data'!$H$9,0,10*ROW('Water Data'!H130)),NA())</f>
        <v>#N/A</v>
      </c>
      <c r="S136" s="298" t="e">
        <f ca="1">+IF(AND(ISNUMBER(OFFSET('Water Data'!$I$4,0,10*ROW('Water Data'!I130))),'Data Summary'!CH136="Yes"),100-OFFSET('Water Data'!$I$4,0,10*ROW('Water Data'!I130)),NA())</f>
        <v>#N/A</v>
      </c>
      <c r="T136" s="298" t="e">
        <f ca="1">+IF(AND(ISNUMBER(OFFSET('Water Data'!$I$6,0,10*ROW('Water Data'!I130))),'Data Summary'!CI136="Yes"),OFFSET('Water Data'!$I$6,0,10*ROW('Water Data'!I130)),NA())</f>
        <v>#N/A</v>
      </c>
      <c r="U136" s="298" t="e">
        <f ca="1">+IF(AND(ISNUMBER(OFFSET('Water Data'!$I$9,0,10*ROW('Water Data'!I130))),'Data Summary'!CJ136="Yes"),OFFSET('Water Data'!$I$9,0,10*ROW('Water Data'!I130)),NA())</f>
        <v>#N/A</v>
      </c>
      <c r="V136" s="299" t="e">
        <f ca="1">+IF(AND(ISNUMBER(OFFSET('Sanitation Data'!$D$4,0,10*ROW('Sanitation Data'!D130))),'Data Summary'!CK136="Yes"),100-OFFSET('Sanitation Data'!$D$4,0,10*ROW('Sanitation Data'!D130)),NA())</f>
        <v>#N/A</v>
      </c>
      <c r="W136" s="299" t="e">
        <f ca="1">+IF(AND(ISNUMBER(OFFSET('Sanitation Data'!$D$6,0,10*ROW('Sanitation Data'!D130))),'Data Summary'!CL136="Yes"),OFFSET('Sanitation Data'!$D$6,0,10*ROW('Sanitation Data'!D130)),NA())</f>
        <v>#N/A</v>
      </c>
      <c r="X136" s="299" t="e">
        <f ca="1">+IF(AND(ISNUMBER(OFFSET('Sanitation Data'!$D$10,0,10*ROW('Sanitation Data'!D130))),'Data Summary'!CM136="Yes"),OFFSET('Sanitation Data'!$D$10,0,10*ROW('Sanitation Data'!D130)),NA())</f>
        <v>#N/A</v>
      </c>
      <c r="Y136" s="299" t="e">
        <f ca="1">+IF(AND(ISNUMBER(OFFSET('Sanitation Data'!$D$11,0,10*ROW('Sanitation Data'!D130))),'Data Summary'!CN136="Yes"),OFFSET('Sanitation Data'!$D$11,0,10*ROW('Sanitation Data'!D130)),NA())</f>
        <v>#N/A</v>
      </c>
      <c r="Z136" s="299" t="e">
        <f ca="1">+IF(AND(ISNUMBER(OFFSET('Sanitation Data'!$D$12,0,10*ROW('Sanitation Data'!D130))),'Data Summary'!CO136="Yes"),OFFSET('Sanitation Data'!$D$12,0,10*ROW('Sanitation Data'!D130)),NA())</f>
        <v>#N/A</v>
      </c>
      <c r="AA136" s="299" t="e">
        <f ca="1">+IF(AND(ISNUMBER(OFFSET('Sanitation Data'!$E$4,0,10*ROW('Sanitation Data'!E130))),'Data Summary'!CP136="Yes"),100-OFFSET('Sanitation Data'!$E$4,0,10*ROW('Sanitation Data'!E130)),NA())</f>
        <v>#N/A</v>
      </c>
      <c r="AB136" s="299" t="e">
        <f ca="1">+IF(AND(ISNUMBER(OFFSET('Sanitation Data'!$E$6,0,10*ROW('Sanitation Data'!E130))),'Data Summary'!CQ136="Yes"),OFFSET('Sanitation Data'!$E$6,0,10*ROW('Sanitation Data'!E130)),NA())</f>
        <v>#N/A</v>
      </c>
      <c r="AC136" s="299" t="e">
        <f ca="1">+IF(AND(ISNUMBER(OFFSET('Sanitation Data'!$E$10,0,10*ROW('Sanitation Data'!E130))),'Data Summary'!CR136="Yes"),OFFSET('Sanitation Data'!$E$10,0,10*ROW('Sanitation Data'!E130)),NA())</f>
        <v>#N/A</v>
      </c>
      <c r="AD136" s="299" t="e">
        <f ca="1">+IF(AND(ISNUMBER(OFFSET('Sanitation Data'!$E$11,0,10*ROW('Sanitation Data'!E130))),'Data Summary'!CS136="Yes"),OFFSET('Sanitation Data'!$E$11,0,10*ROW('Sanitation Data'!E130)),NA())</f>
        <v>#N/A</v>
      </c>
      <c r="AE136" s="299" t="e">
        <f ca="1">+IF(AND(ISNUMBER(OFFSET('Sanitation Data'!$E$12,0,10*ROW('Sanitation Data'!E130))),'Data Summary'!CT136="Yes"),OFFSET('Sanitation Data'!$E$12,0,10*ROW('Sanitation Data'!E130)),NA())</f>
        <v>#N/A</v>
      </c>
      <c r="AF136" s="299" t="e">
        <f ca="1">+IF(AND(ISNUMBER(OFFSET('Sanitation Data'!$F$4,0,10*ROW('Sanitation Data'!F130))),'Data Summary'!CU136="Yes"),100-OFFSET('Sanitation Data'!$F$4,0,10*ROW('Sanitation Data'!F130)),NA())</f>
        <v>#N/A</v>
      </c>
      <c r="AG136" s="299" t="e">
        <f ca="1">+IF(AND(ISNUMBER(OFFSET('Sanitation Data'!$F$6,0,10*ROW('Sanitation Data'!F130))),'Data Summary'!CV136="Yes"),OFFSET('Sanitation Data'!$F$6,0,10*ROW('Sanitation Data'!F130)),NA())</f>
        <v>#N/A</v>
      </c>
      <c r="AH136" s="299" t="e">
        <f ca="1">+IF(AND(ISNUMBER(OFFSET('Sanitation Data'!$F$10,0,10*ROW('Sanitation Data'!F130))),'Data Summary'!CW136="Yes"),OFFSET('Sanitation Data'!$F$10,0,10*ROW('Sanitation Data'!F130)),NA())</f>
        <v>#N/A</v>
      </c>
      <c r="AI136" s="299" t="e">
        <f ca="1">+IF(AND(ISNUMBER(OFFSET('Sanitation Data'!$F$11,0,10*ROW('Sanitation Data'!F130))),'Data Summary'!CX136="Yes"),OFFSET('Sanitation Data'!$F$11,0,10*ROW('Sanitation Data'!F130)),NA())</f>
        <v>#N/A</v>
      </c>
      <c r="AJ136" s="299" t="e">
        <f ca="1">+IF(AND(ISNUMBER(OFFSET('Sanitation Data'!$F$12,0,10*ROW('Sanitation Data'!F130))),'Data Summary'!CY136="Yes"),OFFSET('Sanitation Data'!$F$12,0,10*ROW('Sanitation Data'!F130)),NA())</f>
        <v>#N/A</v>
      </c>
      <c r="AK136" s="299" t="e">
        <f ca="1">+IF(AND(ISNUMBER(OFFSET('Sanitation Data'!$G$4,0,10*ROW('Sanitation Data'!G130))),'Data Summary'!CZ136="Yes"),100-OFFSET('Sanitation Data'!$G$4,0,10*ROW('Sanitation Data'!G130)),NA())</f>
        <v>#N/A</v>
      </c>
      <c r="AL136" s="299" t="e">
        <f ca="1">+IF(AND(ISNUMBER(OFFSET('Sanitation Data'!$G$6,0,10*ROW('Sanitation Data'!G130))),'Data Summary'!DA136="Yes"),OFFSET('Sanitation Data'!$G$6,0,10*ROW('Sanitation Data'!G130)),NA())</f>
        <v>#N/A</v>
      </c>
      <c r="AM136" s="299" t="e">
        <f ca="1">+IF(AND(ISNUMBER(OFFSET('Sanitation Data'!$G$10,0,10*ROW('Sanitation Data'!G130))),'Data Summary'!DB136="Yes"),OFFSET('Sanitation Data'!$G$10,0,10*ROW('Sanitation Data'!G130)),NA())</f>
        <v>#N/A</v>
      </c>
      <c r="AN136" s="299" t="e">
        <f ca="1">+IF(AND(ISNUMBER(OFFSET('Sanitation Data'!$G$11,0,10*ROW('Sanitation Data'!G130))),'Data Summary'!DC136="Yes"),OFFSET('Sanitation Data'!$G$11,0,10*ROW('Sanitation Data'!G130)),NA())</f>
        <v>#N/A</v>
      </c>
      <c r="AO136" s="299" t="e">
        <f ca="1">+IF(AND(ISNUMBER(OFFSET('Sanitation Data'!$G$12,0,10*ROW('Sanitation Data'!G130))),'Data Summary'!DD136="Yes"),OFFSET('Sanitation Data'!$G$12,0,10*ROW('Sanitation Data'!G130)),NA())</f>
        <v>#N/A</v>
      </c>
      <c r="AP136" s="299" t="e">
        <f ca="1">+IF(AND(ISNUMBER(OFFSET('Sanitation Data'!$H$4,0,10*ROW('Sanitation Data'!H130))),'Data Summary'!DE136="Yes"),100-OFFSET('Sanitation Data'!$H$4,0,10*ROW('Sanitation Data'!H130)),NA())</f>
        <v>#N/A</v>
      </c>
      <c r="AQ136" s="299" t="e">
        <f ca="1">+IF(AND(ISNUMBER(OFFSET('Sanitation Data'!$H$6,0,10*ROW('Sanitation Data'!H130))),'Data Summary'!DF136="Yes"),OFFSET('Sanitation Data'!$H$6,0,10*ROW('Sanitation Data'!H130)),NA())</f>
        <v>#N/A</v>
      </c>
      <c r="AR136" s="299" t="e">
        <f ca="1">+IF(AND(ISNUMBER(OFFSET('Sanitation Data'!$H$10,0,10*ROW('Sanitation Data'!H130))),'Data Summary'!DG136="Yes"),OFFSET('Sanitation Data'!$H$10,0,10*ROW('Sanitation Data'!H130)),NA())</f>
        <v>#N/A</v>
      </c>
      <c r="AS136" s="299" t="e">
        <f ca="1">+IF(AND(ISNUMBER(OFFSET('Sanitation Data'!$H$11,0,10*ROW('Sanitation Data'!H130))),'Data Summary'!DH136="Yes"),OFFSET('Sanitation Data'!$H$11,0,10*ROW('Sanitation Data'!H130)),NA())</f>
        <v>#N/A</v>
      </c>
      <c r="AT136" s="299" t="e">
        <f ca="1">+IF(AND(ISNUMBER(OFFSET('Sanitation Data'!$H$12,0,10*ROW('Sanitation Data'!H130))),'Data Summary'!DI136="Yes"),OFFSET('Sanitation Data'!$H$12,0,10*ROW('Sanitation Data'!H130)),NA())</f>
        <v>#N/A</v>
      </c>
      <c r="AU136" s="299" t="e">
        <f ca="1">+IF(AND(ISNUMBER(OFFSET('Sanitation Data'!$I$4,0,10*ROW('Sanitation Data'!I130))),'Data Summary'!DJ136="Yes"),100-OFFSET('Sanitation Data'!$I$4,0,10*ROW('Sanitation Data'!I130)),NA())</f>
        <v>#N/A</v>
      </c>
      <c r="AV136" s="299" t="e">
        <f ca="1">+IF(AND(ISNUMBER(OFFSET('Sanitation Data'!$I$6,0,10*ROW('Sanitation Data'!I130))),'Data Summary'!DK136="Yes"),OFFSET('Sanitation Data'!$I$6,0,10*ROW('Sanitation Data'!I130)),NA())</f>
        <v>#N/A</v>
      </c>
      <c r="AW136" s="299" t="e">
        <f ca="1">+IF(AND(ISNUMBER(OFFSET('Sanitation Data'!$I$10,0,10*ROW('Sanitation Data'!I130))),'Data Summary'!DL136="Yes"),OFFSET('Sanitation Data'!$I$10,0,10*ROW('Sanitation Data'!I130)),NA())</f>
        <v>#N/A</v>
      </c>
      <c r="AX136" s="299" t="e">
        <f ca="1">+IF(AND(ISNUMBER(OFFSET('Sanitation Data'!$I$11,0,10*ROW('Sanitation Data'!I130))),'Data Summary'!DM136="Yes"),OFFSET('Sanitation Data'!$I$11,0,10*ROW('Sanitation Data'!I130)),NA())</f>
        <v>#N/A</v>
      </c>
      <c r="AY136" s="299" t="e">
        <f ca="1">+IF(AND(ISNUMBER(OFFSET('Sanitation Data'!$I$12,0,10*ROW('Sanitation Data'!I130))),'Data Summary'!DN136="Yes"),OFFSET('Sanitation Data'!$I$12,0,10*ROW('Sanitation Data'!I130)),NA())</f>
        <v>#N/A</v>
      </c>
      <c r="AZ136" s="300" t="e">
        <f ca="1">+IF(AND(ISNUMBER(OFFSET('Hygiene Data'!$D$5,0,10*ROW('Hygiene Data'!D130))),'Data Summary'!DO136="Yes"),OFFSET('Hygiene Data'!$D$5,0,10*ROW('Hygiene Data'!D130)),NA())</f>
        <v>#N/A</v>
      </c>
      <c r="BA136" s="300" t="e">
        <f ca="1">+IF(AND(ISNUMBER(OFFSET('Hygiene Data'!$D$7,0,10*ROW('Hygiene Data'!D130))),'Data Summary'!DP136="Yes"),OFFSET('Hygiene Data'!$D$7,0,10*ROW('Hygiene Data'!D130)),NA())</f>
        <v>#N/A</v>
      </c>
      <c r="BB136" s="300" t="e">
        <f ca="1">+IF(AND(ISNUMBER(OFFSET('Hygiene Data'!$D$9,0,10*ROW('Hygiene Data'!D130))),'Data Summary'!DQ136="Yes"),OFFSET('Hygiene Data'!$D$9,0,10*ROW('Hygiene Data'!D130)),NA())</f>
        <v>#N/A</v>
      </c>
      <c r="BC136" s="300" t="e">
        <f ca="1">+IF(AND(ISNUMBER(OFFSET('Hygiene Data'!$E$5,0,10*ROW('Hygiene Data'!E130))),'Data Summary'!DR136="Yes"),OFFSET('Hygiene Data'!$E$5,0,10*ROW('Hygiene Data'!E130)),NA())</f>
        <v>#N/A</v>
      </c>
      <c r="BD136" s="300" t="e">
        <f ca="1">+IF(AND(ISNUMBER(OFFSET('Hygiene Data'!$E$7,0,10*ROW('Hygiene Data'!E130))),'Data Summary'!DS136="Yes"),OFFSET('Hygiene Data'!$E$7,0,10*ROW('Hygiene Data'!E130)),NA())</f>
        <v>#N/A</v>
      </c>
      <c r="BE136" s="300" t="e">
        <f ca="1">+IF(AND(ISNUMBER(OFFSET('Hygiene Data'!$E$9,0,10*ROW('Hygiene Data'!E130))),'Data Summary'!DT136="Yes"),OFFSET('Hygiene Data'!$E$9,0,10*ROW('Hygiene Data'!E130)),NA())</f>
        <v>#N/A</v>
      </c>
      <c r="BF136" s="300" t="e">
        <f ca="1">+IF(AND(ISNUMBER(OFFSET('Hygiene Data'!$F$5,0,10*ROW('Hygiene Data'!F130))),'Data Summary'!DU136="Yes"),OFFSET('Hygiene Data'!$F$5,0,10*ROW('Hygiene Data'!F130)),NA())</f>
        <v>#N/A</v>
      </c>
      <c r="BG136" s="300" t="e">
        <f ca="1">+IF(AND(ISNUMBER(OFFSET('Hygiene Data'!$F$7,0,10*ROW('Hygiene Data'!F130))),'Data Summary'!DV136="Yes"),OFFSET('Hygiene Data'!$F$7,0,10*ROW('Hygiene Data'!F130)),NA())</f>
        <v>#N/A</v>
      </c>
      <c r="BH136" s="300" t="e">
        <f ca="1">+IF(AND(ISNUMBER(OFFSET('Hygiene Data'!$F$9,0,10*ROW('Hygiene Data'!F130))),'Data Summary'!DW136="Yes"),OFFSET('Hygiene Data'!$F$9,0,10*ROW('Hygiene Data'!F130)),NA())</f>
        <v>#N/A</v>
      </c>
      <c r="BI136" s="300" t="e">
        <f ca="1">+IF(AND(ISNUMBER(OFFSET('Hygiene Data'!$G$5,0,10*ROW('Hygiene Data'!G130))),'Data Summary'!DX136="Yes"),OFFSET('Hygiene Data'!$G$5,0,10*ROW('Hygiene Data'!G130)),NA())</f>
        <v>#N/A</v>
      </c>
      <c r="BJ136" s="300" t="e">
        <f ca="1">+IF(AND(ISNUMBER(OFFSET('Hygiene Data'!$G$7,0,10*ROW('Hygiene Data'!G130))),'Data Summary'!DY136="Yes"),OFFSET('Hygiene Data'!$G$7,0,10*ROW('Hygiene Data'!G130)),NA())</f>
        <v>#N/A</v>
      </c>
      <c r="BK136" s="300" t="e">
        <f ca="1">+IF(AND(ISNUMBER(OFFSET('Hygiene Data'!$G$9,0,10*ROW('Hygiene Data'!G130))),'Data Summary'!DZ136="Yes"),OFFSET('Hygiene Data'!$G$9,0,10*ROW('Hygiene Data'!G130)),NA())</f>
        <v>#N/A</v>
      </c>
      <c r="BL136" s="300" t="e">
        <f ca="1">+IF(AND(ISNUMBER(OFFSET('Hygiene Data'!$H$5,0,10*ROW('Hygiene Data'!H130))),'Data Summary'!EA136="Yes"),OFFSET('Hygiene Data'!$H$5,0,10*ROW('Hygiene Data'!H130)),NA())</f>
        <v>#N/A</v>
      </c>
      <c r="BM136" s="300" t="e">
        <f ca="1">+IF(AND(ISNUMBER(OFFSET('Hygiene Data'!$H$7,0,10*ROW('Hygiene Data'!H130))),'Data Summary'!EB136="Yes"),OFFSET('Hygiene Data'!$H$7,0,10*ROW('Hygiene Data'!H130)),NA())</f>
        <v>#N/A</v>
      </c>
      <c r="BN136" s="300" t="e">
        <f ca="1">+IF(AND(ISNUMBER(OFFSET('Hygiene Data'!$H$9,0,10*ROW('Hygiene Data'!H130))),'Data Summary'!EC136="Yes"),OFFSET('Hygiene Data'!$H$9,0,10*ROW('Hygiene Data'!H130)),NA())</f>
        <v>#N/A</v>
      </c>
      <c r="BO136" s="300" t="e">
        <f ca="1">+IF(AND(ISNUMBER(OFFSET('Hygiene Data'!$I$5,0,10*ROW('Hygiene Data'!I130))),'Data Summary'!ED136="Yes"),OFFSET('Hygiene Data'!$I$5,0,10*ROW('Hygiene Data'!I130)),NA())</f>
        <v>#N/A</v>
      </c>
      <c r="BP136" s="300" t="e">
        <f ca="1">+IF(AND(ISNUMBER(OFFSET('Hygiene Data'!$I$7,0,10*ROW('Hygiene Data'!I130))),'Data Summary'!EE136="Yes"),OFFSET('Hygiene Data'!$I$7,0,10*ROW('Hygiene Data'!I130)),NA())</f>
        <v>#N/A</v>
      </c>
      <c r="BQ136" s="300" t="e">
        <f ca="1">+IF(AND(ISNUMBER(OFFSET('Hygiene Data'!$I$9,0,10*ROW('Hygiene Data'!I130))),'Data Summary'!EF136="Yes"),OFFSET('Hygiene Data'!$I$9,0,10*ROW('Hygiene Data'!I130)),NA())</f>
        <v>#N/A</v>
      </c>
    </row>
    <row r="137" spans="1:69" x14ac:dyDescent="0.2">
      <c r="A137" s="296" t="e">
        <f ca="1">+RIGHT('Data Summary'!A137,LEN('Data Summary'!A137)-9)</f>
        <v>#VALUE!</v>
      </c>
      <c r="B137" s="270" t="str">
        <f ca="1">+IF(ISTEXT('Data Summary'!B137),'Data Summary'!B137,"")</f>
        <v/>
      </c>
      <c r="C137" s="297" t="e">
        <f ca="1">+VALUE('Data Summary'!C137)</f>
        <v>#VALUE!</v>
      </c>
      <c r="D137" s="298" t="e">
        <f ca="1">+IF(AND(ISNUMBER(OFFSET('Water Data'!$D$4,0,10*ROW('Water Data'!D131))),'Data Summary'!BS137="Yes"),100-OFFSET('Water Data'!$D$4,0,10*ROW('Water Data'!D131)),NA())</f>
        <v>#N/A</v>
      </c>
      <c r="E137" s="298" t="e">
        <f ca="1">+IF(AND(ISNUMBER(OFFSET('Water Data'!$D$6,0,10*ROW('Water Data'!D131))),'Data Summary'!BT137="Yes"),OFFSET('Water Data'!$D$6,0,10*ROW('Water Data'!D131)),NA())</f>
        <v>#N/A</v>
      </c>
      <c r="F137" s="298" t="e">
        <f ca="1">+IF(AND(ISNUMBER(OFFSET('Water Data'!$D$9,0,10*ROW('Water Data'!D131))),'Data Summary'!BU137="Yes"),OFFSET('Water Data'!$D$9,0,10*ROW('Water Data'!D131)),NA())</f>
        <v>#N/A</v>
      </c>
      <c r="G137" s="298" t="e">
        <f ca="1">+IF(AND(ISNUMBER(OFFSET('Water Data'!$E$4,0,10*ROW('Water Data'!E131))),'Data Summary'!BV137="Yes"),100-OFFSET('Water Data'!$E$4,0,10*ROW('Water Data'!E131)),NA())</f>
        <v>#N/A</v>
      </c>
      <c r="H137" s="298" t="e">
        <f ca="1">+IF(AND(ISNUMBER(OFFSET('Water Data'!$E$6,0,10*ROW('Water Data'!E131))),'Data Summary'!BW137="Yes"),OFFSET('Water Data'!$E$6,0,10*ROW('Water Data'!E131)),NA())</f>
        <v>#N/A</v>
      </c>
      <c r="I137" s="298" t="e">
        <f ca="1">+IF(AND(ISNUMBER(OFFSET('Water Data'!$E$9,0,10*ROW('Water Data'!E131))),'Data Summary'!BX137="Yes"),OFFSET('Water Data'!$E$9,0,10*ROW('Water Data'!E131)),NA())</f>
        <v>#N/A</v>
      </c>
      <c r="J137" s="298" t="e">
        <f ca="1">+IF(AND(ISNUMBER(OFFSET('Water Data'!$F$4,0,10*ROW('Water Data'!F131))),'Data Summary'!BY137="Yes"),100-OFFSET('Water Data'!$F$4,0,10*ROW('Water Data'!F131)),NA())</f>
        <v>#N/A</v>
      </c>
      <c r="K137" s="298" t="e">
        <f ca="1">+IF(AND(ISNUMBER(OFFSET('Water Data'!$F$6,0,10*ROW('Water Data'!F131))),'Data Summary'!BZ137="Yes"),OFFSET('Water Data'!$F$6,0,10*ROW('Water Data'!F131)),NA())</f>
        <v>#N/A</v>
      </c>
      <c r="L137" s="298" t="e">
        <f ca="1">+IF(AND(ISNUMBER(OFFSET('Water Data'!$F$9,0,10*ROW('Water Data'!F131))),'Data Summary'!CA137="Yes"),OFFSET('Water Data'!$F$9,0,10*ROW('Water Data'!F131)),NA())</f>
        <v>#N/A</v>
      </c>
      <c r="M137" s="298" t="e">
        <f ca="1">+IF(AND(ISNUMBER(OFFSET('Water Data'!$G$4,0,10*ROW('Water Data'!G131))),'Data Summary'!CB137="Yes"),100-OFFSET('Water Data'!$G$4,0,10*ROW('Water Data'!G131)),NA())</f>
        <v>#N/A</v>
      </c>
      <c r="N137" s="298" t="e">
        <f ca="1">+IF(AND(ISNUMBER(OFFSET('Water Data'!$G$6,0,10*ROW('Water Data'!G131))),'Data Summary'!CC137="Yes"),OFFSET('Water Data'!$G$6,0,10*ROW('Water Data'!G131)),NA())</f>
        <v>#N/A</v>
      </c>
      <c r="O137" s="298" t="e">
        <f ca="1">+IF(AND(ISNUMBER(OFFSET('Water Data'!$G$9,0,10*ROW('Water Data'!G131))),'Data Summary'!CD137="Yes"),OFFSET('Water Data'!$G$9,0,10*ROW('Water Data'!G131)),NA())</f>
        <v>#N/A</v>
      </c>
      <c r="P137" s="298" t="e">
        <f ca="1">+IF(AND(ISNUMBER(OFFSET('Water Data'!$H$4,0,10*ROW('Water Data'!H131))),'Data Summary'!CE137="Yes"),100-OFFSET('Water Data'!$H$4,0,10*ROW('Water Data'!H131)),NA())</f>
        <v>#N/A</v>
      </c>
      <c r="Q137" s="298" t="e">
        <f ca="1">+IF(AND(ISNUMBER(OFFSET('Water Data'!$H$6,0,10*ROW('Water Data'!H131))),'Data Summary'!CF137="Yes"),OFFSET('Water Data'!$H$6,0,10*ROW('Water Data'!H131)),NA())</f>
        <v>#N/A</v>
      </c>
      <c r="R137" s="298" t="e">
        <f ca="1">+IF(AND(ISNUMBER(OFFSET('Water Data'!$H$9,0,10*ROW('Water Data'!H131))),'Data Summary'!CG137="Yes"),OFFSET('Water Data'!$H$9,0,10*ROW('Water Data'!H131)),NA())</f>
        <v>#N/A</v>
      </c>
      <c r="S137" s="298" t="e">
        <f ca="1">+IF(AND(ISNUMBER(OFFSET('Water Data'!$I$4,0,10*ROW('Water Data'!I131))),'Data Summary'!CH137="Yes"),100-OFFSET('Water Data'!$I$4,0,10*ROW('Water Data'!I131)),NA())</f>
        <v>#N/A</v>
      </c>
      <c r="T137" s="298" t="e">
        <f ca="1">+IF(AND(ISNUMBER(OFFSET('Water Data'!$I$6,0,10*ROW('Water Data'!I131))),'Data Summary'!CI137="Yes"),OFFSET('Water Data'!$I$6,0,10*ROW('Water Data'!I131)),NA())</f>
        <v>#N/A</v>
      </c>
      <c r="U137" s="298" t="e">
        <f ca="1">+IF(AND(ISNUMBER(OFFSET('Water Data'!$I$9,0,10*ROW('Water Data'!I131))),'Data Summary'!CJ137="Yes"),OFFSET('Water Data'!$I$9,0,10*ROW('Water Data'!I131)),NA())</f>
        <v>#N/A</v>
      </c>
      <c r="V137" s="299" t="e">
        <f ca="1">+IF(AND(ISNUMBER(OFFSET('Sanitation Data'!$D$4,0,10*ROW('Sanitation Data'!D131))),'Data Summary'!CK137="Yes"),100-OFFSET('Sanitation Data'!$D$4,0,10*ROW('Sanitation Data'!D131)),NA())</f>
        <v>#N/A</v>
      </c>
      <c r="W137" s="299" t="e">
        <f ca="1">+IF(AND(ISNUMBER(OFFSET('Sanitation Data'!$D$6,0,10*ROW('Sanitation Data'!D131))),'Data Summary'!CL137="Yes"),OFFSET('Sanitation Data'!$D$6,0,10*ROW('Sanitation Data'!D131)),NA())</f>
        <v>#N/A</v>
      </c>
      <c r="X137" s="299" t="e">
        <f ca="1">+IF(AND(ISNUMBER(OFFSET('Sanitation Data'!$D$10,0,10*ROW('Sanitation Data'!D131))),'Data Summary'!CM137="Yes"),OFFSET('Sanitation Data'!$D$10,0,10*ROW('Sanitation Data'!D131)),NA())</f>
        <v>#N/A</v>
      </c>
      <c r="Y137" s="299" t="e">
        <f ca="1">+IF(AND(ISNUMBER(OFFSET('Sanitation Data'!$D$11,0,10*ROW('Sanitation Data'!D131))),'Data Summary'!CN137="Yes"),OFFSET('Sanitation Data'!$D$11,0,10*ROW('Sanitation Data'!D131)),NA())</f>
        <v>#N/A</v>
      </c>
      <c r="Z137" s="299" t="e">
        <f ca="1">+IF(AND(ISNUMBER(OFFSET('Sanitation Data'!$D$12,0,10*ROW('Sanitation Data'!D131))),'Data Summary'!CO137="Yes"),OFFSET('Sanitation Data'!$D$12,0,10*ROW('Sanitation Data'!D131)),NA())</f>
        <v>#N/A</v>
      </c>
      <c r="AA137" s="299" t="e">
        <f ca="1">+IF(AND(ISNUMBER(OFFSET('Sanitation Data'!$E$4,0,10*ROW('Sanitation Data'!E131))),'Data Summary'!CP137="Yes"),100-OFFSET('Sanitation Data'!$E$4,0,10*ROW('Sanitation Data'!E131)),NA())</f>
        <v>#N/A</v>
      </c>
      <c r="AB137" s="299" t="e">
        <f ca="1">+IF(AND(ISNUMBER(OFFSET('Sanitation Data'!$E$6,0,10*ROW('Sanitation Data'!E131))),'Data Summary'!CQ137="Yes"),OFFSET('Sanitation Data'!$E$6,0,10*ROW('Sanitation Data'!E131)),NA())</f>
        <v>#N/A</v>
      </c>
      <c r="AC137" s="299" t="e">
        <f ca="1">+IF(AND(ISNUMBER(OFFSET('Sanitation Data'!$E$10,0,10*ROW('Sanitation Data'!E131))),'Data Summary'!CR137="Yes"),OFFSET('Sanitation Data'!$E$10,0,10*ROW('Sanitation Data'!E131)),NA())</f>
        <v>#N/A</v>
      </c>
      <c r="AD137" s="299" t="e">
        <f ca="1">+IF(AND(ISNUMBER(OFFSET('Sanitation Data'!$E$11,0,10*ROW('Sanitation Data'!E131))),'Data Summary'!CS137="Yes"),OFFSET('Sanitation Data'!$E$11,0,10*ROW('Sanitation Data'!E131)),NA())</f>
        <v>#N/A</v>
      </c>
      <c r="AE137" s="299" t="e">
        <f ca="1">+IF(AND(ISNUMBER(OFFSET('Sanitation Data'!$E$12,0,10*ROW('Sanitation Data'!E131))),'Data Summary'!CT137="Yes"),OFFSET('Sanitation Data'!$E$12,0,10*ROW('Sanitation Data'!E131)),NA())</f>
        <v>#N/A</v>
      </c>
      <c r="AF137" s="299" t="e">
        <f ca="1">+IF(AND(ISNUMBER(OFFSET('Sanitation Data'!$F$4,0,10*ROW('Sanitation Data'!F131))),'Data Summary'!CU137="Yes"),100-OFFSET('Sanitation Data'!$F$4,0,10*ROW('Sanitation Data'!F131)),NA())</f>
        <v>#N/A</v>
      </c>
      <c r="AG137" s="299" t="e">
        <f ca="1">+IF(AND(ISNUMBER(OFFSET('Sanitation Data'!$F$6,0,10*ROW('Sanitation Data'!F131))),'Data Summary'!CV137="Yes"),OFFSET('Sanitation Data'!$F$6,0,10*ROW('Sanitation Data'!F131)),NA())</f>
        <v>#N/A</v>
      </c>
      <c r="AH137" s="299" t="e">
        <f ca="1">+IF(AND(ISNUMBER(OFFSET('Sanitation Data'!$F$10,0,10*ROW('Sanitation Data'!F131))),'Data Summary'!CW137="Yes"),OFFSET('Sanitation Data'!$F$10,0,10*ROW('Sanitation Data'!F131)),NA())</f>
        <v>#N/A</v>
      </c>
      <c r="AI137" s="299" t="e">
        <f ca="1">+IF(AND(ISNUMBER(OFFSET('Sanitation Data'!$F$11,0,10*ROW('Sanitation Data'!F131))),'Data Summary'!CX137="Yes"),OFFSET('Sanitation Data'!$F$11,0,10*ROW('Sanitation Data'!F131)),NA())</f>
        <v>#N/A</v>
      </c>
      <c r="AJ137" s="299" t="e">
        <f ca="1">+IF(AND(ISNUMBER(OFFSET('Sanitation Data'!$F$12,0,10*ROW('Sanitation Data'!F131))),'Data Summary'!CY137="Yes"),OFFSET('Sanitation Data'!$F$12,0,10*ROW('Sanitation Data'!F131)),NA())</f>
        <v>#N/A</v>
      </c>
      <c r="AK137" s="299" t="e">
        <f ca="1">+IF(AND(ISNUMBER(OFFSET('Sanitation Data'!$G$4,0,10*ROW('Sanitation Data'!G131))),'Data Summary'!CZ137="Yes"),100-OFFSET('Sanitation Data'!$G$4,0,10*ROW('Sanitation Data'!G131)),NA())</f>
        <v>#N/A</v>
      </c>
      <c r="AL137" s="299" t="e">
        <f ca="1">+IF(AND(ISNUMBER(OFFSET('Sanitation Data'!$G$6,0,10*ROW('Sanitation Data'!G131))),'Data Summary'!DA137="Yes"),OFFSET('Sanitation Data'!$G$6,0,10*ROW('Sanitation Data'!G131)),NA())</f>
        <v>#N/A</v>
      </c>
      <c r="AM137" s="299" t="e">
        <f ca="1">+IF(AND(ISNUMBER(OFFSET('Sanitation Data'!$G$10,0,10*ROW('Sanitation Data'!G131))),'Data Summary'!DB137="Yes"),OFFSET('Sanitation Data'!$G$10,0,10*ROW('Sanitation Data'!G131)),NA())</f>
        <v>#N/A</v>
      </c>
      <c r="AN137" s="299" t="e">
        <f ca="1">+IF(AND(ISNUMBER(OFFSET('Sanitation Data'!$G$11,0,10*ROW('Sanitation Data'!G131))),'Data Summary'!DC137="Yes"),OFFSET('Sanitation Data'!$G$11,0,10*ROW('Sanitation Data'!G131)),NA())</f>
        <v>#N/A</v>
      </c>
      <c r="AO137" s="299" t="e">
        <f ca="1">+IF(AND(ISNUMBER(OFFSET('Sanitation Data'!$G$12,0,10*ROW('Sanitation Data'!G131))),'Data Summary'!DD137="Yes"),OFFSET('Sanitation Data'!$G$12,0,10*ROW('Sanitation Data'!G131)),NA())</f>
        <v>#N/A</v>
      </c>
      <c r="AP137" s="299" t="e">
        <f ca="1">+IF(AND(ISNUMBER(OFFSET('Sanitation Data'!$H$4,0,10*ROW('Sanitation Data'!H131))),'Data Summary'!DE137="Yes"),100-OFFSET('Sanitation Data'!$H$4,0,10*ROW('Sanitation Data'!H131)),NA())</f>
        <v>#N/A</v>
      </c>
      <c r="AQ137" s="299" t="e">
        <f ca="1">+IF(AND(ISNUMBER(OFFSET('Sanitation Data'!$H$6,0,10*ROW('Sanitation Data'!H131))),'Data Summary'!DF137="Yes"),OFFSET('Sanitation Data'!$H$6,0,10*ROW('Sanitation Data'!H131)),NA())</f>
        <v>#N/A</v>
      </c>
      <c r="AR137" s="299" t="e">
        <f ca="1">+IF(AND(ISNUMBER(OFFSET('Sanitation Data'!$H$10,0,10*ROW('Sanitation Data'!H131))),'Data Summary'!DG137="Yes"),OFFSET('Sanitation Data'!$H$10,0,10*ROW('Sanitation Data'!H131)),NA())</f>
        <v>#N/A</v>
      </c>
      <c r="AS137" s="299" t="e">
        <f ca="1">+IF(AND(ISNUMBER(OFFSET('Sanitation Data'!$H$11,0,10*ROW('Sanitation Data'!H131))),'Data Summary'!DH137="Yes"),OFFSET('Sanitation Data'!$H$11,0,10*ROW('Sanitation Data'!H131)),NA())</f>
        <v>#N/A</v>
      </c>
      <c r="AT137" s="299" t="e">
        <f ca="1">+IF(AND(ISNUMBER(OFFSET('Sanitation Data'!$H$12,0,10*ROW('Sanitation Data'!H131))),'Data Summary'!DI137="Yes"),OFFSET('Sanitation Data'!$H$12,0,10*ROW('Sanitation Data'!H131)),NA())</f>
        <v>#N/A</v>
      </c>
      <c r="AU137" s="299" t="e">
        <f ca="1">+IF(AND(ISNUMBER(OFFSET('Sanitation Data'!$I$4,0,10*ROW('Sanitation Data'!I131))),'Data Summary'!DJ137="Yes"),100-OFFSET('Sanitation Data'!$I$4,0,10*ROW('Sanitation Data'!I131)),NA())</f>
        <v>#N/A</v>
      </c>
      <c r="AV137" s="299" t="e">
        <f ca="1">+IF(AND(ISNUMBER(OFFSET('Sanitation Data'!$I$6,0,10*ROW('Sanitation Data'!I131))),'Data Summary'!DK137="Yes"),OFFSET('Sanitation Data'!$I$6,0,10*ROW('Sanitation Data'!I131)),NA())</f>
        <v>#N/A</v>
      </c>
      <c r="AW137" s="299" t="e">
        <f ca="1">+IF(AND(ISNUMBER(OFFSET('Sanitation Data'!$I$10,0,10*ROW('Sanitation Data'!I131))),'Data Summary'!DL137="Yes"),OFFSET('Sanitation Data'!$I$10,0,10*ROW('Sanitation Data'!I131)),NA())</f>
        <v>#N/A</v>
      </c>
      <c r="AX137" s="299" t="e">
        <f ca="1">+IF(AND(ISNUMBER(OFFSET('Sanitation Data'!$I$11,0,10*ROW('Sanitation Data'!I131))),'Data Summary'!DM137="Yes"),OFFSET('Sanitation Data'!$I$11,0,10*ROW('Sanitation Data'!I131)),NA())</f>
        <v>#N/A</v>
      </c>
      <c r="AY137" s="299" t="e">
        <f ca="1">+IF(AND(ISNUMBER(OFFSET('Sanitation Data'!$I$12,0,10*ROW('Sanitation Data'!I131))),'Data Summary'!DN137="Yes"),OFFSET('Sanitation Data'!$I$12,0,10*ROW('Sanitation Data'!I131)),NA())</f>
        <v>#N/A</v>
      </c>
      <c r="AZ137" s="300" t="e">
        <f ca="1">+IF(AND(ISNUMBER(OFFSET('Hygiene Data'!$D$5,0,10*ROW('Hygiene Data'!D131))),'Data Summary'!DO137="Yes"),OFFSET('Hygiene Data'!$D$5,0,10*ROW('Hygiene Data'!D131)),NA())</f>
        <v>#N/A</v>
      </c>
      <c r="BA137" s="300" t="e">
        <f ca="1">+IF(AND(ISNUMBER(OFFSET('Hygiene Data'!$D$7,0,10*ROW('Hygiene Data'!D131))),'Data Summary'!DP137="Yes"),OFFSET('Hygiene Data'!$D$7,0,10*ROW('Hygiene Data'!D131)),NA())</f>
        <v>#N/A</v>
      </c>
      <c r="BB137" s="300" t="e">
        <f ca="1">+IF(AND(ISNUMBER(OFFSET('Hygiene Data'!$D$9,0,10*ROW('Hygiene Data'!D131))),'Data Summary'!DQ137="Yes"),OFFSET('Hygiene Data'!$D$9,0,10*ROW('Hygiene Data'!D131)),NA())</f>
        <v>#N/A</v>
      </c>
      <c r="BC137" s="300" t="e">
        <f ca="1">+IF(AND(ISNUMBER(OFFSET('Hygiene Data'!$E$5,0,10*ROW('Hygiene Data'!E131))),'Data Summary'!DR137="Yes"),OFFSET('Hygiene Data'!$E$5,0,10*ROW('Hygiene Data'!E131)),NA())</f>
        <v>#N/A</v>
      </c>
      <c r="BD137" s="300" t="e">
        <f ca="1">+IF(AND(ISNUMBER(OFFSET('Hygiene Data'!$E$7,0,10*ROW('Hygiene Data'!E131))),'Data Summary'!DS137="Yes"),OFFSET('Hygiene Data'!$E$7,0,10*ROW('Hygiene Data'!E131)),NA())</f>
        <v>#N/A</v>
      </c>
      <c r="BE137" s="300" t="e">
        <f ca="1">+IF(AND(ISNUMBER(OFFSET('Hygiene Data'!$E$9,0,10*ROW('Hygiene Data'!E131))),'Data Summary'!DT137="Yes"),OFFSET('Hygiene Data'!$E$9,0,10*ROW('Hygiene Data'!E131)),NA())</f>
        <v>#N/A</v>
      </c>
      <c r="BF137" s="300" t="e">
        <f ca="1">+IF(AND(ISNUMBER(OFFSET('Hygiene Data'!$F$5,0,10*ROW('Hygiene Data'!F131))),'Data Summary'!DU137="Yes"),OFFSET('Hygiene Data'!$F$5,0,10*ROW('Hygiene Data'!F131)),NA())</f>
        <v>#N/A</v>
      </c>
      <c r="BG137" s="300" t="e">
        <f ca="1">+IF(AND(ISNUMBER(OFFSET('Hygiene Data'!$F$7,0,10*ROW('Hygiene Data'!F131))),'Data Summary'!DV137="Yes"),OFFSET('Hygiene Data'!$F$7,0,10*ROW('Hygiene Data'!F131)),NA())</f>
        <v>#N/A</v>
      </c>
      <c r="BH137" s="300" t="e">
        <f ca="1">+IF(AND(ISNUMBER(OFFSET('Hygiene Data'!$F$9,0,10*ROW('Hygiene Data'!F131))),'Data Summary'!DW137="Yes"),OFFSET('Hygiene Data'!$F$9,0,10*ROW('Hygiene Data'!F131)),NA())</f>
        <v>#N/A</v>
      </c>
      <c r="BI137" s="300" t="e">
        <f ca="1">+IF(AND(ISNUMBER(OFFSET('Hygiene Data'!$G$5,0,10*ROW('Hygiene Data'!G131))),'Data Summary'!DX137="Yes"),OFFSET('Hygiene Data'!$G$5,0,10*ROW('Hygiene Data'!G131)),NA())</f>
        <v>#N/A</v>
      </c>
      <c r="BJ137" s="300" t="e">
        <f ca="1">+IF(AND(ISNUMBER(OFFSET('Hygiene Data'!$G$7,0,10*ROW('Hygiene Data'!G131))),'Data Summary'!DY137="Yes"),OFFSET('Hygiene Data'!$G$7,0,10*ROW('Hygiene Data'!G131)),NA())</f>
        <v>#N/A</v>
      </c>
      <c r="BK137" s="300" t="e">
        <f ca="1">+IF(AND(ISNUMBER(OFFSET('Hygiene Data'!$G$9,0,10*ROW('Hygiene Data'!G131))),'Data Summary'!DZ137="Yes"),OFFSET('Hygiene Data'!$G$9,0,10*ROW('Hygiene Data'!G131)),NA())</f>
        <v>#N/A</v>
      </c>
      <c r="BL137" s="300" t="e">
        <f ca="1">+IF(AND(ISNUMBER(OFFSET('Hygiene Data'!$H$5,0,10*ROW('Hygiene Data'!H131))),'Data Summary'!EA137="Yes"),OFFSET('Hygiene Data'!$H$5,0,10*ROW('Hygiene Data'!H131)),NA())</f>
        <v>#N/A</v>
      </c>
      <c r="BM137" s="300" t="e">
        <f ca="1">+IF(AND(ISNUMBER(OFFSET('Hygiene Data'!$H$7,0,10*ROW('Hygiene Data'!H131))),'Data Summary'!EB137="Yes"),OFFSET('Hygiene Data'!$H$7,0,10*ROW('Hygiene Data'!H131)),NA())</f>
        <v>#N/A</v>
      </c>
      <c r="BN137" s="300" t="e">
        <f ca="1">+IF(AND(ISNUMBER(OFFSET('Hygiene Data'!$H$9,0,10*ROW('Hygiene Data'!H131))),'Data Summary'!EC137="Yes"),OFFSET('Hygiene Data'!$H$9,0,10*ROW('Hygiene Data'!H131)),NA())</f>
        <v>#N/A</v>
      </c>
      <c r="BO137" s="300" t="e">
        <f ca="1">+IF(AND(ISNUMBER(OFFSET('Hygiene Data'!$I$5,0,10*ROW('Hygiene Data'!I131))),'Data Summary'!ED137="Yes"),OFFSET('Hygiene Data'!$I$5,0,10*ROW('Hygiene Data'!I131)),NA())</f>
        <v>#N/A</v>
      </c>
      <c r="BP137" s="300" t="e">
        <f ca="1">+IF(AND(ISNUMBER(OFFSET('Hygiene Data'!$I$7,0,10*ROW('Hygiene Data'!I131))),'Data Summary'!EE137="Yes"),OFFSET('Hygiene Data'!$I$7,0,10*ROW('Hygiene Data'!I131)),NA())</f>
        <v>#N/A</v>
      </c>
      <c r="BQ137" s="300" t="e">
        <f ca="1">+IF(AND(ISNUMBER(OFFSET('Hygiene Data'!$I$9,0,10*ROW('Hygiene Data'!I131))),'Data Summary'!EF137="Yes"),OFFSET('Hygiene Data'!$I$9,0,10*ROW('Hygiene Data'!I131)),NA())</f>
        <v>#N/A</v>
      </c>
    </row>
    <row r="138" spans="1:69" x14ac:dyDescent="0.2">
      <c r="A138" s="296" t="e">
        <f ca="1">+RIGHT('Data Summary'!A138,LEN('Data Summary'!A138)-9)</f>
        <v>#VALUE!</v>
      </c>
      <c r="B138" s="270" t="str">
        <f ca="1">+IF(ISTEXT('Data Summary'!B138),'Data Summary'!B138,"")</f>
        <v/>
      </c>
      <c r="C138" s="297" t="e">
        <f ca="1">+VALUE('Data Summary'!C138)</f>
        <v>#VALUE!</v>
      </c>
      <c r="D138" s="298" t="e">
        <f ca="1">+IF(AND(ISNUMBER(OFFSET('Water Data'!$D$4,0,10*ROW('Water Data'!D132))),'Data Summary'!BS138="Yes"),100-OFFSET('Water Data'!$D$4,0,10*ROW('Water Data'!D132)),NA())</f>
        <v>#N/A</v>
      </c>
      <c r="E138" s="298" t="e">
        <f ca="1">+IF(AND(ISNUMBER(OFFSET('Water Data'!$D$6,0,10*ROW('Water Data'!D132))),'Data Summary'!BT138="Yes"),OFFSET('Water Data'!$D$6,0,10*ROW('Water Data'!D132)),NA())</f>
        <v>#N/A</v>
      </c>
      <c r="F138" s="298" t="e">
        <f ca="1">+IF(AND(ISNUMBER(OFFSET('Water Data'!$D$9,0,10*ROW('Water Data'!D132))),'Data Summary'!BU138="Yes"),OFFSET('Water Data'!$D$9,0,10*ROW('Water Data'!D132)),NA())</f>
        <v>#N/A</v>
      </c>
      <c r="G138" s="298" t="e">
        <f ca="1">+IF(AND(ISNUMBER(OFFSET('Water Data'!$E$4,0,10*ROW('Water Data'!E132))),'Data Summary'!BV138="Yes"),100-OFFSET('Water Data'!$E$4,0,10*ROW('Water Data'!E132)),NA())</f>
        <v>#N/A</v>
      </c>
      <c r="H138" s="298" t="e">
        <f ca="1">+IF(AND(ISNUMBER(OFFSET('Water Data'!$E$6,0,10*ROW('Water Data'!E132))),'Data Summary'!BW138="Yes"),OFFSET('Water Data'!$E$6,0,10*ROW('Water Data'!E132)),NA())</f>
        <v>#N/A</v>
      </c>
      <c r="I138" s="298" t="e">
        <f ca="1">+IF(AND(ISNUMBER(OFFSET('Water Data'!$E$9,0,10*ROW('Water Data'!E132))),'Data Summary'!BX138="Yes"),OFFSET('Water Data'!$E$9,0,10*ROW('Water Data'!E132)),NA())</f>
        <v>#N/A</v>
      </c>
      <c r="J138" s="298" t="e">
        <f ca="1">+IF(AND(ISNUMBER(OFFSET('Water Data'!$F$4,0,10*ROW('Water Data'!F132))),'Data Summary'!BY138="Yes"),100-OFFSET('Water Data'!$F$4,0,10*ROW('Water Data'!F132)),NA())</f>
        <v>#N/A</v>
      </c>
      <c r="K138" s="298" t="e">
        <f ca="1">+IF(AND(ISNUMBER(OFFSET('Water Data'!$F$6,0,10*ROW('Water Data'!F132))),'Data Summary'!BZ138="Yes"),OFFSET('Water Data'!$F$6,0,10*ROW('Water Data'!F132)),NA())</f>
        <v>#N/A</v>
      </c>
      <c r="L138" s="298" t="e">
        <f ca="1">+IF(AND(ISNUMBER(OFFSET('Water Data'!$F$9,0,10*ROW('Water Data'!F132))),'Data Summary'!CA138="Yes"),OFFSET('Water Data'!$F$9,0,10*ROW('Water Data'!F132)),NA())</f>
        <v>#N/A</v>
      </c>
      <c r="M138" s="298" t="e">
        <f ca="1">+IF(AND(ISNUMBER(OFFSET('Water Data'!$G$4,0,10*ROW('Water Data'!G132))),'Data Summary'!CB138="Yes"),100-OFFSET('Water Data'!$G$4,0,10*ROW('Water Data'!G132)),NA())</f>
        <v>#N/A</v>
      </c>
      <c r="N138" s="298" t="e">
        <f ca="1">+IF(AND(ISNUMBER(OFFSET('Water Data'!$G$6,0,10*ROW('Water Data'!G132))),'Data Summary'!CC138="Yes"),OFFSET('Water Data'!$G$6,0,10*ROW('Water Data'!G132)),NA())</f>
        <v>#N/A</v>
      </c>
      <c r="O138" s="298" t="e">
        <f ca="1">+IF(AND(ISNUMBER(OFFSET('Water Data'!$G$9,0,10*ROW('Water Data'!G132))),'Data Summary'!CD138="Yes"),OFFSET('Water Data'!$G$9,0,10*ROW('Water Data'!G132)),NA())</f>
        <v>#N/A</v>
      </c>
      <c r="P138" s="298" t="e">
        <f ca="1">+IF(AND(ISNUMBER(OFFSET('Water Data'!$H$4,0,10*ROW('Water Data'!H132))),'Data Summary'!CE138="Yes"),100-OFFSET('Water Data'!$H$4,0,10*ROW('Water Data'!H132)),NA())</f>
        <v>#N/A</v>
      </c>
      <c r="Q138" s="298" t="e">
        <f ca="1">+IF(AND(ISNUMBER(OFFSET('Water Data'!$H$6,0,10*ROW('Water Data'!H132))),'Data Summary'!CF138="Yes"),OFFSET('Water Data'!$H$6,0,10*ROW('Water Data'!H132)),NA())</f>
        <v>#N/A</v>
      </c>
      <c r="R138" s="298" t="e">
        <f ca="1">+IF(AND(ISNUMBER(OFFSET('Water Data'!$H$9,0,10*ROW('Water Data'!H132))),'Data Summary'!CG138="Yes"),OFFSET('Water Data'!$H$9,0,10*ROW('Water Data'!H132)),NA())</f>
        <v>#N/A</v>
      </c>
      <c r="S138" s="298" t="e">
        <f ca="1">+IF(AND(ISNUMBER(OFFSET('Water Data'!$I$4,0,10*ROW('Water Data'!I132))),'Data Summary'!CH138="Yes"),100-OFFSET('Water Data'!$I$4,0,10*ROW('Water Data'!I132)),NA())</f>
        <v>#N/A</v>
      </c>
      <c r="T138" s="298" t="e">
        <f ca="1">+IF(AND(ISNUMBER(OFFSET('Water Data'!$I$6,0,10*ROW('Water Data'!I132))),'Data Summary'!CI138="Yes"),OFFSET('Water Data'!$I$6,0,10*ROW('Water Data'!I132)),NA())</f>
        <v>#N/A</v>
      </c>
      <c r="U138" s="298" t="e">
        <f ca="1">+IF(AND(ISNUMBER(OFFSET('Water Data'!$I$9,0,10*ROW('Water Data'!I132))),'Data Summary'!CJ138="Yes"),OFFSET('Water Data'!$I$9,0,10*ROW('Water Data'!I132)),NA())</f>
        <v>#N/A</v>
      </c>
      <c r="V138" s="299" t="e">
        <f ca="1">+IF(AND(ISNUMBER(OFFSET('Sanitation Data'!$D$4,0,10*ROW('Sanitation Data'!D132))),'Data Summary'!CK138="Yes"),100-OFFSET('Sanitation Data'!$D$4,0,10*ROW('Sanitation Data'!D132)),NA())</f>
        <v>#N/A</v>
      </c>
      <c r="W138" s="299" t="e">
        <f ca="1">+IF(AND(ISNUMBER(OFFSET('Sanitation Data'!$D$6,0,10*ROW('Sanitation Data'!D132))),'Data Summary'!CL138="Yes"),OFFSET('Sanitation Data'!$D$6,0,10*ROW('Sanitation Data'!D132)),NA())</f>
        <v>#N/A</v>
      </c>
      <c r="X138" s="299" t="e">
        <f ca="1">+IF(AND(ISNUMBER(OFFSET('Sanitation Data'!$D$10,0,10*ROW('Sanitation Data'!D132))),'Data Summary'!CM138="Yes"),OFFSET('Sanitation Data'!$D$10,0,10*ROW('Sanitation Data'!D132)),NA())</f>
        <v>#N/A</v>
      </c>
      <c r="Y138" s="299" t="e">
        <f ca="1">+IF(AND(ISNUMBER(OFFSET('Sanitation Data'!$D$11,0,10*ROW('Sanitation Data'!D132))),'Data Summary'!CN138="Yes"),OFFSET('Sanitation Data'!$D$11,0,10*ROW('Sanitation Data'!D132)),NA())</f>
        <v>#N/A</v>
      </c>
      <c r="Z138" s="299" t="e">
        <f ca="1">+IF(AND(ISNUMBER(OFFSET('Sanitation Data'!$D$12,0,10*ROW('Sanitation Data'!D132))),'Data Summary'!CO138="Yes"),OFFSET('Sanitation Data'!$D$12,0,10*ROW('Sanitation Data'!D132)),NA())</f>
        <v>#N/A</v>
      </c>
      <c r="AA138" s="299" t="e">
        <f ca="1">+IF(AND(ISNUMBER(OFFSET('Sanitation Data'!$E$4,0,10*ROW('Sanitation Data'!E132))),'Data Summary'!CP138="Yes"),100-OFFSET('Sanitation Data'!$E$4,0,10*ROW('Sanitation Data'!E132)),NA())</f>
        <v>#N/A</v>
      </c>
      <c r="AB138" s="299" t="e">
        <f ca="1">+IF(AND(ISNUMBER(OFFSET('Sanitation Data'!$E$6,0,10*ROW('Sanitation Data'!E132))),'Data Summary'!CQ138="Yes"),OFFSET('Sanitation Data'!$E$6,0,10*ROW('Sanitation Data'!E132)),NA())</f>
        <v>#N/A</v>
      </c>
      <c r="AC138" s="299" t="e">
        <f ca="1">+IF(AND(ISNUMBER(OFFSET('Sanitation Data'!$E$10,0,10*ROW('Sanitation Data'!E132))),'Data Summary'!CR138="Yes"),OFFSET('Sanitation Data'!$E$10,0,10*ROW('Sanitation Data'!E132)),NA())</f>
        <v>#N/A</v>
      </c>
      <c r="AD138" s="299" t="e">
        <f ca="1">+IF(AND(ISNUMBER(OFFSET('Sanitation Data'!$E$11,0,10*ROW('Sanitation Data'!E132))),'Data Summary'!CS138="Yes"),OFFSET('Sanitation Data'!$E$11,0,10*ROW('Sanitation Data'!E132)),NA())</f>
        <v>#N/A</v>
      </c>
      <c r="AE138" s="299" t="e">
        <f ca="1">+IF(AND(ISNUMBER(OFFSET('Sanitation Data'!$E$12,0,10*ROW('Sanitation Data'!E132))),'Data Summary'!CT138="Yes"),OFFSET('Sanitation Data'!$E$12,0,10*ROW('Sanitation Data'!E132)),NA())</f>
        <v>#N/A</v>
      </c>
      <c r="AF138" s="299" t="e">
        <f ca="1">+IF(AND(ISNUMBER(OFFSET('Sanitation Data'!$F$4,0,10*ROW('Sanitation Data'!F132))),'Data Summary'!CU138="Yes"),100-OFFSET('Sanitation Data'!$F$4,0,10*ROW('Sanitation Data'!F132)),NA())</f>
        <v>#N/A</v>
      </c>
      <c r="AG138" s="299" t="e">
        <f ca="1">+IF(AND(ISNUMBER(OFFSET('Sanitation Data'!$F$6,0,10*ROW('Sanitation Data'!F132))),'Data Summary'!CV138="Yes"),OFFSET('Sanitation Data'!$F$6,0,10*ROW('Sanitation Data'!F132)),NA())</f>
        <v>#N/A</v>
      </c>
      <c r="AH138" s="299" t="e">
        <f ca="1">+IF(AND(ISNUMBER(OFFSET('Sanitation Data'!$F$10,0,10*ROW('Sanitation Data'!F132))),'Data Summary'!CW138="Yes"),OFFSET('Sanitation Data'!$F$10,0,10*ROW('Sanitation Data'!F132)),NA())</f>
        <v>#N/A</v>
      </c>
      <c r="AI138" s="299" t="e">
        <f ca="1">+IF(AND(ISNUMBER(OFFSET('Sanitation Data'!$F$11,0,10*ROW('Sanitation Data'!F132))),'Data Summary'!CX138="Yes"),OFFSET('Sanitation Data'!$F$11,0,10*ROW('Sanitation Data'!F132)),NA())</f>
        <v>#N/A</v>
      </c>
      <c r="AJ138" s="299" t="e">
        <f ca="1">+IF(AND(ISNUMBER(OFFSET('Sanitation Data'!$F$12,0,10*ROW('Sanitation Data'!F132))),'Data Summary'!CY138="Yes"),OFFSET('Sanitation Data'!$F$12,0,10*ROW('Sanitation Data'!F132)),NA())</f>
        <v>#N/A</v>
      </c>
      <c r="AK138" s="299" t="e">
        <f ca="1">+IF(AND(ISNUMBER(OFFSET('Sanitation Data'!$G$4,0,10*ROW('Sanitation Data'!G132))),'Data Summary'!CZ138="Yes"),100-OFFSET('Sanitation Data'!$G$4,0,10*ROW('Sanitation Data'!G132)),NA())</f>
        <v>#N/A</v>
      </c>
      <c r="AL138" s="299" t="e">
        <f ca="1">+IF(AND(ISNUMBER(OFFSET('Sanitation Data'!$G$6,0,10*ROW('Sanitation Data'!G132))),'Data Summary'!DA138="Yes"),OFFSET('Sanitation Data'!$G$6,0,10*ROW('Sanitation Data'!G132)),NA())</f>
        <v>#N/A</v>
      </c>
      <c r="AM138" s="299" t="e">
        <f ca="1">+IF(AND(ISNUMBER(OFFSET('Sanitation Data'!$G$10,0,10*ROW('Sanitation Data'!G132))),'Data Summary'!DB138="Yes"),OFFSET('Sanitation Data'!$G$10,0,10*ROW('Sanitation Data'!G132)),NA())</f>
        <v>#N/A</v>
      </c>
      <c r="AN138" s="299" t="e">
        <f ca="1">+IF(AND(ISNUMBER(OFFSET('Sanitation Data'!$G$11,0,10*ROW('Sanitation Data'!G132))),'Data Summary'!DC138="Yes"),OFFSET('Sanitation Data'!$G$11,0,10*ROW('Sanitation Data'!G132)),NA())</f>
        <v>#N/A</v>
      </c>
      <c r="AO138" s="299" t="e">
        <f ca="1">+IF(AND(ISNUMBER(OFFSET('Sanitation Data'!$G$12,0,10*ROW('Sanitation Data'!G132))),'Data Summary'!DD138="Yes"),OFFSET('Sanitation Data'!$G$12,0,10*ROW('Sanitation Data'!G132)),NA())</f>
        <v>#N/A</v>
      </c>
      <c r="AP138" s="299" t="e">
        <f ca="1">+IF(AND(ISNUMBER(OFFSET('Sanitation Data'!$H$4,0,10*ROW('Sanitation Data'!H132))),'Data Summary'!DE138="Yes"),100-OFFSET('Sanitation Data'!$H$4,0,10*ROW('Sanitation Data'!H132)),NA())</f>
        <v>#N/A</v>
      </c>
      <c r="AQ138" s="299" t="e">
        <f ca="1">+IF(AND(ISNUMBER(OFFSET('Sanitation Data'!$H$6,0,10*ROW('Sanitation Data'!H132))),'Data Summary'!DF138="Yes"),OFFSET('Sanitation Data'!$H$6,0,10*ROW('Sanitation Data'!H132)),NA())</f>
        <v>#N/A</v>
      </c>
      <c r="AR138" s="299" t="e">
        <f ca="1">+IF(AND(ISNUMBER(OFFSET('Sanitation Data'!$H$10,0,10*ROW('Sanitation Data'!H132))),'Data Summary'!DG138="Yes"),OFFSET('Sanitation Data'!$H$10,0,10*ROW('Sanitation Data'!H132)),NA())</f>
        <v>#N/A</v>
      </c>
      <c r="AS138" s="299" t="e">
        <f ca="1">+IF(AND(ISNUMBER(OFFSET('Sanitation Data'!$H$11,0,10*ROW('Sanitation Data'!H132))),'Data Summary'!DH138="Yes"),OFFSET('Sanitation Data'!$H$11,0,10*ROW('Sanitation Data'!H132)),NA())</f>
        <v>#N/A</v>
      </c>
      <c r="AT138" s="299" t="e">
        <f ca="1">+IF(AND(ISNUMBER(OFFSET('Sanitation Data'!$H$12,0,10*ROW('Sanitation Data'!H132))),'Data Summary'!DI138="Yes"),OFFSET('Sanitation Data'!$H$12,0,10*ROW('Sanitation Data'!H132)),NA())</f>
        <v>#N/A</v>
      </c>
      <c r="AU138" s="299" t="e">
        <f ca="1">+IF(AND(ISNUMBER(OFFSET('Sanitation Data'!$I$4,0,10*ROW('Sanitation Data'!I132))),'Data Summary'!DJ138="Yes"),100-OFFSET('Sanitation Data'!$I$4,0,10*ROW('Sanitation Data'!I132)),NA())</f>
        <v>#N/A</v>
      </c>
      <c r="AV138" s="299" t="e">
        <f ca="1">+IF(AND(ISNUMBER(OFFSET('Sanitation Data'!$I$6,0,10*ROW('Sanitation Data'!I132))),'Data Summary'!DK138="Yes"),OFFSET('Sanitation Data'!$I$6,0,10*ROW('Sanitation Data'!I132)),NA())</f>
        <v>#N/A</v>
      </c>
      <c r="AW138" s="299" t="e">
        <f ca="1">+IF(AND(ISNUMBER(OFFSET('Sanitation Data'!$I$10,0,10*ROW('Sanitation Data'!I132))),'Data Summary'!DL138="Yes"),OFFSET('Sanitation Data'!$I$10,0,10*ROW('Sanitation Data'!I132)),NA())</f>
        <v>#N/A</v>
      </c>
      <c r="AX138" s="299" t="e">
        <f ca="1">+IF(AND(ISNUMBER(OFFSET('Sanitation Data'!$I$11,0,10*ROW('Sanitation Data'!I132))),'Data Summary'!DM138="Yes"),OFFSET('Sanitation Data'!$I$11,0,10*ROW('Sanitation Data'!I132)),NA())</f>
        <v>#N/A</v>
      </c>
      <c r="AY138" s="299" t="e">
        <f ca="1">+IF(AND(ISNUMBER(OFFSET('Sanitation Data'!$I$12,0,10*ROW('Sanitation Data'!I132))),'Data Summary'!DN138="Yes"),OFFSET('Sanitation Data'!$I$12,0,10*ROW('Sanitation Data'!I132)),NA())</f>
        <v>#N/A</v>
      </c>
      <c r="AZ138" s="300" t="e">
        <f ca="1">+IF(AND(ISNUMBER(OFFSET('Hygiene Data'!$D$5,0,10*ROW('Hygiene Data'!D132))),'Data Summary'!DO138="Yes"),OFFSET('Hygiene Data'!$D$5,0,10*ROW('Hygiene Data'!D132)),NA())</f>
        <v>#N/A</v>
      </c>
      <c r="BA138" s="300" t="e">
        <f ca="1">+IF(AND(ISNUMBER(OFFSET('Hygiene Data'!$D$7,0,10*ROW('Hygiene Data'!D132))),'Data Summary'!DP138="Yes"),OFFSET('Hygiene Data'!$D$7,0,10*ROW('Hygiene Data'!D132)),NA())</f>
        <v>#N/A</v>
      </c>
      <c r="BB138" s="300" t="e">
        <f ca="1">+IF(AND(ISNUMBER(OFFSET('Hygiene Data'!$D$9,0,10*ROW('Hygiene Data'!D132))),'Data Summary'!DQ138="Yes"),OFFSET('Hygiene Data'!$D$9,0,10*ROW('Hygiene Data'!D132)),NA())</f>
        <v>#N/A</v>
      </c>
      <c r="BC138" s="300" t="e">
        <f ca="1">+IF(AND(ISNUMBER(OFFSET('Hygiene Data'!$E$5,0,10*ROW('Hygiene Data'!E132))),'Data Summary'!DR138="Yes"),OFFSET('Hygiene Data'!$E$5,0,10*ROW('Hygiene Data'!E132)),NA())</f>
        <v>#N/A</v>
      </c>
      <c r="BD138" s="300" t="e">
        <f ca="1">+IF(AND(ISNUMBER(OFFSET('Hygiene Data'!$E$7,0,10*ROW('Hygiene Data'!E132))),'Data Summary'!DS138="Yes"),OFFSET('Hygiene Data'!$E$7,0,10*ROW('Hygiene Data'!E132)),NA())</f>
        <v>#N/A</v>
      </c>
      <c r="BE138" s="300" t="e">
        <f ca="1">+IF(AND(ISNUMBER(OFFSET('Hygiene Data'!$E$9,0,10*ROW('Hygiene Data'!E132))),'Data Summary'!DT138="Yes"),OFFSET('Hygiene Data'!$E$9,0,10*ROW('Hygiene Data'!E132)),NA())</f>
        <v>#N/A</v>
      </c>
      <c r="BF138" s="300" t="e">
        <f ca="1">+IF(AND(ISNUMBER(OFFSET('Hygiene Data'!$F$5,0,10*ROW('Hygiene Data'!F132))),'Data Summary'!DU138="Yes"),OFFSET('Hygiene Data'!$F$5,0,10*ROW('Hygiene Data'!F132)),NA())</f>
        <v>#N/A</v>
      </c>
      <c r="BG138" s="300" t="e">
        <f ca="1">+IF(AND(ISNUMBER(OFFSET('Hygiene Data'!$F$7,0,10*ROW('Hygiene Data'!F132))),'Data Summary'!DV138="Yes"),OFFSET('Hygiene Data'!$F$7,0,10*ROW('Hygiene Data'!F132)),NA())</f>
        <v>#N/A</v>
      </c>
      <c r="BH138" s="300" t="e">
        <f ca="1">+IF(AND(ISNUMBER(OFFSET('Hygiene Data'!$F$9,0,10*ROW('Hygiene Data'!F132))),'Data Summary'!DW138="Yes"),OFFSET('Hygiene Data'!$F$9,0,10*ROW('Hygiene Data'!F132)),NA())</f>
        <v>#N/A</v>
      </c>
      <c r="BI138" s="300" t="e">
        <f ca="1">+IF(AND(ISNUMBER(OFFSET('Hygiene Data'!$G$5,0,10*ROW('Hygiene Data'!G132))),'Data Summary'!DX138="Yes"),OFFSET('Hygiene Data'!$G$5,0,10*ROW('Hygiene Data'!G132)),NA())</f>
        <v>#N/A</v>
      </c>
      <c r="BJ138" s="300" t="e">
        <f ca="1">+IF(AND(ISNUMBER(OFFSET('Hygiene Data'!$G$7,0,10*ROW('Hygiene Data'!G132))),'Data Summary'!DY138="Yes"),OFFSET('Hygiene Data'!$G$7,0,10*ROW('Hygiene Data'!G132)),NA())</f>
        <v>#N/A</v>
      </c>
      <c r="BK138" s="300" t="e">
        <f ca="1">+IF(AND(ISNUMBER(OFFSET('Hygiene Data'!$G$9,0,10*ROW('Hygiene Data'!G132))),'Data Summary'!DZ138="Yes"),OFFSET('Hygiene Data'!$G$9,0,10*ROW('Hygiene Data'!G132)),NA())</f>
        <v>#N/A</v>
      </c>
      <c r="BL138" s="300" t="e">
        <f ca="1">+IF(AND(ISNUMBER(OFFSET('Hygiene Data'!$H$5,0,10*ROW('Hygiene Data'!H132))),'Data Summary'!EA138="Yes"),OFFSET('Hygiene Data'!$H$5,0,10*ROW('Hygiene Data'!H132)),NA())</f>
        <v>#N/A</v>
      </c>
      <c r="BM138" s="300" t="e">
        <f ca="1">+IF(AND(ISNUMBER(OFFSET('Hygiene Data'!$H$7,0,10*ROW('Hygiene Data'!H132))),'Data Summary'!EB138="Yes"),OFFSET('Hygiene Data'!$H$7,0,10*ROW('Hygiene Data'!H132)),NA())</f>
        <v>#N/A</v>
      </c>
      <c r="BN138" s="300" t="e">
        <f ca="1">+IF(AND(ISNUMBER(OFFSET('Hygiene Data'!$H$9,0,10*ROW('Hygiene Data'!H132))),'Data Summary'!EC138="Yes"),OFFSET('Hygiene Data'!$H$9,0,10*ROW('Hygiene Data'!H132)),NA())</f>
        <v>#N/A</v>
      </c>
      <c r="BO138" s="300" t="e">
        <f ca="1">+IF(AND(ISNUMBER(OFFSET('Hygiene Data'!$I$5,0,10*ROW('Hygiene Data'!I132))),'Data Summary'!ED138="Yes"),OFFSET('Hygiene Data'!$I$5,0,10*ROW('Hygiene Data'!I132)),NA())</f>
        <v>#N/A</v>
      </c>
      <c r="BP138" s="300" t="e">
        <f ca="1">+IF(AND(ISNUMBER(OFFSET('Hygiene Data'!$I$7,0,10*ROW('Hygiene Data'!I132))),'Data Summary'!EE138="Yes"),OFFSET('Hygiene Data'!$I$7,0,10*ROW('Hygiene Data'!I132)),NA())</f>
        <v>#N/A</v>
      </c>
      <c r="BQ138" s="300" t="e">
        <f ca="1">+IF(AND(ISNUMBER(OFFSET('Hygiene Data'!$I$9,0,10*ROW('Hygiene Data'!I132))),'Data Summary'!EF138="Yes"),OFFSET('Hygiene Data'!$I$9,0,10*ROW('Hygiene Data'!I132)),NA())</f>
        <v>#N/A</v>
      </c>
    </row>
    <row r="139" spans="1:69" x14ac:dyDescent="0.2">
      <c r="A139" s="296" t="e">
        <f ca="1">+RIGHT('Data Summary'!A139,LEN('Data Summary'!A139)-9)</f>
        <v>#VALUE!</v>
      </c>
      <c r="B139" s="270" t="str">
        <f ca="1">+IF(ISTEXT('Data Summary'!B139),'Data Summary'!B139,"")</f>
        <v/>
      </c>
      <c r="C139" s="297" t="e">
        <f ca="1">+VALUE('Data Summary'!C139)</f>
        <v>#VALUE!</v>
      </c>
      <c r="D139" s="298" t="e">
        <f ca="1">+IF(AND(ISNUMBER(OFFSET('Water Data'!$D$4,0,10*ROW('Water Data'!D133))),'Data Summary'!BS139="Yes"),100-OFFSET('Water Data'!$D$4,0,10*ROW('Water Data'!D133)),NA())</f>
        <v>#N/A</v>
      </c>
      <c r="E139" s="298" t="e">
        <f ca="1">+IF(AND(ISNUMBER(OFFSET('Water Data'!$D$6,0,10*ROW('Water Data'!D133))),'Data Summary'!BT139="Yes"),OFFSET('Water Data'!$D$6,0,10*ROW('Water Data'!D133)),NA())</f>
        <v>#N/A</v>
      </c>
      <c r="F139" s="298" t="e">
        <f ca="1">+IF(AND(ISNUMBER(OFFSET('Water Data'!$D$9,0,10*ROW('Water Data'!D133))),'Data Summary'!BU139="Yes"),OFFSET('Water Data'!$D$9,0,10*ROW('Water Data'!D133)),NA())</f>
        <v>#N/A</v>
      </c>
      <c r="G139" s="298" t="e">
        <f ca="1">+IF(AND(ISNUMBER(OFFSET('Water Data'!$E$4,0,10*ROW('Water Data'!E133))),'Data Summary'!BV139="Yes"),100-OFFSET('Water Data'!$E$4,0,10*ROW('Water Data'!E133)),NA())</f>
        <v>#N/A</v>
      </c>
      <c r="H139" s="298" t="e">
        <f ca="1">+IF(AND(ISNUMBER(OFFSET('Water Data'!$E$6,0,10*ROW('Water Data'!E133))),'Data Summary'!BW139="Yes"),OFFSET('Water Data'!$E$6,0,10*ROW('Water Data'!E133)),NA())</f>
        <v>#N/A</v>
      </c>
      <c r="I139" s="298" t="e">
        <f ca="1">+IF(AND(ISNUMBER(OFFSET('Water Data'!$E$9,0,10*ROW('Water Data'!E133))),'Data Summary'!BX139="Yes"),OFFSET('Water Data'!$E$9,0,10*ROW('Water Data'!E133)),NA())</f>
        <v>#N/A</v>
      </c>
      <c r="J139" s="298" t="e">
        <f ca="1">+IF(AND(ISNUMBER(OFFSET('Water Data'!$F$4,0,10*ROW('Water Data'!F133))),'Data Summary'!BY139="Yes"),100-OFFSET('Water Data'!$F$4,0,10*ROW('Water Data'!F133)),NA())</f>
        <v>#N/A</v>
      </c>
      <c r="K139" s="298" t="e">
        <f ca="1">+IF(AND(ISNUMBER(OFFSET('Water Data'!$F$6,0,10*ROW('Water Data'!F133))),'Data Summary'!BZ139="Yes"),OFFSET('Water Data'!$F$6,0,10*ROW('Water Data'!F133)),NA())</f>
        <v>#N/A</v>
      </c>
      <c r="L139" s="298" t="e">
        <f ca="1">+IF(AND(ISNUMBER(OFFSET('Water Data'!$F$9,0,10*ROW('Water Data'!F133))),'Data Summary'!CA139="Yes"),OFFSET('Water Data'!$F$9,0,10*ROW('Water Data'!F133)),NA())</f>
        <v>#N/A</v>
      </c>
      <c r="M139" s="298" t="e">
        <f ca="1">+IF(AND(ISNUMBER(OFFSET('Water Data'!$G$4,0,10*ROW('Water Data'!G133))),'Data Summary'!CB139="Yes"),100-OFFSET('Water Data'!$G$4,0,10*ROW('Water Data'!G133)),NA())</f>
        <v>#N/A</v>
      </c>
      <c r="N139" s="298" t="e">
        <f ca="1">+IF(AND(ISNUMBER(OFFSET('Water Data'!$G$6,0,10*ROW('Water Data'!G133))),'Data Summary'!CC139="Yes"),OFFSET('Water Data'!$G$6,0,10*ROW('Water Data'!G133)),NA())</f>
        <v>#N/A</v>
      </c>
      <c r="O139" s="298" t="e">
        <f ca="1">+IF(AND(ISNUMBER(OFFSET('Water Data'!$G$9,0,10*ROW('Water Data'!G133))),'Data Summary'!CD139="Yes"),OFFSET('Water Data'!$G$9,0,10*ROW('Water Data'!G133)),NA())</f>
        <v>#N/A</v>
      </c>
      <c r="P139" s="298" t="e">
        <f ca="1">+IF(AND(ISNUMBER(OFFSET('Water Data'!$H$4,0,10*ROW('Water Data'!H133))),'Data Summary'!CE139="Yes"),100-OFFSET('Water Data'!$H$4,0,10*ROW('Water Data'!H133)),NA())</f>
        <v>#N/A</v>
      </c>
      <c r="Q139" s="298" t="e">
        <f ca="1">+IF(AND(ISNUMBER(OFFSET('Water Data'!$H$6,0,10*ROW('Water Data'!H133))),'Data Summary'!CF139="Yes"),OFFSET('Water Data'!$H$6,0,10*ROW('Water Data'!H133)),NA())</f>
        <v>#N/A</v>
      </c>
      <c r="R139" s="298" t="e">
        <f ca="1">+IF(AND(ISNUMBER(OFFSET('Water Data'!$H$9,0,10*ROW('Water Data'!H133))),'Data Summary'!CG139="Yes"),OFFSET('Water Data'!$H$9,0,10*ROW('Water Data'!H133)),NA())</f>
        <v>#N/A</v>
      </c>
      <c r="S139" s="298" t="e">
        <f ca="1">+IF(AND(ISNUMBER(OFFSET('Water Data'!$I$4,0,10*ROW('Water Data'!I133))),'Data Summary'!CH139="Yes"),100-OFFSET('Water Data'!$I$4,0,10*ROW('Water Data'!I133)),NA())</f>
        <v>#N/A</v>
      </c>
      <c r="T139" s="298" t="e">
        <f ca="1">+IF(AND(ISNUMBER(OFFSET('Water Data'!$I$6,0,10*ROW('Water Data'!I133))),'Data Summary'!CI139="Yes"),OFFSET('Water Data'!$I$6,0,10*ROW('Water Data'!I133)),NA())</f>
        <v>#N/A</v>
      </c>
      <c r="U139" s="298" t="e">
        <f ca="1">+IF(AND(ISNUMBER(OFFSET('Water Data'!$I$9,0,10*ROW('Water Data'!I133))),'Data Summary'!CJ139="Yes"),OFFSET('Water Data'!$I$9,0,10*ROW('Water Data'!I133)),NA())</f>
        <v>#N/A</v>
      </c>
      <c r="V139" s="299" t="e">
        <f ca="1">+IF(AND(ISNUMBER(OFFSET('Sanitation Data'!$D$4,0,10*ROW('Sanitation Data'!D133))),'Data Summary'!CK139="Yes"),100-OFFSET('Sanitation Data'!$D$4,0,10*ROW('Sanitation Data'!D133)),NA())</f>
        <v>#N/A</v>
      </c>
      <c r="W139" s="299" t="e">
        <f ca="1">+IF(AND(ISNUMBER(OFFSET('Sanitation Data'!$D$6,0,10*ROW('Sanitation Data'!D133))),'Data Summary'!CL139="Yes"),OFFSET('Sanitation Data'!$D$6,0,10*ROW('Sanitation Data'!D133)),NA())</f>
        <v>#N/A</v>
      </c>
      <c r="X139" s="299" t="e">
        <f ca="1">+IF(AND(ISNUMBER(OFFSET('Sanitation Data'!$D$10,0,10*ROW('Sanitation Data'!D133))),'Data Summary'!CM139="Yes"),OFFSET('Sanitation Data'!$D$10,0,10*ROW('Sanitation Data'!D133)),NA())</f>
        <v>#N/A</v>
      </c>
      <c r="Y139" s="299" t="e">
        <f ca="1">+IF(AND(ISNUMBER(OFFSET('Sanitation Data'!$D$11,0,10*ROW('Sanitation Data'!D133))),'Data Summary'!CN139="Yes"),OFFSET('Sanitation Data'!$D$11,0,10*ROW('Sanitation Data'!D133)),NA())</f>
        <v>#N/A</v>
      </c>
      <c r="Z139" s="299" t="e">
        <f ca="1">+IF(AND(ISNUMBER(OFFSET('Sanitation Data'!$D$12,0,10*ROW('Sanitation Data'!D133))),'Data Summary'!CO139="Yes"),OFFSET('Sanitation Data'!$D$12,0,10*ROW('Sanitation Data'!D133)),NA())</f>
        <v>#N/A</v>
      </c>
      <c r="AA139" s="299" t="e">
        <f ca="1">+IF(AND(ISNUMBER(OFFSET('Sanitation Data'!$E$4,0,10*ROW('Sanitation Data'!E133))),'Data Summary'!CP139="Yes"),100-OFFSET('Sanitation Data'!$E$4,0,10*ROW('Sanitation Data'!E133)),NA())</f>
        <v>#N/A</v>
      </c>
      <c r="AB139" s="299" t="e">
        <f ca="1">+IF(AND(ISNUMBER(OFFSET('Sanitation Data'!$E$6,0,10*ROW('Sanitation Data'!E133))),'Data Summary'!CQ139="Yes"),OFFSET('Sanitation Data'!$E$6,0,10*ROW('Sanitation Data'!E133)),NA())</f>
        <v>#N/A</v>
      </c>
      <c r="AC139" s="299" t="e">
        <f ca="1">+IF(AND(ISNUMBER(OFFSET('Sanitation Data'!$E$10,0,10*ROW('Sanitation Data'!E133))),'Data Summary'!CR139="Yes"),OFFSET('Sanitation Data'!$E$10,0,10*ROW('Sanitation Data'!E133)),NA())</f>
        <v>#N/A</v>
      </c>
      <c r="AD139" s="299" t="e">
        <f ca="1">+IF(AND(ISNUMBER(OFFSET('Sanitation Data'!$E$11,0,10*ROW('Sanitation Data'!E133))),'Data Summary'!CS139="Yes"),OFFSET('Sanitation Data'!$E$11,0,10*ROW('Sanitation Data'!E133)),NA())</f>
        <v>#N/A</v>
      </c>
      <c r="AE139" s="299" t="e">
        <f ca="1">+IF(AND(ISNUMBER(OFFSET('Sanitation Data'!$E$12,0,10*ROW('Sanitation Data'!E133))),'Data Summary'!CT139="Yes"),OFFSET('Sanitation Data'!$E$12,0,10*ROW('Sanitation Data'!E133)),NA())</f>
        <v>#N/A</v>
      </c>
      <c r="AF139" s="299" t="e">
        <f ca="1">+IF(AND(ISNUMBER(OFFSET('Sanitation Data'!$F$4,0,10*ROW('Sanitation Data'!F133))),'Data Summary'!CU139="Yes"),100-OFFSET('Sanitation Data'!$F$4,0,10*ROW('Sanitation Data'!F133)),NA())</f>
        <v>#N/A</v>
      </c>
      <c r="AG139" s="299" t="e">
        <f ca="1">+IF(AND(ISNUMBER(OFFSET('Sanitation Data'!$F$6,0,10*ROW('Sanitation Data'!F133))),'Data Summary'!CV139="Yes"),OFFSET('Sanitation Data'!$F$6,0,10*ROW('Sanitation Data'!F133)),NA())</f>
        <v>#N/A</v>
      </c>
      <c r="AH139" s="299" t="e">
        <f ca="1">+IF(AND(ISNUMBER(OFFSET('Sanitation Data'!$F$10,0,10*ROW('Sanitation Data'!F133))),'Data Summary'!CW139="Yes"),OFFSET('Sanitation Data'!$F$10,0,10*ROW('Sanitation Data'!F133)),NA())</f>
        <v>#N/A</v>
      </c>
      <c r="AI139" s="299" t="e">
        <f ca="1">+IF(AND(ISNUMBER(OFFSET('Sanitation Data'!$F$11,0,10*ROW('Sanitation Data'!F133))),'Data Summary'!CX139="Yes"),OFFSET('Sanitation Data'!$F$11,0,10*ROW('Sanitation Data'!F133)),NA())</f>
        <v>#N/A</v>
      </c>
      <c r="AJ139" s="299" t="e">
        <f ca="1">+IF(AND(ISNUMBER(OFFSET('Sanitation Data'!$F$12,0,10*ROW('Sanitation Data'!F133))),'Data Summary'!CY139="Yes"),OFFSET('Sanitation Data'!$F$12,0,10*ROW('Sanitation Data'!F133)),NA())</f>
        <v>#N/A</v>
      </c>
      <c r="AK139" s="299" t="e">
        <f ca="1">+IF(AND(ISNUMBER(OFFSET('Sanitation Data'!$G$4,0,10*ROW('Sanitation Data'!G133))),'Data Summary'!CZ139="Yes"),100-OFFSET('Sanitation Data'!$G$4,0,10*ROW('Sanitation Data'!G133)),NA())</f>
        <v>#N/A</v>
      </c>
      <c r="AL139" s="299" t="e">
        <f ca="1">+IF(AND(ISNUMBER(OFFSET('Sanitation Data'!$G$6,0,10*ROW('Sanitation Data'!G133))),'Data Summary'!DA139="Yes"),OFFSET('Sanitation Data'!$G$6,0,10*ROW('Sanitation Data'!G133)),NA())</f>
        <v>#N/A</v>
      </c>
      <c r="AM139" s="299" t="e">
        <f ca="1">+IF(AND(ISNUMBER(OFFSET('Sanitation Data'!$G$10,0,10*ROW('Sanitation Data'!G133))),'Data Summary'!DB139="Yes"),OFFSET('Sanitation Data'!$G$10,0,10*ROW('Sanitation Data'!G133)),NA())</f>
        <v>#N/A</v>
      </c>
      <c r="AN139" s="299" t="e">
        <f ca="1">+IF(AND(ISNUMBER(OFFSET('Sanitation Data'!$G$11,0,10*ROW('Sanitation Data'!G133))),'Data Summary'!DC139="Yes"),OFFSET('Sanitation Data'!$G$11,0,10*ROW('Sanitation Data'!G133)),NA())</f>
        <v>#N/A</v>
      </c>
      <c r="AO139" s="299" t="e">
        <f ca="1">+IF(AND(ISNUMBER(OFFSET('Sanitation Data'!$G$12,0,10*ROW('Sanitation Data'!G133))),'Data Summary'!DD139="Yes"),OFFSET('Sanitation Data'!$G$12,0,10*ROW('Sanitation Data'!G133)),NA())</f>
        <v>#N/A</v>
      </c>
      <c r="AP139" s="299" t="e">
        <f ca="1">+IF(AND(ISNUMBER(OFFSET('Sanitation Data'!$H$4,0,10*ROW('Sanitation Data'!H133))),'Data Summary'!DE139="Yes"),100-OFFSET('Sanitation Data'!$H$4,0,10*ROW('Sanitation Data'!H133)),NA())</f>
        <v>#N/A</v>
      </c>
      <c r="AQ139" s="299" t="e">
        <f ca="1">+IF(AND(ISNUMBER(OFFSET('Sanitation Data'!$H$6,0,10*ROW('Sanitation Data'!H133))),'Data Summary'!DF139="Yes"),OFFSET('Sanitation Data'!$H$6,0,10*ROW('Sanitation Data'!H133)),NA())</f>
        <v>#N/A</v>
      </c>
      <c r="AR139" s="299" t="e">
        <f ca="1">+IF(AND(ISNUMBER(OFFSET('Sanitation Data'!$H$10,0,10*ROW('Sanitation Data'!H133))),'Data Summary'!DG139="Yes"),OFFSET('Sanitation Data'!$H$10,0,10*ROW('Sanitation Data'!H133)),NA())</f>
        <v>#N/A</v>
      </c>
      <c r="AS139" s="299" t="e">
        <f ca="1">+IF(AND(ISNUMBER(OFFSET('Sanitation Data'!$H$11,0,10*ROW('Sanitation Data'!H133))),'Data Summary'!DH139="Yes"),OFFSET('Sanitation Data'!$H$11,0,10*ROW('Sanitation Data'!H133)),NA())</f>
        <v>#N/A</v>
      </c>
      <c r="AT139" s="299" t="e">
        <f ca="1">+IF(AND(ISNUMBER(OFFSET('Sanitation Data'!$H$12,0,10*ROW('Sanitation Data'!H133))),'Data Summary'!DI139="Yes"),OFFSET('Sanitation Data'!$H$12,0,10*ROW('Sanitation Data'!H133)),NA())</f>
        <v>#N/A</v>
      </c>
      <c r="AU139" s="299" t="e">
        <f ca="1">+IF(AND(ISNUMBER(OFFSET('Sanitation Data'!$I$4,0,10*ROW('Sanitation Data'!I133))),'Data Summary'!DJ139="Yes"),100-OFFSET('Sanitation Data'!$I$4,0,10*ROW('Sanitation Data'!I133)),NA())</f>
        <v>#N/A</v>
      </c>
      <c r="AV139" s="299" t="e">
        <f ca="1">+IF(AND(ISNUMBER(OFFSET('Sanitation Data'!$I$6,0,10*ROW('Sanitation Data'!I133))),'Data Summary'!DK139="Yes"),OFFSET('Sanitation Data'!$I$6,0,10*ROW('Sanitation Data'!I133)),NA())</f>
        <v>#N/A</v>
      </c>
      <c r="AW139" s="299" t="e">
        <f ca="1">+IF(AND(ISNUMBER(OFFSET('Sanitation Data'!$I$10,0,10*ROW('Sanitation Data'!I133))),'Data Summary'!DL139="Yes"),OFFSET('Sanitation Data'!$I$10,0,10*ROW('Sanitation Data'!I133)),NA())</f>
        <v>#N/A</v>
      </c>
      <c r="AX139" s="299" t="e">
        <f ca="1">+IF(AND(ISNUMBER(OFFSET('Sanitation Data'!$I$11,0,10*ROW('Sanitation Data'!I133))),'Data Summary'!DM139="Yes"),OFFSET('Sanitation Data'!$I$11,0,10*ROW('Sanitation Data'!I133)),NA())</f>
        <v>#N/A</v>
      </c>
      <c r="AY139" s="299" t="e">
        <f ca="1">+IF(AND(ISNUMBER(OFFSET('Sanitation Data'!$I$12,0,10*ROW('Sanitation Data'!I133))),'Data Summary'!DN139="Yes"),OFFSET('Sanitation Data'!$I$12,0,10*ROW('Sanitation Data'!I133)),NA())</f>
        <v>#N/A</v>
      </c>
      <c r="AZ139" s="300" t="e">
        <f ca="1">+IF(AND(ISNUMBER(OFFSET('Hygiene Data'!$D$5,0,10*ROW('Hygiene Data'!D133))),'Data Summary'!DO139="Yes"),OFFSET('Hygiene Data'!$D$5,0,10*ROW('Hygiene Data'!D133)),NA())</f>
        <v>#N/A</v>
      </c>
      <c r="BA139" s="300" t="e">
        <f ca="1">+IF(AND(ISNUMBER(OFFSET('Hygiene Data'!$D$7,0,10*ROW('Hygiene Data'!D133))),'Data Summary'!DP139="Yes"),OFFSET('Hygiene Data'!$D$7,0,10*ROW('Hygiene Data'!D133)),NA())</f>
        <v>#N/A</v>
      </c>
      <c r="BB139" s="300" t="e">
        <f ca="1">+IF(AND(ISNUMBER(OFFSET('Hygiene Data'!$D$9,0,10*ROW('Hygiene Data'!D133))),'Data Summary'!DQ139="Yes"),OFFSET('Hygiene Data'!$D$9,0,10*ROW('Hygiene Data'!D133)),NA())</f>
        <v>#N/A</v>
      </c>
      <c r="BC139" s="300" t="e">
        <f ca="1">+IF(AND(ISNUMBER(OFFSET('Hygiene Data'!$E$5,0,10*ROW('Hygiene Data'!E133))),'Data Summary'!DR139="Yes"),OFFSET('Hygiene Data'!$E$5,0,10*ROW('Hygiene Data'!E133)),NA())</f>
        <v>#N/A</v>
      </c>
      <c r="BD139" s="300" t="e">
        <f ca="1">+IF(AND(ISNUMBER(OFFSET('Hygiene Data'!$E$7,0,10*ROW('Hygiene Data'!E133))),'Data Summary'!DS139="Yes"),OFFSET('Hygiene Data'!$E$7,0,10*ROW('Hygiene Data'!E133)),NA())</f>
        <v>#N/A</v>
      </c>
      <c r="BE139" s="300" t="e">
        <f ca="1">+IF(AND(ISNUMBER(OFFSET('Hygiene Data'!$E$9,0,10*ROW('Hygiene Data'!E133))),'Data Summary'!DT139="Yes"),OFFSET('Hygiene Data'!$E$9,0,10*ROW('Hygiene Data'!E133)),NA())</f>
        <v>#N/A</v>
      </c>
      <c r="BF139" s="300" t="e">
        <f ca="1">+IF(AND(ISNUMBER(OFFSET('Hygiene Data'!$F$5,0,10*ROW('Hygiene Data'!F133))),'Data Summary'!DU139="Yes"),OFFSET('Hygiene Data'!$F$5,0,10*ROW('Hygiene Data'!F133)),NA())</f>
        <v>#N/A</v>
      </c>
      <c r="BG139" s="300" t="e">
        <f ca="1">+IF(AND(ISNUMBER(OFFSET('Hygiene Data'!$F$7,0,10*ROW('Hygiene Data'!F133))),'Data Summary'!DV139="Yes"),OFFSET('Hygiene Data'!$F$7,0,10*ROW('Hygiene Data'!F133)),NA())</f>
        <v>#N/A</v>
      </c>
      <c r="BH139" s="300" t="e">
        <f ca="1">+IF(AND(ISNUMBER(OFFSET('Hygiene Data'!$F$9,0,10*ROW('Hygiene Data'!F133))),'Data Summary'!DW139="Yes"),OFFSET('Hygiene Data'!$F$9,0,10*ROW('Hygiene Data'!F133)),NA())</f>
        <v>#N/A</v>
      </c>
      <c r="BI139" s="300" t="e">
        <f ca="1">+IF(AND(ISNUMBER(OFFSET('Hygiene Data'!$G$5,0,10*ROW('Hygiene Data'!G133))),'Data Summary'!DX139="Yes"),OFFSET('Hygiene Data'!$G$5,0,10*ROW('Hygiene Data'!G133)),NA())</f>
        <v>#N/A</v>
      </c>
      <c r="BJ139" s="300" t="e">
        <f ca="1">+IF(AND(ISNUMBER(OFFSET('Hygiene Data'!$G$7,0,10*ROW('Hygiene Data'!G133))),'Data Summary'!DY139="Yes"),OFFSET('Hygiene Data'!$G$7,0,10*ROW('Hygiene Data'!G133)),NA())</f>
        <v>#N/A</v>
      </c>
      <c r="BK139" s="300" t="e">
        <f ca="1">+IF(AND(ISNUMBER(OFFSET('Hygiene Data'!$G$9,0,10*ROW('Hygiene Data'!G133))),'Data Summary'!DZ139="Yes"),OFFSET('Hygiene Data'!$G$9,0,10*ROW('Hygiene Data'!G133)),NA())</f>
        <v>#N/A</v>
      </c>
      <c r="BL139" s="300" t="e">
        <f ca="1">+IF(AND(ISNUMBER(OFFSET('Hygiene Data'!$H$5,0,10*ROW('Hygiene Data'!H133))),'Data Summary'!EA139="Yes"),OFFSET('Hygiene Data'!$H$5,0,10*ROW('Hygiene Data'!H133)),NA())</f>
        <v>#N/A</v>
      </c>
      <c r="BM139" s="300" t="e">
        <f ca="1">+IF(AND(ISNUMBER(OFFSET('Hygiene Data'!$H$7,0,10*ROW('Hygiene Data'!H133))),'Data Summary'!EB139="Yes"),OFFSET('Hygiene Data'!$H$7,0,10*ROW('Hygiene Data'!H133)),NA())</f>
        <v>#N/A</v>
      </c>
      <c r="BN139" s="300" t="e">
        <f ca="1">+IF(AND(ISNUMBER(OFFSET('Hygiene Data'!$H$9,0,10*ROW('Hygiene Data'!H133))),'Data Summary'!EC139="Yes"),OFFSET('Hygiene Data'!$H$9,0,10*ROW('Hygiene Data'!H133)),NA())</f>
        <v>#N/A</v>
      </c>
      <c r="BO139" s="300" t="e">
        <f ca="1">+IF(AND(ISNUMBER(OFFSET('Hygiene Data'!$I$5,0,10*ROW('Hygiene Data'!I133))),'Data Summary'!ED139="Yes"),OFFSET('Hygiene Data'!$I$5,0,10*ROW('Hygiene Data'!I133)),NA())</f>
        <v>#N/A</v>
      </c>
      <c r="BP139" s="300" t="e">
        <f ca="1">+IF(AND(ISNUMBER(OFFSET('Hygiene Data'!$I$7,0,10*ROW('Hygiene Data'!I133))),'Data Summary'!EE139="Yes"),OFFSET('Hygiene Data'!$I$7,0,10*ROW('Hygiene Data'!I133)),NA())</f>
        <v>#N/A</v>
      </c>
      <c r="BQ139" s="300" t="e">
        <f ca="1">+IF(AND(ISNUMBER(OFFSET('Hygiene Data'!$I$9,0,10*ROW('Hygiene Data'!I133))),'Data Summary'!EF139="Yes"),OFFSET('Hygiene Data'!$I$9,0,10*ROW('Hygiene Data'!I133)),NA())</f>
        <v>#N/A</v>
      </c>
    </row>
    <row r="140" spans="1:69" x14ac:dyDescent="0.2">
      <c r="A140" s="296" t="e">
        <f ca="1">+RIGHT('Data Summary'!A140,LEN('Data Summary'!A140)-9)</f>
        <v>#VALUE!</v>
      </c>
      <c r="B140" s="270" t="str">
        <f ca="1">+IF(ISTEXT('Data Summary'!B140),'Data Summary'!B140,"")</f>
        <v/>
      </c>
      <c r="C140" s="297" t="e">
        <f ca="1">+VALUE('Data Summary'!C140)</f>
        <v>#VALUE!</v>
      </c>
      <c r="D140" s="298" t="e">
        <f ca="1">+IF(AND(ISNUMBER(OFFSET('Water Data'!$D$4,0,10*ROW('Water Data'!D134))),'Data Summary'!BS140="Yes"),100-OFFSET('Water Data'!$D$4,0,10*ROW('Water Data'!D134)),NA())</f>
        <v>#N/A</v>
      </c>
      <c r="E140" s="298" t="e">
        <f ca="1">+IF(AND(ISNUMBER(OFFSET('Water Data'!$D$6,0,10*ROW('Water Data'!D134))),'Data Summary'!BT140="Yes"),OFFSET('Water Data'!$D$6,0,10*ROW('Water Data'!D134)),NA())</f>
        <v>#N/A</v>
      </c>
      <c r="F140" s="298" t="e">
        <f ca="1">+IF(AND(ISNUMBER(OFFSET('Water Data'!$D$9,0,10*ROW('Water Data'!D134))),'Data Summary'!BU140="Yes"),OFFSET('Water Data'!$D$9,0,10*ROW('Water Data'!D134)),NA())</f>
        <v>#N/A</v>
      </c>
      <c r="G140" s="298" t="e">
        <f ca="1">+IF(AND(ISNUMBER(OFFSET('Water Data'!$E$4,0,10*ROW('Water Data'!E134))),'Data Summary'!BV140="Yes"),100-OFFSET('Water Data'!$E$4,0,10*ROW('Water Data'!E134)),NA())</f>
        <v>#N/A</v>
      </c>
      <c r="H140" s="298" t="e">
        <f ca="1">+IF(AND(ISNUMBER(OFFSET('Water Data'!$E$6,0,10*ROW('Water Data'!E134))),'Data Summary'!BW140="Yes"),OFFSET('Water Data'!$E$6,0,10*ROW('Water Data'!E134)),NA())</f>
        <v>#N/A</v>
      </c>
      <c r="I140" s="298" t="e">
        <f ca="1">+IF(AND(ISNUMBER(OFFSET('Water Data'!$E$9,0,10*ROW('Water Data'!E134))),'Data Summary'!BX140="Yes"),OFFSET('Water Data'!$E$9,0,10*ROW('Water Data'!E134)),NA())</f>
        <v>#N/A</v>
      </c>
      <c r="J140" s="298" t="e">
        <f ca="1">+IF(AND(ISNUMBER(OFFSET('Water Data'!$F$4,0,10*ROW('Water Data'!F134))),'Data Summary'!BY140="Yes"),100-OFFSET('Water Data'!$F$4,0,10*ROW('Water Data'!F134)),NA())</f>
        <v>#N/A</v>
      </c>
      <c r="K140" s="298" t="e">
        <f ca="1">+IF(AND(ISNUMBER(OFFSET('Water Data'!$F$6,0,10*ROW('Water Data'!F134))),'Data Summary'!BZ140="Yes"),OFFSET('Water Data'!$F$6,0,10*ROW('Water Data'!F134)),NA())</f>
        <v>#N/A</v>
      </c>
      <c r="L140" s="298" t="e">
        <f ca="1">+IF(AND(ISNUMBER(OFFSET('Water Data'!$F$9,0,10*ROW('Water Data'!F134))),'Data Summary'!CA140="Yes"),OFFSET('Water Data'!$F$9,0,10*ROW('Water Data'!F134)),NA())</f>
        <v>#N/A</v>
      </c>
      <c r="M140" s="298" t="e">
        <f ca="1">+IF(AND(ISNUMBER(OFFSET('Water Data'!$G$4,0,10*ROW('Water Data'!G134))),'Data Summary'!CB140="Yes"),100-OFFSET('Water Data'!$G$4,0,10*ROW('Water Data'!G134)),NA())</f>
        <v>#N/A</v>
      </c>
      <c r="N140" s="298" t="e">
        <f ca="1">+IF(AND(ISNUMBER(OFFSET('Water Data'!$G$6,0,10*ROW('Water Data'!G134))),'Data Summary'!CC140="Yes"),OFFSET('Water Data'!$G$6,0,10*ROW('Water Data'!G134)),NA())</f>
        <v>#N/A</v>
      </c>
      <c r="O140" s="298" t="e">
        <f ca="1">+IF(AND(ISNUMBER(OFFSET('Water Data'!$G$9,0,10*ROW('Water Data'!G134))),'Data Summary'!CD140="Yes"),OFFSET('Water Data'!$G$9,0,10*ROW('Water Data'!G134)),NA())</f>
        <v>#N/A</v>
      </c>
      <c r="P140" s="298" t="e">
        <f ca="1">+IF(AND(ISNUMBER(OFFSET('Water Data'!$H$4,0,10*ROW('Water Data'!H134))),'Data Summary'!CE140="Yes"),100-OFFSET('Water Data'!$H$4,0,10*ROW('Water Data'!H134)),NA())</f>
        <v>#N/A</v>
      </c>
      <c r="Q140" s="298" t="e">
        <f ca="1">+IF(AND(ISNUMBER(OFFSET('Water Data'!$H$6,0,10*ROW('Water Data'!H134))),'Data Summary'!CF140="Yes"),OFFSET('Water Data'!$H$6,0,10*ROW('Water Data'!H134)),NA())</f>
        <v>#N/A</v>
      </c>
      <c r="R140" s="298" t="e">
        <f ca="1">+IF(AND(ISNUMBER(OFFSET('Water Data'!$H$9,0,10*ROW('Water Data'!H134))),'Data Summary'!CG140="Yes"),OFFSET('Water Data'!$H$9,0,10*ROW('Water Data'!H134)),NA())</f>
        <v>#N/A</v>
      </c>
      <c r="S140" s="298" t="e">
        <f ca="1">+IF(AND(ISNUMBER(OFFSET('Water Data'!$I$4,0,10*ROW('Water Data'!I134))),'Data Summary'!CH140="Yes"),100-OFFSET('Water Data'!$I$4,0,10*ROW('Water Data'!I134)),NA())</f>
        <v>#N/A</v>
      </c>
      <c r="T140" s="298" t="e">
        <f ca="1">+IF(AND(ISNUMBER(OFFSET('Water Data'!$I$6,0,10*ROW('Water Data'!I134))),'Data Summary'!CI140="Yes"),OFFSET('Water Data'!$I$6,0,10*ROW('Water Data'!I134)),NA())</f>
        <v>#N/A</v>
      </c>
      <c r="U140" s="298" t="e">
        <f ca="1">+IF(AND(ISNUMBER(OFFSET('Water Data'!$I$9,0,10*ROW('Water Data'!I134))),'Data Summary'!CJ140="Yes"),OFFSET('Water Data'!$I$9,0,10*ROW('Water Data'!I134)),NA())</f>
        <v>#N/A</v>
      </c>
      <c r="V140" s="299" t="e">
        <f ca="1">+IF(AND(ISNUMBER(OFFSET('Sanitation Data'!$D$4,0,10*ROW('Sanitation Data'!D134))),'Data Summary'!CK140="Yes"),100-OFFSET('Sanitation Data'!$D$4,0,10*ROW('Sanitation Data'!D134)),NA())</f>
        <v>#N/A</v>
      </c>
      <c r="W140" s="299" t="e">
        <f ca="1">+IF(AND(ISNUMBER(OFFSET('Sanitation Data'!$D$6,0,10*ROW('Sanitation Data'!D134))),'Data Summary'!CL140="Yes"),OFFSET('Sanitation Data'!$D$6,0,10*ROW('Sanitation Data'!D134)),NA())</f>
        <v>#N/A</v>
      </c>
      <c r="X140" s="299" t="e">
        <f ca="1">+IF(AND(ISNUMBER(OFFSET('Sanitation Data'!$D$10,0,10*ROW('Sanitation Data'!D134))),'Data Summary'!CM140="Yes"),OFFSET('Sanitation Data'!$D$10,0,10*ROW('Sanitation Data'!D134)),NA())</f>
        <v>#N/A</v>
      </c>
      <c r="Y140" s="299" t="e">
        <f ca="1">+IF(AND(ISNUMBER(OFFSET('Sanitation Data'!$D$11,0,10*ROW('Sanitation Data'!D134))),'Data Summary'!CN140="Yes"),OFFSET('Sanitation Data'!$D$11,0,10*ROW('Sanitation Data'!D134)),NA())</f>
        <v>#N/A</v>
      </c>
      <c r="Z140" s="299" t="e">
        <f ca="1">+IF(AND(ISNUMBER(OFFSET('Sanitation Data'!$D$12,0,10*ROW('Sanitation Data'!D134))),'Data Summary'!CO140="Yes"),OFFSET('Sanitation Data'!$D$12,0,10*ROW('Sanitation Data'!D134)),NA())</f>
        <v>#N/A</v>
      </c>
      <c r="AA140" s="299" t="e">
        <f ca="1">+IF(AND(ISNUMBER(OFFSET('Sanitation Data'!$E$4,0,10*ROW('Sanitation Data'!E134))),'Data Summary'!CP140="Yes"),100-OFFSET('Sanitation Data'!$E$4,0,10*ROW('Sanitation Data'!E134)),NA())</f>
        <v>#N/A</v>
      </c>
      <c r="AB140" s="299" t="e">
        <f ca="1">+IF(AND(ISNUMBER(OFFSET('Sanitation Data'!$E$6,0,10*ROW('Sanitation Data'!E134))),'Data Summary'!CQ140="Yes"),OFFSET('Sanitation Data'!$E$6,0,10*ROW('Sanitation Data'!E134)),NA())</f>
        <v>#N/A</v>
      </c>
      <c r="AC140" s="299" t="e">
        <f ca="1">+IF(AND(ISNUMBER(OFFSET('Sanitation Data'!$E$10,0,10*ROW('Sanitation Data'!E134))),'Data Summary'!CR140="Yes"),OFFSET('Sanitation Data'!$E$10,0,10*ROW('Sanitation Data'!E134)),NA())</f>
        <v>#N/A</v>
      </c>
      <c r="AD140" s="299" t="e">
        <f ca="1">+IF(AND(ISNUMBER(OFFSET('Sanitation Data'!$E$11,0,10*ROW('Sanitation Data'!E134))),'Data Summary'!CS140="Yes"),OFFSET('Sanitation Data'!$E$11,0,10*ROW('Sanitation Data'!E134)),NA())</f>
        <v>#N/A</v>
      </c>
      <c r="AE140" s="299" t="e">
        <f ca="1">+IF(AND(ISNUMBER(OFFSET('Sanitation Data'!$E$12,0,10*ROW('Sanitation Data'!E134))),'Data Summary'!CT140="Yes"),OFFSET('Sanitation Data'!$E$12,0,10*ROW('Sanitation Data'!E134)),NA())</f>
        <v>#N/A</v>
      </c>
      <c r="AF140" s="299" t="e">
        <f ca="1">+IF(AND(ISNUMBER(OFFSET('Sanitation Data'!$F$4,0,10*ROW('Sanitation Data'!F134))),'Data Summary'!CU140="Yes"),100-OFFSET('Sanitation Data'!$F$4,0,10*ROW('Sanitation Data'!F134)),NA())</f>
        <v>#N/A</v>
      </c>
      <c r="AG140" s="299" t="e">
        <f ca="1">+IF(AND(ISNUMBER(OFFSET('Sanitation Data'!$F$6,0,10*ROW('Sanitation Data'!F134))),'Data Summary'!CV140="Yes"),OFFSET('Sanitation Data'!$F$6,0,10*ROW('Sanitation Data'!F134)),NA())</f>
        <v>#N/A</v>
      </c>
      <c r="AH140" s="299" t="e">
        <f ca="1">+IF(AND(ISNUMBER(OFFSET('Sanitation Data'!$F$10,0,10*ROW('Sanitation Data'!F134))),'Data Summary'!CW140="Yes"),OFFSET('Sanitation Data'!$F$10,0,10*ROW('Sanitation Data'!F134)),NA())</f>
        <v>#N/A</v>
      </c>
      <c r="AI140" s="299" t="e">
        <f ca="1">+IF(AND(ISNUMBER(OFFSET('Sanitation Data'!$F$11,0,10*ROW('Sanitation Data'!F134))),'Data Summary'!CX140="Yes"),OFFSET('Sanitation Data'!$F$11,0,10*ROW('Sanitation Data'!F134)),NA())</f>
        <v>#N/A</v>
      </c>
      <c r="AJ140" s="299" t="e">
        <f ca="1">+IF(AND(ISNUMBER(OFFSET('Sanitation Data'!$F$12,0,10*ROW('Sanitation Data'!F134))),'Data Summary'!CY140="Yes"),OFFSET('Sanitation Data'!$F$12,0,10*ROW('Sanitation Data'!F134)),NA())</f>
        <v>#N/A</v>
      </c>
      <c r="AK140" s="299" t="e">
        <f ca="1">+IF(AND(ISNUMBER(OFFSET('Sanitation Data'!$G$4,0,10*ROW('Sanitation Data'!G134))),'Data Summary'!CZ140="Yes"),100-OFFSET('Sanitation Data'!$G$4,0,10*ROW('Sanitation Data'!G134)),NA())</f>
        <v>#N/A</v>
      </c>
      <c r="AL140" s="299" t="e">
        <f ca="1">+IF(AND(ISNUMBER(OFFSET('Sanitation Data'!$G$6,0,10*ROW('Sanitation Data'!G134))),'Data Summary'!DA140="Yes"),OFFSET('Sanitation Data'!$G$6,0,10*ROW('Sanitation Data'!G134)),NA())</f>
        <v>#N/A</v>
      </c>
      <c r="AM140" s="299" t="e">
        <f ca="1">+IF(AND(ISNUMBER(OFFSET('Sanitation Data'!$G$10,0,10*ROW('Sanitation Data'!G134))),'Data Summary'!DB140="Yes"),OFFSET('Sanitation Data'!$G$10,0,10*ROW('Sanitation Data'!G134)),NA())</f>
        <v>#N/A</v>
      </c>
      <c r="AN140" s="299" t="e">
        <f ca="1">+IF(AND(ISNUMBER(OFFSET('Sanitation Data'!$G$11,0,10*ROW('Sanitation Data'!G134))),'Data Summary'!DC140="Yes"),OFFSET('Sanitation Data'!$G$11,0,10*ROW('Sanitation Data'!G134)),NA())</f>
        <v>#N/A</v>
      </c>
      <c r="AO140" s="299" t="e">
        <f ca="1">+IF(AND(ISNUMBER(OFFSET('Sanitation Data'!$G$12,0,10*ROW('Sanitation Data'!G134))),'Data Summary'!DD140="Yes"),OFFSET('Sanitation Data'!$G$12,0,10*ROW('Sanitation Data'!G134)),NA())</f>
        <v>#N/A</v>
      </c>
      <c r="AP140" s="299" t="e">
        <f ca="1">+IF(AND(ISNUMBER(OFFSET('Sanitation Data'!$H$4,0,10*ROW('Sanitation Data'!H134))),'Data Summary'!DE140="Yes"),100-OFFSET('Sanitation Data'!$H$4,0,10*ROW('Sanitation Data'!H134)),NA())</f>
        <v>#N/A</v>
      </c>
      <c r="AQ140" s="299" t="e">
        <f ca="1">+IF(AND(ISNUMBER(OFFSET('Sanitation Data'!$H$6,0,10*ROW('Sanitation Data'!H134))),'Data Summary'!DF140="Yes"),OFFSET('Sanitation Data'!$H$6,0,10*ROW('Sanitation Data'!H134)),NA())</f>
        <v>#N/A</v>
      </c>
      <c r="AR140" s="299" t="e">
        <f ca="1">+IF(AND(ISNUMBER(OFFSET('Sanitation Data'!$H$10,0,10*ROW('Sanitation Data'!H134))),'Data Summary'!DG140="Yes"),OFFSET('Sanitation Data'!$H$10,0,10*ROW('Sanitation Data'!H134)),NA())</f>
        <v>#N/A</v>
      </c>
      <c r="AS140" s="299" t="e">
        <f ca="1">+IF(AND(ISNUMBER(OFFSET('Sanitation Data'!$H$11,0,10*ROW('Sanitation Data'!H134))),'Data Summary'!DH140="Yes"),OFFSET('Sanitation Data'!$H$11,0,10*ROW('Sanitation Data'!H134)),NA())</f>
        <v>#N/A</v>
      </c>
      <c r="AT140" s="299" t="e">
        <f ca="1">+IF(AND(ISNUMBER(OFFSET('Sanitation Data'!$H$12,0,10*ROW('Sanitation Data'!H134))),'Data Summary'!DI140="Yes"),OFFSET('Sanitation Data'!$H$12,0,10*ROW('Sanitation Data'!H134)),NA())</f>
        <v>#N/A</v>
      </c>
      <c r="AU140" s="299" t="e">
        <f ca="1">+IF(AND(ISNUMBER(OFFSET('Sanitation Data'!$I$4,0,10*ROW('Sanitation Data'!I134))),'Data Summary'!DJ140="Yes"),100-OFFSET('Sanitation Data'!$I$4,0,10*ROW('Sanitation Data'!I134)),NA())</f>
        <v>#N/A</v>
      </c>
      <c r="AV140" s="299" t="e">
        <f ca="1">+IF(AND(ISNUMBER(OFFSET('Sanitation Data'!$I$6,0,10*ROW('Sanitation Data'!I134))),'Data Summary'!DK140="Yes"),OFFSET('Sanitation Data'!$I$6,0,10*ROW('Sanitation Data'!I134)),NA())</f>
        <v>#N/A</v>
      </c>
      <c r="AW140" s="299" t="e">
        <f ca="1">+IF(AND(ISNUMBER(OFFSET('Sanitation Data'!$I$10,0,10*ROW('Sanitation Data'!I134))),'Data Summary'!DL140="Yes"),OFFSET('Sanitation Data'!$I$10,0,10*ROW('Sanitation Data'!I134)),NA())</f>
        <v>#N/A</v>
      </c>
      <c r="AX140" s="299" t="e">
        <f ca="1">+IF(AND(ISNUMBER(OFFSET('Sanitation Data'!$I$11,0,10*ROW('Sanitation Data'!I134))),'Data Summary'!DM140="Yes"),OFFSET('Sanitation Data'!$I$11,0,10*ROW('Sanitation Data'!I134)),NA())</f>
        <v>#N/A</v>
      </c>
      <c r="AY140" s="299" t="e">
        <f ca="1">+IF(AND(ISNUMBER(OFFSET('Sanitation Data'!$I$12,0,10*ROW('Sanitation Data'!I134))),'Data Summary'!DN140="Yes"),OFFSET('Sanitation Data'!$I$12,0,10*ROW('Sanitation Data'!I134)),NA())</f>
        <v>#N/A</v>
      </c>
      <c r="AZ140" s="300" t="e">
        <f ca="1">+IF(AND(ISNUMBER(OFFSET('Hygiene Data'!$D$5,0,10*ROW('Hygiene Data'!D134))),'Data Summary'!DO140="Yes"),OFFSET('Hygiene Data'!$D$5,0,10*ROW('Hygiene Data'!D134)),NA())</f>
        <v>#N/A</v>
      </c>
      <c r="BA140" s="300" t="e">
        <f ca="1">+IF(AND(ISNUMBER(OFFSET('Hygiene Data'!$D$7,0,10*ROW('Hygiene Data'!D134))),'Data Summary'!DP140="Yes"),OFFSET('Hygiene Data'!$D$7,0,10*ROW('Hygiene Data'!D134)),NA())</f>
        <v>#N/A</v>
      </c>
      <c r="BB140" s="300" t="e">
        <f ca="1">+IF(AND(ISNUMBER(OFFSET('Hygiene Data'!$D$9,0,10*ROW('Hygiene Data'!D134))),'Data Summary'!DQ140="Yes"),OFFSET('Hygiene Data'!$D$9,0,10*ROW('Hygiene Data'!D134)),NA())</f>
        <v>#N/A</v>
      </c>
      <c r="BC140" s="300" t="e">
        <f ca="1">+IF(AND(ISNUMBER(OFFSET('Hygiene Data'!$E$5,0,10*ROW('Hygiene Data'!E134))),'Data Summary'!DR140="Yes"),OFFSET('Hygiene Data'!$E$5,0,10*ROW('Hygiene Data'!E134)),NA())</f>
        <v>#N/A</v>
      </c>
      <c r="BD140" s="300" t="e">
        <f ca="1">+IF(AND(ISNUMBER(OFFSET('Hygiene Data'!$E$7,0,10*ROW('Hygiene Data'!E134))),'Data Summary'!DS140="Yes"),OFFSET('Hygiene Data'!$E$7,0,10*ROW('Hygiene Data'!E134)),NA())</f>
        <v>#N/A</v>
      </c>
      <c r="BE140" s="300" t="e">
        <f ca="1">+IF(AND(ISNUMBER(OFFSET('Hygiene Data'!$E$9,0,10*ROW('Hygiene Data'!E134))),'Data Summary'!DT140="Yes"),OFFSET('Hygiene Data'!$E$9,0,10*ROW('Hygiene Data'!E134)),NA())</f>
        <v>#N/A</v>
      </c>
      <c r="BF140" s="300" t="e">
        <f ca="1">+IF(AND(ISNUMBER(OFFSET('Hygiene Data'!$F$5,0,10*ROW('Hygiene Data'!F134))),'Data Summary'!DU140="Yes"),OFFSET('Hygiene Data'!$F$5,0,10*ROW('Hygiene Data'!F134)),NA())</f>
        <v>#N/A</v>
      </c>
      <c r="BG140" s="300" t="e">
        <f ca="1">+IF(AND(ISNUMBER(OFFSET('Hygiene Data'!$F$7,0,10*ROW('Hygiene Data'!F134))),'Data Summary'!DV140="Yes"),OFFSET('Hygiene Data'!$F$7,0,10*ROW('Hygiene Data'!F134)),NA())</f>
        <v>#N/A</v>
      </c>
      <c r="BH140" s="300" t="e">
        <f ca="1">+IF(AND(ISNUMBER(OFFSET('Hygiene Data'!$F$9,0,10*ROW('Hygiene Data'!F134))),'Data Summary'!DW140="Yes"),OFFSET('Hygiene Data'!$F$9,0,10*ROW('Hygiene Data'!F134)),NA())</f>
        <v>#N/A</v>
      </c>
      <c r="BI140" s="300" t="e">
        <f ca="1">+IF(AND(ISNUMBER(OFFSET('Hygiene Data'!$G$5,0,10*ROW('Hygiene Data'!G134))),'Data Summary'!DX140="Yes"),OFFSET('Hygiene Data'!$G$5,0,10*ROW('Hygiene Data'!G134)),NA())</f>
        <v>#N/A</v>
      </c>
      <c r="BJ140" s="300" t="e">
        <f ca="1">+IF(AND(ISNUMBER(OFFSET('Hygiene Data'!$G$7,0,10*ROW('Hygiene Data'!G134))),'Data Summary'!DY140="Yes"),OFFSET('Hygiene Data'!$G$7,0,10*ROW('Hygiene Data'!G134)),NA())</f>
        <v>#N/A</v>
      </c>
      <c r="BK140" s="300" t="e">
        <f ca="1">+IF(AND(ISNUMBER(OFFSET('Hygiene Data'!$G$9,0,10*ROW('Hygiene Data'!G134))),'Data Summary'!DZ140="Yes"),OFFSET('Hygiene Data'!$G$9,0,10*ROW('Hygiene Data'!G134)),NA())</f>
        <v>#N/A</v>
      </c>
      <c r="BL140" s="300" t="e">
        <f ca="1">+IF(AND(ISNUMBER(OFFSET('Hygiene Data'!$H$5,0,10*ROW('Hygiene Data'!H134))),'Data Summary'!EA140="Yes"),OFFSET('Hygiene Data'!$H$5,0,10*ROW('Hygiene Data'!H134)),NA())</f>
        <v>#N/A</v>
      </c>
      <c r="BM140" s="300" t="e">
        <f ca="1">+IF(AND(ISNUMBER(OFFSET('Hygiene Data'!$H$7,0,10*ROW('Hygiene Data'!H134))),'Data Summary'!EB140="Yes"),OFFSET('Hygiene Data'!$H$7,0,10*ROW('Hygiene Data'!H134)),NA())</f>
        <v>#N/A</v>
      </c>
      <c r="BN140" s="300" t="e">
        <f ca="1">+IF(AND(ISNUMBER(OFFSET('Hygiene Data'!$H$9,0,10*ROW('Hygiene Data'!H134))),'Data Summary'!EC140="Yes"),OFFSET('Hygiene Data'!$H$9,0,10*ROW('Hygiene Data'!H134)),NA())</f>
        <v>#N/A</v>
      </c>
      <c r="BO140" s="300" t="e">
        <f ca="1">+IF(AND(ISNUMBER(OFFSET('Hygiene Data'!$I$5,0,10*ROW('Hygiene Data'!I134))),'Data Summary'!ED140="Yes"),OFFSET('Hygiene Data'!$I$5,0,10*ROW('Hygiene Data'!I134)),NA())</f>
        <v>#N/A</v>
      </c>
      <c r="BP140" s="300" t="e">
        <f ca="1">+IF(AND(ISNUMBER(OFFSET('Hygiene Data'!$I$7,0,10*ROW('Hygiene Data'!I134))),'Data Summary'!EE140="Yes"),OFFSET('Hygiene Data'!$I$7,0,10*ROW('Hygiene Data'!I134)),NA())</f>
        <v>#N/A</v>
      </c>
      <c r="BQ140" s="300" t="e">
        <f ca="1">+IF(AND(ISNUMBER(OFFSET('Hygiene Data'!$I$9,0,10*ROW('Hygiene Data'!I134))),'Data Summary'!EF140="Yes"),OFFSET('Hygiene Data'!$I$9,0,10*ROW('Hygiene Data'!I134)),NA())</f>
        <v>#N/A</v>
      </c>
    </row>
    <row r="141" spans="1:69" x14ac:dyDescent="0.2">
      <c r="A141" s="296" t="e">
        <f ca="1">+RIGHT('Data Summary'!A141,LEN('Data Summary'!A141)-9)</f>
        <v>#VALUE!</v>
      </c>
      <c r="B141" s="270" t="str">
        <f ca="1">+IF(ISTEXT('Data Summary'!B141),'Data Summary'!B141,"")</f>
        <v/>
      </c>
      <c r="C141" s="297" t="e">
        <f ca="1">+VALUE('Data Summary'!C141)</f>
        <v>#VALUE!</v>
      </c>
      <c r="D141" s="298" t="e">
        <f ca="1">+IF(AND(ISNUMBER(OFFSET('Water Data'!$D$4,0,10*ROW('Water Data'!D135))),'Data Summary'!BS141="Yes"),100-OFFSET('Water Data'!$D$4,0,10*ROW('Water Data'!D135)),NA())</f>
        <v>#N/A</v>
      </c>
      <c r="E141" s="298" t="e">
        <f ca="1">+IF(AND(ISNUMBER(OFFSET('Water Data'!$D$6,0,10*ROW('Water Data'!D135))),'Data Summary'!BT141="Yes"),OFFSET('Water Data'!$D$6,0,10*ROW('Water Data'!D135)),NA())</f>
        <v>#N/A</v>
      </c>
      <c r="F141" s="298" t="e">
        <f ca="1">+IF(AND(ISNUMBER(OFFSET('Water Data'!$D$9,0,10*ROW('Water Data'!D135))),'Data Summary'!BU141="Yes"),OFFSET('Water Data'!$D$9,0,10*ROW('Water Data'!D135)),NA())</f>
        <v>#N/A</v>
      </c>
      <c r="G141" s="298" t="e">
        <f ca="1">+IF(AND(ISNUMBER(OFFSET('Water Data'!$E$4,0,10*ROW('Water Data'!E135))),'Data Summary'!BV141="Yes"),100-OFFSET('Water Data'!$E$4,0,10*ROW('Water Data'!E135)),NA())</f>
        <v>#N/A</v>
      </c>
      <c r="H141" s="298" t="e">
        <f ca="1">+IF(AND(ISNUMBER(OFFSET('Water Data'!$E$6,0,10*ROW('Water Data'!E135))),'Data Summary'!BW141="Yes"),OFFSET('Water Data'!$E$6,0,10*ROW('Water Data'!E135)),NA())</f>
        <v>#N/A</v>
      </c>
      <c r="I141" s="298" t="e">
        <f ca="1">+IF(AND(ISNUMBER(OFFSET('Water Data'!$E$9,0,10*ROW('Water Data'!E135))),'Data Summary'!BX141="Yes"),OFFSET('Water Data'!$E$9,0,10*ROW('Water Data'!E135)),NA())</f>
        <v>#N/A</v>
      </c>
      <c r="J141" s="298" t="e">
        <f ca="1">+IF(AND(ISNUMBER(OFFSET('Water Data'!$F$4,0,10*ROW('Water Data'!F135))),'Data Summary'!BY141="Yes"),100-OFFSET('Water Data'!$F$4,0,10*ROW('Water Data'!F135)),NA())</f>
        <v>#N/A</v>
      </c>
      <c r="K141" s="298" t="e">
        <f ca="1">+IF(AND(ISNUMBER(OFFSET('Water Data'!$F$6,0,10*ROW('Water Data'!F135))),'Data Summary'!BZ141="Yes"),OFFSET('Water Data'!$F$6,0,10*ROW('Water Data'!F135)),NA())</f>
        <v>#N/A</v>
      </c>
      <c r="L141" s="298" t="e">
        <f ca="1">+IF(AND(ISNUMBER(OFFSET('Water Data'!$F$9,0,10*ROW('Water Data'!F135))),'Data Summary'!CA141="Yes"),OFFSET('Water Data'!$F$9,0,10*ROW('Water Data'!F135)),NA())</f>
        <v>#N/A</v>
      </c>
      <c r="M141" s="298" t="e">
        <f ca="1">+IF(AND(ISNUMBER(OFFSET('Water Data'!$G$4,0,10*ROW('Water Data'!G135))),'Data Summary'!CB141="Yes"),100-OFFSET('Water Data'!$G$4,0,10*ROW('Water Data'!G135)),NA())</f>
        <v>#N/A</v>
      </c>
      <c r="N141" s="298" t="e">
        <f ca="1">+IF(AND(ISNUMBER(OFFSET('Water Data'!$G$6,0,10*ROW('Water Data'!G135))),'Data Summary'!CC141="Yes"),OFFSET('Water Data'!$G$6,0,10*ROW('Water Data'!G135)),NA())</f>
        <v>#N/A</v>
      </c>
      <c r="O141" s="298" t="e">
        <f ca="1">+IF(AND(ISNUMBER(OFFSET('Water Data'!$G$9,0,10*ROW('Water Data'!G135))),'Data Summary'!CD141="Yes"),OFFSET('Water Data'!$G$9,0,10*ROW('Water Data'!G135)),NA())</f>
        <v>#N/A</v>
      </c>
      <c r="P141" s="298" t="e">
        <f ca="1">+IF(AND(ISNUMBER(OFFSET('Water Data'!$H$4,0,10*ROW('Water Data'!H135))),'Data Summary'!CE141="Yes"),100-OFFSET('Water Data'!$H$4,0,10*ROW('Water Data'!H135)),NA())</f>
        <v>#N/A</v>
      </c>
      <c r="Q141" s="298" t="e">
        <f ca="1">+IF(AND(ISNUMBER(OFFSET('Water Data'!$H$6,0,10*ROW('Water Data'!H135))),'Data Summary'!CF141="Yes"),OFFSET('Water Data'!$H$6,0,10*ROW('Water Data'!H135)),NA())</f>
        <v>#N/A</v>
      </c>
      <c r="R141" s="298" t="e">
        <f ca="1">+IF(AND(ISNUMBER(OFFSET('Water Data'!$H$9,0,10*ROW('Water Data'!H135))),'Data Summary'!CG141="Yes"),OFFSET('Water Data'!$H$9,0,10*ROW('Water Data'!H135)),NA())</f>
        <v>#N/A</v>
      </c>
      <c r="S141" s="298" t="e">
        <f ca="1">+IF(AND(ISNUMBER(OFFSET('Water Data'!$I$4,0,10*ROW('Water Data'!I135))),'Data Summary'!CH141="Yes"),100-OFFSET('Water Data'!$I$4,0,10*ROW('Water Data'!I135)),NA())</f>
        <v>#N/A</v>
      </c>
      <c r="T141" s="298" t="e">
        <f ca="1">+IF(AND(ISNUMBER(OFFSET('Water Data'!$I$6,0,10*ROW('Water Data'!I135))),'Data Summary'!CI141="Yes"),OFFSET('Water Data'!$I$6,0,10*ROW('Water Data'!I135)),NA())</f>
        <v>#N/A</v>
      </c>
      <c r="U141" s="298" t="e">
        <f ca="1">+IF(AND(ISNUMBER(OFFSET('Water Data'!$I$9,0,10*ROW('Water Data'!I135))),'Data Summary'!CJ141="Yes"),OFFSET('Water Data'!$I$9,0,10*ROW('Water Data'!I135)),NA())</f>
        <v>#N/A</v>
      </c>
      <c r="V141" s="299" t="e">
        <f ca="1">+IF(AND(ISNUMBER(OFFSET('Sanitation Data'!$D$4,0,10*ROW('Sanitation Data'!D135))),'Data Summary'!CK141="Yes"),100-OFFSET('Sanitation Data'!$D$4,0,10*ROW('Sanitation Data'!D135)),NA())</f>
        <v>#N/A</v>
      </c>
      <c r="W141" s="299" t="e">
        <f ca="1">+IF(AND(ISNUMBER(OFFSET('Sanitation Data'!$D$6,0,10*ROW('Sanitation Data'!D135))),'Data Summary'!CL141="Yes"),OFFSET('Sanitation Data'!$D$6,0,10*ROW('Sanitation Data'!D135)),NA())</f>
        <v>#N/A</v>
      </c>
      <c r="X141" s="299" t="e">
        <f ca="1">+IF(AND(ISNUMBER(OFFSET('Sanitation Data'!$D$10,0,10*ROW('Sanitation Data'!D135))),'Data Summary'!CM141="Yes"),OFFSET('Sanitation Data'!$D$10,0,10*ROW('Sanitation Data'!D135)),NA())</f>
        <v>#N/A</v>
      </c>
      <c r="Y141" s="299" t="e">
        <f ca="1">+IF(AND(ISNUMBER(OFFSET('Sanitation Data'!$D$11,0,10*ROW('Sanitation Data'!D135))),'Data Summary'!CN141="Yes"),OFFSET('Sanitation Data'!$D$11,0,10*ROW('Sanitation Data'!D135)),NA())</f>
        <v>#N/A</v>
      </c>
      <c r="Z141" s="299" t="e">
        <f ca="1">+IF(AND(ISNUMBER(OFFSET('Sanitation Data'!$D$12,0,10*ROW('Sanitation Data'!D135))),'Data Summary'!CO141="Yes"),OFFSET('Sanitation Data'!$D$12,0,10*ROW('Sanitation Data'!D135)),NA())</f>
        <v>#N/A</v>
      </c>
      <c r="AA141" s="299" t="e">
        <f ca="1">+IF(AND(ISNUMBER(OFFSET('Sanitation Data'!$E$4,0,10*ROW('Sanitation Data'!E135))),'Data Summary'!CP141="Yes"),100-OFFSET('Sanitation Data'!$E$4,0,10*ROW('Sanitation Data'!E135)),NA())</f>
        <v>#N/A</v>
      </c>
      <c r="AB141" s="299" t="e">
        <f ca="1">+IF(AND(ISNUMBER(OFFSET('Sanitation Data'!$E$6,0,10*ROW('Sanitation Data'!E135))),'Data Summary'!CQ141="Yes"),OFFSET('Sanitation Data'!$E$6,0,10*ROW('Sanitation Data'!E135)),NA())</f>
        <v>#N/A</v>
      </c>
      <c r="AC141" s="299" t="e">
        <f ca="1">+IF(AND(ISNUMBER(OFFSET('Sanitation Data'!$E$10,0,10*ROW('Sanitation Data'!E135))),'Data Summary'!CR141="Yes"),OFFSET('Sanitation Data'!$E$10,0,10*ROW('Sanitation Data'!E135)),NA())</f>
        <v>#N/A</v>
      </c>
      <c r="AD141" s="299" t="e">
        <f ca="1">+IF(AND(ISNUMBER(OFFSET('Sanitation Data'!$E$11,0,10*ROW('Sanitation Data'!E135))),'Data Summary'!CS141="Yes"),OFFSET('Sanitation Data'!$E$11,0,10*ROW('Sanitation Data'!E135)),NA())</f>
        <v>#N/A</v>
      </c>
      <c r="AE141" s="299" t="e">
        <f ca="1">+IF(AND(ISNUMBER(OFFSET('Sanitation Data'!$E$12,0,10*ROW('Sanitation Data'!E135))),'Data Summary'!CT141="Yes"),OFFSET('Sanitation Data'!$E$12,0,10*ROW('Sanitation Data'!E135)),NA())</f>
        <v>#N/A</v>
      </c>
      <c r="AF141" s="299" t="e">
        <f ca="1">+IF(AND(ISNUMBER(OFFSET('Sanitation Data'!$F$4,0,10*ROW('Sanitation Data'!F135))),'Data Summary'!CU141="Yes"),100-OFFSET('Sanitation Data'!$F$4,0,10*ROW('Sanitation Data'!F135)),NA())</f>
        <v>#N/A</v>
      </c>
      <c r="AG141" s="299" t="e">
        <f ca="1">+IF(AND(ISNUMBER(OFFSET('Sanitation Data'!$F$6,0,10*ROW('Sanitation Data'!F135))),'Data Summary'!CV141="Yes"),OFFSET('Sanitation Data'!$F$6,0,10*ROW('Sanitation Data'!F135)),NA())</f>
        <v>#N/A</v>
      </c>
      <c r="AH141" s="299" t="e">
        <f ca="1">+IF(AND(ISNUMBER(OFFSET('Sanitation Data'!$F$10,0,10*ROW('Sanitation Data'!F135))),'Data Summary'!CW141="Yes"),OFFSET('Sanitation Data'!$F$10,0,10*ROW('Sanitation Data'!F135)),NA())</f>
        <v>#N/A</v>
      </c>
      <c r="AI141" s="299" t="e">
        <f ca="1">+IF(AND(ISNUMBER(OFFSET('Sanitation Data'!$F$11,0,10*ROW('Sanitation Data'!F135))),'Data Summary'!CX141="Yes"),OFFSET('Sanitation Data'!$F$11,0,10*ROW('Sanitation Data'!F135)),NA())</f>
        <v>#N/A</v>
      </c>
      <c r="AJ141" s="299" t="e">
        <f ca="1">+IF(AND(ISNUMBER(OFFSET('Sanitation Data'!$F$12,0,10*ROW('Sanitation Data'!F135))),'Data Summary'!CY141="Yes"),OFFSET('Sanitation Data'!$F$12,0,10*ROW('Sanitation Data'!F135)),NA())</f>
        <v>#N/A</v>
      </c>
      <c r="AK141" s="299" t="e">
        <f ca="1">+IF(AND(ISNUMBER(OFFSET('Sanitation Data'!$G$4,0,10*ROW('Sanitation Data'!G135))),'Data Summary'!CZ141="Yes"),100-OFFSET('Sanitation Data'!$G$4,0,10*ROW('Sanitation Data'!G135)),NA())</f>
        <v>#N/A</v>
      </c>
      <c r="AL141" s="299" t="e">
        <f ca="1">+IF(AND(ISNUMBER(OFFSET('Sanitation Data'!$G$6,0,10*ROW('Sanitation Data'!G135))),'Data Summary'!DA141="Yes"),OFFSET('Sanitation Data'!$G$6,0,10*ROW('Sanitation Data'!G135)),NA())</f>
        <v>#N/A</v>
      </c>
      <c r="AM141" s="299" t="e">
        <f ca="1">+IF(AND(ISNUMBER(OFFSET('Sanitation Data'!$G$10,0,10*ROW('Sanitation Data'!G135))),'Data Summary'!DB141="Yes"),OFFSET('Sanitation Data'!$G$10,0,10*ROW('Sanitation Data'!G135)),NA())</f>
        <v>#N/A</v>
      </c>
      <c r="AN141" s="299" t="e">
        <f ca="1">+IF(AND(ISNUMBER(OFFSET('Sanitation Data'!$G$11,0,10*ROW('Sanitation Data'!G135))),'Data Summary'!DC141="Yes"),OFFSET('Sanitation Data'!$G$11,0,10*ROW('Sanitation Data'!G135)),NA())</f>
        <v>#N/A</v>
      </c>
      <c r="AO141" s="299" t="e">
        <f ca="1">+IF(AND(ISNUMBER(OFFSET('Sanitation Data'!$G$12,0,10*ROW('Sanitation Data'!G135))),'Data Summary'!DD141="Yes"),OFFSET('Sanitation Data'!$G$12,0,10*ROW('Sanitation Data'!G135)),NA())</f>
        <v>#N/A</v>
      </c>
      <c r="AP141" s="299" t="e">
        <f ca="1">+IF(AND(ISNUMBER(OFFSET('Sanitation Data'!$H$4,0,10*ROW('Sanitation Data'!H135))),'Data Summary'!DE141="Yes"),100-OFFSET('Sanitation Data'!$H$4,0,10*ROW('Sanitation Data'!H135)),NA())</f>
        <v>#N/A</v>
      </c>
      <c r="AQ141" s="299" t="e">
        <f ca="1">+IF(AND(ISNUMBER(OFFSET('Sanitation Data'!$H$6,0,10*ROW('Sanitation Data'!H135))),'Data Summary'!DF141="Yes"),OFFSET('Sanitation Data'!$H$6,0,10*ROW('Sanitation Data'!H135)),NA())</f>
        <v>#N/A</v>
      </c>
      <c r="AR141" s="299" t="e">
        <f ca="1">+IF(AND(ISNUMBER(OFFSET('Sanitation Data'!$H$10,0,10*ROW('Sanitation Data'!H135))),'Data Summary'!DG141="Yes"),OFFSET('Sanitation Data'!$H$10,0,10*ROW('Sanitation Data'!H135)),NA())</f>
        <v>#N/A</v>
      </c>
      <c r="AS141" s="299" t="e">
        <f ca="1">+IF(AND(ISNUMBER(OFFSET('Sanitation Data'!$H$11,0,10*ROW('Sanitation Data'!H135))),'Data Summary'!DH141="Yes"),OFFSET('Sanitation Data'!$H$11,0,10*ROW('Sanitation Data'!H135)),NA())</f>
        <v>#N/A</v>
      </c>
      <c r="AT141" s="299" t="e">
        <f ca="1">+IF(AND(ISNUMBER(OFFSET('Sanitation Data'!$H$12,0,10*ROW('Sanitation Data'!H135))),'Data Summary'!DI141="Yes"),OFFSET('Sanitation Data'!$H$12,0,10*ROW('Sanitation Data'!H135)),NA())</f>
        <v>#N/A</v>
      </c>
      <c r="AU141" s="299" t="e">
        <f ca="1">+IF(AND(ISNUMBER(OFFSET('Sanitation Data'!$I$4,0,10*ROW('Sanitation Data'!I135))),'Data Summary'!DJ141="Yes"),100-OFFSET('Sanitation Data'!$I$4,0,10*ROW('Sanitation Data'!I135)),NA())</f>
        <v>#N/A</v>
      </c>
      <c r="AV141" s="299" t="e">
        <f ca="1">+IF(AND(ISNUMBER(OFFSET('Sanitation Data'!$I$6,0,10*ROW('Sanitation Data'!I135))),'Data Summary'!DK141="Yes"),OFFSET('Sanitation Data'!$I$6,0,10*ROW('Sanitation Data'!I135)),NA())</f>
        <v>#N/A</v>
      </c>
      <c r="AW141" s="299" t="e">
        <f ca="1">+IF(AND(ISNUMBER(OFFSET('Sanitation Data'!$I$10,0,10*ROW('Sanitation Data'!I135))),'Data Summary'!DL141="Yes"),OFFSET('Sanitation Data'!$I$10,0,10*ROW('Sanitation Data'!I135)),NA())</f>
        <v>#N/A</v>
      </c>
      <c r="AX141" s="299" t="e">
        <f ca="1">+IF(AND(ISNUMBER(OFFSET('Sanitation Data'!$I$11,0,10*ROW('Sanitation Data'!I135))),'Data Summary'!DM141="Yes"),OFFSET('Sanitation Data'!$I$11,0,10*ROW('Sanitation Data'!I135)),NA())</f>
        <v>#N/A</v>
      </c>
      <c r="AY141" s="299" t="e">
        <f ca="1">+IF(AND(ISNUMBER(OFFSET('Sanitation Data'!$I$12,0,10*ROW('Sanitation Data'!I135))),'Data Summary'!DN141="Yes"),OFFSET('Sanitation Data'!$I$12,0,10*ROW('Sanitation Data'!I135)),NA())</f>
        <v>#N/A</v>
      </c>
      <c r="AZ141" s="300" t="e">
        <f ca="1">+IF(AND(ISNUMBER(OFFSET('Hygiene Data'!$D$5,0,10*ROW('Hygiene Data'!D135))),'Data Summary'!DO141="Yes"),OFFSET('Hygiene Data'!$D$5,0,10*ROW('Hygiene Data'!D135)),NA())</f>
        <v>#N/A</v>
      </c>
      <c r="BA141" s="300" t="e">
        <f ca="1">+IF(AND(ISNUMBER(OFFSET('Hygiene Data'!$D$7,0,10*ROW('Hygiene Data'!D135))),'Data Summary'!DP141="Yes"),OFFSET('Hygiene Data'!$D$7,0,10*ROW('Hygiene Data'!D135)),NA())</f>
        <v>#N/A</v>
      </c>
      <c r="BB141" s="300" t="e">
        <f ca="1">+IF(AND(ISNUMBER(OFFSET('Hygiene Data'!$D$9,0,10*ROW('Hygiene Data'!D135))),'Data Summary'!DQ141="Yes"),OFFSET('Hygiene Data'!$D$9,0,10*ROW('Hygiene Data'!D135)),NA())</f>
        <v>#N/A</v>
      </c>
      <c r="BC141" s="300" t="e">
        <f ca="1">+IF(AND(ISNUMBER(OFFSET('Hygiene Data'!$E$5,0,10*ROW('Hygiene Data'!E135))),'Data Summary'!DR141="Yes"),OFFSET('Hygiene Data'!$E$5,0,10*ROW('Hygiene Data'!E135)),NA())</f>
        <v>#N/A</v>
      </c>
      <c r="BD141" s="300" t="e">
        <f ca="1">+IF(AND(ISNUMBER(OFFSET('Hygiene Data'!$E$7,0,10*ROW('Hygiene Data'!E135))),'Data Summary'!DS141="Yes"),OFFSET('Hygiene Data'!$E$7,0,10*ROW('Hygiene Data'!E135)),NA())</f>
        <v>#N/A</v>
      </c>
      <c r="BE141" s="300" t="e">
        <f ca="1">+IF(AND(ISNUMBER(OFFSET('Hygiene Data'!$E$9,0,10*ROW('Hygiene Data'!E135))),'Data Summary'!DT141="Yes"),OFFSET('Hygiene Data'!$E$9,0,10*ROW('Hygiene Data'!E135)),NA())</f>
        <v>#N/A</v>
      </c>
      <c r="BF141" s="300" t="e">
        <f ca="1">+IF(AND(ISNUMBER(OFFSET('Hygiene Data'!$F$5,0,10*ROW('Hygiene Data'!F135))),'Data Summary'!DU141="Yes"),OFFSET('Hygiene Data'!$F$5,0,10*ROW('Hygiene Data'!F135)),NA())</f>
        <v>#N/A</v>
      </c>
      <c r="BG141" s="300" t="e">
        <f ca="1">+IF(AND(ISNUMBER(OFFSET('Hygiene Data'!$F$7,0,10*ROW('Hygiene Data'!F135))),'Data Summary'!DV141="Yes"),OFFSET('Hygiene Data'!$F$7,0,10*ROW('Hygiene Data'!F135)),NA())</f>
        <v>#N/A</v>
      </c>
      <c r="BH141" s="300" t="e">
        <f ca="1">+IF(AND(ISNUMBER(OFFSET('Hygiene Data'!$F$9,0,10*ROW('Hygiene Data'!F135))),'Data Summary'!DW141="Yes"),OFFSET('Hygiene Data'!$F$9,0,10*ROW('Hygiene Data'!F135)),NA())</f>
        <v>#N/A</v>
      </c>
      <c r="BI141" s="300" t="e">
        <f ca="1">+IF(AND(ISNUMBER(OFFSET('Hygiene Data'!$G$5,0,10*ROW('Hygiene Data'!G135))),'Data Summary'!DX141="Yes"),OFFSET('Hygiene Data'!$G$5,0,10*ROW('Hygiene Data'!G135)),NA())</f>
        <v>#N/A</v>
      </c>
      <c r="BJ141" s="300" t="e">
        <f ca="1">+IF(AND(ISNUMBER(OFFSET('Hygiene Data'!$G$7,0,10*ROW('Hygiene Data'!G135))),'Data Summary'!DY141="Yes"),OFFSET('Hygiene Data'!$G$7,0,10*ROW('Hygiene Data'!G135)),NA())</f>
        <v>#N/A</v>
      </c>
      <c r="BK141" s="300" t="e">
        <f ca="1">+IF(AND(ISNUMBER(OFFSET('Hygiene Data'!$G$9,0,10*ROW('Hygiene Data'!G135))),'Data Summary'!DZ141="Yes"),OFFSET('Hygiene Data'!$G$9,0,10*ROW('Hygiene Data'!G135)),NA())</f>
        <v>#N/A</v>
      </c>
      <c r="BL141" s="300" t="e">
        <f ca="1">+IF(AND(ISNUMBER(OFFSET('Hygiene Data'!$H$5,0,10*ROW('Hygiene Data'!H135))),'Data Summary'!EA141="Yes"),OFFSET('Hygiene Data'!$H$5,0,10*ROW('Hygiene Data'!H135)),NA())</f>
        <v>#N/A</v>
      </c>
      <c r="BM141" s="300" t="e">
        <f ca="1">+IF(AND(ISNUMBER(OFFSET('Hygiene Data'!$H$7,0,10*ROW('Hygiene Data'!H135))),'Data Summary'!EB141="Yes"),OFFSET('Hygiene Data'!$H$7,0,10*ROW('Hygiene Data'!H135)),NA())</f>
        <v>#N/A</v>
      </c>
      <c r="BN141" s="300" t="e">
        <f ca="1">+IF(AND(ISNUMBER(OFFSET('Hygiene Data'!$H$9,0,10*ROW('Hygiene Data'!H135))),'Data Summary'!EC141="Yes"),OFFSET('Hygiene Data'!$H$9,0,10*ROW('Hygiene Data'!H135)),NA())</f>
        <v>#N/A</v>
      </c>
      <c r="BO141" s="300" t="e">
        <f ca="1">+IF(AND(ISNUMBER(OFFSET('Hygiene Data'!$I$5,0,10*ROW('Hygiene Data'!I135))),'Data Summary'!ED141="Yes"),OFFSET('Hygiene Data'!$I$5,0,10*ROW('Hygiene Data'!I135)),NA())</f>
        <v>#N/A</v>
      </c>
      <c r="BP141" s="300" t="e">
        <f ca="1">+IF(AND(ISNUMBER(OFFSET('Hygiene Data'!$I$7,0,10*ROW('Hygiene Data'!I135))),'Data Summary'!EE141="Yes"),OFFSET('Hygiene Data'!$I$7,0,10*ROW('Hygiene Data'!I135)),NA())</f>
        <v>#N/A</v>
      </c>
      <c r="BQ141" s="300" t="e">
        <f ca="1">+IF(AND(ISNUMBER(OFFSET('Hygiene Data'!$I$9,0,10*ROW('Hygiene Data'!I135))),'Data Summary'!EF141="Yes"),OFFSET('Hygiene Data'!$I$9,0,10*ROW('Hygiene Data'!I135)),NA())</f>
        <v>#N/A</v>
      </c>
    </row>
    <row r="142" spans="1:69" x14ac:dyDescent="0.2">
      <c r="A142" s="296" t="e">
        <f ca="1">+RIGHT('Data Summary'!A142,LEN('Data Summary'!A142)-9)</f>
        <v>#VALUE!</v>
      </c>
      <c r="B142" s="270" t="str">
        <f ca="1">+IF(ISTEXT('Data Summary'!B142),'Data Summary'!B142,"")</f>
        <v/>
      </c>
      <c r="C142" s="297" t="e">
        <f ca="1">+VALUE('Data Summary'!C142)</f>
        <v>#VALUE!</v>
      </c>
      <c r="D142" s="298" t="e">
        <f ca="1">+IF(AND(ISNUMBER(OFFSET('Water Data'!$D$4,0,10*ROW('Water Data'!D136))),'Data Summary'!BS142="Yes"),100-OFFSET('Water Data'!$D$4,0,10*ROW('Water Data'!D136)),NA())</f>
        <v>#N/A</v>
      </c>
      <c r="E142" s="298" t="e">
        <f ca="1">+IF(AND(ISNUMBER(OFFSET('Water Data'!$D$6,0,10*ROW('Water Data'!D136))),'Data Summary'!BT142="Yes"),OFFSET('Water Data'!$D$6,0,10*ROW('Water Data'!D136)),NA())</f>
        <v>#N/A</v>
      </c>
      <c r="F142" s="298" t="e">
        <f ca="1">+IF(AND(ISNUMBER(OFFSET('Water Data'!$D$9,0,10*ROW('Water Data'!D136))),'Data Summary'!BU142="Yes"),OFFSET('Water Data'!$D$9,0,10*ROW('Water Data'!D136)),NA())</f>
        <v>#N/A</v>
      </c>
      <c r="G142" s="298" t="e">
        <f ca="1">+IF(AND(ISNUMBER(OFFSET('Water Data'!$E$4,0,10*ROW('Water Data'!E136))),'Data Summary'!BV142="Yes"),100-OFFSET('Water Data'!$E$4,0,10*ROW('Water Data'!E136)),NA())</f>
        <v>#N/A</v>
      </c>
      <c r="H142" s="298" t="e">
        <f ca="1">+IF(AND(ISNUMBER(OFFSET('Water Data'!$E$6,0,10*ROW('Water Data'!E136))),'Data Summary'!BW142="Yes"),OFFSET('Water Data'!$E$6,0,10*ROW('Water Data'!E136)),NA())</f>
        <v>#N/A</v>
      </c>
      <c r="I142" s="298" t="e">
        <f ca="1">+IF(AND(ISNUMBER(OFFSET('Water Data'!$E$9,0,10*ROW('Water Data'!E136))),'Data Summary'!BX142="Yes"),OFFSET('Water Data'!$E$9,0,10*ROW('Water Data'!E136)),NA())</f>
        <v>#N/A</v>
      </c>
      <c r="J142" s="298" t="e">
        <f ca="1">+IF(AND(ISNUMBER(OFFSET('Water Data'!$F$4,0,10*ROW('Water Data'!F136))),'Data Summary'!BY142="Yes"),100-OFFSET('Water Data'!$F$4,0,10*ROW('Water Data'!F136)),NA())</f>
        <v>#N/A</v>
      </c>
      <c r="K142" s="298" t="e">
        <f ca="1">+IF(AND(ISNUMBER(OFFSET('Water Data'!$F$6,0,10*ROW('Water Data'!F136))),'Data Summary'!BZ142="Yes"),OFFSET('Water Data'!$F$6,0,10*ROW('Water Data'!F136)),NA())</f>
        <v>#N/A</v>
      </c>
      <c r="L142" s="298" t="e">
        <f ca="1">+IF(AND(ISNUMBER(OFFSET('Water Data'!$F$9,0,10*ROW('Water Data'!F136))),'Data Summary'!CA142="Yes"),OFFSET('Water Data'!$F$9,0,10*ROW('Water Data'!F136)),NA())</f>
        <v>#N/A</v>
      </c>
      <c r="M142" s="298" t="e">
        <f ca="1">+IF(AND(ISNUMBER(OFFSET('Water Data'!$G$4,0,10*ROW('Water Data'!G136))),'Data Summary'!CB142="Yes"),100-OFFSET('Water Data'!$G$4,0,10*ROW('Water Data'!G136)),NA())</f>
        <v>#N/A</v>
      </c>
      <c r="N142" s="298" t="e">
        <f ca="1">+IF(AND(ISNUMBER(OFFSET('Water Data'!$G$6,0,10*ROW('Water Data'!G136))),'Data Summary'!CC142="Yes"),OFFSET('Water Data'!$G$6,0,10*ROW('Water Data'!G136)),NA())</f>
        <v>#N/A</v>
      </c>
      <c r="O142" s="298" t="e">
        <f ca="1">+IF(AND(ISNUMBER(OFFSET('Water Data'!$G$9,0,10*ROW('Water Data'!G136))),'Data Summary'!CD142="Yes"),OFFSET('Water Data'!$G$9,0,10*ROW('Water Data'!G136)),NA())</f>
        <v>#N/A</v>
      </c>
      <c r="P142" s="298" t="e">
        <f ca="1">+IF(AND(ISNUMBER(OFFSET('Water Data'!$H$4,0,10*ROW('Water Data'!H136))),'Data Summary'!CE142="Yes"),100-OFFSET('Water Data'!$H$4,0,10*ROW('Water Data'!H136)),NA())</f>
        <v>#N/A</v>
      </c>
      <c r="Q142" s="298" t="e">
        <f ca="1">+IF(AND(ISNUMBER(OFFSET('Water Data'!$H$6,0,10*ROW('Water Data'!H136))),'Data Summary'!CF142="Yes"),OFFSET('Water Data'!$H$6,0,10*ROW('Water Data'!H136)),NA())</f>
        <v>#N/A</v>
      </c>
      <c r="R142" s="298" t="e">
        <f ca="1">+IF(AND(ISNUMBER(OFFSET('Water Data'!$H$9,0,10*ROW('Water Data'!H136))),'Data Summary'!CG142="Yes"),OFFSET('Water Data'!$H$9,0,10*ROW('Water Data'!H136)),NA())</f>
        <v>#N/A</v>
      </c>
      <c r="S142" s="298" t="e">
        <f ca="1">+IF(AND(ISNUMBER(OFFSET('Water Data'!$I$4,0,10*ROW('Water Data'!I136))),'Data Summary'!CH142="Yes"),100-OFFSET('Water Data'!$I$4,0,10*ROW('Water Data'!I136)),NA())</f>
        <v>#N/A</v>
      </c>
      <c r="T142" s="298" t="e">
        <f ca="1">+IF(AND(ISNUMBER(OFFSET('Water Data'!$I$6,0,10*ROW('Water Data'!I136))),'Data Summary'!CI142="Yes"),OFFSET('Water Data'!$I$6,0,10*ROW('Water Data'!I136)),NA())</f>
        <v>#N/A</v>
      </c>
      <c r="U142" s="298" t="e">
        <f ca="1">+IF(AND(ISNUMBER(OFFSET('Water Data'!$I$9,0,10*ROW('Water Data'!I136))),'Data Summary'!CJ142="Yes"),OFFSET('Water Data'!$I$9,0,10*ROW('Water Data'!I136)),NA())</f>
        <v>#N/A</v>
      </c>
      <c r="V142" s="299" t="e">
        <f ca="1">+IF(AND(ISNUMBER(OFFSET('Sanitation Data'!$D$4,0,10*ROW('Sanitation Data'!D136))),'Data Summary'!CK142="Yes"),100-OFFSET('Sanitation Data'!$D$4,0,10*ROW('Sanitation Data'!D136)),NA())</f>
        <v>#N/A</v>
      </c>
      <c r="W142" s="299" t="e">
        <f ca="1">+IF(AND(ISNUMBER(OFFSET('Sanitation Data'!$D$6,0,10*ROW('Sanitation Data'!D136))),'Data Summary'!CL142="Yes"),OFFSET('Sanitation Data'!$D$6,0,10*ROW('Sanitation Data'!D136)),NA())</f>
        <v>#N/A</v>
      </c>
      <c r="X142" s="299" t="e">
        <f ca="1">+IF(AND(ISNUMBER(OFFSET('Sanitation Data'!$D$10,0,10*ROW('Sanitation Data'!D136))),'Data Summary'!CM142="Yes"),OFFSET('Sanitation Data'!$D$10,0,10*ROW('Sanitation Data'!D136)),NA())</f>
        <v>#N/A</v>
      </c>
      <c r="Y142" s="299" t="e">
        <f ca="1">+IF(AND(ISNUMBER(OFFSET('Sanitation Data'!$D$11,0,10*ROW('Sanitation Data'!D136))),'Data Summary'!CN142="Yes"),OFFSET('Sanitation Data'!$D$11,0,10*ROW('Sanitation Data'!D136)),NA())</f>
        <v>#N/A</v>
      </c>
      <c r="Z142" s="299" t="e">
        <f ca="1">+IF(AND(ISNUMBER(OFFSET('Sanitation Data'!$D$12,0,10*ROW('Sanitation Data'!D136))),'Data Summary'!CO142="Yes"),OFFSET('Sanitation Data'!$D$12,0,10*ROW('Sanitation Data'!D136)),NA())</f>
        <v>#N/A</v>
      </c>
      <c r="AA142" s="299" t="e">
        <f ca="1">+IF(AND(ISNUMBER(OFFSET('Sanitation Data'!$E$4,0,10*ROW('Sanitation Data'!E136))),'Data Summary'!CP142="Yes"),100-OFFSET('Sanitation Data'!$E$4,0,10*ROW('Sanitation Data'!E136)),NA())</f>
        <v>#N/A</v>
      </c>
      <c r="AB142" s="299" t="e">
        <f ca="1">+IF(AND(ISNUMBER(OFFSET('Sanitation Data'!$E$6,0,10*ROW('Sanitation Data'!E136))),'Data Summary'!CQ142="Yes"),OFFSET('Sanitation Data'!$E$6,0,10*ROW('Sanitation Data'!E136)),NA())</f>
        <v>#N/A</v>
      </c>
      <c r="AC142" s="299" t="e">
        <f ca="1">+IF(AND(ISNUMBER(OFFSET('Sanitation Data'!$E$10,0,10*ROW('Sanitation Data'!E136))),'Data Summary'!CR142="Yes"),OFFSET('Sanitation Data'!$E$10,0,10*ROW('Sanitation Data'!E136)),NA())</f>
        <v>#N/A</v>
      </c>
      <c r="AD142" s="299" t="e">
        <f ca="1">+IF(AND(ISNUMBER(OFFSET('Sanitation Data'!$E$11,0,10*ROW('Sanitation Data'!E136))),'Data Summary'!CS142="Yes"),OFFSET('Sanitation Data'!$E$11,0,10*ROW('Sanitation Data'!E136)),NA())</f>
        <v>#N/A</v>
      </c>
      <c r="AE142" s="299" t="e">
        <f ca="1">+IF(AND(ISNUMBER(OFFSET('Sanitation Data'!$E$12,0,10*ROW('Sanitation Data'!E136))),'Data Summary'!CT142="Yes"),OFFSET('Sanitation Data'!$E$12,0,10*ROW('Sanitation Data'!E136)),NA())</f>
        <v>#N/A</v>
      </c>
      <c r="AF142" s="299" t="e">
        <f ca="1">+IF(AND(ISNUMBER(OFFSET('Sanitation Data'!$F$4,0,10*ROW('Sanitation Data'!F136))),'Data Summary'!CU142="Yes"),100-OFFSET('Sanitation Data'!$F$4,0,10*ROW('Sanitation Data'!F136)),NA())</f>
        <v>#N/A</v>
      </c>
      <c r="AG142" s="299" t="e">
        <f ca="1">+IF(AND(ISNUMBER(OFFSET('Sanitation Data'!$F$6,0,10*ROW('Sanitation Data'!F136))),'Data Summary'!CV142="Yes"),OFFSET('Sanitation Data'!$F$6,0,10*ROW('Sanitation Data'!F136)),NA())</f>
        <v>#N/A</v>
      </c>
      <c r="AH142" s="299" t="e">
        <f ca="1">+IF(AND(ISNUMBER(OFFSET('Sanitation Data'!$F$10,0,10*ROW('Sanitation Data'!F136))),'Data Summary'!CW142="Yes"),OFFSET('Sanitation Data'!$F$10,0,10*ROW('Sanitation Data'!F136)),NA())</f>
        <v>#N/A</v>
      </c>
      <c r="AI142" s="299" t="e">
        <f ca="1">+IF(AND(ISNUMBER(OFFSET('Sanitation Data'!$F$11,0,10*ROW('Sanitation Data'!F136))),'Data Summary'!CX142="Yes"),OFFSET('Sanitation Data'!$F$11,0,10*ROW('Sanitation Data'!F136)),NA())</f>
        <v>#N/A</v>
      </c>
      <c r="AJ142" s="299" t="e">
        <f ca="1">+IF(AND(ISNUMBER(OFFSET('Sanitation Data'!$F$12,0,10*ROW('Sanitation Data'!F136))),'Data Summary'!CY142="Yes"),OFFSET('Sanitation Data'!$F$12,0,10*ROW('Sanitation Data'!F136)),NA())</f>
        <v>#N/A</v>
      </c>
      <c r="AK142" s="299" t="e">
        <f ca="1">+IF(AND(ISNUMBER(OFFSET('Sanitation Data'!$G$4,0,10*ROW('Sanitation Data'!G136))),'Data Summary'!CZ142="Yes"),100-OFFSET('Sanitation Data'!$G$4,0,10*ROW('Sanitation Data'!G136)),NA())</f>
        <v>#N/A</v>
      </c>
      <c r="AL142" s="299" t="e">
        <f ca="1">+IF(AND(ISNUMBER(OFFSET('Sanitation Data'!$G$6,0,10*ROW('Sanitation Data'!G136))),'Data Summary'!DA142="Yes"),OFFSET('Sanitation Data'!$G$6,0,10*ROW('Sanitation Data'!G136)),NA())</f>
        <v>#N/A</v>
      </c>
      <c r="AM142" s="299" t="e">
        <f ca="1">+IF(AND(ISNUMBER(OFFSET('Sanitation Data'!$G$10,0,10*ROW('Sanitation Data'!G136))),'Data Summary'!DB142="Yes"),OFFSET('Sanitation Data'!$G$10,0,10*ROW('Sanitation Data'!G136)),NA())</f>
        <v>#N/A</v>
      </c>
      <c r="AN142" s="299" t="e">
        <f ca="1">+IF(AND(ISNUMBER(OFFSET('Sanitation Data'!$G$11,0,10*ROW('Sanitation Data'!G136))),'Data Summary'!DC142="Yes"),OFFSET('Sanitation Data'!$G$11,0,10*ROW('Sanitation Data'!G136)),NA())</f>
        <v>#N/A</v>
      </c>
      <c r="AO142" s="299" t="e">
        <f ca="1">+IF(AND(ISNUMBER(OFFSET('Sanitation Data'!$G$12,0,10*ROW('Sanitation Data'!G136))),'Data Summary'!DD142="Yes"),OFFSET('Sanitation Data'!$G$12,0,10*ROW('Sanitation Data'!G136)),NA())</f>
        <v>#N/A</v>
      </c>
      <c r="AP142" s="299" t="e">
        <f ca="1">+IF(AND(ISNUMBER(OFFSET('Sanitation Data'!$H$4,0,10*ROW('Sanitation Data'!H136))),'Data Summary'!DE142="Yes"),100-OFFSET('Sanitation Data'!$H$4,0,10*ROW('Sanitation Data'!H136)),NA())</f>
        <v>#N/A</v>
      </c>
      <c r="AQ142" s="299" t="e">
        <f ca="1">+IF(AND(ISNUMBER(OFFSET('Sanitation Data'!$H$6,0,10*ROW('Sanitation Data'!H136))),'Data Summary'!DF142="Yes"),OFFSET('Sanitation Data'!$H$6,0,10*ROW('Sanitation Data'!H136)),NA())</f>
        <v>#N/A</v>
      </c>
      <c r="AR142" s="299" t="e">
        <f ca="1">+IF(AND(ISNUMBER(OFFSET('Sanitation Data'!$H$10,0,10*ROW('Sanitation Data'!H136))),'Data Summary'!DG142="Yes"),OFFSET('Sanitation Data'!$H$10,0,10*ROW('Sanitation Data'!H136)),NA())</f>
        <v>#N/A</v>
      </c>
      <c r="AS142" s="299" t="e">
        <f ca="1">+IF(AND(ISNUMBER(OFFSET('Sanitation Data'!$H$11,0,10*ROW('Sanitation Data'!H136))),'Data Summary'!DH142="Yes"),OFFSET('Sanitation Data'!$H$11,0,10*ROW('Sanitation Data'!H136)),NA())</f>
        <v>#N/A</v>
      </c>
      <c r="AT142" s="299" t="e">
        <f ca="1">+IF(AND(ISNUMBER(OFFSET('Sanitation Data'!$H$12,0,10*ROW('Sanitation Data'!H136))),'Data Summary'!DI142="Yes"),OFFSET('Sanitation Data'!$H$12,0,10*ROW('Sanitation Data'!H136)),NA())</f>
        <v>#N/A</v>
      </c>
      <c r="AU142" s="299" t="e">
        <f ca="1">+IF(AND(ISNUMBER(OFFSET('Sanitation Data'!$I$4,0,10*ROW('Sanitation Data'!I136))),'Data Summary'!DJ142="Yes"),100-OFFSET('Sanitation Data'!$I$4,0,10*ROW('Sanitation Data'!I136)),NA())</f>
        <v>#N/A</v>
      </c>
      <c r="AV142" s="299" t="e">
        <f ca="1">+IF(AND(ISNUMBER(OFFSET('Sanitation Data'!$I$6,0,10*ROW('Sanitation Data'!I136))),'Data Summary'!DK142="Yes"),OFFSET('Sanitation Data'!$I$6,0,10*ROW('Sanitation Data'!I136)),NA())</f>
        <v>#N/A</v>
      </c>
      <c r="AW142" s="299" t="e">
        <f ca="1">+IF(AND(ISNUMBER(OFFSET('Sanitation Data'!$I$10,0,10*ROW('Sanitation Data'!I136))),'Data Summary'!DL142="Yes"),OFFSET('Sanitation Data'!$I$10,0,10*ROW('Sanitation Data'!I136)),NA())</f>
        <v>#N/A</v>
      </c>
      <c r="AX142" s="299" t="e">
        <f ca="1">+IF(AND(ISNUMBER(OFFSET('Sanitation Data'!$I$11,0,10*ROW('Sanitation Data'!I136))),'Data Summary'!DM142="Yes"),OFFSET('Sanitation Data'!$I$11,0,10*ROW('Sanitation Data'!I136)),NA())</f>
        <v>#N/A</v>
      </c>
      <c r="AY142" s="299" t="e">
        <f ca="1">+IF(AND(ISNUMBER(OFFSET('Sanitation Data'!$I$12,0,10*ROW('Sanitation Data'!I136))),'Data Summary'!DN142="Yes"),OFFSET('Sanitation Data'!$I$12,0,10*ROW('Sanitation Data'!I136)),NA())</f>
        <v>#N/A</v>
      </c>
      <c r="AZ142" s="300" t="e">
        <f ca="1">+IF(AND(ISNUMBER(OFFSET('Hygiene Data'!$D$5,0,10*ROW('Hygiene Data'!D136))),'Data Summary'!DO142="Yes"),OFFSET('Hygiene Data'!$D$5,0,10*ROW('Hygiene Data'!D136)),NA())</f>
        <v>#N/A</v>
      </c>
      <c r="BA142" s="300" t="e">
        <f ca="1">+IF(AND(ISNUMBER(OFFSET('Hygiene Data'!$D$7,0,10*ROW('Hygiene Data'!D136))),'Data Summary'!DP142="Yes"),OFFSET('Hygiene Data'!$D$7,0,10*ROW('Hygiene Data'!D136)),NA())</f>
        <v>#N/A</v>
      </c>
      <c r="BB142" s="300" t="e">
        <f ca="1">+IF(AND(ISNUMBER(OFFSET('Hygiene Data'!$D$9,0,10*ROW('Hygiene Data'!D136))),'Data Summary'!DQ142="Yes"),OFFSET('Hygiene Data'!$D$9,0,10*ROW('Hygiene Data'!D136)),NA())</f>
        <v>#N/A</v>
      </c>
      <c r="BC142" s="300" t="e">
        <f ca="1">+IF(AND(ISNUMBER(OFFSET('Hygiene Data'!$E$5,0,10*ROW('Hygiene Data'!E136))),'Data Summary'!DR142="Yes"),OFFSET('Hygiene Data'!$E$5,0,10*ROW('Hygiene Data'!E136)),NA())</f>
        <v>#N/A</v>
      </c>
      <c r="BD142" s="300" t="e">
        <f ca="1">+IF(AND(ISNUMBER(OFFSET('Hygiene Data'!$E$7,0,10*ROW('Hygiene Data'!E136))),'Data Summary'!DS142="Yes"),OFFSET('Hygiene Data'!$E$7,0,10*ROW('Hygiene Data'!E136)),NA())</f>
        <v>#N/A</v>
      </c>
      <c r="BE142" s="300" t="e">
        <f ca="1">+IF(AND(ISNUMBER(OFFSET('Hygiene Data'!$E$9,0,10*ROW('Hygiene Data'!E136))),'Data Summary'!DT142="Yes"),OFFSET('Hygiene Data'!$E$9,0,10*ROW('Hygiene Data'!E136)),NA())</f>
        <v>#N/A</v>
      </c>
      <c r="BF142" s="300" t="e">
        <f ca="1">+IF(AND(ISNUMBER(OFFSET('Hygiene Data'!$F$5,0,10*ROW('Hygiene Data'!F136))),'Data Summary'!DU142="Yes"),OFFSET('Hygiene Data'!$F$5,0,10*ROW('Hygiene Data'!F136)),NA())</f>
        <v>#N/A</v>
      </c>
      <c r="BG142" s="300" t="e">
        <f ca="1">+IF(AND(ISNUMBER(OFFSET('Hygiene Data'!$F$7,0,10*ROW('Hygiene Data'!F136))),'Data Summary'!DV142="Yes"),OFFSET('Hygiene Data'!$F$7,0,10*ROW('Hygiene Data'!F136)),NA())</f>
        <v>#N/A</v>
      </c>
      <c r="BH142" s="300" t="e">
        <f ca="1">+IF(AND(ISNUMBER(OFFSET('Hygiene Data'!$F$9,0,10*ROW('Hygiene Data'!F136))),'Data Summary'!DW142="Yes"),OFFSET('Hygiene Data'!$F$9,0,10*ROW('Hygiene Data'!F136)),NA())</f>
        <v>#N/A</v>
      </c>
      <c r="BI142" s="300" t="e">
        <f ca="1">+IF(AND(ISNUMBER(OFFSET('Hygiene Data'!$G$5,0,10*ROW('Hygiene Data'!G136))),'Data Summary'!DX142="Yes"),OFFSET('Hygiene Data'!$G$5,0,10*ROW('Hygiene Data'!G136)),NA())</f>
        <v>#N/A</v>
      </c>
      <c r="BJ142" s="300" t="e">
        <f ca="1">+IF(AND(ISNUMBER(OFFSET('Hygiene Data'!$G$7,0,10*ROW('Hygiene Data'!G136))),'Data Summary'!DY142="Yes"),OFFSET('Hygiene Data'!$G$7,0,10*ROW('Hygiene Data'!G136)),NA())</f>
        <v>#N/A</v>
      </c>
      <c r="BK142" s="300" t="e">
        <f ca="1">+IF(AND(ISNUMBER(OFFSET('Hygiene Data'!$G$9,0,10*ROW('Hygiene Data'!G136))),'Data Summary'!DZ142="Yes"),OFFSET('Hygiene Data'!$G$9,0,10*ROW('Hygiene Data'!G136)),NA())</f>
        <v>#N/A</v>
      </c>
      <c r="BL142" s="300" t="e">
        <f ca="1">+IF(AND(ISNUMBER(OFFSET('Hygiene Data'!$H$5,0,10*ROW('Hygiene Data'!H136))),'Data Summary'!EA142="Yes"),OFFSET('Hygiene Data'!$H$5,0,10*ROW('Hygiene Data'!H136)),NA())</f>
        <v>#N/A</v>
      </c>
      <c r="BM142" s="300" t="e">
        <f ca="1">+IF(AND(ISNUMBER(OFFSET('Hygiene Data'!$H$7,0,10*ROW('Hygiene Data'!H136))),'Data Summary'!EB142="Yes"),OFFSET('Hygiene Data'!$H$7,0,10*ROW('Hygiene Data'!H136)),NA())</f>
        <v>#N/A</v>
      </c>
      <c r="BN142" s="300" t="e">
        <f ca="1">+IF(AND(ISNUMBER(OFFSET('Hygiene Data'!$H$9,0,10*ROW('Hygiene Data'!H136))),'Data Summary'!EC142="Yes"),OFFSET('Hygiene Data'!$H$9,0,10*ROW('Hygiene Data'!H136)),NA())</f>
        <v>#N/A</v>
      </c>
      <c r="BO142" s="300" t="e">
        <f ca="1">+IF(AND(ISNUMBER(OFFSET('Hygiene Data'!$I$5,0,10*ROW('Hygiene Data'!I136))),'Data Summary'!ED142="Yes"),OFFSET('Hygiene Data'!$I$5,0,10*ROW('Hygiene Data'!I136)),NA())</f>
        <v>#N/A</v>
      </c>
      <c r="BP142" s="300" t="e">
        <f ca="1">+IF(AND(ISNUMBER(OFFSET('Hygiene Data'!$I$7,0,10*ROW('Hygiene Data'!I136))),'Data Summary'!EE142="Yes"),OFFSET('Hygiene Data'!$I$7,0,10*ROW('Hygiene Data'!I136)),NA())</f>
        <v>#N/A</v>
      </c>
      <c r="BQ142" s="300" t="e">
        <f ca="1">+IF(AND(ISNUMBER(OFFSET('Hygiene Data'!$I$9,0,10*ROW('Hygiene Data'!I136))),'Data Summary'!EF142="Yes"),OFFSET('Hygiene Data'!$I$9,0,10*ROW('Hygiene Data'!I136)),NA())</f>
        <v>#N/A</v>
      </c>
    </row>
    <row r="143" spans="1:69" x14ac:dyDescent="0.2">
      <c r="A143" s="296" t="e">
        <f ca="1">+RIGHT('Data Summary'!A143,LEN('Data Summary'!A143)-9)</f>
        <v>#VALUE!</v>
      </c>
      <c r="B143" s="270" t="str">
        <f ca="1">+IF(ISTEXT('Data Summary'!B143),'Data Summary'!B143,"")</f>
        <v/>
      </c>
      <c r="C143" s="297" t="e">
        <f ca="1">+VALUE('Data Summary'!C143)</f>
        <v>#VALUE!</v>
      </c>
      <c r="D143" s="298" t="e">
        <f ca="1">+IF(AND(ISNUMBER(OFFSET('Water Data'!$D$4,0,10*ROW('Water Data'!D137))),'Data Summary'!BS143="Yes"),100-OFFSET('Water Data'!$D$4,0,10*ROW('Water Data'!D137)),NA())</f>
        <v>#N/A</v>
      </c>
      <c r="E143" s="298" t="e">
        <f ca="1">+IF(AND(ISNUMBER(OFFSET('Water Data'!$D$6,0,10*ROW('Water Data'!D137))),'Data Summary'!BT143="Yes"),OFFSET('Water Data'!$D$6,0,10*ROW('Water Data'!D137)),NA())</f>
        <v>#N/A</v>
      </c>
      <c r="F143" s="298" t="e">
        <f ca="1">+IF(AND(ISNUMBER(OFFSET('Water Data'!$D$9,0,10*ROW('Water Data'!D137))),'Data Summary'!BU143="Yes"),OFFSET('Water Data'!$D$9,0,10*ROW('Water Data'!D137)),NA())</f>
        <v>#N/A</v>
      </c>
      <c r="G143" s="298" t="e">
        <f ca="1">+IF(AND(ISNUMBER(OFFSET('Water Data'!$E$4,0,10*ROW('Water Data'!E137))),'Data Summary'!BV143="Yes"),100-OFFSET('Water Data'!$E$4,0,10*ROW('Water Data'!E137)),NA())</f>
        <v>#N/A</v>
      </c>
      <c r="H143" s="298" t="e">
        <f ca="1">+IF(AND(ISNUMBER(OFFSET('Water Data'!$E$6,0,10*ROW('Water Data'!E137))),'Data Summary'!BW143="Yes"),OFFSET('Water Data'!$E$6,0,10*ROW('Water Data'!E137)),NA())</f>
        <v>#N/A</v>
      </c>
      <c r="I143" s="298" t="e">
        <f ca="1">+IF(AND(ISNUMBER(OFFSET('Water Data'!$E$9,0,10*ROW('Water Data'!E137))),'Data Summary'!BX143="Yes"),OFFSET('Water Data'!$E$9,0,10*ROW('Water Data'!E137)),NA())</f>
        <v>#N/A</v>
      </c>
      <c r="J143" s="298" t="e">
        <f ca="1">+IF(AND(ISNUMBER(OFFSET('Water Data'!$F$4,0,10*ROW('Water Data'!F137))),'Data Summary'!BY143="Yes"),100-OFFSET('Water Data'!$F$4,0,10*ROW('Water Data'!F137)),NA())</f>
        <v>#N/A</v>
      </c>
      <c r="K143" s="298" t="e">
        <f ca="1">+IF(AND(ISNUMBER(OFFSET('Water Data'!$F$6,0,10*ROW('Water Data'!F137))),'Data Summary'!BZ143="Yes"),OFFSET('Water Data'!$F$6,0,10*ROW('Water Data'!F137)),NA())</f>
        <v>#N/A</v>
      </c>
      <c r="L143" s="298" t="e">
        <f ca="1">+IF(AND(ISNUMBER(OFFSET('Water Data'!$F$9,0,10*ROW('Water Data'!F137))),'Data Summary'!CA143="Yes"),OFFSET('Water Data'!$F$9,0,10*ROW('Water Data'!F137)),NA())</f>
        <v>#N/A</v>
      </c>
      <c r="M143" s="298" t="e">
        <f ca="1">+IF(AND(ISNUMBER(OFFSET('Water Data'!$G$4,0,10*ROW('Water Data'!G137))),'Data Summary'!CB143="Yes"),100-OFFSET('Water Data'!$G$4,0,10*ROW('Water Data'!G137)),NA())</f>
        <v>#N/A</v>
      </c>
      <c r="N143" s="298" t="e">
        <f ca="1">+IF(AND(ISNUMBER(OFFSET('Water Data'!$G$6,0,10*ROW('Water Data'!G137))),'Data Summary'!CC143="Yes"),OFFSET('Water Data'!$G$6,0,10*ROW('Water Data'!G137)),NA())</f>
        <v>#N/A</v>
      </c>
      <c r="O143" s="298" t="e">
        <f ca="1">+IF(AND(ISNUMBER(OFFSET('Water Data'!$G$9,0,10*ROW('Water Data'!G137))),'Data Summary'!CD143="Yes"),OFFSET('Water Data'!$G$9,0,10*ROW('Water Data'!G137)),NA())</f>
        <v>#N/A</v>
      </c>
      <c r="P143" s="298" t="e">
        <f ca="1">+IF(AND(ISNUMBER(OFFSET('Water Data'!$H$4,0,10*ROW('Water Data'!H137))),'Data Summary'!CE143="Yes"),100-OFFSET('Water Data'!$H$4,0,10*ROW('Water Data'!H137)),NA())</f>
        <v>#N/A</v>
      </c>
      <c r="Q143" s="298" t="e">
        <f ca="1">+IF(AND(ISNUMBER(OFFSET('Water Data'!$H$6,0,10*ROW('Water Data'!H137))),'Data Summary'!CF143="Yes"),OFFSET('Water Data'!$H$6,0,10*ROW('Water Data'!H137)),NA())</f>
        <v>#N/A</v>
      </c>
      <c r="R143" s="298" t="e">
        <f ca="1">+IF(AND(ISNUMBER(OFFSET('Water Data'!$H$9,0,10*ROW('Water Data'!H137))),'Data Summary'!CG143="Yes"),OFFSET('Water Data'!$H$9,0,10*ROW('Water Data'!H137)),NA())</f>
        <v>#N/A</v>
      </c>
      <c r="S143" s="298" t="e">
        <f ca="1">+IF(AND(ISNUMBER(OFFSET('Water Data'!$I$4,0,10*ROW('Water Data'!I137))),'Data Summary'!CH143="Yes"),100-OFFSET('Water Data'!$I$4,0,10*ROW('Water Data'!I137)),NA())</f>
        <v>#N/A</v>
      </c>
      <c r="T143" s="298" t="e">
        <f ca="1">+IF(AND(ISNUMBER(OFFSET('Water Data'!$I$6,0,10*ROW('Water Data'!I137))),'Data Summary'!CI143="Yes"),OFFSET('Water Data'!$I$6,0,10*ROW('Water Data'!I137)),NA())</f>
        <v>#N/A</v>
      </c>
      <c r="U143" s="298" t="e">
        <f ca="1">+IF(AND(ISNUMBER(OFFSET('Water Data'!$I$9,0,10*ROW('Water Data'!I137))),'Data Summary'!CJ143="Yes"),OFFSET('Water Data'!$I$9,0,10*ROW('Water Data'!I137)),NA())</f>
        <v>#N/A</v>
      </c>
      <c r="V143" s="299" t="e">
        <f ca="1">+IF(AND(ISNUMBER(OFFSET('Sanitation Data'!$D$4,0,10*ROW('Sanitation Data'!D137))),'Data Summary'!CK143="Yes"),100-OFFSET('Sanitation Data'!$D$4,0,10*ROW('Sanitation Data'!D137)),NA())</f>
        <v>#N/A</v>
      </c>
      <c r="W143" s="299" t="e">
        <f ca="1">+IF(AND(ISNUMBER(OFFSET('Sanitation Data'!$D$6,0,10*ROW('Sanitation Data'!D137))),'Data Summary'!CL143="Yes"),OFFSET('Sanitation Data'!$D$6,0,10*ROW('Sanitation Data'!D137)),NA())</f>
        <v>#N/A</v>
      </c>
      <c r="X143" s="299" t="e">
        <f ca="1">+IF(AND(ISNUMBER(OFFSET('Sanitation Data'!$D$10,0,10*ROW('Sanitation Data'!D137))),'Data Summary'!CM143="Yes"),OFFSET('Sanitation Data'!$D$10,0,10*ROW('Sanitation Data'!D137)),NA())</f>
        <v>#N/A</v>
      </c>
      <c r="Y143" s="299" t="e">
        <f ca="1">+IF(AND(ISNUMBER(OFFSET('Sanitation Data'!$D$11,0,10*ROW('Sanitation Data'!D137))),'Data Summary'!CN143="Yes"),OFFSET('Sanitation Data'!$D$11,0,10*ROW('Sanitation Data'!D137)),NA())</f>
        <v>#N/A</v>
      </c>
      <c r="Z143" s="299" t="e">
        <f ca="1">+IF(AND(ISNUMBER(OFFSET('Sanitation Data'!$D$12,0,10*ROW('Sanitation Data'!D137))),'Data Summary'!CO143="Yes"),OFFSET('Sanitation Data'!$D$12,0,10*ROW('Sanitation Data'!D137)),NA())</f>
        <v>#N/A</v>
      </c>
      <c r="AA143" s="299" t="e">
        <f ca="1">+IF(AND(ISNUMBER(OFFSET('Sanitation Data'!$E$4,0,10*ROW('Sanitation Data'!E137))),'Data Summary'!CP143="Yes"),100-OFFSET('Sanitation Data'!$E$4,0,10*ROW('Sanitation Data'!E137)),NA())</f>
        <v>#N/A</v>
      </c>
      <c r="AB143" s="299" t="e">
        <f ca="1">+IF(AND(ISNUMBER(OFFSET('Sanitation Data'!$E$6,0,10*ROW('Sanitation Data'!E137))),'Data Summary'!CQ143="Yes"),OFFSET('Sanitation Data'!$E$6,0,10*ROW('Sanitation Data'!E137)),NA())</f>
        <v>#N/A</v>
      </c>
      <c r="AC143" s="299" t="e">
        <f ca="1">+IF(AND(ISNUMBER(OFFSET('Sanitation Data'!$E$10,0,10*ROW('Sanitation Data'!E137))),'Data Summary'!CR143="Yes"),OFFSET('Sanitation Data'!$E$10,0,10*ROW('Sanitation Data'!E137)),NA())</f>
        <v>#N/A</v>
      </c>
      <c r="AD143" s="299" t="e">
        <f ca="1">+IF(AND(ISNUMBER(OFFSET('Sanitation Data'!$E$11,0,10*ROW('Sanitation Data'!E137))),'Data Summary'!CS143="Yes"),OFFSET('Sanitation Data'!$E$11,0,10*ROW('Sanitation Data'!E137)),NA())</f>
        <v>#N/A</v>
      </c>
      <c r="AE143" s="299" t="e">
        <f ca="1">+IF(AND(ISNUMBER(OFFSET('Sanitation Data'!$E$12,0,10*ROW('Sanitation Data'!E137))),'Data Summary'!CT143="Yes"),OFFSET('Sanitation Data'!$E$12,0,10*ROW('Sanitation Data'!E137)),NA())</f>
        <v>#N/A</v>
      </c>
      <c r="AF143" s="299" t="e">
        <f ca="1">+IF(AND(ISNUMBER(OFFSET('Sanitation Data'!$F$4,0,10*ROW('Sanitation Data'!F137))),'Data Summary'!CU143="Yes"),100-OFFSET('Sanitation Data'!$F$4,0,10*ROW('Sanitation Data'!F137)),NA())</f>
        <v>#N/A</v>
      </c>
      <c r="AG143" s="299" t="e">
        <f ca="1">+IF(AND(ISNUMBER(OFFSET('Sanitation Data'!$F$6,0,10*ROW('Sanitation Data'!F137))),'Data Summary'!CV143="Yes"),OFFSET('Sanitation Data'!$F$6,0,10*ROW('Sanitation Data'!F137)),NA())</f>
        <v>#N/A</v>
      </c>
      <c r="AH143" s="299" t="e">
        <f ca="1">+IF(AND(ISNUMBER(OFFSET('Sanitation Data'!$F$10,0,10*ROW('Sanitation Data'!F137))),'Data Summary'!CW143="Yes"),OFFSET('Sanitation Data'!$F$10,0,10*ROW('Sanitation Data'!F137)),NA())</f>
        <v>#N/A</v>
      </c>
      <c r="AI143" s="299" t="e">
        <f ca="1">+IF(AND(ISNUMBER(OFFSET('Sanitation Data'!$F$11,0,10*ROW('Sanitation Data'!F137))),'Data Summary'!CX143="Yes"),OFFSET('Sanitation Data'!$F$11,0,10*ROW('Sanitation Data'!F137)),NA())</f>
        <v>#N/A</v>
      </c>
      <c r="AJ143" s="299" t="e">
        <f ca="1">+IF(AND(ISNUMBER(OFFSET('Sanitation Data'!$F$12,0,10*ROW('Sanitation Data'!F137))),'Data Summary'!CY143="Yes"),OFFSET('Sanitation Data'!$F$12,0,10*ROW('Sanitation Data'!F137)),NA())</f>
        <v>#N/A</v>
      </c>
      <c r="AK143" s="299" t="e">
        <f ca="1">+IF(AND(ISNUMBER(OFFSET('Sanitation Data'!$G$4,0,10*ROW('Sanitation Data'!G137))),'Data Summary'!CZ143="Yes"),100-OFFSET('Sanitation Data'!$G$4,0,10*ROW('Sanitation Data'!G137)),NA())</f>
        <v>#N/A</v>
      </c>
      <c r="AL143" s="299" t="e">
        <f ca="1">+IF(AND(ISNUMBER(OFFSET('Sanitation Data'!$G$6,0,10*ROW('Sanitation Data'!G137))),'Data Summary'!DA143="Yes"),OFFSET('Sanitation Data'!$G$6,0,10*ROW('Sanitation Data'!G137)),NA())</f>
        <v>#N/A</v>
      </c>
      <c r="AM143" s="299" t="e">
        <f ca="1">+IF(AND(ISNUMBER(OFFSET('Sanitation Data'!$G$10,0,10*ROW('Sanitation Data'!G137))),'Data Summary'!DB143="Yes"),OFFSET('Sanitation Data'!$G$10,0,10*ROW('Sanitation Data'!G137)),NA())</f>
        <v>#N/A</v>
      </c>
      <c r="AN143" s="299" t="e">
        <f ca="1">+IF(AND(ISNUMBER(OFFSET('Sanitation Data'!$G$11,0,10*ROW('Sanitation Data'!G137))),'Data Summary'!DC143="Yes"),OFFSET('Sanitation Data'!$G$11,0,10*ROW('Sanitation Data'!G137)),NA())</f>
        <v>#N/A</v>
      </c>
      <c r="AO143" s="299" t="e">
        <f ca="1">+IF(AND(ISNUMBER(OFFSET('Sanitation Data'!$G$12,0,10*ROW('Sanitation Data'!G137))),'Data Summary'!DD143="Yes"),OFFSET('Sanitation Data'!$G$12,0,10*ROW('Sanitation Data'!G137)),NA())</f>
        <v>#N/A</v>
      </c>
      <c r="AP143" s="299" t="e">
        <f ca="1">+IF(AND(ISNUMBER(OFFSET('Sanitation Data'!$H$4,0,10*ROW('Sanitation Data'!H137))),'Data Summary'!DE143="Yes"),100-OFFSET('Sanitation Data'!$H$4,0,10*ROW('Sanitation Data'!H137)),NA())</f>
        <v>#N/A</v>
      </c>
      <c r="AQ143" s="299" t="e">
        <f ca="1">+IF(AND(ISNUMBER(OFFSET('Sanitation Data'!$H$6,0,10*ROW('Sanitation Data'!H137))),'Data Summary'!DF143="Yes"),OFFSET('Sanitation Data'!$H$6,0,10*ROW('Sanitation Data'!H137)),NA())</f>
        <v>#N/A</v>
      </c>
      <c r="AR143" s="299" t="e">
        <f ca="1">+IF(AND(ISNUMBER(OFFSET('Sanitation Data'!$H$10,0,10*ROW('Sanitation Data'!H137))),'Data Summary'!DG143="Yes"),OFFSET('Sanitation Data'!$H$10,0,10*ROW('Sanitation Data'!H137)),NA())</f>
        <v>#N/A</v>
      </c>
      <c r="AS143" s="299" t="e">
        <f ca="1">+IF(AND(ISNUMBER(OFFSET('Sanitation Data'!$H$11,0,10*ROW('Sanitation Data'!H137))),'Data Summary'!DH143="Yes"),OFFSET('Sanitation Data'!$H$11,0,10*ROW('Sanitation Data'!H137)),NA())</f>
        <v>#N/A</v>
      </c>
      <c r="AT143" s="299" t="e">
        <f ca="1">+IF(AND(ISNUMBER(OFFSET('Sanitation Data'!$H$12,0,10*ROW('Sanitation Data'!H137))),'Data Summary'!DI143="Yes"),OFFSET('Sanitation Data'!$H$12,0,10*ROW('Sanitation Data'!H137)),NA())</f>
        <v>#N/A</v>
      </c>
      <c r="AU143" s="299" t="e">
        <f ca="1">+IF(AND(ISNUMBER(OFFSET('Sanitation Data'!$I$4,0,10*ROW('Sanitation Data'!I137))),'Data Summary'!DJ143="Yes"),100-OFFSET('Sanitation Data'!$I$4,0,10*ROW('Sanitation Data'!I137)),NA())</f>
        <v>#N/A</v>
      </c>
      <c r="AV143" s="299" t="e">
        <f ca="1">+IF(AND(ISNUMBER(OFFSET('Sanitation Data'!$I$6,0,10*ROW('Sanitation Data'!I137))),'Data Summary'!DK143="Yes"),OFFSET('Sanitation Data'!$I$6,0,10*ROW('Sanitation Data'!I137)),NA())</f>
        <v>#N/A</v>
      </c>
      <c r="AW143" s="299" t="e">
        <f ca="1">+IF(AND(ISNUMBER(OFFSET('Sanitation Data'!$I$10,0,10*ROW('Sanitation Data'!I137))),'Data Summary'!DL143="Yes"),OFFSET('Sanitation Data'!$I$10,0,10*ROW('Sanitation Data'!I137)),NA())</f>
        <v>#N/A</v>
      </c>
      <c r="AX143" s="299" t="e">
        <f ca="1">+IF(AND(ISNUMBER(OFFSET('Sanitation Data'!$I$11,0,10*ROW('Sanitation Data'!I137))),'Data Summary'!DM143="Yes"),OFFSET('Sanitation Data'!$I$11,0,10*ROW('Sanitation Data'!I137)),NA())</f>
        <v>#N/A</v>
      </c>
      <c r="AY143" s="299" t="e">
        <f ca="1">+IF(AND(ISNUMBER(OFFSET('Sanitation Data'!$I$12,0,10*ROW('Sanitation Data'!I137))),'Data Summary'!DN143="Yes"),OFFSET('Sanitation Data'!$I$12,0,10*ROW('Sanitation Data'!I137)),NA())</f>
        <v>#N/A</v>
      </c>
      <c r="AZ143" s="300" t="e">
        <f ca="1">+IF(AND(ISNUMBER(OFFSET('Hygiene Data'!$D$5,0,10*ROW('Hygiene Data'!D137))),'Data Summary'!DO143="Yes"),OFFSET('Hygiene Data'!$D$5,0,10*ROW('Hygiene Data'!D137)),NA())</f>
        <v>#N/A</v>
      </c>
      <c r="BA143" s="300" t="e">
        <f ca="1">+IF(AND(ISNUMBER(OFFSET('Hygiene Data'!$D$7,0,10*ROW('Hygiene Data'!D137))),'Data Summary'!DP143="Yes"),OFFSET('Hygiene Data'!$D$7,0,10*ROW('Hygiene Data'!D137)),NA())</f>
        <v>#N/A</v>
      </c>
      <c r="BB143" s="300" t="e">
        <f ca="1">+IF(AND(ISNUMBER(OFFSET('Hygiene Data'!$D$9,0,10*ROW('Hygiene Data'!D137))),'Data Summary'!DQ143="Yes"),OFFSET('Hygiene Data'!$D$9,0,10*ROW('Hygiene Data'!D137)),NA())</f>
        <v>#N/A</v>
      </c>
      <c r="BC143" s="300" t="e">
        <f ca="1">+IF(AND(ISNUMBER(OFFSET('Hygiene Data'!$E$5,0,10*ROW('Hygiene Data'!E137))),'Data Summary'!DR143="Yes"),OFFSET('Hygiene Data'!$E$5,0,10*ROW('Hygiene Data'!E137)),NA())</f>
        <v>#N/A</v>
      </c>
      <c r="BD143" s="300" t="e">
        <f ca="1">+IF(AND(ISNUMBER(OFFSET('Hygiene Data'!$E$7,0,10*ROW('Hygiene Data'!E137))),'Data Summary'!DS143="Yes"),OFFSET('Hygiene Data'!$E$7,0,10*ROW('Hygiene Data'!E137)),NA())</f>
        <v>#N/A</v>
      </c>
      <c r="BE143" s="300" t="e">
        <f ca="1">+IF(AND(ISNUMBER(OFFSET('Hygiene Data'!$E$9,0,10*ROW('Hygiene Data'!E137))),'Data Summary'!DT143="Yes"),OFFSET('Hygiene Data'!$E$9,0,10*ROW('Hygiene Data'!E137)),NA())</f>
        <v>#N/A</v>
      </c>
      <c r="BF143" s="300" t="e">
        <f ca="1">+IF(AND(ISNUMBER(OFFSET('Hygiene Data'!$F$5,0,10*ROW('Hygiene Data'!F137))),'Data Summary'!DU143="Yes"),OFFSET('Hygiene Data'!$F$5,0,10*ROW('Hygiene Data'!F137)),NA())</f>
        <v>#N/A</v>
      </c>
      <c r="BG143" s="300" t="e">
        <f ca="1">+IF(AND(ISNUMBER(OFFSET('Hygiene Data'!$F$7,0,10*ROW('Hygiene Data'!F137))),'Data Summary'!DV143="Yes"),OFFSET('Hygiene Data'!$F$7,0,10*ROW('Hygiene Data'!F137)),NA())</f>
        <v>#N/A</v>
      </c>
      <c r="BH143" s="300" t="e">
        <f ca="1">+IF(AND(ISNUMBER(OFFSET('Hygiene Data'!$F$9,0,10*ROW('Hygiene Data'!F137))),'Data Summary'!DW143="Yes"),OFFSET('Hygiene Data'!$F$9,0,10*ROW('Hygiene Data'!F137)),NA())</f>
        <v>#N/A</v>
      </c>
      <c r="BI143" s="300" t="e">
        <f ca="1">+IF(AND(ISNUMBER(OFFSET('Hygiene Data'!$G$5,0,10*ROW('Hygiene Data'!G137))),'Data Summary'!DX143="Yes"),OFFSET('Hygiene Data'!$G$5,0,10*ROW('Hygiene Data'!G137)),NA())</f>
        <v>#N/A</v>
      </c>
      <c r="BJ143" s="300" t="e">
        <f ca="1">+IF(AND(ISNUMBER(OFFSET('Hygiene Data'!$G$7,0,10*ROW('Hygiene Data'!G137))),'Data Summary'!DY143="Yes"),OFFSET('Hygiene Data'!$G$7,0,10*ROW('Hygiene Data'!G137)),NA())</f>
        <v>#N/A</v>
      </c>
      <c r="BK143" s="300" t="e">
        <f ca="1">+IF(AND(ISNUMBER(OFFSET('Hygiene Data'!$G$9,0,10*ROW('Hygiene Data'!G137))),'Data Summary'!DZ143="Yes"),OFFSET('Hygiene Data'!$G$9,0,10*ROW('Hygiene Data'!G137)),NA())</f>
        <v>#N/A</v>
      </c>
      <c r="BL143" s="300" t="e">
        <f ca="1">+IF(AND(ISNUMBER(OFFSET('Hygiene Data'!$H$5,0,10*ROW('Hygiene Data'!H137))),'Data Summary'!EA143="Yes"),OFFSET('Hygiene Data'!$H$5,0,10*ROW('Hygiene Data'!H137)),NA())</f>
        <v>#N/A</v>
      </c>
      <c r="BM143" s="300" t="e">
        <f ca="1">+IF(AND(ISNUMBER(OFFSET('Hygiene Data'!$H$7,0,10*ROW('Hygiene Data'!H137))),'Data Summary'!EB143="Yes"),OFFSET('Hygiene Data'!$H$7,0,10*ROW('Hygiene Data'!H137)),NA())</f>
        <v>#N/A</v>
      </c>
      <c r="BN143" s="300" t="e">
        <f ca="1">+IF(AND(ISNUMBER(OFFSET('Hygiene Data'!$H$9,0,10*ROW('Hygiene Data'!H137))),'Data Summary'!EC143="Yes"),OFFSET('Hygiene Data'!$H$9,0,10*ROW('Hygiene Data'!H137)),NA())</f>
        <v>#N/A</v>
      </c>
      <c r="BO143" s="300" t="e">
        <f ca="1">+IF(AND(ISNUMBER(OFFSET('Hygiene Data'!$I$5,0,10*ROW('Hygiene Data'!I137))),'Data Summary'!ED143="Yes"),OFFSET('Hygiene Data'!$I$5,0,10*ROW('Hygiene Data'!I137)),NA())</f>
        <v>#N/A</v>
      </c>
      <c r="BP143" s="300" t="e">
        <f ca="1">+IF(AND(ISNUMBER(OFFSET('Hygiene Data'!$I$7,0,10*ROW('Hygiene Data'!I137))),'Data Summary'!EE143="Yes"),OFFSET('Hygiene Data'!$I$7,0,10*ROW('Hygiene Data'!I137)),NA())</f>
        <v>#N/A</v>
      </c>
      <c r="BQ143" s="300" t="e">
        <f ca="1">+IF(AND(ISNUMBER(OFFSET('Hygiene Data'!$I$9,0,10*ROW('Hygiene Data'!I137))),'Data Summary'!EF143="Yes"),OFFSET('Hygiene Data'!$I$9,0,10*ROW('Hygiene Data'!I137)),NA())</f>
        <v>#N/A</v>
      </c>
    </row>
    <row r="144" spans="1:69" x14ac:dyDescent="0.2">
      <c r="A144" s="296" t="e">
        <f ca="1">+RIGHT('Data Summary'!A144,LEN('Data Summary'!A144)-9)</f>
        <v>#VALUE!</v>
      </c>
      <c r="B144" s="270" t="str">
        <f ca="1">+IF(ISTEXT('Data Summary'!B144),'Data Summary'!B144,"")</f>
        <v/>
      </c>
      <c r="C144" s="297" t="e">
        <f ca="1">+VALUE('Data Summary'!C144)</f>
        <v>#VALUE!</v>
      </c>
      <c r="D144" s="298" t="e">
        <f ca="1">+IF(AND(ISNUMBER(OFFSET('Water Data'!$D$4,0,10*ROW('Water Data'!D138))),'Data Summary'!BS144="Yes"),100-OFFSET('Water Data'!$D$4,0,10*ROW('Water Data'!D138)),NA())</f>
        <v>#N/A</v>
      </c>
      <c r="E144" s="298" t="e">
        <f ca="1">+IF(AND(ISNUMBER(OFFSET('Water Data'!$D$6,0,10*ROW('Water Data'!D138))),'Data Summary'!BT144="Yes"),OFFSET('Water Data'!$D$6,0,10*ROW('Water Data'!D138)),NA())</f>
        <v>#N/A</v>
      </c>
      <c r="F144" s="298" t="e">
        <f ca="1">+IF(AND(ISNUMBER(OFFSET('Water Data'!$D$9,0,10*ROW('Water Data'!D138))),'Data Summary'!BU144="Yes"),OFFSET('Water Data'!$D$9,0,10*ROW('Water Data'!D138)),NA())</f>
        <v>#N/A</v>
      </c>
      <c r="G144" s="298" t="e">
        <f ca="1">+IF(AND(ISNUMBER(OFFSET('Water Data'!$E$4,0,10*ROW('Water Data'!E138))),'Data Summary'!BV144="Yes"),100-OFFSET('Water Data'!$E$4,0,10*ROW('Water Data'!E138)),NA())</f>
        <v>#N/A</v>
      </c>
      <c r="H144" s="298" t="e">
        <f ca="1">+IF(AND(ISNUMBER(OFFSET('Water Data'!$E$6,0,10*ROW('Water Data'!E138))),'Data Summary'!BW144="Yes"),OFFSET('Water Data'!$E$6,0,10*ROW('Water Data'!E138)),NA())</f>
        <v>#N/A</v>
      </c>
      <c r="I144" s="298" t="e">
        <f ca="1">+IF(AND(ISNUMBER(OFFSET('Water Data'!$E$9,0,10*ROW('Water Data'!E138))),'Data Summary'!BX144="Yes"),OFFSET('Water Data'!$E$9,0,10*ROW('Water Data'!E138)),NA())</f>
        <v>#N/A</v>
      </c>
      <c r="J144" s="298" t="e">
        <f ca="1">+IF(AND(ISNUMBER(OFFSET('Water Data'!$F$4,0,10*ROW('Water Data'!F138))),'Data Summary'!BY144="Yes"),100-OFFSET('Water Data'!$F$4,0,10*ROW('Water Data'!F138)),NA())</f>
        <v>#N/A</v>
      </c>
      <c r="K144" s="298" t="e">
        <f ca="1">+IF(AND(ISNUMBER(OFFSET('Water Data'!$F$6,0,10*ROW('Water Data'!F138))),'Data Summary'!BZ144="Yes"),OFFSET('Water Data'!$F$6,0,10*ROW('Water Data'!F138)),NA())</f>
        <v>#N/A</v>
      </c>
      <c r="L144" s="298" t="e">
        <f ca="1">+IF(AND(ISNUMBER(OFFSET('Water Data'!$F$9,0,10*ROW('Water Data'!F138))),'Data Summary'!CA144="Yes"),OFFSET('Water Data'!$F$9,0,10*ROW('Water Data'!F138)),NA())</f>
        <v>#N/A</v>
      </c>
      <c r="M144" s="298" t="e">
        <f ca="1">+IF(AND(ISNUMBER(OFFSET('Water Data'!$G$4,0,10*ROW('Water Data'!G138))),'Data Summary'!CB144="Yes"),100-OFFSET('Water Data'!$G$4,0,10*ROW('Water Data'!G138)),NA())</f>
        <v>#N/A</v>
      </c>
      <c r="N144" s="298" t="e">
        <f ca="1">+IF(AND(ISNUMBER(OFFSET('Water Data'!$G$6,0,10*ROW('Water Data'!G138))),'Data Summary'!CC144="Yes"),OFFSET('Water Data'!$G$6,0,10*ROW('Water Data'!G138)),NA())</f>
        <v>#N/A</v>
      </c>
      <c r="O144" s="298" t="e">
        <f ca="1">+IF(AND(ISNUMBER(OFFSET('Water Data'!$G$9,0,10*ROW('Water Data'!G138))),'Data Summary'!CD144="Yes"),OFFSET('Water Data'!$G$9,0,10*ROW('Water Data'!G138)),NA())</f>
        <v>#N/A</v>
      </c>
      <c r="P144" s="298" t="e">
        <f ca="1">+IF(AND(ISNUMBER(OFFSET('Water Data'!$H$4,0,10*ROW('Water Data'!H138))),'Data Summary'!CE144="Yes"),100-OFFSET('Water Data'!$H$4,0,10*ROW('Water Data'!H138)),NA())</f>
        <v>#N/A</v>
      </c>
      <c r="Q144" s="298" t="e">
        <f ca="1">+IF(AND(ISNUMBER(OFFSET('Water Data'!$H$6,0,10*ROW('Water Data'!H138))),'Data Summary'!CF144="Yes"),OFFSET('Water Data'!$H$6,0,10*ROW('Water Data'!H138)),NA())</f>
        <v>#N/A</v>
      </c>
      <c r="R144" s="298" t="e">
        <f ca="1">+IF(AND(ISNUMBER(OFFSET('Water Data'!$H$9,0,10*ROW('Water Data'!H138))),'Data Summary'!CG144="Yes"),OFFSET('Water Data'!$H$9,0,10*ROW('Water Data'!H138)),NA())</f>
        <v>#N/A</v>
      </c>
      <c r="S144" s="298" t="e">
        <f ca="1">+IF(AND(ISNUMBER(OFFSET('Water Data'!$I$4,0,10*ROW('Water Data'!I138))),'Data Summary'!CH144="Yes"),100-OFFSET('Water Data'!$I$4,0,10*ROW('Water Data'!I138)),NA())</f>
        <v>#N/A</v>
      </c>
      <c r="T144" s="298" t="e">
        <f ca="1">+IF(AND(ISNUMBER(OFFSET('Water Data'!$I$6,0,10*ROW('Water Data'!I138))),'Data Summary'!CI144="Yes"),OFFSET('Water Data'!$I$6,0,10*ROW('Water Data'!I138)),NA())</f>
        <v>#N/A</v>
      </c>
      <c r="U144" s="298" t="e">
        <f ca="1">+IF(AND(ISNUMBER(OFFSET('Water Data'!$I$9,0,10*ROW('Water Data'!I138))),'Data Summary'!CJ144="Yes"),OFFSET('Water Data'!$I$9,0,10*ROW('Water Data'!I138)),NA())</f>
        <v>#N/A</v>
      </c>
      <c r="V144" s="299" t="e">
        <f ca="1">+IF(AND(ISNUMBER(OFFSET('Sanitation Data'!$D$4,0,10*ROW('Sanitation Data'!D138))),'Data Summary'!CK144="Yes"),100-OFFSET('Sanitation Data'!$D$4,0,10*ROW('Sanitation Data'!D138)),NA())</f>
        <v>#N/A</v>
      </c>
      <c r="W144" s="299" t="e">
        <f ca="1">+IF(AND(ISNUMBER(OFFSET('Sanitation Data'!$D$6,0,10*ROW('Sanitation Data'!D138))),'Data Summary'!CL144="Yes"),OFFSET('Sanitation Data'!$D$6,0,10*ROW('Sanitation Data'!D138)),NA())</f>
        <v>#N/A</v>
      </c>
      <c r="X144" s="299" t="e">
        <f ca="1">+IF(AND(ISNUMBER(OFFSET('Sanitation Data'!$D$10,0,10*ROW('Sanitation Data'!D138))),'Data Summary'!CM144="Yes"),OFFSET('Sanitation Data'!$D$10,0,10*ROW('Sanitation Data'!D138)),NA())</f>
        <v>#N/A</v>
      </c>
      <c r="Y144" s="299" t="e">
        <f ca="1">+IF(AND(ISNUMBER(OFFSET('Sanitation Data'!$D$11,0,10*ROW('Sanitation Data'!D138))),'Data Summary'!CN144="Yes"),OFFSET('Sanitation Data'!$D$11,0,10*ROW('Sanitation Data'!D138)),NA())</f>
        <v>#N/A</v>
      </c>
      <c r="Z144" s="299" t="e">
        <f ca="1">+IF(AND(ISNUMBER(OFFSET('Sanitation Data'!$D$12,0,10*ROW('Sanitation Data'!D138))),'Data Summary'!CO144="Yes"),OFFSET('Sanitation Data'!$D$12,0,10*ROW('Sanitation Data'!D138)),NA())</f>
        <v>#N/A</v>
      </c>
      <c r="AA144" s="299" t="e">
        <f ca="1">+IF(AND(ISNUMBER(OFFSET('Sanitation Data'!$E$4,0,10*ROW('Sanitation Data'!E138))),'Data Summary'!CP144="Yes"),100-OFFSET('Sanitation Data'!$E$4,0,10*ROW('Sanitation Data'!E138)),NA())</f>
        <v>#N/A</v>
      </c>
      <c r="AB144" s="299" t="e">
        <f ca="1">+IF(AND(ISNUMBER(OFFSET('Sanitation Data'!$E$6,0,10*ROW('Sanitation Data'!E138))),'Data Summary'!CQ144="Yes"),OFFSET('Sanitation Data'!$E$6,0,10*ROW('Sanitation Data'!E138)),NA())</f>
        <v>#N/A</v>
      </c>
      <c r="AC144" s="299" t="e">
        <f ca="1">+IF(AND(ISNUMBER(OFFSET('Sanitation Data'!$E$10,0,10*ROW('Sanitation Data'!E138))),'Data Summary'!CR144="Yes"),OFFSET('Sanitation Data'!$E$10,0,10*ROW('Sanitation Data'!E138)),NA())</f>
        <v>#N/A</v>
      </c>
      <c r="AD144" s="299" t="e">
        <f ca="1">+IF(AND(ISNUMBER(OFFSET('Sanitation Data'!$E$11,0,10*ROW('Sanitation Data'!E138))),'Data Summary'!CS144="Yes"),OFFSET('Sanitation Data'!$E$11,0,10*ROW('Sanitation Data'!E138)),NA())</f>
        <v>#N/A</v>
      </c>
      <c r="AE144" s="299" t="e">
        <f ca="1">+IF(AND(ISNUMBER(OFFSET('Sanitation Data'!$E$12,0,10*ROW('Sanitation Data'!E138))),'Data Summary'!CT144="Yes"),OFFSET('Sanitation Data'!$E$12,0,10*ROW('Sanitation Data'!E138)),NA())</f>
        <v>#N/A</v>
      </c>
      <c r="AF144" s="299" t="e">
        <f ca="1">+IF(AND(ISNUMBER(OFFSET('Sanitation Data'!$F$4,0,10*ROW('Sanitation Data'!F138))),'Data Summary'!CU144="Yes"),100-OFFSET('Sanitation Data'!$F$4,0,10*ROW('Sanitation Data'!F138)),NA())</f>
        <v>#N/A</v>
      </c>
      <c r="AG144" s="299" t="e">
        <f ca="1">+IF(AND(ISNUMBER(OFFSET('Sanitation Data'!$F$6,0,10*ROW('Sanitation Data'!F138))),'Data Summary'!CV144="Yes"),OFFSET('Sanitation Data'!$F$6,0,10*ROW('Sanitation Data'!F138)),NA())</f>
        <v>#N/A</v>
      </c>
      <c r="AH144" s="299" t="e">
        <f ca="1">+IF(AND(ISNUMBER(OFFSET('Sanitation Data'!$F$10,0,10*ROW('Sanitation Data'!F138))),'Data Summary'!CW144="Yes"),OFFSET('Sanitation Data'!$F$10,0,10*ROW('Sanitation Data'!F138)),NA())</f>
        <v>#N/A</v>
      </c>
      <c r="AI144" s="299" t="e">
        <f ca="1">+IF(AND(ISNUMBER(OFFSET('Sanitation Data'!$F$11,0,10*ROW('Sanitation Data'!F138))),'Data Summary'!CX144="Yes"),OFFSET('Sanitation Data'!$F$11,0,10*ROW('Sanitation Data'!F138)),NA())</f>
        <v>#N/A</v>
      </c>
      <c r="AJ144" s="299" t="e">
        <f ca="1">+IF(AND(ISNUMBER(OFFSET('Sanitation Data'!$F$12,0,10*ROW('Sanitation Data'!F138))),'Data Summary'!CY144="Yes"),OFFSET('Sanitation Data'!$F$12,0,10*ROW('Sanitation Data'!F138)),NA())</f>
        <v>#N/A</v>
      </c>
      <c r="AK144" s="299" t="e">
        <f ca="1">+IF(AND(ISNUMBER(OFFSET('Sanitation Data'!$G$4,0,10*ROW('Sanitation Data'!G138))),'Data Summary'!CZ144="Yes"),100-OFFSET('Sanitation Data'!$G$4,0,10*ROW('Sanitation Data'!G138)),NA())</f>
        <v>#N/A</v>
      </c>
      <c r="AL144" s="299" t="e">
        <f ca="1">+IF(AND(ISNUMBER(OFFSET('Sanitation Data'!$G$6,0,10*ROW('Sanitation Data'!G138))),'Data Summary'!DA144="Yes"),OFFSET('Sanitation Data'!$G$6,0,10*ROW('Sanitation Data'!G138)),NA())</f>
        <v>#N/A</v>
      </c>
      <c r="AM144" s="299" t="e">
        <f ca="1">+IF(AND(ISNUMBER(OFFSET('Sanitation Data'!$G$10,0,10*ROW('Sanitation Data'!G138))),'Data Summary'!DB144="Yes"),OFFSET('Sanitation Data'!$G$10,0,10*ROW('Sanitation Data'!G138)),NA())</f>
        <v>#N/A</v>
      </c>
      <c r="AN144" s="299" t="e">
        <f ca="1">+IF(AND(ISNUMBER(OFFSET('Sanitation Data'!$G$11,0,10*ROW('Sanitation Data'!G138))),'Data Summary'!DC144="Yes"),OFFSET('Sanitation Data'!$G$11,0,10*ROW('Sanitation Data'!G138)),NA())</f>
        <v>#N/A</v>
      </c>
      <c r="AO144" s="299" t="e">
        <f ca="1">+IF(AND(ISNUMBER(OFFSET('Sanitation Data'!$G$12,0,10*ROW('Sanitation Data'!G138))),'Data Summary'!DD144="Yes"),OFFSET('Sanitation Data'!$G$12,0,10*ROW('Sanitation Data'!G138)),NA())</f>
        <v>#N/A</v>
      </c>
      <c r="AP144" s="299" t="e">
        <f ca="1">+IF(AND(ISNUMBER(OFFSET('Sanitation Data'!$H$4,0,10*ROW('Sanitation Data'!H138))),'Data Summary'!DE144="Yes"),100-OFFSET('Sanitation Data'!$H$4,0,10*ROW('Sanitation Data'!H138)),NA())</f>
        <v>#N/A</v>
      </c>
      <c r="AQ144" s="299" t="e">
        <f ca="1">+IF(AND(ISNUMBER(OFFSET('Sanitation Data'!$H$6,0,10*ROW('Sanitation Data'!H138))),'Data Summary'!DF144="Yes"),OFFSET('Sanitation Data'!$H$6,0,10*ROW('Sanitation Data'!H138)),NA())</f>
        <v>#N/A</v>
      </c>
      <c r="AR144" s="299" t="e">
        <f ca="1">+IF(AND(ISNUMBER(OFFSET('Sanitation Data'!$H$10,0,10*ROW('Sanitation Data'!H138))),'Data Summary'!DG144="Yes"),OFFSET('Sanitation Data'!$H$10,0,10*ROW('Sanitation Data'!H138)),NA())</f>
        <v>#N/A</v>
      </c>
      <c r="AS144" s="299" t="e">
        <f ca="1">+IF(AND(ISNUMBER(OFFSET('Sanitation Data'!$H$11,0,10*ROW('Sanitation Data'!H138))),'Data Summary'!DH144="Yes"),OFFSET('Sanitation Data'!$H$11,0,10*ROW('Sanitation Data'!H138)),NA())</f>
        <v>#N/A</v>
      </c>
      <c r="AT144" s="299" t="e">
        <f ca="1">+IF(AND(ISNUMBER(OFFSET('Sanitation Data'!$H$12,0,10*ROW('Sanitation Data'!H138))),'Data Summary'!DI144="Yes"),OFFSET('Sanitation Data'!$H$12,0,10*ROW('Sanitation Data'!H138)),NA())</f>
        <v>#N/A</v>
      </c>
      <c r="AU144" s="299" t="e">
        <f ca="1">+IF(AND(ISNUMBER(OFFSET('Sanitation Data'!$I$4,0,10*ROW('Sanitation Data'!I138))),'Data Summary'!DJ144="Yes"),100-OFFSET('Sanitation Data'!$I$4,0,10*ROW('Sanitation Data'!I138)),NA())</f>
        <v>#N/A</v>
      </c>
      <c r="AV144" s="299" t="e">
        <f ca="1">+IF(AND(ISNUMBER(OFFSET('Sanitation Data'!$I$6,0,10*ROW('Sanitation Data'!I138))),'Data Summary'!DK144="Yes"),OFFSET('Sanitation Data'!$I$6,0,10*ROW('Sanitation Data'!I138)),NA())</f>
        <v>#N/A</v>
      </c>
      <c r="AW144" s="299" t="e">
        <f ca="1">+IF(AND(ISNUMBER(OFFSET('Sanitation Data'!$I$10,0,10*ROW('Sanitation Data'!I138))),'Data Summary'!DL144="Yes"),OFFSET('Sanitation Data'!$I$10,0,10*ROW('Sanitation Data'!I138)),NA())</f>
        <v>#N/A</v>
      </c>
      <c r="AX144" s="299" t="e">
        <f ca="1">+IF(AND(ISNUMBER(OFFSET('Sanitation Data'!$I$11,0,10*ROW('Sanitation Data'!I138))),'Data Summary'!DM144="Yes"),OFFSET('Sanitation Data'!$I$11,0,10*ROW('Sanitation Data'!I138)),NA())</f>
        <v>#N/A</v>
      </c>
      <c r="AY144" s="299" t="e">
        <f ca="1">+IF(AND(ISNUMBER(OFFSET('Sanitation Data'!$I$12,0,10*ROW('Sanitation Data'!I138))),'Data Summary'!DN144="Yes"),OFFSET('Sanitation Data'!$I$12,0,10*ROW('Sanitation Data'!I138)),NA())</f>
        <v>#N/A</v>
      </c>
      <c r="AZ144" s="300" t="e">
        <f ca="1">+IF(AND(ISNUMBER(OFFSET('Hygiene Data'!$D$5,0,10*ROW('Hygiene Data'!D138))),'Data Summary'!DO144="Yes"),OFFSET('Hygiene Data'!$D$5,0,10*ROW('Hygiene Data'!D138)),NA())</f>
        <v>#N/A</v>
      </c>
      <c r="BA144" s="300" t="e">
        <f ca="1">+IF(AND(ISNUMBER(OFFSET('Hygiene Data'!$D$7,0,10*ROW('Hygiene Data'!D138))),'Data Summary'!DP144="Yes"),OFFSET('Hygiene Data'!$D$7,0,10*ROW('Hygiene Data'!D138)),NA())</f>
        <v>#N/A</v>
      </c>
      <c r="BB144" s="300" t="e">
        <f ca="1">+IF(AND(ISNUMBER(OFFSET('Hygiene Data'!$D$9,0,10*ROW('Hygiene Data'!D138))),'Data Summary'!DQ144="Yes"),OFFSET('Hygiene Data'!$D$9,0,10*ROW('Hygiene Data'!D138)),NA())</f>
        <v>#N/A</v>
      </c>
      <c r="BC144" s="300" t="e">
        <f ca="1">+IF(AND(ISNUMBER(OFFSET('Hygiene Data'!$E$5,0,10*ROW('Hygiene Data'!E138))),'Data Summary'!DR144="Yes"),OFFSET('Hygiene Data'!$E$5,0,10*ROW('Hygiene Data'!E138)),NA())</f>
        <v>#N/A</v>
      </c>
      <c r="BD144" s="300" t="e">
        <f ca="1">+IF(AND(ISNUMBER(OFFSET('Hygiene Data'!$E$7,0,10*ROW('Hygiene Data'!E138))),'Data Summary'!DS144="Yes"),OFFSET('Hygiene Data'!$E$7,0,10*ROW('Hygiene Data'!E138)),NA())</f>
        <v>#N/A</v>
      </c>
      <c r="BE144" s="300" t="e">
        <f ca="1">+IF(AND(ISNUMBER(OFFSET('Hygiene Data'!$E$9,0,10*ROW('Hygiene Data'!E138))),'Data Summary'!DT144="Yes"),OFFSET('Hygiene Data'!$E$9,0,10*ROW('Hygiene Data'!E138)),NA())</f>
        <v>#N/A</v>
      </c>
      <c r="BF144" s="300" t="e">
        <f ca="1">+IF(AND(ISNUMBER(OFFSET('Hygiene Data'!$F$5,0,10*ROW('Hygiene Data'!F138))),'Data Summary'!DU144="Yes"),OFFSET('Hygiene Data'!$F$5,0,10*ROW('Hygiene Data'!F138)),NA())</f>
        <v>#N/A</v>
      </c>
      <c r="BG144" s="300" t="e">
        <f ca="1">+IF(AND(ISNUMBER(OFFSET('Hygiene Data'!$F$7,0,10*ROW('Hygiene Data'!F138))),'Data Summary'!DV144="Yes"),OFFSET('Hygiene Data'!$F$7,0,10*ROW('Hygiene Data'!F138)),NA())</f>
        <v>#N/A</v>
      </c>
      <c r="BH144" s="300" t="e">
        <f ca="1">+IF(AND(ISNUMBER(OFFSET('Hygiene Data'!$F$9,0,10*ROW('Hygiene Data'!F138))),'Data Summary'!DW144="Yes"),OFFSET('Hygiene Data'!$F$9,0,10*ROW('Hygiene Data'!F138)),NA())</f>
        <v>#N/A</v>
      </c>
      <c r="BI144" s="300" t="e">
        <f ca="1">+IF(AND(ISNUMBER(OFFSET('Hygiene Data'!$G$5,0,10*ROW('Hygiene Data'!G138))),'Data Summary'!DX144="Yes"),OFFSET('Hygiene Data'!$G$5,0,10*ROW('Hygiene Data'!G138)),NA())</f>
        <v>#N/A</v>
      </c>
      <c r="BJ144" s="300" t="e">
        <f ca="1">+IF(AND(ISNUMBER(OFFSET('Hygiene Data'!$G$7,0,10*ROW('Hygiene Data'!G138))),'Data Summary'!DY144="Yes"),OFFSET('Hygiene Data'!$G$7,0,10*ROW('Hygiene Data'!G138)),NA())</f>
        <v>#N/A</v>
      </c>
      <c r="BK144" s="300" t="e">
        <f ca="1">+IF(AND(ISNUMBER(OFFSET('Hygiene Data'!$G$9,0,10*ROW('Hygiene Data'!G138))),'Data Summary'!DZ144="Yes"),OFFSET('Hygiene Data'!$G$9,0,10*ROW('Hygiene Data'!G138)),NA())</f>
        <v>#N/A</v>
      </c>
      <c r="BL144" s="300" t="e">
        <f ca="1">+IF(AND(ISNUMBER(OFFSET('Hygiene Data'!$H$5,0,10*ROW('Hygiene Data'!H138))),'Data Summary'!EA144="Yes"),OFFSET('Hygiene Data'!$H$5,0,10*ROW('Hygiene Data'!H138)),NA())</f>
        <v>#N/A</v>
      </c>
      <c r="BM144" s="300" t="e">
        <f ca="1">+IF(AND(ISNUMBER(OFFSET('Hygiene Data'!$H$7,0,10*ROW('Hygiene Data'!H138))),'Data Summary'!EB144="Yes"),OFFSET('Hygiene Data'!$H$7,0,10*ROW('Hygiene Data'!H138)),NA())</f>
        <v>#N/A</v>
      </c>
      <c r="BN144" s="300" t="e">
        <f ca="1">+IF(AND(ISNUMBER(OFFSET('Hygiene Data'!$H$9,0,10*ROW('Hygiene Data'!H138))),'Data Summary'!EC144="Yes"),OFFSET('Hygiene Data'!$H$9,0,10*ROW('Hygiene Data'!H138)),NA())</f>
        <v>#N/A</v>
      </c>
      <c r="BO144" s="300" t="e">
        <f ca="1">+IF(AND(ISNUMBER(OFFSET('Hygiene Data'!$I$5,0,10*ROW('Hygiene Data'!I138))),'Data Summary'!ED144="Yes"),OFFSET('Hygiene Data'!$I$5,0,10*ROW('Hygiene Data'!I138)),NA())</f>
        <v>#N/A</v>
      </c>
      <c r="BP144" s="300" t="e">
        <f ca="1">+IF(AND(ISNUMBER(OFFSET('Hygiene Data'!$I$7,0,10*ROW('Hygiene Data'!I138))),'Data Summary'!EE144="Yes"),OFFSET('Hygiene Data'!$I$7,0,10*ROW('Hygiene Data'!I138)),NA())</f>
        <v>#N/A</v>
      </c>
      <c r="BQ144" s="300" t="e">
        <f ca="1">+IF(AND(ISNUMBER(OFFSET('Hygiene Data'!$I$9,0,10*ROW('Hygiene Data'!I138))),'Data Summary'!EF144="Yes"),OFFSET('Hygiene Data'!$I$9,0,10*ROW('Hygiene Data'!I138)),NA())</f>
        <v>#N/A</v>
      </c>
    </row>
    <row r="145" spans="1:69" x14ac:dyDescent="0.2">
      <c r="A145" s="296" t="e">
        <f ca="1">+RIGHT('Data Summary'!A145,LEN('Data Summary'!A145)-9)</f>
        <v>#VALUE!</v>
      </c>
      <c r="B145" s="270" t="str">
        <f ca="1">+IF(ISTEXT('Data Summary'!B145),'Data Summary'!B145,"")</f>
        <v/>
      </c>
      <c r="C145" s="297" t="e">
        <f ca="1">+VALUE('Data Summary'!C145)</f>
        <v>#VALUE!</v>
      </c>
      <c r="D145" s="298" t="e">
        <f ca="1">+IF(AND(ISNUMBER(OFFSET('Water Data'!$D$4,0,10*ROW('Water Data'!D139))),'Data Summary'!BS145="Yes"),100-OFFSET('Water Data'!$D$4,0,10*ROW('Water Data'!D139)),NA())</f>
        <v>#N/A</v>
      </c>
      <c r="E145" s="298" t="e">
        <f ca="1">+IF(AND(ISNUMBER(OFFSET('Water Data'!$D$6,0,10*ROW('Water Data'!D139))),'Data Summary'!BT145="Yes"),OFFSET('Water Data'!$D$6,0,10*ROW('Water Data'!D139)),NA())</f>
        <v>#N/A</v>
      </c>
      <c r="F145" s="298" t="e">
        <f ca="1">+IF(AND(ISNUMBER(OFFSET('Water Data'!$D$9,0,10*ROW('Water Data'!D139))),'Data Summary'!BU145="Yes"),OFFSET('Water Data'!$D$9,0,10*ROW('Water Data'!D139)),NA())</f>
        <v>#N/A</v>
      </c>
      <c r="G145" s="298" t="e">
        <f ca="1">+IF(AND(ISNUMBER(OFFSET('Water Data'!$E$4,0,10*ROW('Water Data'!E139))),'Data Summary'!BV145="Yes"),100-OFFSET('Water Data'!$E$4,0,10*ROW('Water Data'!E139)),NA())</f>
        <v>#N/A</v>
      </c>
      <c r="H145" s="298" t="e">
        <f ca="1">+IF(AND(ISNUMBER(OFFSET('Water Data'!$E$6,0,10*ROW('Water Data'!E139))),'Data Summary'!BW145="Yes"),OFFSET('Water Data'!$E$6,0,10*ROW('Water Data'!E139)),NA())</f>
        <v>#N/A</v>
      </c>
      <c r="I145" s="298" t="e">
        <f ca="1">+IF(AND(ISNUMBER(OFFSET('Water Data'!$E$9,0,10*ROW('Water Data'!E139))),'Data Summary'!BX145="Yes"),OFFSET('Water Data'!$E$9,0,10*ROW('Water Data'!E139)),NA())</f>
        <v>#N/A</v>
      </c>
      <c r="J145" s="298" t="e">
        <f ca="1">+IF(AND(ISNUMBER(OFFSET('Water Data'!$F$4,0,10*ROW('Water Data'!F139))),'Data Summary'!BY145="Yes"),100-OFFSET('Water Data'!$F$4,0,10*ROW('Water Data'!F139)),NA())</f>
        <v>#N/A</v>
      </c>
      <c r="K145" s="298" t="e">
        <f ca="1">+IF(AND(ISNUMBER(OFFSET('Water Data'!$F$6,0,10*ROW('Water Data'!F139))),'Data Summary'!BZ145="Yes"),OFFSET('Water Data'!$F$6,0,10*ROW('Water Data'!F139)),NA())</f>
        <v>#N/A</v>
      </c>
      <c r="L145" s="298" t="e">
        <f ca="1">+IF(AND(ISNUMBER(OFFSET('Water Data'!$F$9,0,10*ROW('Water Data'!F139))),'Data Summary'!CA145="Yes"),OFFSET('Water Data'!$F$9,0,10*ROW('Water Data'!F139)),NA())</f>
        <v>#N/A</v>
      </c>
      <c r="M145" s="298" t="e">
        <f ca="1">+IF(AND(ISNUMBER(OFFSET('Water Data'!$G$4,0,10*ROW('Water Data'!G139))),'Data Summary'!CB145="Yes"),100-OFFSET('Water Data'!$G$4,0,10*ROW('Water Data'!G139)),NA())</f>
        <v>#N/A</v>
      </c>
      <c r="N145" s="298" t="e">
        <f ca="1">+IF(AND(ISNUMBER(OFFSET('Water Data'!$G$6,0,10*ROW('Water Data'!G139))),'Data Summary'!CC145="Yes"),OFFSET('Water Data'!$G$6,0,10*ROW('Water Data'!G139)),NA())</f>
        <v>#N/A</v>
      </c>
      <c r="O145" s="298" t="e">
        <f ca="1">+IF(AND(ISNUMBER(OFFSET('Water Data'!$G$9,0,10*ROW('Water Data'!G139))),'Data Summary'!CD145="Yes"),OFFSET('Water Data'!$G$9,0,10*ROW('Water Data'!G139)),NA())</f>
        <v>#N/A</v>
      </c>
      <c r="P145" s="298" t="e">
        <f ca="1">+IF(AND(ISNUMBER(OFFSET('Water Data'!$H$4,0,10*ROW('Water Data'!H139))),'Data Summary'!CE145="Yes"),100-OFFSET('Water Data'!$H$4,0,10*ROW('Water Data'!H139)),NA())</f>
        <v>#N/A</v>
      </c>
      <c r="Q145" s="298" t="e">
        <f ca="1">+IF(AND(ISNUMBER(OFFSET('Water Data'!$H$6,0,10*ROW('Water Data'!H139))),'Data Summary'!CF145="Yes"),OFFSET('Water Data'!$H$6,0,10*ROW('Water Data'!H139)),NA())</f>
        <v>#N/A</v>
      </c>
      <c r="R145" s="298" t="e">
        <f ca="1">+IF(AND(ISNUMBER(OFFSET('Water Data'!$H$9,0,10*ROW('Water Data'!H139))),'Data Summary'!CG145="Yes"),OFFSET('Water Data'!$H$9,0,10*ROW('Water Data'!H139)),NA())</f>
        <v>#N/A</v>
      </c>
      <c r="S145" s="298" t="e">
        <f ca="1">+IF(AND(ISNUMBER(OFFSET('Water Data'!$I$4,0,10*ROW('Water Data'!I139))),'Data Summary'!CH145="Yes"),100-OFFSET('Water Data'!$I$4,0,10*ROW('Water Data'!I139)),NA())</f>
        <v>#N/A</v>
      </c>
      <c r="T145" s="298" t="e">
        <f ca="1">+IF(AND(ISNUMBER(OFFSET('Water Data'!$I$6,0,10*ROW('Water Data'!I139))),'Data Summary'!CI145="Yes"),OFFSET('Water Data'!$I$6,0,10*ROW('Water Data'!I139)),NA())</f>
        <v>#N/A</v>
      </c>
      <c r="U145" s="298" t="e">
        <f ca="1">+IF(AND(ISNUMBER(OFFSET('Water Data'!$I$9,0,10*ROW('Water Data'!I139))),'Data Summary'!CJ145="Yes"),OFFSET('Water Data'!$I$9,0,10*ROW('Water Data'!I139)),NA())</f>
        <v>#N/A</v>
      </c>
      <c r="V145" s="299" t="e">
        <f ca="1">+IF(AND(ISNUMBER(OFFSET('Sanitation Data'!$D$4,0,10*ROW('Sanitation Data'!D139))),'Data Summary'!CK145="Yes"),100-OFFSET('Sanitation Data'!$D$4,0,10*ROW('Sanitation Data'!D139)),NA())</f>
        <v>#N/A</v>
      </c>
      <c r="W145" s="299" t="e">
        <f ca="1">+IF(AND(ISNUMBER(OFFSET('Sanitation Data'!$D$6,0,10*ROW('Sanitation Data'!D139))),'Data Summary'!CL145="Yes"),OFFSET('Sanitation Data'!$D$6,0,10*ROW('Sanitation Data'!D139)),NA())</f>
        <v>#N/A</v>
      </c>
      <c r="X145" s="299" t="e">
        <f ca="1">+IF(AND(ISNUMBER(OFFSET('Sanitation Data'!$D$10,0,10*ROW('Sanitation Data'!D139))),'Data Summary'!CM145="Yes"),OFFSET('Sanitation Data'!$D$10,0,10*ROW('Sanitation Data'!D139)),NA())</f>
        <v>#N/A</v>
      </c>
      <c r="Y145" s="299" t="e">
        <f ca="1">+IF(AND(ISNUMBER(OFFSET('Sanitation Data'!$D$11,0,10*ROW('Sanitation Data'!D139))),'Data Summary'!CN145="Yes"),OFFSET('Sanitation Data'!$D$11,0,10*ROW('Sanitation Data'!D139)),NA())</f>
        <v>#N/A</v>
      </c>
      <c r="Z145" s="299" t="e">
        <f ca="1">+IF(AND(ISNUMBER(OFFSET('Sanitation Data'!$D$12,0,10*ROW('Sanitation Data'!D139))),'Data Summary'!CO145="Yes"),OFFSET('Sanitation Data'!$D$12,0,10*ROW('Sanitation Data'!D139)),NA())</f>
        <v>#N/A</v>
      </c>
      <c r="AA145" s="299" t="e">
        <f ca="1">+IF(AND(ISNUMBER(OFFSET('Sanitation Data'!$E$4,0,10*ROW('Sanitation Data'!E139))),'Data Summary'!CP145="Yes"),100-OFFSET('Sanitation Data'!$E$4,0,10*ROW('Sanitation Data'!E139)),NA())</f>
        <v>#N/A</v>
      </c>
      <c r="AB145" s="299" t="e">
        <f ca="1">+IF(AND(ISNUMBER(OFFSET('Sanitation Data'!$E$6,0,10*ROW('Sanitation Data'!E139))),'Data Summary'!CQ145="Yes"),OFFSET('Sanitation Data'!$E$6,0,10*ROW('Sanitation Data'!E139)),NA())</f>
        <v>#N/A</v>
      </c>
      <c r="AC145" s="299" t="e">
        <f ca="1">+IF(AND(ISNUMBER(OFFSET('Sanitation Data'!$E$10,0,10*ROW('Sanitation Data'!E139))),'Data Summary'!CR145="Yes"),OFFSET('Sanitation Data'!$E$10,0,10*ROW('Sanitation Data'!E139)),NA())</f>
        <v>#N/A</v>
      </c>
      <c r="AD145" s="299" t="e">
        <f ca="1">+IF(AND(ISNUMBER(OFFSET('Sanitation Data'!$E$11,0,10*ROW('Sanitation Data'!E139))),'Data Summary'!CS145="Yes"),OFFSET('Sanitation Data'!$E$11,0,10*ROW('Sanitation Data'!E139)),NA())</f>
        <v>#N/A</v>
      </c>
      <c r="AE145" s="299" t="e">
        <f ca="1">+IF(AND(ISNUMBER(OFFSET('Sanitation Data'!$E$12,0,10*ROW('Sanitation Data'!E139))),'Data Summary'!CT145="Yes"),OFFSET('Sanitation Data'!$E$12,0,10*ROW('Sanitation Data'!E139)),NA())</f>
        <v>#N/A</v>
      </c>
      <c r="AF145" s="299" t="e">
        <f ca="1">+IF(AND(ISNUMBER(OFFSET('Sanitation Data'!$F$4,0,10*ROW('Sanitation Data'!F139))),'Data Summary'!CU145="Yes"),100-OFFSET('Sanitation Data'!$F$4,0,10*ROW('Sanitation Data'!F139)),NA())</f>
        <v>#N/A</v>
      </c>
      <c r="AG145" s="299" t="e">
        <f ca="1">+IF(AND(ISNUMBER(OFFSET('Sanitation Data'!$F$6,0,10*ROW('Sanitation Data'!F139))),'Data Summary'!CV145="Yes"),OFFSET('Sanitation Data'!$F$6,0,10*ROW('Sanitation Data'!F139)),NA())</f>
        <v>#N/A</v>
      </c>
      <c r="AH145" s="299" t="e">
        <f ca="1">+IF(AND(ISNUMBER(OFFSET('Sanitation Data'!$F$10,0,10*ROW('Sanitation Data'!F139))),'Data Summary'!CW145="Yes"),OFFSET('Sanitation Data'!$F$10,0,10*ROW('Sanitation Data'!F139)),NA())</f>
        <v>#N/A</v>
      </c>
      <c r="AI145" s="299" t="e">
        <f ca="1">+IF(AND(ISNUMBER(OFFSET('Sanitation Data'!$F$11,0,10*ROW('Sanitation Data'!F139))),'Data Summary'!CX145="Yes"),OFFSET('Sanitation Data'!$F$11,0,10*ROW('Sanitation Data'!F139)),NA())</f>
        <v>#N/A</v>
      </c>
      <c r="AJ145" s="299" t="e">
        <f ca="1">+IF(AND(ISNUMBER(OFFSET('Sanitation Data'!$F$12,0,10*ROW('Sanitation Data'!F139))),'Data Summary'!CY145="Yes"),OFFSET('Sanitation Data'!$F$12,0,10*ROW('Sanitation Data'!F139)),NA())</f>
        <v>#N/A</v>
      </c>
      <c r="AK145" s="299" t="e">
        <f ca="1">+IF(AND(ISNUMBER(OFFSET('Sanitation Data'!$G$4,0,10*ROW('Sanitation Data'!G139))),'Data Summary'!CZ145="Yes"),100-OFFSET('Sanitation Data'!$G$4,0,10*ROW('Sanitation Data'!G139)),NA())</f>
        <v>#N/A</v>
      </c>
      <c r="AL145" s="299" t="e">
        <f ca="1">+IF(AND(ISNUMBER(OFFSET('Sanitation Data'!$G$6,0,10*ROW('Sanitation Data'!G139))),'Data Summary'!DA145="Yes"),OFFSET('Sanitation Data'!$G$6,0,10*ROW('Sanitation Data'!G139)),NA())</f>
        <v>#N/A</v>
      </c>
      <c r="AM145" s="299" t="e">
        <f ca="1">+IF(AND(ISNUMBER(OFFSET('Sanitation Data'!$G$10,0,10*ROW('Sanitation Data'!G139))),'Data Summary'!DB145="Yes"),OFFSET('Sanitation Data'!$G$10,0,10*ROW('Sanitation Data'!G139)),NA())</f>
        <v>#N/A</v>
      </c>
      <c r="AN145" s="299" t="e">
        <f ca="1">+IF(AND(ISNUMBER(OFFSET('Sanitation Data'!$G$11,0,10*ROW('Sanitation Data'!G139))),'Data Summary'!DC145="Yes"),OFFSET('Sanitation Data'!$G$11,0,10*ROW('Sanitation Data'!G139)),NA())</f>
        <v>#N/A</v>
      </c>
      <c r="AO145" s="299" t="e">
        <f ca="1">+IF(AND(ISNUMBER(OFFSET('Sanitation Data'!$G$12,0,10*ROW('Sanitation Data'!G139))),'Data Summary'!DD145="Yes"),OFFSET('Sanitation Data'!$G$12,0,10*ROW('Sanitation Data'!G139)),NA())</f>
        <v>#N/A</v>
      </c>
      <c r="AP145" s="299" t="e">
        <f ca="1">+IF(AND(ISNUMBER(OFFSET('Sanitation Data'!$H$4,0,10*ROW('Sanitation Data'!H139))),'Data Summary'!DE145="Yes"),100-OFFSET('Sanitation Data'!$H$4,0,10*ROW('Sanitation Data'!H139)),NA())</f>
        <v>#N/A</v>
      </c>
      <c r="AQ145" s="299" t="e">
        <f ca="1">+IF(AND(ISNUMBER(OFFSET('Sanitation Data'!$H$6,0,10*ROW('Sanitation Data'!H139))),'Data Summary'!DF145="Yes"),OFFSET('Sanitation Data'!$H$6,0,10*ROW('Sanitation Data'!H139)),NA())</f>
        <v>#N/A</v>
      </c>
      <c r="AR145" s="299" t="e">
        <f ca="1">+IF(AND(ISNUMBER(OFFSET('Sanitation Data'!$H$10,0,10*ROW('Sanitation Data'!H139))),'Data Summary'!DG145="Yes"),OFFSET('Sanitation Data'!$H$10,0,10*ROW('Sanitation Data'!H139)),NA())</f>
        <v>#N/A</v>
      </c>
      <c r="AS145" s="299" t="e">
        <f ca="1">+IF(AND(ISNUMBER(OFFSET('Sanitation Data'!$H$11,0,10*ROW('Sanitation Data'!H139))),'Data Summary'!DH145="Yes"),OFFSET('Sanitation Data'!$H$11,0,10*ROW('Sanitation Data'!H139)),NA())</f>
        <v>#N/A</v>
      </c>
      <c r="AT145" s="299" t="e">
        <f ca="1">+IF(AND(ISNUMBER(OFFSET('Sanitation Data'!$H$12,0,10*ROW('Sanitation Data'!H139))),'Data Summary'!DI145="Yes"),OFFSET('Sanitation Data'!$H$12,0,10*ROW('Sanitation Data'!H139)),NA())</f>
        <v>#N/A</v>
      </c>
      <c r="AU145" s="299" t="e">
        <f ca="1">+IF(AND(ISNUMBER(OFFSET('Sanitation Data'!$I$4,0,10*ROW('Sanitation Data'!I139))),'Data Summary'!DJ145="Yes"),100-OFFSET('Sanitation Data'!$I$4,0,10*ROW('Sanitation Data'!I139)),NA())</f>
        <v>#N/A</v>
      </c>
      <c r="AV145" s="299" t="e">
        <f ca="1">+IF(AND(ISNUMBER(OFFSET('Sanitation Data'!$I$6,0,10*ROW('Sanitation Data'!I139))),'Data Summary'!DK145="Yes"),OFFSET('Sanitation Data'!$I$6,0,10*ROW('Sanitation Data'!I139)),NA())</f>
        <v>#N/A</v>
      </c>
      <c r="AW145" s="299" t="e">
        <f ca="1">+IF(AND(ISNUMBER(OFFSET('Sanitation Data'!$I$10,0,10*ROW('Sanitation Data'!I139))),'Data Summary'!DL145="Yes"),OFFSET('Sanitation Data'!$I$10,0,10*ROW('Sanitation Data'!I139)),NA())</f>
        <v>#N/A</v>
      </c>
      <c r="AX145" s="299" t="e">
        <f ca="1">+IF(AND(ISNUMBER(OFFSET('Sanitation Data'!$I$11,0,10*ROW('Sanitation Data'!I139))),'Data Summary'!DM145="Yes"),OFFSET('Sanitation Data'!$I$11,0,10*ROW('Sanitation Data'!I139)),NA())</f>
        <v>#N/A</v>
      </c>
      <c r="AY145" s="299" t="e">
        <f ca="1">+IF(AND(ISNUMBER(OFFSET('Sanitation Data'!$I$12,0,10*ROW('Sanitation Data'!I139))),'Data Summary'!DN145="Yes"),OFFSET('Sanitation Data'!$I$12,0,10*ROW('Sanitation Data'!I139)),NA())</f>
        <v>#N/A</v>
      </c>
      <c r="AZ145" s="300" t="e">
        <f ca="1">+IF(AND(ISNUMBER(OFFSET('Hygiene Data'!$D$5,0,10*ROW('Hygiene Data'!D139))),'Data Summary'!DO145="Yes"),OFFSET('Hygiene Data'!$D$5,0,10*ROW('Hygiene Data'!D139)),NA())</f>
        <v>#N/A</v>
      </c>
      <c r="BA145" s="300" t="e">
        <f ca="1">+IF(AND(ISNUMBER(OFFSET('Hygiene Data'!$D$7,0,10*ROW('Hygiene Data'!D139))),'Data Summary'!DP145="Yes"),OFFSET('Hygiene Data'!$D$7,0,10*ROW('Hygiene Data'!D139)),NA())</f>
        <v>#N/A</v>
      </c>
      <c r="BB145" s="300" t="e">
        <f ca="1">+IF(AND(ISNUMBER(OFFSET('Hygiene Data'!$D$9,0,10*ROW('Hygiene Data'!D139))),'Data Summary'!DQ145="Yes"),OFFSET('Hygiene Data'!$D$9,0,10*ROW('Hygiene Data'!D139)),NA())</f>
        <v>#N/A</v>
      </c>
      <c r="BC145" s="300" t="e">
        <f ca="1">+IF(AND(ISNUMBER(OFFSET('Hygiene Data'!$E$5,0,10*ROW('Hygiene Data'!E139))),'Data Summary'!DR145="Yes"),OFFSET('Hygiene Data'!$E$5,0,10*ROW('Hygiene Data'!E139)),NA())</f>
        <v>#N/A</v>
      </c>
      <c r="BD145" s="300" t="e">
        <f ca="1">+IF(AND(ISNUMBER(OFFSET('Hygiene Data'!$E$7,0,10*ROW('Hygiene Data'!E139))),'Data Summary'!DS145="Yes"),OFFSET('Hygiene Data'!$E$7,0,10*ROW('Hygiene Data'!E139)),NA())</f>
        <v>#N/A</v>
      </c>
      <c r="BE145" s="300" t="e">
        <f ca="1">+IF(AND(ISNUMBER(OFFSET('Hygiene Data'!$E$9,0,10*ROW('Hygiene Data'!E139))),'Data Summary'!DT145="Yes"),OFFSET('Hygiene Data'!$E$9,0,10*ROW('Hygiene Data'!E139)),NA())</f>
        <v>#N/A</v>
      </c>
      <c r="BF145" s="300" t="e">
        <f ca="1">+IF(AND(ISNUMBER(OFFSET('Hygiene Data'!$F$5,0,10*ROW('Hygiene Data'!F139))),'Data Summary'!DU145="Yes"),OFFSET('Hygiene Data'!$F$5,0,10*ROW('Hygiene Data'!F139)),NA())</f>
        <v>#N/A</v>
      </c>
      <c r="BG145" s="300" t="e">
        <f ca="1">+IF(AND(ISNUMBER(OFFSET('Hygiene Data'!$F$7,0,10*ROW('Hygiene Data'!F139))),'Data Summary'!DV145="Yes"),OFFSET('Hygiene Data'!$F$7,0,10*ROW('Hygiene Data'!F139)),NA())</f>
        <v>#N/A</v>
      </c>
      <c r="BH145" s="300" t="e">
        <f ca="1">+IF(AND(ISNUMBER(OFFSET('Hygiene Data'!$F$9,0,10*ROW('Hygiene Data'!F139))),'Data Summary'!DW145="Yes"),OFFSET('Hygiene Data'!$F$9,0,10*ROW('Hygiene Data'!F139)),NA())</f>
        <v>#N/A</v>
      </c>
      <c r="BI145" s="300" t="e">
        <f ca="1">+IF(AND(ISNUMBER(OFFSET('Hygiene Data'!$G$5,0,10*ROW('Hygiene Data'!G139))),'Data Summary'!DX145="Yes"),OFFSET('Hygiene Data'!$G$5,0,10*ROW('Hygiene Data'!G139)),NA())</f>
        <v>#N/A</v>
      </c>
      <c r="BJ145" s="300" t="e">
        <f ca="1">+IF(AND(ISNUMBER(OFFSET('Hygiene Data'!$G$7,0,10*ROW('Hygiene Data'!G139))),'Data Summary'!DY145="Yes"),OFFSET('Hygiene Data'!$G$7,0,10*ROW('Hygiene Data'!G139)),NA())</f>
        <v>#N/A</v>
      </c>
      <c r="BK145" s="300" t="e">
        <f ca="1">+IF(AND(ISNUMBER(OFFSET('Hygiene Data'!$G$9,0,10*ROW('Hygiene Data'!G139))),'Data Summary'!DZ145="Yes"),OFFSET('Hygiene Data'!$G$9,0,10*ROW('Hygiene Data'!G139)),NA())</f>
        <v>#N/A</v>
      </c>
      <c r="BL145" s="300" t="e">
        <f ca="1">+IF(AND(ISNUMBER(OFFSET('Hygiene Data'!$H$5,0,10*ROW('Hygiene Data'!H139))),'Data Summary'!EA145="Yes"),OFFSET('Hygiene Data'!$H$5,0,10*ROW('Hygiene Data'!H139)),NA())</f>
        <v>#N/A</v>
      </c>
      <c r="BM145" s="300" t="e">
        <f ca="1">+IF(AND(ISNUMBER(OFFSET('Hygiene Data'!$H$7,0,10*ROW('Hygiene Data'!H139))),'Data Summary'!EB145="Yes"),OFFSET('Hygiene Data'!$H$7,0,10*ROW('Hygiene Data'!H139)),NA())</f>
        <v>#N/A</v>
      </c>
      <c r="BN145" s="300" t="e">
        <f ca="1">+IF(AND(ISNUMBER(OFFSET('Hygiene Data'!$H$9,0,10*ROW('Hygiene Data'!H139))),'Data Summary'!EC145="Yes"),OFFSET('Hygiene Data'!$H$9,0,10*ROW('Hygiene Data'!H139)),NA())</f>
        <v>#N/A</v>
      </c>
      <c r="BO145" s="300" t="e">
        <f ca="1">+IF(AND(ISNUMBER(OFFSET('Hygiene Data'!$I$5,0,10*ROW('Hygiene Data'!I139))),'Data Summary'!ED145="Yes"),OFFSET('Hygiene Data'!$I$5,0,10*ROW('Hygiene Data'!I139)),NA())</f>
        <v>#N/A</v>
      </c>
      <c r="BP145" s="300" t="e">
        <f ca="1">+IF(AND(ISNUMBER(OFFSET('Hygiene Data'!$I$7,0,10*ROW('Hygiene Data'!I139))),'Data Summary'!EE145="Yes"),OFFSET('Hygiene Data'!$I$7,0,10*ROW('Hygiene Data'!I139)),NA())</f>
        <v>#N/A</v>
      </c>
      <c r="BQ145" s="300" t="e">
        <f ca="1">+IF(AND(ISNUMBER(OFFSET('Hygiene Data'!$I$9,0,10*ROW('Hygiene Data'!I139))),'Data Summary'!EF145="Yes"),OFFSET('Hygiene Data'!$I$9,0,10*ROW('Hygiene Data'!I139)),NA())</f>
        <v>#N/A</v>
      </c>
    </row>
    <row r="146" spans="1:69" x14ac:dyDescent="0.2">
      <c r="A146" s="296" t="e">
        <f ca="1">+RIGHT('Data Summary'!A146,LEN('Data Summary'!A146)-9)</f>
        <v>#VALUE!</v>
      </c>
      <c r="B146" s="270" t="str">
        <f ca="1">+IF(ISTEXT('Data Summary'!B146),'Data Summary'!B146,"")</f>
        <v/>
      </c>
      <c r="C146" s="297" t="e">
        <f ca="1">+VALUE('Data Summary'!C146)</f>
        <v>#VALUE!</v>
      </c>
      <c r="D146" s="298" t="e">
        <f ca="1">+IF(AND(ISNUMBER(OFFSET('Water Data'!$D$4,0,10*ROW('Water Data'!D140))),'Data Summary'!BS146="Yes"),100-OFFSET('Water Data'!$D$4,0,10*ROW('Water Data'!D140)),NA())</f>
        <v>#N/A</v>
      </c>
      <c r="E146" s="298" t="e">
        <f ca="1">+IF(AND(ISNUMBER(OFFSET('Water Data'!$D$6,0,10*ROW('Water Data'!D140))),'Data Summary'!BT146="Yes"),OFFSET('Water Data'!$D$6,0,10*ROW('Water Data'!D140)),NA())</f>
        <v>#N/A</v>
      </c>
      <c r="F146" s="298" t="e">
        <f ca="1">+IF(AND(ISNUMBER(OFFSET('Water Data'!$D$9,0,10*ROW('Water Data'!D140))),'Data Summary'!BU146="Yes"),OFFSET('Water Data'!$D$9,0,10*ROW('Water Data'!D140)),NA())</f>
        <v>#N/A</v>
      </c>
      <c r="G146" s="298" t="e">
        <f ca="1">+IF(AND(ISNUMBER(OFFSET('Water Data'!$E$4,0,10*ROW('Water Data'!E140))),'Data Summary'!BV146="Yes"),100-OFFSET('Water Data'!$E$4,0,10*ROW('Water Data'!E140)),NA())</f>
        <v>#N/A</v>
      </c>
      <c r="H146" s="298" t="e">
        <f ca="1">+IF(AND(ISNUMBER(OFFSET('Water Data'!$E$6,0,10*ROW('Water Data'!E140))),'Data Summary'!BW146="Yes"),OFFSET('Water Data'!$E$6,0,10*ROW('Water Data'!E140)),NA())</f>
        <v>#N/A</v>
      </c>
      <c r="I146" s="298" t="e">
        <f ca="1">+IF(AND(ISNUMBER(OFFSET('Water Data'!$E$9,0,10*ROW('Water Data'!E140))),'Data Summary'!BX146="Yes"),OFFSET('Water Data'!$E$9,0,10*ROW('Water Data'!E140)),NA())</f>
        <v>#N/A</v>
      </c>
      <c r="J146" s="298" t="e">
        <f ca="1">+IF(AND(ISNUMBER(OFFSET('Water Data'!$F$4,0,10*ROW('Water Data'!F140))),'Data Summary'!BY146="Yes"),100-OFFSET('Water Data'!$F$4,0,10*ROW('Water Data'!F140)),NA())</f>
        <v>#N/A</v>
      </c>
      <c r="K146" s="298" t="e">
        <f ca="1">+IF(AND(ISNUMBER(OFFSET('Water Data'!$F$6,0,10*ROW('Water Data'!F140))),'Data Summary'!BZ146="Yes"),OFFSET('Water Data'!$F$6,0,10*ROW('Water Data'!F140)),NA())</f>
        <v>#N/A</v>
      </c>
      <c r="L146" s="298" t="e">
        <f ca="1">+IF(AND(ISNUMBER(OFFSET('Water Data'!$F$9,0,10*ROW('Water Data'!F140))),'Data Summary'!CA146="Yes"),OFFSET('Water Data'!$F$9,0,10*ROW('Water Data'!F140)),NA())</f>
        <v>#N/A</v>
      </c>
      <c r="M146" s="298" t="e">
        <f ca="1">+IF(AND(ISNUMBER(OFFSET('Water Data'!$G$4,0,10*ROW('Water Data'!G140))),'Data Summary'!CB146="Yes"),100-OFFSET('Water Data'!$G$4,0,10*ROW('Water Data'!G140)),NA())</f>
        <v>#N/A</v>
      </c>
      <c r="N146" s="298" t="e">
        <f ca="1">+IF(AND(ISNUMBER(OFFSET('Water Data'!$G$6,0,10*ROW('Water Data'!G140))),'Data Summary'!CC146="Yes"),OFFSET('Water Data'!$G$6,0,10*ROW('Water Data'!G140)),NA())</f>
        <v>#N/A</v>
      </c>
      <c r="O146" s="298" t="e">
        <f ca="1">+IF(AND(ISNUMBER(OFFSET('Water Data'!$G$9,0,10*ROW('Water Data'!G140))),'Data Summary'!CD146="Yes"),OFFSET('Water Data'!$G$9,0,10*ROW('Water Data'!G140)),NA())</f>
        <v>#N/A</v>
      </c>
      <c r="P146" s="298" t="e">
        <f ca="1">+IF(AND(ISNUMBER(OFFSET('Water Data'!$H$4,0,10*ROW('Water Data'!H140))),'Data Summary'!CE146="Yes"),100-OFFSET('Water Data'!$H$4,0,10*ROW('Water Data'!H140)),NA())</f>
        <v>#N/A</v>
      </c>
      <c r="Q146" s="298" t="e">
        <f ca="1">+IF(AND(ISNUMBER(OFFSET('Water Data'!$H$6,0,10*ROW('Water Data'!H140))),'Data Summary'!CF146="Yes"),OFFSET('Water Data'!$H$6,0,10*ROW('Water Data'!H140)),NA())</f>
        <v>#N/A</v>
      </c>
      <c r="R146" s="298" t="e">
        <f ca="1">+IF(AND(ISNUMBER(OFFSET('Water Data'!$H$9,0,10*ROW('Water Data'!H140))),'Data Summary'!CG146="Yes"),OFFSET('Water Data'!$H$9,0,10*ROW('Water Data'!H140)),NA())</f>
        <v>#N/A</v>
      </c>
      <c r="S146" s="298" t="e">
        <f ca="1">+IF(AND(ISNUMBER(OFFSET('Water Data'!$I$4,0,10*ROW('Water Data'!I140))),'Data Summary'!CH146="Yes"),100-OFFSET('Water Data'!$I$4,0,10*ROW('Water Data'!I140)),NA())</f>
        <v>#N/A</v>
      </c>
      <c r="T146" s="298" t="e">
        <f ca="1">+IF(AND(ISNUMBER(OFFSET('Water Data'!$I$6,0,10*ROW('Water Data'!I140))),'Data Summary'!CI146="Yes"),OFFSET('Water Data'!$I$6,0,10*ROW('Water Data'!I140)),NA())</f>
        <v>#N/A</v>
      </c>
      <c r="U146" s="298" t="e">
        <f ca="1">+IF(AND(ISNUMBER(OFFSET('Water Data'!$I$9,0,10*ROW('Water Data'!I140))),'Data Summary'!CJ146="Yes"),OFFSET('Water Data'!$I$9,0,10*ROW('Water Data'!I140)),NA())</f>
        <v>#N/A</v>
      </c>
      <c r="V146" s="299" t="e">
        <f ca="1">+IF(AND(ISNUMBER(OFFSET('Sanitation Data'!$D$4,0,10*ROW('Sanitation Data'!D140))),'Data Summary'!CK146="Yes"),100-OFFSET('Sanitation Data'!$D$4,0,10*ROW('Sanitation Data'!D140)),NA())</f>
        <v>#N/A</v>
      </c>
      <c r="W146" s="299" t="e">
        <f ca="1">+IF(AND(ISNUMBER(OFFSET('Sanitation Data'!$D$6,0,10*ROW('Sanitation Data'!D140))),'Data Summary'!CL146="Yes"),OFFSET('Sanitation Data'!$D$6,0,10*ROW('Sanitation Data'!D140)),NA())</f>
        <v>#N/A</v>
      </c>
      <c r="X146" s="299" t="e">
        <f ca="1">+IF(AND(ISNUMBER(OFFSET('Sanitation Data'!$D$10,0,10*ROW('Sanitation Data'!D140))),'Data Summary'!CM146="Yes"),OFFSET('Sanitation Data'!$D$10,0,10*ROW('Sanitation Data'!D140)),NA())</f>
        <v>#N/A</v>
      </c>
      <c r="Y146" s="299" t="e">
        <f ca="1">+IF(AND(ISNUMBER(OFFSET('Sanitation Data'!$D$11,0,10*ROW('Sanitation Data'!D140))),'Data Summary'!CN146="Yes"),OFFSET('Sanitation Data'!$D$11,0,10*ROW('Sanitation Data'!D140)),NA())</f>
        <v>#N/A</v>
      </c>
      <c r="Z146" s="299" t="e">
        <f ca="1">+IF(AND(ISNUMBER(OFFSET('Sanitation Data'!$D$12,0,10*ROW('Sanitation Data'!D140))),'Data Summary'!CO146="Yes"),OFFSET('Sanitation Data'!$D$12,0,10*ROW('Sanitation Data'!D140)),NA())</f>
        <v>#N/A</v>
      </c>
      <c r="AA146" s="299" t="e">
        <f ca="1">+IF(AND(ISNUMBER(OFFSET('Sanitation Data'!$E$4,0,10*ROW('Sanitation Data'!E140))),'Data Summary'!CP146="Yes"),100-OFFSET('Sanitation Data'!$E$4,0,10*ROW('Sanitation Data'!E140)),NA())</f>
        <v>#N/A</v>
      </c>
      <c r="AB146" s="299" t="e">
        <f ca="1">+IF(AND(ISNUMBER(OFFSET('Sanitation Data'!$E$6,0,10*ROW('Sanitation Data'!E140))),'Data Summary'!CQ146="Yes"),OFFSET('Sanitation Data'!$E$6,0,10*ROW('Sanitation Data'!E140)),NA())</f>
        <v>#N/A</v>
      </c>
      <c r="AC146" s="299" t="e">
        <f ca="1">+IF(AND(ISNUMBER(OFFSET('Sanitation Data'!$E$10,0,10*ROW('Sanitation Data'!E140))),'Data Summary'!CR146="Yes"),OFFSET('Sanitation Data'!$E$10,0,10*ROW('Sanitation Data'!E140)),NA())</f>
        <v>#N/A</v>
      </c>
      <c r="AD146" s="299" t="e">
        <f ca="1">+IF(AND(ISNUMBER(OFFSET('Sanitation Data'!$E$11,0,10*ROW('Sanitation Data'!E140))),'Data Summary'!CS146="Yes"),OFFSET('Sanitation Data'!$E$11,0,10*ROW('Sanitation Data'!E140)),NA())</f>
        <v>#N/A</v>
      </c>
      <c r="AE146" s="299" t="e">
        <f ca="1">+IF(AND(ISNUMBER(OFFSET('Sanitation Data'!$E$12,0,10*ROW('Sanitation Data'!E140))),'Data Summary'!CT146="Yes"),OFFSET('Sanitation Data'!$E$12,0,10*ROW('Sanitation Data'!E140)),NA())</f>
        <v>#N/A</v>
      </c>
      <c r="AF146" s="299" t="e">
        <f ca="1">+IF(AND(ISNUMBER(OFFSET('Sanitation Data'!$F$4,0,10*ROW('Sanitation Data'!F140))),'Data Summary'!CU146="Yes"),100-OFFSET('Sanitation Data'!$F$4,0,10*ROW('Sanitation Data'!F140)),NA())</f>
        <v>#N/A</v>
      </c>
      <c r="AG146" s="299" t="e">
        <f ca="1">+IF(AND(ISNUMBER(OFFSET('Sanitation Data'!$F$6,0,10*ROW('Sanitation Data'!F140))),'Data Summary'!CV146="Yes"),OFFSET('Sanitation Data'!$F$6,0,10*ROW('Sanitation Data'!F140)),NA())</f>
        <v>#N/A</v>
      </c>
      <c r="AH146" s="299" t="e">
        <f ca="1">+IF(AND(ISNUMBER(OFFSET('Sanitation Data'!$F$10,0,10*ROW('Sanitation Data'!F140))),'Data Summary'!CW146="Yes"),OFFSET('Sanitation Data'!$F$10,0,10*ROW('Sanitation Data'!F140)),NA())</f>
        <v>#N/A</v>
      </c>
      <c r="AI146" s="299" t="e">
        <f ca="1">+IF(AND(ISNUMBER(OFFSET('Sanitation Data'!$F$11,0,10*ROW('Sanitation Data'!F140))),'Data Summary'!CX146="Yes"),OFFSET('Sanitation Data'!$F$11,0,10*ROW('Sanitation Data'!F140)),NA())</f>
        <v>#N/A</v>
      </c>
      <c r="AJ146" s="299" t="e">
        <f ca="1">+IF(AND(ISNUMBER(OFFSET('Sanitation Data'!$F$12,0,10*ROW('Sanitation Data'!F140))),'Data Summary'!CY146="Yes"),OFFSET('Sanitation Data'!$F$12,0,10*ROW('Sanitation Data'!F140)),NA())</f>
        <v>#N/A</v>
      </c>
      <c r="AK146" s="299" t="e">
        <f ca="1">+IF(AND(ISNUMBER(OFFSET('Sanitation Data'!$G$4,0,10*ROW('Sanitation Data'!G140))),'Data Summary'!CZ146="Yes"),100-OFFSET('Sanitation Data'!$G$4,0,10*ROW('Sanitation Data'!G140)),NA())</f>
        <v>#N/A</v>
      </c>
      <c r="AL146" s="299" t="e">
        <f ca="1">+IF(AND(ISNUMBER(OFFSET('Sanitation Data'!$G$6,0,10*ROW('Sanitation Data'!G140))),'Data Summary'!DA146="Yes"),OFFSET('Sanitation Data'!$G$6,0,10*ROW('Sanitation Data'!G140)),NA())</f>
        <v>#N/A</v>
      </c>
      <c r="AM146" s="299" t="e">
        <f ca="1">+IF(AND(ISNUMBER(OFFSET('Sanitation Data'!$G$10,0,10*ROW('Sanitation Data'!G140))),'Data Summary'!DB146="Yes"),OFFSET('Sanitation Data'!$G$10,0,10*ROW('Sanitation Data'!G140)),NA())</f>
        <v>#N/A</v>
      </c>
      <c r="AN146" s="299" t="e">
        <f ca="1">+IF(AND(ISNUMBER(OFFSET('Sanitation Data'!$G$11,0,10*ROW('Sanitation Data'!G140))),'Data Summary'!DC146="Yes"),OFFSET('Sanitation Data'!$G$11,0,10*ROW('Sanitation Data'!G140)),NA())</f>
        <v>#N/A</v>
      </c>
      <c r="AO146" s="299" t="e">
        <f ca="1">+IF(AND(ISNUMBER(OFFSET('Sanitation Data'!$G$12,0,10*ROW('Sanitation Data'!G140))),'Data Summary'!DD146="Yes"),OFFSET('Sanitation Data'!$G$12,0,10*ROW('Sanitation Data'!G140)),NA())</f>
        <v>#N/A</v>
      </c>
      <c r="AP146" s="299" t="e">
        <f ca="1">+IF(AND(ISNUMBER(OFFSET('Sanitation Data'!$H$4,0,10*ROW('Sanitation Data'!H140))),'Data Summary'!DE146="Yes"),100-OFFSET('Sanitation Data'!$H$4,0,10*ROW('Sanitation Data'!H140)),NA())</f>
        <v>#N/A</v>
      </c>
      <c r="AQ146" s="299" t="e">
        <f ca="1">+IF(AND(ISNUMBER(OFFSET('Sanitation Data'!$H$6,0,10*ROW('Sanitation Data'!H140))),'Data Summary'!DF146="Yes"),OFFSET('Sanitation Data'!$H$6,0,10*ROW('Sanitation Data'!H140)),NA())</f>
        <v>#N/A</v>
      </c>
      <c r="AR146" s="299" t="e">
        <f ca="1">+IF(AND(ISNUMBER(OFFSET('Sanitation Data'!$H$10,0,10*ROW('Sanitation Data'!H140))),'Data Summary'!DG146="Yes"),OFFSET('Sanitation Data'!$H$10,0,10*ROW('Sanitation Data'!H140)),NA())</f>
        <v>#N/A</v>
      </c>
      <c r="AS146" s="299" t="e">
        <f ca="1">+IF(AND(ISNUMBER(OFFSET('Sanitation Data'!$H$11,0,10*ROW('Sanitation Data'!H140))),'Data Summary'!DH146="Yes"),OFFSET('Sanitation Data'!$H$11,0,10*ROW('Sanitation Data'!H140)),NA())</f>
        <v>#N/A</v>
      </c>
      <c r="AT146" s="299" t="e">
        <f ca="1">+IF(AND(ISNUMBER(OFFSET('Sanitation Data'!$H$12,0,10*ROW('Sanitation Data'!H140))),'Data Summary'!DI146="Yes"),OFFSET('Sanitation Data'!$H$12,0,10*ROW('Sanitation Data'!H140)),NA())</f>
        <v>#N/A</v>
      </c>
      <c r="AU146" s="299" t="e">
        <f ca="1">+IF(AND(ISNUMBER(OFFSET('Sanitation Data'!$I$4,0,10*ROW('Sanitation Data'!I140))),'Data Summary'!DJ146="Yes"),100-OFFSET('Sanitation Data'!$I$4,0,10*ROW('Sanitation Data'!I140)),NA())</f>
        <v>#N/A</v>
      </c>
      <c r="AV146" s="299" t="e">
        <f ca="1">+IF(AND(ISNUMBER(OFFSET('Sanitation Data'!$I$6,0,10*ROW('Sanitation Data'!I140))),'Data Summary'!DK146="Yes"),OFFSET('Sanitation Data'!$I$6,0,10*ROW('Sanitation Data'!I140)),NA())</f>
        <v>#N/A</v>
      </c>
      <c r="AW146" s="299" t="e">
        <f ca="1">+IF(AND(ISNUMBER(OFFSET('Sanitation Data'!$I$10,0,10*ROW('Sanitation Data'!I140))),'Data Summary'!DL146="Yes"),OFFSET('Sanitation Data'!$I$10,0,10*ROW('Sanitation Data'!I140)),NA())</f>
        <v>#N/A</v>
      </c>
      <c r="AX146" s="299" t="e">
        <f ca="1">+IF(AND(ISNUMBER(OFFSET('Sanitation Data'!$I$11,0,10*ROW('Sanitation Data'!I140))),'Data Summary'!DM146="Yes"),OFFSET('Sanitation Data'!$I$11,0,10*ROW('Sanitation Data'!I140)),NA())</f>
        <v>#N/A</v>
      </c>
      <c r="AY146" s="299" t="e">
        <f ca="1">+IF(AND(ISNUMBER(OFFSET('Sanitation Data'!$I$12,0,10*ROW('Sanitation Data'!I140))),'Data Summary'!DN146="Yes"),OFFSET('Sanitation Data'!$I$12,0,10*ROW('Sanitation Data'!I140)),NA())</f>
        <v>#N/A</v>
      </c>
      <c r="AZ146" s="300" t="e">
        <f ca="1">+IF(AND(ISNUMBER(OFFSET('Hygiene Data'!$D$5,0,10*ROW('Hygiene Data'!D140))),'Data Summary'!DO146="Yes"),OFFSET('Hygiene Data'!$D$5,0,10*ROW('Hygiene Data'!D140)),NA())</f>
        <v>#N/A</v>
      </c>
      <c r="BA146" s="300" t="e">
        <f ca="1">+IF(AND(ISNUMBER(OFFSET('Hygiene Data'!$D$7,0,10*ROW('Hygiene Data'!D140))),'Data Summary'!DP146="Yes"),OFFSET('Hygiene Data'!$D$7,0,10*ROW('Hygiene Data'!D140)),NA())</f>
        <v>#N/A</v>
      </c>
      <c r="BB146" s="300" t="e">
        <f ca="1">+IF(AND(ISNUMBER(OFFSET('Hygiene Data'!$D$9,0,10*ROW('Hygiene Data'!D140))),'Data Summary'!DQ146="Yes"),OFFSET('Hygiene Data'!$D$9,0,10*ROW('Hygiene Data'!D140)),NA())</f>
        <v>#N/A</v>
      </c>
      <c r="BC146" s="300" t="e">
        <f ca="1">+IF(AND(ISNUMBER(OFFSET('Hygiene Data'!$E$5,0,10*ROW('Hygiene Data'!E140))),'Data Summary'!DR146="Yes"),OFFSET('Hygiene Data'!$E$5,0,10*ROW('Hygiene Data'!E140)),NA())</f>
        <v>#N/A</v>
      </c>
      <c r="BD146" s="300" t="e">
        <f ca="1">+IF(AND(ISNUMBER(OFFSET('Hygiene Data'!$E$7,0,10*ROW('Hygiene Data'!E140))),'Data Summary'!DS146="Yes"),OFFSET('Hygiene Data'!$E$7,0,10*ROW('Hygiene Data'!E140)),NA())</f>
        <v>#N/A</v>
      </c>
      <c r="BE146" s="300" t="e">
        <f ca="1">+IF(AND(ISNUMBER(OFFSET('Hygiene Data'!$E$9,0,10*ROW('Hygiene Data'!E140))),'Data Summary'!DT146="Yes"),OFFSET('Hygiene Data'!$E$9,0,10*ROW('Hygiene Data'!E140)),NA())</f>
        <v>#N/A</v>
      </c>
      <c r="BF146" s="300" t="e">
        <f ca="1">+IF(AND(ISNUMBER(OFFSET('Hygiene Data'!$F$5,0,10*ROW('Hygiene Data'!F140))),'Data Summary'!DU146="Yes"),OFFSET('Hygiene Data'!$F$5,0,10*ROW('Hygiene Data'!F140)),NA())</f>
        <v>#N/A</v>
      </c>
      <c r="BG146" s="300" t="e">
        <f ca="1">+IF(AND(ISNUMBER(OFFSET('Hygiene Data'!$F$7,0,10*ROW('Hygiene Data'!F140))),'Data Summary'!DV146="Yes"),OFFSET('Hygiene Data'!$F$7,0,10*ROW('Hygiene Data'!F140)),NA())</f>
        <v>#N/A</v>
      </c>
      <c r="BH146" s="300" t="e">
        <f ca="1">+IF(AND(ISNUMBER(OFFSET('Hygiene Data'!$F$9,0,10*ROW('Hygiene Data'!F140))),'Data Summary'!DW146="Yes"),OFFSET('Hygiene Data'!$F$9,0,10*ROW('Hygiene Data'!F140)),NA())</f>
        <v>#N/A</v>
      </c>
      <c r="BI146" s="300" t="e">
        <f ca="1">+IF(AND(ISNUMBER(OFFSET('Hygiene Data'!$G$5,0,10*ROW('Hygiene Data'!G140))),'Data Summary'!DX146="Yes"),OFFSET('Hygiene Data'!$G$5,0,10*ROW('Hygiene Data'!G140)),NA())</f>
        <v>#N/A</v>
      </c>
      <c r="BJ146" s="300" t="e">
        <f ca="1">+IF(AND(ISNUMBER(OFFSET('Hygiene Data'!$G$7,0,10*ROW('Hygiene Data'!G140))),'Data Summary'!DY146="Yes"),OFFSET('Hygiene Data'!$G$7,0,10*ROW('Hygiene Data'!G140)),NA())</f>
        <v>#N/A</v>
      </c>
      <c r="BK146" s="300" t="e">
        <f ca="1">+IF(AND(ISNUMBER(OFFSET('Hygiene Data'!$G$9,0,10*ROW('Hygiene Data'!G140))),'Data Summary'!DZ146="Yes"),OFFSET('Hygiene Data'!$G$9,0,10*ROW('Hygiene Data'!G140)),NA())</f>
        <v>#N/A</v>
      </c>
      <c r="BL146" s="300" t="e">
        <f ca="1">+IF(AND(ISNUMBER(OFFSET('Hygiene Data'!$H$5,0,10*ROW('Hygiene Data'!H140))),'Data Summary'!EA146="Yes"),OFFSET('Hygiene Data'!$H$5,0,10*ROW('Hygiene Data'!H140)),NA())</f>
        <v>#N/A</v>
      </c>
      <c r="BM146" s="300" t="e">
        <f ca="1">+IF(AND(ISNUMBER(OFFSET('Hygiene Data'!$H$7,0,10*ROW('Hygiene Data'!H140))),'Data Summary'!EB146="Yes"),OFFSET('Hygiene Data'!$H$7,0,10*ROW('Hygiene Data'!H140)),NA())</f>
        <v>#N/A</v>
      </c>
      <c r="BN146" s="300" t="e">
        <f ca="1">+IF(AND(ISNUMBER(OFFSET('Hygiene Data'!$H$9,0,10*ROW('Hygiene Data'!H140))),'Data Summary'!EC146="Yes"),OFFSET('Hygiene Data'!$H$9,0,10*ROW('Hygiene Data'!H140)),NA())</f>
        <v>#N/A</v>
      </c>
      <c r="BO146" s="300" t="e">
        <f ca="1">+IF(AND(ISNUMBER(OFFSET('Hygiene Data'!$I$5,0,10*ROW('Hygiene Data'!I140))),'Data Summary'!ED146="Yes"),OFFSET('Hygiene Data'!$I$5,0,10*ROW('Hygiene Data'!I140)),NA())</f>
        <v>#N/A</v>
      </c>
      <c r="BP146" s="300" t="e">
        <f ca="1">+IF(AND(ISNUMBER(OFFSET('Hygiene Data'!$I$7,0,10*ROW('Hygiene Data'!I140))),'Data Summary'!EE146="Yes"),OFFSET('Hygiene Data'!$I$7,0,10*ROW('Hygiene Data'!I140)),NA())</f>
        <v>#N/A</v>
      </c>
      <c r="BQ146" s="300" t="e">
        <f ca="1">+IF(AND(ISNUMBER(OFFSET('Hygiene Data'!$I$9,0,10*ROW('Hygiene Data'!I140))),'Data Summary'!EF146="Yes"),OFFSET('Hygiene Data'!$I$9,0,10*ROW('Hygiene Data'!I140)),NA())</f>
        <v>#N/A</v>
      </c>
    </row>
    <row r="147" spans="1:69" x14ac:dyDescent="0.2">
      <c r="A147" s="296" t="e">
        <f ca="1">+RIGHT('Data Summary'!A147,LEN('Data Summary'!A147)-9)</f>
        <v>#VALUE!</v>
      </c>
      <c r="B147" s="270" t="str">
        <f ca="1">+IF(ISTEXT('Data Summary'!B147),'Data Summary'!B147,"")</f>
        <v/>
      </c>
      <c r="C147" s="297" t="e">
        <f ca="1">+VALUE('Data Summary'!C147)</f>
        <v>#VALUE!</v>
      </c>
      <c r="D147" s="298" t="e">
        <f ca="1">+IF(AND(ISNUMBER(OFFSET('Water Data'!$D$4,0,10*ROW('Water Data'!D141))),'Data Summary'!BS147="Yes"),100-OFFSET('Water Data'!$D$4,0,10*ROW('Water Data'!D141)),NA())</f>
        <v>#N/A</v>
      </c>
      <c r="E147" s="298" t="e">
        <f ca="1">+IF(AND(ISNUMBER(OFFSET('Water Data'!$D$6,0,10*ROW('Water Data'!D141))),'Data Summary'!BT147="Yes"),OFFSET('Water Data'!$D$6,0,10*ROW('Water Data'!D141)),NA())</f>
        <v>#N/A</v>
      </c>
      <c r="F147" s="298" t="e">
        <f ca="1">+IF(AND(ISNUMBER(OFFSET('Water Data'!$D$9,0,10*ROW('Water Data'!D141))),'Data Summary'!BU147="Yes"),OFFSET('Water Data'!$D$9,0,10*ROW('Water Data'!D141)),NA())</f>
        <v>#N/A</v>
      </c>
      <c r="G147" s="298" t="e">
        <f ca="1">+IF(AND(ISNUMBER(OFFSET('Water Data'!$E$4,0,10*ROW('Water Data'!E141))),'Data Summary'!BV147="Yes"),100-OFFSET('Water Data'!$E$4,0,10*ROW('Water Data'!E141)),NA())</f>
        <v>#N/A</v>
      </c>
      <c r="H147" s="298" t="e">
        <f ca="1">+IF(AND(ISNUMBER(OFFSET('Water Data'!$E$6,0,10*ROW('Water Data'!E141))),'Data Summary'!BW147="Yes"),OFFSET('Water Data'!$E$6,0,10*ROW('Water Data'!E141)),NA())</f>
        <v>#N/A</v>
      </c>
      <c r="I147" s="298" t="e">
        <f ca="1">+IF(AND(ISNUMBER(OFFSET('Water Data'!$E$9,0,10*ROW('Water Data'!E141))),'Data Summary'!BX147="Yes"),OFFSET('Water Data'!$E$9,0,10*ROW('Water Data'!E141)),NA())</f>
        <v>#N/A</v>
      </c>
      <c r="J147" s="298" t="e">
        <f ca="1">+IF(AND(ISNUMBER(OFFSET('Water Data'!$F$4,0,10*ROW('Water Data'!F141))),'Data Summary'!BY147="Yes"),100-OFFSET('Water Data'!$F$4,0,10*ROW('Water Data'!F141)),NA())</f>
        <v>#N/A</v>
      </c>
      <c r="K147" s="298" t="e">
        <f ca="1">+IF(AND(ISNUMBER(OFFSET('Water Data'!$F$6,0,10*ROW('Water Data'!F141))),'Data Summary'!BZ147="Yes"),OFFSET('Water Data'!$F$6,0,10*ROW('Water Data'!F141)),NA())</f>
        <v>#N/A</v>
      </c>
      <c r="L147" s="298" t="e">
        <f ca="1">+IF(AND(ISNUMBER(OFFSET('Water Data'!$F$9,0,10*ROW('Water Data'!F141))),'Data Summary'!CA147="Yes"),OFFSET('Water Data'!$F$9,0,10*ROW('Water Data'!F141)),NA())</f>
        <v>#N/A</v>
      </c>
      <c r="M147" s="298" t="e">
        <f ca="1">+IF(AND(ISNUMBER(OFFSET('Water Data'!$G$4,0,10*ROW('Water Data'!G141))),'Data Summary'!CB147="Yes"),100-OFFSET('Water Data'!$G$4,0,10*ROW('Water Data'!G141)),NA())</f>
        <v>#N/A</v>
      </c>
      <c r="N147" s="298" t="e">
        <f ca="1">+IF(AND(ISNUMBER(OFFSET('Water Data'!$G$6,0,10*ROW('Water Data'!G141))),'Data Summary'!CC147="Yes"),OFFSET('Water Data'!$G$6,0,10*ROW('Water Data'!G141)),NA())</f>
        <v>#N/A</v>
      </c>
      <c r="O147" s="298" t="e">
        <f ca="1">+IF(AND(ISNUMBER(OFFSET('Water Data'!$G$9,0,10*ROW('Water Data'!G141))),'Data Summary'!CD147="Yes"),OFFSET('Water Data'!$G$9,0,10*ROW('Water Data'!G141)),NA())</f>
        <v>#N/A</v>
      </c>
      <c r="P147" s="298" t="e">
        <f ca="1">+IF(AND(ISNUMBER(OFFSET('Water Data'!$H$4,0,10*ROW('Water Data'!H141))),'Data Summary'!CE147="Yes"),100-OFFSET('Water Data'!$H$4,0,10*ROW('Water Data'!H141)),NA())</f>
        <v>#N/A</v>
      </c>
      <c r="Q147" s="298" t="e">
        <f ca="1">+IF(AND(ISNUMBER(OFFSET('Water Data'!$H$6,0,10*ROW('Water Data'!H141))),'Data Summary'!CF147="Yes"),OFFSET('Water Data'!$H$6,0,10*ROW('Water Data'!H141)),NA())</f>
        <v>#N/A</v>
      </c>
      <c r="R147" s="298" t="e">
        <f ca="1">+IF(AND(ISNUMBER(OFFSET('Water Data'!$H$9,0,10*ROW('Water Data'!H141))),'Data Summary'!CG147="Yes"),OFFSET('Water Data'!$H$9,0,10*ROW('Water Data'!H141)),NA())</f>
        <v>#N/A</v>
      </c>
      <c r="S147" s="298" t="e">
        <f ca="1">+IF(AND(ISNUMBER(OFFSET('Water Data'!$I$4,0,10*ROW('Water Data'!I141))),'Data Summary'!CH147="Yes"),100-OFFSET('Water Data'!$I$4,0,10*ROW('Water Data'!I141)),NA())</f>
        <v>#N/A</v>
      </c>
      <c r="T147" s="298" t="e">
        <f ca="1">+IF(AND(ISNUMBER(OFFSET('Water Data'!$I$6,0,10*ROW('Water Data'!I141))),'Data Summary'!CI147="Yes"),OFFSET('Water Data'!$I$6,0,10*ROW('Water Data'!I141)),NA())</f>
        <v>#N/A</v>
      </c>
      <c r="U147" s="298" t="e">
        <f ca="1">+IF(AND(ISNUMBER(OFFSET('Water Data'!$I$9,0,10*ROW('Water Data'!I141))),'Data Summary'!CJ147="Yes"),OFFSET('Water Data'!$I$9,0,10*ROW('Water Data'!I141)),NA())</f>
        <v>#N/A</v>
      </c>
      <c r="V147" s="299" t="e">
        <f ca="1">+IF(AND(ISNUMBER(OFFSET('Sanitation Data'!$D$4,0,10*ROW('Sanitation Data'!D141))),'Data Summary'!CK147="Yes"),100-OFFSET('Sanitation Data'!$D$4,0,10*ROW('Sanitation Data'!D141)),NA())</f>
        <v>#N/A</v>
      </c>
      <c r="W147" s="299" t="e">
        <f ca="1">+IF(AND(ISNUMBER(OFFSET('Sanitation Data'!$D$6,0,10*ROW('Sanitation Data'!D141))),'Data Summary'!CL147="Yes"),OFFSET('Sanitation Data'!$D$6,0,10*ROW('Sanitation Data'!D141)),NA())</f>
        <v>#N/A</v>
      </c>
      <c r="X147" s="299" t="e">
        <f ca="1">+IF(AND(ISNUMBER(OFFSET('Sanitation Data'!$D$10,0,10*ROW('Sanitation Data'!D141))),'Data Summary'!CM147="Yes"),OFFSET('Sanitation Data'!$D$10,0,10*ROW('Sanitation Data'!D141)),NA())</f>
        <v>#N/A</v>
      </c>
      <c r="Y147" s="299" t="e">
        <f ca="1">+IF(AND(ISNUMBER(OFFSET('Sanitation Data'!$D$11,0,10*ROW('Sanitation Data'!D141))),'Data Summary'!CN147="Yes"),OFFSET('Sanitation Data'!$D$11,0,10*ROW('Sanitation Data'!D141)),NA())</f>
        <v>#N/A</v>
      </c>
      <c r="Z147" s="299" t="e">
        <f ca="1">+IF(AND(ISNUMBER(OFFSET('Sanitation Data'!$D$12,0,10*ROW('Sanitation Data'!D141))),'Data Summary'!CO147="Yes"),OFFSET('Sanitation Data'!$D$12,0,10*ROW('Sanitation Data'!D141)),NA())</f>
        <v>#N/A</v>
      </c>
      <c r="AA147" s="299" t="e">
        <f ca="1">+IF(AND(ISNUMBER(OFFSET('Sanitation Data'!$E$4,0,10*ROW('Sanitation Data'!E141))),'Data Summary'!CP147="Yes"),100-OFFSET('Sanitation Data'!$E$4,0,10*ROW('Sanitation Data'!E141)),NA())</f>
        <v>#N/A</v>
      </c>
      <c r="AB147" s="299" t="e">
        <f ca="1">+IF(AND(ISNUMBER(OFFSET('Sanitation Data'!$E$6,0,10*ROW('Sanitation Data'!E141))),'Data Summary'!CQ147="Yes"),OFFSET('Sanitation Data'!$E$6,0,10*ROW('Sanitation Data'!E141)),NA())</f>
        <v>#N/A</v>
      </c>
      <c r="AC147" s="299" t="e">
        <f ca="1">+IF(AND(ISNUMBER(OFFSET('Sanitation Data'!$E$10,0,10*ROW('Sanitation Data'!E141))),'Data Summary'!CR147="Yes"),OFFSET('Sanitation Data'!$E$10,0,10*ROW('Sanitation Data'!E141)),NA())</f>
        <v>#N/A</v>
      </c>
      <c r="AD147" s="299" t="e">
        <f ca="1">+IF(AND(ISNUMBER(OFFSET('Sanitation Data'!$E$11,0,10*ROW('Sanitation Data'!E141))),'Data Summary'!CS147="Yes"),OFFSET('Sanitation Data'!$E$11,0,10*ROW('Sanitation Data'!E141)),NA())</f>
        <v>#N/A</v>
      </c>
      <c r="AE147" s="299" t="e">
        <f ca="1">+IF(AND(ISNUMBER(OFFSET('Sanitation Data'!$E$12,0,10*ROW('Sanitation Data'!E141))),'Data Summary'!CT147="Yes"),OFFSET('Sanitation Data'!$E$12,0,10*ROW('Sanitation Data'!E141)),NA())</f>
        <v>#N/A</v>
      </c>
      <c r="AF147" s="299" t="e">
        <f ca="1">+IF(AND(ISNUMBER(OFFSET('Sanitation Data'!$F$4,0,10*ROW('Sanitation Data'!F141))),'Data Summary'!CU147="Yes"),100-OFFSET('Sanitation Data'!$F$4,0,10*ROW('Sanitation Data'!F141)),NA())</f>
        <v>#N/A</v>
      </c>
      <c r="AG147" s="299" t="e">
        <f ca="1">+IF(AND(ISNUMBER(OFFSET('Sanitation Data'!$F$6,0,10*ROW('Sanitation Data'!F141))),'Data Summary'!CV147="Yes"),OFFSET('Sanitation Data'!$F$6,0,10*ROW('Sanitation Data'!F141)),NA())</f>
        <v>#N/A</v>
      </c>
      <c r="AH147" s="299" t="e">
        <f ca="1">+IF(AND(ISNUMBER(OFFSET('Sanitation Data'!$F$10,0,10*ROW('Sanitation Data'!F141))),'Data Summary'!CW147="Yes"),OFFSET('Sanitation Data'!$F$10,0,10*ROW('Sanitation Data'!F141)),NA())</f>
        <v>#N/A</v>
      </c>
      <c r="AI147" s="299" t="e">
        <f ca="1">+IF(AND(ISNUMBER(OFFSET('Sanitation Data'!$F$11,0,10*ROW('Sanitation Data'!F141))),'Data Summary'!CX147="Yes"),OFFSET('Sanitation Data'!$F$11,0,10*ROW('Sanitation Data'!F141)),NA())</f>
        <v>#N/A</v>
      </c>
      <c r="AJ147" s="299" t="e">
        <f ca="1">+IF(AND(ISNUMBER(OFFSET('Sanitation Data'!$F$12,0,10*ROW('Sanitation Data'!F141))),'Data Summary'!CY147="Yes"),OFFSET('Sanitation Data'!$F$12,0,10*ROW('Sanitation Data'!F141)),NA())</f>
        <v>#N/A</v>
      </c>
      <c r="AK147" s="299" t="e">
        <f ca="1">+IF(AND(ISNUMBER(OFFSET('Sanitation Data'!$G$4,0,10*ROW('Sanitation Data'!G141))),'Data Summary'!CZ147="Yes"),100-OFFSET('Sanitation Data'!$G$4,0,10*ROW('Sanitation Data'!G141)),NA())</f>
        <v>#N/A</v>
      </c>
      <c r="AL147" s="299" t="e">
        <f ca="1">+IF(AND(ISNUMBER(OFFSET('Sanitation Data'!$G$6,0,10*ROW('Sanitation Data'!G141))),'Data Summary'!DA147="Yes"),OFFSET('Sanitation Data'!$G$6,0,10*ROW('Sanitation Data'!G141)),NA())</f>
        <v>#N/A</v>
      </c>
      <c r="AM147" s="299" t="e">
        <f ca="1">+IF(AND(ISNUMBER(OFFSET('Sanitation Data'!$G$10,0,10*ROW('Sanitation Data'!G141))),'Data Summary'!DB147="Yes"),OFFSET('Sanitation Data'!$G$10,0,10*ROW('Sanitation Data'!G141)),NA())</f>
        <v>#N/A</v>
      </c>
      <c r="AN147" s="299" t="e">
        <f ca="1">+IF(AND(ISNUMBER(OFFSET('Sanitation Data'!$G$11,0,10*ROW('Sanitation Data'!G141))),'Data Summary'!DC147="Yes"),OFFSET('Sanitation Data'!$G$11,0,10*ROW('Sanitation Data'!G141)),NA())</f>
        <v>#N/A</v>
      </c>
      <c r="AO147" s="299" t="e">
        <f ca="1">+IF(AND(ISNUMBER(OFFSET('Sanitation Data'!$G$12,0,10*ROW('Sanitation Data'!G141))),'Data Summary'!DD147="Yes"),OFFSET('Sanitation Data'!$G$12,0,10*ROW('Sanitation Data'!G141)),NA())</f>
        <v>#N/A</v>
      </c>
      <c r="AP147" s="299" t="e">
        <f ca="1">+IF(AND(ISNUMBER(OFFSET('Sanitation Data'!$H$4,0,10*ROW('Sanitation Data'!H141))),'Data Summary'!DE147="Yes"),100-OFFSET('Sanitation Data'!$H$4,0,10*ROW('Sanitation Data'!H141)),NA())</f>
        <v>#N/A</v>
      </c>
      <c r="AQ147" s="299" t="e">
        <f ca="1">+IF(AND(ISNUMBER(OFFSET('Sanitation Data'!$H$6,0,10*ROW('Sanitation Data'!H141))),'Data Summary'!DF147="Yes"),OFFSET('Sanitation Data'!$H$6,0,10*ROW('Sanitation Data'!H141)),NA())</f>
        <v>#N/A</v>
      </c>
      <c r="AR147" s="299" t="e">
        <f ca="1">+IF(AND(ISNUMBER(OFFSET('Sanitation Data'!$H$10,0,10*ROW('Sanitation Data'!H141))),'Data Summary'!DG147="Yes"),OFFSET('Sanitation Data'!$H$10,0,10*ROW('Sanitation Data'!H141)),NA())</f>
        <v>#N/A</v>
      </c>
      <c r="AS147" s="299" t="e">
        <f ca="1">+IF(AND(ISNUMBER(OFFSET('Sanitation Data'!$H$11,0,10*ROW('Sanitation Data'!H141))),'Data Summary'!DH147="Yes"),OFFSET('Sanitation Data'!$H$11,0,10*ROW('Sanitation Data'!H141)),NA())</f>
        <v>#N/A</v>
      </c>
      <c r="AT147" s="299" t="e">
        <f ca="1">+IF(AND(ISNUMBER(OFFSET('Sanitation Data'!$H$12,0,10*ROW('Sanitation Data'!H141))),'Data Summary'!DI147="Yes"),OFFSET('Sanitation Data'!$H$12,0,10*ROW('Sanitation Data'!H141)),NA())</f>
        <v>#N/A</v>
      </c>
      <c r="AU147" s="299" t="e">
        <f ca="1">+IF(AND(ISNUMBER(OFFSET('Sanitation Data'!$I$4,0,10*ROW('Sanitation Data'!I141))),'Data Summary'!DJ147="Yes"),100-OFFSET('Sanitation Data'!$I$4,0,10*ROW('Sanitation Data'!I141)),NA())</f>
        <v>#N/A</v>
      </c>
      <c r="AV147" s="299" t="e">
        <f ca="1">+IF(AND(ISNUMBER(OFFSET('Sanitation Data'!$I$6,0,10*ROW('Sanitation Data'!I141))),'Data Summary'!DK147="Yes"),OFFSET('Sanitation Data'!$I$6,0,10*ROW('Sanitation Data'!I141)),NA())</f>
        <v>#N/A</v>
      </c>
      <c r="AW147" s="299" t="e">
        <f ca="1">+IF(AND(ISNUMBER(OFFSET('Sanitation Data'!$I$10,0,10*ROW('Sanitation Data'!I141))),'Data Summary'!DL147="Yes"),OFFSET('Sanitation Data'!$I$10,0,10*ROW('Sanitation Data'!I141)),NA())</f>
        <v>#N/A</v>
      </c>
      <c r="AX147" s="299" t="e">
        <f ca="1">+IF(AND(ISNUMBER(OFFSET('Sanitation Data'!$I$11,0,10*ROW('Sanitation Data'!I141))),'Data Summary'!DM147="Yes"),OFFSET('Sanitation Data'!$I$11,0,10*ROW('Sanitation Data'!I141)),NA())</f>
        <v>#N/A</v>
      </c>
      <c r="AY147" s="299" t="e">
        <f ca="1">+IF(AND(ISNUMBER(OFFSET('Sanitation Data'!$I$12,0,10*ROW('Sanitation Data'!I141))),'Data Summary'!DN147="Yes"),OFFSET('Sanitation Data'!$I$12,0,10*ROW('Sanitation Data'!I141)),NA())</f>
        <v>#N/A</v>
      </c>
      <c r="AZ147" s="300" t="e">
        <f ca="1">+IF(AND(ISNUMBER(OFFSET('Hygiene Data'!$D$5,0,10*ROW('Hygiene Data'!D141))),'Data Summary'!DO147="Yes"),OFFSET('Hygiene Data'!$D$5,0,10*ROW('Hygiene Data'!D141)),NA())</f>
        <v>#N/A</v>
      </c>
      <c r="BA147" s="300" t="e">
        <f ca="1">+IF(AND(ISNUMBER(OFFSET('Hygiene Data'!$D$7,0,10*ROW('Hygiene Data'!D141))),'Data Summary'!DP147="Yes"),OFFSET('Hygiene Data'!$D$7,0,10*ROW('Hygiene Data'!D141)),NA())</f>
        <v>#N/A</v>
      </c>
      <c r="BB147" s="300" t="e">
        <f ca="1">+IF(AND(ISNUMBER(OFFSET('Hygiene Data'!$D$9,0,10*ROW('Hygiene Data'!D141))),'Data Summary'!DQ147="Yes"),OFFSET('Hygiene Data'!$D$9,0,10*ROW('Hygiene Data'!D141)),NA())</f>
        <v>#N/A</v>
      </c>
      <c r="BC147" s="300" t="e">
        <f ca="1">+IF(AND(ISNUMBER(OFFSET('Hygiene Data'!$E$5,0,10*ROW('Hygiene Data'!E141))),'Data Summary'!DR147="Yes"),OFFSET('Hygiene Data'!$E$5,0,10*ROW('Hygiene Data'!E141)),NA())</f>
        <v>#N/A</v>
      </c>
      <c r="BD147" s="300" t="e">
        <f ca="1">+IF(AND(ISNUMBER(OFFSET('Hygiene Data'!$E$7,0,10*ROW('Hygiene Data'!E141))),'Data Summary'!DS147="Yes"),OFFSET('Hygiene Data'!$E$7,0,10*ROW('Hygiene Data'!E141)),NA())</f>
        <v>#N/A</v>
      </c>
      <c r="BE147" s="300" t="e">
        <f ca="1">+IF(AND(ISNUMBER(OFFSET('Hygiene Data'!$E$9,0,10*ROW('Hygiene Data'!E141))),'Data Summary'!DT147="Yes"),OFFSET('Hygiene Data'!$E$9,0,10*ROW('Hygiene Data'!E141)),NA())</f>
        <v>#N/A</v>
      </c>
      <c r="BF147" s="300" t="e">
        <f ca="1">+IF(AND(ISNUMBER(OFFSET('Hygiene Data'!$F$5,0,10*ROW('Hygiene Data'!F141))),'Data Summary'!DU147="Yes"),OFFSET('Hygiene Data'!$F$5,0,10*ROW('Hygiene Data'!F141)),NA())</f>
        <v>#N/A</v>
      </c>
      <c r="BG147" s="300" t="e">
        <f ca="1">+IF(AND(ISNUMBER(OFFSET('Hygiene Data'!$F$7,0,10*ROW('Hygiene Data'!F141))),'Data Summary'!DV147="Yes"),OFFSET('Hygiene Data'!$F$7,0,10*ROW('Hygiene Data'!F141)),NA())</f>
        <v>#N/A</v>
      </c>
      <c r="BH147" s="300" t="e">
        <f ca="1">+IF(AND(ISNUMBER(OFFSET('Hygiene Data'!$F$9,0,10*ROW('Hygiene Data'!F141))),'Data Summary'!DW147="Yes"),OFFSET('Hygiene Data'!$F$9,0,10*ROW('Hygiene Data'!F141)),NA())</f>
        <v>#N/A</v>
      </c>
      <c r="BI147" s="300" t="e">
        <f ca="1">+IF(AND(ISNUMBER(OFFSET('Hygiene Data'!$G$5,0,10*ROW('Hygiene Data'!G141))),'Data Summary'!DX147="Yes"),OFFSET('Hygiene Data'!$G$5,0,10*ROW('Hygiene Data'!G141)),NA())</f>
        <v>#N/A</v>
      </c>
      <c r="BJ147" s="300" t="e">
        <f ca="1">+IF(AND(ISNUMBER(OFFSET('Hygiene Data'!$G$7,0,10*ROW('Hygiene Data'!G141))),'Data Summary'!DY147="Yes"),OFFSET('Hygiene Data'!$G$7,0,10*ROW('Hygiene Data'!G141)),NA())</f>
        <v>#N/A</v>
      </c>
      <c r="BK147" s="300" t="e">
        <f ca="1">+IF(AND(ISNUMBER(OFFSET('Hygiene Data'!$G$9,0,10*ROW('Hygiene Data'!G141))),'Data Summary'!DZ147="Yes"),OFFSET('Hygiene Data'!$G$9,0,10*ROW('Hygiene Data'!G141)),NA())</f>
        <v>#N/A</v>
      </c>
      <c r="BL147" s="300" t="e">
        <f ca="1">+IF(AND(ISNUMBER(OFFSET('Hygiene Data'!$H$5,0,10*ROW('Hygiene Data'!H141))),'Data Summary'!EA147="Yes"),OFFSET('Hygiene Data'!$H$5,0,10*ROW('Hygiene Data'!H141)),NA())</f>
        <v>#N/A</v>
      </c>
      <c r="BM147" s="300" t="e">
        <f ca="1">+IF(AND(ISNUMBER(OFFSET('Hygiene Data'!$H$7,0,10*ROW('Hygiene Data'!H141))),'Data Summary'!EB147="Yes"),OFFSET('Hygiene Data'!$H$7,0,10*ROW('Hygiene Data'!H141)),NA())</f>
        <v>#N/A</v>
      </c>
      <c r="BN147" s="300" t="e">
        <f ca="1">+IF(AND(ISNUMBER(OFFSET('Hygiene Data'!$H$9,0,10*ROW('Hygiene Data'!H141))),'Data Summary'!EC147="Yes"),OFFSET('Hygiene Data'!$H$9,0,10*ROW('Hygiene Data'!H141)),NA())</f>
        <v>#N/A</v>
      </c>
      <c r="BO147" s="300" t="e">
        <f ca="1">+IF(AND(ISNUMBER(OFFSET('Hygiene Data'!$I$5,0,10*ROW('Hygiene Data'!I141))),'Data Summary'!ED147="Yes"),OFFSET('Hygiene Data'!$I$5,0,10*ROW('Hygiene Data'!I141)),NA())</f>
        <v>#N/A</v>
      </c>
      <c r="BP147" s="300" t="e">
        <f ca="1">+IF(AND(ISNUMBER(OFFSET('Hygiene Data'!$I$7,0,10*ROW('Hygiene Data'!I141))),'Data Summary'!EE147="Yes"),OFFSET('Hygiene Data'!$I$7,0,10*ROW('Hygiene Data'!I141)),NA())</f>
        <v>#N/A</v>
      </c>
      <c r="BQ147" s="300" t="e">
        <f ca="1">+IF(AND(ISNUMBER(OFFSET('Hygiene Data'!$I$9,0,10*ROW('Hygiene Data'!I141))),'Data Summary'!EF147="Yes"),OFFSET('Hygiene Data'!$I$9,0,10*ROW('Hygiene Data'!I141)),NA())</f>
        <v>#N/A</v>
      </c>
    </row>
    <row r="148" spans="1:69" x14ac:dyDescent="0.2">
      <c r="A148" s="296" t="e">
        <f ca="1">+RIGHT('Data Summary'!A148,LEN('Data Summary'!A148)-9)</f>
        <v>#VALUE!</v>
      </c>
      <c r="B148" s="270" t="str">
        <f ca="1">+IF(ISTEXT('Data Summary'!B148),'Data Summary'!B148,"")</f>
        <v/>
      </c>
      <c r="C148" s="297" t="e">
        <f ca="1">+VALUE('Data Summary'!C148)</f>
        <v>#VALUE!</v>
      </c>
      <c r="D148" s="298" t="e">
        <f ca="1">+IF(AND(ISNUMBER(OFFSET('Water Data'!$D$4,0,10*ROW('Water Data'!D142))),'Data Summary'!BS148="Yes"),100-OFFSET('Water Data'!$D$4,0,10*ROW('Water Data'!D142)),NA())</f>
        <v>#N/A</v>
      </c>
      <c r="E148" s="298" t="e">
        <f ca="1">+IF(AND(ISNUMBER(OFFSET('Water Data'!$D$6,0,10*ROW('Water Data'!D142))),'Data Summary'!BT148="Yes"),OFFSET('Water Data'!$D$6,0,10*ROW('Water Data'!D142)),NA())</f>
        <v>#N/A</v>
      </c>
      <c r="F148" s="298" t="e">
        <f ca="1">+IF(AND(ISNUMBER(OFFSET('Water Data'!$D$9,0,10*ROW('Water Data'!D142))),'Data Summary'!BU148="Yes"),OFFSET('Water Data'!$D$9,0,10*ROW('Water Data'!D142)),NA())</f>
        <v>#N/A</v>
      </c>
      <c r="G148" s="298" t="e">
        <f ca="1">+IF(AND(ISNUMBER(OFFSET('Water Data'!$E$4,0,10*ROW('Water Data'!E142))),'Data Summary'!BV148="Yes"),100-OFFSET('Water Data'!$E$4,0,10*ROW('Water Data'!E142)),NA())</f>
        <v>#N/A</v>
      </c>
      <c r="H148" s="298" t="e">
        <f ca="1">+IF(AND(ISNUMBER(OFFSET('Water Data'!$E$6,0,10*ROW('Water Data'!E142))),'Data Summary'!BW148="Yes"),OFFSET('Water Data'!$E$6,0,10*ROW('Water Data'!E142)),NA())</f>
        <v>#N/A</v>
      </c>
      <c r="I148" s="298" t="e">
        <f ca="1">+IF(AND(ISNUMBER(OFFSET('Water Data'!$E$9,0,10*ROW('Water Data'!E142))),'Data Summary'!BX148="Yes"),OFFSET('Water Data'!$E$9,0,10*ROW('Water Data'!E142)),NA())</f>
        <v>#N/A</v>
      </c>
      <c r="J148" s="298" t="e">
        <f ca="1">+IF(AND(ISNUMBER(OFFSET('Water Data'!$F$4,0,10*ROW('Water Data'!F142))),'Data Summary'!BY148="Yes"),100-OFFSET('Water Data'!$F$4,0,10*ROW('Water Data'!F142)),NA())</f>
        <v>#N/A</v>
      </c>
      <c r="K148" s="298" t="e">
        <f ca="1">+IF(AND(ISNUMBER(OFFSET('Water Data'!$F$6,0,10*ROW('Water Data'!F142))),'Data Summary'!BZ148="Yes"),OFFSET('Water Data'!$F$6,0,10*ROW('Water Data'!F142)),NA())</f>
        <v>#N/A</v>
      </c>
      <c r="L148" s="298" t="e">
        <f ca="1">+IF(AND(ISNUMBER(OFFSET('Water Data'!$F$9,0,10*ROW('Water Data'!F142))),'Data Summary'!CA148="Yes"),OFFSET('Water Data'!$F$9,0,10*ROW('Water Data'!F142)),NA())</f>
        <v>#N/A</v>
      </c>
      <c r="M148" s="298" t="e">
        <f ca="1">+IF(AND(ISNUMBER(OFFSET('Water Data'!$G$4,0,10*ROW('Water Data'!G142))),'Data Summary'!CB148="Yes"),100-OFFSET('Water Data'!$G$4,0,10*ROW('Water Data'!G142)),NA())</f>
        <v>#N/A</v>
      </c>
      <c r="N148" s="298" t="e">
        <f ca="1">+IF(AND(ISNUMBER(OFFSET('Water Data'!$G$6,0,10*ROW('Water Data'!G142))),'Data Summary'!CC148="Yes"),OFFSET('Water Data'!$G$6,0,10*ROW('Water Data'!G142)),NA())</f>
        <v>#N/A</v>
      </c>
      <c r="O148" s="298" t="e">
        <f ca="1">+IF(AND(ISNUMBER(OFFSET('Water Data'!$G$9,0,10*ROW('Water Data'!G142))),'Data Summary'!CD148="Yes"),OFFSET('Water Data'!$G$9,0,10*ROW('Water Data'!G142)),NA())</f>
        <v>#N/A</v>
      </c>
      <c r="P148" s="298" t="e">
        <f ca="1">+IF(AND(ISNUMBER(OFFSET('Water Data'!$H$4,0,10*ROW('Water Data'!H142))),'Data Summary'!CE148="Yes"),100-OFFSET('Water Data'!$H$4,0,10*ROW('Water Data'!H142)),NA())</f>
        <v>#N/A</v>
      </c>
      <c r="Q148" s="298" t="e">
        <f ca="1">+IF(AND(ISNUMBER(OFFSET('Water Data'!$H$6,0,10*ROW('Water Data'!H142))),'Data Summary'!CF148="Yes"),OFFSET('Water Data'!$H$6,0,10*ROW('Water Data'!H142)),NA())</f>
        <v>#N/A</v>
      </c>
      <c r="R148" s="298" t="e">
        <f ca="1">+IF(AND(ISNUMBER(OFFSET('Water Data'!$H$9,0,10*ROW('Water Data'!H142))),'Data Summary'!CG148="Yes"),OFFSET('Water Data'!$H$9,0,10*ROW('Water Data'!H142)),NA())</f>
        <v>#N/A</v>
      </c>
      <c r="S148" s="298" t="e">
        <f ca="1">+IF(AND(ISNUMBER(OFFSET('Water Data'!$I$4,0,10*ROW('Water Data'!I142))),'Data Summary'!CH148="Yes"),100-OFFSET('Water Data'!$I$4,0,10*ROW('Water Data'!I142)),NA())</f>
        <v>#N/A</v>
      </c>
      <c r="T148" s="298" t="e">
        <f ca="1">+IF(AND(ISNUMBER(OFFSET('Water Data'!$I$6,0,10*ROW('Water Data'!I142))),'Data Summary'!CI148="Yes"),OFFSET('Water Data'!$I$6,0,10*ROW('Water Data'!I142)),NA())</f>
        <v>#N/A</v>
      </c>
      <c r="U148" s="298" t="e">
        <f ca="1">+IF(AND(ISNUMBER(OFFSET('Water Data'!$I$9,0,10*ROW('Water Data'!I142))),'Data Summary'!CJ148="Yes"),OFFSET('Water Data'!$I$9,0,10*ROW('Water Data'!I142)),NA())</f>
        <v>#N/A</v>
      </c>
      <c r="V148" s="299" t="e">
        <f ca="1">+IF(AND(ISNUMBER(OFFSET('Sanitation Data'!$D$4,0,10*ROW('Sanitation Data'!D142))),'Data Summary'!CK148="Yes"),100-OFFSET('Sanitation Data'!$D$4,0,10*ROW('Sanitation Data'!D142)),NA())</f>
        <v>#N/A</v>
      </c>
      <c r="W148" s="299" t="e">
        <f ca="1">+IF(AND(ISNUMBER(OFFSET('Sanitation Data'!$D$6,0,10*ROW('Sanitation Data'!D142))),'Data Summary'!CL148="Yes"),OFFSET('Sanitation Data'!$D$6,0,10*ROW('Sanitation Data'!D142)),NA())</f>
        <v>#N/A</v>
      </c>
      <c r="X148" s="299" t="e">
        <f ca="1">+IF(AND(ISNUMBER(OFFSET('Sanitation Data'!$D$10,0,10*ROW('Sanitation Data'!D142))),'Data Summary'!CM148="Yes"),OFFSET('Sanitation Data'!$D$10,0,10*ROW('Sanitation Data'!D142)),NA())</f>
        <v>#N/A</v>
      </c>
      <c r="Y148" s="299" t="e">
        <f ca="1">+IF(AND(ISNUMBER(OFFSET('Sanitation Data'!$D$11,0,10*ROW('Sanitation Data'!D142))),'Data Summary'!CN148="Yes"),OFFSET('Sanitation Data'!$D$11,0,10*ROW('Sanitation Data'!D142)),NA())</f>
        <v>#N/A</v>
      </c>
      <c r="Z148" s="299" t="e">
        <f ca="1">+IF(AND(ISNUMBER(OFFSET('Sanitation Data'!$D$12,0,10*ROW('Sanitation Data'!D142))),'Data Summary'!CO148="Yes"),OFFSET('Sanitation Data'!$D$12,0,10*ROW('Sanitation Data'!D142)),NA())</f>
        <v>#N/A</v>
      </c>
      <c r="AA148" s="299" t="e">
        <f ca="1">+IF(AND(ISNUMBER(OFFSET('Sanitation Data'!$E$4,0,10*ROW('Sanitation Data'!E142))),'Data Summary'!CP148="Yes"),100-OFFSET('Sanitation Data'!$E$4,0,10*ROW('Sanitation Data'!E142)),NA())</f>
        <v>#N/A</v>
      </c>
      <c r="AB148" s="299" t="e">
        <f ca="1">+IF(AND(ISNUMBER(OFFSET('Sanitation Data'!$E$6,0,10*ROW('Sanitation Data'!E142))),'Data Summary'!CQ148="Yes"),OFFSET('Sanitation Data'!$E$6,0,10*ROW('Sanitation Data'!E142)),NA())</f>
        <v>#N/A</v>
      </c>
      <c r="AC148" s="299" t="e">
        <f ca="1">+IF(AND(ISNUMBER(OFFSET('Sanitation Data'!$E$10,0,10*ROW('Sanitation Data'!E142))),'Data Summary'!CR148="Yes"),OFFSET('Sanitation Data'!$E$10,0,10*ROW('Sanitation Data'!E142)),NA())</f>
        <v>#N/A</v>
      </c>
      <c r="AD148" s="299" t="e">
        <f ca="1">+IF(AND(ISNUMBER(OFFSET('Sanitation Data'!$E$11,0,10*ROW('Sanitation Data'!E142))),'Data Summary'!CS148="Yes"),OFFSET('Sanitation Data'!$E$11,0,10*ROW('Sanitation Data'!E142)),NA())</f>
        <v>#N/A</v>
      </c>
      <c r="AE148" s="299" t="e">
        <f ca="1">+IF(AND(ISNUMBER(OFFSET('Sanitation Data'!$E$12,0,10*ROW('Sanitation Data'!E142))),'Data Summary'!CT148="Yes"),OFFSET('Sanitation Data'!$E$12,0,10*ROW('Sanitation Data'!E142)),NA())</f>
        <v>#N/A</v>
      </c>
      <c r="AF148" s="299" t="e">
        <f ca="1">+IF(AND(ISNUMBER(OFFSET('Sanitation Data'!$F$4,0,10*ROW('Sanitation Data'!F142))),'Data Summary'!CU148="Yes"),100-OFFSET('Sanitation Data'!$F$4,0,10*ROW('Sanitation Data'!F142)),NA())</f>
        <v>#N/A</v>
      </c>
      <c r="AG148" s="299" t="e">
        <f ca="1">+IF(AND(ISNUMBER(OFFSET('Sanitation Data'!$F$6,0,10*ROW('Sanitation Data'!F142))),'Data Summary'!CV148="Yes"),OFFSET('Sanitation Data'!$F$6,0,10*ROW('Sanitation Data'!F142)),NA())</f>
        <v>#N/A</v>
      </c>
      <c r="AH148" s="299" t="e">
        <f ca="1">+IF(AND(ISNUMBER(OFFSET('Sanitation Data'!$F$10,0,10*ROW('Sanitation Data'!F142))),'Data Summary'!CW148="Yes"),OFFSET('Sanitation Data'!$F$10,0,10*ROW('Sanitation Data'!F142)),NA())</f>
        <v>#N/A</v>
      </c>
      <c r="AI148" s="299" t="e">
        <f ca="1">+IF(AND(ISNUMBER(OFFSET('Sanitation Data'!$F$11,0,10*ROW('Sanitation Data'!F142))),'Data Summary'!CX148="Yes"),OFFSET('Sanitation Data'!$F$11,0,10*ROW('Sanitation Data'!F142)),NA())</f>
        <v>#N/A</v>
      </c>
      <c r="AJ148" s="299" t="e">
        <f ca="1">+IF(AND(ISNUMBER(OFFSET('Sanitation Data'!$F$12,0,10*ROW('Sanitation Data'!F142))),'Data Summary'!CY148="Yes"),OFFSET('Sanitation Data'!$F$12,0,10*ROW('Sanitation Data'!F142)),NA())</f>
        <v>#N/A</v>
      </c>
      <c r="AK148" s="299" t="e">
        <f ca="1">+IF(AND(ISNUMBER(OFFSET('Sanitation Data'!$G$4,0,10*ROW('Sanitation Data'!G142))),'Data Summary'!CZ148="Yes"),100-OFFSET('Sanitation Data'!$G$4,0,10*ROW('Sanitation Data'!G142)),NA())</f>
        <v>#N/A</v>
      </c>
      <c r="AL148" s="299" t="e">
        <f ca="1">+IF(AND(ISNUMBER(OFFSET('Sanitation Data'!$G$6,0,10*ROW('Sanitation Data'!G142))),'Data Summary'!DA148="Yes"),OFFSET('Sanitation Data'!$G$6,0,10*ROW('Sanitation Data'!G142)),NA())</f>
        <v>#N/A</v>
      </c>
      <c r="AM148" s="299" t="e">
        <f ca="1">+IF(AND(ISNUMBER(OFFSET('Sanitation Data'!$G$10,0,10*ROW('Sanitation Data'!G142))),'Data Summary'!DB148="Yes"),OFFSET('Sanitation Data'!$G$10,0,10*ROW('Sanitation Data'!G142)),NA())</f>
        <v>#N/A</v>
      </c>
      <c r="AN148" s="299" t="e">
        <f ca="1">+IF(AND(ISNUMBER(OFFSET('Sanitation Data'!$G$11,0,10*ROW('Sanitation Data'!G142))),'Data Summary'!DC148="Yes"),OFFSET('Sanitation Data'!$G$11,0,10*ROW('Sanitation Data'!G142)),NA())</f>
        <v>#N/A</v>
      </c>
      <c r="AO148" s="299" t="e">
        <f ca="1">+IF(AND(ISNUMBER(OFFSET('Sanitation Data'!$G$12,0,10*ROW('Sanitation Data'!G142))),'Data Summary'!DD148="Yes"),OFFSET('Sanitation Data'!$G$12,0,10*ROW('Sanitation Data'!G142)),NA())</f>
        <v>#N/A</v>
      </c>
      <c r="AP148" s="299" t="e">
        <f ca="1">+IF(AND(ISNUMBER(OFFSET('Sanitation Data'!$H$4,0,10*ROW('Sanitation Data'!H142))),'Data Summary'!DE148="Yes"),100-OFFSET('Sanitation Data'!$H$4,0,10*ROW('Sanitation Data'!H142)),NA())</f>
        <v>#N/A</v>
      </c>
      <c r="AQ148" s="299" t="e">
        <f ca="1">+IF(AND(ISNUMBER(OFFSET('Sanitation Data'!$H$6,0,10*ROW('Sanitation Data'!H142))),'Data Summary'!DF148="Yes"),OFFSET('Sanitation Data'!$H$6,0,10*ROW('Sanitation Data'!H142)),NA())</f>
        <v>#N/A</v>
      </c>
      <c r="AR148" s="299" t="e">
        <f ca="1">+IF(AND(ISNUMBER(OFFSET('Sanitation Data'!$H$10,0,10*ROW('Sanitation Data'!H142))),'Data Summary'!DG148="Yes"),OFFSET('Sanitation Data'!$H$10,0,10*ROW('Sanitation Data'!H142)),NA())</f>
        <v>#N/A</v>
      </c>
      <c r="AS148" s="299" t="e">
        <f ca="1">+IF(AND(ISNUMBER(OFFSET('Sanitation Data'!$H$11,0,10*ROW('Sanitation Data'!H142))),'Data Summary'!DH148="Yes"),OFFSET('Sanitation Data'!$H$11,0,10*ROW('Sanitation Data'!H142)),NA())</f>
        <v>#N/A</v>
      </c>
      <c r="AT148" s="299" t="e">
        <f ca="1">+IF(AND(ISNUMBER(OFFSET('Sanitation Data'!$H$12,0,10*ROW('Sanitation Data'!H142))),'Data Summary'!DI148="Yes"),OFFSET('Sanitation Data'!$H$12,0,10*ROW('Sanitation Data'!H142)),NA())</f>
        <v>#N/A</v>
      </c>
      <c r="AU148" s="299" t="e">
        <f ca="1">+IF(AND(ISNUMBER(OFFSET('Sanitation Data'!$I$4,0,10*ROW('Sanitation Data'!I142))),'Data Summary'!DJ148="Yes"),100-OFFSET('Sanitation Data'!$I$4,0,10*ROW('Sanitation Data'!I142)),NA())</f>
        <v>#N/A</v>
      </c>
      <c r="AV148" s="299" t="e">
        <f ca="1">+IF(AND(ISNUMBER(OFFSET('Sanitation Data'!$I$6,0,10*ROW('Sanitation Data'!I142))),'Data Summary'!DK148="Yes"),OFFSET('Sanitation Data'!$I$6,0,10*ROW('Sanitation Data'!I142)),NA())</f>
        <v>#N/A</v>
      </c>
      <c r="AW148" s="299" t="e">
        <f ca="1">+IF(AND(ISNUMBER(OFFSET('Sanitation Data'!$I$10,0,10*ROW('Sanitation Data'!I142))),'Data Summary'!DL148="Yes"),OFFSET('Sanitation Data'!$I$10,0,10*ROW('Sanitation Data'!I142)),NA())</f>
        <v>#N/A</v>
      </c>
      <c r="AX148" s="299" t="e">
        <f ca="1">+IF(AND(ISNUMBER(OFFSET('Sanitation Data'!$I$11,0,10*ROW('Sanitation Data'!I142))),'Data Summary'!DM148="Yes"),OFFSET('Sanitation Data'!$I$11,0,10*ROW('Sanitation Data'!I142)),NA())</f>
        <v>#N/A</v>
      </c>
      <c r="AY148" s="299" t="e">
        <f ca="1">+IF(AND(ISNUMBER(OFFSET('Sanitation Data'!$I$12,0,10*ROW('Sanitation Data'!I142))),'Data Summary'!DN148="Yes"),OFFSET('Sanitation Data'!$I$12,0,10*ROW('Sanitation Data'!I142)),NA())</f>
        <v>#N/A</v>
      </c>
      <c r="AZ148" s="300" t="e">
        <f ca="1">+IF(AND(ISNUMBER(OFFSET('Hygiene Data'!$D$5,0,10*ROW('Hygiene Data'!D142))),'Data Summary'!DO148="Yes"),OFFSET('Hygiene Data'!$D$5,0,10*ROW('Hygiene Data'!D142)),NA())</f>
        <v>#N/A</v>
      </c>
      <c r="BA148" s="300" t="e">
        <f ca="1">+IF(AND(ISNUMBER(OFFSET('Hygiene Data'!$D$7,0,10*ROW('Hygiene Data'!D142))),'Data Summary'!DP148="Yes"),OFFSET('Hygiene Data'!$D$7,0,10*ROW('Hygiene Data'!D142)),NA())</f>
        <v>#N/A</v>
      </c>
      <c r="BB148" s="300" t="e">
        <f ca="1">+IF(AND(ISNUMBER(OFFSET('Hygiene Data'!$D$9,0,10*ROW('Hygiene Data'!D142))),'Data Summary'!DQ148="Yes"),OFFSET('Hygiene Data'!$D$9,0,10*ROW('Hygiene Data'!D142)),NA())</f>
        <v>#N/A</v>
      </c>
      <c r="BC148" s="300" t="e">
        <f ca="1">+IF(AND(ISNUMBER(OFFSET('Hygiene Data'!$E$5,0,10*ROW('Hygiene Data'!E142))),'Data Summary'!DR148="Yes"),OFFSET('Hygiene Data'!$E$5,0,10*ROW('Hygiene Data'!E142)),NA())</f>
        <v>#N/A</v>
      </c>
      <c r="BD148" s="300" t="e">
        <f ca="1">+IF(AND(ISNUMBER(OFFSET('Hygiene Data'!$E$7,0,10*ROW('Hygiene Data'!E142))),'Data Summary'!DS148="Yes"),OFFSET('Hygiene Data'!$E$7,0,10*ROW('Hygiene Data'!E142)),NA())</f>
        <v>#N/A</v>
      </c>
      <c r="BE148" s="300" t="e">
        <f ca="1">+IF(AND(ISNUMBER(OFFSET('Hygiene Data'!$E$9,0,10*ROW('Hygiene Data'!E142))),'Data Summary'!DT148="Yes"),OFFSET('Hygiene Data'!$E$9,0,10*ROW('Hygiene Data'!E142)),NA())</f>
        <v>#N/A</v>
      </c>
      <c r="BF148" s="300" t="e">
        <f ca="1">+IF(AND(ISNUMBER(OFFSET('Hygiene Data'!$F$5,0,10*ROW('Hygiene Data'!F142))),'Data Summary'!DU148="Yes"),OFFSET('Hygiene Data'!$F$5,0,10*ROW('Hygiene Data'!F142)),NA())</f>
        <v>#N/A</v>
      </c>
      <c r="BG148" s="300" t="e">
        <f ca="1">+IF(AND(ISNUMBER(OFFSET('Hygiene Data'!$F$7,0,10*ROW('Hygiene Data'!F142))),'Data Summary'!DV148="Yes"),OFFSET('Hygiene Data'!$F$7,0,10*ROW('Hygiene Data'!F142)),NA())</f>
        <v>#N/A</v>
      </c>
      <c r="BH148" s="300" t="e">
        <f ca="1">+IF(AND(ISNUMBER(OFFSET('Hygiene Data'!$F$9,0,10*ROW('Hygiene Data'!F142))),'Data Summary'!DW148="Yes"),OFFSET('Hygiene Data'!$F$9,0,10*ROW('Hygiene Data'!F142)),NA())</f>
        <v>#N/A</v>
      </c>
      <c r="BI148" s="300" t="e">
        <f ca="1">+IF(AND(ISNUMBER(OFFSET('Hygiene Data'!$G$5,0,10*ROW('Hygiene Data'!G142))),'Data Summary'!DX148="Yes"),OFFSET('Hygiene Data'!$G$5,0,10*ROW('Hygiene Data'!G142)),NA())</f>
        <v>#N/A</v>
      </c>
      <c r="BJ148" s="300" t="e">
        <f ca="1">+IF(AND(ISNUMBER(OFFSET('Hygiene Data'!$G$7,0,10*ROW('Hygiene Data'!G142))),'Data Summary'!DY148="Yes"),OFFSET('Hygiene Data'!$G$7,0,10*ROW('Hygiene Data'!G142)),NA())</f>
        <v>#N/A</v>
      </c>
      <c r="BK148" s="300" t="e">
        <f ca="1">+IF(AND(ISNUMBER(OFFSET('Hygiene Data'!$G$9,0,10*ROW('Hygiene Data'!G142))),'Data Summary'!DZ148="Yes"),OFFSET('Hygiene Data'!$G$9,0,10*ROW('Hygiene Data'!G142)),NA())</f>
        <v>#N/A</v>
      </c>
      <c r="BL148" s="300" t="e">
        <f ca="1">+IF(AND(ISNUMBER(OFFSET('Hygiene Data'!$H$5,0,10*ROW('Hygiene Data'!H142))),'Data Summary'!EA148="Yes"),OFFSET('Hygiene Data'!$H$5,0,10*ROW('Hygiene Data'!H142)),NA())</f>
        <v>#N/A</v>
      </c>
      <c r="BM148" s="300" t="e">
        <f ca="1">+IF(AND(ISNUMBER(OFFSET('Hygiene Data'!$H$7,0,10*ROW('Hygiene Data'!H142))),'Data Summary'!EB148="Yes"),OFFSET('Hygiene Data'!$H$7,0,10*ROW('Hygiene Data'!H142)),NA())</f>
        <v>#N/A</v>
      </c>
      <c r="BN148" s="300" t="e">
        <f ca="1">+IF(AND(ISNUMBER(OFFSET('Hygiene Data'!$H$9,0,10*ROW('Hygiene Data'!H142))),'Data Summary'!EC148="Yes"),OFFSET('Hygiene Data'!$H$9,0,10*ROW('Hygiene Data'!H142)),NA())</f>
        <v>#N/A</v>
      </c>
      <c r="BO148" s="300" t="e">
        <f ca="1">+IF(AND(ISNUMBER(OFFSET('Hygiene Data'!$I$5,0,10*ROW('Hygiene Data'!I142))),'Data Summary'!ED148="Yes"),OFFSET('Hygiene Data'!$I$5,0,10*ROW('Hygiene Data'!I142)),NA())</f>
        <v>#N/A</v>
      </c>
      <c r="BP148" s="300" t="e">
        <f ca="1">+IF(AND(ISNUMBER(OFFSET('Hygiene Data'!$I$7,0,10*ROW('Hygiene Data'!I142))),'Data Summary'!EE148="Yes"),OFFSET('Hygiene Data'!$I$7,0,10*ROW('Hygiene Data'!I142)),NA())</f>
        <v>#N/A</v>
      </c>
      <c r="BQ148" s="300" t="e">
        <f ca="1">+IF(AND(ISNUMBER(OFFSET('Hygiene Data'!$I$9,0,10*ROW('Hygiene Data'!I142))),'Data Summary'!EF148="Yes"),OFFSET('Hygiene Data'!$I$9,0,10*ROW('Hygiene Data'!I142)),NA())</f>
        <v>#N/A</v>
      </c>
    </row>
    <row r="149" spans="1:69" x14ac:dyDescent="0.2">
      <c r="A149" s="296" t="e">
        <f ca="1">+RIGHT('Data Summary'!A149,LEN('Data Summary'!A149)-9)</f>
        <v>#VALUE!</v>
      </c>
      <c r="B149" s="270" t="str">
        <f ca="1">+IF(ISTEXT('Data Summary'!B149),'Data Summary'!B149,"")</f>
        <v/>
      </c>
      <c r="C149" s="297" t="e">
        <f ca="1">+VALUE('Data Summary'!C149)</f>
        <v>#VALUE!</v>
      </c>
      <c r="D149" s="298" t="e">
        <f ca="1">+IF(AND(ISNUMBER(OFFSET('Water Data'!$D$4,0,10*ROW('Water Data'!D143))),'Data Summary'!BS149="Yes"),100-OFFSET('Water Data'!$D$4,0,10*ROW('Water Data'!D143)),NA())</f>
        <v>#N/A</v>
      </c>
      <c r="E149" s="298" t="e">
        <f ca="1">+IF(AND(ISNUMBER(OFFSET('Water Data'!$D$6,0,10*ROW('Water Data'!D143))),'Data Summary'!BT149="Yes"),OFFSET('Water Data'!$D$6,0,10*ROW('Water Data'!D143)),NA())</f>
        <v>#N/A</v>
      </c>
      <c r="F149" s="298" t="e">
        <f ca="1">+IF(AND(ISNUMBER(OFFSET('Water Data'!$D$9,0,10*ROW('Water Data'!D143))),'Data Summary'!BU149="Yes"),OFFSET('Water Data'!$D$9,0,10*ROW('Water Data'!D143)),NA())</f>
        <v>#N/A</v>
      </c>
      <c r="G149" s="298" t="e">
        <f ca="1">+IF(AND(ISNUMBER(OFFSET('Water Data'!$E$4,0,10*ROW('Water Data'!E143))),'Data Summary'!BV149="Yes"),100-OFFSET('Water Data'!$E$4,0,10*ROW('Water Data'!E143)),NA())</f>
        <v>#N/A</v>
      </c>
      <c r="H149" s="298" t="e">
        <f ca="1">+IF(AND(ISNUMBER(OFFSET('Water Data'!$E$6,0,10*ROW('Water Data'!E143))),'Data Summary'!BW149="Yes"),OFFSET('Water Data'!$E$6,0,10*ROW('Water Data'!E143)),NA())</f>
        <v>#N/A</v>
      </c>
      <c r="I149" s="298" t="e">
        <f ca="1">+IF(AND(ISNUMBER(OFFSET('Water Data'!$E$9,0,10*ROW('Water Data'!E143))),'Data Summary'!BX149="Yes"),OFFSET('Water Data'!$E$9,0,10*ROW('Water Data'!E143)),NA())</f>
        <v>#N/A</v>
      </c>
      <c r="J149" s="298" t="e">
        <f ca="1">+IF(AND(ISNUMBER(OFFSET('Water Data'!$F$4,0,10*ROW('Water Data'!F143))),'Data Summary'!BY149="Yes"),100-OFFSET('Water Data'!$F$4,0,10*ROW('Water Data'!F143)),NA())</f>
        <v>#N/A</v>
      </c>
      <c r="K149" s="298" t="e">
        <f ca="1">+IF(AND(ISNUMBER(OFFSET('Water Data'!$F$6,0,10*ROW('Water Data'!F143))),'Data Summary'!BZ149="Yes"),OFFSET('Water Data'!$F$6,0,10*ROW('Water Data'!F143)),NA())</f>
        <v>#N/A</v>
      </c>
      <c r="L149" s="298" t="e">
        <f ca="1">+IF(AND(ISNUMBER(OFFSET('Water Data'!$F$9,0,10*ROW('Water Data'!F143))),'Data Summary'!CA149="Yes"),OFFSET('Water Data'!$F$9,0,10*ROW('Water Data'!F143)),NA())</f>
        <v>#N/A</v>
      </c>
      <c r="M149" s="298" t="e">
        <f ca="1">+IF(AND(ISNUMBER(OFFSET('Water Data'!$G$4,0,10*ROW('Water Data'!G143))),'Data Summary'!CB149="Yes"),100-OFFSET('Water Data'!$G$4,0,10*ROW('Water Data'!G143)),NA())</f>
        <v>#N/A</v>
      </c>
      <c r="N149" s="298" t="e">
        <f ca="1">+IF(AND(ISNUMBER(OFFSET('Water Data'!$G$6,0,10*ROW('Water Data'!G143))),'Data Summary'!CC149="Yes"),OFFSET('Water Data'!$G$6,0,10*ROW('Water Data'!G143)),NA())</f>
        <v>#N/A</v>
      </c>
      <c r="O149" s="298" t="e">
        <f ca="1">+IF(AND(ISNUMBER(OFFSET('Water Data'!$G$9,0,10*ROW('Water Data'!G143))),'Data Summary'!CD149="Yes"),OFFSET('Water Data'!$G$9,0,10*ROW('Water Data'!G143)),NA())</f>
        <v>#N/A</v>
      </c>
      <c r="P149" s="298" t="e">
        <f ca="1">+IF(AND(ISNUMBER(OFFSET('Water Data'!$H$4,0,10*ROW('Water Data'!H143))),'Data Summary'!CE149="Yes"),100-OFFSET('Water Data'!$H$4,0,10*ROW('Water Data'!H143)),NA())</f>
        <v>#N/A</v>
      </c>
      <c r="Q149" s="298" t="e">
        <f ca="1">+IF(AND(ISNUMBER(OFFSET('Water Data'!$H$6,0,10*ROW('Water Data'!H143))),'Data Summary'!CF149="Yes"),OFFSET('Water Data'!$H$6,0,10*ROW('Water Data'!H143)),NA())</f>
        <v>#N/A</v>
      </c>
      <c r="R149" s="298" t="e">
        <f ca="1">+IF(AND(ISNUMBER(OFFSET('Water Data'!$H$9,0,10*ROW('Water Data'!H143))),'Data Summary'!CG149="Yes"),OFFSET('Water Data'!$H$9,0,10*ROW('Water Data'!H143)),NA())</f>
        <v>#N/A</v>
      </c>
      <c r="S149" s="298" t="e">
        <f ca="1">+IF(AND(ISNUMBER(OFFSET('Water Data'!$I$4,0,10*ROW('Water Data'!I143))),'Data Summary'!CH149="Yes"),100-OFFSET('Water Data'!$I$4,0,10*ROW('Water Data'!I143)),NA())</f>
        <v>#N/A</v>
      </c>
      <c r="T149" s="298" t="e">
        <f ca="1">+IF(AND(ISNUMBER(OFFSET('Water Data'!$I$6,0,10*ROW('Water Data'!I143))),'Data Summary'!CI149="Yes"),OFFSET('Water Data'!$I$6,0,10*ROW('Water Data'!I143)),NA())</f>
        <v>#N/A</v>
      </c>
      <c r="U149" s="298" t="e">
        <f ca="1">+IF(AND(ISNUMBER(OFFSET('Water Data'!$I$9,0,10*ROW('Water Data'!I143))),'Data Summary'!CJ149="Yes"),OFFSET('Water Data'!$I$9,0,10*ROW('Water Data'!I143)),NA())</f>
        <v>#N/A</v>
      </c>
      <c r="V149" s="299" t="e">
        <f ca="1">+IF(AND(ISNUMBER(OFFSET('Sanitation Data'!$D$4,0,10*ROW('Sanitation Data'!D143))),'Data Summary'!CK149="Yes"),100-OFFSET('Sanitation Data'!$D$4,0,10*ROW('Sanitation Data'!D143)),NA())</f>
        <v>#N/A</v>
      </c>
      <c r="W149" s="299" t="e">
        <f ca="1">+IF(AND(ISNUMBER(OFFSET('Sanitation Data'!$D$6,0,10*ROW('Sanitation Data'!D143))),'Data Summary'!CL149="Yes"),OFFSET('Sanitation Data'!$D$6,0,10*ROW('Sanitation Data'!D143)),NA())</f>
        <v>#N/A</v>
      </c>
      <c r="X149" s="299" t="e">
        <f ca="1">+IF(AND(ISNUMBER(OFFSET('Sanitation Data'!$D$10,0,10*ROW('Sanitation Data'!D143))),'Data Summary'!CM149="Yes"),OFFSET('Sanitation Data'!$D$10,0,10*ROW('Sanitation Data'!D143)),NA())</f>
        <v>#N/A</v>
      </c>
      <c r="Y149" s="299" t="e">
        <f ca="1">+IF(AND(ISNUMBER(OFFSET('Sanitation Data'!$D$11,0,10*ROW('Sanitation Data'!D143))),'Data Summary'!CN149="Yes"),OFFSET('Sanitation Data'!$D$11,0,10*ROW('Sanitation Data'!D143)),NA())</f>
        <v>#N/A</v>
      </c>
      <c r="Z149" s="299" t="e">
        <f ca="1">+IF(AND(ISNUMBER(OFFSET('Sanitation Data'!$D$12,0,10*ROW('Sanitation Data'!D143))),'Data Summary'!CO149="Yes"),OFFSET('Sanitation Data'!$D$12,0,10*ROW('Sanitation Data'!D143)),NA())</f>
        <v>#N/A</v>
      </c>
      <c r="AA149" s="299" t="e">
        <f ca="1">+IF(AND(ISNUMBER(OFFSET('Sanitation Data'!$E$4,0,10*ROW('Sanitation Data'!E143))),'Data Summary'!CP149="Yes"),100-OFFSET('Sanitation Data'!$E$4,0,10*ROW('Sanitation Data'!E143)),NA())</f>
        <v>#N/A</v>
      </c>
      <c r="AB149" s="299" t="e">
        <f ca="1">+IF(AND(ISNUMBER(OFFSET('Sanitation Data'!$E$6,0,10*ROW('Sanitation Data'!E143))),'Data Summary'!CQ149="Yes"),OFFSET('Sanitation Data'!$E$6,0,10*ROW('Sanitation Data'!E143)),NA())</f>
        <v>#N/A</v>
      </c>
      <c r="AC149" s="299" t="e">
        <f ca="1">+IF(AND(ISNUMBER(OFFSET('Sanitation Data'!$E$10,0,10*ROW('Sanitation Data'!E143))),'Data Summary'!CR149="Yes"),OFFSET('Sanitation Data'!$E$10,0,10*ROW('Sanitation Data'!E143)),NA())</f>
        <v>#N/A</v>
      </c>
      <c r="AD149" s="299" t="e">
        <f ca="1">+IF(AND(ISNUMBER(OFFSET('Sanitation Data'!$E$11,0,10*ROW('Sanitation Data'!E143))),'Data Summary'!CS149="Yes"),OFFSET('Sanitation Data'!$E$11,0,10*ROW('Sanitation Data'!E143)),NA())</f>
        <v>#N/A</v>
      </c>
      <c r="AE149" s="299" t="e">
        <f ca="1">+IF(AND(ISNUMBER(OFFSET('Sanitation Data'!$E$12,0,10*ROW('Sanitation Data'!E143))),'Data Summary'!CT149="Yes"),OFFSET('Sanitation Data'!$E$12,0,10*ROW('Sanitation Data'!E143)),NA())</f>
        <v>#N/A</v>
      </c>
      <c r="AF149" s="299" t="e">
        <f ca="1">+IF(AND(ISNUMBER(OFFSET('Sanitation Data'!$F$4,0,10*ROW('Sanitation Data'!F143))),'Data Summary'!CU149="Yes"),100-OFFSET('Sanitation Data'!$F$4,0,10*ROW('Sanitation Data'!F143)),NA())</f>
        <v>#N/A</v>
      </c>
      <c r="AG149" s="299" t="e">
        <f ca="1">+IF(AND(ISNUMBER(OFFSET('Sanitation Data'!$F$6,0,10*ROW('Sanitation Data'!F143))),'Data Summary'!CV149="Yes"),OFFSET('Sanitation Data'!$F$6,0,10*ROW('Sanitation Data'!F143)),NA())</f>
        <v>#N/A</v>
      </c>
      <c r="AH149" s="299" t="e">
        <f ca="1">+IF(AND(ISNUMBER(OFFSET('Sanitation Data'!$F$10,0,10*ROW('Sanitation Data'!F143))),'Data Summary'!CW149="Yes"),OFFSET('Sanitation Data'!$F$10,0,10*ROW('Sanitation Data'!F143)),NA())</f>
        <v>#N/A</v>
      </c>
      <c r="AI149" s="299" t="e">
        <f ca="1">+IF(AND(ISNUMBER(OFFSET('Sanitation Data'!$F$11,0,10*ROW('Sanitation Data'!F143))),'Data Summary'!CX149="Yes"),OFFSET('Sanitation Data'!$F$11,0,10*ROW('Sanitation Data'!F143)),NA())</f>
        <v>#N/A</v>
      </c>
      <c r="AJ149" s="299" t="e">
        <f ca="1">+IF(AND(ISNUMBER(OFFSET('Sanitation Data'!$F$12,0,10*ROW('Sanitation Data'!F143))),'Data Summary'!CY149="Yes"),OFFSET('Sanitation Data'!$F$12,0,10*ROW('Sanitation Data'!F143)),NA())</f>
        <v>#N/A</v>
      </c>
      <c r="AK149" s="299" t="e">
        <f ca="1">+IF(AND(ISNUMBER(OFFSET('Sanitation Data'!$G$4,0,10*ROW('Sanitation Data'!G143))),'Data Summary'!CZ149="Yes"),100-OFFSET('Sanitation Data'!$G$4,0,10*ROW('Sanitation Data'!G143)),NA())</f>
        <v>#N/A</v>
      </c>
      <c r="AL149" s="299" t="e">
        <f ca="1">+IF(AND(ISNUMBER(OFFSET('Sanitation Data'!$G$6,0,10*ROW('Sanitation Data'!G143))),'Data Summary'!DA149="Yes"),OFFSET('Sanitation Data'!$G$6,0,10*ROW('Sanitation Data'!G143)),NA())</f>
        <v>#N/A</v>
      </c>
      <c r="AM149" s="299" t="e">
        <f ca="1">+IF(AND(ISNUMBER(OFFSET('Sanitation Data'!$G$10,0,10*ROW('Sanitation Data'!G143))),'Data Summary'!DB149="Yes"),OFFSET('Sanitation Data'!$G$10,0,10*ROW('Sanitation Data'!G143)),NA())</f>
        <v>#N/A</v>
      </c>
      <c r="AN149" s="299" t="e">
        <f ca="1">+IF(AND(ISNUMBER(OFFSET('Sanitation Data'!$G$11,0,10*ROW('Sanitation Data'!G143))),'Data Summary'!DC149="Yes"),OFFSET('Sanitation Data'!$G$11,0,10*ROW('Sanitation Data'!G143)),NA())</f>
        <v>#N/A</v>
      </c>
      <c r="AO149" s="299" t="e">
        <f ca="1">+IF(AND(ISNUMBER(OFFSET('Sanitation Data'!$G$12,0,10*ROW('Sanitation Data'!G143))),'Data Summary'!DD149="Yes"),OFFSET('Sanitation Data'!$G$12,0,10*ROW('Sanitation Data'!G143)),NA())</f>
        <v>#N/A</v>
      </c>
      <c r="AP149" s="299" t="e">
        <f ca="1">+IF(AND(ISNUMBER(OFFSET('Sanitation Data'!$H$4,0,10*ROW('Sanitation Data'!H143))),'Data Summary'!DE149="Yes"),100-OFFSET('Sanitation Data'!$H$4,0,10*ROW('Sanitation Data'!H143)),NA())</f>
        <v>#N/A</v>
      </c>
      <c r="AQ149" s="299" t="e">
        <f ca="1">+IF(AND(ISNUMBER(OFFSET('Sanitation Data'!$H$6,0,10*ROW('Sanitation Data'!H143))),'Data Summary'!DF149="Yes"),OFFSET('Sanitation Data'!$H$6,0,10*ROW('Sanitation Data'!H143)),NA())</f>
        <v>#N/A</v>
      </c>
      <c r="AR149" s="299" t="e">
        <f ca="1">+IF(AND(ISNUMBER(OFFSET('Sanitation Data'!$H$10,0,10*ROW('Sanitation Data'!H143))),'Data Summary'!DG149="Yes"),OFFSET('Sanitation Data'!$H$10,0,10*ROW('Sanitation Data'!H143)),NA())</f>
        <v>#N/A</v>
      </c>
      <c r="AS149" s="299" t="e">
        <f ca="1">+IF(AND(ISNUMBER(OFFSET('Sanitation Data'!$H$11,0,10*ROW('Sanitation Data'!H143))),'Data Summary'!DH149="Yes"),OFFSET('Sanitation Data'!$H$11,0,10*ROW('Sanitation Data'!H143)),NA())</f>
        <v>#N/A</v>
      </c>
      <c r="AT149" s="299" t="e">
        <f ca="1">+IF(AND(ISNUMBER(OFFSET('Sanitation Data'!$H$12,0,10*ROW('Sanitation Data'!H143))),'Data Summary'!DI149="Yes"),OFFSET('Sanitation Data'!$H$12,0,10*ROW('Sanitation Data'!H143)),NA())</f>
        <v>#N/A</v>
      </c>
      <c r="AU149" s="299" t="e">
        <f ca="1">+IF(AND(ISNUMBER(OFFSET('Sanitation Data'!$I$4,0,10*ROW('Sanitation Data'!I143))),'Data Summary'!DJ149="Yes"),100-OFFSET('Sanitation Data'!$I$4,0,10*ROW('Sanitation Data'!I143)),NA())</f>
        <v>#N/A</v>
      </c>
      <c r="AV149" s="299" t="e">
        <f ca="1">+IF(AND(ISNUMBER(OFFSET('Sanitation Data'!$I$6,0,10*ROW('Sanitation Data'!I143))),'Data Summary'!DK149="Yes"),OFFSET('Sanitation Data'!$I$6,0,10*ROW('Sanitation Data'!I143)),NA())</f>
        <v>#N/A</v>
      </c>
      <c r="AW149" s="299" t="e">
        <f ca="1">+IF(AND(ISNUMBER(OFFSET('Sanitation Data'!$I$10,0,10*ROW('Sanitation Data'!I143))),'Data Summary'!DL149="Yes"),OFFSET('Sanitation Data'!$I$10,0,10*ROW('Sanitation Data'!I143)),NA())</f>
        <v>#N/A</v>
      </c>
      <c r="AX149" s="299" t="e">
        <f ca="1">+IF(AND(ISNUMBER(OFFSET('Sanitation Data'!$I$11,0,10*ROW('Sanitation Data'!I143))),'Data Summary'!DM149="Yes"),OFFSET('Sanitation Data'!$I$11,0,10*ROW('Sanitation Data'!I143)),NA())</f>
        <v>#N/A</v>
      </c>
      <c r="AY149" s="299" t="e">
        <f ca="1">+IF(AND(ISNUMBER(OFFSET('Sanitation Data'!$I$12,0,10*ROW('Sanitation Data'!I143))),'Data Summary'!DN149="Yes"),OFFSET('Sanitation Data'!$I$12,0,10*ROW('Sanitation Data'!I143)),NA())</f>
        <v>#N/A</v>
      </c>
      <c r="AZ149" s="300" t="e">
        <f ca="1">+IF(AND(ISNUMBER(OFFSET('Hygiene Data'!$D$5,0,10*ROW('Hygiene Data'!D143))),'Data Summary'!DO149="Yes"),OFFSET('Hygiene Data'!$D$5,0,10*ROW('Hygiene Data'!D143)),NA())</f>
        <v>#N/A</v>
      </c>
      <c r="BA149" s="300" t="e">
        <f ca="1">+IF(AND(ISNUMBER(OFFSET('Hygiene Data'!$D$7,0,10*ROW('Hygiene Data'!D143))),'Data Summary'!DP149="Yes"),OFFSET('Hygiene Data'!$D$7,0,10*ROW('Hygiene Data'!D143)),NA())</f>
        <v>#N/A</v>
      </c>
      <c r="BB149" s="300" t="e">
        <f ca="1">+IF(AND(ISNUMBER(OFFSET('Hygiene Data'!$D$9,0,10*ROW('Hygiene Data'!D143))),'Data Summary'!DQ149="Yes"),OFFSET('Hygiene Data'!$D$9,0,10*ROW('Hygiene Data'!D143)),NA())</f>
        <v>#N/A</v>
      </c>
      <c r="BC149" s="300" t="e">
        <f ca="1">+IF(AND(ISNUMBER(OFFSET('Hygiene Data'!$E$5,0,10*ROW('Hygiene Data'!E143))),'Data Summary'!DR149="Yes"),OFFSET('Hygiene Data'!$E$5,0,10*ROW('Hygiene Data'!E143)),NA())</f>
        <v>#N/A</v>
      </c>
      <c r="BD149" s="300" t="e">
        <f ca="1">+IF(AND(ISNUMBER(OFFSET('Hygiene Data'!$E$7,0,10*ROW('Hygiene Data'!E143))),'Data Summary'!DS149="Yes"),OFFSET('Hygiene Data'!$E$7,0,10*ROW('Hygiene Data'!E143)),NA())</f>
        <v>#N/A</v>
      </c>
      <c r="BE149" s="300" t="e">
        <f ca="1">+IF(AND(ISNUMBER(OFFSET('Hygiene Data'!$E$9,0,10*ROW('Hygiene Data'!E143))),'Data Summary'!DT149="Yes"),OFFSET('Hygiene Data'!$E$9,0,10*ROW('Hygiene Data'!E143)),NA())</f>
        <v>#N/A</v>
      </c>
      <c r="BF149" s="300" t="e">
        <f ca="1">+IF(AND(ISNUMBER(OFFSET('Hygiene Data'!$F$5,0,10*ROW('Hygiene Data'!F143))),'Data Summary'!DU149="Yes"),OFFSET('Hygiene Data'!$F$5,0,10*ROW('Hygiene Data'!F143)),NA())</f>
        <v>#N/A</v>
      </c>
      <c r="BG149" s="300" t="e">
        <f ca="1">+IF(AND(ISNUMBER(OFFSET('Hygiene Data'!$F$7,0,10*ROW('Hygiene Data'!F143))),'Data Summary'!DV149="Yes"),OFFSET('Hygiene Data'!$F$7,0,10*ROW('Hygiene Data'!F143)),NA())</f>
        <v>#N/A</v>
      </c>
      <c r="BH149" s="300" t="e">
        <f ca="1">+IF(AND(ISNUMBER(OFFSET('Hygiene Data'!$F$9,0,10*ROW('Hygiene Data'!F143))),'Data Summary'!DW149="Yes"),OFFSET('Hygiene Data'!$F$9,0,10*ROW('Hygiene Data'!F143)),NA())</f>
        <v>#N/A</v>
      </c>
      <c r="BI149" s="300" t="e">
        <f ca="1">+IF(AND(ISNUMBER(OFFSET('Hygiene Data'!$G$5,0,10*ROW('Hygiene Data'!G143))),'Data Summary'!DX149="Yes"),OFFSET('Hygiene Data'!$G$5,0,10*ROW('Hygiene Data'!G143)),NA())</f>
        <v>#N/A</v>
      </c>
      <c r="BJ149" s="300" t="e">
        <f ca="1">+IF(AND(ISNUMBER(OFFSET('Hygiene Data'!$G$7,0,10*ROW('Hygiene Data'!G143))),'Data Summary'!DY149="Yes"),OFFSET('Hygiene Data'!$G$7,0,10*ROW('Hygiene Data'!G143)),NA())</f>
        <v>#N/A</v>
      </c>
      <c r="BK149" s="300" t="e">
        <f ca="1">+IF(AND(ISNUMBER(OFFSET('Hygiene Data'!$G$9,0,10*ROW('Hygiene Data'!G143))),'Data Summary'!DZ149="Yes"),OFFSET('Hygiene Data'!$G$9,0,10*ROW('Hygiene Data'!G143)),NA())</f>
        <v>#N/A</v>
      </c>
      <c r="BL149" s="300" t="e">
        <f ca="1">+IF(AND(ISNUMBER(OFFSET('Hygiene Data'!$H$5,0,10*ROW('Hygiene Data'!H143))),'Data Summary'!EA149="Yes"),OFFSET('Hygiene Data'!$H$5,0,10*ROW('Hygiene Data'!H143)),NA())</f>
        <v>#N/A</v>
      </c>
      <c r="BM149" s="300" t="e">
        <f ca="1">+IF(AND(ISNUMBER(OFFSET('Hygiene Data'!$H$7,0,10*ROW('Hygiene Data'!H143))),'Data Summary'!EB149="Yes"),OFFSET('Hygiene Data'!$H$7,0,10*ROW('Hygiene Data'!H143)),NA())</f>
        <v>#N/A</v>
      </c>
      <c r="BN149" s="300" t="e">
        <f ca="1">+IF(AND(ISNUMBER(OFFSET('Hygiene Data'!$H$9,0,10*ROW('Hygiene Data'!H143))),'Data Summary'!EC149="Yes"),OFFSET('Hygiene Data'!$H$9,0,10*ROW('Hygiene Data'!H143)),NA())</f>
        <v>#N/A</v>
      </c>
      <c r="BO149" s="300" t="e">
        <f ca="1">+IF(AND(ISNUMBER(OFFSET('Hygiene Data'!$I$5,0,10*ROW('Hygiene Data'!I143))),'Data Summary'!ED149="Yes"),OFFSET('Hygiene Data'!$I$5,0,10*ROW('Hygiene Data'!I143)),NA())</f>
        <v>#N/A</v>
      </c>
      <c r="BP149" s="300" t="e">
        <f ca="1">+IF(AND(ISNUMBER(OFFSET('Hygiene Data'!$I$7,0,10*ROW('Hygiene Data'!I143))),'Data Summary'!EE149="Yes"),OFFSET('Hygiene Data'!$I$7,0,10*ROW('Hygiene Data'!I143)),NA())</f>
        <v>#N/A</v>
      </c>
      <c r="BQ149" s="300" t="e">
        <f ca="1">+IF(AND(ISNUMBER(OFFSET('Hygiene Data'!$I$9,0,10*ROW('Hygiene Data'!I143))),'Data Summary'!EF149="Yes"),OFFSET('Hygiene Data'!$I$9,0,10*ROW('Hygiene Data'!I143)),NA())</f>
        <v>#N/A</v>
      </c>
    </row>
    <row r="150" spans="1:69" x14ac:dyDescent="0.2">
      <c r="A150" s="296" t="e">
        <f ca="1">+RIGHT('Data Summary'!A150,LEN('Data Summary'!A150)-9)</f>
        <v>#VALUE!</v>
      </c>
      <c r="B150" s="270" t="str">
        <f ca="1">+IF(ISTEXT('Data Summary'!B150),'Data Summary'!B150,"")</f>
        <v/>
      </c>
      <c r="C150" s="297" t="e">
        <f ca="1">+VALUE('Data Summary'!C150)</f>
        <v>#VALUE!</v>
      </c>
      <c r="D150" s="298" t="e">
        <f ca="1">+IF(AND(ISNUMBER(OFFSET('Water Data'!$D$4,0,10*ROW('Water Data'!D144))),'Data Summary'!BS150="Yes"),100-OFFSET('Water Data'!$D$4,0,10*ROW('Water Data'!D144)),NA())</f>
        <v>#N/A</v>
      </c>
      <c r="E150" s="298" t="e">
        <f ca="1">+IF(AND(ISNUMBER(OFFSET('Water Data'!$D$6,0,10*ROW('Water Data'!D144))),'Data Summary'!BT150="Yes"),OFFSET('Water Data'!$D$6,0,10*ROW('Water Data'!D144)),NA())</f>
        <v>#N/A</v>
      </c>
      <c r="F150" s="298" t="e">
        <f ca="1">+IF(AND(ISNUMBER(OFFSET('Water Data'!$D$9,0,10*ROW('Water Data'!D144))),'Data Summary'!BU150="Yes"),OFFSET('Water Data'!$D$9,0,10*ROW('Water Data'!D144)),NA())</f>
        <v>#N/A</v>
      </c>
      <c r="G150" s="298" t="e">
        <f ca="1">+IF(AND(ISNUMBER(OFFSET('Water Data'!$E$4,0,10*ROW('Water Data'!E144))),'Data Summary'!BV150="Yes"),100-OFFSET('Water Data'!$E$4,0,10*ROW('Water Data'!E144)),NA())</f>
        <v>#N/A</v>
      </c>
      <c r="H150" s="298" t="e">
        <f ca="1">+IF(AND(ISNUMBER(OFFSET('Water Data'!$E$6,0,10*ROW('Water Data'!E144))),'Data Summary'!BW150="Yes"),OFFSET('Water Data'!$E$6,0,10*ROW('Water Data'!E144)),NA())</f>
        <v>#N/A</v>
      </c>
      <c r="I150" s="298" t="e">
        <f ca="1">+IF(AND(ISNUMBER(OFFSET('Water Data'!$E$9,0,10*ROW('Water Data'!E144))),'Data Summary'!BX150="Yes"),OFFSET('Water Data'!$E$9,0,10*ROW('Water Data'!E144)),NA())</f>
        <v>#N/A</v>
      </c>
      <c r="J150" s="298" t="e">
        <f ca="1">+IF(AND(ISNUMBER(OFFSET('Water Data'!$F$4,0,10*ROW('Water Data'!F144))),'Data Summary'!BY150="Yes"),100-OFFSET('Water Data'!$F$4,0,10*ROW('Water Data'!F144)),NA())</f>
        <v>#N/A</v>
      </c>
      <c r="K150" s="298" t="e">
        <f ca="1">+IF(AND(ISNUMBER(OFFSET('Water Data'!$F$6,0,10*ROW('Water Data'!F144))),'Data Summary'!BZ150="Yes"),OFFSET('Water Data'!$F$6,0,10*ROW('Water Data'!F144)),NA())</f>
        <v>#N/A</v>
      </c>
      <c r="L150" s="298" t="e">
        <f ca="1">+IF(AND(ISNUMBER(OFFSET('Water Data'!$F$9,0,10*ROW('Water Data'!F144))),'Data Summary'!CA150="Yes"),OFFSET('Water Data'!$F$9,0,10*ROW('Water Data'!F144)),NA())</f>
        <v>#N/A</v>
      </c>
      <c r="M150" s="298" t="e">
        <f ca="1">+IF(AND(ISNUMBER(OFFSET('Water Data'!$G$4,0,10*ROW('Water Data'!G144))),'Data Summary'!CB150="Yes"),100-OFFSET('Water Data'!$G$4,0,10*ROW('Water Data'!G144)),NA())</f>
        <v>#N/A</v>
      </c>
      <c r="N150" s="298" t="e">
        <f ca="1">+IF(AND(ISNUMBER(OFFSET('Water Data'!$G$6,0,10*ROW('Water Data'!G144))),'Data Summary'!CC150="Yes"),OFFSET('Water Data'!$G$6,0,10*ROW('Water Data'!G144)),NA())</f>
        <v>#N/A</v>
      </c>
      <c r="O150" s="298" t="e">
        <f ca="1">+IF(AND(ISNUMBER(OFFSET('Water Data'!$G$9,0,10*ROW('Water Data'!G144))),'Data Summary'!CD150="Yes"),OFFSET('Water Data'!$G$9,0,10*ROW('Water Data'!G144)),NA())</f>
        <v>#N/A</v>
      </c>
      <c r="P150" s="298" t="e">
        <f ca="1">+IF(AND(ISNUMBER(OFFSET('Water Data'!$H$4,0,10*ROW('Water Data'!H144))),'Data Summary'!CE150="Yes"),100-OFFSET('Water Data'!$H$4,0,10*ROW('Water Data'!H144)),NA())</f>
        <v>#N/A</v>
      </c>
      <c r="Q150" s="298" t="e">
        <f ca="1">+IF(AND(ISNUMBER(OFFSET('Water Data'!$H$6,0,10*ROW('Water Data'!H144))),'Data Summary'!CF150="Yes"),OFFSET('Water Data'!$H$6,0,10*ROW('Water Data'!H144)),NA())</f>
        <v>#N/A</v>
      </c>
      <c r="R150" s="298" t="e">
        <f ca="1">+IF(AND(ISNUMBER(OFFSET('Water Data'!$H$9,0,10*ROW('Water Data'!H144))),'Data Summary'!CG150="Yes"),OFFSET('Water Data'!$H$9,0,10*ROW('Water Data'!H144)),NA())</f>
        <v>#N/A</v>
      </c>
      <c r="S150" s="298" t="e">
        <f ca="1">+IF(AND(ISNUMBER(OFFSET('Water Data'!$I$4,0,10*ROW('Water Data'!I144))),'Data Summary'!CH150="Yes"),100-OFFSET('Water Data'!$I$4,0,10*ROW('Water Data'!I144)),NA())</f>
        <v>#N/A</v>
      </c>
      <c r="T150" s="298" t="e">
        <f ca="1">+IF(AND(ISNUMBER(OFFSET('Water Data'!$I$6,0,10*ROW('Water Data'!I144))),'Data Summary'!CI150="Yes"),OFFSET('Water Data'!$I$6,0,10*ROW('Water Data'!I144)),NA())</f>
        <v>#N/A</v>
      </c>
      <c r="U150" s="298" t="e">
        <f ca="1">+IF(AND(ISNUMBER(OFFSET('Water Data'!$I$9,0,10*ROW('Water Data'!I144))),'Data Summary'!CJ150="Yes"),OFFSET('Water Data'!$I$9,0,10*ROW('Water Data'!I144)),NA())</f>
        <v>#N/A</v>
      </c>
      <c r="V150" s="299" t="e">
        <f ca="1">+IF(AND(ISNUMBER(OFFSET('Sanitation Data'!$D$4,0,10*ROW('Sanitation Data'!D144))),'Data Summary'!CK150="Yes"),100-OFFSET('Sanitation Data'!$D$4,0,10*ROW('Sanitation Data'!D144)),NA())</f>
        <v>#N/A</v>
      </c>
      <c r="W150" s="299" t="e">
        <f ca="1">+IF(AND(ISNUMBER(OFFSET('Sanitation Data'!$D$6,0,10*ROW('Sanitation Data'!D144))),'Data Summary'!CL150="Yes"),OFFSET('Sanitation Data'!$D$6,0,10*ROW('Sanitation Data'!D144)),NA())</f>
        <v>#N/A</v>
      </c>
      <c r="X150" s="299" t="e">
        <f ca="1">+IF(AND(ISNUMBER(OFFSET('Sanitation Data'!$D$10,0,10*ROW('Sanitation Data'!D144))),'Data Summary'!CM150="Yes"),OFFSET('Sanitation Data'!$D$10,0,10*ROW('Sanitation Data'!D144)),NA())</f>
        <v>#N/A</v>
      </c>
      <c r="Y150" s="299" t="e">
        <f ca="1">+IF(AND(ISNUMBER(OFFSET('Sanitation Data'!$D$11,0,10*ROW('Sanitation Data'!D144))),'Data Summary'!CN150="Yes"),OFFSET('Sanitation Data'!$D$11,0,10*ROW('Sanitation Data'!D144)),NA())</f>
        <v>#N/A</v>
      </c>
      <c r="Z150" s="299" t="e">
        <f ca="1">+IF(AND(ISNUMBER(OFFSET('Sanitation Data'!$D$12,0,10*ROW('Sanitation Data'!D144))),'Data Summary'!CO150="Yes"),OFFSET('Sanitation Data'!$D$12,0,10*ROW('Sanitation Data'!D144)),NA())</f>
        <v>#N/A</v>
      </c>
      <c r="AA150" s="299" t="e">
        <f ca="1">+IF(AND(ISNUMBER(OFFSET('Sanitation Data'!$E$4,0,10*ROW('Sanitation Data'!E144))),'Data Summary'!CP150="Yes"),100-OFFSET('Sanitation Data'!$E$4,0,10*ROW('Sanitation Data'!E144)),NA())</f>
        <v>#N/A</v>
      </c>
      <c r="AB150" s="299" t="e">
        <f ca="1">+IF(AND(ISNUMBER(OFFSET('Sanitation Data'!$E$6,0,10*ROW('Sanitation Data'!E144))),'Data Summary'!CQ150="Yes"),OFFSET('Sanitation Data'!$E$6,0,10*ROW('Sanitation Data'!E144)),NA())</f>
        <v>#N/A</v>
      </c>
      <c r="AC150" s="299" t="e">
        <f ca="1">+IF(AND(ISNUMBER(OFFSET('Sanitation Data'!$E$10,0,10*ROW('Sanitation Data'!E144))),'Data Summary'!CR150="Yes"),OFFSET('Sanitation Data'!$E$10,0,10*ROW('Sanitation Data'!E144)),NA())</f>
        <v>#N/A</v>
      </c>
      <c r="AD150" s="299" t="e">
        <f ca="1">+IF(AND(ISNUMBER(OFFSET('Sanitation Data'!$E$11,0,10*ROW('Sanitation Data'!E144))),'Data Summary'!CS150="Yes"),OFFSET('Sanitation Data'!$E$11,0,10*ROW('Sanitation Data'!E144)),NA())</f>
        <v>#N/A</v>
      </c>
      <c r="AE150" s="299" t="e">
        <f ca="1">+IF(AND(ISNUMBER(OFFSET('Sanitation Data'!$E$12,0,10*ROW('Sanitation Data'!E144))),'Data Summary'!CT150="Yes"),OFFSET('Sanitation Data'!$E$12,0,10*ROW('Sanitation Data'!E144)),NA())</f>
        <v>#N/A</v>
      </c>
      <c r="AF150" s="299" t="e">
        <f ca="1">+IF(AND(ISNUMBER(OFFSET('Sanitation Data'!$F$4,0,10*ROW('Sanitation Data'!F144))),'Data Summary'!CU150="Yes"),100-OFFSET('Sanitation Data'!$F$4,0,10*ROW('Sanitation Data'!F144)),NA())</f>
        <v>#N/A</v>
      </c>
      <c r="AG150" s="299" t="e">
        <f ca="1">+IF(AND(ISNUMBER(OFFSET('Sanitation Data'!$F$6,0,10*ROW('Sanitation Data'!F144))),'Data Summary'!CV150="Yes"),OFFSET('Sanitation Data'!$F$6,0,10*ROW('Sanitation Data'!F144)),NA())</f>
        <v>#N/A</v>
      </c>
      <c r="AH150" s="299" t="e">
        <f ca="1">+IF(AND(ISNUMBER(OFFSET('Sanitation Data'!$F$10,0,10*ROW('Sanitation Data'!F144))),'Data Summary'!CW150="Yes"),OFFSET('Sanitation Data'!$F$10,0,10*ROW('Sanitation Data'!F144)),NA())</f>
        <v>#N/A</v>
      </c>
      <c r="AI150" s="299" t="e">
        <f ca="1">+IF(AND(ISNUMBER(OFFSET('Sanitation Data'!$F$11,0,10*ROW('Sanitation Data'!F144))),'Data Summary'!CX150="Yes"),OFFSET('Sanitation Data'!$F$11,0,10*ROW('Sanitation Data'!F144)),NA())</f>
        <v>#N/A</v>
      </c>
      <c r="AJ150" s="299" t="e">
        <f ca="1">+IF(AND(ISNUMBER(OFFSET('Sanitation Data'!$F$12,0,10*ROW('Sanitation Data'!F144))),'Data Summary'!CY150="Yes"),OFFSET('Sanitation Data'!$F$12,0,10*ROW('Sanitation Data'!F144)),NA())</f>
        <v>#N/A</v>
      </c>
      <c r="AK150" s="299" t="e">
        <f ca="1">+IF(AND(ISNUMBER(OFFSET('Sanitation Data'!$G$4,0,10*ROW('Sanitation Data'!G144))),'Data Summary'!CZ150="Yes"),100-OFFSET('Sanitation Data'!$G$4,0,10*ROW('Sanitation Data'!G144)),NA())</f>
        <v>#N/A</v>
      </c>
      <c r="AL150" s="299" t="e">
        <f ca="1">+IF(AND(ISNUMBER(OFFSET('Sanitation Data'!$G$6,0,10*ROW('Sanitation Data'!G144))),'Data Summary'!DA150="Yes"),OFFSET('Sanitation Data'!$G$6,0,10*ROW('Sanitation Data'!G144)),NA())</f>
        <v>#N/A</v>
      </c>
      <c r="AM150" s="299" t="e">
        <f ca="1">+IF(AND(ISNUMBER(OFFSET('Sanitation Data'!$G$10,0,10*ROW('Sanitation Data'!G144))),'Data Summary'!DB150="Yes"),OFFSET('Sanitation Data'!$G$10,0,10*ROW('Sanitation Data'!G144)),NA())</f>
        <v>#N/A</v>
      </c>
      <c r="AN150" s="299" t="e">
        <f ca="1">+IF(AND(ISNUMBER(OFFSET('Sanitation Data'!$G$11,0,10*ROW('Sanitation Data'!G144))),'Data Summary'!DC150="Yes"),OFFSET('Sanitation Data'!$G$11,0,10*ROW('Sanitation Data'!G144)),NA())</f>
        <v>#N/A</v>
      </c>
      <c r="AO150" s="299" t="e">
        <f ca="1">+IF(AND(ISNUMBER(OFFSET('Sanitation Data'!$G$12,0,10*ROW('Sanitation Data'!G144))),'Data Summary'!DD150="Yes"),OFFSET('Sanitation Data'!$G$12,0,10*ROW('Sanitation Data'!G144)),NA())</f>
        <v>#N/A</v>
      </c>
      <c r="AP150" s="299" t="e">
        <f ca="1">+IF(AND(ISNUMBER(OFFSET('Sanitation Data'!$H$4,0,10*ROW('Sanitation Data'!H144))),'Data Summary'!DE150="Yes"),100-OFFSET('Sanitation Data'!$H$4,0,10*ROW('Sanitation Data'!H144)),NA())</f>
        <v>#N/A</v>
      </c>
      <c r="AQ150" s="299" t="e">
        <f ca="1">+IF(AND(ISNUMBER(OFFSET('Sanitation Data'!$H$6,0,10*ROW('Sanitation Data'!H144))),'Data Summary'!DF150="Yes"),OFFSET('Sanitation Data'!$H$6,0,10*ROW('Sanitation Data'!H144)),NA())</f>
        <v>#N/A</v>
      </c>
      <c r="AR150" s="299" t="e">
        <f ca="1">+IF(AND(ISNUMBER(OFFSET('Sanitation Data'!$H$10,0,10*ROW('Sanitation Data'!H144))),'Data Summary'!DG150="Yes"),OFFSET('Sanitation Data'!$H$10,0,10*ROW('Sanitation Data'!H144)),NA())</f>
        <v>#N/A</v>
      </c>
      <c r="AS150" s="299" t="e">
        <f ca="1">+IF(AND(ISNUMBER(OFFSET('Sanitation Data'!$H$11,0,10*ROW('Sanitation Data'!H144))),'Data Summary'!DH150="Yes"),OFFSET('Sanitation Data'!$H$11,0,10*ROW('Sanitation Data'!H144)),NA())</f>
        <v>#N/A</v>
      </c>
      <c r="AT150" s="299" t="e">
        <f ca="1">+IF(AND(ISNUMBER(OFFSET('Sanitation Data'!$H$12,0,10*ROW('Sanitation Data'!H144))),'Data Summary'!DI150="Yes"),OFFSET('Sanitation Data'!$H$12,0,10*ROW('Sanitation Data'!H144)),NA())</f>
        <v>#N/A</v>
      </c>
      <c r="AU150" s="299" t="e">
        <f ca="1">+IF(AND(ISNUMBER(OFFSET('Sanitation Data'!$I$4,0,10*ROW('Sanitation Data'!I144))),'Data Summary'!DJ150="Yes"),100-OFFSET('Sanitation Data'!$I$4,0,10*ROW('Sanitation Data'!I144)),NA())</f>
        <v>#N/A</v>
      </c>
      <c r="AV150" s="299" t="e">
        <f ca="1">+IF(AND(ISNUMBER(OFFSET('Sanitation Data'!$I$6,0,10*ROW('Sanitation Data'!I144))),'Data Summary'!DK150="Yes"),OFFSET('Sanitation Data'!$I$6,0,10*ROW('Sanitation Data'!I144)),NA())</f>
        <v>#N/A</v>
      </c>
      <c r="AW150" s="299" t="e">
        <f ca="1">+IF(AND(ISNUMBER(OFFSET('Sanitation Data'!$I$10,0,10*ROW('Sanitation Data'!I144))),'Data Summary'!DL150="Yes"),OFFSET('Sanitation Data'!$I$10,0,10*ROW('Sanitation Data'!I144)),NA())</f>
        <v>#N/A</v>
      </c>
      <c r="AX150" s="299" t="e">
        <f ca="1">+IF(AND(ISNUMBER(OFFSET('Sanitation Data'!$I$11,0,10*ROW('Sanitation Data'!I144))),'Data Summary'!DM150="Yes"),OFFSET('Sanitation Data'!$I$11,0,10*ROW('Sanitation Data'!I144)),NA())</f>
        <v>#N/A</v>
      </c>
      <c r="AY150" s="299" t="e">
        <f ca="1">+IF(AND(ISNUMBER(OFFSET('Sanitation Data'!$I$12,0,10*ROW('Sanitation Data'!I144))),'Data Summary'!DN150="Yes"),OFFSET('Sanitation Data'!$I$12,0,10*ROW('Sanitation Data'!I144)),NA())</f>
        <v>#N/A</v>
      </c>
      <c r="AZ150" s="300" t="e">
        <f ca="1">+IF(AND(ISNUMBER(OFFSET('Hygiene Data'!$D$5,0,10*ROW('Hygiene Data'!D144))),'Data Summary'!DO150="Yes"),OFFSET('Hygiene Data'!$D$5,0,10*ROW('Hygiene Data'!D144)),NA())</f>
        <v>#N/A</v>
      </c>
      <c r="BA150" s="300" t="e">
        <f ca="1">+IF(AND(ISNUMBER(OFFSET('Hygiene Data'!$D$7,0,10*ROW('Hygiene Data'!D144))),'Data Summary'!DP150="Yes"),OFFSET('Hygiene Data'!$D$7,0,10*ROW('Hygiene Data'!D144)),NA())</f>
        <v>#N/A</v>
      </c>
      <c r="BB150" s="300" t="e">
        <f ca="1">+IF(AND(ISNUMBER(OFFSET('Hygiene Data'!$D$9,0,10*ROW('Hygiene Data'!D144))),'Data Summary'!DQ150="Yes"),OFFSET('Hygiene Data'!$D$9,0,10*ROW('Hygiene Data'!D144)),NA())</f>
        <v>#N/A</v>
      </c>
      <c r="BC150" s="300" t="e">
        <f ca="1">+IF(AND(ISNUMBER(OFFSET('Hygiene Data'!$E$5,0,10*ROW('Hygiene Data'!E144))),'Data Summary'!DR150="Yes"),OFFSET('Hygiene Data'!$E$5,0,10*ROW('Hygiene Data'!E144)),NA())</f>
        <v>#N/A</v>
      </c>
      <c r="BD150" s="300" t="e">
        <f ca="1">+IF(AND(ISNUMBER(OFFSET('Hygiene Data'!$E$7,0,10*ROW('Hygiene Data'!E144))),'Data Summary'!DS150="Yes"),OFFSET('Hygiene Data'!$E$7,0,10*ROW('Hygiene Data'!E144)),NA())</f>
        <v>#N/A</v>
      </c>
      <c r="BE150" s="300" t="e">
        <f ca="1">+IF(AND(ISNUMBER(OFFSET('Hygiene Data'!$E$9,0,10*ROW('Hygiene Data'!E144))),'Data Summary'!DT150="Yes"),OFFSET('Hygiene Data'!$E$9,0,10*ROW('Hygiene Data'!E144)),NA())</f>
        <v>#N/A</v>
      </c>
      <c r="BF150" s="300" t="e">
        <f ca="1">+IF(AND(ISNUMBER(OFFSET('Hygiene Data'!$F$5,0,10*ROW('Hygiene Data'!F144))),'Data Summary'!DU150="Yes"),OFFSET('Hygiene Data'!$F$5,0,10*ROW('Hygiene Data'!F144)),NA())</f>
        <v>#N/A</v>
      </c>
      <c r="BG150" s="300" t="e">
        <f ca="1">+IF(AND(ISNUMBER(OFFSET('Hygiene Data'!$F$7,0,10*ROW('Hygiene Data'!F144))),'Data Summary'!DV150="Yes"),OFFSET('Hygiene Data'!$F$7,0,10*ROW('Hygiene Data'!F144)),NA())</f>
        <v>#N/A</v>
      </c>
      <c r="BH150" s="300" t="e">
        <f ca="1">+IF(AND(ISNUMBER(OFFSET('Hygiene Data'!$F$9,0,10*ROW('Hygiene Data'!F144))),'Data Summary'!DW150="Yes"),OFFSET('Hygiene Data'!$F$9,0,10*ROW('Hygiene Data'!F144)),NA())</f>
        <v>#N/A</v>
      </c>
      <c r="BI150" s="300" t="e">
        <f ca="1">+IF(AND(ISNUMBER(OFFSET('Hygiene Data'!$G$5,0,10*ROW('Hygiene Data'!G144))),'Data Summary'!DX150="Yes"),OFFSET('Hygiene Data'!$G$5,0,10*ROW('Hygiene Data'!G144)),NA())</f>
        <v>#N/A</v>
      </c>
      <c r="BJ150" s="300" t="e">
        <f ca="1">+IF(AND(ISNUMBER(OFFSET('Hygiene Data'!$G$7,0,10*ROW('Hygiene Data'!G144))),'Data Summary'!DY150="Yes"),OFFSET('Hygiene Data'!$G$7,0,10*ROW('Hygiene Data'!G144)),NA())</f>
        <v>#N/A</v>
      </c>
      <c r="BK150" s="300" t="e">
        <f ca="1">+IF(AND(ISNUMBER(OFFSET('Hygiene Data'!$G$9,0,10*ROW('Hygiene Data'!G144))),'Data Summary'!DZ150="Yes"),OFFSET('Hygiene Data'!$G$9,0,10*ROW('Hygiene Data'!G144)),NA())</f>
        <v>#N/A</v>
      </c>
      <c r="BL150" s="300" t="e">
        <f ca="1">+IF(AND(ISNUMBER(OFFSET('Hygiene Data'!$H$5,0,10*ROW('Hygiene Data'!H144))),'Data Summary'!EA150="Yes"),OFFSET('Hygiene Data'!$H$5,0,10*ROW('Hygiene Data'!H144)),NA())</f>
        <v>#N/A</v>
      </c>
      <c r="BM150" s="300" t="e">
        <f ca="1">+IF(AND(ISNUMBER(OFFSET('Hygiene Data'!$H$7,0,10*ROW('Hygiene Data'!H144))),'Data Summary'!EB150="Yes"),OFFSET('Hygiene Data'!$H$7,0,10*ROW('Hygiene Data'!H144)),NA())</f>
        <v>#N/A</v>
      </c>
      <c r="BN150" s="300" t="e">
        <f ca="1">+IF(AND(ISNUMBER(OFFSET('Hygiene Data'!$H$9,0,10*ROW('Hygiene Data'!H144))),'Data Summary'!EC150="Yes"),OFFSET('Hygiene Data'!$H$9,0,10*ROW('Hygiene Data'!H144)),NA())</f>
        <v>#N/A</v>
      </c>
      <c r="BO150" s="300" t="e">
        <f ca="1">+IF(AND(ISNUMBER(OFFSET('Hygiene Data'!$I$5,0,10*ROW('Hygiene Data'!I144))),'Data Summary'!ED150="Yes"),OFFSET('Hygiene Data'!$I$5,0,10*ROW('Hygiene Data'!I144)),NA())</f>
        <v>#N/A</v>
      </c>
      <c r="BP150" s="300" t="e">
        <f ca="1">+IF(AND(ISNUMBER(OFFSET('Hygiene Data'!$I$7,0,10*ROW('Hygiene Data'!I144))),'Data Summary'!EE150="Yes"),OFFSET('Hygiene Data'!$I$7,0,10*ROW('Hygiene Data'!I144)),NA())</f>
        <v>#N/A</v>
      </c>
      <c r="BQ150" s="300" t="e">
        <f ca="1">+IF(AND(ISNUMBER(OFFSET('Hygiene Data'!$I$9,0,10*ROW('Hygiene Data'!I144))),'Data Summary'!EF150="Yes"),OFFSET('Hygiene Data'!$I$9,0,10*ROW('Hygiene Data'!I144)),NA())</f>
        <v>#N/A</v>
      </c>
    </row>
    <row r="151" spans="1:69" x14ac:dyDescent="0.2">
      <c r="A151" s="296" t="e">
        <f ca="1">+RIGHT('Data Summary'!A151,LEN('Data Summary'!A151)-9)</f>
        <v>#VALUE!</v>
      </c>
      <c r="B151" s="270" t="str">
        <f ca="1">+IF(ISTEXT('Data Summary'!B151),'Data Summary'!B151,"")</f>
        <v/>
      </c>
      <c r="C151" s="297" t="e">
        <f ca="1">+VALUE('Data Summary'!C151)</f>
        <v>#VALUE!</v>
      </c>
      <c r="D151" s="298" t="e">
        <f ca="1">+IF(AND(ISNUMBER(OFFSET('Water Data'!$D$4,0,10*ROW('Water Data'!D145))),'Data Summary'!BS151="Yes"),100-OFFSET('Water Data'!$D$4,0,10*ROW('Water Data'!D145)),NA())</f>
        <v>#N/A</v>
      </c>
      <c r="E151" s="298" t="e">
        <f ca="1">+IF(AND(ISNUMBER(OFFSET('Water Data'!$D$6,0,10*ROW('Water Data'!D145))),'Data Summary'!BT151="Yes"),OFFSET('Water Data'!$D$6,0,10*ROW('Water Data'!D145)),NA())</f>
        <v>#N/A</v>
      </c>
      <c r="F151" s="298" t="e">
        <f ca="1">+IF(AND(ISNUMBER(OFFSET('Water Data'!$D$9,0,10*ROW('Water Data'!D145))),'Data Summary'!BU151="Yes"),OFFSET('Water Data'!$D$9,0,10*ROW('Water Data'!D145)),NA())</f>
        <v>#N/A</v>
      </c>
      <c r="G151" s="298" t="e">
        <f ca="1">+IF(AND(ISNUMBER(OFFSET('Water Data'!$E$4,0,10*ROW('Water Data'!E145))),'Data Summary'!BV151="Yes"),100-OFFSET('Water Data'!$E$4,0,10*ROW('Water Data'!E145)),NA())</f>
        <v>#N/A</v>
      </c>
      <c r="H151" s="298" t="e">
        <f ca="1">+IF(AND(ISNUMBER(OFFSET('Water Data'!$E$6,0,10*ROW('Water Data'!E145))),'Data Summary'!BW151="Yes"),OFFSET('Water Data'!$E$6,0,10*ROW('Water Data'!E145)),NA())</f>
        <v>#N/A</v>
      </c>
      <c r="I151" s="298" t="e">
        <f ca="1">+IF(AND(ISNUMBER(OFFSET('Water Data'!$E$9,0,10*ROW('Water Data'!E145))),'Data Summary'!BX151="Yes"),OFFSET('Water Data'!$E$9,0,10*ROW('Water Data'!E145)),NA())</f>
        <v>#N/A</v>
      </c>
      <c r="J151" s="298" t="e">
        <f ca="1">+IF(AND(ISNUMBER(OFFSET('Water Data'!$F$4,0,10*ROW('Water Data'!F145))),'Data Summary'!BY151="Yes"),100-OFFSET('Water Data'!$F$4,0,10*ROW('Water Data'!F145)),NA())</f>
        <v>#N/A</v>
      </c>
      <c r="K151" s="298" t="e">
        <f ca="1">+IF(AND(ISNUMBER(OFFSET('Water Data'!$F$6,0,10*ROW('Water Data'!F145))),'Data Summary'!BZ151="Yes"),OFFSET('Water Data'!$F$6,0,10*ROW('Water Data'!F145)),NA())</f>
        <v>#N/A</v>
      </c>
      <c r="L151" s="298" t="e">
        <f ca="1">+IF(AND(ISNUMBER(OFFSET('Water Data'!$F$9,0,10*ROW('Water Data'!F145))),'Data Summary'!CA151="Yes"),OFFSET('Water Data'!$F$9,0,10*ROW('Water Data'!F145)),NA())</f>
        <v>#N/A</v>
      </c>
      <c r="M151" s="298" t="e">
        <f ca="1">+IF(AND(ISNUMBER(OFFSET('Water Data'!$G$4,0,10*ROW('Water Data'!G145))),'Data Summary'!CB151="Yes"),100-OFFSET('Water Data'!$G$4,0,10*ROW('Water Data'!G145)),NA())</f>
        <v>#N/A</v>
      </c>
      <c r="N151" s="298" t="e">
        <f ca="1">+IF(AND(ISNUMBER(OFFSET('Water Data'!$G$6,0,10*ROW('Water Data'!G145))),'Data Summary'!CC151="Yes"),OFFSET('Water Data'!$G$6,0,10*ROW('Water Data'!G145)),NA())</f>
        <v>#N/A</v>
      </c>
      <c r="O151" s="298" t="e">
        <f ca="1">+IF(AND(ISNUMBER(OFFSET('Water Data'!$G$9,0,10*ROW('Water Data'!G145))),'Data Summary'!CD151="Yes"),OFFSET('Water Data'!$G$9,0,10*ROW('Water Data'!G145)),NA())</f>
        <v>#N/A</v>
      </c>
      <c r="P151" s="298" t="e">
        <f ca="1">+IF(AND(ISNUMBER(OFFSET('Water Data'!$H$4,0,10*ROW('Water Data'!H145))),'Data Summary'!CE151="Yes"),100-OFFSET('Water Data'!$H$4,0,10*ROW('Water Data'!H145)),NA())</f>
        <v>#N/A</v>
      </c>
      <c r="Q151" s="298" t="e">
        <f ca="1">+IF(AND(ISNUMBER(OFFSET('Water Data'!$H$6,0,10*ROW('Water Data'!H145))),'Data Summary'!CF151="Yes"),OFFSET('Water Data'!$H$6,0,10*ROW('Water Data'!H145)),NA())</f>
        <v>#N/A</v>
      </c>
      <c r="R151" s="298" t="e">
        <f ca="1">+IF(AND(ISNUMBER(OFFSET('Water Data'!$H$9,0,10*ROW('Water Data'!H145))),'Data Summary'!CG151="Yes"),OFFSET('Water Data'!$H$9,0,10*ROW('Water Data'!H145)),NA())</f>
        <v>#N/A</v>
      </c>
      <c r="S151" s="298" t="e">
        <f ca="1">+IF(AND(ISNUMBER(OFFSET('Water Data'!$I$4,0,10*ROW('Water Data'!I145))),'Data Summary'!CH151="Yes"),100-OFFSET('Water Data'!$I$4,0,10*ROW('Water Data'!I145)),NA())</f>
        <v>#N/A</v>
      </c>
      <c r="T151" s="298" t="e">
        <f ca="1">+IF(AND(ISNUMBER(OFFSET('Water Data'!$I$6,0,10*ROW('Water Data'!I145))),'Data Summary'!CI151="Yes"),OFFSET('Water Data'!$I$6,0,10*ROW('Water Data'!I145)),NA())</f>
        <v>#N/A</v>
      </c>
      <c r="U151" s="298" t="e">
        <f ca="1">+IF(AND(ISNUMBER(OFFSET('Water Data'!$I$9,0,10*ROW('Water Data'!I145))),'Data Summary'!CJ151="Yes"),OFFSET('Water Data'!$I$9,0,10*ROW('Water Data'!I145)),NA())</f>
        <v>#N/A</v>
      </c>
      <c r="V151" s="299" t="e">
        <f ca="1">+IF(AND(ISNUMBER(OFFSET('Sanitation Data'!$D$4,0,10*ROW('Sanitation Data'!D145))),'Data Summary'!CK151="Yes"),100-OFFSET('Sanitation Data'!$D$4,0,10*ROW('Sanitation Data'!D145)),NA())</f>
        <v>#N/A</v>
      </c>
      <c r="W151" s="299" t="e">
        <f ca="1">+IF(AND(ISNUMBER(OFFSET('Sanitation Data'!$D$6,0,10*ROW('Sanitation Data'!D145))),'Data Summary'!CL151="Yes"),OFFSET('Sanitation Data'!$D$6,0,10*ROW('Sanitation Data'!D145)),NA())</f>
        <v>#N/A</v>
      </c>
      <c r="X151" s="299" t="e">
        <f ca="1">+IF(AND(ISNUMBER(OFFSET('Sanitation Data'!$D$10,0,10*ROW('Sanitation Data'!D145))),'Data Summary'!CM151="Yes"),OFFSET('Sanitation Data'!$D$10,0,10*ROW('Sanitation Data'!D145)),NA())</f>
        <v>#N/A</v>
      </c>
      <c r="Y151" s="299" t="e">
        <f ca="1">+IF(AND(ISNUMBER(OFFSET('Sanitation Data'!$D$11,0,10*ROW('Sanitation Data'!D145))),'Data Summary'!CN151="Yes"),OFFSET('Sanitation Data'!$D$11,0,10*ROW('Sanitation Data'!D145)),NA())</f>
        <v>#N/A</v>
      </c>
      <c r="Z151" s="299" t="e">
        <f ca="1">+IF(AND(ISNUMBER(OFFSET('Sanitation Data'!$D$12,0,10*ROW('Sanitation Data'!D145))),'Data Summary'!CO151="Yes"),OFFSET('Sanitation Data'!$D$12,0,10*ROW('Sanitation Data'!D145)),NA())</f>
        <v>#N/A</v>
      </c>
      <c r="AA151" s="299" t="e">
        <f ca="1">+IF(AND(ISNUMBER(OFFSET('Sanitation Data'!$E$4,0,10*ROW('Sanitation Data'!E145))),'Data Summary'!CP151="Yes"),100-OFFSET('Sanitation Data'!$E$4,0,10*ROW('Sanitation Data'!E145)),NA())</f>
        <v>#N/A</v>
      </c>
      <c r="AB151" s="299" t="e">
        <f ca="1">+IF(AND(ISNUMBER(OFFSET('Sanitation Data'!$E$6,0,10*ROW('Sanitation Data'!E145))),'Data Summary'!CQ151="Yes"),OFFSET('Sanitation Data'!$E$6,0,10*ROW('Sanitation Data'!E145)),NA())</f>
        <v>#N/A</v>
      </c>
      <c r="AC151" s="299" t="e">
        <f ca="1">+IF(AND(ISNUMBER(OFFSET('Sanitation Data'!$E$10,0,10*ROW('Sanitation Data'!E145))),'Data Summary'!CR151="Yes"),OFFSET('Sanitation Data'!$E$10,0,10*ROW('Sanitation Data'!E145)),NA())</f>
        <v>#N/A</v>
      </c>
      <c r="AD151" s="299" t="e">
        <f ca="1">+IF(AND(ISNUMBER(OFFSET('Sanitation Data'!$E$11,0,10*ROW('Sanitation Data'!E145))),'Data Summary'!CS151="Yes"),OFFSET('Sanitation Data'!$E$11,0,10*ROW('Sanitation Data'!E145)),NA())</f>
        <v>#N/A</v>
      </c>
      <c r="AE151" s="299" t="e">
        <f ca="1">+IF(AND(ISNUMBER(OFFSET('Sanitation Data'!$E$12,0,10*ROW('Sanitation Data'!E145))),'Data Summary'!CT151="Yes"),OFFSET('Sanitation Data'!$E$12,0,10*ROW('Sanitation Data'!E145)),NA())</f>
        <v>#N/A</v>
      </c>
      <c r="AF151" s="299" t="e">
        <f ca="1">+IF(AND(ISNUMBER(OFFSET('Sanitation Data'!$F$4,0,10*ROW('Sanitation Data'!F145))),'Data Summary'!CU151="Yes"),100-OFFSET('Sanitation Data'!$F$4,0,10*ROW('Sanitation Data'!F145)),NA())</f>
        <v>#N/A</v>
      </c>
      <c r="AG151" s="299" t="e">
        <f ca="1">+IF(AND(ISNUMBER(OFFSET('Sanitation Data'!$F$6,0,10*ROW('Sanitation Data'!F145))),'Data Summary'!CV151="Yes"),OFFSET('Sanitation Data'!$F$6,0,10*ROW('Sanitation Data'!F145)),NA())</f>
        <v>#N/A</v>
      </c>
      <c r="AH151" s="299" t="e">
        <f ca="1">+IF(AND(ISNUMBER(OFFSET('Sanitation Data'!$F$10,0,10*ROW('Sanitation Data'!F145))),'Data Summary'!CW151="Yes"),OFFSET('Sanitation Data'!$F$10,0,10*ROW('Sanitation Data'!F145)),NA())</f>
        <v>#N/A</v>
      </c>
      <c r="AI151" s="299" t="e">
        <f ca="1">+IF(AND(ISNUMBER(OFFSET('Sanitation Data'!$F$11,0,10*ROW('Sanitation Data'!F145))),'Data Summary'!CX151="Yes"),OFFSET('Sanitation Data'!$F$11,0,10*ROW('Sanitation Data'!F145)),NA())</f>
        <v>#N/A</v>
      </c>
      <c r="AJ151" s="299" t="e">
        <f ca="1">+IF(AND(ISNUMBER(OFFSET('Sanitation Data'!$F$12,0,10*ROW('Sanitation Data'!F145))),'Data Summary'!CY151="Yes"),OFFSET('Sanitation Data'!$F$12,0,10*ROW('Sanitation Data'!F145)),NA())</f>
        <v>#N/A</v>
      </c>
      <c r="AK151" s="299" t="e">
        <f ca="1">+IF(AND(ISNUMBER(OFFSET('Sanitation Data'!$G$4,0,10*ROW('Sanitation Data'!G145))),'Data Summary'!CZ151="Yes"),100-OFFSET('Sanitation Data'!$G$4,0,10*ROW('Sanitation Data'!G145)),NA())</f>
        <v>#N/A</v>
      </c>
      <c r="AL151" s="299" t="e">
        <f ca="1">+IF(AND(ISNUMBER(OFFSET('Sanitation Data'!$G$6,0,10*ROW('Sanitation Data'!G145))),'Data Summary'!DA151="Yes"),OFFSET('Sanitation Data'!$G$6,0,10*ROW('Sanitation Data'!G145)),NA())</f>
        <v>#N/A</v>
      </c>
      <c r="AM151" s="299" t="e">
        <f ca="1">+IF(AND(ISNUMBER(OFFSET('Sanitation Data'!$G$10,0,10*ROW('Sanitation Data'!G145))),'Data Summary'!DB151="Yes"),OFFSET('Sanitation Data'!$G$10,0,10*ROW('Sanitation Data'!G145)),NA())</f>
        <v>#N/A</v>
      </c>
      <c r="AN151" s="299" t="e">
        <f ca="1">+IF(AND(ISNUMBER(OFFSET('Sanitation Data'!$G$11,0,10*ROW('Sanitation Data'!G145))),'Data Summary'!DC151="Yes"),OFFSET('Sanitation Data'!$G$11,0,10*ROW('Sanitation Data'!G145)),NA())</f>
        <v>#N/A</v>
      </c>
      <c r="AO151" s="299" t="e">
        <f ca="1">+IF(AND(ISNUMBER(OFFSET('Sanitation Data'!$G$12,0,10*ROW('Sanitation Data'!G145))),'Data Summary'!DD151="Yes"),OFFSET('Sanitation Data'!$G$12,0,10*ROW('Sanitation Data'!G145)),NA())</f>
        <v>#N/A</v>
      </c>
      <c r="AP151" s="299" t="e">
        <f ca="1">+IF(AND(ISNUMBER(OFFSET('Sanitation Data'!$H$4,0,10*ROW('Sanitation Data'!H145))),'Data Summary'!DE151="Yes"),100-OFFSET('Sanitation Data'!$H$4,0,10*ROW('Sanitation Data'!H145)),NA())</f>
        <v>#N/A</v>
      </c>
      <c r="AQ151" s="299" t="e">
        <f ca="1">+IF(AND(ISNUMBER(OFFSET('Sanitation Data'!$H$6,0,10*ROW('Sanitation Data'!H145))),'Data Summary'!DF151="Yes"),OFFSET('Sanitation Data'!$H$6,0,10*ROW('Sanitation Data'!H145)),NA())</f>
        <v>#N/A</v>
      </c>
      <c r="AR151" s="299" t="e">
        <f ca="1">+IF(AND(ISNUMBER(OFFSET('Sanitation Data'!$H$10,0,10*ROW('Sanitation Data'!H145))),'Data Summary'!DG151="Yes"),OFFSET('Sanitation Data'!$H$10,0,10*ROW('Sanitation Data'!H145)),NA())</f>
        <v>#N/A</v>
      </c>
      <c r="AS151" s="299" t="e">
        <f ca="1">+IF(AND(ISNUMBER(OFFSET('Sanitation Data'!$H$11,0,10*ROW('Sanitation Data'!H145))),'Data Summary'!DH151="Yes"),OFFSET('Sanitation Data'!$H$11,0,10*ROW('Sanitation Data'!H145)),NA())</f>
        <v>#N/A</v>
      </c>
      <c r="AT151" s="299" t="e">
        <f ca="1">+IF(AND(ISNUMBER(OFFSET('Sanitation Data'!$H$12,0,10*ROW('Sanitation Data'!H145))),'Data Summary'!DI151="Yes"),OFFSET('Sanitation Data'!$H$12,0,10*ROW('Sanitation Data'!H145)),NA())</f>
        <v>#N/A</v>
      </c>
      <c r="AU151" s="299" t="e">
        <f ca="1">+IF(AND(ISNUMBER(OFFSET('Sanitation Data'!$I$4,0,10*ROW('Sanitation Data'!I145))),'Data Summary'!DJ151="Yes"),100-OFFSET('Sanitation Data'!$I$4,0,10*ROW('Sanitation Data'!I145)),NA())</f>
        <v>#N/A</v>
      </c>
      <c r="AV151" s="299" t="e">
        <f ca="1">+IF(AND(ISNUMBER(OFFSET('Sanitation Data'!$I$6,0,10*ROW('Sanitation Data'!I145))),'Data Summary'!DK151="Yes"),OFFSET('Sanitation Data'!$I$6,0,10*ROW('Sanitation Data'!I145)),NA())</f>
        <v>#N/A</v>
      </c>
      <c r="AW151" s="299" t="e">
        <f ca="1">+IF(AND(ISNUMBER(OFFSET('Sanitation Data'!$I$10,0,10*ROW('Sanitation Data'!I145))),'Data Summary'!DL151="Yes"),OFFSET('Sanitation Data'!$I$10,0,10*ROW('Sanitation Data'!I145)),NA())</f>
        <v>#N/A</v>
      </c>
      <c r="AX151" s="299" t="e">
        <f ca="1">+IF(AND(ISNUMBER(OFFSET('Sanitation Data'!$I$11,0,10*ROW('Sanitation Data'!I145))),'Data Summary'!DM151="Yes"),OFFSET('Sanitation Data'!$I$11,0,10*ROW('Sanitation Data'!I145)),NA())</f>
        <v>#N/A</v>
      </c>
      <c r="AY151" s="299" t="e">
        <f ca="1">+IF(AND(ISNUMBER(OFFSET('Sanitation Data'!$I$12,0,10*ROW('Sanitation Data'!I145))),'Data Summary'!DN151="Yes"),OFFSET('Sanitation Data'!$I$12,0,10*ROW('Sanitation Data'!I145)),NA())</f>
        <v>#N/A</v>
      </c>
      <c r="AZ151" s="300" t="e">
        <f ca="1">+IF(AND(ISNUMBER(OFFSET('Hygiene Data'!$D$5,0,10*ROW('Hygiene Data'!D145))),'Data Summary'!DO151="Yes"),OFFSET('Hygiene Data'!$D$5,0,10*ROW('Hygiene Data'!D145)),NA())</f>
        <v>#N/A</v>
      </c>
      <c r="BA151" s="300" t="e">
        <f ca="1">+IF(AND(ISNUMBER(OFFSET('Hygiene Data'!$D$7,0,10*ROW('Hygiene Data'!D145))),'Data Summary'!DP151="Yes"),OFFSET('Hygiene Data'!$D$7,0,10*ROW('Hygiene Data'!D145)),NA())</f>
        <v>#N/A</v>
      </c>
      <c r="BB151" s="300" t="e">
        <f ca="1">+IF(AND(ISNUMBER(OFFSET('Hygiene Data'!$D$9,0,10*ROW('Hygiene Data'!D145))),'Data Summary'!DQ151="Yes"),OFFSET('Hygiene Data'!$D$9,0,10*ROW('Hygiene Data'!D145)),NA())</f>
        <v>#N/A</v>
      </c>
      <c r="BC151" s="300" t="e">
        <f ca="1">+IF(AND(ISNUMBER(OFFSET('Hygiene Data'!$E$5,0,10*ROW('Hygiene Data'!E145))),'Data Summary'!DR151="Yes"),OFFSET('Hygiene Data'!$E$5,0,10*ROW('Hygiene Data'!E145)),NA())</f>
        <v>#N/A</v>
      </c>
      <c r="BD151" s="300" t="e">
        <f ca="1">+IF(AND(ISNUMBER(OFFSET('Hygiene Data'!$E$7,0,10*ROW('Hygiene Data'!E145))),'Data Summary'!DS151="Yes"),OFFSET('Hygiene Data'!$E$7,0,10*ROW('Hygiene Data'!E145)),NA())</f>
        <v>#N/A</v>
      </c>
      <c r="BE151" s="300" t="e">
        <f ca="1">+IF(AND(ISNUMBER(OFFSET('Hygiene Data'!$E$9,0,10*ROW('Hygiene Data'!E145))),'Data Summary'!DT151="Yes"),OFFSET('Hygiene Data'!$E$9,0,10*ROW('Hygiene Data'!E145)),NA())</f>
        <v>#N/A</v>
      </c>
      <c r="BF151" s="300" t="e">
        <f ca="1">+IF(AND(ISNUMBER(OFFSET('Hygiene Data'!$F$5,0,10*ROW('Hygiene Data'!F145))),'Data Summary'!DU151="Yes"),OFFSET('Hygiene Data'!$F$5,0,10*ROW('Hygiene Data'!F145)),NA())</f>
        <v>#N/A</v>
      </c>
      <c r="BG151" s="300" t="e">
        <f ca="1">+IF(AND(ISNUMBER(OFFSET('Hygiene Data'!$F$7,0,10*ROW('Hygiene Data'!F145))),'Data Summary'!DV151="Yes"),OFFSET('Hygiene Data'!$F$7,0,10*ROW('Hygiene Data'!F145)),NA())</f>
        <v>#N/A</v>
      </c>
      <c r="BH151" s="300" t="e">
        <f ca="1">+IF(AND(ISNUMBER(OFFSET('Hygiene Data'!$F$9,0,10*ROW('Hygiene Data'!F145))),'Data Summary'!DW151="Yes"),OFFSET('Hygiene Data'!$F$9,0,10*ROW('Hygiene Data'!F145)),NA())</f>
        <v>#N/A</v>
      </c>
      <c r="BI151" s="300" t="e">
        <f ca="1">+IF(AND(ISNUMBER(OFFSET('Hygiene Data'!$G$5,0,10*ROW('Hygiene Data'!G145))),'Data Summary'!DX151="Yes"),OFFSET('Hygiene Data'!$G$5,0,10*ROW('Hygiene Data'!G145)),NA())</f>
        <v>#N/A</v>
      </c>
      <c r="BJ151" s="300" t="e">
        <f ca="1">+IF(AND(ISNUMBER(OFFSET('Hygiene Data'!$G$7,0,10*ROW('Hygiene Data'!G145))),'Data Summary'!DY151="Yes"),OFFSET('Hygiene Data'!$G$7,0,10*ROW('Hygiene Data'!G145)),NA())</f>
        <v>#N/A</v>
      </c>
      <c r="BK151" s="300" t="e">
        <f ca="1">+IF(AND(ISNUMBER(OFFSET('Hygiene Data'!$G$9,0,10*ROW('Hygiene Data'!G145))),'Data Summary'!DZ151="Yes"),OFFSET('Hygiene Data'!$G$9,0,10*ROW('Hygiene Data'!G145)),NA())</f>
        <v>#N/A</v>
      </c>
      <c r="BL151" s="300" t="e">
        <f ca="1">+IF(AND(ISNUMBER(OFFSET('Hygiene Data'!$H$5,0,10*ROW('Hygiene Data'!H145))),'Data Summary'!EA151="Yes"),OFFSET('Hygiene Data'!$H$5,0,10*ROW('Hygiene Data'!H145)),NA())</f>
        <v>#N/A</v>
      </c>
      <c r="BM151" s="300" t="e">
        <f ca="1">+IF(AND(ISNUMBER(OFFSET('Hygiene Data'!$H$7,0,10*ROW('Hygiene Data'!H145))),'Data Summary'!EB151="Yes"),OFFSET('Hygiene Data'!$H$7,0,10*ROW('Hygiene Data'!H145)),NA())</f>
        <v>#N/A</v>
      </c>
      <c r="BN151" s="300" t="e">
        <f ca="1">+IF(AND(ISNUMBER(OFFSET('Hygiene Data'!$H$9,0,10*ROW('Hygiene Data'!H145))),'Data Summary'!EC151="Yes"),OFFSET('Hygiene Data'!$H$9,0,10*ROW('Hygiene Data'!H145)),NA())</f>
        <v>#N/A</v>
      </c>
      <c r="BO151" s="300" t="e">
        <f ca="1">+IF(AND(ISNUMBER(OFFSET('Hygiene Data'!$I$5,0,10*ROW('Hygiene Data'!I145))),'Data Summary'!ED151="Yes"),OFFSET('Hygiene Data'!$I$5,0,10*ROW('Hygiene Data'!I145)),NA())</f>
        <v>#N/A</v>
      </c>
      <c r="BP151" s="300" t="e">
        <f ca="1">+IF(AND(ISNUMBER(OFFSET('Hygiene Data'!$I$7,0,10*ROW('Hygiene Data'!I145))),'Data Summary'!EE151="Yes"),OFFSET('Hygiene Data'!$I$7,0,10*ROW('Hygiene Data'!I145)),NA())</f>
        <v>#N/A</v>
      </c>
      <c r="BQ151" s="300" t="e">
        <f ca="1">+IF(AND(ISNUMBER(OFFSET('Hygiene Data'!$I$9,0,10*ROW('Hygiene Data'!I145))),'Data Summary'!EF151="Yes"),OFFSET('Hygiene Data'!$I$9,0,10*ROW('Hygiene Data'!I145)),NA())</f>
        <v>#N/A</v>
      </c>
    </row>
    <row r="152" spans="1:69" x14ac:dyDescent="0.2">
      <c r="A152" s="296" t="e">
        <f ca="1">+RIGHT('Data Summary'!A152,LEN('Data Summary'!A152)-9)</f>
        <v>#VALUE!</v>
      </c>
      <c r="B152" s="270" t="str">
        <f ca="1">+IF(ISTEXT('Data Summary'!B152),'Data Summary'!B152,"")</f>
        <v/>
      </c>
      <c r="C152" s="297" t="e">
        <f ca="1">+VALUE('Data Summary'!C152)</f>
        <v>#VALUE!</v>
      </c>
      <c r="D152" s="298" t="e">
        <f ca="1">+IF(AND(ISNUMBER(OFFSET('Water Data'!$D$4,0,10*ROW('Water Data'!D146))),'Data Summary'!BS152="Yes"),100-OFFSET('Water Data'!$D$4,0,10*ROW('Water Data'!D146)),NA())</f>
        <v>#N/A</v>
      </c>
      <c r="E152" s="298" t="e">
        <f ca="1">+IF(AND(ISNUMBER(OFFSET('Water Data'!$D$6,0,10*ROW('Water Data'!D146))),'Data Summary'!BT152="Yes"),OFFSET('Water Data'!$D$6,0,10*ROW('Water Data'!D146)),NA())</f>
        <v>#N/A</v>
      </c>
      <c r="F152" s="298" t="e">
        <f ca="1">+IF(AND(ISNUMBER(OFFSET('Water Data'!$D$9,0,10*ROW('Water Data'!D146))),'Data Summary'!BU152="Yes"),OFFSET('Water Data'!$D$9,0,10*ROW('Water Data'!D146)),NA())</f>
        <v>#N/A</v>
      </c>
      <c r="G152" s="298" t="e">
        <f ca="1">+IF(AND(ISNUMBER(OFFSET('Water Data'!$E$4,0,10*ROW('Water Data'!E146))),'Data Summary'!BV152="Yes"),100-OFFSET('Water Data'!$E$4,0,10*ROW('Water Data'!E146)),NA())</f>
        <v>#N/A</v>
      </c>
      <c r="H152" s="298" t="e">
        <f ca="1">+IF(AND(ISNUMBER(OFFSET('Water Data'!$E$6,0,10*ROW('Water Data'!E146))),'Data Summary'!BW152="Yes"),OFFSET('Water Data'!$E$6,0,10*ROW('Water Data'!E146)),NA())</f>
        <v>#N/A</v>
      </c>
      <c r="I152" s="298" t="e">
        <f ca="1">+IF(AND(ISNUMBER(OFFSET('Water Data'!$E$9,0,10*ROW('Water Data'!E146))),'Data Summary'!BX152="Yes"),OFFSET('Water Data'!$E$9,0,10*ROW('Water Data'!E146)),NA())</f>
        <v>#N/A</v>
      </c>
      <c r="J152" s="298" t="e">
        <f ca="1">+IF(AND(ISNUMBER(OFFSET('Water Data'!$F$4,0,10*ROW('Water Data'!F146))),'Data Summary'!BY152="Yes"),100-OFFSET('Water Data'!$F$4,0,10*ROW('Water Data'!F146)),NA())</f>
        <v>#N/A</v>
      </c>
      <c r="K152" s="298" t="e">
        <f ca="1">+IF(AND(ISNUMBER(OFFSET('Water Data'!$F$6,0,10*ROW('Water Data'!F146))),'Data Summary'!BZ152="Yes"),OFFSET('Water Data'!$F$6,0,10*ROW('Water Data'!F146)),NA())</f>
        <v>#N/A</v>
      </c>
      <c r="L152" s="298" t="e">
        <f ca="1">+IF(AND(ISNUMBER(OFFSET('Water Data'!$F$9,0,10*ROW('Water Data'!F146))),'Data Summary'!CA152="Yes"),OFFSET('Water Data'!$F$9,0,10*ROW('Water Data'!F146)),NA())</f>
        <v>#N/A</v>
      </c>
      <c r="M152" s="298" t="e">
        <f ca="1">+IF(AND(ISNUMBER(OFFSET('Water Data'!$G$4,0,10*ROW('Water Data'!G146))),'Data Summary'!CB152="Yes"),100-OFFSET('Water Data'!$G$4,0,10*ROW('Water Data'!G146)),NA())</f>
        <v>#N/A</v>
      </c>
      <c r="N152" s="298" t="e">
        <f ca="1">+IF(AND(ISNUMBER(OFFSET('Water Data'!$G$6,0,10*ROW('Water Data'!G146))),'Data Summary'!CC152="Yes"),OFFSET('Water Data'!$G$6,0,10*ROW('Water Data'!G146)),NA())</f>
        <v>#N/A</v>
      </c>
      <c r="O152" s="298" t="e">
        <f ca="1">+IF(AND(ISNUMBER(OFFSET('Water Data'!$G$9,0,10*ROW('Water Data'!G146))),'Data Summary'!CD152="Yes"),OFFSET('Water Data'!$G$9,0,10*ROW('Water Data'!G146)),NA())</f>
        <v>#N/A</v>
      </c>
      <c r="P152" s="298" t="e">
        <f ca="1">+IF(AND(ISNUMBER(OFFSET('Water Data'!$H$4,0,10*ROW('Water Data'!H146))),'Data Summary'!CE152="Yes"),100-OFFSET('Water Data'!$H$4,0,10*ROW('Water Data'!H146)),NA())</f>
        <v>#N/A</v>
      </c>
      <c r="Q152" s="298" t="e">
        <f ca="1">+IF(AND(ISNUMBER(OFFSET('Water Data'!$H$6,0,10*ROW('Water Data'!H146))),'Data Summary'!CF152="Yes"),OFFSET('Water Data'!$H$6,0,10*ROW('Water Data'!H146)),NA())</f>
        <v>#N/A</v>
      </c>
      <c r="R152" s="298" t="e">
        <f ca="1">+IF(AND(ISNUMBER(OFFSET('Water Data'!$H$9,0,10*ROW('Water Data'!H146))),'Data Summary'!CG152="Yes"),OFFSET('Water Data'!$H$9,0,10*ROW('Water Data'!H146)),NA())</f>
        <v>#N/A</v>
      </c>
      <c r="S152" s="298" t="e">
        <f ca="1">+IF(AND(ISNUMBER(OFFSET('Water Data'!$I$4,0,10*ROW('Water Data'!I146))),'Data Summary'!CH152="Yes"),100-OFFSET('Water Data'!$I$4,0,10*ROW('Water Data'!I146)),NA())</f>
        <v>#N/A</v>
      </c>
      <c r="T152" s="298" t="e">
        <f ca="1">+IF(AND(ISNUMBER(OFFSET('Water Data'!$I$6,0,10*ROW('Water Data'!I146))),'Data Summary'!CI152="Yes"),OFFSET('Water Data'!$I$6,0,10*ROW('Water Data'!I146)),NA())</f>
        <v>#N/A</v>
      </c>
      <c r="U152" s="298" t="e">
        <f ca="1">+IF(AND(ISNUMBER(OFFSET('Water Data'!$I$9,0,10*ROW('Water Data'!I146))),'Data Summary'!CJ152="Yes"),OFFSET('Water Data'!$I$9,0,10*ROW('Water Data'!I146)),NA())</f>
        <v>#N/A</v>
      </c>
      <c r="V152" s="299" t="e">
        <f ca="1">+IF(AND(ISNUMBER(OFFSET('Sanitation Data'!$D$4,0,10*ROW('Sanitation Data'!D146))),'Data Summary'!CK152="Yes"),100-OFFSET('Sanitation Data'!$D$4,0,10*ROW('Sanitation Data'!D146)),NA())</f>
        <v>#N/A</v>
      </c>
      <c r="W152" s="299" t="e">
        <f ca="1">+IF(AND(ISNUMBER(OFFSET('Sanitation Data'!$D$6,0,10*ROW('Sanitation Data'!D146))),'Data Summary'!CL152="Yes"),OFFSET('Sanitation Data'!$D$6,0,10*ROW('Sanitation Data'!D146)),NA())</f>
        <v>#N/A</v>
      </c>
      <c r="X152" s="299" t="e">
        <f ca="1">+IF(AND(ISNUMBER(OFFSET('Sanitation Data'!$D$10,0,10*ROW('Sanitation Data'!D146))),'Data Summary'!CM152="Yes"),OFFSET('Sanitation Data'!$D$10,0,10*ROW('Sanitation Data'!D146)),NA())</f>
        <v>#N/A</v>
      </c>
      <c r="Y152" s="299" t="e">
        <f ca="1">+IF(AND(ISNUMBER(OFFSET('Sanitation Data'!$D$11,0,10*ROW('Sanitation Data'!D146))),'Data Summary'!CN152="Yes"),OFFSET('Sanitation Data'!$D$11,0,10*ROW('Sanitation Data'!D146)),NA())</f>
        <v>#N/A</v>
      </c>
      <c r="Z152" s="299" t="e">
        <f ca="1">+IF(AND(ISNUMBER(OFFSET('Sanitation Data'!$D$12,0,10*ROW('Sanitation Data'!D146))),'Data Summary'!CO152="Yes"),OFFSET('Sanitation Data'!$D$12,0,10*ROW('Sanitation Data'!D146)),NA())</f>
        <v>#N/A</v>
      </c>
      <c r="AA152" s="299" t="e">
        <f ca="1">+IF(AND(ISNUMBER(OFFSET('Sanitation Data'!$E$4,0,10*ROW('Sanitation Data'!E146))),'Data Summary'!CP152="Yes"),100-OFFSET('Sanitation Data'!$E$4,0,10*ROW('Sanitation Data'!E146)),NA())</f>
        <v>#N/A</v>
      </c>
      <c r="AB152" s="299" t="e">
        <f ca="1">+IF(AND(ISNUMBER(OFFSET('Sanitation Data'!$E$6,0,10*ROW('Sanitation Data'!E146))),'Data Summary'!CQ152="Yes"),OFFSET('Sanitation Data'!$E$6,0,10*ROW('Sanitation Data'!E146)),NA())</f>
        <v>#N/A</v>
      </c>
      <c r="AC152" s="299" t="e">
        <f ca="1">+IF(AND(ISNUMBER(OFFSET('Sanitation Data'!$E$10,0,10*ROW('Sanitation Data'!E146))),'Data Summary'!CR152="Yes"),OFFSET('Sanitation Data'!$E$10,0,10*ROW('Sanitation Data'!E146)),NA())</f>
        <v>#N/A</v>
      </c>
      <c r="AD152" s="299" t="e">
        <f ca="1">+IF(AND(ISNUMBER(OFFSET('Sanitation Data'!$E$11,0,10*ROW('Sanitation Data'!E146))),'Data Summary'!CS152="Yes"),OFFSET('Sanitation Data'!$E$11,0,10*ROW('Sanitation Data'!E146)),NA())</f>
        <v>#N/A</v>
      </c>
      <c r="AE152" s="299" t="e">
        <f ca="1">+IF(AND(ISNUMBER(OFFSET('Sanitation Data'!$E$12,0,10*ROW('Sanitation Data'!E146))),'Data Summary'!CT152="Yes"),OFFSET('Sanitation Data'!$E$12,0,10*ROW('Sanitation Data'!E146)),NA())</f>
        <v>#N/A</v>
      </c>
      <c r="AF152" s="299" t="e">
        <f ca="1">+IF(AND(ISNUMBER(OFFSET('Sanitation Data'!$F$4,0,10*ROW('Sanitation Data'!F146))),'Data Summary'!CU152="Yes"),100-OFFSET('Sanitation Data'!$F$4,0,10*ROW('Sanitation Data'!F146)),NA())</f>
        <v>#N/A</v>
      </c>
      <c r="AG152" s="299" t="e">
        <f ca="1">+IF(AND(ISNUMBER(OFFSET('Sanitation Data'!$F$6,0,10*ROW('Sanitation Data'!F146))),'Data Summary'!CV152="Yes"),OFFSET('Sanitation Data'!$F$6,0,10*ROW('Sanitation Data'!F146)),NA())</f>
        <v>#N/A</v>
      </c>
      <c r="AH152" s="299" t="e">
        <f ca="1">+IF(AND(ISNUMBER(OFFSET('Sanitation Data'!$F$10,0,10*ROW('Sanitation Data'!F146))),'Data Summary'!CW152="Yes"),OFFSET('Sanitation Data'!$F$10,0,10*ROW('Sanitation Data'!F146)),NA())</f>
        <v>#N/A</v>
      </c>
      <c r="AI152" s="299" t="e">
        <f ca="1">+IF(AND(ISNUMBER(OFFSET('Sanitation Data'!$F$11,0,10*ROW('Sanitation Data'!F146))),'Data Summary'!CX152="Yes"),OFFSET('Sanitation Data'!$F$11,0,10*ROW('Sanitation Data'!F146)),NA())</f>
        <v>#N/A</v>
      </c>
      <c r="AJ152" s="299" t="e">
        <f ca="1">+IF(AND(ISNUMBER(OFFSET('Sanitation Data'!$F$12,0,10*ROW('Sanitation Data'!F146))),'Data Summary'!CY152="Yes"),OFFSET('Sanitation Data'!$F$12,0,10*ROW('Sanitation Data'!F146)),NA())</f>
        <v>#N/A</v>
      </c>
      <c r="AK152" s="299" t="e">
        <f ca="1">+IF(AND(ISNUMBER(OFFSET('Sanitation Data'!$G$4,0,10*ROW('Sanitation Data'!G146))),'Data Summary'!CZ152="Yes"),100-OFFSET('Sanitation Data'!$G$4,0,10*ROW('Sanitation Data'!G146)),NA())</f>
        <v>#N/A</v>
      </c>
      <c r="AL152" s="299" t="e">
        <f ca="1">+IF(AND(ISNUMBER(OFFSET('Sanitation Data'!$G$6,0,10*ROW('Sanitation Data'!G146))),'Data Summary'!DA152="Yes"),OFFSET('Sanitation Data'!$G$6,0,10*ROW('Sanitation Data'!G146)),NA())</f>
        <v>#N/A</v>
      </c>
      <c r="AM152" s="299" t="e">
        <f ca="1">+IF(AND(ISNUMBER(OFFSET('Sanitation Data'!$G$10,0,10*ROW('Sanitation Data'!G146))),'Data Summary'!DB152="Yes"),OFFSET('Sanitation Data'!$G$10,0,10*ROW('Sanitation Data'!G146)),NA())</f>
        <v>#N/A</v>
      </c>
      <c r="AN152" s="299" t="e">
        <f ca="1">+IF(AND(ISNUMBER(OFFSET('Sanitation Data'!$G$11,0,10*ROW('Sanitation Data'!G146))),'Data Summary'!DC152="Yes"),OFFSET('Sanitation Data'!$G$11,0,10*ROW('Sanitation Data'!G146)),NA())</f>
        <v>#N/A</v>
      </c>
      <c r="AO152" s="299" t="e">
        <f ca="1">+IF(AND(ISNUMBER(OFFSET('Sanitation Data'!$G$12,0,10*ROW('Sanitation Data'!G146))),'Data Summary'!DD152="Yes"),OFFSET('Sanitation Data'!$G$12,0,10*ROW('Sanitation Data'!G146)),NA())</f>
        <v>#N/A</v>
      </c>
      <c r="AP152" s="299" t="e">
        <f ca="1">+IF(AND(ISNUMBER(OFFSET('Sanitation Data'!$H$4,0,10*ROW('Sanitation Data'!H146))),'Data Summary'!DE152="Yes"),100-OFFSET('Sanitation Data'!$H$4,0,10*ROW('Sanitation Data'!H146)),NA())</f>
        <v>#N/A</v>
      </c>
      <c r="AQ152" s="299" t="e">
        <f ca="1">+IF(AND(ISNUMBER(OFFSET('Sanitation Data'!$H$6,0,10*ROW('Sanitation Data'!H146))),'Data Summary'!DF152="Yes"),OFFSET('Sanitation Data'!$H$6,0,10*ROW('Sanitation Data'!H146)),NA())</f>
        <v>#N/A</v>
      </c>
      <c r="AR152" s="299" t="e">
        <f ca="1">+IF(AND(ISNUMBER(OFFSET('Sanitation Data'!$H$10,0,10*ROW('Sanitation Data'!H146))),'Data Summary'!DG152="Yes"),OFFSET('Sanitation Data'!$H$10,0,10*ROW('Sanitation Data'!H146)),NA())</f>
        <v>#N/A</v>
      </c>
      <c r="AS152" s="299" t="e">
        <f ca="1">+IF(AND(ISNUMBER(OFFSET('Sanitation Data'!$H$11,0,10*ROW('Sanitation Data'!H146))),'Data Summary'!DH152="Yes"),OFFSET('Sanitation Data'!$H$11,0,10*ROW('Sanitation Data'!H146)),NA())</f>
        <v>#N/A</v>
      </c>
      <c r="AT152" s="299" t="e">
        <f ca="1">+IF(AND(ISNUMBER(OFFSET('Sanitation Data'!$H$12,0,10*ROW('Sanitation Data'!H146))),'Data Summary'!DI152="Yes"),OFFSET('Sanitation Data'!$H$12,0,10*ROW('Sanitation Data'!H146)),NA())</f>
        <v>#N/A</v>
      </c>
      <c r="AU152" s="299" t="e">
        <f ca="1">+IF(AND(ISNUMBER(OFFSET('Sanitation Data'!$I$4,0,10*ROW('Sanitation Data'!I146))),'Data Summary'!DJ152="Yes"),100-OFFSET('Sanitation Data'!$I$4,0,10*ROW('Sanitation Data'!I146)),NA())</f>
        <v>#N/A</v>
      </c>
      <c r="AV152" s="299" t="e">
        <f ca="1">+IF(AND(ISNUMBER(OFFSET('Sanitation Data'!$I$6,0,10*ROW('Sanitation Data'!I146))),'Data Summary'!DK152="Yes"),OFFSET('Sanitation Data'!$I$6,0,10*ROW('Sanitation Data'!I146)),NA())</f>
        <v>#N/A</v>
      </c>
      <c r="AW152" s="299" t="e">
        <f ca="1">+IF(AND(ISNUMBER(OFFSET('Sanitation Data'!$I$10,0,10*ROW('Sanitation Data'!I146))),'Data Summary'!DL152="Yes"),OFFSET('Sanitation Data'!$I$10,0,10*ROW('Sanitation Data'!I146)),NA())</f>
        <v>#N/A</v>
      </c>
      <c r="AX152" s="299" t="e">
        <f ca="1">+IF(AND(ISNUMBER(OFFSET('Sanitation Data'!$I$11,0,10*ROW('Sanitation Data'!I146))),'Data Summary'!DM152="Yes"),OFFSET('Sanitation Data'!$I$11,0,10*ROW('Sanitation Data'!I146)),NA())</f>
        <v>#N/A</v>
      </c>
      <c r="AY152" s="299" t="e">
        <f ca="1">+IF(AND(ISNUMBER(OFFSET('Sanitation Data'!$I$12,0,10*ROW('Sanitation Data'!I146))),'Data Summary'!DN152="Yes"),OFFSET('Sanitation Data'!$I$12,0,10*ROW('Sanitation Data'!I146)),NA())</f>
        <v>#N/A</v>
      </c>
      <c r="AZ152" s="300" t="e">
        <f ca="1">+IF(AND(ISNUMBER(OFFSET('Hygiene Data'!$D$5,0,10*ROW('Hygiene Data'!D146))),'Data Summary'!DO152="Yes"),OFFSET('Hygiene Data'!$D$5,0,10*ROW('Hygiene Data'!D146)),NA())</f>
        <v>#N/A</v>
      </c>
      <c r="BA152" s="300" t="e">
        <f ca="1">+IF(AND(ISNUMBER(OFFSET('Hygiene Data'!$D$7,0,10*ROW('Hygiene Data'!D146))),'Data Summary'!DP152="Yes"),OFFSET('Hygiene Data'!$D$7,0,10*ROW('Hygiene Data'!D146)),NA())</f>
        <v>#N/A</v>
      </c>
      <c r="BB152" s="300" t="e">
        <f ca="1">+IF(AND(ISNUMBER(OFFSET('Hygiene Data'!$D$9,0,10*ROW('Hygiene Data'!D146))),'Data Summary'!DQ152="Yes"),OFFSET('Hygiene Data'!$D$9,0,10*ROW('Hygiene Data'!D146)),NA())</f>
        <v>#N/A</v>
      </c>
      <c r="BC152" s="300" t="e">
        <f ca="1">+IF(AND(ISNUMBER(OFFSET('Hygiene Data'!$E$5,0,10*ROW('Hygiene Data'!E146))),'Data Summary'!DR152="Yes"),OFFSET('Hygiene Data'!$E$5,0,10*ROW('Hygiene Data'!E146)),NA())</f>
        <v>#N/A</v>
      </c>
      <c r="BD152" s="300" t="e">
        <f ca="1">+IF(AND(ISNUMBER(OFFSET('Hygiene Data'!$E$7,0,10*ROW('Hygiene Data'!E146))),'Data Summary'!DS152="Yes"),OFFSET('Hygiene Data'!$E$7,0,10*ROW('Hygiene Data'!E146)),NA())</f>
        <v>#N/A</v>
      </c>
      <c r="BE152" s="300" t="e">
        <f ca="1">+IF(AND(ISNUMBER(OFFSET('Hygiene Data'!$E$9,0,10*ROW('Hygiene Data'!E146))),'Data Summary'!DT152="Yes"),OFFSET('Hygiene Data'!$E$9,0,10*ROW('Hygiene Data'!E146)),NA())</f>
        <v>#N/A</v>
      </c>
      <c r="BF152" s="300" t="e">
        <f ca="1">+IF(AND(ISNUMBER(OFFSET('Hygiene Data'!$F$5,0,10*ROW('Hygiene Data'!F146))),'Data Summary'!DU152="Yes"),OFFSET('Hygiene Data'!$F$5,0,10*ROW('Hygiene Data'!F146)),NA())</f>
        <v>#N/A</v>
      </c>
      <c r="BG152" s="300" t="e">
        <f ca="1">+IF(AND(ISNUMBER(OFFSET('Hygiene Data'!$F$7,0,10*ROW('Hygiene Data'!F146))),'Data Summary'!DV152="Yes"),OFFSET('Hygiene Data'!$F$7,0,10*ROW('Hygiene Data'!F146)),NA())</f>
        <v>#N/A</v>
      </c>
      <c r="BH152" s="300" t="e">
        <f ca="1">+IF(AND(ISNUMBER(OFFSET('Hygiene Data'!$F$9,0,10*ROW('Hygiene Data'!F146))),'Data Summary'!DW152="Yes"),OFFSET('Hygiene Data'!$F$9,0,10*ROW('Hygiene Data'!F146)),NA())</f>
        <v>#N/A</v>
      </c>
      <c r="BI152" s="300" t="e">
        <f ca="1">+IF(AND(ISNUMBER(OFFSET('Hygiene Data'!$G$5,0,10*ROW('Hygiene Data'!G146))),'Data Summary'!DX152="Yes"),OFFSET('Hygiene Data'!$G$5,0,10*ROW('Hygiene Data'!G146)),NA())</f>
        <v>#N/A</v>
      </c>
      <c r="BJ152" s="300" t="e">
        <f ca="1">+IF(AND(ISNUMBER(OFFSET('Hygiene Data'!$G$7,0,10*ROW('Hygiene Data'!G146))),'Data Summary'!DY152="Yes"),OFFSET('Hygiene Data'!$G$7,0,10*ROW('Hygiene Data'!G146)),NA())</f>
        <v>#N/A</v>
      </c>
      <c r="BK152" s="300" t="e">
        <f ca="1">+IF(AND(ISNUMBER(OFFSET('Hygiene Data'!$G$9,0,10*ROW('Hygiene Data'!G146))),'Data Summary'!DZ152="Yes"),OFFSET('Hygiene Data'!$G$9,0,10*ROW('Hygiene Data'!G146)),NA())</f>
        <v>#N/A</v>
      </c>
      <c r="BL152" s="300" t="e">
        <f ca="1">+IF(AND(ISNUMBER(OFFSET('Hygiene Data'!$H$5,0,10*ROW('Hygiene Data'!H146))),'Data Summary'!EA152="Yes"),OFFSET('Hygiene Data'!$H$5,0,10*ROW('Hygiene Data'!H146)),NA())</f>
        <v>#N/A</v>
      </c>
      <c r="BM152" s="300" t="e">
        <f ca="1">+IF(AND(ISNUMBER(OFFSET('Hygiene Data'!$H$7,0,10*ROW('Hygiene Data'!H146))),'Data Summary'!EB152="Yes"),OFFSET('Hygiene Data'!$H$7,0,10*ROW('Hygiene Data'!H146)),NA())</f>
        <v>#N/A</v>
      </c>
      <c r="BN152" s="300" t="e">
        <f ca="1">+IF(AND(ISNUMBER(OFFSET('Hygiene Data'!$H$9,0,10*ROW('Hygiene Data'!H146))),'Data Summary'!EC152="Yes"),OFFSET('Hygiene Data'!$H$9,0,10*ROW('Hygiene Data'!H146)),NA())</f>
        <v>#N/A</v>
      </c>
      <c r="BO152" s="300" t="e">
        <f ca="1">+IF(AND(ISNUMBER(OFFSET('Hygiene Data'!$I$5,0,10*ROW('Hygiene Data'!I146))),'Data Summary'!ED152="Yes"),OFFSET('Hygiene Data'!$I$5,0,10*ROW('Hygiene Data'!I146)),NA())</f>
        <v>#N/A</v>
      </c>
      <c r="BP152" s="300" t="e">
        <f ca="1">+IF(AND(ISNUMBER(OFFSET('Hygiene Data'!$I$7,0,10*ROW('Hygiene Data'!I146))),'Data Summary'!EE152="Yes"),OFFSET('Hygiene Data'!$I$7,0,10*ROW('Hygiene Data'!I146)),NA())</f>
        <v>#N/A</v>
      </c>
      <c r="BQ152" s="300" t="e">
        <f ca="1">+IF(AND(ISNUMBER(OFFSET('Hygiene Data'!$I$9,0,10*ROW('Hygiene Data'!I146))),'Data Summary'!EF152="Yes"),OFFSET('Hygiene Data'!$I$9,0,10*ROW('Hygiene Data'!I146)),NA())</f>
        <v>#N/A</v>
      </c>
    </row>
    <row r="153" spans="1:69" x14ac:dyDescent="0.2">
      <c r="A153" s="296" t="e">
        <f ca="1">+RIGHT('Data Summary'!A153,LEN('Data Summary'!A153)-9)</f>
        <v>#VALUE!</v>
      </c>
      <c r="B153" s="270" t="str">
        <f ca="1">+IF(ISTEXT('Data Summary'!B153),'Data Summary'!B153,"")</f>
        <v/>
      </c>
      <c r="C153" s="297" t="e">
        <f ca="1">+VALUE('Data Summary'!C153)</f>
        <v>#VALUE!</v>
      </c>
      <c r="D153" s="298" t="e">
        <f ca="1">+IF(AND(ISNUMBER(OFFSET('Water Data'!$D$4,0,10*ROW('Water Data'!D147))),'Data Summary'!BS153="Yes"),100-OFFSET('Water Data'!$D$4,0,10*ROW('Water Data'!D147)),NA())</f>
        <v>#N/A</v>
      </c>
      <c r="E153" s="298" t="e">
        <f ca="1">+IF(AND(ISNUMBER(OFFSET('Water Data'!$D$6,0,10*ROW('Water Data'!D147))),'Data Summary'!BT153="Yes"),OFFSET('Water Data'!$D$6,0,10*ROW('Water Data'!D147)),NA())</f>
        <v>#N/A</v>
      </c>
      <c r="F153" s="298" t="e">
        <f ca="1">+IF(AND(ISNUMBER(OFFSET('Water Data'!$D$9,0,10*ROW('Water Data'!D147))),'Data Summary'!BU153="Yes"),OFFSET('Water Data'!$D$9,0,10*ROW('Water Data'!D147)),NA())</f>
        <v>#N/A</v>
      </c>
      <c r="G153" s="298" t="e">
        <f ca="1">+IF(AND(ISNUMBER(OFFSET('Water Data'!$E$4,0,10*ROW('Water Data'!E147))),'Data Summary'!BV153="Yes"),100-OFFSET('Water Data'!$E$4,0,10*ROW('Water Data'!E147)),NA())</f>
        <v>#N/A</v>
      </c>
      <c r="H153" s="298" t="e">
        <f ca="1">+IF(AND(ISNUMBER(OFFSET('Water Data'!$E$6,0,10*ROW('Water Data'!E147))),'Data Summary'!BW153="Yes"),OFFSET('Water Data'!$E$6,0,10*ROW('Water Data'!E147)),NA())</f>
        <v>#N/A</v>
      </c>
      <c r="I153" s="298" t="e">
        <f ca="1">+IF(AND(ISNUMBER(OFFSET('Water Data'!$E$9,0,10*ROW('Water Data'!E147))),'Data Summary'!BX153="Yes"),OFFSET('Water Data'!$E$9,0,10*ROW('Water Data'!E147)),NA())</f>
        <v>#N/A</v>
      </c>
      <c r="J153" s="298" t="e">
        <f ca="1">+IF(AND(ISNUMBER(OFFSET('Water Data'!$F$4,0,10*ROW('Water Data'!F147))),'Data Summary'!BY153="Yes"),100-OFFSET('Water Data'!$F$4,0,10*ROW('Water Data'!F147)),NA())</f>
        <v>#N/A</v>
      </c>
      <c r="K153" s="298" t="e">
        <f ca="1">+IF(AND(ISNUMBER(OFFSET('Water Data'!$F$6,0,10*ROW('Water Data'!F147))),'Data Summary'!BZ153="Yes"),OFFSET('Water Data'!$F$6,0,10*ROW('Water Data'!F147)),NA())</f>
        <v>#N/A</v>
      </c>
      <c r="L153" s="298" t="e">
        <f ca="1">+IF(AND(ISNUMBER(OFFSET('Water Data'!$F$9,0,10*ROW('Water Data'!F147))),'Data Summary'!CA153="Yes"),OFFSET('Water Data'!$F$9,0,10*ROW('Water Data'!F147)),NA())</f>
        <v>#N/A</v>
      </c>
      <c r="M153" s="298" t="e">
        <f ca="1">+IF(AND(ISNUMBER(OFFSET('Water Data'!$G$4,0,10*ROW('Water Data'!G147))),'Data Summary'!CB153="Yes"),100-OFFSET('Water Data'!$G$4,0,10*ROW('Water Data'!G147)),NA())</f>
        <v>#N/A</v>
      </c>
      <c r="N153" s="298" t="e">
        <f ca="1">+IF(AND(ISNUMBER(OFFSET('Water Data'!$G$6,0,10*ROW('Water Data'!G147))),'Data Summary'!CC153="Yes"),OFFSET('Water Data'!$G$6,0,10*ROW('Water Data'!G147)),NA())</f>
        <v>#N/A</v>
      </c>
      <c r="O153" s="298" t="e">
        <f ca="1">+IF(AND(ISNUMBER(OFFSET('Water Data'!$G$9,0,10*ROW('Water Data'!G147))),'Data Summary'!CD153="Yes"),OFFSET('Water Data'!$G$9,0,10*ROW('Water Data'!G147)),NA())</f>
        <v>#N/A</v>
      </c>
      <c r="P153" s="298" t="e">
        <f ca="1">+IF(AND(ISNUMBER(OFFSET('Water Data'!$H$4,0,10*ROW('Water Data'!H147))),'Data Summary'!CE153="Yes"),100-OFFSET('Water Data'!$H$4,0,10*ROW('Water Data'!H147)),NA())</f>
        <v>#N/A</v>
      </c>
      <c r="Q153" s="298" t="e">
        <f ca="1">+IF(AND(ISNUMBER(OFFSET('Water Data'!$H$6,0,10*ROW('Water Data'!H147))),'Data Summary'!CF153="Yes"),OFFSET('Water Data'!$H$6,0,10*ROW('Water Data'!H147)),NA())</f>
        <v>#N/A</v>
      </c>
      <c r="R153" s="298" t="e">
        <f ca="1">+IF(AND(ISNUMBER(OFFSET('Water Data'!$H$9,0,10*ROW('Water Data'!H147))),'Data Summary'!CG153="Yes"),OFFSET('Water Data'!$H$9,0,10*ROW('Water Data'!H147)),NA())</f>
        <v>#N/A</v>
      </c>
      <c r="S153" s="298" t="e">
        <f ca="1">+IF(AND(ISNUMBER(OFFSET('Water Data'!$I$4,0,10*ROW('Water Data'!I147))),'Data Summary'!CH153="Yes"),100-OFFSET('Water Data'!$I$4,0,10*ROW('Water Data'!I147)),NA())</f>
        <v>#N/A</v>
      </c>
      <c r="T153" s="298" t="e">
        <f ca="1">+IF(AND(ISNUMBER(OFFSET('Water Data'!$I$6,0,10*ROW('Water Data'!I147))),'Data Summary'!CI153="Yes"),OFFSET('Water Data'!$I$6,0,10*ROW('Water Data'!I147)),NA())</f>
        <v>#N/A</v>
      </c>
      <c r="U153" s="298" t="e">
        <f ca="1">+IF(AND(ISNUMBER(OFFSET('Water Data'!$I$9,0,10*ROW('Water Data'!I147))),'Data Summary'!CJ153="Yes"),OFFSET('Water Data'!$I$9,0,10*ROW('Water Data'!I147)),NA())</f>
        <v>#N/A</v>
      </c>
      <c r="V153" s="299" t="e">
        <f ca="1">+IF(AND(ISNUMBER(OFFSET('Sanitation Data'!$D$4,0,10*ROW('Sanitation Data'!D147))),'Data Summary'!CK153="Yes"),100-OFFSET('Sanitation Data'!$D$4,0,10*ROW('Sanitation Data'!D147)),NA())</f>
        <v>#N/A</v>
      </c>
      <c r="W153" s="299" t="e">
        <f ca="1">+IF(AND(ISNUMBER(OFFSET('Sanitation Data'!$D$6,0,10*ROW('Sanitation Data'!D147))),'Data Summary'!CL153="Yes"),OFFSET('Sanitation Data'!$D$6,0,10*ROW('Sanitation Data'!D147)),NA())</f>
        <v>#N/A</v>
      </c>
      <c r="X153" s="299" t="e">
        <f ca="1">+IF(AND(ISNUMBER(OFFSET('Sanitation Data'!$D$10,0,10*ROW('Sanitation Data'!D147))),'Data Summary'!CM153="Yes"),OFFSET('Sanitation Data'!$D$10,0,10*ROW('Sanitation Data'!D147)),NA())</f>
        <v>#N/A</v>
      </c>
      <c r="Y153" s="299" t="e">
        <f ca="1">+IF(AND(ISNUMBER(OFFSET('Sanitation Data'!$D$11,0,10*ROW('Sanitation Data'!D147))),'Data Summary'!CN153="Yes"),OFFSET('Sanitation Data'!$D$11,0,10*ROW('Sanitation Data'!D147)),NA())</f>
        <v>#N/A</v>
      </c>
      <c r="Z153" s="299" t="e">
        <f ca="1">+IF(AND(ISNUMBER(OFFSET('Sanitation Data'!$D$12,0,10*ROW('Sanitation Data'!D147))),'Data Summary'!CO153="Yes"),OFFSET('Sanitation Data'!$D$12,0,10*ROW('Sanitation Data'!D147)),NA())</f>
        <v>#N/A</v>
      </c>
      <c r="AA153" s="299" t="e">
        <f ca="1">+IF(AND(ISNUMBER(OFFSET('Sanitation Data'!$E$4,0,10*ROW('Sanitation Data'!E147))),'Data Summary'!CP153="Yes"),100-OFFSET('Sanitation Data'!$E$4,0,10*ROW('Sanitation Data'!E147)),NA())</f>
        <v>#N/A</v>
      </c>
      <c r="AB153" s="299" t="e">
        <f ca="1">+IF(AND(ISNUMBER(OFFSET('Sanitation Data'!$E$6,0,10*ROW('Sanitation Data'!E147))),'Data Summary'!CQ153="Yes"),OFFSET('Sanitation Data'!$E$6,0,10*ROW('Sanitation Data'!E147)),NA())</f>
        <v>#N/A</v>
      </c>
      <c r="AC153" s="299" t="e">
        <f ca="1">+IF(AND(ISNUMBER(OFFSET('Sanitation Data'!$E$10,0,10*ROW('Sanitation Data'!E147))),'Data Summary'!CR153="Yes"),OFFSET('Sanitation Data'!$E$10,0,10*ROW('Sanitation Data'!E147)),NA())</f>
        <v>#N/A</v>
      </c>
      <c r="AD153" s="299" t="e">
        <f ca="1">+IF(AND(ISNUMBER(OFFSET('Sanitation Data'!$E$11,0,10*ROW('Sanitation Data'!E147))),'Data Summary'!CS153="Yes"),OFFSET('Sanitation Data'!$E$11,0,10*ROW('Sanitation Data'!E147)),NA())</f>
        <v>#N/A</v>
      </c>
      <c r="AE153" s="299" t="e">
        <f ca="1">+IF(AND(ISNUMBER(OFFSET('Sanitation Data'!$E$12,0,10*ROW('Sanitation Data'!E147))),'Data Summary'!CT153="Yes"),OFFSET('Sanitation Data'!$E$12,0,10*ROW('Sanitation Data'!E147)),NA())</f>
        <v>#N/A</v>
      </c>
      <c r="AF153" s="299" t="e">
        <f ca="1">+IF(AND(ISNUMBER(OFFSET('Sanitation Data'!$F$4,0,10*ROW('Sanitation Data'!F147))),'Data Summary'!CU153="Yes"),100-OFFSET('Sanitation Data'!$F$4,0,10*ROW('Sanitation Data'!F147)),NA())</f>
        <v>#N/A</v>
      </c>
      <c r="AG153" s="299" t="e">
        <f ca="1">+IF(AND(ISNUMBER(OFFSET('Sanitation Data'!$F$6,0,10*ROW('Sanitation Data'!F147))),'Data Summary'!CV153="Yes"),OFFSET('Sanitation Data'!$F$6,0,10*ROW('Sanitation Data'!F147)),NA())</f>
        <v>#N/A</v>
      </c>
      <c r="AH153" s="299" t="e">
        <f ca="1">+IF(AND(ISNUMBER(OFFSET('Sanitation Data'!$F$10,0,10*ROW('Sanitation Data'!F147))),'Data Summary'!CW153="Yes"),OFFSET('Sanitation Data'!$F$10,0,10*ROW('Sanitation Data'!F147)),NA())</f>
        <v>#N/A</v>
      </c>
      <c r="AI153" s="299" t="e">
        <f ca="1">+IF(AND(ISNUMBER(OFFSET('Sanitation Data'!$F$11,0,10*ROW('Sanitation Data'!F147))),'Data Summary'!CX153="Yes"),OFFSET('Sanitation Data'!$F$11,0,10*ROW('Sanitation Data'!F147)),NA())</f>
        <v>#N/A</v>
      </c>
      <c r="AJ153" s="299" t="e">
        <f ca="1">+IF(AND(ISNUMBER(OFFSET('Sanitation Data'!$F$12,0,10*ROW('Sanitation Data'!F147))),'Data Summary'!CY153="Yes"),OFFSET('Sanitation Data'!$F$12,0,10*ROW('Sanitation Data'!F147)),NA())</f>
        <v>#N/A</v>
      </c>
      <c r="AK153" s="299" t="e">
        <f ca="1">+IF(AND(ISNUMBER(OFFSET('Sanitation Data'!$G$4,0,10*ROW('Sanitation Data'!G147))),'Data Summary'!CZ153="Yes"),100-OFFSET('Sanitation Data'!$G$4,0,10*ROW('Sanitation Data'!G147)),NA())</f>
        <v>#N/A</v>
      </c>
      <c r="AL153" s="299" t="e">
        <f ca="1">+IF(AND(ISNUMBER(OFFSET('Sanitation Data'!$G$6,0,10*ROW('Sanitation Data'!G147))),'Data Summary'!DA153="Yes"),OFFSET('Sanitation Data'!$G$6,0,10*ROW('Sanitation Data'!G147)),NA())</f>
        <v>#N/A</v>
      </c>
      <c r="AM153" s="299" t="e">
        <f ca="1">+IF(AND(ISNUMBER(OFFSET('Sanitation Data'!$G$10,0,10*ROW('Sanitation Data'!G147))),'Data Summary'!DB153="Yes"),OFFSET('Sanitation Data'!$G$10,0,10*ROW('Sanitation Data'!G147)),NA())</f>
        <v>#N/A</v>
      </c>
      <c r="AN153" s="299" t="e">
        <f ca="1">+IF(AND(ISNUMBER(OFFSET('Sanitation Data'!$G$11,0,10*ROW('Sanitation Data'!G147))),'Data Summary'!DC153="Yes"),OFFSET('Sanitation Data'!$G$11,0,10*ROW('Sanitation Data'!G147)),NA())</f>
        <v>#N/A</v>
      </c>
      <c r="AO153" s="299" t="e">
        <f ca="1">+IF(AND(ISNUMBER(OFFSET('Sanitation Data'!$G$12,0,10*ROW('Sanitation Data'!G147))),'Data Summary'!DD153="Yes"),OFFSET('Sanitation Data'!$G$12,0,10*ROW('Sanitation Data'!G147)),NA())</f>
        <v>#N/A</v>
      </c>
      <c r="AP153" s="299" t="e">
        <f ca="1">+IF(AND(ISNUMBER(OFFSET('Sanitation Data'!$H$4,0,10*ROW('Sanitation Data'!H147))),'Data Summary'!DE153="Yes"),100-OFFSET('Sanitation Data'!$H$4,0,10*ROW('Sanitation Data'!H147)),NA())</f>
        <v>#N/A</v>
      </c>
      <c r="AQ153" s="299" t="e">
        <f ca="1">+IF(AND(ISNUMBER(OFFSET('Sanitation Data'!$H$6,0,10*ROW('Sanitation Data'!H147))),'Data Summary'!DF153="Yes"),OFFSET('Sanitation Data'!$H$6,0,10*ROW('Sanitation Data'!H147)),NA())</f>
        <v>#N/A</v>
      </c>
      <c r="AR153" s="299" t="e">
        <f ca="1">+IF(AND(ISNUMBER(OFFSET('Sanitation Data'!$H$10,0,10*ROW('Sanitation Data'!H147))),'Data Summary'!DG153="Yes"),OFFSET('Sanitation Data'!$H$10,0,10*ROW('Sanitation Data'!H147)),NA())</f>
        <v>#N/A</v>
      </c>
      <c r="AS153" s="299" t="e">
        <f ca="1">+IF(AND(ISNUMBER(OFFSET('Sanitation Data'!$H$11,0,10*ROW('Sanitation Data'!H147))),'Data Summary'!DH153="Yes"),OFFSET('Sanitation Data'!$H$11,0,10*ROW('Sanitation Data'!H147)),NA())</f>
        <v>#N/A</v>
      </c>
      <c r="AT153" s="299" t="e">
        <f ca="1">+IF(AND(ISNUMBER(OFFSET('Sanitation Data'!$H$12,0,10*ROW('Sanitation Data'!H147))),'Data Summary'!DI153="Yes"),OFFSET('Sanitation Data'!$H$12,0,10*ROW('Sanitation Data'!H147)),NA())</f>
        <v>#N/A</v>
      </c>
      <c r="AU153" s="299" t="e">
        <f ca="1">+IF(AND(ISNUMBER(OFFSET('Sanitation Data'!$I$4,0,10*ROW('Sanitation Data'!I147))),'Data Summary'!DJ153="Yes"),100-OFFSET('Sanitation Data'!$I$4,0,10*ROW('Sanitation Data'!I147)),NA())</f>
        <v>#N/A</v>
      </c>
      <c r="AV153" s="299" t="e">
        <f ca="1">+IF(AND(ISNUMBER(OFFSET('Sanitation Data'!$I$6,0,10*ROW('Sanitation Data'!I147))),'Data Summary'!DK153="Yes"),OFFSET('Sanitation Data'!$I$6,0,10*ROW('Sanitation Data'!I147)),NA())</f>
        <v>#N/A</v>
      </c>
      <c r="AW153" s="299" t="e">
        <f ca="1">+IF(AND(ISNUMBER(OFFSET('Sanitation Data'!$I$10,0,10*ROW('Sanitation Data'!I147))),'Data Summary'!DL153="Yes"),OFFSET('Sanitation Data'!$I$10,0,10*ROW('Sanitation Data'!I147)),NA())</f>
        <v>#N/A</v>
      </c>
      <c r="AX153" s="299" t="e">
        <f ca="1">+IF(AND(ISNUMBER(OFFSET('Sanitation Data'!$I$11,0,10*ROW('Sanitation Data'!I147))),'Data Summary'!DM153="Yes"),OFFSET('Sanitation Data'!$I$11,0,10*ROW('Sanitation Data'!I147)),NA())</f>
        <v>#N/A</v>
      </c>
      <c r="AY153" s="299" t="e">
        <f ca="1">+IF(AND(ISNUMBER(OFFSET('Sanitation Data'!$I$12,0,10*ROW('Sanitation Data'!I147))),'Data Summary'!DN153="Yes"),OFFSET('Sanitation Data'!$I$12,0,10*ROW('Sanitation Data'!I147)),NA())</f>
        <v>#N/A</v>
      </c>
      <c r="AZ153" s="300" t="e">
        <f ca="1">+IF(AND(ISNUMBER(OFFSET('Hygiene Data'!$D$5,0,10*ROW('Hygiene Data'!D147))),'Data Summary'!DO153="Yes"),OFFSET('Hygiene Data'!$D$5,0,10*ROW('Hygiene Data'!D147)),NA())</f>
        <v>#N/A</v>
      </c>
      <c r="BA153" s="300" t="e">
        <f ca="1">+IF(AND(ISNUMBER(OFFSET('Hygiene Data'!$D$7,0,10*ROW('Hygiene Data'!D147))),'Data Summary'!DP153="Yes"),OFFSET('Hygiene Data'!$D$7,0,10*ROW('Hygiene Data'!D147)),NA())</f>
        <v>#N/A</v>
      </c>
      <c r="BB153" s="300" t="e">
        <f ca="1">+IF(AND(ISNUMBER(OFFSET('Hygiene Data'!$D$9,0,10*ROW('Hygiene Data'!D147))),'Data Summary'!DQ153="Yes"),OFFSET('Hygiene Data'!$D$9,0,10*ROW('Hygiene Data'!D147)),NA())</f>
        <v>#N/A</v>
      </c>
      <c r="BC153" s="300" t="e">
        <f ca="1">+IF(AND(ISNUMBER(OFFSET('Hygiene Data'!$E$5,0,10*ROW('Hygiene Data'!E147))),'Data Summary'!DR153="Yes"),OFFSET('Hygiene Data'!$E$5,0,10*ROW('Hygiene Data'!E147)),NA())</f>
        <v>#N/A</v>
      </c>
      <c r="BD153" s="300" t="e">
        <f ca="1">+IF(AND(ISNUMBER(OFFSET('Hygiene Data'!$E$7,0,10*ROW('Hygiene Data'!E147))),'Data Summary'!DS153="Yes"),OFFSET('Hygiene Data'!$E$7,0,10*ROW('Hygiene Data'!E147)),NA())</f>
        <v>#N/A</v>
      </c>
      <c r="BE153" s="300" t="e">
        <f ca="1">+IF(AND(ISNUMBER(OFFSET('Hygiene Data'!$E$9,0,10*ROW('Hygiene Data'!E147))),'Data Summary'!DT153="Yes"),OFFSET('Hygiene Data'!$E$9,0,10*ROW('Hygiene Data'!E147)),NA())</f>
        <v>#N/A</v>
      </c>
      <c r="BF153" s="300" t="e">
        <f ca="1">+IF(AND(ISNUMBER(OFFSET('Hygiene Data'!$F$5,0,10*ROW('Hygiene Data'!F147))),'Data Summary'!DU153="Yes"),OFFSET('Hygiene Data'!$F$5,0,10*ROW('Hygiene Data'!F147)),NA())</f>
        <v>#N/A</v>
      </c>
      <c r="BG153" s="300" t="e">
        <f ca="1">+IF(AND(ISNUMBER(OFFSET('Hygiene Data'!$F$7,0,10*ROW('Hygiene Data'!F147))),'Data Summary'!DV153="Yes"),OFFSET('Hygiene Data'!$F$7,0,10*ROW('Hygiene Data'!F147)),NA())</f>
        <v>#N/A</v>
      </c>
      <c r="BH153" s="300" t="e">
        <f ca="1">+IF(AND(ISNUMBER(OFFSET('Hygiene Data'!$F$9,0,10*ROW('Hygiene Data'!F147))),'Data Summary'!DW153="Yes"),OFFSET('Hygiene Data'!$F$9,0,10*ROW('Hygiene Data'!F147)),NA())</f>
        <v>#N/A</v>
      </c>
      <c r="BI153" s="300" t="e">
        <f ca="1">+IF(AND(ISNUMBER(OFFSET('Hygiene Data'!$G$5,0,10*ROW('Hygiene Data'!G147))),'Data Summary'!DX153="Yes"),OFFSET('Hygiene Data'!$G$5,0,10*ROW('Hygiene Data'!G147)),NA())</f>
        <v>#N/A</v>
      </c>
      <c r="BJ153" s="300" t="e">
        <f ca="1">+IF(AND(ISNUMBER(OFFSET('Hygiene Data'!$G$7,0,10*ROW('Hygiene Data'!G147))),'Data Summary'!DY153="Yes"),OFFSET('Hygiene Data'!$G$7,0,10*ROW('Hygiene Data'!G147)),NA())</f>
        <v>#N/A</v>
      </c>
      <c r="BK153" s="300" t="e">
        <f ca="1">+IF(AND(ISNUMBER(OFFSET('Hygiene Data'!$G$9,0,10*ROW('Hygiene Data'!G147))),'Data Summary'!DZ153="Yes"),OFFSET('Hygiene Data'!$G$9,0,10*ROW('Hygiene Data'!G147)),NA())</f>
        <v>#N/A</v>
      </c>
      <c r="BL153" s="300" t="e">
        <f ca="1">+IF(AND(ISNUMBER(OFFSET('Hygiene Data'!$H$5,0,10*ROW('Hygiene Data'!H147))),'Data Summary'!EA153="Yes"),OFFSET('Hygiene Data'!$H$5,0,10*ROW('Hygiene Data'!H147)),NA())</f>
        <v>#N/A</v>
      </c>
      <c r="BM153" s="300" t="e">
        <f ca="1">+IF(AND(ISNUMBER(OFFSET('Hygiene Data'!$H$7,0,10*ROW('Hygiene Data'!H147))),'Data Summary'!EB153="Yes"),OFFSET('Hygiene Data'!$H$7,0,10*ROW('Hygiene Data'!H147)),NA())</f>
        <v>#N/A</v>
      </c>
      <c r="BN153" s="300" t="e">
        <f ca="1">+IF(AND(ISNUMBER(OFFSET('Hygiene Data'!$H$9,0,10*ROW('Hygiene Data'!H147))),'Data Summary'!EC153="Yes"),OFFSET('Hygiene Data'!$H$9,0,10*ROW('Hygiene Data'!H147)),NA())</f>
        <v>#N/A</v>
      </c>
      <c r="BO153" s="300" t="e">
        <f ca="1">+IF(AND(ISNUMBER(OFFSET('Hygiene Data'!$I$5,0,10*ROW('Hygiene Data'!I147))),'Data Summary'!ED153="Yes"),OFFSET('Hygiene Data'!$I$5,0,10*ROW('Hygiene Data'!I147)),NA())</f>
        <v>#N/A</v>
      </c>
      <c r="BP153" s="300" t="e">
        <f ca="1">+IF(AND(ISNUMBER(OFFSET('Hygiene Data'!$I$7,0,10*ROW('Hygiene Data'!I147))),'Data Summary'!EE153="Yes"),OFFSET('Hygiene Data'!$I$7,0,10*ROW('Hygiene Data'!I147)),NA())</f>
        <v>#N/A</v>
      </c>
      <c r="BQ153" s="300" t="e">
        <f ca="1">+IF(AND(ISNUMBER(OFFSET('Hygiene Data'!$I$9,0,10*ROW('Hygiene Data'!I147))),'Data Summary'!EF153="Yes"),OFFSET('Hygiene Data'!$I$9,0,10*ROW('Hygiene Data'!I147)),NA())</f>
        <v>#N/A</v>
      </c>
    </row>
    <row r="154" spans="1:69" x14ac:dyDescent="0.2">
      <c r="A154" s="296" t="e">
        <f ca="1">+RIGHT('Data Summary'!A154,LEN('Data Summary'!A154)-9)</f>
        <v>#VALUE!</v>
      </c>
      <c r="B154" s="270" t="str">
        <f ca="1">+IF(ISTEXT('Data Summary'!B154),'Data Summary'!B154,"")</f>
        <v/>
      </c>
      <c r="C154" s="297" t="e">
        <f ca="1">+VALUE('Data Summary'!C154)</f>
        <v>#VALUE!</v>
      </c>
      <c r="D154" s="298" t="e">
        <f ca="1">+IF(AND(ISNUMBER(OFFSET('Water Data'!$D$4,0,10*ROW('Water Data'!D148))),'Data Summary'!BS154="Yes"),100-OFFSET('Water Data'!$D$4,0,10*ROW('Water Data'!D148)),NA())</f>
        <v>#N/A</v>
      </c>
      <c r="E154" s="298" t="e">
        <f ca="1">+IF(AND(ISNUMBER(OFFSET('Water Data'!$D$6,0,10*ROW('Water Data'!D148))),'Data Summary'!BT154="Yes"),OFFSET('Water Data'!$D$6,0,10*ROW('Water Data'!D148)),NA())</f>
        <v>#N/A</v>
      </c>
      <c r="F154" s="298" t="e">
        <f ca="1">+IF(AND(ISNUMBER(OFFSET('Water Data'!$D$9,0,10*ROW('Water Data'!D148))),'Data Summary'!BU154="Yes"),OFFSET('Water Data'!$D$9,0,10*ROW('Water Data'!D148)),NA())</f>
        <v>#N/A</v>
      </c>
      <c r="G154" s="298" t="e">
        <f ca="1">+IF(AND(ISNUMBER(OFFSET('Water Data'!$E$4,0,10*ROW('Water Data'!E148))),'Data Summary'!BV154="Yes"),100-OFFSET('Water Data'!$E$4,0,10*ROW('Water Data'!E148)),NA())</f>
        <v>#N/A</v>
      </c>
      <c r="H154" s="298" t="e">
        <f ca="1">+IF(AND(ISNUMBER(OFFSET('Water Data'!$E$6,0,10*ROW('Water Data'!E148))),'Data Summary'!BW154="Yes"),OFFSET('Water Data'!$E$6,0,10*ROW('Water Data'!E148)),NA())</f>
        <v>#N/A</v>
      </c>
      <c r="I154" s="298" t="e">
        <f ca="1">+IF(AND(ISNUMBER(OFFSET('Water Data'!$E$9,0,10*ROW('Water Data'!E148))),'Data Summary'!BX154="Yes"),OFFSET('Water Data'!$E$9,0,10*ROW('Water Data'!E148)),NA())</f>
        <v>#N/A</v>
      </c>
      <c r="J154" s="298" t="e">
        <f ca="1">+IF(AND(ISNUMBER(OFFSET('Water Data'!$F$4,0,10*ROW('Water Data'!F148))),'Data Summary'!BY154="Yes"),100-OFFSET('Water Data'!$F$4,0,10*ROW('Water Data'!F148)),NA())</f>
        <v>#N/A</v>
      </c>
      <c r="K154" s="298" t="e">
        <f ca="1">+IF(AND(ISNUMBER(OFFSET('Water Data'!$F$6,0,10*ROW('Water Data'!F148))),'Data Summary'!BZ154="Yes"),OFFSET('Water Data'!$F$6,0,10*ROW('Water Data'!F148)),NA())</f>
        <v>#N/A</v>
      </c>
      <c r="L154" s="298" t="e">
        <f ca="1">+IF(AND(ISNUMBER(OFFSET('Water Data'!$F$9,0,10*ROW('Water Data'!F148))),'Data Summary'!CA154="Yes"),OFFSET('Water Data'!$F$9,0,10*ROW('Water Data'!F148)),NA())</f>
        <v>#N/A</v>
      </c>
      <c r="M154" s="298" t="e">
        <f ca="1">+IF(AND(ISNUMBER(OFFSET('Water Data'!$G$4,0,10*ROW('Water Data'!G148))),'Data Summary'!CB154="Yes"),100-OFFSET('Water Data'!$G$4,0,10*ROW('Water Data'!G148)),NA())</f>
        <v>#N/A</v>
      </c>
      <c r="N154" s="298" t="e">
        <f ca="1">+IF(AND(ISNUMBER(OFFSET('Water Data'!$G$6,0,10*ROW('Water Data'!G148))),'Data Summary'!CC154="Yes"),OFFSET('Water Data'!$G$6,0,10*ROW('Water Data'!G148)),NA())</f>
        <v>#N/A</v>
      </c>
      <c r="O154" s="298" t="e">
        <f ca="1">+IF(AND(ISNUMBER(OFFSET('Water Data'!$G$9,0,10*ROW('Water Data'!G148))),'Data Summary'!CD154="Yes"),OFFSET('Water Data'!$G$9,0,10*ROW('Water Data'!G148)),NA())</f>
        <v>#N/A</v>
      </c>
      <c r="P154" s="298" t="e">
        <f ca="1">+IF(AND(ISNUMBER(OFFSET('Water Data'!$H$4,0,10*ROW('Water Data'!H148))),'Data Summary'!CE154="Yes"),100-OFFSET('Water Data'!$H$4,0,10*ROW('Water Data'!H148)),NA())</f>
        <v>#N/A</v>
      </c>
      <c r="Q154" s="298" t="e">
        <f ca="1">+IF(AND(ISNUMBER(OFFSET('Water Data'!$H$6,0,10*ROW('Water Data'!H148))),'Data Summary'!CF154="Yes"),OFFSET('Water Data'!$H$6,0,10*ROW('Water Data'!H148)),NA())</f>
        <v>#N/A</v>
      </c>
      <c r="R154" s="298" t="e">
        <f ca="1">+IF(AND(ISNUMBER(OFFSET('Water Data'!$H$9,0,10*ROW('Water Data'!H148))),'Data Summary'!CG154="Yes"),OFFSET('Water Data'!$H$9,0,10*ROW('Water Data'!H148)),NA())</f>
        <v>#N/A</v>
      </c>
      <c r="S154" s="298" t="e">
        <f ca="1">+IF(AND(ISNUMBER(OFFSET('Water Data'!$I$4,0,10*ROW('Water Data'!I148))),'Data Summary'!CH154="Yes"),100-OFFSET('Water Data'!$I$4,0,10*ROW('Water Data'!I148)),NA())</f>
        <v>#N/A</v>
      </c>
      <c r="T154" s="298" t="e">
        <f ca="1">+IF(AND(ISNUMBER(OFFSET('Water Data'!$I$6,0,10*ROW('Water Data'!I148))),'Data Summary'!CI154="Yes"),OFFSET('Water Data'!$I$6,0,10*ROW('Water Data'!I148)),NA())</f>
        <v>#N/A</v>
      </c>
      <c r="U154" s="298" t="e">
        <f ca="1">+IF(AND(ISNUMBER(OFFSET('Water Data'!$I$9,0,10*ROW('Water Data'!I148))),'Data Summary'!CJ154="Yes"),OFFSET('Water Data'!$I$9,0,10*ROW('Water Data'!I148)),NA())</f>
        <v>#N/A</v>
      </c>
      <c r="V154" s="299" t="e">
        <f ca="1">+IF(AND(ISNUMBER(OFFSET('Sanitation Data'!$D$4,0,10*ROW('Sanitation Data'!D148))),'Data Summary'!CK154="Yes"),100-OFFSET('Sanitation Data'!$D$4,0,10*ROW('Sanitation Data'!D148)),NA())</f>
        <v>#N/A</v>
      </c>
      <c r="W154" s="299" t="e">
        <f ca="1">+IF(AND(ISNUMBER(OFFSET('Sanitation Data'!$D$6,0,10*ROW('Sanitation Data'!D148))),'Data Summary'!CL154="Yes"),OFFSET('Sanitation Data'!$D$6,0,10*ROW('Sanitation Data'!D148)),NA())</f>
        <v>#N/A</v>
      </c>
      <c r="X154" s="299" t="e">
        <f ca="1">+IF(AND(ISNUMBER(OFFSET('Sanitation Data'!$D$10,0,10*ROW('Sanitation Data'!D148))),'Data Summary'!CM154="Yes"),OFFSET('Sanitation Data'!$D$10,0,10*ROW('Sanitation Data'!D148)),NA())</f>
        <v>#N/A</v>
      </c>
      <c r="Y154" s="299" t="e">
        <f ca="1">+IF(AND(ISNUMBER(OFFSET('Sanitation Data'!$D$11,0,10*ROW('Sanitation Data'!D148))),'Data Summary'!CN154="Yes"),OFFSET('Sanitation Data'!$D$11,0,10*ROW('Sanitation Data'!D148)),NA())</f>
        <v>#N/A</v>
      </c>
      <c r="Z154" s="299" t="e">
        <f ca="1">+IF(AND(ISNUMBER(OFFSET('Sanitation Data'!$D$12,0,10*ROW('Sanitation Data'!D148))),'Data Summary'!CO154="Yes"),OFFSET('Sanitation Data'!$D$12,0,10*ROW('Sanitation Data'!D148)),NA())</f>
        <v>#N/A</v>
      </c>
      <c r="AA154" s="299" t="e">
        <f ca="1">+IF(AND(ISNUMBER(OFFSET('Sanitation Data'!$E$4,0,10*ROW('Sanitation Data'!E148))),'Data Summary'!CP154="Yes"),100-OFFSET('Sanitation Data'!$E$4,0,10*ROW('Sanitation Data'!E148)),NA())</f>
        <v>#N/A</v>
      </c>
      <c r="AB154" s="299" t="e">
        <f ca="1">+IF(AND(ISNUMBER(OFFSET('Sanitation Data'!$E$6,0,10*ROW('Sanitation Data'!E148))),'Data Summary'!CQ154="Yes"),OFFSET('Sanitation Data'!$E$6,0,10*ROW('Sanitation Data'!E148)),NA())</f>
        <v>#N/A</v>
      </c>
      <c r="AC154" s="299" t="e">
        <f ca="1">+IF(AND(ISNUMBER(OFFSET('Sanitation Data'!$E$10,0,10*ROW('Sanitation Data'!E148))),'Data Summary'!CR154="Yes"),OFFSET('Sanitation Data'!$E$10,0,10*ROW('Sanitation Data'!E148)),NA())</f>
        <v>#N/A</v>
      </c>
      <c r="AD154" s="299" t="e">
        <f ca="1">+IF(AND(ISNUMBER(OFFSET('Sanitation Data'!$E$11,0,10*ROW('Sanitation Data'!E148))),'Data Summary'!CS154="Yes"),OFFSET('Sanitation Data'!$E$11,0,10*ROW('Sanitation Data'!E148)),NA())</f>
        <v>#N/A</v>
      </c>
      <c r="AE154" s="299" t="e">
        <f ca="1">+IF(AND(ISNUMBER(OFFSET('Sanitation Data'!$E$12,0,10*ROW('Sanitation Data'!E148))),'Data Summary'!CT154="Yes"),OFFSET('Sanitation Data'!$E$12,0,10*ROW('Sanitation Data'!E148)),NA())</f>
        <v>#N/A</v>
      </c>
      <c r="AF154" s="299" t="e">
        <f ca="1">+IF(AND(ISNUMBER(OFFSET('Sanitation Data'!$F$4,0,10*ROW('Sanitation Data'!F148))),'Data Summary'!CU154="Yes"),100-OFFSET('Sanitation Data'!$F$4,0,10*ROW('Sanitation Data'!F148)),NA())</f>
        <v>#N/A</v>
      </c>
      <c r="AG154" s="299" t="e">
        <f ca="1">+IF(AND(ISNUMBER(OFFSET('Sanitation Data'!$F$6,0,10*ROW('Sanitation Data'!F148))),'Data Summary'!CV154="Yes"),OFFSET('Sanitation Data'!$F$6,0,10*ROW('Sanitation Data'!F148)),NA())</f>
        <v>#N/A</v>
      </c>
      <c r="AH154" s="299" t="e">
        <f ca="1">+IF(AND(ISNUMBER(OFFSET('Sanitation Data'!$F$10,0,10*ROW('Sanitation Data'!F148))),'Data Summary'!CW154="Yes"),OFFSET('Sanitation Data'!$F$10,0,10*ROW('Sanitation Data'!F148)),NA())</f>
        <v>#N/A</v>
      </c>
      <c r="AI154" s="299" t="e">
        <f ca="1">+IF(AND(ISNUMBER(OFFSET('Sanitation Data'!$F$11,0,10*ROW('Sanitation Data'!F148))),'Data Summary'!CX154="Yes"),OFFSET('Sanitation Data'!$F$11,0,10*ROW('Sanitation Data'!F148)),NA())</f>
        <v>#N/A</v>
      </c>
      <c r="AJ154" s="299" t="e">
        <f ca="1">+IF(AND(ISNUMBER(OFFSET('Sanitation Data'!$F$12,0,10*ROW('Sanitation Data'!F148))),'Data Summary'!CY154="Yes"),OFFSET('Sanitation Data'!$F$12,0,10*ROW('Sanitation Data'!F148)),NA())</f>
        <v>#N/A</v>
      </c>
      <c r="AK154" s="299" t="e">
        <f ca="1">+IF(AND(ISNUMBER(OFFSET('Sanitation Data'!$G$4,0,10*ROW('Sanitation Data'!G148))),'Data Summary'!CZ154="Yes"),100-OFFSET('Sanitation Data'!$G$4,0,10*ROW('Sanitation Data'!G148)),NA())</f>
        <v>#N/A</v>
      </c>
      <c r="AL154" s="299" t="e">
        <f ca="1">+IF(AND(ISNUMBER(OFFSET('Sanitation Data'!$G$6,0,10*ROW('Sanitation Data'!G148))),'Data Summary'!DA154="Yes"),OFFSET('Sanitation Data'!$G$6,0,10*ROW('Sanitation Data'!G148)),NA())</f>
        <v>#N/A</v>
      </c>
      <c r="AM154" s="299" t="e">
        <f ca="1">+IF(AND(ISNUMBER(OFFSET('Sanitation Data'!$G$10,0,10*ROW('Sanitation Data'!G148))),'Data Summary'!DB154="Yes"),OFFSET('Sanitation Data'!$G$10,0,10*ROW('Sanitation Data'!G148)),NA())</f>
        <v>#N/A</v>
      </c>
      <c r="AN154" s="299" t="e">
        <f ca="1">+IF(AND(ISNUMBER(OFFSET('Sanitation Data'!$G$11,0,10*ROW('Sanitation Data'!G148))),'Data Summary'!DC154="Yes"),OFFSET('Sanitation Data'!$G$11,0,10*ROW('Sanitation Data'!G148)),NA())</f>
        <v>#N/A</v>
      </c>
      <c r="AO154" s="299" t="e">
        <f ca="1">+IF(AND(ISNUMBER(OFFSET('Sanitation Data'!$G$12,0,10*ROW('Sanitation Data'!G148))),'Data Summary'!DD154="Yes"),OFFSET('Sanitation Data'!$G$12,0,10*ROW('Sanitation Data'!G148)),NA())</f>
        <v>#N/A</v>
      </c>
      <c r="AP154" s="299" t="e">
        <f ca="1">+IF(AND(ISNUMBER(OFFSET('Sanitation Data'!$H$4,0,10*ROW('Sanitation Data'!H148))),'Data Summary'!DE154="Yes"),100-OFFSET('Sanitation Data'!$H$4,0,10*ROW('Sanitation Data'!H148)),NA())</f>
        <v>#N/A</v>
      </c>
      <c r="AQ154" s="299" t="e">
        <f ca="1">+IF(AND(ISNUMBER(OFFSET('Sanitation Data'!$H$6,0,10*ROW('Sanitation Data'!H148))),'Data Summary'!DF154="Yes"),OFFSET('Sanitation Data'!$H$6,0,10*ROW('Sanitation Data'!H148)),NA())</f>
        <v>#N/A</v>
      </c>
      <c r="AR154" s="299" t="e">
        <f ca="1">+IF(AND(ISNUMBER(OFFSET('Sanitation Data'!$H$10,0,10*ROW('Sanitation Data'!H148))),'Data Summary'!DG154="Yes"),OFFSET('Sanitation Data'!$H$10,0,10*ROW('Sanitation Data'!H148)),NA())</f>
        <v>#N/A</v>
      </c>
      <c r="AS154" s="299" t="e">
        <f ca="1">+IF(AND(ISNUMBER(OFFSET('Sanitation Data'!$H$11,0,10*ROW('Sanitation Data'!H148))),'Data Summary'!DH154="Yes"),OFFSET('Sanitation Data'!$H$11,0,10*ROW('Sanitation Data'!H148)),NA())</f>
        <v>#N/A</v>
      </c>
      <c r="AT154" s="299" t="e">
        <f ca="1">+IF(AND(ISNUMBER(OFFSET('Sanitation Data'!$H$12,0,10*ROW('Sanitation Data'!H148))),'Data Summary'!DI154="Yes"),OFFSET('Sanitation Data'!$H$12,0,10*ROW('Sanitation Data'!H148)),NA())</f>
        <v>#N/A</v>
      </c>
      <c r="AU154" s="299" t="e">
        <f ca="1">+IF(AND(ISNUMBER(OFFSET('Sanitation Data'!$I$4,0,10*ROW('Sanitation Data'!I148))),'Data Summary'!DJ154="Yes"),100-OFFSET('Sanitation Data'!$I$4,0,10*ROW('Sanitation Data'!I148)),NA())</f>
        <v>#N/A</v>
      </c>
      <c r="AV154" s="299" t="e">
        <f ca="1">+IF(AND(ISNUMBER(OFFSET('Sanitation Data'!$I$6,0,10*ROW('Sanitation Data'!I148))),'Data Summary'!DK154="Yes"),OFFSET('Sanitation Data'!$I$6,0,10*ROW('Sanitation Data'!I148)),NA())</f>
        <v>#N/A</v>
      </c>
      <c r="AW154" s="299" t="e">
        <f ca="1">+IF(AND(ISNUMBER(OFFSET('Sanitation Data'!$I$10,0,10*ROW('Sanitation Data'!I148))),'Data Summary'!DL154="Yes"),OFFSET('Sanitation Data'!$I$10,0,10*ROW('Sanitation Data'!I148)),NA())</f>
        <v>#N/A</v>
      </c>
      <c r="AX154" s="299" t="e">
        <f ca="1">+IF(AND(ISNUMBER(OFFSET('Sanitation Data'!$I$11,0,10*ROW('Sanitation Data'!I148))),'Data Summary'!DM154="Yes"),OFFSET('Sanitation Data'!$I$11,0,10*ROW('Sanitation Data'!I148)),NA())</f>
        <v>#N/A</v>
      </c>
      <c r="AY154" s="299" t="e">
        <f ca="1">+IF(AND(ISNUMBER(OFFSET('Sanitation Data'!$I$12,0,10*ROW('Sanitation Data'!I148))),'Data Summary'!DN154="Yes"),OFFSET('Sanitation Data'!$I$12,0,10*ROW('Sanitation Data'!I148)),NA())</f>
        <v>#N/A</v>
      </c>
      <c r="AZ154" s="300" t="e">
        <f ca="1">+IF(AND(ISNUMBER(OFFSET('Hygiene Data'!$D$5,0,10*ROW('Hygiene Data'!D148))),'Data Summary'!DO154="Yes"),OFFSET('Hygiene Data'!$D$5,0,10*ROW('Hygiene Data'!D148)),NA())</f>
        <v>#N/A</v>
      </c>
      <c r="BA154" s="300" t="e">
        <f ca="1">+IF(AND(ISNUMBER(OFFSET('Hygiene Data'!$D$7,0,10*ROW('Hygiene Data'!D148))),'Data Summary'!DP154="Yes"),OFFSET('Hygiene Data'!$D$7,0,10*ROW('Hygiene Data'!D148)),NA())</f>
        <v>#N/A</v>
      </c>
      <c r="BB154" s="300" t="e">
        <f ca="1">+IF(AND(ISNUMBER(OFFSET('Hygiene Data'!$D$9,0,10*ROW('Hygiene Data'!D148))),'Data Summary'!DQ154="Yes"),OFFSET('Hygiene Data'!$D$9,0,10*ROW('Hygiene Data'!D148)),NA())</f>
        <v>#N/A</v>
      </c>
      <c r="BC154" s="300" t="e">
        <f ca="1">+IF(AND(ISNUMBER(OFFSET('Hygiene Data'!$E$5,0,10*ROW('Hygiene Data'!E148))),'Data Summary'!DR154="Yes"),OFFSET('Hygiene Data'!$E$5,0,10*ROW('Hygiene Data'!E148)),NA())</f>
        <v>#N/A</v>
      </c>
      <c r="BD154" s="300" t="e">
        <f ca="1">+IF(AND(ISNUMBER(OFFSET('Hygiene Data'!$E$7,0,10*ROW('Hygiene Data'!E148))),'Data Summary'!DS154="Yes"),OFFSET('Hygiene Data'!$E$7,0,10*ROW('Hygiene Data'!E148)),NA())</f>
        <v>#N/A</v>
      </c>
      <c r="BE154" s="300" t="e">
        <f ca="1">+IF(AND(ISNUMBER(OFFSET('Hygiene Data'!$E$9,0,10*ROW('Hygiene Data'!E148))),'Data Summary'!DT154="Yes"),OFFSET('Hygiene Data'!$E$9,0,10*ROW('Hygiene Data'!E148)),NA())</f>
        <v>#N/A</v>
      </c>
      <c r="BF154" s="300" t="e">
        <f ca="1">+IF(AND(ISNUMBER(OFFSET('Hygiene Data'!$F$5,0,10*ROW('Hygiene Data'!F148))),'Data Summary'!DU154="Yes"),OFFSET('Hygiene Data'!$F$5,0,10*ROW('Hygiene Data'!F148)),NA())</f>
        <v>#N/A</v>
      </c>
      <c r="BG154" s="300" t="e">
        <f ca="1">+IF(AND(ISNUMBER(OFFSET('Hygiene Data'!$F$7,0,10*ROW('Hygiene Data'!F148))),'Data Summary'!DV154="Yes"),OFFSET('Hygiene Data'!$F$7,0,10*ROW('Hygiene Data'!F148)),NA())</f>
        <v>#N/A</v>
      </c>
      <c r="BH154" s="300" t="e">
        <f ca="1">+IF(AND(ISNUMBER(OFFSET('Hygiene Data'!$F$9,0,10*ROW('Hygiene Data'!F148))),'Data Summary'!DW154="Yes"),OFFSET('Hygiene Data'!$F$9,0,10*ROW('Hygiene Data'!F148)),NA())</f>
        <v>#N/A</v>
      </c>
      <c r="BI154" s="300" t="e">
        <f ca="1">+IF(AND(ISNUMBER(OFFSET('Hygiene Data'!$G$5,0,10*ROW('Hygiene Data'!G148))),'Data Summary'!DX154="Yes"),OFFSET('Hygiene Data'!$G$5,0,10*ROW('Hygiene Data'!G148)),NA())</f>
        <v>#N/A</v>
      </c>
      <c r="BJ154" s="300" t="e">
        <f ca="1">+IF(AND(ISNUMBER(OFFSET('Hygiene Data'!$G$7,0,10*ROW('Hygiene Data'!G148))),'Data Summary'!DY154="Yes"),OFFSET('Hygiene Data'!$G$7,0,10*ROW('Hygiene Data'!G148)),NA())</f>
        <v>#N/A</v>
      </c>
      <c r="BK154" s="300" t="e">
        <f ca="1">+IF(AND(ISNUMBER(OFFSET('Hygiene Data'!$G$9,0,10*ROW('Hygiene Data'!G148))),'Data Summary'!DZ154="Yes"),OFFSET('Hygiene Data'!$G$9,0,10*ROW('Hygiene Data'!G148)),NA())</f>
        <v>#N/A</v>
      </c>
      <c r="BL154" s="300" t="e">
        <f ca="1">+IF(AND(ISNUMBER(OFFSET('Hygiene Data'!$H$5,0,10*ROW('Hygiene Data'!H148))),'Data Summary'!EA154="Yes"),OFFSET('Hygiene Data'!$H$5,0,10*ROW('Hygiene Data'!H148)),NA())</f>
        <v>#N/A</v>
      </c>
      <c r="BM154" s="300" t="e">
        <f ca="1">+IF(AND(ISNUMBER(OFFSET('Hygiene Data'!$H$7,0,10*ROW('Hygiene Data'!H148))),'Data Summary'!EB154="Yes"),OFFSET('Hygiene Data'!$H$7,0,10*ROW('Hygiene Data'!H148)),NA())</f>
        <v>#N/A</v>
      </c>
      <c r="BN154" s="300" t="e">
        <f ca="1">+IF(AND(ISNUMBER(OFFSET('Hygiene Data'!$H$9,0,10*ROW('Hygiene Data'!H148))),'Data Summary'!EC154="Yes"),OFFSET('Hygiene Data'!$H$9,0,10*ROW('Hygiene Data'!H148)),NA())</f>
        <v>#N/A</v>
      </c>
      <c r="BO154" s="300" t="e">
        <f ca="1">+IF(AND(ISNUMBER(OFFSET('Hygiene Data'!$I$5,0,10*ROW('Hygiene Data'!I148))),'Data Summary'!ED154="Yes"),OFFSET('Hygiene Data'!$I$5,0,10*ROW('Hygiene Data'!I148)),NA())</f>
        <v>#N/A</v>
      </c>
      <c r="BP154" s="300" t="e">
        <f ca="1">+IF(AND(ISNUMBER(OFFSET('Hygiene Data'!$I$7,0,10*ROW('Hygiene Data'!I148))),'Data Summary'!EE154="Yes"),OFFSET('Hygiene Data'!$I$7,0,10*ROW('Hygiene Data'!I148)),NA())</f>
        <v>#N/A</v>
      </c>
      <c r="BQ154" s="300" t="e">
        <f ca="1">+IF(AND(ISNUMBER(OFFSET('Hygiene Data'!$I$9,0,10*ROW('Hygiene Data'!I148))),'Data Summary'!EF154="Yes"),OFFSET('Hygiene Data'!$I$9,0,10*ROW('Hygiene Data'!I148)),NA())</f>
        <v>#N/A</v>
      </c>
    </row>
    <row r="155" spans="1:69" x14ac:dyDescent="0.2">
      <c r="A155" s="296" t="e">
        <f ca="1">+RIGHT('Data Summary'!A155,LEN('Data Summary'!A155)-9)</f>
        <v>#VALUE!</v>
      </c>
      <c r="B155" s="270" t="str">
        <f ca="1">+IF(ISTEXT('Data Summary'!B155),'Data Summary'!B155,"")</f>
        <v/>
      </c>
      <c r="C155" s="297" t="e">
        <f ca="1">+VALUE('Data Summary'!C155)</f>
        <v>#VALUE!</v>
      </c>
      <c r="D155" s="298" t="e">
        <f ca="1">+IF(AND(ISNUMBER(OFFSET('Water Data'!$D$4,0,10*ROW('Water Data'!D149))),'Data Summary'!BS155="Yes"),100-OFFSET('Water Data'!$D$4,0,10*ROW('Water Data'!D149)),NA())</f>
        <v>#N/A</v>
      </c>
      <c r="E155" s="298" t="e">
        <f ca="1">+IF(AND(ISNUMBER(OFFSET('Water Data'!$D$6,0,10*ROW('Water Data'!D149))),'Data Summary'!BT155="Yes"),OFFSET('Water Data'!$D$6,0,10*ROW('Water Data'!D149)),NA())</f>
        <v>#N/A</v>
      </c>
      <c r="F155" s="298" t="e">
        <f ca="1">+IF(AND(ISNUMBER(OFFSET('Water Data'!$D$9,0,10*ROW('Water Data'!D149))),'Data Summary'!BU155="Yes"),OFFSET('Water Data'!$D$9,0,10*ROW('Water Data'!D149)),NA())</f>
        <v>#N/A</v>
      </c>
      <c r="G155" s="298" t="e">
        <f ca="1">+IF(AND(ISNUMBER(OFFSET('Water Data'!$E$4,0,10*ROW('Water Data'!E149))),'Data Summary'!BV155="Yes"),100-OFFSET('Water Data'!$E$4,0,10*ROW('Water Data'!E149)),NA())</f>
        <v>#N/A</v>
      </c>
      <c r="H155" s="298" t="e">
        <f ca="1">+IF(AND(ISNUMBER(OFFSET('Water Data'!$E$6,0,10*ROW('Water Data'!E149))),'Data Summary'!BW155="Yes"),OFFSET('Water Data'!$E$6,0,10*ROW('Water Data'!E149)),NA())</f>
        <v>#N/A</v>
      </c>
      <c r="I155" s="298" t="e">
        <f ca="1">+IF(AND(ISNUMBER(OFFSET('Water Data'!$E$9,0,10*ROW('Water Data'!E149))),'Data Summary'!BX155="Yes"),OFFSET('Water Data'!$E$9,0,10*ROW('Water Data'!E149)),NA())</f>
        <v>#N/A</v>
      </c>
      <c r="J155" s="298" t="e">
        <f ca="1">+IF(AND(ISNUMBER(OFFSET('Water Data'!$F$4,0,10*ROW('Water Data'!F149))),'Data Summary'!BY155="Yes"),100-OFFSET('Water Data'!$F$4,0,10*ROW('Water Data'!F149)),NA())</f>
        <v>#N/A</v>
      </c>
      <c r="K155" s="298" t="e">
        <f ca="1">+IF(AND(ISNUMBER(OFFSET('Water Data'!$F$6,0,10*ROW('Water Data'!F149))),'Data Summary'!BZ155="Yes"),OFFSET('Water Data'!$F$6,0,10*ROW('Water Data'!F149)),NA())</f>
        <v>#N/A</v>
      </c>
      <c r="L155" s="298" t="e">
        <f ca="1">+IF(AND(ISNUMBER(OFFSET('Water Data'!$F$9,0,10*ROW('Water Data'!F149))),'Data Summary'!CA155="Yes"),OFFSET('Water Data'!$F$9,0,10*ROW('Water Data'!F149)),NA())</f>
        <v>#N/A</v>
      </c>
      <c r="M155" s="298" t="e">
        <f ca="1">+IF(AND(ISNUMBER(OFFSET('Water Data'!$G$4,0,10*ROW('Water Data'!G149))),'Data Summary'!CB155="Yes"),100-OFFSET('Water Data'!$G$4,0,10*ROW('Water Data'!G149)),NA())</f>
        <v>#N/A</v>
      </c>
      <c r="N155" s="298" t="e">
        <f ca="1">+IF(AND(ISNUMBER(OFFSET('Water Data'!$G$6,0,10*ROW('Water Data'!G149))),'Data Summary'!CC155="Yes"),OFFSET('Water Data'!$G$6,0,10*ROW('Water Data'!G149)),NA())</f>
        <v>#N/A</v>
      </c>
      <c r="O155" s="298" t="e">
        <f ca="1">+IF(AND(ISNUMBER(OFFSET('Water Data'!$G$9,0,10*ROW('Water Data'!G149))),'Data Summary'!CD155="Yes"),OFFSET('Water Data'!$G$9,0,10*ROW('Water Data'!G149)),NA())</f>
        <v>#N/A</v>
      </c>
      <c r="P155" s="298" t="e">
        <f ca="1">+IF(AND(ISNUMBER(OFFSET('Water Data'!$H$4,0,10*ROW('Water Data'!H149))),'Data Summary'!CE155="Yes"),100-OFFSET('Water Data'!$H$4,0,10*ROW('Water Data'!H149)),NA())</f>
        <v>#N/A</v>
      </c>
      <c r="Q155" s="298" t="e">
        <f ca="1">+IF(AND(ISNUMBER(OFFSET('Water Data'!$H$6,0,10*ROW('Water Data'!H149))),'Data Summary'!CF155="Yes"),OFFSET('Water Data'!$H$6,0,10*ROW('Water Data'!H149)),NA())</f>
        <v>#N/A</v>
      </c>
      <c r="R155" s="298" t="e">
        <f ca="1">+IF(AND(ISNUMBER(OFFSET('Water Data'!$H$9,0,10*ROW('Water Data'!H149))),'Data Summary'!CG155="Yes"),OFFSET('Water Data'!$H$9,0,10*ROW('Water Data'!H149)),NA())</f>
        <v>#N/A</v>
      </c>
      <c r="S155" s="298" t="e">
        <f ca="1">+IF(AND(ISNUMBER(OFFSET('Water Data'!$I$4,0,10*ROW('Water Data'!I149))),'Data Summary'!CH155="Yes"),100-OFFSET('Water Data'!$I$4,0,10*ROW('Water Data'!I149)),NA())</f>
        <v>#N/A</v>
      </c>
      <c r="T155" s="298" t="e">
        <f ca="1">+IF(AND(ISNUMBER(OFFSET('Water Data'!$I$6,0,10*ROW('Water Data'!I149))),'Data Summary'!CI155="Yes"),OFFSET('Water Data'!$I$6,0,10*ROW('Water Data'!I149)),NA())</f>
        <v>#N/A</v>
      </c>
      <c r="U155" s="298" t="e">
        <f ca="1">+IF(AND(ISNUMBER(OFFSET('Water Data'!$I$9,0,10*ROW('Water Data'!I149))),'Data Summary'!CJ155="Yes"),OFFSET('Water Data'!$I$9,0,10*ROW('Water Data'!I149)),NA())</f>
        <v>#N/A</v>
      </c>
      <c r="V155" s="299" t="e">
        <f ca="1">+IF(AND(ISNUMBER(OFFSET('Sanitation Data'!$D$4,0,10*ROW('Sanitation Data'!D149))),'Data Summary'!CK155="Yes"),100-OFFSET('Sanitation Data'!$D$4,0,10*ROW('Sanitation Data'!D149)),NA())</f>
        <v>#N/A</v>
      </c>
      <c r="W155" s="299" t="e">
        <f ca="1">+IF(AND(ISNUMBER(OFFSET('Sanitation Data'!$D$6,0,10*ROW('Sanitation Data'!D149))),'Data Summary'!CL155="Yes"),OFFSET('Sanitation Data'!$D$6,0,10*ROW('Sanitation Data'!D149)),NA())</f>
        <v>#N/A</v>
      </c>
      <c r="X155" s="299" t="e">
        <f ca="1">+IF(AND(ISNUMBER(OFFSET('Sanitation Data'!$D$10,0,10*ROW('Sanitation Data'!D149))),'Data Summary'!CM155="Yes"),OFFSET('Sanitation Data'!$D$10,0,10*ROW('Sanitation Data'!D149)),NA())</f>
        <v>#N/A</v>
      </c>
      <c r="Y155" s="299" t="e">
        <f ca="1">+IF(AND(ISNUMBER(OFFSET('Sanitation Data'!$D$11,0,10*ROW('Sanitation Data'!D149))),'Data Summary'!CN155="Yes"),OFFSET('Sanitation Data'!$D$11,0,10*ROW('Sanitation Data'!D149)),NA())</f>
        <v>#N/A</v>
      </c>
      <c r="Z155" s="299" t="e">
        <f ca="1">+IF(AND(ISNUMBER(OFFSET('Sanitation Data'!$D$12,0,10*ROW('Sanitation Data'!D149))),'Data Summary'!CO155="Yes"),OFFSET('Sanitation Data'!$D$12,0,10*ROW('Sanitation Data'!D149)),NA())</f>
        <v>#N/A</v>
      </c>
      <c r="AA155" s="299" t="e">
        <f ca="1">+IF(AND(ISNUMBER(OFFSET('Sanitation Data'!$E$4,0,10*ROW('Sanitation Data'!E149))),'Data Summary'!CP155="Yes"),100-OFFSET('Sanitation Data'!$E$4,0,10*ROW('Sanitation Data'!E149)),NA())</f>
        <v>#N/A</v>
      </c>
      <c r="AB155" s="299" t="e">
        <f ca="1">+IF(AND(ISNUMBER(OFFSET('Sanitation Data'!$E$6,0,10*ROW('Sanitation Data'!E149))),'Data Summary'!CQ155="Yes"),OFFSET('Sanitation Data'!$E$6,0,10*ROW('Sanitation Data'!E149)),NA())</f>
        <v>#N/A</v>
      </c>
      <c r="AC155" s="299" t="e">
        <f ca="1">+IF(AND(ISNUMBER(OFFSET('Sanitation Data'!$E$10,0,10*ROW('Sanitation Data'!E149))),'Data Summary'!CR155="Yes"),OFFSET('Sanitation Data'!$E$10,0,10*ROW('Sanitation Data'!E149)),NA())</f>
        <v>#N/A</v>
      </c>
      <c r="AD155" s="299" t="e">
        <f ca="1">+IF(AND(ISNUMBER(OFFSET('Sanitation Data'!$E$11,0,10*ROW('Sanitation Data'!E149))),'Data Summary'!CS155="Yes"),OFFSET('Sanitation Data'!$E$11,0,10*ROW('Sanitation Data'!E149)),NA())</f>
        <v>#N/A</v>
      </c>
      <c r="AE155" s="299" t="e">
        <f ca="1">+IF(AND(ISNUMBER(OFFSET('Sanitation Data'!$E$12,0,10*ROW('Sanitation Data'!E149))),'Data Summary'!CT155="Yes"),OFFSET('Sanitation Data'!$E$12,0,10*ROW('Sanitation Data'!E149)),NA())</f>
        <v>#N/A</v>
      </c>
      <c r="AF155" s="299" t="e">
        <f ca="1">+IF(AND(ISNUMBER(OFFSET('Sanitation Data'!$F$4,0,10*ROW('Sanitation Data'!F149))),'Data Summary'!CU155="Yes"),100-OFFSET('Sanitation Data'!$F$4,0,10*ROW('Sanitation Data'!F149)),NA())</f>
        <v>#N/A</v>
      </c>
      <c r="AG155" s="299" t="e">
        <f ca="1">+IF(AND(ISNUMBER(OFFSET('Sanitation Data'!$F$6,0,10*ROW('Sanitation Data'!F149))),'Data Summary'!CV155="Yes"),OFFSET('Sanitation Data'!$F$6,0,10*ROW('Sanitation Data'!F149)),NA())</f>
        <v>#N/A</v>
      </c>
      <c r="AH155" s="299" t="e">
        <f ca="1">+IF(AND(ISNUMBER(OFFSET('Sanitation Data'!$F$10,0,10*ROW('Sanitation Data'!F149))),'Data Summary'!CW155="Yes"),OFFSET('Sanitation Data'!$F$10,0,10*ROW('Sanitation Data'!F149)),NA())</f>
        <v>#N/A</v>
      </c>
      <c r="AI155" s="299" t="e">
        <f ca="1">+IF(AND(ISNUMBER(OFFSET('Sanitation Data'!$F$11,0,10*ROW('Sanitation Data'!F149))),'Data Summary'!CX155="Yes"),OFFSET('Sanitation Data'!$F$11,0,10*ROW('Sanitation Data'!F149)),NA())</f>
        <v>#N/A</v>
      </c>
      <c r="AJ155" s="299" t="e">
        <f ca="1">+IF(AND(ISNUMBER(OFFSET('Sanitation Data'!$F$12,0,10*ROW('Sanitation Data'!F149))),'Data Summary'!CY155="Yes"),OFFSET('Sanitation Data'!$F$12,0,10*ROW('Sanitation Data'!F149)),NA())</f>
        <v>#N/A</v>
      </c>
      <c r="AK155" s="299" t="e">
        <f ca="1">+IF(AND(ISNUMBER(OFFSET('Sanitation Data'!$G$4,0,10*ROW('Sanitation Data'!G149))),'Data Summary'!CZ155="Yes"),100-OFFSET('Sanitation Data'!$G$4,0,10*ROW('Sanitation Data'!G149)),NA())</f>
        <v>#N/A</v>
      </c>
      <c r="AL155" s="299" t="e">
        <f ca="1">+IF(AND(ISNUMBER(OFFSET('Sanitation Data'!$G$6,0,10*ROW('Sanitation Data'!G149))),'Data Summary'!DA155="Yes"),OFFSET('Sanitation Data'!$G$6,0,10*ROW('Sanitation Data'!G149)),NA())</f>
        <v>#N/A</v>
      </c>
      <c r="AM155" s="299" t="e">
        <f ca="1">+IF(AND(ISNUMBER(OFFSET('Sanitation Data'!$G$10,0,10*ROW('Sanitation Data'!G149))),'Data Summary'!DB155="Yes"),OFFSET('Sanitation Data'!$G$10,0,10*ROW('Sanitation Data'!G149)),NA())</f>
        <v>#N/A</v>
      </c>
      <c r="AN155" s="299" t="e">
        <f ca="1">+IF(AND(ISNUMBER(OFFSET('Sanitation Data'!$G$11,0,10*ROW('Sanitation Data'!G149))),'Data Summary'!DC155="Yes"),OFFSET('Sanitation Data'!$G$11,0,10*ROW('Sanitation Data'!G149)),NA())</f>
        <v>#N/A</v>
      </c>
      <c r="AO155" s="299" t="e">
        <f ca="1">+IF(AND(ISNUMBER(OFFSET('Sanitation Data'!$G$12,0,10*ROW('Sanitation Data'!G149))),'Data Summary'!DD155="Yes"),OFFSET('Sanitation Data'!$G$12,0,10*ROW('Sanitation Data'!G149)),NA())</f>
        <v>#N/A</v>
      </c>
      <c r="AP155" s="299" t="e">
        <f ca="1">+IF(AND(ISNUMBER(OFFSET('Sanitation Data'!$H$4,0,10*ROW('Sanitation Data'!H149))),'Data Summary'!DE155="Yes"),100-OFFSET('Sanitation Data'!$H$4,0,10*ROW('Sanitation Data'!H149)),NA())</f>
        <v>#N/A</v>
      </c>
      <c r="AQ155" s="299" t="e">
        <f ca="1">+IF(AND(ISNUMBER(OFFSET('Sanitation Data'!$H$6,0,10*ROW('Sanitation Data'!H149))),'Data Summary'!DF155="Yes"),OFFSET('Sanitation Data'!$H$6,0,10*ROW('Sanitation Data'!H149)),NA())</f>
        <v>#N/A</v>
      </c>
      <c r="AR155" s="299" t="e">
        <f ca="1">+IF(AND(ISNUMBER(OFFSET('Sanitation Data'!$H$10,0,10*ROW('Sanitation Data'!H149))),'Data Summary'!DG155="Yes"),OFFSET('Sanitation Data'!$H$10,0,10*ROW('Sanitation Data'!H149)),NA())</f>
        <v>#N/A</v>
      </c>
      <c r="AS155" s="299" t="e">
        <f ca="1">+IF(AND(ISNUMBER(OFFSET('Sanitation Data'!$H$11,0,10*ROW('Sanitation Data'!H149))),'Data Summary'!DH155="Yes"),OFFSET('Sanitation Data'!$H$11,0,10*ROW('Sanitation Data'!H149)),NA())</f>
        <v>#N/A</v>
      </c>
      <c r="AT155" s="299" t="e">
        <f ca="1">+IF(AND(ISNUMBER(OFFSET('Sanitation Data'!$H$12,0,10*ROW('Sanitation Data'!H149))),'Data Summary'!DI155="Yes"),OFFSET('Sanitation Data'!$H$12,0,10*ROW('Sanitation Data'!H149)),NA())</f>
        <v>#N/A</v>
      </c>
      <c r="AU155" s="299" t="e">
        <f ca="1">+IF(AND(ISNUMBER(OFFSET('Sanitation Data'!$I$4,0,10*ROW('Sanitation Data'!I149))),'Data Summary'!DJ155="Yes"),100-OFFSET('Sanitation Data'!$I$4,0,10*ROW('Sanitation Data'!I149)),NA())</f>
        <v>#N/A</v>
      </c>
      <c r="AV155" s="299" t="e">
        <f ca="1">+IF(AND(ISNUMBER(OFFSET('Sanitation Data'!$I$6,0,10*ROW('Sanitation Data'!I149))),'Data Summary'!DK155="Yes"),OFFSET('Sanitation Data'!$I$6,0,10*ROW('Sanitation Data'!I149)),NA())</f>
        <v>#N/A</v>
      </c>
      <c r="AW155" s="299" t="e">
        <f ca="1">+IF(AND(ISNUMBER(OFFSET('Sanitation Data'!$I$10,0,10*ROW('Sanitation Data'!I149))),'Data Summary'!DL155="Yes"),OFFSET('Sanitation Data'!$I$10,0,10*ROW('Sanitation Data'!I149)),NA())</f>
        <v>#N/A</v>
      </c>
      <c r="AX155" s="299" t="e">
        <f ca="1">+IF(AND(ISNUMBER(OFFSET('Sanitation Data'!$I$11,0,10*ROW('Sanitation Data'!I149))),'Data Summary'!DM155="Yes"),OFFSET('Sanitation Data'!$I$11,0,10*ROW('Sanitation Data'!I149)),NA())</f>
        <v>#N/A</v>
      </c>
      <c r="AY155" s="299" t="e">
        <f ca="1">+IF(AND(ISNUMBER(OFFSET('Sanitation Data'!$I$12,0,10*ROW('Sanitation Data'!I149))),'Data Summary'!DN155="Yes"),OFFSET('Sanitation Data'!$I$12,0,10*ROW('Sanitation Data'!I149)),NA())</f>
        <v>#N/A</v>
      </c>
      <c r="AZ155" s="300" t="e">
        <f ca="1">+IF(AND(ISNUMBER(OFFSET('Hygiene Data'!$D$5,0,10*ROW('Hygiene Data'!D149))),'Data Summary'!DO155="Yes"),OFFSET('Hygiene Data'!$D$5,0,10*ROW('Hygiene Data'!D149)),NA())</f>
        <v>#N/A</v>
      </c>
      <c r="BA155" s="300" t="e">
        <f ca="1">+IF(AND(ISNUMBER(OFFSET('Hygiene Data'!$D$7,0,10*ROW('Hygiene Data'!D149))),'Data Summary'!DP155="Yes"),OFFSET('Hygiene Data'!$D$7,0,10*ROW('Hygiene Data'!D149)),NA())</f>
        <v>#N/A</v>
      </c>
      <c r="BB155" s="300" t="e">
        <f ca="1">+IF(AND(ISNUMBER(OFFSET('Hygiene Data'!$D$9,0,10*ROW('Hygiene Data'!D149))),'Data Summary'!DQ155="Yes"),OFFSET('Hygiene Data'!$D$9,0,10*ROW('Hygiene Data'!D149)),NA())</f>
        <v>#N/A</v>
      </c>
      <c r="BC155" s="300" t="e">
        <f ca="1">+IF(AND(ISNUMBER(OFFSET('Hygiene Data'!$E$5,0,10*ROW('Hygiene Data'!E149))),'Data Summary'!DR155="Yes"),OFFSET('Hygiene Data'!$E$5,0,10*ROW('Hygiene Data'!E149)),NA())</f>
        <v>#N/A</v>
      </c>
      <c r="BD155" s="300" t="e">
        <f ca="1">+IF(AND(ISNUMBER(OFFSET('Hygiene Data'!$E$7,0,10*ROW('Hygiene Data'!E149))),'Data Summary'!DS155="Yes"),OFFSET('Hygiene Data'!$E$7,0,10*ROW('Hygiene Data'!E149)),NA())</f>
        <v>#N/A</v>
      </c>
      <c r="BE155" s="300" t="e">
        <f ca="1">+IF(AND(ISNUMBER(OFFSET('Hygiene Data'!$E$9,0,10*ROW('Hygiene Data'!E149))),'Data Summary'!DT155="Yes"),OFFSET('Hygiene Data'!$E$9,0,10*ROW('Hygiene Data'!E149)),NA())</f>
        <v>#N/A</v>
      </c>
      <c r="BF155" s="300" t="e">
        <f ca="1">+IF(AND(ISNUMBER(OFFSET('Hygiene Data'!$F$5,0,10*ROW('Hygiene Data'!F149))),'Data Summary'!DU155="Yes"),OFFSET('Hygiene Data'!$F$5,0,10*ROW('Hygiene Data'!F149)),NA())</f>
        <v>#N/A</v>
      </c>
      <c r="BG155" s="300" t="e">
        <f ca="1">+IF(AND(ISNUMBER(OFFSET('Hygiene Data'!$F$7,0,10*ROW('Hygiene Data'!F149))),'Data Summary'!DV155="Yes"),OFFSET('Hygiene Data'!$F$7,0,10*ROW('Hygiene Data'!F149)),NA())</f>
        <v>#N/A</v>
      </c>
      <c r="BH155" s="300" t="e">
        <f ca="1">+IF(AND(ISNUMBER(OFFSET('Hygiene Data'!$F$9,0,10*ROW('Hygiene Data'!F149))),'Data Summary'!DW155="Yes"),OFFSET('Hygiene Data'!$F$9,0,10*ROW('Hygiene Data'!F149)),NA())</f>
        <v>#N/A</v>
      </c>
      <c r="BI155" s="300" t="e">
        <f ca="1">+IF(AND(ISNUMBER(OFFSET('Hygiene Data'!$G$5,0,10*ROW('Hygiene Data'!G149))),'Data Summary'!DX155="Yes"),OFFSET('Hygiene Data'!$G$5,0,10*ROW('Hygiene Data'!G149)),NA())</f>
        <v>#N/A</v>
      </c>
      <c r="BJ155" s="300" t="e">
        <f ca="1">+IF(AND(ISNUMBER(OFFSET('Hygiene Data'!$G$7,0,10*ROW('Hygiene Data'!G149))),'Data Summary'!DY155="Yes"),OFFSET('Hygiene Data'!$G$7,0,10*ROW('Hygiene Data'!G149)),NA())</f>
        <v>#N/A</v>
      </c>
      <c r="BK155" s="300" t="e">
        <f ca="1">+IF(AND(ISNUMBER(OFFSET('Hygiene Data'!$G$9,0,10*ROW('Hygiene Data'!G149))),'Data Summary'!DZ155="Yes"),OFFSET('Hygiene Data'!$G$9,0,10*ROW('Hygiene Data'!G149)),NA())</f>
        <v>#N/A</v>
      </c>
      <c r="BL155" s="300" t="e">
        <f ca="1">+IF(AND(ISNUMBER(OFFSET('Hygiene Data'!$H$5,0,10*ROW('Hygiene Data'!H149))),'Data Summary'!EA155="Yes"),OFFSET('Hygiene Data'!$H$5,0,10*ROW('Hygiene Data'!H149)),NA())</f>
        <v>#N/A</v>
      </c>
      <c r="BM155" s="300" t="e">
        <f ca="1">+IF(AND(ISNUMBER(OFFSET('Hygiene Data'!$H$7,0,10*ROW('Hygiene Data'!H149))),'Data Summary'!EB155="Yes"),OFFSET('Hygiene Data'!$H$7,0,10*ROW('Hygiene Data'!H149)),NA())</f>
        <v>#N/A</v>
      </c>
      <c r="BN155" s="300" t="e">
        <f ca="1">+IF(AND(ISNUMBER(OFFSET('Hygiene Data'!$H$9,0,10*ROW('Hygiene Data'!H149))),'Data Summary'!EC155="Yes"),OFFSET('Hygiene Data'!$H$9,0,10*ROW('Hygiene Data'!H149)),NA())</f>
        <v>#N/A</v>
      </c>
      <c r="BO155" s="300" t="e">
        <f ca="1">+IF(AND(ISNUMBER(OFFSET('Hygiene Data'!$I$5,0,10*ROW('Hygiene Data'!I149))),'Data Summary'!ED155="Yes"),OFFSET('Hygiene Data'!$I$5,0,10*ROW('Hygiene Data'!I149)),NA())</f>
        <v>#N/A</v>
      </c>
      <c r="BP155" s="300" t="e">
        <f ca="1">+IF(AND(ISNUMBER(OFFSET('Hygiene Data'!$I$7,0,10*ROW('Hygiene Data'!I149))),'Data Summary'!EE155="Yes"),OFFSET('Hygiene Data'!$I$7,0,10*ROW('Hygiene Data'!I149)),NA())</f>
        <v>#N/A</v>
      </c>
      <c r="BQ155" s="300" t="e">
        <f ca="1">+IF(AND(ISNUMBER(OFFSET('Hygiene Data'!$I$9,0,10*ROW('Hygiene Data'!I149))),'Data Summary'!EF155="Yes"),OFFSET('Hygiene Data'!$I$9,0,10*ROW('Hygiene Data'!I149)),NA())</f>
        <v>#N/A</v>
      </c>
    </row>
    <row r="156" spans="1:69" x14ac:dyDescent="0.2">
      <c r="A156" s="296" t="e">
        <f ca="1">+RIGHT('Data Summary'!A156,LEN('Data Summary'!A156)-9)</f>
        <v>#VALUE!</v>
      </c>
      <c r="B156" s="270" t="str">
        <f ca="1">+IF(ISTEXT('Data Summary'!B156),'Data Summary'!B156,"")</f>
        <v/>
      </c>
      <c r="C156" s="297" t="e">
        <f ca="1">+VALUE('Data Summary'!C156)</f>
        <v>#VALUE!</v>
      </c>
      <c r="D156" s="298" t="e">
        <f ca="1">+IF(AND(ISNUMBER(OFFSET('Water Data'!$D$4,0,10*ROW('Water Data'!D150))),'Data Summary'!BS156="Yes"),100-OFFSET('Water Data'!$D$4,0,10*ROW('Water Data'!D150)),NA())</f>
        <v>#N/A</v>
      </c>
      <c r="E156" s="298" t="e">
        <f ca="1">+IF(AND(ISNUMBER(OFFSET('Water Data'!$D$6,0,10*ROW('Water Data'!D150))),'Data Summary'!BT156="Yes"),OFFSET('Water Data'!$D$6,0,10*ROW('Water Data'!D150)),NA())</f>
        <v>#N/A</v>
      </c>
      <c r="F156" s="298" t="e">
        <f ca="1">+IF(AND(ISNUMBER(OFFSET('Water Data'!$D$9,0,10*ROW('Water Data'!D150))),'Data Summary'!BU156="Yes"),OFFSET('Water Data'!$D$9,0,10*ROW('Water Data'!D150)),NA())</f>
        <v>#N/A</v>
      </c>
      <c r="G156" s="298" t="e">
        <f ca="1">+IF(AND(ISNUMBER(OFFSET('Water Data'!$E$4,0,10*ROW('Water Data'!E150))),'Data Summary'!BV156="Yes"),100-OFFSET('Water Data'!$E$4,0,10*ROW('Water Data'!E150)),NA())</f>
        <v>#N/A</v>
      </c>
      <c r="H156" s="298" t="e">
        <f ca="1">+IF(AND(ISNUMBER(OFFSET('Water Data'!$E$6,0,10*ROW('Water Data'!E150))),'Data Summary'!BW156="Yes"),OFFSET('Water Data'!$E$6,0,10*ROW('Water Data'!E150)),NA())</f>
        <v>#N/A</v>
      </c>
      <c r="I156" s="298" t="e">
        <f ca="1">+IF(AND(ISNUMBER(OFFSET('Water Data'!$E$9,0,10*ROW('Water Data'!E150))),'Data Summary'!BX156="Yes"),OFFSET('Water Data'!$E$9,0,10*ROW('Water Data'!E150)),NA())</f>
        <v>#N/A</v>
      </c>
      <c r="J156" s="298" t="e">
        <f ca="1">+IF(AND(ISNUMBER(OFFSET('Water Data'!$F$4,0,10*ROW('Water Data'!F150))),'Data Summary'!BY156="Yes"),100-OFFSET('Water Data'!$F$4,0,10*ROW('Water Data'!F150)),NA())</f>
        <v>#N/A</v>
      </c>
      <c r="K156" s="298" t="e">
        <f ca="1">+IF(AND(ISNUMBER(OFFSET('Water Data'!$F$6,0,10*ROW('Water Data'!F150))),'Data Summary'!BZ156="Yes"),OFFSET('Water Data'!$F$6,0,10*ROW('Water Data'!F150)),NA())</f>
        <v>#N/A</v>
      </c>
      <c r="L156" s="298" t="e">
        <f ca="1">+IF(AND(ISNUMBER(OFFSET('Water Data'!$F$9,0,10*ROW('Water Data'!F150))),'Data Summary'!CA156="Yes"),OFFSET('Water Data'!$F$9,0,10*ROW('Water Data'!F150)),NA())</f>
        <v>#N/A</v>
      </c>
      <c r="M156" s="298" t="e">
        <f ca="1">+IF(AND(ISNUMBER(OFFSET('Water Data'!$G$4,0,10*ROW('Water Data'!G150))),'Data Summary'!CB156="Yes"),100-OFFSET('Water Data'!$G$4,0,10*ROW('Water Data'!G150)),NA())</f>
        <v>#N/A</v>
      </c>
      <c r="N156" s="298" t="e">
        <f ca="1">+IF(AND(ISNUMBER(OFFSET('Water Data'!$G$6,0,10*ROW('Water Data'!G150))),'Data Summary'!CC156="Yes"),OFFSET('Water Data'!$G$6,0,10*ROW('Water Data'!G150)),NA())</f>
        <v>#N/A</v>
      </c>
      <c r="O156" s="298" t="e">
        <f ca="1">+IF(AND(ISNUMBER(OFFSET('Water Data'!$G$9,0,10*ROW('Water Data'!G150))),'Data Summary'!CD156="Yes"),OFFSET('Water Data'!$G$9,0,10*ROW('Water Data'!G150)),NA())</f>
        <v>#N/A</v>
      </c>
      <c r="P156" s="298" t="e">
        <f ca="1">+IF(AND(ISNUMBER(OFFSET('Water Data'!$H$4,0,10*ROW('Water Data'!H150))),'Data Summary'!CE156="Yes"),100-OFFSET('Water Data'!$H$4,0,10*ROW('Water Data'!H150)),NA())</f>
        <v>#N/A</v>
      </c>
      <c r="Q156" s="298" t="e">
        <f ca="1">+IF(AND(ISNUMBER(OFFSET('Water Data'!$H$6,0,10*ROW('Water Data'!H150))),'Data Summary'!CF156="Yes"),OFFSET('Water Data'!$H$6,0,10*ROW('Water Data'!H150)),NA())</f>
        <v>#N/A</v>
      </c>
      <c r="R156" s="298" t="e">
        <f ca="1">+IF(AND(ISNUMBER(OFFSET('Water Data'!$H$9,0,10*ROW('Water Data'!H150))),'Data Summary'!CG156="Yes"),OFFSET('Water Data'!$H$9,0,10*ROW('Water Data'!H150)),NA())</f>
        <v>#N/A</v>
      </c>
      <c r="S156" s="298" t="e">
        <f ca="1">+IF(AND(ISNUMBER(OFFSET('Water Data'!$I$4,0,10*ROW('Water Data'!I150))),'Data Summary'!CH156="Yes"),100-OFFSET('Water Data'!$I$4,0,10*ROW('Water Data'!I150)),NA())</f>
        <v>#N/A</v>
      </c>
      <c r="T156" s="298" t="e">
        <f ca="1">+IF(AND(ISNUMBER(OFFSET('Water Data'!$I$6,0,10*ROW('Water Data'!I150))),'Data Summary'!CI156="Yes"),OFFSET('Water Data'!$I$6,0,10*ROW('Water Data'!I150)),NA())</f>
        <v>#N/A</v>
      </c>
      <c r="U156" s="298" t="e">
        <f ca="1">+IF(AND(ISNUMBER(OFFSET('Water Data'!$I$9,0,10*ROW('Water Data'!I150))),'Data Summary'!CJ156="Yes"),OFFSET('Water Data'!$I$9,0,10*ROW('Water Data'!I150)),NA())</f>
        <v>#N/A</v>
      </c>
      <c r="V156" s="299" t="e">
        <f ca="1">+IF(AND(ISNUMBER(OFFSET('Sanitation Data'!$D$4,0,10*ROW('Sanitation Data'!D150))),'Data Summary'!CK156="Yes"),100-OFFSET('Sanitation Data'!$D$4,0,10*ROW('Sanitation Data'!D150)),NA())</f>
        <v>#N/A</v>
      </c>
      <c r="W156" s="299" t="e">
        <f ca="1">+IF(AND(ISNUMBER(OFFSET('Sanitation Data'!$D$6,0,10*ROW('Sanitation Data'!D150))),'Data Summary'!CL156="Yes"),OFFSET('Sanitation Data'!$D$6,0,10*ROW('Sanitation Data'!D150)),NA())</f>
        <v>#N/A</v>
      </c>
      <c r="X156" s="299" t="e">
        <f ca="1">+IF(AND(ISNUMBER(OFFSET('Sanitation Data'!$D$10,0,10*ROW('Sanitation Data'!D150))),'Data Summary'!CM156="Yes"),OFFSET('Sanitation Data'!$D$10,0,10*ROW('Sanitation Data'!D150)),NA())</f>
        <v>#N/A</v>
      </c>
      <c r="Y156" s="299" t="e">
        <f ca="1">+IF(AND(ISNUMBER(OFFSET('Sanitation Data'!$D$11,0,10*ROW('Sanitation Data'!D150))),'Data Summary'!CN156="Yes"),OFFSET('Sanitation Data'!$D$11,0,10*ROW('Sanitation Data'!D150)),NA())</f>
        <v>#N/A</v>
      </c>
      <c r="Z156" s="299" t="e">
        <f ca="1">+IF(AND(ISNUMBER(OFFSET('Sanitation Data'!$D$12,0,10*ROW('Sanitation Data'!D150))),'Data Summary'!CO156="Yes"),OFFSET('Sanitation Data'!$D$12,0,10*ROW('Sanitation Data'!D150)),NA())</f>
        <v>#N/A</v>
      </c>
      <c r="AA156" s="299" t="e">
        <f ca="1">+IF(AND(ISNUMBER(OFFSET('Sanitation Data'!$E$4,0,10*ROW('Sanitation Data'!E150))),'Data Summary'!CP156="Yes"),100-OFFSET('Sanitation Data'!$E$4,0,10*ROW('Sanitation Data'!E150)),NA())</f>
        <v>#N/A</v>
      </c>
      <c r="AB156" s="299" t="e">
        <f ca="1">+IF(AND(ISNUMBER(OFFSET('Sanitation Data'!$E$6,0,10*ROW('Sanitation Data'!E150))),'Data Summary'!CQ156="Yes"),OFFSET('Sanitation Data'!$E$6,0,10*ROW('Sanitation Data'!E150)),NA())</f>
        <v>#N/A</v>
      </c>
      <c r="AC156" s="299" t="e">
        <f ca="1">+IF(AND(ISNUMBER(OFFSET('Sanitation Data'!$E$10,0,10*ROW('Sanitation Data'!E150))),'Data Summary'!CR156="Yes"),OFFSET('Sanitation Data'!$E$10,0,10*ROW('Sanitation Data'!E150)),NA())</f>
        <v>#N/A</v>
      </c>
      <c r="AD156" s="299" t="e">
        <f ca="1">+IF(AND(ISNUMBER(OFFSET('Sanitation Data'!$E$11,0,10*ROW('Sanitation Data'!E150))),'Data Summary'!CS156="Yes"),OFFSET('Sanitation Data'!$E$11,0,10*ROW('Sanitation Data'!E150)),NA())</f>
        <v>#N/A</v>
      </c>
      <c r="AE156" s="299" t="e">
        <f ca="1">+IF(AND(ISNUMBER(OFFSET('Sanitation Data'!$E$12,0,10*ROW('Sanitation Data'!E150))),'Data Summary'!CT156="Yes"),OFFSET('Sanitation Data'!$E$12,0,10*ROW('Sanitation Data'!E150)),NA())</f>
        <v>#N/A</v>
      </c>
      <c r="AF156" s="299" t="e">
        <f ca="1">+IF(AND(ISNUMBER(OFFSET('Sanitation Data'!$F$4,0,10*ROW('Sanitation Data'!F150))),'Data Summary'!CU156="Yes"),100-OFFSET('Sanitation Data'!$F$4,0,10*ROW('Sanitation Data'!F150)),NA())</f>
        <v>#N/A</v>
      </c>
      <c r="AG156" s="299" t="e">
        <f ca="1">+IF(AND(ISNUMBER(OFFSET('Sanitation Data'!$F$6,0,10*ROW('Sanitation Data'!F150))),'Data Summary'!CV156="Yes"),OFFSET('Sanitation Data'!$F$6,0,10*ROW('Sanitation Data'!F150)),NA())</f>
        <v>#N/A</v>
      </c>
      <c r="AH156" s="299" t="e">
        <f ca="1">+IF(AND(ISNUMBER(OFFSET('Sanitation Data'!$F$10,0,10*ROW('Sanitation Data'!F150))),'Data Summary'!CW156="Yes"),OFFSET('Sanitation Data'!$F$10,0,10*ROW('Sanitation Data'!F150)),NA())</f>
        <v>#N/A</v>
      </c>
      <c r="AI156" s="299" t="e">
        <f ca="1">+IF(AND(ISNUMBER(OFFSET('Sanitation Data'!$F$11,0,10*ROW('Sanitation Data'!F150))),'Data Summary'!CX156="Yes"),OFFSET('Sanitation Data'!$F$11,0,10*ROW('Sanitation Data'!F150)),NA())</f>
        <v>#N/A</v>
      </c>
      <c r="AJ156" s="299" t="e">
        <f ca="1">+IF(AND(ISNUMBER(OFFSET('Sanitation Data'!$F$12,0,10*ROW('Sanitation Data'!F150))),'Data Summary'!CY156="Yes"),OFFSET('Sanitation Data'!$F$12,0,10*ROW('Sanitation Data'!F150)),NA())</f>
        <v>#N/A</v>
      </c>
      <c r="AK156" s="299" t="e">
        <f ca="1">+IF(AND(ISNUMBER(OFFSET('Sanitation Data'!$G$4,0,10*ROW('Sanitation Data'!G150))),'Data Summary'!CZ156="Yes"),100-OFFSET('Sanitation Data'!$G$4,0,10*ROW('Sanitation Data'!G150)),NA())</f>
        <v>#N/A</v>
      </c>
      <c r="AL156" s="299" t="e">
        <f ca="1">+IF(AND(ISNUMBER(OFFSET('Sanitation Data'!$G$6,0,10*ROW('Sanitation Data'!G150))),'Data Summary'!DA156="Yes"),OFFSET('Sanitation Data'!$G$6,0,10*ROW('Sanitation Data'!G150)),NA())</f>
        <v>#N/A</v>
      </c>
      <c r="AM156" s="299" t="e">
        <f ca="1">+IF(AND(ISNUMBER(OFFSET('Sanitation Data'!$G$10,0,10*ROW('Sanitation Data'!G150))),'Data Summary'!DB156="Yes"),OFFSET('Sanitation Data'!$G$10,0,10*ROW('Sanitation Data'!G150)),NA())</f>
        <v>#N/A</v>
      </c>
      <c r="AN156" s="299" t="e">
        <f ca="1">+IF(AND(ISNUMBER(OFFSET('Sanitation Data'!$G$11,0,10*ROW('Sanitation Data'!G150))),'Data Summary'!DC156="Yes"),OFFSET('Sanitation Data'!$G$11,0,10*ROW('Sanitation Data'!G150)),NA())</f>
        <v>#N/A</v>
      </c>
      <c r="AO156" s="299" t="e">
        <f ca="1">+IF(AND(ISNUMBER(OFFSET('Sanitation Data'!$G$12,0,10*ROW('Sanitation Data'!G150))),'Data Summary'!DD156="Yes"),OFFSET('Sanitation Data'!$G$12,0,10*ROW('Sanitation Data'!G150)),NA())</f>
        <v>#N/A</v>
      </c>
      <c r="AP156" s="299" t="e">
        <f ca="1">+IF(AND(ISNUMBER(OFFSET('Sanitation Data'!$H$4,0,10*ROW('Sanitation Data'!H150))),'Data Summary'!DE156="Yes"),100-OFFSET('Sanitation Data'!$H$4,0,10*ROW('Sanitation Data'!H150)),NA())</f>
        <v>#N/A</v>
      </c>
      <c r="AQ156" s="299" t="e">
        <f ca="1">+IF(AND(ISNUMBER(OFFSET('Sanitation Data'!$H$6,0,10*ROW('Sanitation Data'!H150))),'Data Summary'!DF156="Yes"),OFFSET('Sanitation Data'!$H$6,0,10*ROW('Sanitation Data'!H150)),NA())</f>
        <v>#N/A</v>
      </c>
      <c r="AR156" s="299" t="e">
        <f ca="1">+IF(AND(ISNUMBER(OFFSET('Sanitation Data'!$H$10,0,10*ROW('Sanitation Data'!H150))),'Data Summary'!DG156="Yes"),OFFSET('Sanitation Data'!$H$10,0,10*ROW('Sanitation Data'!H150)),NA())</f>
        <v>#N/A</v>
      </c>
      <c r="AS156" s="299" t="e">
        <f ca="1">+IF(AND(ISNUMBER(OFFSET('Sanitation Data'!$H$11,0,10*ROW('Sanitation Data'!H150))),'Data Summary'!DH156="Yes"),OFFSET('Sanitation Data'!$H$11,0,10*ROW('Sanitation Data'!H150)),NA())</f>
        <v>#N/A</v>
      </c>
      <c r="AT156" s="299" t="e">
        <f ca="1">+IF(AND(ISNUMBER(OFFSET('Sanitation Data'!$H$12,0,10*ROW('Sanitation Data'!H150))),'Data Summary'!DI156="Yes"),OFFSET('Sanitation Data'!$H$12,0,10*ROW('Sanitation Data'!H150)),NA())</f>
        <v>#N/A</v>
      </c>
      <c r="AU156" s="299" t="e">
        <f ca="1">+IF(AND(ISNUMBER(OFFSET('Sanitation Data'!$I$4,0,10*ROW('Sanitation Data'!I150))),'Data Summary'!DJ156="Yes"),100-OFFSET('Sanitation Data'!$I$4,0,10*ROW('Sanitation Data'!I150)),NA())</f>
        <v>#N/A</v>
      </c>
      <c r="AV156" s="299" t="e">
        <f ca="1">+IF(AND(ISNUMBER(OFFSET('Sanitation Data'!$I$6,0,10*ROW('Sanitation Data'!I150))),'Data Summary'!DK156="Yes"),OFFSET('Sanitation Data'!$I$6,0,10*ROW('Sanitation Data'!I150)),NA())</f>
        <v>#N/A</v>
      </c>
      <c r="AW156" s="299" t="e">
        <f ca="1">+IF(AND(ISNUMBER(OFFSET('Sanitation Data'!$I$10,0,10*ROW('Sanitation Data'!I150))),'Data Summary'!DL156="Yes"),OFFSET('Sanitation Data'!$I$10,0,10*ROW('Sanitation Data'!I150)),NA())</f>
        <v>#N/A</v>
      </c>
      <c r="AX156" s="299" t="e">
        <f ca="1">+IF(AND(ISNUMBER(OFFSET('Sanitation Data'!$I$11,0,10*ROW('Sanitation Data'!I150))),'Data Summary'!DM156="Yes"),OFFSET('Sanitation Data'!$I$11,0,10*ROW('Sanitation Data'!I150)),NA())</f>
        <v>#N/A</v>
      </c>
      <c r="AY156" s="299" t="e">
        <f ca="1">+IF(AND(ISNUMBER(OFFSET('Sanitation Data'!$I$12,0,10*ROW('Sanitation Data'!I150))),'Data Summary'!DN156="Yes"),OFFSET('Sanitation Data'!$I$12,0,10*ROW('Sanitation Data'!I150)),NA())</f>
        <v>#N/A</v>
      </c>
      <c r="AZ156" s="300" t="e">
        <f ca="1">+IF(AND(ISNUMBER(OFFSET('Hygiene Data'!$D$5,0,10*ROW('Hygiene Data'!D150))),'Data Summary'!DO156="Yes"),OFFSET('Hygiene Data'!$D$5,0,10*ROW('Hygiene Data'!D150)),NA())</f>
        <v>#N/A</v>
      </c>
      <c r="BA156" s="300" t="e">
        <f ca="1">+IF(AND(ISNUMBER(OFFSET('Hygiene Data'!$D$7,0,10*ROW('Hygiene Data'!D150))),'Data Summary'!DP156="Yes"),OFFSET('Hygiene Data'!$D$7,0,10*ROW('Hygiene Data'!D150)),NA())</f>
        <v>#N/A</v>
      </c>
      <c r="BB156" s="300" t="e">
        <f ca="1">+IF(AND(ISNUMBER(OFFSET('Hygiene Data'!$D$9,0,10*ROW('Hygiene Data'!D150))),'Data Summary'!DQ156="Yes"),OFFSET('Hygiene Data'!$D$9,0,10*ROW('Hygiene Data'!D150)),NA())</f>
        <v>#N/A</v>
      </c>
      <c r="BC156" s="300" t="e">
        <f ca="1">+IF(AND(ISNUMBER(OFFSET('Hygiene Data'!$E$5,0,10*ROW('Hygiene Data'!E150))),'Data Summary'!DR156="Yes"),OFFSET('Hygiene Data'!$E$5,0,10*ROW('Hygiene Data'!E150)),NA())</f>
        <v>#N/A</v>
      </c>
      <c r="BD156" s="300" t="e">
        <f ca="1">+IF(AND(ISNUMBER(OFFSET('Hygiene Data'!$E$7,0,10*ROW('Hygiene Data'!E150))),'Data Summary'!DS156="Yes"),OFFSET('Hygiene Data'!$E$7,0,10*ROW('Hygiene Data'!E150)),NA())</f>
        <v>#N/A</v>
      </c>
      <c r="BE156" s="300" t="e">
        <f ca="1">+IF(AND(ISNUMBER(OFFSET('Hygiene Data'!$E$9,0,10*ROW('Hygiene Data'!E150))),'Data Summary'!DT156="Yes"),OFFSET('Hygiene Data'!$E$9,0,10*ROW('Hygiene Data'!E150)),NA())</f>
        <v>#N/A</v>
      </c>
      <c r="BF156" s="300" t="e">
        <f ca="1">+IF(AND(ISNUMBER(OFFSET('Hygiene Data'!$F$5,0,10*ROW('Hygiene Data'!F150))),'Data Summary'!DU156="Yes"),OFFSET('Hygiene Data'!$F$5,0,10*ROW('Hygiene Data'!F150)),NA())</f>
        <v>#N/A</v>
      </c>
      <c r="BG156" s="300" t="e">
        <f ca="1">+IF(AND(ISNUMBER(OFFSET('Hygiene Data'!$F$7,0,10*ROW('Hygiene Data'!F150))),'Data Summary'!DV156="Yes"),OFFSET('Hygiene Data'!$F$7,0,10*ROW('Hygiene Data'!F150)),NA())</f>
        <v>#N/A</v>
      </c>
      <c r="BH156" s="300" t="e">
        <f ca="1">+IF(AND(ISNUMBER(OFFSET('Hygiene Data'!$F$9,0,10*ROW('Hygiene Data'!F150))),'Data Summary'!DW156="Yes"),OFFSET('Hygiene Data'!$F$9,0,10*ROW('Hygiene Data'!F150)),NA())</f>
        <v>#N/A</v>
      </c>
      <c r="BI156" s="300" t="e">
        <f ca="1">+IF(AND(ISNUMBER(OFFSET('Hygiene Data'!$G$5,0,10*ROW('Hygiene Data'!G150))),'Data Summary'!DX156="Yes"),OFFSET('Hygiene Data'!$G$5,0,10*ROW('Hygiene Data'!G150)),NA())</f>
        <v>#N/A</v>
      </c>
      <c r="BJ156" s="300" t="e">
        <f ca="1">+IF(AND(ISNUMBER(OFFSET('Hygiene Data'!$G$7,0,10*ROW('Hygiene Data'!G150))),'Data Summary'!DY156="Yes"),OFFSET('Hygiene Data'!$G$7,0,10*ROW('Hygiene Data'!G150)),NA())</f>
        <v>#N/A</v>
      </c>
      <c r="BK156" s="300" t="e">
        <f ca="1">+IF(AND(ISNUMBER(OFFSET('Hygiene Data'!$G$9,0,10*ROW('Hygiene Data'!G150))),'Data Summary'!DZ156="Yes"),OFFSET('Hygiene Data'!$G$9,0,10*ROW('Hygiene Data'!G150)),NA())</f>
        <v>#N/A</v>
      </c>
      <c r="BL156" s="300" t="e">
        <f ca="1">+IF(AND(ISNUMBER(OFFSET('Hygiene Data'!$H$5,0,10*ROW('Hygiene Data'!H150))),'Data Summary'!EA156="Yes"),OFFSET('Hygiene Data'!$H$5,0,10*ROW('Hygiene Data'!H150)),NA())</f>
        <v>#N/A</v>
      </c>
      <c r="BM156" s="300" t="e">
        <f ca="1">+IF(AND(ISNUMBER(OFFSET('Hygiene Data'!$H$7,0,10*ROW('Hygiene Data'!H150))),'Data Summary'!EB156="Yes"),OFFSET('Hygiene Data'!$H$7,0,10*ROW('Hygiene Data'!H150)),NA())</f>
        <v>#N/A</v>
      </c>
      <c r="BN156" s="300" t="e">
        <f ca="1">+IF(AND(ISNUMBER(OFFSET('Hygiene Data'!$H$9,0,10*ROW('Hygiene Data'!H150))),'Data Summary'!EC156="Yes"),OFFSET('Hygiene Data'!$H$9,0,10*ROW('Hygiene Data'!H150)),NA())</f>
        <v>#N/A</v>
      </c>
      <c r="BO156" s="300" t="e">
        <f ca="1">+IF(AND(ISNUMBER(OFFSET('Hygiene Data'!$I$5,0,10*ROW('Hygiene Data'!I150))),'Data Summary'!ED156="Yes"),OFFSET('Hygiene Data'!$I$5,0,10*ROW('Hygiene Data'!I150)),NA())</f>
        <v>#N/A</v>
      </c>
      <c r="BP156" s="300" t="e">
        <f ca="1">+IF(AND(ISNUMBER(OFFSET('Hygiene Data'!$I$7,0,10*ROW('Hygiene Data'!I150))),'Data Summary'!EE156="Yes"),OFFSET('Hygiene Data'!$I$7,0,10*ROW('Hygiene Data'!I150)),NA())</f>
        <v>#N/A</v>
      </c>
      <c r="BQ156" s="300" t="e">
        <f ca="1">+IF(AND(ISNUMBER(OFFSET('Hygiene Data'!$I$9,0,10*ROW('Hygiene Data'!I150))),'Data Summary'!EF156="Yes"),OFFSET('Hygiene Data'!$I$9,0,10*ROW('Hygiene Data'!I150)),NA())</f>
        <v>#N/A</v>
      </c>
    </row>
    <row r="157" spans="1:69" x14ac:dyDescent="0.2">
      <c r="A157" s="296" t="e">
        <f ca="1">+RIGHT('Data Summary'!A157,LEN('Data Summary'!A157)-9)</f>
        <v>#VALUE!</v>
      </c>
      <c r="B157" s="270" t="str">
        <f ca="1">+IF(ISTEXT('Data Summary'!B157),'Data Summary'!B157,"")</f>
        <v/>
      </c>
      <c r="C157" s="297" t="e">
        <f ca="1">+VALUE('Data Summary'!C157)</f>
        <v>#VALUE!</v>
      </c>
      <c r="D157" s="298" t="e">
        <f ca="1">+IF(AND(ISNUMBER(OFFSET('Water Data'!$D$4,0,10*ROW('Water Data'!D151))),'Data Summary'!BS157="Yes"),100-OFFSET('Water Data'!$D$4,0,10*ROW('Water Data'!D151)),NA())</f>
        <v>#N/A</v>
      </c>
      <c r="E157" s="298" t="e">
        <f ca="1">+IF(AND(ISNUMBER(OFFSET('Water Data'!$D$6,0,10*ROW('Water Data'!D151))),'Data Summary'!BT157="Yes"),OFFSET('Water Data'!$D$6,0,10*ROW('Water Data'!D151)),NA())</f>
        <v>#N/A</v>
      </c>
      <c r="F157" s="298" t="e">
        <f ca="1">+IF(AND(ISNUMBER(OFFSET('Water Data'!$D$9,0,10*ROW('Water Data'!D151))),'Data Summary'!BU157="Yes"),OFFSET('Water Data'!$D$9,0,10*ROW('Water Data'!D151)),NA())</f>
        <v>#N/A</v>
      </c>
      <c r="G157" s="298" t="e">
        <f ca="1">+IF(AND(ISNUMBER(OFFSET('Water Data'!$E$4,0,10*ROW('Water Data'!E151))),'Data Summary'!BV157="Yes"),100-OFFSET('Water Data'!$E$4,0,10*ROW('Water Data'!E151)),NA())</f>
        <v>#N/A</v>
      </c>
      <c r="H157" s="298" t="e">
        <f ca="1">+IF(AND(ISNUMBER(OFFSET('Water Data'!$E$6,0,10*ROW('Water Data'!E151))),'Data Summary'!BW157="Yes"),OFFSET('Water Data'!$E$6,0,10*ROW('Water Data'!E151)),NA())</f>
        <v>#N/A</v>
      </c>
      <c r="I157" s="298" t="e">
        <f ca="1">+IF(AND(ISNUMBER(OFFSET('Water Data'!$E$9,0,10*ROW('Water Data'!E151))),'Data Summary'!BX157="Yes"),OFFSET('Water Data'!$E$9,0,10*ROW('Water Data'!E151)),NA())</f>
        <v>#N/A</v>
      </c>
      <c r="J157" s="298" t="e">
        <f ca="1">+IF(AND(ISNUMBER(OFFSET('Water Data'!$F$4,0,10*ROW('Water Data'!F151))),'Data Summary'!BY157="Yes"),100-OFFSET('Water Data'!$F$4,0,10*ROW('Water Data'!F151)),NA())</f>
        <v>#N/A</v>
      </c>
      <c r="K157" s="298" t="e">
        <f ca="1">+IF(AND(ISNUMBER(OFFSET('Water Data'!$F$6,0,10*ROW('Water Data'!F151))),'Data Summary'!BZ157="Yes"),OFFSET('Water Data'!$F$6,0,10*ROW('Water Data'!F151)),NA())</f>
        <v>#N/A</v>
      </c>
      <c r="L157" s="298" t="e">
        <f ca="1">+IF(AND(ISNUMBER(OFFSET('Water Data'!$F$9,0,10*ROW('Water Data'!F151))),'Data Summary'!CA157="Yes"),OFFSET('Water Data'!$F$9,0,10*ROW('Water Data'!F151)),NA())</f>
        <v>#N/A</v>
      </c>
      <c r="M157" s="298" t="e">
        <f ca="1">+IF(AND(ISNUMBER(OFFSET('Water Data'!$G$4,0,10*ROW('Water Data'!G151))),'Data Summary'!CB157="Yes"),100-OFFSET('Water Data'!$G$4,0,10*ROW('Water Data'!G151)),NA())</f>
        <v>#N/A</v>
      </c>
      <c r="N157" s="298" t="e">
        <f ca="1">+IF(AND(ISNUMBER(OFFSET('Water Data'!$G$6,0,10*ROW('Water Data'!G151))),'Data Summary'!CC157="Yes"),OFFSET('Water Data'!$G$6,0,10*ROW('Water Data'!G151)),NA())</f>
        <v>#N/A</v>
      </c>
      <c r="O157" s="298" t="e">
        <f ca="1">+IF(AND(ISNUMBER(OFFSET('Water Data'!$G$9,0,10*ROW('Water Data'!G151))),'Data Summary'!CD157="Yes"),OFFSET('Water Data'!$G$9,0,10*ROW('Water Data'!G151)),NA())</f>
        <v>#N/A</v>
      </c>
      <c r="P157" s="298" t="e">
        <f ca="1">+IF(AND(ISNUMBER(OFFSET('Water Data'!$H$4,0,10*ROW('Water Data'!H151))),'Data Summary'!CE157="Yes"),100-OFFSET('Water Data'!$H$4,0,10*ROW('Water Data'!H151)),NA())</f>
        <v>#N/A</v>
      </c>
      <c r="Q157" s="298" t="e">
        <f ca="1">+IF(AND(ISNUMBER(OFFSET('Water Data'!$H$6,0,10*ROW('Water Data'!H151))),'Data Summary'!CF157="Yes"),OFFSET('Water Data'!$H$6,0,10*ROW('Water Data'!H151)),NA())</f>
        <v>#N/A</v>
      </c>
      <c r="R157" s="298" t="e">
        <f ca="1">+IF(AND(ISNUMBER(OFFSET('Water Data'!$H$9,0,10*ROW('Water Data'!H151))),'Data Summary'!CG157="Yes"),OFFSET('Water Data'!$H$9,0,10*ROW('Water Data'!H151)),NA())</f>
        <v>#N/A</v>
      </c>
      <c r="S157" s="298" t="e">
        <f ca="1">+IF(AND(ISNUMBER(OFFSET('Water Data'!$I$4,0,10*ROW('Water Data'!I151))),'Data Summary'!CH157="Yes"),100-OFFSET('Water Data'!$I$4,0,10*ROW('Water Data'!I151)),NA())</f>
        <v>#N/A</v>
      </c>
      <c r="T157" s="298" t="e">
        <f ca="1">+IF(AND(ISNUMBER(OFFSET('Water Data'!$I$6,0,10*ROW('Water Data'!I151))),'Data Summary'!CI157="Yes"),OFFSET('Water Data'!$I$6,0,10*ROW('Water Data'!I151)),NA())</f>
        <v>#N/A</v>
      </c>
      <c r="U157" s="298" t="e">
        <f ca="1">+IF(AND(ISNUMBER(OFFSET('Water Data'!$I$9,0,10*ROW('Water Data'!I151))),'Data Summary'!CJ157="Yes"),OFFSET('Water Data'!$I$9,0,10*ROW('Water Data'!I151)),NA())</f>
        <v>#N/A</v>
      </c>
      <c r="V157" s="299" t="e">
        <f ca="1">+IF(AND(ISNUMBER(OFFSET('Sanitation Data'!$D$4,0,10*ROW('Sanitation Data'!D151))),'Data Summary'!CK157="Yes"),100-OFFSET('Sanitation Data'!$D$4,0,10*ROW('Sanitation Data'!D151)),NA())</f>
        <v>#N/A</v>
      </c>
      <c r="W157" s="299" t="e">
        <f ca="1">+IF(AND(ISNUMBER(OFFSET('Sanitation Data'!$D$6,0,10*ROW('Sanitation Data'!D151))),'Data Summary'!CL157="Yes"),OFFSET('Sanitation Data'!$D$6,0,10*ROW('Sanitation Data'!D151)),NA())</f>
        <v>#N/A</v>
      </c>
      <c r="X157" s="299" t="e">
        <f ca="1">+IF(AND(ISNUMBER(OFFSET('Sanitation Data'!$D$10,0,10*ROW('Sanitation Data'!D151))),'Data Summary'!CM157="Yes"),OFFSET('Sanitation Data'!$D$10,0,10*ROW('Sanitation Data'!D151)),NA())</f>
        <v>#N/A</v>
      </c>
      <c r="Y157" s="299" t="e">
        <f ca="1">+IF(AND(ISNUMBER(OFFSET('Sanitation Data'!$D$11,0,10*ROW('Sanitation Data'!D151))),'Data Summary'!CN157="Yes"),OFFSET('Sanitation Data'!$D$11,0,10*ROW('Sanitation Data'!D151)),NA())</f>
        <v>#N/A</v>
      </c>
      <c r="Z157" s="299" t="e">
        <f ca="1">+IF(AND(ISNUMBER(OFFSET('Sanitation Data'!$D$12,0,10*ROW('Sanitation Data'!D151))),'Data Summary'!CO157="Yes"),OFFSET('Sanitation Data'!$D$12,0,10*ROW('Sanitation Data'!D151)),NA())</f>
        <v>#N/A</v>
      </c>
      <c r="AA157" s="299" t="e">
        <f ca="1">+IF(AND(ISNUMBER(OFFSET('Sanitation Data'!$E$4,0,10*ROW('Sanitation Data'!E151))),'Data Summary'!CP157="Yes"),100-OFFSET('Sanitation Data'!$E$4,0,10*ROW('Sanitation Data'!E151)),NA())</f>
        <v>#N/A</v>
      </c>
      <c r="AB157" s="299" t="e">
        <f ca="1">+IF(AND(ISNUMBER(OFFSET('Sanitation Data'!$E$6,0,10*ROW('Sanitation Data'!E151))),'Data Summary'!CQ157="Yes"),OFFSET('Sanitation Data'!$E$6,0,10*ROW('Sanitation Data'!E151)),NA())</f>
        <v>#N/A</v>
      </c>
      <c r="AC157" s="299" t="e">
        <f ca="1">+IF(AND(ISNUMBER(OFFSET('Sanitation Data'!$E$10,0,10*ROW('Sanitation Data'!E151))),'Data Summary'!CR157="Yes"),OFFSET('Sanitation Data'!$E$10,0,10*ROW('Sanitation Data'!E151)),NA())</f>
        <v>#N/A</v>
      </c>
      <c r="AD157" s="299" t="e">
        <f ca="1">+IF(AND(ISNUMBER(OFFSET('Sanitation Data'!$E$11,0,10*ROW('Sanitation Data'!E151))),'Data Summary'!CS157="Yes"),OFFSET('Sanitation Data'!$E$11,0,10*ROW('Sanitation Data'!E151)),NA())</f>
        <v>#N/A</v>
      </c>
      <c r="AE157" s="299" t="e">
        <f ca="1">+IF(AND(ISNUMBER(OFFSET('Sanitation Data'!$E$12,0,10*ROW('Sanitation Data'!E151))),'Data Summary'!CT157="Yes"),OFFSET('Sanitation Data'!$E$12,0,10*ROW('Sanitation Data'!E151)),NA())</f>
        <v>#N/A</v>
      </c>
      <c r="AF157" s="299" t="e">
        <f ca="1">+IF(AND(ISNUMBER(OFFSET('Sanitation Data'!$F$4,0,10*ROW('Sanitation Data'!F151))),'Data Summary'!CU157="Yes"),100-OFFSET('Sanitation Data'!$F$4,0,10*ROW('Sanitation Data'!F151)),NA())</f>
        <v>#N/A</v>
      </c>
      <c r="AG157" s="299" t="e">
        <f ca="1">+IF(AND(ISNUMBER(OFFSET('Sanitation Data'!$F$6,0,10*ROW('Sanitation Data'!F151))),'Data Summary'!CV157="Yes"),OFFSET('Sanitation Data'!$F$6,0,10*ROW('Sanitation Data'!F151)),NA())</f>
        <v>#N/A</v>
      </c>
      <c r="AH157" s="299" t="e">
        <f ca="1">+IF(AND(ISNUMBER(OFFSET('Sanitation Data'!$F$10,0,10*ROW('Sanitation Data'!F151))),'Data Summary'!CW157="Yes"),OFFSET('Sanitation Data'!$F$10,0,10*ROW('Sanitation Data'!F151)),NA())</f>
        <v>#N/A</v>
      </c>
      <c r="AI157" s="299" t="e">
        <f ca="1">+IF(AND(ISNUMBER(OFFSET('Sanitation Data'!$F$11,0,10*ROW('Sanitation Data'!F151))),'Data Summary'!CX157="Yes"),OFFSET('Sanitation Data'!$F$11,0,10*ROW('Sanitation Data'!F151)),NA())</f>
        <v>#N/A</v>
      </c>
      <c r="AJ157" s="299" t="e">
        <f ca="1">+IF(AND(ISNUMBER(OFFSET('Sanitation Data'!$F$12,0,10*ROW('Sanitation Data'!F151))),'Data Summary'!CY157="Yes"),OFFSET('Sanitation Data'!$F$12,0,10*ROW('Sanitation Data'!F151)),NA())</f>
        <v>#N/A</v>
      </c>
      <c r="AK157" s="299" t="e">
        <f ca="1">+IF(AND(ISNUMBER(OFFSET('Sanitation Data'!$G$4,0,10*ROW('Sanitation Data'!G151))),'Data Summary'!CZ157="Yes"),100-OFFSET('Sanitation Data'!$G$4,0,10*ROW('Sanitation Data'!G151)),NA())</f>
        <v>#N/A</v>
      </c>
      <c r="AL157" s="299" t="e">
        <f ca="1">+IF(AND(ISNUMBER(OFFSET('Sanitation Data'!$G$6,0,10*ROW('Sanitation Data'!G151))),'Data Summary'!DA157="Yes"),OFFSET('Sanitation Data'!$G$6,0,10*ROW('Sanitation Data'!G151)),NA())</f>
        <v>#N/A</v>
      </c>
      <c r="AM157" s="299" t="e">
        <f ca="1">+IF(AND(ISNUMBER(OFFSET('Sanitation Data'!$G$10,0,10*ROW('Sanitation Data'!G151))),'Data Summary'!DB157="Yes"),OFFSET('Sanitation Data'!$G$10,0,10*ROW('Sanitation Data'!G151)),NA())</f>
        <v>#N/A</v>
      </c>
      <c r="AN157" s="299" t="e">
        <f ca="1">+IF(AND(ISNUMBER(OFFSET('Sanitation Data'!$G$11,0,10*ROW('Sanitation Data'!G151))),'Data Summary'!DC157="Yes"),OFFSET('Sanitation Data'!$G$11,0,10*ROW('Sanitation Data'!G151)),NA())</f>
        <v>#N/A</v>
      </c>
      <c r="AO157" s="299" t="e">
        <f ca="1">+IF(AND(ISNUMBER(OFFSET('Sanitation Data'!$G$12,0,10*ROW('Sanitation Data'!G151))),'Data Summary'!DD157="Yes"),OFFSET('Sanitation Data'!$G$12,0,10*ROW('Sanitation Data'!G151)),NA())</f>
        <v>#N/A</v>
      </c>
      <c r="AP157" s="299" t="e">
        <f ca="1">+IF(AND(ISNUMBER(OFFSET('Sanitation Data'!$H$4,0,10*ROW('Sanitation Data'!H151))),'Data Summary'!DE157="Yes"),100-OFFSET('Sanitation Data'!$H$4,0,10*ROW('Sanitation Data'!H151)),NA())</f>
        <v>#N/A</v>
      </c>
      <c r="AQ157" s="299" t="e">
        <f ca="1">+IF(AND(ISNUMBER(OFFSET('Sanitation Data'!$H$6,0,10*ROW('Sanitation Data'!H151))),'Data Summary'!DF157="Yes"),OFFSET('Sanitation Data'!$H$6,0,10*ROW('Sanitation Data'!H151)),NA())</f>
        <v>#N/A</v>
      </c>
      <c r="AR157" s="299" t="e">
        <f ca="1">+IF(AND(ISNUMBER(OFFSET('Sanitation Data'!$H$10,0,10*ROW('Sanitation Data'!H151))),'Data Summary'!DG157="Yes"),OFFSET('Sanitation Data'!$H$10,0,10*ROW('Sanitation Data'!H151)),NA())</f>
        <v>#N/A</v>
      </c>
      <c r="AS157" s="299" t="e">
        <f ca="1">+IF(AND(ISNUMBER(OFFSET('Sanitation Data'!$H$11,0,10*ROW('Sanitation Data'!H151))),'Data Summary'!DH157="Yes"),OFFSET('Sanitation Data'!$H$11,0,10*ROW('Sanitation Data'!H151)),NA())</f>
        <v>#N/A</v>
      </c>
      <c r="AT157" s="299" t="e">
        <f ca="1">+IF(AND(ISNUMBER(OFFSET('Sanitation Data'!$H$12,0,10*ROW('Sanitation Data'!H151))),'Data Summary'!DI157="Yes"),OFFSET('Sanitation Data'!$H$12,0,10*ROW('Sanitation Data'!H151)),NA())</f>
        <v>#N/A</v>
      </c>
      <c r="AU157" s="299" t="e">
        <f ca="1">+IF(AND(ISNUMBER(OFFSET('Sanitation Data'!$I$4,0,10*ROW('Sanitation Data'!I151))),'Data Summary'!DJ157="Yes"),100-OFFSET('Sanitation Data'!$I$4,0,10*ROW('Sanitation Data'!I151)),NA())</f>
        <v>#N/A</v>
      </c>
      <c r="AV157" s="299" t="e">
        <f ca="1">+IF(AND(ISNUMBER(OFFSET('Sanitation Data'!$I$6,0,10*ROW('Sanitation Data'!I151))),'Data Summary'!DK157="Yes"),OFFSET('Sanitation Data'!$I$6,0,10*ROW('Sanitation Data'!I151)),NA())</f>
        <v>#N/A</v>
      </c>
      <c r="AW157" s="299" t="e">
        <f ca="1">+IF(AND(ISNUMBER(OFFSET('Sanitation Data'!$I$10,0,10*ROW('Sanitation Data'!I151))),'Data Summary'!DL157="Yes"),OFFSET('Sanitation Data'!$I$10,0,10*ROW('Sanitation Data'!I151)),NA())</f>
        <v>#N/A</v>
      </c>
      <c r="AX157" s="299" t="e">
        <f ca="1">+IF(AND(ISNUMBER(OFFSET('Sanitation Data'!$I$11,0,10*ROW('Sanitation Data'!I151))),'Data Summary'!DM157="Yes"),OFFSET('Sanitation Data'!$I$11,0,10*ROW('Sanitation Data'!I151)),NA())</f>
        <v>#N/A</v>
      </c>
      <c r="AY157" s="299" t="e">
        <f ca="1">+IF(AND(ISNUMBER(OFFSET('Sanitation Data'!$I$12,0,10*ROW('Sanitation Data'!I151))),'Data Summary'!DN157="Yes"),OFFSET('Sanitation Data'!$I$12,0,10*ROW('Sanitation Data'!I151)),NA())</f>
        <v>#N/A</v>
      </c>
      <c r="AZ157" s="300" t="e">
        <f ca="1">+IF(AND(ISNUMBER(OFFSET('Hygiene Data'!$D$5,0,10*ROW('Hygiene Data'!D151))),'Data Summary'!DO157="Yes"),OFFSET('Hygiene Data'!$D$5,0,10*ROW('Hygiene Data'!D151)),NA())</f>
        <v>#N/A</v>
      </c>
      <c r="BA157" s="300" t="e">
        <f ca="1">+IF(AND(ISNUMBER(OFFSET('Hygiene Data'!$D$7,0,10*ROW('Hygiene Data'!D151))),'Data Summary'!DP157="Yes"),OFFSET('Hygiene Data'!$D$7,0,10*ROW('Hygiene Data'!D151)),NA())</f>
        <v>#N/A</v>
      </c>
      <c r="BB157" s="300" t="e">
        <f ca="1">+IF(AND(ISNUMBER(OFFSET('Hygiene Data'!$D$9,0,10*ROW('Hygiene Data'!D151))),'Data Summary'!DQ157="Yes"),OFFSET('Hygiene Data'!$D$9,0,10*ROW('Hygiene Data'!D151)),NA())</f>
        <v>#N/A</v>
      </c>
      <c r="BC157" s="300" t="e">
        <f ca="1">+IF(AND(ISNUMBER(OFFSET('Hygiene Data'!$E$5,0,10*ROW('Hygiene Data'!E151))),'Data Summary'!DR157="Yes"),OFFSET('Hygiene Data'!$E$5,0,10*ROW('Hygiene Data'!E151)),NA())</f>
        <v>#N/A</v>
      </c>
      <c r="BD157" s="300" t="e">
        <f ca="1">+IF(AND(ISNUMBER(OFFSET('Hygiene Data'!$E$7,0,10*ROW('Hygiene Data'!E151))),'Data Summary'!DS157="Yes"),OFFSET('Hygiene Data'!$E$7,0,10*ROW('Hygiene Data'!E151)),NA())</f>
        <v>#N/A</v>
      </c>
      <c r="BE157" s="300" t="e">
        <f ca="1">+IF(AND(ISNUMBER(OFFSET('Hygiene Data'!$E$9,0,10*ROW('Hygiene Data'!E151))),'Data Summary'!DT157="Yes"),OFFSET('Hygiene Data'!$E$9,0,10*ROW('Hygiene Data'!E151)),NA())</f>
        <v>#N/A</v>
      </c>
      <c r="BF157" s="300" t="e">
        <f ca="1">+IF(AND(ISNUMBER(OFFSET('Hygiene Data'!$F$5,0,10*ROW('Hygiene Data'!F151))),'Data Summary'!DU157="Yes"),OFFSET('Hygiene Data'!$F$5,0,10*ROW('Hygiene Data'!F151)),NA())</f>
        <v>#N/A</v>
      </c>
      <c r="BG157" s="300" t="e">
        <f ca="1">+IF(AND(ISNUMBER(OFFSET('Hygiene Data'!$F$7,0,10*ROW('Hygiene Data'!F151))),'Data Summary'!DV157="Yes"),OFFSET('Hygiene Data'!$F$7,0,10*ROW('Hygiene Data'!F151)),NA())</f>
        <v>#N/A</v>
      </c>
      <c r="BH157" s="300" t="e">
        <f ca="1">+IF(AND(ISNUMBER(OFFSET('Hygiene Data'!$F$9,0,10*ROW('Hygiene Data'!F151))),'Data Summary'!DW157="Yes"),OFFSET('Hygiene Data'!$F$9,0,10*ROW('Hygiene Data'!F151)),NA())</f>
        <v>#N/A</v>
      </c>
      <c r="BI157" s="300" t="e">
        <f ca="1">+IF(AND(ISNUMBER(OFFSET('Hygiene Data'!$G$5,0,10*ROW('Hygiene Data'!G151))),'Data Summary'!DX157="Yes"),OFFSET('Hygiene Data'!$G$5,0,10*ROW('Hygiene Data'!G151)),NA())</f>
        <v>#N/A</v>
      </c>
      <c r="BJ157" s="300" t="e">
        <f ca="1">+IF(AND(ISNUMBER(OFFSET('Hygiene Data'!$G$7,0,10*ROW('Hygiene Data'!G151))),'Data Summary'!DY157="Yes"),OFFSET('Hygiene Data'!$G$7,0,10*ROW('Hygiene Data'!G151)),NA())</f>
        <v>#N/A</v>
      </c>
      <c r="BK157" s="300" t="e">
        <f ca="1">+IF(AND(ISNUMBER(OFFSET('Hygiene Data'!$G$9,0,10*ROW('Hygiene Data'!G151))),'Data Summary'!DZ157="Yes"),OFFSET('Hygiene Data'!$G$9,0,10*ROW('Hygiene Data'!G151)),NA())</f>
        <v>#N/A</v>
      </c>
      <c r="BL157" s="300" t="e">
        <f ca="1">+IF(AND(ISNUMBER(OFFSET('Hygiene Data'!$H$5,0,10*ROW('Hygiene Data'!H151))),'Data Summary'!EA157="Yes"),OFFSET('Hygiene Data'!$H$5,0,10*ROW('Hygiene Data'!H151)),NA())</f>
        <v>#N/A</v>
      </c>
      <c r="BM157" s="300" t="e">
        <f ca="1">+IF(AND(ISNUMBER(OFFSET('Hygiene Data'!$H$7,0,10*ROW('Hygiene Data'!H151))),'Data Summary'!EB157="Yes"),OFFSET('Hygiene Data'!$H$7,0,10*ROW('Hygiene Data'!H151)),NA())</f>
        <v>#N/A</v>
      </c>
      <c r="BN157" s="300" t="e">
        <f ca="1">+IF(AND(ISNUMBER(OFFSET('Hygiene Data'!$H$9,0,10*ROW('Hygiene Data'!H151))),'Data Summary'!EC157="Yes"),OFFSET('Hygiene Data'!$H$9,0,10*ROW('Hygiene Data'!H151)),NA())</f>
        <v>#N/A</v>
      </c>
      <c r="BO157" s="300" t="e">
        <f ca="1">+IF(AND(ISNUMBER(OFFSET('Hygiene Data'!$I$5,0,10*ROW('Hygiene Data'!I151))),'Data Summary'!ED157="Yes"),OFFSET('Hygiene Data'!$I$5,0,10*ROW('Hygiene Data'!I151)),NA())</f>
        <v>#N/A</v>
      </c>
      <c r="BP157" s="300" t="e">
        <f ca="1">+IF(AND(ISNUMBER(OFFSET('Hygiene Data'!$I$7,0,10*ROW('Hygiene Data'!I151))),'Data Summary'!EE157="Yes"),OFFSET('Hygiene Data'!$I$7,0,10*ROW('Hygiene Data'!I151)),NA())</f>
        <v>#N/A</v>
      </c>
      <c r="BQ157" s="300" t="e">
        <f ca="1">+IF(AND(ISNUMBER(OFFSET('Hygiene Data'!$I$9,0,10*ROW('Hygiene Data'!I151))),'Data Summary'!EF157="Yes"),OFFSET('Hygiene Data'!$I$9,0,10*ROW('Hygiene Data'!I151)),NA())</f>
        <v>#N/A</v>
      </c>
    </row>
    <row r="158" spans="1:69" x14ac:dyDescent="0.2">
      <c r="A158" s="296" t="e">
        <f ca="1">+RIGHT('Data Summary'!A158,LEN('Data Summary'!A158)-9)</f>
        <v>#VALUE!</v>
      </c>
      <c r="B158" s="270" t="str">
        <f ca="1">+IF(ISTEXT('Data Summary'!B158),'Data Summary'!B158,"")</f>
        <v/>
      </c>
      <c r="C158" s="297" t="e">
        <f ca="1">+VALUE('Data Summary'!C158)</f>
        <v>#VALUE!</v>
      </c>
      <c r="D158" s="298" t="e">
        <f ca="1">+IF(AND(ISNUMBER(OFFSET('Water Data'!$D$4,0,10*ROW('Water Data'!D152))),'Data Summary'!BS158="Yes"),100-OFFSET('Water Data'!$D$4,0,10*ROW('Water Data'!D152)),NA())</f>
        <v>#N/A</v>
      </c>
      <c r="E158" s="298" t="e">
        <f ca="1">+IF(AND(ISNUMBER(OFFSET('Water Data'!$D$6,0,10*ROW('Water Data'!D152))),'Data Summary'!BT158="Yes"),OFFSET('Water Data'!$D$6,0,10*ROW('Water Data'!D152)),NA())</f>
        <v>#N/A</v>
      </c>
      <c r="F158" s="298" t="e">
        <f ca="1">+IF(AND(ISNUMBER(OFFSET('Water Data'!$D$9,0,10*ROW('Water Data'!D152))),'Data Summary'!BU158="Yes"),OFFSET('Water Data'!$D$9,0,10*ROW('Water Data'!D152)),NA())</f>
        <v>#N/A</v>
      </c>
      <c r="G158" s="298" t="e">
        <f ca="1">+IF(AND(ISNUMBER(OFFSET('Water Data'!$E$4,0,10*ROW('Water Data'!E152))),'Data Summary'!BV158="Yes"),100-OFFSET('Water Data'!$E$4,0,10*ROW('Water Data'!E152)),NA())</f>
        <v>#N/A</v>
      </c>
      <c r="H158" s="298" t="e">
        <f ca="1">+IF(AND(ISNUMBER(OFFSET('Water Data'!$E$6,0,10*ROW('Water Data'!E152))),'Data Summary'!BW158="Yes"),OFFSET('Water Data'!$E$6,0,10*ROW('Water Data'!E152)),NA())</f>
        <v>#N/A</v>
      </c>
      <c r="I158" s="298" t="e">
        <f ca="1">+IF(AND(ISNUMBER(OFFSET('Water Data'!$E$9,0,10*ROW('Water Data'!E152))),'Data Summary'!BX158="Yes"),OFFSET('Water Data'!$E$9,0,10*ROW('Water Data'!E152)),NA())</f>
        <v>#N/A</v>
      </c>
      <c r="J158" s="298" t="e">
        <f ca="1">+IF(AND(ISNUMBER(OFFSET('Water Data'!$F$4,0,10*ROW('Water Data'!F152))),'Data Summary'!BY158="Yes"),100-OFFSET('Water Data'!$F$4,0,10*ROW('Water Data'!F152)),NA())</f>
        <v>#N/A</v>
      </c>
      <c r="K158" s="298" t="e">
        <f ca="1">+IF(AND(ISNUMBER(OFFSET('Water Data'!$F$6,0,10*ROW('Water Data'!F152))),'Data Summary'!BZ158="Yes"),OFFSET('Water Data'!$F$6,0,10*ROW('Water Data'!F152)),NA())</f>
        <v>#N/A</v>
      </c>
      <c r="L158" s="298" t="e">
        <f ca="1">+IF(AND(ISNUMBER(OFFSET('Water Data'!$F$9,0,10*ROW('Water Data'!F152))),'Data Summary'!CA158="Yes"),OFFSET('Water Data'!$F$9,0,10*ROW('Water Data'!F152)),NA())</f>
        <v>#N/A</v>
      </c>
      <c r="M158" s="298" t="e">
        <f ca="1">+IF(AND(ISNUMBER(OFFSET('Water Data'!$G$4,0,10*ROW('Water Data'!G152))),'Data Summary'!CB158="Yes"),100-OFFSET('Water Data'!$G$4,0,10*ROW('Water Data'!G152)),NA())</f>
        <v>#N/A</v>
      </c>
      <c r="N158" s="298" t="e">
        <f ca="1">+IF(AND(ISNUMBER(OFFSET('Water Data'!$G$6,0,10*ROW('Water Data'!G152))),'Data Summary'!CC158="Yes"),OFFSET('Water Data'!$G$6,0,10*ROW('Water Data'!G152)),NA())</f>
        <v>#N/A</v>
      </c>
      <c r="O158" s="298" t="e">
        <f ca="1">+IF(AND(ISNUMBER(OFFSET('Water Data'!$G$9,0,10*ROW('Water Data'!G152))),'Data Summary'!CD158="Yes"),OFFSET('Water Data'!$G$9,0,10*ROW('Water Data'!G152)),NA())</f>
        <v>#N/A</v>
      </c>
      <c r="P158" s="298" t="e">
        <f ca="1">+IF(AND(ISNUMBER(OFFSET('Water Data'!$H$4,0,10*ROW('Water Data'!H152))),'Data Summary'!CE158="Yes"),100-OFFSET('Water Data'!$H$4,0,10*ROW('Water Data'!H152)),NA())</f>
        <v>#N/A</v>
      </c>
      <c r="Q158" s="298" t="e">
        <f ca="1">+IF(AND(ISNUMBER(OFFSET('Water Data'!$H$6,0,10*ROW('Water Data'!H152))),'Data Summary'!CF158="Yes"),OFFSET('Water Data'!$H$6,0,10*ROW('Water Data'!H152)),NA())</f>
        <v>#N/A</v>
      </c>
      <c r="R158" s="298" t="e">
        <f ca="1">+IF(AND(ISNUMBER(OFFSET('Water Data'!$H$9,0,10*ROW('Water Data'!H152))),'Data Summary'!CG158="Yes"),OFFSET('Water Data'!$H$9,0,10*ROW('Water Data'!H152)),NA())</f>
        <v>#N/A</v>
      </c>
      <c r="S158" s="298" t="e">
        <f ca="1">+IF(AND(ISNUMBER(OFFSET('Water Data'!$I$4,0,10*ROW('Water Data'!I152))),'Data Summary'!CH158="Yes"),100-OFFSET('Water Data'!$I$4,0,10*ROW('Water Data'!I152)),NA())</f>
        <v>#N/A</v>
      </c>
      <c r="T158" s="298" t="e">
        <f ca="1">+IF(AND(ISNUMBER(OFFSET('Water Data'!$I$6,0,10*ROW('Water Data'!I152))),'Data Summary'!CI158="Yes"),OFFSET('Water Data'!$I$6,0,10*ROW('Water Data'!I152)),NA())</f>
        <v>#N/A</v>
      </c>
      <c r="U158" s="298" t="e">
        <f ca="1">+IF(AND(ISNUMBER(OFFSET('Water Data'!$I$9,0,10*ROW('Water Data'!I152))),'Data Summary'!CJ158="Yes"),OFFSET('Water Data'!$I$9,0,10*ROW('Water Data'!I152)),NA())</f>
        <v>#N/A</v>
      </c>
      <c r="V158" s="299" t="e">
        <f ca="1">+IF(AND(ISNUMBER(OFFSET('Sanitation Data'!$D$4,0,10*ROW('Sanitation Data'!D152))),'Data Summary'!CK158="Yes"),100-OFFSET('Sanitation Data'!$D$4,0,10*ROW('Sanitation Data'!D152)),NA())</f>
        <v>#N/A</v>
      </c>
      <c r="W158" s="299" t="e">
        <f ca="1">+IF(AND(ISNUMBER(OFFSET('Sanitation Data'!$D$6,0,10*ROW('Sanitation Data'!D152))),'Data Summary'!CL158="Yes"),OFFSET('Sanitation Data'!$D$6,0,10*ROW('Sanitation Data'!D152)),NA())</f>
        <v>#N/A</v>
      </c>
      <c r="X158" s="299" t="e">
        <f ca="1">+IF(AND(ISNUMBER(OFFSET('Sanitation Data'!$D$10,0,10*ROW('Sanitation Data'!D152))),'Data Summary'!CM158="Yes"),OFFSET('Sanitation Data'!$D$10,0,10*ROW('Sanitation Data'!D152)),NA())</f>
        <v>#N/A</v>
      </c>
      <c r="Y158" s="299" t="e">
        <f ca="1">+IF(AND(ISNUMBER(OFFSET('Sanitation Data'!$D$11,0,10*ROW('Sanitation Data'!D152))),'Data Summary'!CN158="Yes"),OFFSET('Sanitation Data'!$D$11,0,10*ROW('Sanitation Data'!D152)),NA())</f>
        <v>#N/A</v>
      </c>
      <c r="Z158" s="299" t="e">
        <f ca="1">+IF(AND(ISNUMBER(OFFSET('Sanitation Data'!$D$12,0,10*ROW('Sanitation Data'!D152))),'Data Summary'!CO158="Yes"),OFFSET('Sanitation Data'!$D$12,0,10*ROW('Sanitation Data'!D152)),NA())</f>
        <v>#N/A</v>
      </c>
      <c r="AA158" s="299" t="e">
        <f ca="1">+IF(AND(ISNUMBER(OFFSET('Sanitation Data'!$E$4,0,10*ROW('Sanitation Data'!E152))),'Data Summary'!CP158="Yes"),100-OFFSET('Sanitation Data'!$E$4,0,10*ROW('Sanitation Data'!E152)),NA())</f>
        <v>#N/A</v>
      </c>
      <c r="AB158" s="299" t="e">
        <f ca="1">+IF(AND(ISNUMBER(OFFSET('Sanitation Data'!$E$6,0,10*ROW('Sanitation Data'!E152))),'Data Summary'!CQ158="Yes"),OFFSET('Sanitation Data'!$E$6,0,10*ROW('Sanitation Data'!E152)),NA())</f>
        <v>#N/A</v>
      </c>
      <c r="AC158" s="299" t="e">
        <f ca="1">+IF(AND(ISNUMBER(OFFSET('Sanitation Data'!$E$10,0,10*ROW('Sanitation Data'!E152))),'Data Summary'!CR158="Yes"),OFFSET('Sanitation Data'!$E$10,0,10*ROW('Sanitation Data'!E152)),NA())</f>
        <v>#N/A</v>
      </c>
      <c r="AD158" s="299" t="e">
        <f ca="1">+IF(AND(ISNUMBER(OFFSET('Sanitation Data'!$E$11,0,10*ROW('Sanitation Data'!E152))),'Data Summary'!CS158="Yes"),OFFSET('Sanitation Data'!$E$11,0,10*ROW('Sanitation Data'!E152)),NA())</f>
        <v>#N/A</v>
      </c>
      <c r="AE158" s="299" t="e">
        <f ca="1">+IF(AND(ISNUMBER(OFFSET('Sanitation Data'!$E$12,0,10*ROW('Sanitation Data'!E152))),'Data Summary'!CT158="Yes"),OFFSET('Sanitation Data'!$E$12,0,10*ROW('Sanitation Data'!E152)),NA())</f>
        <v>#N/A</v>
      </c>
      <c r="AF158" s="299" t="e">
        <f ca="1">+IF(AND(ISNUMBER(OFFSET('Sanitation Data'!$F$4,0,10*ROW('Sanitation Data'!F152))),'Data Summary'!CU158="Yes"),100-OFFSET('Sanitation Data'!$F$4,0,10*ROW('Sanitation Data'!F152)),NA())</f>
        <v>#N/A</v>
      </c>
      <c r="AG158" s="299" t="e">
        <f ca="1">+IF(AND(ISNUMBER(OFFSET('Sanitation Data'!$F$6,0,10*ROW('Sanitation Data'!F152))),'Data Summary'!CV158="Yes"),OFFSET('Sanitation Data'!$F$6,0,10*ROW('Sanitation Data'!F152)),NA())</f>
        <v>#N/A</v>
      </c>
      <c r="AH158" s="299" t="e">
        <f ca="1">+IF(AND(ISNUMBER(OFFSET('Sanitation Data'!$F$10,0,10*ROW('Sanitation Data'!F152))),'Data Summary'!CW158="Yes"),OFFSET('Sanitation Data'!$F$10,0,10*ROW('Sanitation Data'!F152)),NA())</f>
        <v>#N/A</v>
      </c>
      <c r="AI158" s="299" t="e">
        <f ca="1">+IF(AND(ISNUMBER(OFFSET('Sanitation Data'!$F$11,0,10*ROW('Sanitation Data'!F152))),'Data Summary'!CX158="Yes"),OFFSET('Sanitation Data'!$F$11,0,10*ROW('Sanitation Data'!F152)),NA())</f>
        <v>#N/A</v>
      </c>
      <c r="AJ158" s="299" t="e">
        <f ca="1">+IF(AND(ISNUMBER(OFFSET('Sanitation Data'!$F$12,0,10*ROW('Sanitation Data'!F152))),'Data Summary'!CY158="Yes"),OFFSET('Sanitation Data'!$F$12,0,10*ROW('Sanitation Data'!F152)),NA())</f>
        <v>#N/A</v>
      </c>
      <c r="AK158" s="299" t="e">
        <f ca="1">+IF(AND(ISNUMBER(OFFSET('Sanitation Data'!$G$4,0,10*ROW('Sanitation Data'!G152))),'Data Summary'!CZ158="Yes"),100-OFFSET('Sanitation Data'!$G$4,0,10*ROW('Sanitation Data'!G152)),NA())</f>
        <v>#N/A</v>
      </c>
      <c r="AL158" s="299" t="e">
        <f ca="1">+IF(AND(ISNUMBER(OFFSET('Sanitation Data'!$G$6,0,10*ROW('Sanitation Data'!G152))),'Data Summary'!DA158="Yes"),OFFSET('Sanitation Data'!$G$6,0,10*ROW('Sanitation Data'!G152)),NA())</f>
        <v>#N/A</v>
      </c>
      <c r="AM158" s="299" t="e">
        <f ca="1">+IF(AND(ISNUMBER(OFFSET('Sanitation Data'!$G$10,0,10*ROW('Sanitation Data'!G152))),'Data Summary'!DB158="Yes"),OFFSET('Sanitation Data'!$G$10,0,10*ROW('Sanitation Data'!G152)),NA())</f>
        <v>#N/A</v>
      </c>
      <c r="AN158" s="299" t="e">
        <f ca="1">+IF(AND(ISNUMBER(OFFSET('Sanitation Data'!$G$11,0,10*ROW('Sanitation Data'!G152))),'Data Summary'!DC158="Yes"),OFFSET('Sanitation Data'!$G$11,0,10*ROW('Sanitation Data'!G152)),NA())</f>
        <v>#N/A</v>
      </c>
      <c r="AO158" s="299" t="e">
        <f ca="1">+IF(AND(ISNUMBER(OFFSET('Sanitation Data'!$G$12,0,10*ROW('Sanitation Data'!G152))),'Data Summary'!DD158="Yes"),OFFSET('Sanitation Data'!$G$12,0,10*ROW('Sanitation Data'!G152)),NA())</f>
        <v>#N/A</v>
      </c>
      <c r="AP158" s="299" t="e">
        <f ca="1">+IF(AND(ISNUMBER(OFFSET('Sanitation Data'!$H$4,0,10*ROW('Sanitation Data'!H152))),'Data Summary'!DE158="Yes"),100-OFFSET('Sanitation Data'!$H$4,0,10*ROW('Sanitation Data'!H152)),NA())</f>
        <v>#N/A</v>
      </c>
      <c r="AQ158" s="299" t="e">
        <f ca="1">+IF(AND(ISNUMBER(OFFSET('Sanitation Data'!$H$6,0,10*ROW('Sanitation Data'!H152))),'Data Summary'!DF158="Yes"),OFFSET('Sanitation Data'!$H$6,0,10*ROW('Sanitation Data'!H152)),NA())</f>
        <v>#N/A</v>
      </c>
      <c r="AR158" s="299" t="e">
        <f ca="1">+IF(AND(ISNUMBER(OFFSET('Sanitation Data'!$H$10,0,10*ROW('Sanitation Data'!H152))),'Data Summary'!DG158="Yes"),OFFSET('Sanitation Data'!$H$10,0,10*ROW('Sanitation Data'!H152)),NA())</f>
        <v>#N/A</v>
      </c>
      <c r="AS158" s="299" t="e">
        <f ca="1">+IF(AND(ISNUMBER(OFFSET('Sanitation Data'!$H$11,0,10*ROW('Sanitation Data'!H152))),'Data Summary'!DH158="Yes"),OFFSET('Sanitation Data'!$H$11,0,10*ROW('Sanitation Data'!H152)),NA())</f>
        <v>#N/A</v>
      </c>
      <c r="AT158" s="299" t="e">
        <f ca="1">+IF(AND(ISNUMBER(OFFSET('Sanitation Data'!$H$12,0,10*ROW('Sanitation Data'!H152))),'Data Summary'!DI158="Yes"),OFFSET('Sanitation Data'!$H$12,0,10*ROW('Sanitation Data'!H152)),NA())</f>
        <v>#N/A</v>
      </c>
      <c r="AU158" s="299" t="e">
        <f ca="1">+IF(AND(ISNUMBER(OFFSET('Sanitation Data'!$I$4,0,10*ROW('Sanitation Data'!I152))),'Data Summary'!DJ158="Yes"),100-OFFSET('Sanitation Data'!$I$4,0,10*ROW('Sanitation Data'!I152)),NA())</f>
        <v>#N/A</v>
      </c>
      <c r="AV158" s="299" t="e">
        <f ca="1">+IF(AND(ISNUMBER(OFFSET('Sanitation Data'!$I$6,0,10*ROW('Sanitation Data'!I152))),'Data Summary'!DK158="Yes"),OFFSET('Sanitation Data'!$I$6,0,10*ROW('Sanitation Data'!I152)),NA())</f>
        <v>#N/A</v>
      </c>
      <c r="AW158" s="299" t="e">
        <f ca="1">+IF(AND(ISNUMBER(OFFSET('Sanitation Data'!$I$10,0,10*ROW('Sanitation Data'!I152))),'Data Summary'!DL158="Yes"),OFFSET('Sanitation Data'!$I$10,0,10*ROW('Sanitation Data'!I152)),NA())</f>
        <v>#N/A</v>
      </c>
      <c r="AX158" s="299" t="e">
        <f ca="1">+IF(AND(ISNUMBER(OFFSET('Sanitation Data'!$I$11,0,10*ROW('Sanitation Data'!I152))),'Data Summary'!DM158="Yes"),OFFSET('Sanitation Data'!$I$11,0,10*ROW('Sanitation Data'!I152)),NA())</f>
        <v>#N/A</v>
      </c>
      <c r="AY158" s="299" t="e">
        <f ca="1">+IF(AND(ISNUMBER(OFFSET('Sanitation Data'!$I$12,0,10*ROW('Sanitation Data'!I152))),'Data Summary'!DN158="Yes"),OFFSET('Sanitation Data'!$I$12,0,10*ROW('Sanitation Data'!I152)),NA())</f>
        <v>#N/A</v>
      </c>
      <c r="AZ158" s="300" t="e">
        <f ca="1">+IF(AND(ISNUMBER(OFFSET('Hygiene Data'!$D$5,0,10*ROW('Hygiene Data'!D152))),'Data Summary'!DO158="Yes"),OFFSET('Hygiene Data'!$D$5,0,10*ROW('Hygiene Data'!D152)),NA())</f>
        <v>#N/A</v>
      </c>
      <c r="BA158" s="300" t="e">
        <f ca="1">+IF(AND(ISNUMBER(OFFSET('Hygiene Data'!$D$7,0,10*ROW('Hygiene Data'!D152))),'Data Summary'!DP158="Yes"),OFFSET('Hygiene Data'!$D$7,0,10*ROW('Hygiene Data'!D152)),NA())</f>
        <v>#N/A</v>
      </c>
      <c r="BB158" s="300" t="e">
        <f ca="1">+IF(AND(ISNUMBER(OFFSET('Hygiene Data'!$D$9,0,10*ROW('Hygiene Data'!D152))),'Data Summary'!DQ158="Yes"),OFFSET('Hygiene Data'!$D$9,0,10*ROW('Hygiene Data'!D152)),NA())</f>
        <v>#N/A</v>
      </c>
      <c r="BC158" s="300" t="e">
        <f ca="1">+IF(AND(ISNUMBER(OFFSET('Hygiene Data'!$E$5,0,10*ROW('Hygiene Data'!E152))),'Data Summary'!DR158="Yes"),OFFSET('Hygiene Data'!$E$5,0,10*ROW('Hygiene Data'!E152)),NA())</f>
        <v>#N/A</v>
      </c>
      <c r="BD158" s="300" t="e">
        <f ca="1">+IF(AND(ISNUMBER(OFFSET('Hygiene Data'!$E$7,0,10*ROW('Hygiene Data'!E152))),'Data Summary'!DS158="Yes"),OFFSET('Hygiene Data'!$E$7,0,10*ROW('Hygiene Data'!E152)),NA())</f>
        <v>#N/A</v>
      </c>
      <c r="BE158" s="300" t="e">
        <f ca="1">+IF(AND(ISNUMBER(OFFSET('Hygiene Data'!$E$9,0,10*ROW('Hygiene Data'!E152))),'Data Summary'!DT158="Yes"),OFFSET('Hygiene Data'!$E$9,0,10*ROW('Hygiene Data'!E152)),NA())</f>
        <v>#N/A</v>
      </c>
      <c r="BF158" s="300" t="e">
        <f ca="1">+IF(AND(ISNUMBER(OFFSET('Hygiene Data'!$F$5,0,10*ROW('Hygiene Data'!F152))),'Data Summary'!DU158="Yes"),OFFSET('Hygiene Data'!$F$5,0,10*ROW('Hygiene Data'!F152)),NA())</f>
        <v>#N/A</v>
      </c>
      <c r="BG158" s="300" t="e">
        <f ca="1">+IF(AND(ISNUMBER(OFFSET('Hygiene Data'!$F$7,0,10*ROW('Hygiene Data'!F152))),'Data Summary'!DV158="Yes"),OFFSET('Hygiene Data'!$F$7,0,10*ROW('Hygiene Data'!F152)),NA())</f>
        <v>#N/A</v>
      </c>
      <c r="BH158" s="300" t="e">
        <f ca="1">+IF(AND(ISNUMBER(OFFSET('Hygiene Data'!$F$9,0,10*ROW('Hygiene Data'!F152))),'Data Summary'!DW158="Yes"),OFFSET('Hygiene Data'!$F$9,0,10*ROW('Hygiene Data'!F152)),NA())</f>
        <v>#N/A</v>
      </c>
      <c r="BI158" s="300" t="e">
        <f ca="1">+IF(AND(ISNUMBER(OFFSET('Hygiene Data'!$G$5,0,10*ROW('Hygiene Data'!G152))),'Data Summary'!DX158="Yes"),OFFSET('Hygiene Data'!$G$5,0,10*ROW('Hygiene Data'!G152)),NA())</f>
        <v>#N/A</v>
      </c>
      <c r="BJ158" s="300" t="e">
        <f ca="1">+IF(AND(ISNUMBER(OFFSET('Hygiene Data'!$G$7,0,10*ROW('Hygiene Data'!G152))),'Data Summary'!DY158="Yes"),OFFSET('Hygiene Data'!$G$7,0,10*ROW('Hygiene Data'!G152)),NA())</f>
        <v>#N/A</v>
      </c>
      <c r="BK158" s="300" t="e">
        <f ca="1">+IF(AND(ISNUMBER(OFFSET('Hygiene Data'!$G$9,0,10*ROW('Hygiene Data'!G152))),'Data Summary'!DZ158="Yes"),OFFSET('Hygiene Data'!$G$9,0,10*ROW('Hygiene Data'!G152)),NA())</f>
        <v>#N/A</v>
      </c>
      <c r="BL158" s="300" t="e">
        <f ca="1">+IF(AND(ISNUMBER(OFFSET('Hygiene Data'!$H$5,0,10*ROW('Hygiene Data'!H152))),'Data Summary'!EA158="Yes"),OFFSET('Hygiene Data'!$H$5,0,10*ROW('Hygiene Data'!H152)),NA())</f>
        <v>#N/A</v>
      </c>
      <c r="BM158" s="300" t="e">
        <f ca="1">+IF(AND(ISNUMBER(OFFSET('Hygiene Data'!$H$7,0,10*ROW('Hygiene Data'!H152))),'Data Summary'!EB158="Yes"),OFFSET('Hygiene Data'!$H$7,0,10*ROW('Hygiene Data'!H152)),NA())</f>
        <v>#N/A</v>
      </c>
      <c r="BN158" s="300" t="e">
        <f ca="1">+IF(AND(ISNUMBER(OFFSET('Hygiene Data'!$H$9,0,10*ROW('Hygiene Data'!H152))),'Data Summary'!EC158="Yes"),OFFSET('Hygiene Data'!$H$9,0,10*ROW('Hygiene Data'!H152)),NA())</f>
        <v>#N/A</v>
      </c>
      <c r="BO158" s="300" t="e">
        <f ca="1">+IF(AND(ISNUMBER(OFFSET('Hygiene Data'!$I$5,0,10*ROW('Hygiene Data'!I152))),'Data Summary'!ED158="Yes"),OFFSET('Hygiene Data'!$I$5,0,10*ROW('Hygiene Data'!I152)),NA())</f>
        <v>#N/A</v>
      </c>
      <c r="BP158" s="300" t="e">
        <f ca="1">+IF(AND(ISNUMBER(OFFSET('Hygiene Data'!$I$7,0,10*ROW('Hygiene Data'!I152))),'Data Summary'!EE158="Yes"),OFFSET('Hygiene Data'!$I$7,0,10*ROW('Hygiene Data'!I152)),NA())</f>
        <v>#N/A</v>
      </c>
      <c r="BQ158" s="300" t="e">
        <f ca="1">+IF(AND(ISNUMBER(OFFSET('Hygiene Data'!$I$9,0,10*ROW('Hygiene Data'!I152))),'Data Summary'!EF158="Yes"),OFFSET('Hygiene Data'!$I$9,0,10*ROW('Hygiene Data'!I152)),NA())</f>
        <v>#N/A</v>
      </c>
    </row>
    <row r="159" spans="1:69" x14ac:dyDescent="0.2">
      <c r="A159" s="296" t="e">
        <f ca="1">+RIGHT('Data Summary'!A159,LEN('Data Summary'!A159)-9)</f>
        <v>#VALUE!</v>
      </c>
      <c r="B159" s="270" t="str">
        <f ca="1">+IF(ISTEXT('Data Summary'!B159),'Data Summary'!B159,"")</f>
        <v/>
      </c>
      <c r="C159" s="297" t="e">
        <f ca="1">+VALUE('Data Summary'!C159)</f>
        <v>#VALUE!</v>
      </c>
      <c r="D159" s="298" t="e">
        <f ca="1">+IF(AND(ISNUMBER(OFFSET('Water Data'!$D$4,0,10*ROW('Water Data'!D153))),'Data Summary'!BS159="Yes"),100-OFFSET('Water Data'!$D$4,0,10*ROW('Water Data'!D153)),NA())</f>
        <v>#N/A</v>
      </c>
      <c r="E159" s="298" t="e">
        <f ca="1">+IF(AND(ISNUMBER(OFFSET('Water Data'!$D$6,0,10*ROW('Water Data'!D153))),'Data Summary'!BT159="Yes"),OFFSET('Water Data'!$D$6,0,10*ROW('Water Data'!D153)),NA())</f>
        <v>#N/A</v>
      </c>
      <c r="F159" s="298" t="e">
        <f ca="1">+IF(AND(ISNUMBER(OFFSET('Water Data'!$D$9,0,10*ROW('Water Data'!D153))),'Data Summary'!BU159="Yes"),OFFSET('Water Data'!$D$9,0,10*ROW('Water Data'!D153)),NA())</f>
        <v>#N/A</v>
      </c>
      <c r="G159" s="298" t="e">
        <f ca="1">+IF(AND(ISNUMBER(OFFSET('Water Data'!$E$4,0,10*ROW('Water Data'!E153))),'Data Summary'!BV159="Yes"),100-OFFSET('Water Data'!$E$4,0,10*ROW('Water Data'!E153)),NA())</f>
        <v>#N/A</v>
      </c>
      <c r="H159" s="298" t="e">
        <f ca="1">+IF(AND(ISNUMBER(OFFSET('Water Data'!$E$6,0,10*ROW('Water Data'!E153))),'Data Summary'!BW159="Yes"),OFFSET('Water Data'!$E$6,0,10*ROW('Water Data'!E153)),NA())</f>
        <v>#N/A</v>
      </c>
      <c r="I159" s="298" t="e">
        <f ca="1">+IF(AND(ISNUMBER(OFFSET('Water Data'!$E$9,0,10*ROW('Water Data'!E153))),'Data Summary'!BX159="Yes"),OFFSET('Water Data'!$E$9,0,10*ROW('Water Data'!E153)),NA())</f>
        <v>#N/A</v>
      </c>
      <c r="J159" s="298" t="e">
        <f ca="1">+IF(AND(ISNUMBER(OFFSET('Water Data'!$F$4,0,10*ROW('Water Data'!F153))),'Data Summary'!BY159="Yes"),100-OFFSET('Water Data'!$F$4,0,10*ROW('Water Data'!F153)),NA())</f>
        <v>#N/A</v>
      </c>
      <c r="K159" s="298" t="e">
        <f ca="1">+IF(AND(ISNUMBER(OFFSET('Water Data'!$F$6,0,10*ROW('Water Data'!F153))),'Data Summary'!BZ159="Yes"),OFFSET('Water Data'!$F$6,0,10*ROW('Water Data'!F153)),NA())</f>
        <v>#N/A</v>
      </c>
      <c r="L159" s="298" t="e">
        <f ca="1">+IF(AND(ISNUMBER(OFFSET('Water Data'!$F$9,0,10*ROW('Water Data'!F153))),'Data Summary'!CA159="Yes"),OFFSET('Water Data'!$F$9,0,10*ROW('Water Data'!F153)),NA())</f>
        <v>#N/A</v>
      </c>
      <c r="M159" s="298" t="e">
        <f ca="1">+IF(AND(ISNUMBER(OFFSET('Water Data'!$G$4,0,10*ROW('Water Data'!G153))),'Data Summary'!CB159="Yes"),100-OFFSET('Water Data'!$G$4,0,10*ROW('Water Data'!G153)),NA())</f>
        <v>#N/A</v>
      </c>
      <c r="N159" s="298" t="e">
        <f ca="1">+IF(AND(ISNUMBER(OFFSET('Water Data'!$G$6,0,10*ROW('Water Data'!G153))),'Data Summary'!CC159="Yes"),OFFSET('Water Data'!$G$6,0,10*ROW('Water Data'!G153)),NA())</f>
        <v>#N/A</v>
      </c>
      <c r="O159" s="298" t="e">
        <f ca="1">+IF(AND(ISNUMBER(OFFSET('Water Data'!$G$9,0,10*ROW('Water Data'!G153))),'Data Summary'!CD159="Yes"),OFFSET('Water Data'!$G$9,0,10*ROW('Water Data'!G153)),NA())</f>
        <v>#N/A</v>
      </c>
      <c r="P159" s="298" t="e">
        <f ca="1">+IF(AND(ISNUMBER(OFFSET('Water Data'!$H$4,0,10*ROW('Water Data'!H153))),'Data Summary'!CE159="Yes"),100-OFFSET('Water Data'!$H$4,0,10*ROW('Water Data'!H153)),NA())</f>
        <v>#N/A</v>
      </c>
      <c r="Q159" s="298" t="e">
        <f ca="1">+IF(AND(ISNUMBER(OFFSET('Water Data'!$H$6,0,10*ROW('Water Data'!H153))),'Data Summary'!CF159="Yes"),OFFSET('Water Data'!$H$6,0,10*ROW('Water Data'!H153)),NA())</f>
        <v>#N/A</v>
      </c>
      <c r="R159" s="298" t="e">
        <f ca="1">+IF(AND(ISNUMBER(OFFSET('Water Data'!$H$9,0,10*ROW('Water Data'!H153))),'Data Summary'!CG159="Yes"),OFFSET('Water Data'!$H$9,0,10*ROW('Water Data'!H153)),NA())</f>
        <v>#N/A</v>
      </c>
      <c r="S159" s="298" t="e">
        <f ca="1">+IF(AND(ISNUMBER(OFFSET('Water Data'!$I$4,0,10*ROW('Water Data'!I153))),'Data Summary'!CH159="Yes"),100-OFFSET('Water Data'!$I$4,0,10*ROW('Water Data'!I153)),NA())</f>
        <v>#N/A</v>
      </c>
      <c r="T159" s="298" t="e">
        <f ca="1">+IF(AND(ISNUMBER(OFFSET('Water Data'!$I$6,0,10*ROW('Water Data'!I153))),'Data Summary'!CI159="Yes"),OFFSET('Water Data'!$I$6,0,10*ROW('Water Data'!I153)),NA())</f>
        <v>#N/A</v>
      </c>
      <c r="U159" s="298" t="e">
        <f ca="1">+IF(AND(ISNUMBER(OFFSET('Water Data'!$I$9,0,10*ROW('Water Data'!I153))),'Data Summary'!CJ159="Yes"),OFFSET('Water Data'!$I$9,0,10*ROW('Water Data'!I153)),NA())</f>
        <v>#N/A</v>
      </c>
      <c r="V159" s="299" t="e">
        <f ca="1">+IF(AND(ISNUMBER(OFFSET('Sanitation Data'!$D$4,0,10*ROW('Sanitation Data'!D153))),'Data Summary'!CK159="Yes"),100-OFFSET('Sanitation Data'!$D$4,0,10*ROW('Sanitation Data'!D153)),NA())</f>
        <v>#N/A</v>
      </c>
      <c r="W159" s="299" t="e">
        <f ca="1">+IF(AND(ISNUMBER(OFFSET('Sanitation Data'!$D$6,0,10*ROW('Sanitation Data'!D153))),'Data Summary'!CL159="Yes"),OFFSET('Sanitation Data'!$D$6,0,10*ROW('Sanitation Data'!D153)),NA())</f>
        <v>#N/A</v>
      </c>
      <c r="X159" s="299" t="e">
        <f ca="1">+IF(AND(ISNUMBER(OFFSET('Sanitation Data'!$D$10,0,10*ROW('Sanitation Data'!D153))),'Data Summary'!CM159="Yes"),OFFSET('Sanitation Data'!$D$10,0,10*ROW('Sanitation Data'!D153)),NA())</f>
        <v>#N/A</v>
      </c>
      <c r="Y159" s="299" t="e">
        <f ca="1">+IF(AND(ISNUMBER(OFFSET('Sanitation Data'!$D$11,0,10*ROW('Sanitation Data'!D153))),'Data Summary'!CN159="Yes"),OFFSET('Sanitation Data'!$D$11,0,10*ROW('Sanitation Data'!D153)),NA())</f>
        <v>#N/A</v>
      </c>
      <c r="Z159" s="299" t="e">
        <f ca="1">+IF(AND(ISNUMBER(OFFSET('Sanitation Data'!$D$12,0,10*ROW('Sanitation Data'!D153))),'Data Summary'!CO159="Yes"),OFFSET('Sanitation Data'!$D$12,0,10*ROW('Sanitation Data'!D153)),NA())</f>
        <v>#N/A</v>
      </c>
      <c r="AA159" s="299" t="e">
        <f ca="1">+IF(AND(ISNUMBER(OFFSET('Sanitation Data'!$E$4,0,10*ROW('Sanitation Data'!E153))),'Data Summary'!CP159="Yes"),100-OFFSET('Sanitation Data'!$E$4,0,10*ROW('Sanitation Data'!E153)),NA())</f>
        <v>#N/A</v>
      </c>
      <c r="AB159" s="299" t="e">
        <f ca="1">+IF(AND(ISNUMBER(OFFSET('Sanitation Data'!$E$6,0,10*ROW('Sanitation Data'!E153))),'Data Summary'!CQ159="Yes"),OFFSET('Sanitation Data'!$E$6,0,10*ROW('Sanitation Data'!E153)),NA())</f>
        <v>#N/A</v>
      </c>
      <c r="AC159" s="299" t="e">
        <f ca="1">+IF(AND(ISNUMBER(OFFSET('Sanitation Data'!$E$10,0,10*ROW('Sanitation Data'!E153))),'Data Summary'!CR159="Yes"),OFFSET('Sanitation Data'!$E$10,0,10*ROW('Sanitation Data'!E153)),NA())</f>
        <v>#N/A</v>
      </c>
      <c r="AD159" s="299" t="e">
        <f ca="1">+IF(AND(ISNUMBER(OFFSET('Sanitation Data'!$E$11,0,10*ROW('Sanitation Data'!E153))),'Data Summary'!CS159="Yes"),OFFSET('Sanitation Data'!$E$11,0,10*ROW('Sanitation Data'!E153)),NA())</f>
        <v>#N/A</v>
      </c>
      <c r="AE159" s="299" t="e">
        <f ca="1">+IF(AND(ISNUMBER(OFFSET('Sanitation Data'!$E$12,0,10*ROW('Sanitation Data'!E153))),'Data Summary'!CT159="Yes"),OFFSET('Sanitation Data'!$E$12,0,10*ROW('Sanitation Data'!E153)),NA())</f>
        <v>#N/A</v>
      </c>
      <c r="AF159" s="299" t="e">
        <f ca="1">+IF(AND(ISNUMBER(OFFSET('Sanitation Data'!$F$4,0,10*ROW('Sanitation Data'!F153))),'Data Summary'!CU159="Yes"),100-OFFSET('Sanitation Data'!$F$4,0,10*ROW('Sanitation Data'!F153)),NA())</f>
        <v>#N/A</v>
      </c>
      <c r="AG159" s="299" t="e">
        <f ca="1">+IF(AND(ISNUMBER(OFFSET('Sanitation Data'!$F$6,0,10*ROW('Sanitation Data'!F153))),'Data Summary'!CV159="Yes"),OFFSET('Sanitation Data'!$F$6,0,10*ROW('Sanitation Data'!F153)),NA())</f>
        <v>#N/A</v>
      </c>
      <c r="AH159" s="299" t="e">
        <f ca="1">+IF(AND(ISNUMBER(OFFSET('Sanitation Data'!$F$10,0,10*ROW('Sanitation Data'!F153))),'Data Summary'!CW159="Yes"),OFFSET('Sanitation Data'!$F$10,0,10*ROW('Sanitation Data'!F153)),NA())</f>
        <v>#N/A</v>
      </c>
      <c r="AI159" s="299" t="e">
        <f ca="1">+IF(AND(ISNUMBER(OFFSET('Sanitation Data'!$F$11,0,10*ROW('Sanitation Data'!F153))),'Data Summary'!CX159="Yes"),OFFSET('Sanitation Data'!$F$11,0,10*ROW('Sanitation Data'!F153)),NA())</f>
        <v>#N/A</v>
      </c>
      <c r="AJ159" s="299" t="e">
        <f ca="1">+IF(AND(ISNUMBER(OFFSET('Sanitation Data'!$F$12,0,10*ROW('Sanitation Data'!F153))),'Data Summary'!CY159="Yes"),OFFSET('Sanitation Data'!$F$12,0,10*ROW('Sanitation Data'!F153)),NA())</f>
        <v>#N/A</v>
      </c>
      <c r="AK159" s="299" t="e">
        <f ca="1">+IF(AND(ISNUMBER(OFFSET('Sanitation Data'!$G$4,0,10*ROW('Sanitation Data'!G153))),'Data Summary'!CZ159="Yes"),100-OFFSET('Sanitation Data'!$G$4,0,10*ROW('Sanitation Data'!G153)),NA())</f>
        <v>#N/A</v>
      </c>
      <c r="AL159" s="299" t="e">
        <f ca="1">+IF(AND(ISNUMBER(OFFSET('Sanitation Data'!$G$6,0,10*ROW('Sanitation Data'!G153))),'Data Summary'!DA159="Yes"),OFFSET('Sanitation Data'!$G$6,0,10*ROW('Sanitation Data'!G153)),NA())</f>
        <v>#N/A</v>
      </c>
      <c r="AM159" s="299" t="e">
        <f ca="1">+IF(AND(ISNUMBER(OFFSET('Sanitation Data'!$G$10,0,10*ROW('Sanitation Data'!G153))),'Data Summary'!DB159="Yes"),OFFSET('Sanitation Data'!$G$10,0,10*ROW('Sanitation Data'!G153)),NA())</f>
        <v>#N/A</v>
      </c>
      <c r="AN159" s="299" t="e">
        <f ca="1">+IF(AND(ISNUMBER(OFFSET('Sanitation Data'!$G$11,0,10*ROW('Sanitation Data'!G153))),'Data Summary'!DC159="Yes"),OFFSET('Sanitation Data'!$G$11,0,10*ROW('Sanitation Data'!G153)),NA())</f>
        <v>#N/A</v>
      </c>
      <c r="AO159" s="299" t="e">
        <f ca="1">+IF(AND(ISNUMBER(OFFSET('Sanitation Data'!$G$12,0,10*ROW('Sanitation Data'!G153))),'Data Summary'!DD159="Yes"),OFFSET('Sanitation Data'!$G$12,0,10*ROW('Sanitation Data'!G153)),NA())</f>
        <v>#N/A</v>
      </c>
      <c r="AP159" s="299" t="e">
        <f ca="1">+IF(AND(ISNUMBER(OFFSET('Sanitation Data'!$H$4,0,10*ROW('Sanitation Data'!H153))),'Data Summary'!DE159="Yes"),100-OFFSET('Sanitation Data'!$H$4,0,10*ROW('Sanitation Data'!H153)),NA())</f>
        <v>#N/A</v>
      </c>
      <c r="AQ159" s="299" t="e">
        <f ca="1">+IF(AND(ISNUMBER(OFFSET('Sanitation Data'!$H$6,0,10*ROW('Sanitation Data'!H153))),'Data Summary'!DF159="Yes"),OFFSET('Sanitation Data'!$H$6,0,10*ROW('Sanitation Data'!H153)),NA())</f>
        <v>#N/A</v>
      </c>
      <c r="AR159" s="299" t="e">
        <f ca="1">+IF(AND(ISNUMBER(OFFSET('Sanitation Data'!$H$10,0,10*ROW('Sanitation Data'!H153))),'Data Summary'!DG159="Yes"),OFFSET('Sanitation Data'!$H$10,0,10*ROW('Sanitation Data'!H153)),NA())</f>
        <v>#N/A</v>
      </c>
      <c r="AS159" s="299" t="e">
        <f ca="1">+IF(AND(ISNUMBER(OFFSET('Sanitation Data'!$H$11,0,10*ROW('Sanitation Data'!H153))),'Data Summary'!DH159="Yes"),OFFSET('Sanitation Data'!$H$11,0,10*ROW('Sanitation Data'!H153)),NA())</f>
        <v>#N/A</v>
      </c>
      <c r="AT159" s="299" t="e">
        <f ca="1">+IF(AND(ISNUMBER(OFFSET('Sanitation Data'!$H$12,0,10*ROW('Sanitation Data'!H153))),'Data Summary'!DI159="Yes"),OFFSET('Sanitation Data'!$H$12,0,10*ROW('Sanitation Data'!H153)),NA())</f>
        <v>#N/A</v>
      </c>
      <c r="AU159" s="299" t="e">
        <f ca="1">+IF(AND(ISNUMBER(OFFSET('Sanitation Data'!$I$4,0,10*ROW('Sanitation Data'!I153))),'Data Summary'!DJ159="Yes"),100-OFFSET('Sanitation Data'!$I$4,0,10*ROW('Sanitation Data'!I153)),NA())</f>
        <v>#N/A</v>
      </c>
      <c r="AV159" s="299" t="e">
        <f ca="1">+IF(AND(ISNUMBER(OFFSET('Sanitation Data'!$I$6,0,10*ROW('Sanitation Data'!I153))),'Data Summary'!DK159="Yes"),OFFSET('Sanitation Data'!$I$6,0,10*ROW('Sanitation Data'!I153)),NA())</f>
        <v>#N/A</v>
      </c>
      <c r="AW159" s="299" t="e">
        <f ca="1">+IF(AND(ISNUMBER(OFFSET('Sanitation Data'!$I$10,0,10*ROW('Sanitation Data'!I153))),'Data Summary'!DL159="Yes"),OFFSET('Sanitation Data'!$I$10,0,10*ROW('Sanitation Data'!I153)),NA())</f>
        <v>#N/A</v>
      </c>
      <c r="AX159" s="299" t="e">
        <f ca="1">+IF(AND(ISNUMBER(OFFSET('Sanitation Data'!$I$11,0,10*ROW('Sanitation Data'!I153))),'Data Summary'!DM159="Yes"),OFFSET('Sanitation Data'!$I$11,0,10*ROW('Sanitation Data'!I153)),NA())</f>
        <v>#N/A</v>
      </c>
      <c r="AY159" s="299" t="e">
        <f ca="1">+IF(AND(ISNUMBER(OFFSET('Sanitation Data'!$I$12,0,10*ROW('Sanitation Data'!I153))),'Data Summary'!DN159="Yes"),OFFSET('Sanitation Data'!$I$12,0,10*ROW('Sanitation Data'!I153)),NA())</f>
        <v>#N/A</v>
      </c>
      <c r="AZ159" s="300" t="e">
        <f ca="1">+IF(AND(ISNUMBER(OFFSET('Hygiene Data'!$D$5,0,10*ROW('Hygiene Data'!D153))),'Data Summary'!DO159="Yes"),OFFSET('Hygiene Data'!$D$5,0,10*ROW('Hygiene Data'!D153)),NA())</f>
        <v>#N/A</v>
      </c>
      <c r="BA159" s="300" t="e">
        <f ca="1">+IF(AND(ISNUMBER(OFFSET('Hygiene Data'!$D$7,0,10*ROW('Hygiene Data'!D153))),'Data Summary'!DP159="Yes"),OFFSET('Hygiene Data'!$D$7,0,10*ROW('Hygiene Data'!D153)),NA())</f>
        <v>#N/A</v>
      </c>
      <c r="BB159" s="300" t="e">
        <f ca="1">+IF(AND(ISNUMBER(OFFSET('Hygiene Data'!$D$9,0,10*ROW('Hygiene Data'!D153))),'Data Summary'!DQ159="Yes"),OFFSET('Hygiene Data'!$D$9,0,10*ROW('Hygiene Data'!D153)),NA())</f>
        <v>#N/A</v>
      </c>
      <c r="BC159" s="300" t="e">
        <f ca="1">+IF(AND(ISNUMBER(OFFSET('Hygiene Data'!$E$5,0,10*ROW('Hygiene Data'!E153))),'Data Summary'!DR159="Yes"),OFFSET('Hygiene Data'!$E$5,0,10*ROW('Hygiene Data'!E153)),NA())</f>
        <v>#N/A</v>
      </c>
      <c r="BD159" s="300" t="e">
        <f ca="1">+IF(AND(ISNUMBER(OFFSET('Hygiene Data'!$E$7,0,10*ROW('Hygiene Data'!E153))),'Data Summary'!DS159="Yes"),OFFSET('Hygiene Data'!$E$7,0,10*ROW('Hygiene Data'!E153)),NA())</f>
        <v>#N/A</v>
      </c>
      <c r="BE159" s="300" t="e">
        <f ca="1">+IF(AND(ISNUMBER(OFFSET('Hygiene Data'!$E$9,0,10*ROW('Hygiene Data'!E153))),'Data Summary'!DT159="Yes"),OFFSET('Hygiene Data'!$E$9,0,10*ROW('Hygiene Data'!E153)),NA())</f>
        <v>#N/A</v>
      </c>
      <c r="BF159" s="300" t="e">
        <f ca="1">+IF(AND(ISNUMBER(OFFSET('Hygiene Data'!$F$5,0,10*ROW('Hygiene Data'!F153))),'Data Summary'!DU159="Yes"),OFFSET('Hygiene Data'!$F$5,0,10*ROW('Hygiene Data'!F153)),NA())</f>
        <v>#N/A</v>
      </c>
      <c r="BG159" s="300" t="e">
        <f ca="1">+IF(AND(ISNUMBER(OFFSET('Hygiene Data'!$F$7,0,10*ROW('Hygiene Data'!F153))),'Data Summary'!DV159="Yes"),OFFSET('Hygiene Data'!$F$7,0,10*ROW('Hygiene Data'!F153)),NA())</f>
        <v>#N/A</v>
      </c>
      <c r="BH159" s="300" t="e">
        <f ca="1">+IF(AND(ISNUMBER(OFFSET('Hygiene Data'!$F$9,0,10*ROW('Hygiene Data'!F153))),'Data Summary'!DW159="Yes"),OFFSET('Hygiene Data'!$F$9,0,10*ROW('Hygiene Data'!F153)),NA())</f>
        <v>#N/A</v>
      </c>
      <c r="BI159" s="300" t="e">
        <f ca="1">+IF(AND(ISNUMBER(OFFSET('Hygiene Data'!$G$5,0,10*ROW('Hygiene Data'!G153))),'Data Summary'!DX159="Yes"),OFFSET('Hygiene Data'!$G$5,0,10*ROW('Hygiene Data'!G153)),NA())</f>
        <v>#N/A</v>
      </c>
      <c r="BJ159" s="300" t="e">
        <f ca="1">+IF(AND(ISNUMBER(OFFSET('Hygiene Data'!$G$7,0,10*ROW('Hygiene Data'!G153))),'Data Summary'!DY159="Yes"),OFFSET('Hygiene Data'!$G$7,0,10*ROW('Hygiene Data'!G153)),NA())</f>
        <v>#N/A</v>
      </c>
      <c r="BK159" s="300" t="e">
        <f ca="1">+IF(AND(ISNUMBER(OFFSET('Hygiene Data'!$G$9,0,10*ROW('Hygiene Data'!G153))),'Data Summary'!DZ159="Yes"),OFFSET('Hygiene Data'!$G$9,0,10*ROW('Hygiene Data'!G153)),NA())</f>
        <v>#N/A</v>
      </c>
      <c r="BL159" s="300" t="e">
        <f ca="1">+IF(AND(ISNUMBER(OFFSET('Hygiene Data'!$H$5,0,10*ROW('Hygiene Data'!H153))),'Data Summary'!EA159="Yes"),OFFSET('Hygiene Data'!$H$5,0,10*ROW('Hygiene Data'!H153)),NA())</f>
        <v>#N/A</v>
      </c>
      <c r="BM159" s="300" t="e">
        <f ca="1">+IF(AND(ISNUMBER(OFFSET('Hygiene Data'!$H$7,0,10*ROW('Hygiene Data'!H153))),'Data Summary'!EB159="Yes"),OFFSET('Hygiene Data'!$H$7,0,10*ROW('Hygiene Data'!H153)),NA())</f>
        <v>#N/A</v>
      </c>
      <c r="BN159" s="300" t="e">
        <f ca="1">+IF(AND(ISNUMBER(OFFSET('Hygiene Data'!$H$9,0,10*ROW('Hygiene Data'!H153))),'Data Summary'!EC159="Yes"),OFFSET('Hygiene Data'!$H$9,0,10*ROW('Hygiene Data'!H153)),NA())</f>
        <v>#N/A</v>
      </c>
      <c r="BO159" s="300" t="e">
        <f ca="1">+IF(AND(ISNUMBER(OFFSET('Hygiene Data'!$I$5,0,10*ROW('Hygiene Data'!I153))),'Data Summary'!ED159="Yes"),OFFSET('Hygiene Data'!$I$5,0,10*ROW('Hygiene Data'!I153)),NA())</f>
        <v>#N/A</v>
      </c>
      <c r="BP159" s="300" t="e">
        <f ca="1">+IF(AND(ISNUMBER(OFFSET('Hygiene Data'!$I$7,0,10*ROW('Hygiene Data'!I153))),'Data Summary'!EE159="Yes"),OFFSET('Hygiene Data'!$I$7,0,10*ROW('Hygiene Data'!I153)),NA())</f>
        <v>#N/A</v>
      </c>
      <c r="BQ159" s="300" t="e">
        <f ca="1">+IF(AND(ISNUMBER(OFFSET('Hygiene Data'!$I$9,0,10*ROW('Hygiene Data'!I153))),'Data Summary'!EF159="Yes"),OFFSET('Hygiene Data'!$I$9,0,10*ROW('Hygiene Data'!I153)),NA())</f>
        <v>#N/A</v>
      </c>
    </row>
    <row r="160" spans="1:69" x14ac:dyDescent="0.2">
      <c r="A160" s="296" t="e">
        <f ca="1">+RIGHT('Data Summary'!A160,LEN('Data Summary'!A160)-9)</f>
        <v>#VALUE!</v>
      </c>
      <c r="B160" s="270" t="str">
        <f ca="1">+IF(ISTEXT('Data Summary'!B160),'Data Summary'!B160,"")</f>
        <v/>
      </c>
      <c r="C160" s="297" t="e">
        <f ca="1">+VALUE('Data Summary'!C160)</f>
        <v>#VALUE!</v>
      </c>
      <c r="D160" s="298" t="e">
        <f ca="1">+IF(AND(ISNUMBER(OFFSET('Water Data'!$D$4,0,10*ROW('Water Data'!D154))),'Data Summary'!BS160="Yes"),100-OFFSET('Water Data'!$D$4,0,10*ROW('Water Data'!D154)),NA())</f>
        <v>#N/A</v>
      </c>
      <c r="E160" s="298" t="e">
        <f ca="1">+IF(AND(ISNUMBER(OFFSET('Water Data'!$D$6,0,10*ROW('Water Data'!D154))),'Data Summary'!BT160="Yes"),OFFSET('Water Data'!$D$6,0,10*ROW('Water Data'!D154)),NA())</f>
        <v>#N/A</v>
      </c>
      <c r="F160" s="298" t="e">
        <f ca="1">+IF(AND(ISNUMBER(OFFSET('Water Data'!$D$9,0,10*ROW('Water Data'!D154))),'Data Summary'!BU160="Yes"),OFFSET('Water Data'!$D$9,0,10*ROW('Water Data'!D154)),NA())</f>
        <v>#N/A</v>
      </c>
      <c r="G160" s="298" t="e">
        <f ca="1">+IF(AND(ISNUMBER(OFFSET('Water Data'!$E$4,0,10*ROW('Water Data'!E154))),'Data Summary'!BV160="Yes"),100-OFFSET('Water Data'!$E$4,0,10*ROW('Water Data'!E154)),NA())</f>
        <v>#N/A</v>
      </c>
      <c r="H160" s="298" t="e">
        <f ca="1">+IF(AND(ISNUMBER(OFFSET('Water Data'!$E$6,0,10*ROW('Water Data'!E154))),'Data Summary'!BW160="Yes"),OFFSET('Water Data'!$E$6,0,10*ROW('Water Data'!E154)),NA())</f>
        <v>#N/A</v>
      </c>
      <c r="I160" s="298" t="e">
        <f ca="1">+IF(AND(ISNUMBER(OFFSET('Water Data'!$E$9,0,10*ROW('Water Data'!E154))),'Data Summary'!BX160="Yes"),OFFSET('Water Data'!$E$9,0,10*ROW('Water Data'!E154)),NA())</f>
        <v>#N/A</v>
      </c>
      <c r="J160" s="298" t="e">
        <f ca="1">+IF(AND(ISNUMBER(OFFSET('Water Data'!$F$4,0,10*ROW('Water Data'!F154))),'Data Summary'!BY160="Yes"),100-OFFSET('Water Data'!$F$4,0,10*ROW('Water Data'!F154)),NA())</f>
        <v>#N/A</v>
      </c>
      <c r="K160" s="298" t="e">
        <f ca="1">+IF(AND(ISNUMBER(OFFSET('Water Data'!$F$6,0,10*ROW('Water Data'!F154))),'Data Summary'!BZ160="Yes"),OFFSET('Water Data'!$F$6,0,10*ROW('Water Data'!F154)),NA())</f>
        <v>#N/A</v>
      </c>
      <c r="L160" s="298" t="e">
        <f ca="1">+IF(AND(ISNUMBER(OFFSET('Water Data'!$F$9,0,10*ROW('Water Data'!F154))),'Data Summary'!CA160="Yes"),OFFSET('Water Data'!$F$9,0,10*ROW('Water Data'!F154)),NA())</f>
        <v>#N/A</v>
      </c>
      <c r="M160" s="298" t="e">
        <f ca="1">+IF(AND(ISNUMBER(OFFSET('Water Data'!$G$4,0,10*ROW('Water Data'!G154))),'Data Summary'!CB160="Yes"),100-OFFSET('Water Data'!$G$4,0,10*ROW('Water Data'!G154)),NA())</f>
        <v>#N/A</v>
      </c>
      <c r="N160" s="298" t="e">
        <f ca="1">+IF(AND(ISNUMBER(OFFSET('Water Data'!$G$6,0,10*ROW('Water Data'!G154))),'Data Summary'!CC160="Yes"),OFFSET('Water Data'!$G$6,0,10*ROW('Water Data'!G154)),NA())</f>
        <v>#N/A</v>
      </c>
      <c r="O160" s="298" t="e">
        <f ca="1">+IF(AND(ISNUMBER(OFFSET('Water Data'!$G$9,0,10*ROW('Water Data'!G154))),'Data Summary'!CD160="Yes"),OFFSET('Water Data'!$G$9,0,10*ROW('Water Data'!G154)),NA())</f>
        <v>#N/A</v>
      </c>
      <c r="P160" s="298" t="e">
        <f ca="1">+IF(AND(ISNUMBER(OFFSET('Water Data'!$H$4,0,10*ROW('Water Data'!H154))),'Data Summary'!CE160="Yes"),100-OFFSET('Water Data'!$H$4,0,10*ROW('Water Data'!H154)),NA())</f>
        <v>#N/A</v>
      </c>
      <c r="Q160" s="298" t="e">
        <f ca="1">+IF(AND(ISNUMBER(OFFSET('Water Data'!$H$6,0,10*ROW('Water Data'!H154))),'Data Summary'!CF160="Yes"),OFFSET('Water Data'!$H$6,0,10*ROW('Water Data'!H154)),NA())</f>
        <v>#N/A</v>
      </c>
      <c r="R160" s="298" t="e">
        <f ca="1">+IF(AND(ISNUMBER(OFFSET('Water Data'!$H$9,0,10*ROW('Water Data'!H154))),'Data Summary'!CG160="Yes"),OFFSET('Water Data'!$H$9,0,10*ROW('Water Data'!H154)),NA())</f>
        <v>#N/A</v>
      </c>
      <c r="S160" s="298" t="e">
        <f ca="1">+IF(AND(ISNUMBER(OFFSET('Water Data'!$I$4,0,10*ROW('Water Data'!I154))),'Data Summary'!CH160="Yes"),100-OFFSET('Water Data'!$I$4,0,10*ROW('Water Data'!I154)),NA())</f>
        <v>#N/A</v>
      </c>
      <c r="T160" s="298" t="e">
        <f ca="1">+IF(AND(ISNUMBER(OFFSET('Water Data'!$I$6,0,10*ROW('Water Data'!I154))),'Data Summary'!CI160="Yes"),OFFSET('Water Data'!$I$6,0,10*ROW('Water Data'!I154)),NA())</f>
        <v>#N/A</v>
      </c>
      <c r="U160" s="298" t="e">
        <f ca="1">+IF(AND(ISNUMBER(OFFSET('Water Data'!$I$9,0,10*ROW('Water Data'!I154))),'Data Summary'!CJ160="Yes"),OFFSET('Water Data'!$I$9,0,10*ROW('Water Data'!I154)),NA())</f>
        <v>#N/A</v>
      </c>
      <c r="V160" s="299" t="e">
        <f ca="1">+IF(AND(ISNUMBER(OFFSET('Sanitation Data'!$D$4,0,10*ROW('Sanitation Data'!D154))),'Data Summary'!CK160="Yes"),100-OFFSET('Sanitation Data'!$D$4,0,10*ROW('Sanitation Data'!D154)),NA())</f>
        <v>#N/A</v>
      </c>
      <c r="W160" s="299" t="e">
        <f ca="1">+IF(AND(ISNUMBER(OFFSET('Sanitation Data'!$D$6,0,10*ROW('Sanitation Data'!D154))),'Data Summary'!CL160="Yes"),OFFSET('Sanitation Data'!$D$6,0,10*ROW('Sanitation Data'!D154)),NA())</f>
        <v>#N/A</v>
      </c>
      <c r="X160" s="299" t="e">
        <f ca="1">+IF(AND(ISNUMBER(OFFSET('Sanitation Data'!$D$10,0,10*ROW('Sanitation Data'!D154))),'Data Summary'!CM160="Yes"),OFFSET('Sanitation Data'!$D$10,0,10*ROW('Sanitation Data'!D154)),NA())</f>
        <v>#N/A</v>
      </c>
      <c r="Y160" s="299" t="e">
        <f ca="1">+IF(AND(ISNUMBER(OFFSET('Sanitation Data'!$D$11,0,10*ROW('Sanitation Data'!D154))),'Data Summary'!CN160="Yes"),OFFSET('Sanitation Data'!$D$11,0,10*ROW('Sanitation Data'!D154)),NA())</f>
        <v>#N/A</v>
      </c>
      <c r="Z160" s="299" t="e">
        <f ca="1">+IF(AND(ISNUMBER(OFFSET('Sanitation Data'!$D$12,0,10*ROW('Sanitation Data'!D154))),'Data Summary'!CO160="Yes"),OFFSET('Sanitation Data'!$D$12,0,10*ROW('Sanitation Data'!D154)),NA())</f>
        <v>#N/A</v>
      </c>
      <c r="AA160" s="299" t="e">
        <f ca="1">+IF(AND(ISNUMBER(OFFSET('Sanitation Data'!$E$4,0,10*ROW('Sanitation Data'!E154))),'Data Summary'!CP160="Yes"),100-OFFSET('Sanitation Data'!$E$4,0,10*ROW('Sanitation Data'!E154)),NA())</f>
        <v>#N/A</v>
      </c>
      <c r="AB160" s="299" t="e">
        <f ca="1">+IF(AND(ISNUMBER(OFFSET('Sanitation Data'!$E$6,0,10*ROW('Sanitation Data'!E154))),'Data Summary'!CQ160="Yes"),OFFSET('Sanitation Data'!$E$6,0,10*ROW('Sanitation Data'!E154)),NA())</f>
        <v>#N/A</v>
      </c>
      <c r="AC160" s="299" t="e">
        <f ca="1">+IF(AND(ISNUMBER(OFFSET('Sanitation Data'!$E$10,0,10*ROW('Sanitation Data'!E154))),'Data Summary'!CR160="Yes"),OFFSET('Sanitation Data'!$E$10,0,10*ROW('Sanitation Data'!E154)),NA())</f>
        <v>#N/A</v>
      </c>
      <c r="AD160" s="299" t="e">
        <f ca="1">+IF(AND(ISNUMBER(OFFSET('Sanitation Data'!$E$11,0,10*ROW('Sanitation Data'!E154))),'Data Summary'!CS160="Yes"),OFFSET('Sanitation Data'!$E$11,0,10*ROW('Sanitation Data'!E154)),NA())</f>
        <v>#N/A</v>
      </c>
      <c r="AE160" s="299" t="e">
        <f ca="1">+IF(AND(ISNUMBER(OFFSET('Sanitation Data'!$E$12,0,10*ROW('Sanitation Data'!E154))),'Data Summary'!CT160="Yes"),OFFSET('Sanitation Data'!$E$12,0,10*ROW('Sanitation Data'!E154)),NA())</f>
        <v>#N/A</v>
      </c>
      <c r="AF160" s="299" t="e">
        <f ca="1">+IF(AND(ISNUMBER(OFFSET('Sanitation Data'!$F$4,0,10*ROW('Sanitation Data'!F154))),'Data Summary'!CU160="Yes"),100-OFFSET('Sanitation Data'!$F$4,0,10*ROW('Sanitation Data'!F154)),NA())</f>
        <v>#N/A</v>
      </c>
      <c r="AG160" s="299" t="e">
        <f ca="1">+IF(AND(ISNUMBER(OFFSET('Sanitation Data'!$F$6,0,10*ROW('Sanitation Data'!F154))),'Data Summary'!CV160="Yes"),OFFSET('Sanitation Data'!$F$6,0,10*ROW('Sanitation Data'!F154)),NA())</f>
        <v>#N/A</v>
      </c>
      <c r="AH160" s="299" t="e">
        <f ca="1">+IF(AND(ISNUMBER(OFFSET('Sanitation Data'!$F$10,0,10*ROW('Sanitation Data'!F154))),'Data Summary'!CW160="Yes"),OFFSET('Sanitation Data'!$F$10,0,10*ROW('Sanitation Data'!F154)),NA())</f>
        <v>#N/A</v>
      </c>
      <c r="AI160" s="299" t="e">
        <f ca="1">+IF(AND(ISNUMBER(OFFSET('Sanitation Data'!$F$11,0,10*ROW('Sanitation Data'!F154))),'Data Summary'!CX160="Yes"),OFFSET('Sanitation Data'!$F$11,0,10*ROW('Sanitation Data'!F154)),NA())</f>
        <v>#N/A</v>
      </c>
      <c r="AJ160" s="299" t="e">
        <f ca="1">+IF(AND(ISNUMBER(OFFSET('Sanitation Data'!$F$12,0,10*ROW('Sanitation Data'!F154))),'Data Summary'!CY160="Yes"),OFFSET('Sanitation Data'!$F$12,0,10*ROW('Sanitation Data'!F154)),NA())</f>
        <v>#N/A</v>
      </c>
      <c r="AK160" s="299" t="e">
        <f ca="1">+IF(AND(ISNUMBER(OFFSET('Sanitation Data'!$G$4,0,10*ROW('Sanitation Data'!G154))),'Data Summary'!CZ160="Yes"),100-OFFSET('Sanitation Data'!$G$4,0,10*ROW('Sanitation Data'!G154)),NA())</f>
        <v>#N/A</v>
      </c>
      <c r="AL160" s="299" t="e">
        <f ca="1">+IF(AND(ISNUMBER(OFFSET('Sanitation Data'!$G$6,0,10*ROW('Sanitation Data'!G154))),'Data Summary'!DA160="Yes"),OFFSET('Sanitation Data'!$G$6,0,10*ROW('Sanitation Data'!G154)),NA())</f>
        <v>#N/A</v>
      </c>
      <c r="AM160" s="299" t="e">
        <f ca="1">+IF(AND(ISNUMBER(OFFSET('Sanitation Data'!$G$10,0,10*ROW('Sanitation Data'!G154))),'Data Summary'!DB160="Yes"),OFFSET('Sanitation Data'!$G$10,0,10*ROW('Sanitation Data'!G154)),NA())</f>
        <v>#N/A</v>
      </c>
      <c r="AN160" s="299" t="e">
        <f ca="1">+IF(AND(ISNUMBER(OFFSET('Sanitation Data'!$G$11,0,10*ROW('Sanitation Data'!G154))),'Data Summary'!DC160="Yes"),OFFSET('Sanitation Data'!$G$11,0,10*ROW('Sanitation Data'!G154)),NA())</f>
        <v>#N/A</v>
      </c>
      <c r="AO160" s="299" t="e">
        <f ca="1">+IF(AND(ISNUMBER(OFFSET('Sanitation Data'!$G$12,0,10*ROW('Sanitation Data'!G154))),'Data Summary'!DD160="Yes"),OFFSET('Sanitation Data'!$G$12,0,10*ROW('Sanitation Data'!G154)),NA())</f>
        <v>#N/A</v>
      </c>
      <c r="AP160" s="299" t="e">
        <f ca="1">+IF(AND(ISNUMBER(OFFSET('Sanitation Data'!$H$4,0,10*ROW('Sanitation Data'!H154))),'Data Summary'!DE160="Yes"),100-OFFSET('Sanitation Data'!$H$4,0,10*ROW('Sanitation Data'!H154)),NA())</f>
        <v>#N/A</v>
      </c>
      <c r="AQ160" s="299" t="e">
        <f ca="1">+IF(AND(ISNUMBER(OFFSET('Sanitation Data'!$H$6,0,10*ROW('Sanitation Data'!H154))),'Data Summary'!DF160="Yes"),OFFSET('Sanitation Data'!$H$6,0,10*ROW('Sanitation Data'!H154)),NA())</f>
        <v>#N/A</v>
      </c>
      <c r="AR160" s="299" t="e">
        <f ca="1">+IF(AND(ISNUMBER(OFFSET('Sanitation Data'!$H$10,0,10*ROW('Sanitation Data'!H154))),'Data Summary'!DG160="Yes"),OFFSET('Sanitation Data'!$H$10,0,10*ROW('Sanitation Data'!H154)),NA())</f>
        <v>#N/A</v>
      </c>
      <c r="AS160" s="299" t="e">
        <f ca="1">+IF(AND(ISNUMBER(OFFSET('Sanitation Data'!$H$11,0,10*ROW('Sanitation Data'!H154))),'Data Summary'!DH160="Yes"),OFFSET('Sanitation Data'!$H$11,0,10*ROW('Sanitation Data'!H154)),NA())</f>
        <v>#N/A</v>
      </c>
      <c r="AT160" s="299" t="e">
        <f ca="1">+IF(AND(ISNUMBER(OFFSET('Sanitation Data'!$H$12,0,10*ROW('Sanitation Data'!H154))),'Data Summary'!DI160="Yes"),OFFSET('Sanitation Data'!$H$12,0,10*ROW('Sanitation Data'!H154)),NA())</f>
        <v>#N/A</v>
      </c>
      <c r="AU160" s="299" t="e">
        <f ca="1">+IF(AND(ISNUMBER(OFFSET('Sanitation Data'!$I$4,0,10*ROW('Sanitation Data'!I154))),'Data Summary'!DJ160="Yes"),100-OFFSET('Sanitation Data'!$I$4,0,10*ROW('Sanitation Data'!I154)),NA())</f>
        <v>#N/A</v>
      </c>
      <c r="AV160" s="299" t="e">
        <f ca="1">+IF(AND(ISNUMBER(OFFSET('Sanitation Data'!$I$6,0,10*ROW('Sanitation Data'!I154))),'Data Summary'!DK160="Yes"),OFFSET('Sanitation Data'!$I$6,0,10*ROW('Sanitation Data'!I154)),NA())</f>
        <v>#N/A</v>
      </c>
      <c r="AW160" s="299" t="e">
        <f ca="1">+IF(AND(ISNUMBER(OFFSET('Sanitation Data'!$I$10,0,10*ROW('Sanitation Data'!I154))),'Data Summary'!DL160="Yes"),OFFSET('Sanitation Data'!$I$10,0,10*ROW('Sanitation Data'!I154)),NA())</f>
        <v>#N/A</v>
      </c>
      <c r="AX160" s="299" t="e">
        <f ca="1">+IF(AND(ISNUMBER(OFFSET('Sanitation Data'!$I$11,0,10*ROW('Sanitation Data'!I154))),'Data Summary'!DM160="Yes"),OFFSET('Sanitation Data'!$I$11,0,10*ROW('Sanitation Data'!I154)),NA())</f>
        <v>#N/A</v>
      </c>
      <c r="AY160" s="299" t="e">
        <f ca="1">+IF(AND(ISNUMBER(OFFSET('Sanitation Data'!$I$12,0,10*ROW('Sanitation Data'!I154))),'Data Summary'!DN160="Yes"),OFFSET('Sanitation Data'!$I$12,0,10*ROW('Sanitation Data'!I154)),NA())</f>
        <v>#N/A</v>
      </c>
      <c r="AZ160" s="300" t="e">
        <f ca="1">+IF(AND(ISNUMBER(OFFSET('Hygiene Data'!$D$5,0,10*ROW('Hygiene Data'!D154))),'Data Summary'!DO160="Yes"),OFFSET('Hygiene Data'!$D$5,0,10*ROW('Hygiene Data'!D154)),NA())</f>
        <v>#N/A</v>
      </c>
      <c r="BA160" s="300" t="e">
        <f ca="1">+IF(AND(ISNUMBER(OFFSET('Hygiene Data'!$D$7,0,10*ROW('Hygiene Data'!D154))),'Data Summary'!DP160="Yes"),OFFSET('Hygiene Data'!$D$7,0,10*ROW('Hygiene Data'!D154)),NA())</f>
        <v>#N/A</v>
      </c>
      <c r="BB160" s="300" t="e">
        <f ca="1">+IF(AND(ISNUMBER(OFFSET('Hygiene Data'!$D$9,0,10*ROW('Hygiene Data'!D154))),'Data Summary'!DQ160="Yes"),OFFSET('Hygiene Data'!$D$9,0,10*ROW('Hygiene Data'!D154)),NA())</f>
        <v>#N/A</v>
      </c>
      <c r="BC160" s="300" t="e">
        <f ca="1">+IF(AND(ISNUMBER(OFFSET('Hygiene Data'!$E$5,0,10*ROW('Hygiene Data'!E154))),'Data Summary'!DR160="Yes"),OFFSET('Hygiene Data'!$E$5,0,10*ROW('Hygiene Data'!E154)),NA())</f>
        <v>#N/A</v>
      </c>
      <c r="BD160" s="300" t="e">
        <f ca="1">+IF(AND(ISNUMBER(OFFSET('Hygiene Data'!$E$7,0,10*ROW('Hygiene Data'!E154))),'Data Summary'!DS160="Yes"),OFFSET('Hygiene Data'!$E$7,0,10*ROW('Hygiene Data'!E154)),NA())</f>
        <v>#N/A</v>
      </c>
      <c r="BE160" s="300" t="e">
        <f ca="1">+IF(AND(ISNUMBER(OFFSET('Hygiene Data'!$E$9,0,10*ROW('Hygiene Data'!E154))),'Data Summary'!DT160="Yes"),OFFSET('Hygiene Data'!$E$9,0,10*ROW('Hygiene Data'!E154)),NA())</f>
        <v>#N/A</v>
      </c>
      <c r="BF160" s="300" t="e">
        <f ca="1">+IF(AND(ISNUMBER(OFFSET('Hygiene Data'!$F$5,0,10*ROW('Hygiene Data'!F154))),'Data Summary'!DU160="Yes"),OFFSET('Hygiene Data'!$F$5,0,10*ROW('Hygiene Data'!F154)),NA())</f>
        <v>#N/A</v>
      </c>
      <c r="BG160" s="300" t="e">
        <f ca="1">+IF(AND(ISNUMBER(OFFSET('Hygiene Data'!$F$7,0,10*ROW('Hygiene Data'!F154))),'Data Summary'!DV160="Yes"),OFFSET('Hygiene Data'!$F$7,0,10*ROW('Hygiene Data'!F154)),NA())</f>
        <v>#N/A</v>
      </c>
      <c r="BH160" s="300" t="e">
        <f ca="1">+IF(AND(ISNUMBER(OFFSET('Hygiene Data'!$F$9,0,10*ROW('Hygiene Data'!F154))),'Data Summary'!DW160="Yes"),OFFSET('Hygiene Data'!$F$9,0,10*ROW('Hygiene Data'!F154)),NA())</f>
        <v>#N/A</v>
      </c>
      <c r="BI160" s="300" t="e">
        <f ca="1">+IF(AND(ISNUMBER(OFFSET('Hygiene Data'!$G$5,0,10*ROW('Hygiene Data'!G154))),'Data Summary'!DX160="Yes"),OFFSET('Hygiene Data'!$G$5,0,10*ROW('Hygiene Data'!G154)),NA())</f>
        <v>#N/A</v>
      </c>
      <c r="BJ160" s="300" t="e">
        <f ca="1">+IF(AND(ISNUMBER(OFFSET('Hygiene Data'!$G$7,0,10*ROW('Hygiene Data'!G154))),'Data Summary'!DY160="Yes"),OFFSET('Hygiene Data'!$G$7,0,10*ROW('Hygiene Data'!G154)),NA())</f>
        <v>#N/A</v>
      </c>
      <c r="BK160" s="300" t="e">
        <f ca="1">+IF(AND(ISNUMBER(OFFSET('Hygiene Data'!$G$9,0,10*ROW('Hygiene Data'!G154))),'Data Summary'!DZ160="Yes"),OFFSET('Hygiene Data'!$G$9,0,10*ROW('Hygiene Data'!G154)),NA())</f>
        <v>#N/A</v>
      </c>
      <c r="BL160" s="300" t="e">
        <f ca="1">+IF(AND(ISNUMBER(OFFSET('Hygiene Data'!$H$5,0,10*ROW('Hygiene Data'!H154))),'Data Summary'!EA160="Yes"),OFFSET('Hygiene Data'!$H$5,0,10*ROW('Hygiene Data'!H154)),NA())</f>
        <v>#N/A</v>
      </c>
      <c r="BM160" s="300" t="e">
        <f ca="1">+IF(AND(ISNUMBER(OFFSET('Hygiene Data'!$H$7,0,10*ROW('Hygiene Data'!H154))),'Data Summary'!EB160="Yes"),OFFSET('Hygiene Data'!$H$7,0,10*ROW('Hygiene Data'!H154)),NA())</f>
        <v>#N/A</v>
      </c>
      <c r="BN160" s="300" t="e">
        <f ca="1">+IF(AND(ISNUMBER(OFFSET('Hygiene Data'!$H$9,0,10*ROW('Hygiene Data'!H154))),'Data Summary'!EC160="Yes"),OFFSET('Hygiene Data'!$H$9,0,10*ROW('Hygiene Data'!H154)),NA())</f>
        <v>#N/A</v>
      </c>
      <c r="BO160" s="300" t="e">
        <f ca="1">+IF(AND(ISNUMBER(OFFSET('Hygiene Data'!$I$5,0,10*ROW('Hygiene Data'!I154))),'Data Summary'!ED160="Yes"),OFFSET('Hygiene Data'!$I$5,0,10*ROW('Hygiene Data'!I154)),NA())</f>
        <v>#N/A</v>
      </c>
      <c r="BP160" s="300" t="e">
        <f ca="1">+IF(AND(ISNUMBER(OFFSET('Hygiene Data'!$I$7,0,10*ROW('Hygiene Data'!I154))),'Data Summary'!EE160="Yes"),OFFSET('Hygiene Data'!$I$7,0,10*ROW('Hygiene Data'!I154)),NA())</f>
        <v>#N/A</v>
      </c>
      <c r="BQ160" s="300" t="e">
        <f ca="1">+IF(AND(ISNUMBER(OFFSET('Hygiene Data'!$I$9,0,10*ROW('Hygiene Data'!I154))),'Data Summary'!EF160="Yes"),OFFSET('Hygiene Data'!$I$9,0,10*ROW('Hygiene Data'!I154)),NA())</f>
        <v>#N/A</v>
      </c>
    </row>
    <row r="161" spans="1:69" x14ac:dyDescent="0.2">
      <c r="A161" s="296" t="e">
        <f ca="1">+RIGHT('Data Summary'!A161,LEN('Data Summary'!A161)-9)</f>
        <v>#VALUE!</v>
      </c>
      <c r="B161" s="270" t="str">
        <f ca="1">+IF(ISTEXT('Data Summary'!B161),'Data Summary'!B161,"")</f>
        <v/>
      </c>
      <c r="C161" s="297" t="e">
        <f ca="1">+VALUE('Data Summary'!C161)</f>
        <v>#VALUE!</v>
      </c>
      <c r="D161" s="298" t="e">
        <f ca="1">+IF(AND(ISNUMBER(OFFSET('Water Data'!$D$4,0,10*ROW('Water Data'!D155))),'Data Summary'!BS161="Yes"),100-OFFSET('Water Data'!$D$4,0,10*ROW('Water Data'!D155)),NA())</f>
        <v>#N/A</v>
      </c>
      <c r="E161" s="298" t="e">
        <f ca="1">+IF(AND(ISNUMBER(OFFSET('Water Data'!$D$6,0,10*ROW('Water Data'!D155))),'Data Summary'!BT161="Yes"),OFFSET('Water Data'!$D$6,0,10*ROW('Water Data'!D155)),NA())</f>
        <v>#N/A</v>
      </c>
      <c r="F161" s="298" t="e">
        <f ca="1">+IF(AND(ISNUMBER(OFFSET('Water Data'!$D$9,0,10*ROW('Water Data'!D155))),'Data Summary'!BU161="Yes"),OFFSET('Water Data'!$D$9,0,10*ROW('Water Data'!D155)),NA())</f>
        <v>#N/A</v>
      </c>
      <c r="G161" s="298" t="e">
        <f ca="1">+IF(AND(ISNUMBER(OFFSET('Water Data'!$E$4,0,10*ROW('Water Data'!E155))),'Data Summary'!BV161="Yes"),100-OFFSET('Water Data'!$E$4,0,10*ROW('Water Data'!E155)),NA())</f>
        <v>#N/A</v>
      </c>
      <c r="H161" s="298" t="e">
        <f ca="1">+IF(AND(ISNUMBER(OFFSET('Water Data'!$E$6,0,10*ROW('Water Data'!E155))),'Data Summary'!BW161="Yes"),OFFSET('Water Data'!$E$6,0,10*ROW('Water Data'!E155)),NA())</f>
        <v>#N/A</v>
      </c>
      <c r="I161" s="298" t="e">
        <f ca="1">+IF(AND(ISNUMBER(OFFSET('Water Data'!$E$9,0,10*ROW('Water Data'!E155))),'Data Summary'!BX161="Yes"),OFFSET('Water Data'!$E$9,0,10*ROW('Water Data'!E155)),NA())</f>
        <v>#N/A</v>
      </c>
      <c r="J161" s="298" t="e">
        <f ca="1">+IF(AND(ISNUMBER(OFFSET('Water Data'!$F$4,0,10*ROW('Water Data'!F155))),'Data Summary'!BY161="Yes"),100-OFFSET('Water Data'!$F$4,0,10*ROW('Water Data'!F155)),NA())</f>
        <v>#N/A</v>
      </c>
      <c r="K161" s="298" t="e">
        <f ca="1">+IF(AND(ISNUMBER(OFFSET('Water Data'!$F$6,0,10*ROW('Water Data'!F155))),'Data Summary'!BZ161="Yes"),OFFSET('Water Data'!$F$6,0,10*ROW('Water Data'!F155)),NA())</f>
        <v>#N/A</v>
      </c>
      <c r="L161" s="298" t="e">
        <f ca="1">+IF(AND(ISNUMBER(OFFSET('Water Data'!$F$9,0,10*ROW('Water Data'!F155))),'Data Summary'!CA161="Yes"),OFFSET('Water Data'!$F$9,0,10*ROW('Water Data'!F155)),NA())</f>
        <v>#N/A</v>
      </c>
      <c r="M161" s="298" t="e">
        <f ca="1">+IF(AND(ISNUMBER(OFFSET('Water Data'!$G$4,0,10*ROW('Water Data'!G155))),'Data Summary'!CB161="Yes"),100-OFFSET('Water Data'!$G$4,0,10*ROW('Water Data'!G155)),NA())</f>
        <v>#N/A</v>
      </c>
      <c r="N161" s="298" t="e">
        <f ca="1">+IF(AND(ISNUMBER(OFFSET('Water Data'!$G$6,0,10*ROW('Water Data'!G155))),'Data Summary'!CC161="Yes"),OFFSET('Water Data'!$G$6,0,10*ROW('Water Data'!G155)),NA())</f>
        <v>#N/A</v>
      </c>
      <c r="O161" s="298" t="e">
        <f ca="1">+IF(AND(ISNUMBER(OFFSET('Water Data'!$G$9,0,10*ROW('Water Data'!G155))),'Data Summary'!CD161="Yes"),OFFSET('Water Data'!$G$9,0,10*ROW('Water Data'!G155)),NA())</f>
        <v>#N/A</v>
      </c>
      <c r="P161" s="298" t="e">
        <f ca="1">+IF(AND(ISNUMBER(OFFSET('Water Data'!$H$4,0,10*ROW('Water Data'!H155))),'Data Summary'!CE161="Yes"),100-OFFSET('Water Data'!$H$4,0,10*ROW('Water Data'!H155)),NA())</f>
        <v>#N/A</v>
      </c>
      <c r="Q161" s="298" t="e">
        <f ca="1">+IF(AND(ISNUMBER(OFFSET('Water Data'!$H$6,0,10*ROW('Water Data'!H155))),'Data Summary'!CF161="Yes"),OFFSET('Water Data'!$H$6,0,10*ROW('Water Data'!H155)),NA())</f>
        <v>#N/A</v>
      </c>
      <c r="R161" s="298" t="e">
        <f ca="1">+IF(AND(ISNUMBER(OFFSET('Water Data'!$H$9,0,10*ROW('Water Data'!H155))),'Data Summary'!CG161="Yes"),OFFSET('Water Data'!$H$9,0,10*ROW('Water Data'!H155)),NA())</f>
        <v>#N/A</v>
      </c>
      <c r="S161" s="298" t="e">
        <f ca="1">+IF(AND(ISNUMBER(OFFSET('Water Data'!$I$4,0,10*ROW('Water Data'!I155))),'Data Summary'!CH161="Yes"),100-OFFSET('Water Data'!$I$4,0,10*ROW('Water Data'!I155)),NA())</f>
        <v>#N/A</v>
      </c>
      <c r="T161" s="298" t="e">
        <f ca="1">+IF(AND(ISNUMBER(OFFSET('Water Data'!$I$6,0,10*ROW('Water Data'!I155))),'Data Summary'!CI161="Yes"),OFFSET('Water Data'!$I$6,0,10*ROW('Water Data'!I155)),NA())</f>
        <v>#N/A</v>
      </c>
      <c r="U161" s="298" t="e">
        <f ca="1">+IF(AND(ISNUMBER(OFFSET('Water Data'!$I$9,0,10*ROW('Water Data'!I155))),'Data Summary'!CJ161="Yes"),OFFSET('Water Data'!$I$9,0,10*ROW('Water Data'!I155)),NA())</f>
        <v>#N/A</v>
      </c>
      <c r="V161" s="299" t="e">
        <f ca="1">+IF(AND(ISNUMBER(OFFSET('Sanitation Data'!$D$4,0,10*ROW('Sanitation Data'!D155))),'Data Summary'!CK161="Yes"),100-OFFSET('Sanitation Data'!$D$4,0,10*ROW('Sanitation Data'!D155)),NA())</f>
        <v>#N/A</v>
      </c>
      <c r="W161" s="299" t="e">
        <f ca="1">+IF(AND(ISNUMBER(OFFSET('Sanitation Data'!$D$6,0,10*ROW('Sanitation Data'!D155))),'Data Summary'!CL161="Yes"),OFFSET('Sanitation Data'!$D$6,0,10*ROW('Sanitation Data'!D155)),NA())</f>
        <v>#N/A</v>
      </c>
      <c r="X161" s="299" t="e">
        <f ca="1">+IF(AND(ISNUMBER(OFFSET('Sanitation Data'!$D$10,0,10*ROW('Sanitation Data'!D155))),'Data Summary'!CM161="Yes"),OFFSET('Sanitation Data'!$D$10,0,10*ROW('Sanitation Data'!D155)),NA())</f>
        <v>#N/A</v>
      </c>
      <c r="Y161" s="299" t="e">
        <f ca="1">+IF(AND(ISNUMBER(OFFSET('Sanitation Data'!$D$11,0,10*ROW('Sanitation Data'!D155))),'Data Summary'!CN161="Yes"),OFFSET('Sanitation Data'!$D$11,0,10*ROW('Sanitation Data'!D155)),NA())</f>
        <v>#N/A</v>
      </c>
      <c r="Z161" s="299" t="e">
        <f ca="1">+IF(AND(ISNUMBER(OFFSET('Sanitation Data'!$D$12,0,10*ROW('Sanitation Data'!D155))),'Data Summary'!CO161="Yes"),OFFSET('Sanitation Data'!$D$12,0,10*ROW('Sanitation Data'!D155)),NA())</f>
        <v>#N/A</v>
      </c>
      <c r="AA161" s="299" t="e">
        <f ca="1">+IF(AND(ISNUMBER(OFFSET('Sanitation Data'!$E$4,0,10*ROW('Sanitation Data'!E155))),'Data Summary'!CP161="Yes"),100-OFFSET('Sanitation Data'!$E$4,0,10*ROW('Sanitation Data'!E155)),NA())</f>
        <v>#N/A</v>
      </c>
      <c r="AB161" s="299" t="e">
        <f ca="1">+IF(AND(ISNUMBER(OFFSET('Sanitation Data'!$E$6,0,10*ROW('Sanitation Data'!E155))),'Data Summary'!CQ161="Yes"),OFFSET('Sanitation Data'!$E$6,0,10*ROW('Sanitation Data'!E155)),NA())</f>
        <v>#N/A</v>
      </c>
      <c r="AC161" s="299" t="e">
        <f ca="1">+IF(AND(ISNUMBER(OFFSET('Sanitation Data'!$E$10,0,10*ROW('Sanitation Data'!E155))),'Data Summary'!CR161="Yes"),OFFSET('Sanitation Data'!$E$10,0,10*ROW('Sanitation Data'!E155)),NA())</f>
        <v>#N/A</v>
      </c>
      <c r="AD161" s="299" t="e">
        <f ca="1">+IF(AND(ISNUMBER(OFFSET('Sanitation Data'!$E$11,0,10*ROW('Sanitation Data'!E155))),'Data Summary'!CS161="Yes"),OFFSET('Sanitation Data'!$E$11,0,10*ROW('Sanitation Data'!E155)),NA())</f>
        <v>#N/A</v>
      </c>
      <c r="AE161" s="299" t="e">
        <f ca="1">+IF(AND(ISNUMBER(OFFSET('Sanitation Data'!$E$12,0,10*ROW('Sanitation Data'!E155))),'Data Summary'!CT161="Yes"),OFFSET('Sanitation Data'!$E$12,0,10*ROW('Sanitation Data'!E155)),NA())</f>
        <v>#N/A</v>
      </c>
      <c r="AF161" s="299" t="e">
        <f ca="1">+IF(AND(ISNUMBER(OFFSET('Sanitation Data'!$F$4,0,10*ROW('Sanitation Data'!F155))),'Data Summary'!CU161="Yes"),100-OFFSET('Sanitation Data'!$F$4,0,10*ROW('Sanitation Data'!F155)),NA())</f>
        <v>#N/A</v>
      </c>
      <c r="AG161" s="299" t="e">
        <f ca="1">+IF(AND(ISNUMBER(OFFSET('Sanitation Data'!$F$6,0,10*ROW('Sanitation Data'!F155))),'Data Summary'!CV161="Yes"),OFFSET('Sanitation Data'!$F$6,0,10*ROW('Sanitation Data'!F155)),NA())</f>
        <v>#N/A</v>
      </c>
      <c r="AH161" s="299" t="e">
        <f ca="1">+IF(AND(ISNUMBER(OFFSET('Sanitation Data'!$F$10,0,10*ROW('Sanitation Data'!F155))),'Data Summary'!CW161="Yes"),OFFSET('Sanitation Data'!$F$10,0,10*ROW('Sanitation Data'!F155)),NA())</f>
        <v>#N/A</v>
      </c>
      <c r="AI161" s="299" t="e">
        <f ca="1">+IF(AND(ISNUMBER(OFFSET('Sanitation Data'!$F$11,0,10*ROW('Sanitation Data'!F155))),'Data Summary'!CX161="Yes"),OFFSET('Sanitation Data'!$F$11,0,10*ROW('Sanitation Data'!F155)),NA())</f>
        <v>#N/A</v>
      </c>
      <c r="AJ161" s="299" t="e">
        <f ca="1">+IF(AND(ISNUMBER(OFFSET('Sanitation Data'!$F$12,0,10*ROW('Sanitation Data'!F155))),'Data Summary'!CY161="Yes"),OFFSET('Sanitation Data'!$F$12,0,10*ROW('Sanitation Data'!F155)),NA())</f>
        <v>#N/A</v>
      </c>
      <c r="AK161" s="299" t="e">
        <f ca="1">+IF(AND(ISNUMBER(OFFSET('Sanitation Data'!$G$4,0,10*ROW('Sanitation Data'!G155))),'Data Summary'!CZ161="Yes"),100-OFFSET('Sanitation Data'!$G$4,0,10*ROW('Sanitation Data'!G155)),NA())</f>
        <v>#N/A</v>
      </c>
      <c r="AL161" s="299" t="e">
        <f ca="1">+IF(AND(ISNUMBER(OFFSET('Sanitation Data'!$G$6,0,10*ROW('Sanitation Data'!G155))),'Data Summary'!DA161="Yes"),OFFSET('Sanitation Data'!$G$6,0,10*ROW('Sanitation Data'!G155)),NA())</f>
        <v>#N/A</v>
      </c>
      <c r="AM161" s="299" t="e">
        <f ca="1">+IF(AND(ISNUMBER(OFFSET('Sanitation Data'!$G$10,0,10*ROW('Sanitation Data'!G155))),'Data Summary'!DB161="Yes"),OFFSET('Sanitation Data'!$G$10,0,10*ROW('Sanitation Data'!G155)),NA())</f>
        <v>#N/A</v>
      </c>
      <c r="AN161" s="299" t="e">
        <f ca="1">+IF(AND(ISNUMBER(OFFSET('Sanitation Data'!$G$11,0,10*ROW('Sanitation Data'!G155))),'Data Summary'!DC161="Yes"),OFFSET('Sanitation Data'!$G$11,0,10*ROW('Sanitation Data'!G155)),NA())</f>
        <v>#N/A</v>
      </c>
      <c r="AO161" s="299" t="e">
        <f ca="1">+IF(AND(ISNUMBER(OFFSET('Sanitation Data'!$G$12,0,10*ROW('Sanitation Data'!G155))),'Data Summary'!DD161="Yes"),OFFSET('Sanitation Data'!$G$12,0,10*ROW('Sanitation Data'!G155)),NA())</f>
        <v>#N/A</v>
      </c>
      <c r="AP161" s="299" t="e">
        <f ca="1">+IF(AND(ISNUMBER(OFFSET('Sanitation Data'!$H$4,0,10*ROW('Sanitation Data'!H155))),'Data Summary'!DE161="Yes"),100-OFFSET('Sanitation Data'!$H$4,0,10*ROW('Sanitation Data'!H155)),NA())</f>
        <v>#N/A</v>
      </c>
      <c r="AQ161" s="299" t="e">
        <f ca="1">+IF(AND(ISNUMBER(OFFSET('Sanitation Data'!$H$6,0,10*ROW('Sanitation Data'!H155))),'Data Summary'!DF161="Yes"),OFFSET('Sanitation Data'!$H$6,0,10*ROW('Sanitation Data'!H155)),NA())</f>
        <v>#N/A</v>
      </c>
      <c r="AR161" s="299" t="e">
        <f ca="1">+IF(AND(ISNUMBER(OFFSET('Sanitation Data'!$H$10,0,10*ROW('Sanitation Data'!H155))),'Data Summary'!DG161="Yes"),OFFSET('Sanitation Data'!$H$10,0,10*ROW('Sanitation Data'!H155)),NA())</f>
        <v>#N/A</v>
      </c>
      <c r="AS161" s="299" t="e">
        <f ca="1">+IF(AND(ISNUMBER(OFFSET('Sanitation Data'!$H$11,0,10*ROW('Sanitation Data'!H155))),'Data Summary'!DH161="Yes"),OFFSET('Sanitation Data'!$H$11,0,10*ROW('Sanitation Data'!H155)),NA())</f>
        <v>#N/A</v>
      </c>
      <c r="AT161" s="299" t="e">
        <f ca="1">+IF(AND(ISNUMBER(OFFSET('Sanitation Data'!$H$12,0,10*ROW('Sanitation Data'!H155))),'Data Summary'!DI161="Yes"),OFFSET('Sanitation Data'!$H$12,0,10*ROW('Sanitation Data'!H155)),NA())</f>
        <v>#N/A</v>
      </c>
      <c r="AU161" s="299" t="e">
        <f ca="1">+IF(AND(ISNUMBER(OFFSET('Sanitation Data'!$I$4,0,10*ROW('Sanitation Data'!I155))),'Data Summary'!DJ161="Yes"),100-OFFSET('Sanitation Data'!$I$4,0,10*ROW('Sanitation Data'!I155)),NA())</f>
        <v>#N/A</v>
      </c>
      <c r="AV161" s="299" t="e">
        <f ca="1">+IF(AND(ISNUMBER(OFFSET('Sanitation Data'!$I$6,0,10*ROW('Sanitation Data'!I155))),'Data Summary'!DK161="Yes"),OFFSET('Sanitation Data'!$I$6,0,10*ROW('Sanitation Data'!I155)),NA())</f>
        <v>#N/A</v>
      </c>
      <c r="AW161" s="299" t="e">
        <f ca="1">+IF(AND(ISNUMBER(OFFSET('Sanitation Data'!$I$10,0,10*ROW('Sanitation Data'!I155))),'Data Summary'!DL161="Yes"),OFFSET('Sanitation Data'!$I$10,0,10*ROW('Sanitation Data'!I155)),NA())</f>
        <v>#N/A</v>
      </c>
      <c r="AX161" s="299" t="e">
        <f ca="1">+IF(AND(ISNUMBER(OFFSET('Sanitation Data'!$I$11,0,10*ROW('Sanitation Data'!I155))),'Data Summary'!DM161="Yes"),OFFSET('Sanitation Data'!$I$11,0,10*ROW('Sanitation Data'!I155)),NA())</f>
        <v>#N/A</v>
      </c>
      <c r="AY161" s="299" t="e">
        <f ca="1">+IF(AND(ISNUMBER(OFFSET('Sanitation Data'!$I$12,0,10*ROW('Sanitation Data'!I155))),'Data Summary'!DN161="Yes"),OFFSET('Sanitation Data'!$I$12,0,10*ROW('Sanitation Data'!I155)),NA())</f>
        <v>#N/A</v>
      </c>
      <c r="AZ161" s="300" t="e">
        <f ca="1">+IF(AND(ISNUMBER(OFFSET('Hygiene Data'!$D$5,0,10*ROW('Hygiene Data'!D155))),'Data Summary'!DO161="Yes"),OFFSET('Hygiene Data'!$D$5,0,10*ROW('Hygiene Data'!D155)),NA())</f>
        <v>#N/A</v>
      </c>
      <c r="BA161" s="300" t="e">
        <f ca="1">+IF(AND(ISNUMBER(OFFSET('Hygiene Data'!$D$7,0,10*ROW('Hygiene Data'!D155))),'Data Summary'!DP161="Yes"),OFFSET('Hygiene Data'!$D$7,0,10*ROW('Hygiene Data'!D155)),NA())</f>
        <v>#N/A</v>
      </c>
      <c r="BB161" s="300" t="e">
        <f ca="1">+IF(AND(ISNUMBER(OFFSET('Hygiene Data'!$D$9,0,10*ROW('Hygiene Data'!D155))),'Data Summary'!DQ161="Yes"),OFFSET('Hygiene Data'!$D$9,0,10*ROW('Hygiene Data'!D155)),NA())</f>
        <v>#N/A</v>
      </c>
      <c r="BC161" s="300" t="e">
        <f ca="1">+IF(AND(ISNUMBER(OFFSET('Hygiene Data'!$E$5,0,10*ROW('Hygiene Data'!E155))),'Data Summary'!DR161="Yes"),OFFSET('Hygiene Data'!$E$5,0,10*ROW('Hygiene Data'!E155)),NA())</f>
        <v>#N/A</v>
      </c>
      <c r="BD161" s="300" t="e">
        <f ca="1">+IF(AND(ISNUMBER(OFFSET('Hygiene Data'!$E$7,0,10*ROW('Hygiene Data'!E155))),'Data Summary'!DS161="Yes"),OFFSET('Hygiene Data'!$E$7,0,10*ROW('Hygiene Data'!E155)),NA())</f>
        <v>#N/A</v>
      </c>
      <c r="BE161" s="300" t="e">
        <f ca="1">+IF(AND(ISNUMBER(OFFSET('Hygiene Data'!$E$9,0,10*ROW('Hygiene Data'!E155))),'Data Summary'!DT161="Yes"),OFFSET('Hygiene Data'!$E$9,0,10*ROW('Hygiene Data'!E155)),NA())</f>
        <v>#N/A</v>
      </c>
      <c r="BF161" s="300" t="e">
        <f ca="1">+IF(AND(ISNUMBER(OFFSET('Hygiene Data'!$F$5,0,10*ROW('Hygiene Data'!F155))),'Data Summary'!DU161="Yes"),OFFSET('Hygiene Data'!$F$5,0,10*ROW('Hygiene Data'!F155)),NA())</f>
        <v>#N/A</v>
      </c>
      <c r="BG161" s="300" t="e">
        <f ca="1">+IF(AND(ISNUMBER(OFFSET('Hygiene Data'!$F$7,0,10*ROW('Hygiene Data'!F155))),'Data Summary'!DV161="Yes"),OFFSET('Hygiene Data'!$F$7,0,10*ROW('Hygiene Data'!F155)),NA())</f>
        <v>#N/A</v>
      </c>
      <c r="BH161" s="300" t="e">
        <f ca="1">+IF(AND(ISNUMBER(OFFSET('Hygiene Data'!$F$9,0,10*ROW('Hygiene Data'!F155))),'Data Summary'!DW161="Yes"),OFFSET('Hygiene Data'!$F$9,0,10*ROW('Hygiene Data'!F155)),NA())</f>
        <v>#N/A</v>
      </c>
      <c r="BI161" s="300" t="e">
        <f ca="1">+IF(AND(ISNUMBER(OFFSET('Hygiene Data'!$G$5,0,10*ROW('Hygiene Data'!G155))),'Data Summary'!DX161="Yes"),OFFSET('Hygiene Data'!$G$5,0,10*ROW('Hygiene Data'!G155)),NA())</f>
        <v>#N/A</v>
      </c>
      <c r="BJ161" s="300" t="e">
        <f ca="1">+IF(AND(ISNUMBER(OFFSET('Hygiene Data'!$G$7,0,10*ROW('Hygiene Data'!G155))),'Data Summary'!DY161="Yes"),OFFSET('Hygiene Data'!$G$7,0,10*ROW('Hygiene Data'!G155)),NA())</f>
        <v>#N/A</v>
      </c>
      <c r="BK161" s="300" t="e">
        <f ca="1">+IF(AND(ISNUMBER(OFFSET('Hygiene Data'!$G$9,0,10*ROW('Hygiene Data'!G155))),'Data Summary'!DZ161="Yes"),OFFSET('Hygiene Data'!$G$9,0,10*ROW('Hygiene Data'!G155)),NA())</f>
        <v>#N/A</v>
      </c>
      <c r="BL161" s="300" t="e">
        <f ca="1">+IF(AND(ISNUMBER(OFFSET('Hygiene Data'!$H$5,0,10*ROW('Hygiene Data'!H155))),'Data Summary'!EA161="Yes"),OFFSET('Hygiene Data'!$H$5,0,10*ROW('Hygiene Data'!H155)),NA())</f>
        <v>#N/A</v>
      </c>
      <c r="BM161" s="300" t="e">
        <f ca="1">+IF(AND(ISNUMBER(OFFSET('Hygiene Data'!$H$7,0,10*ROW('Hygiene Data'!H155))),'Data Summary'!EB161="Yes"),OFFSET('Hygiene Data'!$H$7,0,10*ROW('Hygiene Data'!H155)),NA())</f>
        <v>#N/A</v>
      </c>
      <c r="BN161" s="300" t="e">
        <f ca="1">+IF(AND(ISNUMBER(OFFSET('Hygiene Data'!$H$9,0,10*ROW('Hygiene Data'!H155))),'Data Summary'!EC161="Yes"),OFFSET('Hygiene Data'!$H$9,0,10*ROW('Hygiene Data'!H155)),NA())</f>
        <v>#N/A</v>
      </c>
      <c r="BO161" s="300" t="e">
        <f ca="1">+IF(AND(ISNUMBER(OFFSET('Hygiene Data'!$I$5,0,10*ROW('Hygiene Data'!I155))),'Data Summary'!ED161="Yes"),OFFSET('Hygiene Data'!$I$5,0,10*ROW('Hygiene Data'!I155)),NA())</f>
        <v>#N/A</v>
      </c>
      <c r="BP161" s="300" t="e">
        <f ca="1">+IF(AND(ISNUMBER(OFFSET('Hygiene Data'!$I$7,0,10*ROW('Hygiene Data'!I155))),'Data Summary'!EE161="Yes"),OFFSET('Hygiene Data'!$I$7,0,10*ROW('Hygiene Data'!I155)),NA())</f>
        <v>#N/A</v>
      </c>
      <c r="BQ161" s="300" t="e">
        <f ca="1">+IF(AND(ISNUMBER(OFFSET('Hygiene Data'!$I$9,0,10*ROW('Hygiene Data'!I155))),'Data Summary'!EF161="Yes"),OFFSET('Hygiene Data'!$I$9,0,10*ROW('Hygiene Data'!I155)),NA())</f>
        <v>#N/A</v>
      </c>
    </row>
    <row r="162" spans="1:69" x14ac:dyDescent="0.2">
      <c r="A162" s="296" t="e">
        <f ca="1">+RIGHT('Data Summary'!A162,LEN('Data Summary'!A162)-9)</f>
        <v>#VALUE!</v>
      </c>
      <c r="B162" s="270" t="str">
        <f ca="1">+IF(ISTEXT('Data Summary'!B162),'Data Summary'!B162,"")</f>
        <v/>
      </c>
      <c r="C162" s="297" t="e">
        <f ca="1">+VALUE('Data Summary'!C162)</f>
        <v>#VALUE!</v>
      </c>
      <c r="D162" s="298" t="e">
        <f ca="1">+IF(AND(ISNUMBER(OFFSET('Water Data'!$D$4,0,10*ROW('Water Data'!D156))),'Data Summary'!BS162="Yes"),100-OFFSET('Water Data'!$D$4,0,10*ROW('Water Data'!D156)),NA())</f>
        <v>#N/A</v>
      </c>
      <c r="E162" s="298" t="e">
        <f ca="1">+IF(AND(ISNUMBER(OFFSET('Water Data'!$D$6,0,10*ROW('Water Data'!D156))),'Data Summary'!BT162="Yes"),OFFSET('Water Data'!$D$6,0,10*ROW('Water Data'!D156)),NA())</f>
        <v>#N/A</v>
      </c>
      <c r="F162" s="298" t="e">
        <f ca="1">+IF(AND(ISNUMBER(OFFSET('Water Data'!$D$9,0,10*ROW('Water Data'!D156))),'Data Summary'!BU162="Yes"),OFFSET('Water Data'!$D$9,0,10*ROW('Water Data'!D156)),NA())</f>
        <v>#N/A</v>
      </c>
      <c r="G162" s="298" t="e">
        <f ca="1">+IF(AND(ISNUMBER(OFFSET('Water Data'!$E$4,0,10*ROW('Water Data'!E156))),'Data Summary'!BV162="Yes"),100-OFFSET('Water Data'!$E$4,0,10*ROW('Water Data'!E156)),NA())</f>
        <v>#N/A</v>
      </c>
      <c r="H162" s="298" t="e">
        <f ca="1">+IF(AND(ISNUMBER(OFFSET('Water Data'!$E$6,0,10*ROW('Water Data'!E156))),'Data Summary'!BW162="Yes"),OFFSET('Water Data'!$E$6,0,10*ROW('Water Data'!E156)),NA())</f>
        <v>#N/A</v>
      </c>
      <c r="I162" s="298" t="e">
        <f ca="1">+IF(AND(ISNUMBER(OFFSET('Water Data'!$E$9,0,10*ROW('Water Data'!E156))),'Data Summary'!BX162="Yes"),OFFSET('Water Data'!$E$9,0,10*ROW('Water Data'!E156)),NA())</f>
        <v>#N/A</v>
      </c>
      <c r="J162" s="298" t="e">
        <f ca="1">+IF(AND(ISNUMBER(OFFSET('Water Data'!$F$4,0,10*ROW('Water Data'!F156))),'Data Summary'!BY162="Yes"),100-OFFSET('Water Data'!$F$4,0,10*ROW('Water Data'!F156)),NA())</f>
        <v>#N/A</v>
      </c>
      <c r="K162" s="298" t="e">
        <f ca="1">+IF(AND(ISNUMBER(OFFSET('Water Data'!$F$6,0,10*ROW('Water Data'!F156))),'Data Summary'!BZ162="Yes"),OFFSET('Water Data'!$F$6,0,10*ROW('Water Data'!F156)),NA())</f>
        <v>#N/A</v>
      </c>
      <c r="L162" s="298" t="e">
        <f ca="1">+IF(AND(ISNUMBER(OFFSET('Water Data'!$F$9,0,10*ROW('Water Data'!F156))),'Data Summary'!CA162="Yes"),OFFSET('Water Data'!$F$9,0,10*ROW('Water Data'!F156)),NA())</f>
        <v>#N/A</v>
      </c>
      <c r="M162" s="298" t="e">
        <f ca="1">+IF(AND(ISNUMBER(OFFSET('Water Data'!$G$4,0,10*ROW('Water Data'!G156))),'Data Summary'!CB162="Yes"),100-OFFSET('Water Data'!$G$4,0,10*ROW('Water Data'!G156)),NA())</f>
        <v>#N/A</v>
      </c>
      <c r="N162" s="298" t="e">
        <f ca="1">+IF(AND(ISNUMBER(OFFSET('Water Data'!$G$6,0,10*ROW('Water Data'!G156))),'Data Summary'!CC162="Yes"),OFFSET('Water Data'!$G$6,0,10*ROW('Water Data'!G156)),NA())</f>
        <v>#N/A</v>
      </c>
      <c r="O162" s="298" t="e">
        <f ca="1">+IF(AND(ISNUMBER(OFFSET('Water Data'!$G$9,0,10*ROW('Water Data'!G156))),'Data Summary'!CD162="Yes"),OFFSET('Water Data'!$G$9,0,10*ROW('Water Data'!G156)),NA())</f>
        <v>#N/A</v>
      </c>
      <c r="P162" s="298" t="e">
        <f ca="1">+IF(AND(ISNUMBER(OFFSET('Water Data'!$H$4,0,10*ROW('Water Data'!H156))),'Data Summary'!CE162="Yes"),100-OFFSET('Water Data'!$H$4,0,10*ROW('Water Data'!H156)),NA())</f>
        <v>#N/A</v>
      </c>
      <c r="Q162" s="298" t="e">
        <f ca="1">+IF(AND(ISNUMBER(OFFSET('Water Data'!$H$6,0,10*ROW('Water Data'!H156))),'Data Summary'!CF162="Yes"),OFFSET('Water Data'!$H$6,0,10*ROW('Water Data'!H156)),NA())</f>
        <v>#N/A</v>
      </c>
      <c r="R162" s="298" t="e">
        <f ca="1">+IF(AND(ISNUMBER(OFFSET('Water Data'!$H$9,0,10*ROW('Water Data'!H156))),'Data Summary'!CG162="Yes"),OFFSET('Water Data'!$H$9,0,10*ROW('Water Data'!H156)),NA())</f>
        <v>#N/A</v>
      </c>
      <c r="S162" s="298" t="e">
        <f ca="1">+IF(AND(ISNUMBER(OFFSET('Water Data'!$I$4,0,10*ROW('Water Data'!I156))),'Data Summary'!CH162="Yes"),100-OFFSET('Water Data'!$I$4,0,10*ROW('Water Data'!I156)),NA())</f>
        <v>#N/A</v>
      </c>
      <c r="T162" s="298" t="e">
        <f ca="1">+IF(AND(ISNUMBER(OFFSET('Water Data'!$I$6,0,10*ROW('Water Data'!I156))),'Data Summary'!CI162="Yes"),OFFSET('Water Data'!$I$6,0,10*ROW('Water Data'!I156)),NA())</f>
        <v>#N/A</v>
      </c>
      <c r="U162" s="298" t="e">
        <f ca="1">+IF(AND(ISNUMBER(OFFSET('Water Data'!$I$9,0,10*ROW('Water Data'!I156))),'Data Summary'!CJ162="Yes"),OFFSET('Water Data'!$I$9,0,10*ROW('Water Data'!I156)),NA())</f>
        <v>#N/A</v>
      </c>
      <c r="V162" s="299" t="e">
        <f ca="1">+IF(AND(ISNUMBER(OFFSET('Sanitation Data'!$D$4,0,10*ROW('Sanitation Data'!D156))),'Data Summary'!CK162="Yes"),100-OFFSET('Sanitation Data'!$D$4,0,10*ROW('Sanitation Data'!D156)),NA())</f>
        <v>#N/A</v>
      </c>
      <c r="W162" s="299" t="e">
        <f ca="1">+IF(AND(ISNUMBER(OFFSET('Sanitation Data'!$D$6,0,10*ROW('Sanitation Data'!D156))),'Data Summary'!CL162="Yes"),OFFSET('Sanitation Data'!$D$6,0,10*ROW('Sanitation Data'!D156)),NA())</f>
        <v>#N/A</v>
      </c>
      <c r="X162" s="299" t="e">
        <f ca="1">+IF(AND(ISNUMBER(OFFSET('Sanitation Data'!$D$10,0,10*ROW('Sanitation Data'!D156))),'Data Summary'!CM162="Yes"),OFFSET('Sanitation Data'!$D$10,0,10*ROW('Sanitation Data'!D156)),NA())</f>
        <v>#N/A</v>
      </c>
      <c r="Y162" s="299" t="e">
        <f ca="1">+IF(AND(ISNUMBER(OFFSET('Sanitation Data'!$D$11,0,10*ROW('Sanitation Data'!D156))),'Data Summary'!CN162="Yes"),OFFSET('Sanitation Data'!$D$11,0,10*ROW('Sanitation Data'!D156)),NA())</f>
        <v>#N/A</v>
      </c>
      <c r="Z162" s="299" t="e">
        <f ca="1">+IF(AND(ISNUMBER(OFFSET('Sanitation Data'!$D$12,0,10*ROW('Sanitation Data'!D156))),'Data Summary'!CO162="Yes"),OFFSET('Sanitation Data'!$D$12,0,10*ROW('Sanitation Data'!D156)),NA())</f>
        <v>#N/A</v>
      </c>
      <c r="AA162" s="299" t="e">
        <f ca="1">+IF(AND(ISNUMBER(OFFSET('Sanitation Data'!$E$4,0,10*ROW('Sanitation Data'!E156))),'Data Summary'!CP162="Yes"),100-OFFSET('Sanitation Data'!$E$4,0,10*ROW('Sanitation Data'!E156)),NA())</f>
        <v>#N/A</v>
      </c>
      <c r="AB162" s="299" t="e">
        <f ca="1">+IF(AND(ISNUMBER(OFFSET('Sanitation Data'!$E$6,0,10*ROW('Sanitation Data'!E156))),'Data Summary'!CQ162="Yes"),OFFSET('Sanitation Data'!$E$6,0,10*ROW('Sanitation Data'!E156)),NA())</f>
        <v>#N/A</v>
      </c>
      <c r="AC162" s="299" t="e">
        <f ca="1">+IF(AND(ISNUMBER(OFFSET('Sanitation Data'!$E$10,0,10*ROW('Sanitation Data'!E156))),'Data Summary'!CR162="Yes"),OFFSET('Sanitation Data'!$E$10,0,10*ROW('Sanitation Data'!E156)),NA())</f>
        <v>#N/A</v>
      </c>
      <c r="AD162" s="299" t="e">
        <f ca="1">+IF(AND(ISNUMBER(OFFSET('Sanitation Data'!$E$11,0,10*ROW('Sanitation Data'!E156))),'Data Summary'!CS162="Yes"),OFFSET('Sanitation Data'!$E$11,0,10*ROW('Sanitation Data'!E156)),NA())</f>
        <v>#N/A</v>
      </c>
      <c r="AE162" s="299" t="e">
        <f ca="1">+IF(AND(ISNUMBER(OFFSET('Sanitation Data'!$E$12,0,10*ROW('Sanitation Data'!E156))),'Data Summary'!CT162="Yes"),OFFSET('Sanitation Data'!$E$12,0,10*ROW('Sanitation Data'!E156)),NA())</f>
        <v>#N/A</v>
      </c>
      <c r="AF162" s="299" t="e">
        <f ca="1">+IF(AND(ISNUMBER(OFFSET('Sanitation Data'!$F$4,0,10*ROW('Sanitation Data'!F156))),'Data Summary'!CU162="Yes"),100-OFFSET('Sanitation Data'!$F$4,0,10*ROW('Sanitation Data'!F156)),NA())</f>
        <v>#N/A</v>
      </c>
      <c r="AG162" s="299" t="e">
        <f ca="1">+IF(AND(ISNUMBER(OFFSET('Sanitation Data'!$F$6,0,10*ROW('Sanitation Data'!F156))),'Data Summary'!CV162="Yes"),OFFSET('Sanitation Data'!$F$6,0,10*ROW('Sanitation Data'!F156)),NA())</f>
        <v>#N/A</v>
      </c>
      <c r="AH162" s="299" t="e">
        <f ca="1">+IF(AND(ISNUMBER(OFFSET('Sanitation Data'!$F$10,0,10*ROW('Sanitation Data'!F156))),'Data Summary'!CW162="Yes"),OFFSET('Sanitation Data'!$F$10,0,10*ROW('Sanitation Data'!F156)),NA())</f>
        <v>#N/A</v>
      </c>
      <c r="AI162" s="299" t="e">
        <f ca="1">+IF(AND(ISNUMBER(OFFSET('Sanitation Data'!$F$11,0,10*ROW('Sanitation Data'!F156))),'Data Summary'!CX162="Yes"),OFFSET('Sanitation Data'!$F$11,0,10*ROW('Sanitation Data'!F156)),NA())</f>
        <v>#N/A</v>
      </c>
      <c r="AJ162" s="299" t="e">
        <f ca="1">+IF(AND(ISNUMBER(OFFSET('Sanitation Data'!$F$12,0,10*ROW('Sanitation Data'!F156))),'Data Summary'!CY162="Yes"),OFFSET('Sanitation Data'!$F$12,0,10*ROW('Sanitation Data'!F156)),NA())</f>
        <v>#N/A</v>
      </c>
      <c r="AK162" s="299" t="e">
        <f ca="1">+IF(AND(ISNUMBER(OFFSET('Sanitation Data'!$G$4,0,10*ROW('Sanitation Data'!G156))),'Data Summary'!CZ162="Yes"),100-OFFSET('Sanitation Data'!$G$4,0,10*ROW('Sanitation Data'!G156)),NA())</f>
        <v>#N/A</v>
      </c>
      <c r="AL162" s="299" t="e">
        <f ca="1">+IF(AND(ISNUMBER(OFFSET('Sanitation Data'!$G$6,0,10*ROW('Sanitation Data'!G156))),'Data Summary'!DA162="Yes"),OFFSET('Sanitation Data'!$G$6,0,10*ROW('Sanitation Data'!G156)),NA())</f>
        <v>#N/A</v>
      </c>
      <c r="AM162" s="299" t="e">
        <f ca="1">+IF(AND(ISNUMBER(OFFSET('Sanitation Data'!$G$10,0,10*ROW('Sanitation Data'!G156))),'Data Summary'!DB162="Yes"),OFFSET('Sanitation Data'!$G$10,0,10*ROW('Sanitation Data'!G156)),NA())</f>
        <v>#N/A</v>
      </c>
      <c r="AN162" s="299" t="e">
        <f ca="1">+IF(AND(ISNUMBER(OFFSET('Sanitation Data'!$G$11,0,10*ROW('Sanitation Data'!G156))),'Data Summary'!DC162="Yes"),OFFSET('Sanitation Data'!$G$11,0,10*ROW('Sanitation Data'!G156)),NA())</f>
        <v>#N/A</v>
      </c>
      <c r="AO162" s="299" t="e">
        <f ca="1">+IF(AND(ISNUMBER(OFFSET('Sanitation Data'!$G$12,0,10*ROW('Sanitation Data'!G156))),'Data Summary'!DD162="Yes"),OFFSET('Sanitation Data'!$G$12,0,10*ROW('Sanitation Data'!G156)),NA())</f>
        <v>#N/A</v>
      </c>
      <c r="AP162" s="299" t="e">
        <f ca="1">+IF(AND(ISNUMBER(OFFSET('Sanitation Data'!$H$4,0,10*ROW('Sanitation Data'!H156))),'Data Summary'!DE162="Yes"),100-OFFSET('Sanitation Data'!$H$4,0,10*ROW('Sanitation Data'!H156)),NA())</f>
        <v>#N/A</v>
      </c>
      <c r="AQ162" s="299" t="e">
        <f ca="1">+IF(AND(ISNUMBER(OFFSET('Sanitation Data'!$H$6,0,10*ROW('Sanitation Data'!H156))),'Data Summary'!DF162="Yes"),OFFSET('Sanitation Data'!$H$6,0,10*ROW('Sanitation Data'!H156)),NA())</f>
        <v>#N/A</v>
      </c>
      <c r="AR162" s="299" t="e">
        <f ca="1">+IF(AND(ISNUMBER(OFFSET('Sanitation Data'!$H$10,0,10*ROW('Sanitation Data'!H156))),'Data Summary'!DG162="Yes"),OFFSET('Sanitation Data'!$H$10,0,10*ROW('Sanitation Data'!H156)),NA())</f>
        <v>#N/A</v>
      </c>
      <c r="AS162" s="299" t="e">
        <f ca="1">+IF(AND(ISNUMBER(OFFSET('Sanitation Data'!$H$11,0,10*ROW('Sanitation Data'!H156))),'Data Summary'!DH162="Yes"),OFFSET('Sanitation Data'!$H$11,0,10*ROW('Sanitation Data'!H156)),NA())</f>
        <v>#N/A</v>
      </c>
      <c r="AT162" s="299" t="e">
        <f ca="1">+IF(AND(ISNUMBER(OFFSET('Sanitation Data'!$H$12,0,10*ROW('Sanitation Data'!H156))),'Data Summary'!DI162="Yes"),OFFSET('Sanitation Data'!$H$12,0,10*ROW('Sanitation Data'!H156)),NA())</f>
        <v>#N/A</v>
      </c>
      <c r="AU162" s="299" t="e">
        <f ca="1">+IF(AND(ISNUMBER(OFFSET('Sanitation Data'!$I$4,0,10*ROW('Sanitation Data'!I156))),'Data Summary'!DJ162="Yes"),100-OFFSET('Sanitation Data'!$I$4,0,10*ROW('Sanitation Data'!I156)),NA())</f>
        <v>#N/A</v>
      </c>
      <c r="AV162" s="299" t="e">
        <f ca="1">+IF(AND(ISNUMBER(OFFSET('Sanitation Data'!$I$6,0,10*ROW('Sanitation Data'!I156))),'Data Summary'!DK162="Yes"),OFFSET('Sanitation Data'!$I$6,0,10*ROW('Sanitation Data'!I156)),NA())</f>
        <v>#N/A</v>
      </c>
      <c r="AW162" s="299" t="e">
        <f ca="1">+IF(AND(ISNUMBER(OFFSET('Sanitation Data'!$I$10,0,10*ROW('Sanitation Data'!I156))),'Data Summary'!DL162="Yes"),OFFSET('Sanitation Data'!$I$10,0,10*ROW('Sanitation Data'!I156)),NA())</f>
        <v>#N/A</v>
      </c>
      <c r="AX162" s="299" t="e">
        <f ca="1">+IF(AND(ISNUMBER(OFFSET('Sanitation Data'!$I$11,0,10*ROW('Sanitation Data'!I156))),'Data Summary'!DM162="Yes"),OFFSET('Sanitation Data'!$I$11,0,10*ROW('Sanitation Data'!I156)),NA())</f>
        <v>#N/A</v>
      </c>
      <c r="AY162" s="299" t="e">
        <f ca="1">+IF(AND(ISNUMBER(OFFSET('Sanitation Data'!$I$12,0,10*ROW('Sanitation Data'!I156))),'Data Summary'!DN162="Yes"),OFFSET('Sanitation Data'!$I$12,0,10*ROW('Sanitation Data'!I156)),NA())</f>
        <v>#N/A</v>
      </c>
      <c r="AZ162" s="300" t="e">
        <f ca="1">+IF(AND(ISNUMBER(OFFSET('Hygiene Data'!$D$5,0,10*ROW('Hygiene Data'!D156))),'Data Summary'!DO162="Yes"),OFFSET('Hygiene Data'!$D$5,0,10*ROW('Hygiene Data'!D156)),NA())</f>
        <v>#N/A</v>
      </c>
      <c r="BA162" s="300" t="e">
        <f ca="1">+IF(AND(ISNUMBER(OFFSET('Hygiene Data'!$D$7,0,10*ROW('Hygiene Data'!D156))),'Data Summary'!DP162="Yes"),OFFSET('Hygiene Data'!$D$7,0,10*ROW('Hygiene Data'!D156)),NA())</f>
        <v>#N/A</v>
      </c>
      <c r="BB162" s="300" t="e">
        <f ca="1">+IF(AND(ISNUMBER(OFFSET('Hygiene Data'!$D$9,0,10*ROW('Hygiene Data'!D156))),'Data Summary'!DQ162="Yes"),OFFSET('Hygiene Data'!$D$9,0,10*ROW('Hygiene Data'!D156)),NA())</f>
        <v>#N/A</v>
      </c>
      <c r="BC162" s="300" t="e">
        <f ca="1">+IF(AND(ISNUMBER(OFFSET('Hygiene Data'!$E$5,0,10*ROW('Hygiene Data'!E156))),'Data Summary'!DR162="Yes"),OFFSET('Hygiene Data'!$E$5,0,10*ROW('Hygiene Data'!E156)),NA())</f>
        <v>#N/A</v>
      </c>
      <c r="BD162" s="300" t="e">
        <f ca="1">+IF(AND(ISNUMBER(OFFSET('Hygiene Data'!$E$7,0,10*ROW('Hygiene Data'!E156))),'Data Summary'!DS162="Yes"),OFFSET('Hygiene Data'!$E$7,0,10*ROW('Hygiene Data'!E156)),NA())</f>
        <v>#N/A</v>
      </c>
      <c r="BE162" s="300" t="e">
        <f ca="1">+IF(AND(ISNUMBER(OFFSET('Hygiene Data'!$E$9,0,10*ROW('Hygiene Data'!E156))),'Data Summary'!DT162="Yes"),OFFSET('Hygiene Data'!$E$9,0,10*ROW('Hygiene Data'!E156)),NA())</f>
        <v>#N/A</v>
      </c>
      <c r="BF162" s="300" t="e">
        <f ca="1">+IF(AND(ISNUMBER(OFFSET('Hygiene Data'!$F$5,0,10*ROW('Hygiene Data'!F156))),'Data Summary'!DU162="Yes"),OFFSET('Hygiene Data'!$F$5,0,10*ROW('Hygiene Data'!F156)),NA())</f>
        <v>#N/A</v>
      </c>
      <c r="BG162" s="300" t="e">
        <f ca="1">+IF(AND(ISNUMBER(OFFSET('Hygiene Data'!$F$7,0,10*ROW('Hygiene Data'!F156))),'Data Summary'!DV162="Yes"),OFFSET('Hygiene Data'!$F$7,0,10*ROW('Hygiene Data'!F156)),NA())</f>
        <v>#N/A</v>
      </c>
      <c r="BH162" s="300" t="e">
        <f ca="1">+IF(AND(ISNUMBER(OFFSET('Hygiene Data'!$F$9,0,10*ROW('Hygiene Data'!F156))),'Data Summary'!DW162="Yes"),OFFSET('Hygiene Data'!$F$9,0,10*ROW('Hygiene Data'!F156)),NA())</f>
        <v>#N/A</v>
      </c>
      <c r="BI162" s="300" t="e">
        <f ca="1">+IF(AND(ISNUMBER(OFFSET('Hygiene Data'!$G$5,0,10*ROW('Hygiene Data'!G156))),'Data Summary'!DX162="Yes"),OFFSET('Hygiene Data'!$G$5,0,10*ROW('Hygiene Data'!G156)),NA())</f>
        <v>#N/A</v>
      </c>
      <c r="BJ162" s="300" t="e">
        <f ca="1">+IF(AND(ISNUMBER(OFFSET('Hygiene Data'!$G$7,0,10*ROW('Hygiene Data'!G156))),'Data Summary'!DY162="Yes"),OFFSET('Hygiene Data'!$G$7,0,10*ROW('Hygiene Data'!G156)),NA())</f>
        <v>#N/A</v>
      </c>
      <c r="BK162" s="300" t="e">
        <f ca="1">+IF(AND(ISNUMBER(OFFSET('Hygiene Data'!$G$9,0,10*ROW('Hygiene Data'!G156))),'Data Summary'!DZ162="Yes"),OFFSET('Hygiene Data'!$G$9,0,10*ROW('Hygiene Data'!G156)),NA())</f>
        <v>#N/A</v>
      </c>
      <c r="BL162" s="300" t="e">
        <f ca="1">+IF(AND(ISNUMBER(OFFSET('Hygiene Data'!$H$5,0,10*ROW('Hygiene Data'!H156))),'Data Summary'!EA162="Yes"),OFFSET('Hygiene Data'!$H$5,0,10*ROW('Hygiene Data'!H156)),NA())</f>
        <v>#N/A</v>
      </c>
      <c r="BM162" s="300" t="e">
        <f ca="1">+IF(AND(ISNUMBER(OFFSET('Hygiene Data'!$H$7,0,10*ROW('Hygiene Data'!H156))),'Data Summary'!EB162="Yes"),OFFSET('Hygiene Data'!$H$7,0,10*ROW('Hygiene Data'!H156)),NA())</f>
        <v>#N/A</v>
      </c>
      <c r="BN162" s="300" t="e">
        <f ca="1">+IF(AND(ISNUMBER(OFFSET('Hygiene Data'!$H$9,0,10*ROW('Hygiene Data'!H156))),'Data Summary'!EC162="Yes"),OFFSET('Hygiene Data'!$H$9,0,10*ROW('Hygiene Data'!H156)),NA())</f>
        <v>#N/A</v>
      </c>
      <c r="BO162" s="300" t="e">
        <f ca="1">+IF(AND(ISNUMBER(OFFSET('Hygiene Data'!$I$5,0,10*ROW('Hygiene Data'!I156))),'Data Summary'!ED162="Yes"),OFFSET('Hygiene Data'!$I$5,0,10*ROW('Hygiene Data'!I156)),NA())</f>
        <v>#N/A</v>
      </c>
      <c r="BP162" s="300" t="e">
        <f ca="1">+IF(AND(ISNUMBER(OFFSET('Hygiene Data'!$I$7,0,10*ROW('Hygiene Data'!I156))),'Data Summary'!EE162="Yes"),OFFSET('Hygiene Data'!$I$7,0,10*ROW('Hygiene Data'!I156)),NA())</f>
        <v>#N/A</v>
      </c>
      <c r="BQ162" s="300" t="e">
        <f ca="1">+IF(AND(ISNUMBER(OFFSET('Hygiene Data'!$I$9,0,10*ROW('Hygiene Data'!I156))),'Data Summary'!EF162="Yes"),OFFSET('Hygiene Data'!$I$9,0,10*ROW('Hygiene Data'!I156)),NA())</f>
        <v>#N/A</v>
      </c>
    </row>
    <row r="163" spans="1:69" x14ac:dyDescent="0.2">
      <c r="A163" s="296" t="e">
        <f ca="1">+RIGHT('Data Summary'!A163,LEN('Data Summary'!A163)-9)</f>
        <v>#VALUE!</v>
      </c>
      <c r="B163" s="270" t="str">
        <f ca="1">+IF(ISTEXT('Data Summary'!B163),'Data Summary'!B163,"")</f>
        <v/>
      </c>
      <c r="C163" s="297" t="e">
        <f ca="1">+VALUE('Data Summary'!C163)</f>
        <v>#VALUE!</v>
      </c>
      <c r="D163" s="298" t="e">
        <f ca="1">+IF(AND(ISNUMBER(OFFSET('Water Data'!$D$4,0,10*ROW('Water Data'!D157))),'Data Summary'!BS163="Yes"),100-OFFSET('Water Data'!$D$4,0,10*ROW('Water Data'!D157)),NA())</f>
        <v>#N/A</v>
      </c>
      <c r="E163" s="298" t="e">
        <f ca="1">+IF(AND(ISNUMBER(OFFSET('Water Data'!$D$6,0,10*ROW('Water Data'!D157))),'Data Summary'!BT163="Yes"),OFFSET('Water Data'!$D$6,0,10*ROW('Water Data'!D157)),NA())</f>
        <v>#N/A</v>
      </c>
      <c r="F163" s="298" t="e">
        <f ca="1">+IF(AND(ISNUMBER(OFFSET('Water Data'!$D$9,0,10*ROW('Water Data'!D157))),'Data Summary'!BU163="Yes"),OFFSET('Water Data'!$D$9,0,10*ROW('Water Data'!D157)),NA())</f>
        <v>#N/A</v>
      </c>
      <c r="G163" s="298" t="e">
        <f ca="1">+IF(AND(ISNUMBER(OFFSET('Water Data'!$E$4,0,10*ROW('Water Data'!E157))),'Data Summary'!BV163="Yes"),100-OFFSET('Water Data'!$E$4,0,10*ROW('Water Data'!E157)),NA())</f>
        <v>#N/A</v>
      </c>
      <c r="H163" s="298" t="e">
        <f ca="1">+IF(AND(ISNUMBER(OFFSET('Water Data'!$E$6,0,10*ROW('Water Data'!E157))),'Data Summary'!BW163="Yes"),OFFSET('Water Data'!$E$6,0,10*ROW('Water Data'!E157)),NA())</f>
        <v>#N/A</v>
      </c>
      <c r="I163" s="298" t="e">
        <f ca="1">+IF(AND(ISNUMBER(OFFSET('Water Data'!$E$9,0,10*ROW('Water Data'!E157))),'Data Summary'!BX163="Yes"),OFFSET('Water Data'!$E$9,0,10*ROW('Water Data'!E157)),NA())</f>
        <v>#N/A</v>
      </c>
      <c r="J163" s="298" t="e">
        <f ca="1">+IF(AND(ISNUMBER(OFFSET('Water Data'!$F$4,0,10*ROW('Water Data'!F157))),'Data Summary'!BY163="Yes"),100-OFFSET('Water Data'!$F$4,0,10*ROW('Water Data'!F157)),NA())</f>
        <v>#N/A</v>
      </c>
      <c r="K163" s="298" t="e">
        <f ca="1">+IF(AND(ISNUMBER(OFFSET('Water Data'!$F$6,0,10*ROW('Water Data'!F157))),'Data Summary'!BZ163="Yes"),OFFSET('Water Data'!$F$6,0,10*ROW('Water Data'!F157)),NA())</f>
        <v>#N/A</v>
      </c>
      <c r="L163" s="298" t="e">
        <f ca="1">+IF(AND(ISNUMBER(OFFSET('Water Data'!$F$9,0,10*ROW('Water Data'!F157))),'Data Summary'!CA163="Yes"),OFFSET('Water Data'!$F$9,0,10*ROW('Water Data'!F157)),NA())</f>
        <v>#N/A</v>
      </c>
      <c r="M163" s="298" t="e">
        <f ca="1">+IF(AND(ISNUMBER(OFFSET('Water Data'!$G$4,0,10*ROW('Water Data'!G157))),'Data Summary'!CB163="Yes"),100-OFFSET('Water Data'!$G$4,0,10*ROW('Water Data'!G157)),NA())</f>
        <v>#N/A</v>
      </c>
      <c r="N163" s="298" t="e">
        <f ca="1">+IF(AND(ISNUMBER(OFFSET('Water Data'!$G$6,0,10*ROW('Water Data'!G157))),'Data Summary'!CC163="Yes"),OFFSET('Water Data'!$G$6,0,10*ROW('Water Data'!G157)),NA())</f>
        <v>#N/A</v>
      </c>
      <c r="O163" s="298" t="e">
        <f ca="1">+IF(AND(ISNUMBER(OFFSET('Water Data'!$G$9,0,10*ROW('Water Data'!G157))),'Data Summary'!CD163="Yes"),OFFSET('Water Data'!$G$9,0,10*ROW('Water Data'!G157)),NA())</f>
        <v>#N/A</v>
      </c>
      <c r="P163" s="298" t="e">
        <f ca="1">+IF(AND(ISNUMBER(OFFSET('Water Data'!$H$4,0,10*ROW('Water Data'!H157))),'Data Summary'!CE163="Yes"),100-OFFSET('Water Data'!$H$4,0,10*ROW('Water Data'!H157)),NA())</f>
        <v>#N/A</v>
      </c>
      <c r="Q163" s="298" t="e">
        <f ca="1">+IF(AND(ISNUMBER(OFFSET('Water Data'!$H$6,0,10*ROW('Water Data'!H157))),'Data Summary'!CF163="Yes"),OFFSET('Water Data'!$H$6,0,10*ROW('Water Data'!H157)),NA())</f>
        <v>#N/A</v>
      </c>
      <c r="R163" s="298" t="e">
        <f ca="1">+IF(AND(ISNUMBER(OFFSET('Water Data'!$H$9,0,10*ROW('Water Data'!H157))),'Data Summary'!CG163="Yes"),OFFSET('Water Data'!$H$9,0,10*ROW('Water Data'!H157)),NA())</f>
        <v>#N/A</v>
      </c>
      <c r="S163" s="298" t="e">
        <f ca="1">+IF(AND(ISNUMBER(OFFSET('Water Data'!$I$4,0,10*ROW('Water Data'!I157))),'Data Summary'!CH163="Yes"),100-OFFSET('Water Data'!$I$4,0,10*ROW('Water Data'!I157)),NA())</f>
        <v>#N/A</v>
      </c>
      <c r="T163" s="298" t="e">
        <f ca="1">+IF(AND(ISNUMBER(OFFSET('Water Data'!$I$6,0,10*ROW('Water Data'!I157))),'Data Summary'!CI163="Yes"),OFFSET('Water Data'!$I$6,0,10*ROW('Water Data'!I157)),NA())</f>
        <v>#N/A</v>
      </c>
      <c r="U163" s="298" t="e">
        <f ca="1">+IF(AND(ISNUMBER(OFFSET('Water Data'!$I$9,0,10*ROW('Water Data'!I157))),'Data Summary'!CJ163="Yes"),OFFSET('Water Data'!$I$9,0,10*ROW('Water Data'!I157)),NA())</f>
        <v>#N/A</v>
      </c>
      <c r="V163" s="299" t="e">
        <f ca="1">+IF(AND(ISNUMBER(OFFSET('Sanitation Data'!$D$4,0,10*ROW('Sanitation Data'!D157))),'Data Summary'!CK163="Yes"),100-OFFSET('Sanitation Data'!$D$4,0,10*ROW('Sanitation Data'!D157)),NA())</f>
        <v>#N/A</v>
      </c>
      <c r="W163" s="299" t="e">
        <f ca="1">+IF(AND(ISNUMBER(OFFSET('Sanitation Data'!$D$6,0,10*ROW('Sanitation Data'!D157))),'Data Summary'!CL163="Yes"),OFFSET('Sanitation Data'!$D$6,0,10*ROW('Sanitation Data'!D157)),NA())</f>
        <v>#N/A</v>
      </c>
      <c r="X163" s="299" t="e">
        <f ca="1">+IF(AND(ISNUMBER(OFFSET('Sanitation Data'!$D$10,0,10*ROW('Sanitation Data'!D157))),'Data Summary'!CM163="Yes"),OFFSET('Sanitation Data'!$D$10,0,10*ROW('Sanitation Data'!D157)),NA())</f>
        <v>#N/A</v>
      </c>
      <c r="Y163" s="299" t="e">
        <f ca="1">+IF(AND(ISNUMBER(OFFSET('Sanitation Data'!$D$11,0,10*ROW('Sanitation Data'!D157))),'Data Summary'!CN163="Yes"),OFFSET('Sanitation Data'!$D$11,0,10*ROW('Sanitation Data'!D157)),NA())</f>
        <v>#N/A</v>
      </c>
      <c r="Z163" s="299" t="e">
        <f ca="1">+IF(AND(ISNUMBER(OFFSET('Sanitation Data'!$D$12,0,10*ROW('Sanitation Data'!D157))),'Data Summary'!CO163="Yes"),OFFSET('Sanitation Data'!$D$12,0,10*ROW('Sanitation Data'!D157)),NA())</f>
        <v>#N/A</v>
      </c>
      <c r="AA163" s="299" t="e">
        <f ca="1">+IF(AND(ISNUMBER(OFFSET('Sanitation Data'!$E$4,0,10*ROW('Sanitation Data'!E157))),'Data Summary'!CP163="Yes"),100-OFFSET('Sanitation Data'!$E$4,0,10*ROW('Sanitation Data'!E157)),NA())</f>
        <v>#N/A</v>
      </c>
      <c r="AB163" s="299" t="e">
        <f ca="1">+IF(AND(ISNUMBER(OFFSET('Sanitation Data'!$E$6,0,10*ROW('Sanitation Data'!E157))),'Data Summary'!CQ163="Yes"),OFFSET('Sanitation Data'!$E$6,0,10*ROW('Sanitation Data'!E157)),NA())</f>
        <v>#N/A</v>
      </c>
      <c r="AC163" s="299" t="e">
        <f ca="1">+IF(AND(ISNUMBER(OFFSET('Sanitation Data'!$E$10,0,10*ROW('Sanitation Data'!E157))),'Data Summary'!CR163="Yes"),OFFSET('Sanitation Data'!$E$10,0,10*ROW('Sanitation Data'!E157)),NA())</f>
        <v>#N/A</v>
      </c>
      <c r="AD163" s="299" t="e">
        <f ca="1">+IF(AND(ISNUMBER(OFFSET('Sanitation Data'!$E$11,0,10*ROW('Sanitation Data'!E157))),'Data Summary'!CS163="Yes"),OFFSET('Sanitation Data'!$E$11,0,10*ROW('Sanitation Data'!E157)),NA())</f>
        <v>#N/A</v>
      </c>
      <c r="AE163" s="299" t="e">
        <f ca="1">+IF(AND(ISNUMBER(OFFSET('Sanitation Data'!$E$12,0,10*ROW('Sanitation Data'!E157))),'Data Summary'!CT163="Yes"),OFFSET('Sanitation Data'!$E$12,0,10*ROW('Sanitation Data'!E157)),NA())</f>
        <v>#N/A</v>
      </c>
      <c r="AF163" s="299" t="e">
        <f ca="1">+IF(AND(ISNUMBER(OFFSET('Sanitation Data'!$F$4,0,10*ROW('Sanitation Data'!F157))),'Data Summary'!CU163="Yes"),100-OFFSET('Sanitation Data'!$F$4,0,10*ROW('Sanitation Data'!F157)),NA())</f>
        <v>#N/A</v>
      </c>
      <c r="AG163" s="299" t="e">
        <f ca="1">+IF(AND(ISNUMBER(OFFSET('Sanitation Data'!$F$6,0,10*ROW('Sanitation Data'!F157))),'Data Summary'!CV163="Yes"),OFFSET('Sanitation Data'!$F$6,0,10*ROW('Sanitation Data'!F157)),NA())</f>
        <v>#N/A</v>
      </c>
      <c r="AH163" s="299" t="e">
        <f ca="1">+IF(AND(ISNUMBER(OFFSET('Sanitation Data'!$F$10,0,10*ROW('Sanitation Data'!F157))),'Data Summary'!CW163="Yes"),OFFSET('Sanitation Data'!$F$10,0,10*ROW('Sanitation Data'!F157)),NA())</f>
        <v>#N/A</v>
      </c>
      <c r="AI163" s="299" t="e">
        <f ca="1">+IF(AND(ISNUMBER(OFFSET('Sanitation Data'!$F$11,0,10*ROW('Sanitation Data'!F157))),'Data Summary'!CX163="Yes"),OFFSET('Sanitation Data'!$F$11,0,10*ROW('Sanitation Data'!F157)),NA())</f>
        <v>#N/A</v>
      </c>
      <c r="AJ163" s="299" t="e">
        <f ca="1">+IF(AND(ISNUMBER(OFFSET('Sanitation Data'!$F$12,0,10*ROW('Sanitation Data'!F157))),'Data Summary'!CY163="Yes"),OFFSET('Sanitation Data'!$F$12,0,10*ROW('Sanitation Data'!F157)),NA())</f>
        <v>#N/A</v>
      </c>
      <c r="AK163" s="299" t="e">
        <f ca="1">+IF(AND(ISNUMBER(OFFSET('Sanitation Data'!$G$4,0,10*ROW('Sanitation Data'!G157))),'Data Summary'!CZ163="Yes"),100-OFFSET('Sanitation Data'!$G$4,0,10*ROW('Sanitation Data'!G157)),NA())</f>
        <v>#N/A</v>
      </c>
      <c r="AL163" s="299" t="e">
        <f ca="1">+IF(AND(ISNUMBER(OFFSET('Sanitation Data'!$G$6,0,10*ROW('Sanitation Data'!G157))),'Data Summary'!DA163="Yes"),OFFSET('Sanitation Data'!$G$6,0,10*ROW('Sanitation Data'!G157)),NA())</f>
        <v>#N/A</v>
      </c>
      <c r="AM163" s="299" t="e">
        <f ca="1">+IF(AND(ISNUMBER(OFFSET('Sanitation Data'!$G$10,0,10*ROW('Sanitation Data'!G157))),'Data Summary'!DB163="Yes"),OFFSET('Sanitation Data'!$G$10,0,10*ROW('Sanitation Data'!G157)),NA())</f>
        <v>#N/A</v>
      </c>
      <c r="AN163" s="299" t="e">
        <f ca="1">+IF(AND(ISNUMBER(OFFSET('Sanitation Data'!$G$11,0,10*ROW('Sanitation Data'!G157))),'Data Summary'!DC163="Yes"),OFFSET('Sanitation Data'!$G$11,0,10*ROW('Sanitation Data'!G157)),NA())</f>
        <v>#N/A</v>
      </c>
      <c r="AO163" s="299" t="e">
        <f ca="1">+IF(AND(ISNUMBER(OFFSET('Sanitation Data'!$G$12,0,10*ROW('Sanitation Data'!G157))),'Data Summary'!DD163="Yes"),OFFSET('Sanitation Data'!$G$12,0,10*ROW('Sanitation Data'!G157)),NA())</f>
        <v>#N/A</v>
      </c>
      <c r="AP163" s="299" t="e">
        <f ca="1">+IF(AND(ISNUMBER(OFFSET('Sanitation Data'!$H$4,0,10*ROW('Sanitation Data'!H157))),'Data Summary'!DE163="Yes"),100-OFFSET('Sanitation Data'!$H$4,0,10*ROW('Sanitation Data'!H157)),NA())</f>
        <v>#N/A</v>
      </c>
      <c r="AQ163" s="299" t="e">
        <f ca="1">+IF(AND(ISNUMBER(OFFSET('Sanitation Data'!$H$6,0,10*ROW('Sanitation Data'!H157))),'Data Summary'!DF163="Yes"),OFFSET('Sanitation Data'!$H$6,0,10*ROW('Sanitation Data'!H157)),NA())</f>
        <v>#N/A</v>
      </c>
      <c r="AR163" s="299" t="e">
        <f ca="1">+IF(AND(ISNUMBER(OFFSET('Sanitation Data'!$H$10,0,10*ROW('Sanitation Data'!H157))),'Data Summary'!DG163="Yes"),OFFSET('Sanitation Data'!$H$10,0,10*ROW('Sanitation Data'!H157)),NA())</f>
        <v>#N/A</v>
      </c>
      <c r="AS163" s="299" t="e">
        <f ca="1">+IF(AND(ISNUMBER(OFFSET('Sanitation Data'!$H$11,0,10*ROW('Sanitation Data'!H157))),'Data Summary'!DH163="Yes"),OFFSET('Sanitation Data'!$H$11,0,10*ROW('Sanitation Data'!H157)),NA())</f>
        <v>#N/A</v>
      </c>
      <c r="AT163" s="299" t="e">
        <f ca="1">+IF(AND(ISNUMBER(OFFSET('Sanitation Data'!$H$12,0,10*ROW('Sanitation Data'!H157))),'Data Summary'!DI163="Yes"),OFFSET('Sanitation Data'!$H$12,0,10*ROW('Sanitation Data'!H157)),NA())</f>
        <v>#N/A</v>
      </c>
      <c r="AU163" s="299" t="e">
        <f ca="1">+IF(AND(ISNUMBER(OFFSET('Sanitation Data'!$I$4,0,10*ROW('Sanitation Data'!I157))),'Data Summary'!DJ163="Yes"),100-OFFSET('Sanitation Data'!$I$4,0,10*ROW('Sanitation Data'!I157)),NA())</f>
        <v>#N/A</v>
      </c>
      <c r="AV163" s="299" t="e">
        <f ca="1">+IF(AND(ISNUMBER(OFFSET('Sanitation Data'!$I$6,0,10*ROW('Sanitation Data'!I157))),'Data Summary'!DK163="Yes"),OFFSET('Sanitation Data'!$I$6,0,10*ROW('Sanitation Data'!I157)),NA())</f>
        <v>#N/A</v>
      </c>
      <c r="AW163" s="299" t="e">
        <f ca="1">+IF(AND(ISNUMBER(OFFSET('Sanitation Data'!$I$10,0,10*ROW('Sanitation Data'!I157))),'Data Summary'!DL163="Yes"),OFFSET('Sanitation Data'!$I$10,0,10*ROW('Sanitation Data'!I157)),NA())</f>
        <v>#N/A</v>
      </c>
      <c r="AX163" s="299" t="e">
        <f ca="1">+IF(AND(ISNUMBER(OFFSET('Sanitation Data'!$I$11,0,10*ROW('Sanitation Data'!I157))),'Data Summary'!DM163="Yes"),OFFSET('Sanitation Data'!$I$11,0,10*ROW('Sanitation Data'!I157)),NA())</f>
        <v>#N/A</v>
      </c>
      <c r="AY163" s="299" t="e">
        <f ca="1">+IF(AND(ISNUMBER(OFFSET('Sanitation Data'!$I$12,0,10*ROW('Sanitation Data'!I157))),'Data Summary'!DN163="Yes"),OFFSET('Sanitation Data'!$I$12,0,10*ROW('Sanitation Data'!I157)),NA())</f>
        <v>#N/A</v>
      </c>
      <c r="AZ163" s="300" t="e">
        <f ca="1">+IF(AND(ISNUMBER(OFFSET('Hygiene Data'!$D$5,0,10*ROW('Hygiene Data'!D157))),'Data Summary'!DO163="Yes"),OFFSET('Hygiene Data'!$D$5,0,10*ROW('Hygiene Data'!D157)),NA())</f>
        <v>#N/A</v>
      </c>
      <c r="BA163" s="300" t="e">
        <f ca="1">+IF(AND(ISNUMBER(OFFSET('Hygiene Data'!$D$7,0,10*ROW('Hygiene Data'!D157))),'Data Summary'!DP163="Yes"),OFFSET('Hygiene Data'!$D$7,0,10*ROW('Hygiene Data'!D157)),NA())</f>
        <v>#N/A</v>
      </c>
      <c r="BB163" s="300" t="e">
        <f ca="1">+IF(AND(ISNUMBER(OFFSET('Hygiene Data'!$D$9,0,10*ROW('Hygiene Data'!D157))),'Data Summary'!DQ163="Yes"),OFFSET('Hygiene Data'!$D$9,0,10*ROW('Hygiene Data'!D157)),NA())</f>
        <v>#N/A</v>
      </c>
      <c r="BC163" s="300" t="e">
        <f ca="1">+IF(AND(ISNUMBER(OFFSET('Hygiene Data'!$E$5,0,10*ROW('Hygiene Data'!E157))),'Data Summary'!DR163="Yes"),OFFSET('Hygiene Data'!$E$5,0,10*ROW('Hygiene Data'!E157)),NA())</f>
        <v>#N/A</v>
      </c>
      <c r="BD163" s="300" t="e">
        <f ca="1">+IF(AND(ISNUMBER(OFFSET('Hygiene Data'!$E$7,0,10*ROW('Hygiene Data'!E157))),'Data Summary'!DS163="Yes"),OFFSET('Hygiene Data'!$E$7,0,10*ROW('Hygiene Data'!E157)),NA())</f>
        <v>#N/A</v>
      </c>
      <c r="BE163" s="300" t="e">
        <f ca="1">+IF(AND(ISNUMBER(OFFSET('Hygiene Data'!$E$9,0,10*ROW('Hygiene Data'!E157))),'Data Summary'!DT163="Yes"),OFFSET('Hygiene Data'!$E$9,0,10*ROW('Hygiene Data'!E157)),NA())</f>
        <v>#N/A</v>
      </c>
      <c r="BF163" s="300" t="e">
        <f ca="1">+IF(AND(ISNUMBER(OFFSET('Hygiene Data'!$F$5,0,10*ROW('Hygiene Data'!F157))),'Data Summary'!DU163="Yes"),OFFSET('Hygiene Data'!$F$5,0,10*ROW('Hygiene Data'!F157)),NA())</f>
        <v>#N/A</v>
      </c>
      <c r="BG163" s="300" t="e">
        <f ca="1">+IF(AND(ISNUMBER(OFFSET('Hygiene Data'!$F$7,0,10*ROW('Hygiene Data'!F157))),'Data Summary'!DV163="Yes"),OFFSET('Hygiene Data'!$F$7,0,10*ROW('Hygiene Data'!F157)),NA())</f>
        <v>#N/A</v>
      </c>
      <c r="BH163" s="300" t="e">
        <f ca="1">+IF(AND(ISNUMBER(OFFSET('Hygiene Data'!$F$9,0,10*ROW('Hygiene Data'!F157))),'Data Summary'!DW163="Yes"),OFFSET('Hygiene Data'!$F$9,0,10*ROW('Hygiene Data'!F157)),NA())</f>
        <v>#N/A</v>
      </c>
      <c r="BI163" s="300" t="e">
        <f ca="1">+IF(AND(ISNUMBER(OFFSET('Hygiene Data'!$G$5,0,10*ROW('Hygiene Data'!G157))),'Data Summary'!DX163="Yes"),OFFSET('Hygiene Data'!$G$5,0,10*ROW('Hygiene Data'!G157)),NA())</f>
        <v>#N/A</v>
      </c>
      <c r="BJ163" s="300" t="e">
        <f ca="1">+IF(AND(ISNUMBER(OFFSET('Hygiene Data'!$G$7,0,10*ROW('Hygiene Data'!G157))),'Data Summary'!DY163="Yes"),OFFSET('Hygiene Data'!$G$7,0,10*ROW('Hygiene Data'!G157)),NA())</f>
        <v>#N/A</v>
      </c>
      <c r="BK163" s="300" t="e">
        <f ca="1">+IF(AND(ISNUMBER(OFFSET('Hygiene Data'!$G$9,0,10*ROW('Hygiene Data'!G157))),'Data Summary'!DZ163="Yes"),OFFSET('Hygiene Data'!$G$9,0,10*ROW('Hygiene Data'!G157)),NA())</f>
        <v>#N/A</v>
      </c>
      <c r="BL163" s="300" t="e">
        <f ca="1">+IF(AND(ISNUMBER(OFFSET('Hygiene Data'!$H$5,0,10*ROW('Hygiene Data'!H157))),'Data Summary'!EA163="Yes"),OFFSET('Hygiene Data'!$H$5,0,10*ROW('Hygiene Data'!H157)),NA())</f>
        <v>#N/A</v>
      </c>
      <c r="BM163" s="300" t="e">
        <f ca="1">+IF(AND(ISNUMBER(OFFSET('Hygiene Data'!$H$7,0,10*ROW('Hygiene Data'!H157))),'Data Summary'!EB163="Yes"),OFFSET('Hygiene Data'!$H$7,0,10*ROW('Hygiene Data'!H157)),NA())</f>
        <v>#N/A</v>
      </c>
      <c r="BN163" s="300" t="e">
        <f ca="1">+IF(AND(ISNUMBER(OFFSET('Hygiene Data'!$H$9,0,10*ROW('Hygiene Data'!H157))),'Data Summary'!EC163="Yes"),OFFSET('Hygiene Data'!$H$9,0,10*ROW('Hygiene Data'!H157)),NA())</f>
        <v>#N/A</v>
      </c>
      <c r="BO163" s="300" t="e">
        <f ca="1">+IF(AND(ISNUMBER(OFFSET('Hygiene Data'!$I$5,0,10*ROW('Hygiene Data'!I157))),'Data Summary'!ED163="Yes"),OFFSET('Hygiene Data'!$I$5,0,10*ROW('Hygiene Data'!I157)),NA())</f>
        <v>#N/A</v>
      </c>
      <c r="BP163" s="300" t="e">
        <f ca="1">+IF(AND(ISNUMBER(OFFSET('Hygiene Data'!$I$7,0,10*ROW('Hygiene Data'!I157))),'Data Summary'!EE163="Yes"),OFFSET('Hygiene Data'!$I$7,0,10*ROW('Hygiene Data'!I157)),NA())</f>
        <v>#N/A</v>
      </c>
      <c r="BQ163" s="300" t="e">
        <f ca="1">+IF(AND(ISNUMBER(OFFSET('Hygiene Data'!$I$9,0,10*ROW('Hygiene Data'!I157))),'Data Summary'!EF163="Yes"),OFFSET('Hygiene Data'!$I$9,0,10*ROW('Hygiene Data'!I157)),NA())</f>
        <v>#N/A</v>
      </c>
    </row>
    <row r="164" spans="1:69" x14ac:dyDescent="0.2">
      <c r="A164" s="296" t="e">
        <f ca="1">+RIGHT('Data Summary'!A164,LEN('Data Summary'!A164)-9)</f>
        <v>#VALUE!</v>
      </c>
      <c r="B164" s="270" t="str">
        <f ca="1">+IF(ISTEXT('Data Summary'!B164),'Data Summary'!B164,"")</f>
        <v/>
      </c>
      <c r="C164" s="297" t="e">
        <f ca="1">+VALUE('Data Summary'!C164)</f>
        <v>#VALUE!</v>
      </c>
      <c r="D164" s="298" t="e">
        <f ca="1">+IF(AND(ISNUMBER(OFFSET('Water Data'!$D$4,0,10*ROW('Water Data'!D158))),'Data Summary'!BS164="Yes"),100-OFFSET('Water Data'!$D$4,0,10*ROW('Water Data'!D158)),NA())</f>
        <v>#N/A</v>
      </c>
      <c r="E164" s="298" t="e">
        <f ca="1">+IF(AND(ISNUMBER(OFFSET('Water Data'!$D$6,0,10*ROW('Water Data'!D158))),'Data Summary'!BT164="Yes"),OFFSET('Water Data'!$D$6,0,10*ROW('Water Data'!D158)),NA())</f>
        <v>#N/A</v>
      </c>
      <c r="F164" s="298" t="e">
        <f ca="1">+IF(AND(ISNUMBER(OFFSET('Water Data'!$D$9,0,10*ROW('Water Data'!D158))),'Data Summary'!BU164="Yes"),OFFSET('Water Data'!$D$9,0,10*ROW('Water Data'!D158)),NA())</f>
        <v>#N/A</v>
      </c>
      <c r="G164" s="298" t="e">
        <f ca="1">+IF(AND(ISNUMBER(OFFSET('Water Data'!$E$4,0,10*ROW('Water Data'!E158))),'Data Summary'!BV164="Yes"),100-OFFSET('Water Data'!$E$4,0,10*ROW('Water Data'!E158)),NA())</f>
        <v>#N/A</v>
      </c>
      <c r="H164" s="298" t="e">
        <f ca="1">+IF(AND(ISNUMBER(OFFSET('Water Data'!$E$6,0,10*ROW('Water Data'!E158))),'Data Summary'!BW164="Yes"),OFFSET('Water Data'!$E$6,0,10*ROW('Water Data'!E158)),NA())</f>
        <v>#N/A</v>
      </c>
      <c r="I164" s="298" t="e">
        <f ca="1">+IF(AND(ISNUMBER(OFFSET('Water Data'!$E$9,0,10*ROW('Water Data'!E158))),'Data Summary'!BX164="Yes"),OFFSET('Water Data'!$E$9,0,10*ROW('Water Data'!E158)),NA())</f>
        <v>#N/A</v>
      </c>
      <c r="J164" s="298" t="e">
        <f ca="1">+IF(AND(ISNUMBER(OFFSET('Water Data'!$F$4,0,10*ROW('Water Data'!F158))),'Data Summary'!BY164="Yes"),100-OFFSET('Water Data'!$F$4,0,10*ROW('Water Data'!F158)),NA())</f>
        <v>#N/A</v>
      </c>
      <c r="K164" s="298" t="e">
        <f ca="1">+IF(AND(ISNUMBER(OFFSET('Water Data'!$F$6,0,10*ROW('Water Data'!F158))),'Data Summary'!BZ164="Yes"),OFFSET('Water Data'!$F$6,0,10*ROW('Water Data'!F158)),NA())</f>
        <v>#N/A</v>
      </c>
      <c r="L164" s="298" t="e">
        <f ca="1">+IF(AND(ISNUMBER(OFFSET('Water Data'!$F$9,0,10*ROW('Water Data'!F158))),'Data Summary'!CA164="Yes"),OFFSET('Water Data'!$F$9,0,10*ROW('Water Data'!F158)),NA())</f>
        <v>#N/A</v>
      </c>
      <c r="M164" s="298" t="e">
        <f ca="1">+IF(AND(ISNUMBER(OFFSET('Water Data'!$G$4,0,10*ROW('Water Data'!G158))),'Data Summary'!CB164="Yes"),100-OFFSET('Water Data'!$G$4,0,10*ROW('Water Data'!G158)),NA())</f>
        <v>#N/A</v>
      </c>
      <c r="N164" s="298" t="e">
        <f ca="1">+IF(AND(ISNUMBER(OFFSET('Water Data'!$G$6,0,10*ROW('Water Data'!G158))),'Data Summary'!CC164="Yes"),OFFSET('Water Data'!$G$6,0,10*ROW('Water Data'!G158)),NA())</f>
        <v>#N/A</v>
      </c>
      <c r="O164" s="298" t="e">
        <f ca="1">+IF(AND(ISNUMBER(OFFSET('Water Data'!$G$9,0,10*ROW('Water Data'!G158))),'Data Summary'!CD164="Yes"),OFFSET('Water Data'!$G$9,0,10*ROW('Water Data'!G158)),NA())</f>
        <v>#N/A</v>
      </c>
      <c r="P164" s="298" t="e">
        <f ca="1">+IF(AND(ISNUMBER(OFFSET('Water Data'!$H$4,0,10*ROW('Water Data'!H158))),'Data Summary'!CE164="Yes"),100-OFFSET('Water Data'!$H$4,0,10*ROW('Water Data'!H158)),NA())</f>
        <v>#N/A</v>
      </c>
      <c r="Q164" s="298" t="e">
        <f ca="1">+IF(AND(ISNUMBER(OFFSET('Water Data'!$H$6,0,10*ROW('Water Data'!H158))),'Data Summary'!CF164="Yes"),OFFSET('Water Data'!$H$6,0,10*ROW('Water Data'!H158)),NA())</f>
        <v>#N/A</v>
      </c>
      <c r="R164" s="298" t="e">
        <f ca="1">+IF(AND(ISNUMBER(OFFSET('Water Data'!$H$9,0,10*ROW('Water Data'!H158))),'Data Summary'!CG164="Yes"),OFFSET('Water Data'!$H$9,0,10*ROW('Water Data'!H158)),NA())</f>
        <v>#N/A</v>
      </c>
      <c r="S164" s="298" t="e">
        <f ca="1">+IF(AND(ISNUMBER(OFFSET('Water Data'!$I$4,0,10*ROW('Water Data'!I158))),'Data Summary'!CH164="Yes"),100-OFFSET('Water Data'!$I$4,0,10*ROW('Water Data'!I158)),NA())</f>
        <v>#N/A</v>
      </c>
      <c r="T164" s="298" t="e">
        <f ca="1">+IF(AND(ISNUMBER(OFFSET('Water Data'!$I$6,0,10*ROW('Water Data'!I158))),'Data Summary'!CI164="Yes"),OFFSET('Water Data'!$I$6,0,10*ROW('Water Data'!I158)),NA())</f>
        <v>#N/A</v>
      </c>
      <c r="U164" s="298" t="e">
        <f ca="1">+IF(AND(ISNUMBER(OFFSET('Water Data'!$I$9,0,10*ROW('Water Data'!I158))),'Data Summary'!CJ164="Yes"),OFFSET('Water Data'!$I$9,0,10*ROW('Water Data'!I158)),NA())</f>
        <v>#N/A</v>
      </c>
      <c r="V164" s="299" t="e">
        <f ca="1">+IF(AND(ISNUMBER(OFFSET('Sanitation Data'!$D$4,0,10*ROW('Sanitation Data'!D158))),'Data Summary'!CK164="Yes"),100-OFFSET('Sanitation Data'!$D$4,0,10*ROW('Sanitation Data'!D158)),NA())</f>
        <v>#N/A</v>
      </c>
      <c r="W164" s="299" t="e">
        <f ca="1">+IF(AND(ISNUMBER(OFFSET('Sanitation Data'!$D$6,0,10*ROW('Sanitation Data'!D158))),'Data Summary'!CL164="Yes"),OFFSET('Sanitation Data'!$D$6,0,10*ROW('Sanitation Data'!D158)),NA())</f>
        <v>#N/A</v>
      </c>
      <c r="X164" s="299" t="e">
        <f ca="1">+IF(AND(ISNUMBER(OFFSET('Sanitation Data'!$D$10,0,10*ROW('Sanitation Data'!D158))),'Data Summary'!CM164="Yes"),OFFSET('Sanitation Data'!$D$10,0,10*ROW('Sanitation Data'!D158)),NA())</f>
        <v>#N/A</v>
      </c>
      <c r="Y164" s="299" t="e">
        <f ca="1">+IF(AND(ISNUMBER(OFFSET('Sanitation Data'!$D$11,0,10*ROW('Sanitation Data'!D158))),'Data Summary'!CN164="Yes"),OFFSET('Sanitation Data'!$D$11,0,10*ROW('Sanitation Data'!D158)),NA())</f>
        <v>#N/A</v>
      </c>
      <c r="Z164" s="299" t="e">
        <f ca="1">+IF(AND(ISNUMBER(OFFSET('Sanitation Data'!$D$12,0,10*ROW('Sanitation Data'!D158))),'Data Summary'!CO164="Yes"),OFFSET('Sanitation Data'!$D$12,0,10*ROW('Sanitation Data'!D158)),NA())</f>
        <v>#N/A</v>
      </c>
      <c r="AA164" s="299" t="e">
        <f ca="1">+IF(AND(ISNUMBER(OFFSET('Sanitation Data'!$E$4,0,10*ROW('Sanitation Data'!E158))),'Data Summary'!CP164="Yes"),100-OFFSET('Sanitation Data'!$E$4,0,10*ROW('Sanitation Data'!E158)),NA())</f>
        <v>#N/A</v>
      </c>
      <c r="AB164" s="299" t="e">
        <f ca="1">+IF(AND(ISNUMBER(OFFSET('Sanitation Data'!$E$6,0,10*ROW('Sanitation Data'!E158))),'Data Summary'!CQ164="Yes"),OFFSET('Sanitation Data'!$E$6,0,10*ROW('Sanitation Data'!E158)),NA())</f>
        <v>#N/A</v>
      </c>
      <c r="AC164" s="299" t="e">
        <f ca="1">+IF(AND(ISNUMBER(OFFSET('Sanitation Data'!$E$10,0,10*ROW('Sanitation Data'!E158))),'Data Summary'!CR164="Yes"),OFFSET('Sanitation Data'!$E$10,0,10*ROW('Sanitation Data'!E158)),NA())</f>
        <v>#N/A</v>
      </c>
      <c r="AD164" s="299" t="e">
        <f ca="1">+IF(AND(ISNUMBER(OFFSET('Sanitation Data'!$E$11,0,10*ROW('Sanitation Data'!E158))),'Data Summary'!CS164="Yes"),OFFSET('Sanitation Data'!$E$11,0,10*ROW('Sanitation Data'!E158)),NA())</f>
        <v>#N/A</v>
      </c>
      <c r="AE164" s="299" t="e">
        <f ca="1">+IF(AND(ISNUMBER(OFFSET('Sanitation Data'!$E$12,0,10*ROW('Sanitation Data'!E158))),'Data Summary'!CT164="Yes"),OFFSET('Sanitation Data'!$E$12,0,10*ROW('Sanitation Data'!E158)),NA())</f>
        <v>#N/A</v>
      </c>
      <c r="AF164" s="299" t="e">
        <f ca="1">+IF(AND(ISNUMBER(OFFSET('Sanitation Data'!$F$4,0,10*ROW('Sanitation Data'!F158))),'Data Summary'!CU164="Yes"),100-OFFSET('Sanitation Data'!$F$4,0,10*ROW('Sanitation Data'!F158)),NA())</f>
        <v>#N/A</v>
      </c>
      <c r="AG164" s="299" t="e">
        <f ca="1">+IF(AND(ISNUMBER(OFFSET('Sanitation Data'!$F$6,0,10*ROW('Sanitation Data'!F158))),'Data Summary'!CV164="Yes"),OFFSET('Sanitation Data'!$F$6,0,10*ROW('Sanitation Data'!F158)),NA())</f>
        <v>#N/A</v>
      </c>
      <c r="AH164" s="299" t="e">
        <f ca="1">+IF(AND(ISNUMBER(OFFSET('Sanitation Data'!$F$10,0,10*ROW('Sanitation Data'!F158))),'Data Summary'!CW164="Yes"),OFFSET('Sanitation Data'!$F$10,0,10*ROW('Sanitation Data'!F158)),NA())</f>
        <v>#N/A</v>
      </c>
      <c r="AI164" s="299" t="e">
        <f ca="1">+IF(AND(ISNUMBER(OFFSET('Sanitation Data'!$F$11,0,10*ROW('Sanitation Data'!F158))),'Data Summary'!CX164="Yes"),OFFSET('Sanitation Data'!$F$11,0,10*ROW('Sanitation Data'!F158)),NA())</f>
        <v>#N/A</v>
      </c>
      <c r="AJ164" s="299" t="e">
        <f ca="1">+IF(AND(ISNUMBER(OFFSET('Sanitation Data'!$F$12,0,10*ROW('Sanitation Data'!F158))),'Data Summary'!CY164="Yes"),OFFSET('Sanitation Data'!$F$12,0,10*ROW('Sanitation Data'!F158)),NA())</f>
        <v>#N/A</v>
      </c>
      <c r="AK164" s="299" t="e">
        <f ca="1">+IF(AND(ISNUMBER(OFFSET('Sanitation Data'!$G$4,0,10*ROW('Sanitation Data'!G158))),'Data Summary'!CZ164="Yes"),100-OFFSET('Sanitation Data'!$G$4,0,10*ROW('Sanitation Data'!G158)),NA())</f>
        <v>#N/A</v>
      </c>
      <c r="AL164" s="299" t="e">
        <f ca="1">+IF(AND(ISNUMBER(OFFSET('Sanitation Data'!$G$6,0,10*ROW('Sanitation Data'!G158))),'Data Summary'!DA164="Yes"),OFFSET('Sanitation Data'!$G$6,0,10*ROW('Sanitation Data'!G158)),NA())</f>
        <v>#N/A</v>
      </c>
      <c r="AM164" s="299" t="e">
        <f ca="1">+IF(AND(ISNUMBER(OFFSET('Sanitation Data'!$G$10,0,10*ROW('Sanitation Data'!G158))),'Data Summary'!DB164="Yes"),OFFSET('Sanitation Data'!$G$10,0,10*ROW('Sanitation Data'!G158)),NA())</f>
        <v>#N/A</v>
      </c>
      <c r="AN164" s="299" t="e">
        <f ca="1">+IF(AND(ISNUMBER(OFFSET('Sanitation Data'!$G$11,0,10*ROW('Sanitation Data'!G158))),'Data Summary'!DC164="Yes"),OFFSET('Sanitation Data'!$G$11,0,10*ROW('Sanitation Data'!G158)),NA())</f>
        <v>#N/A</v>
      </c>
      <c r="AO164" s="299" t="e">
        <f ca="1">+IF(AND(ISNUMBER(OFFSET('Sanitation Data'!$G$12,0,10*ROW('Sanitation Data'!G158))),'Data Summary'!DD164="Yes"),OFFSET('Sanitation Data'!$G$12,0,10*ROW('Sanitation Data'!G158)),NA())</f>
        <v>#N/A</v>
      </c>
      <c r="AP164" s="299" t="e">
        <f ca="1">+IF(AND(ISNUMBER(OFFSET('Sanitation Data'!$H$4,0,10*ROW('Sanitation Data'!H158))),'Data Summary'!DE164="Yes"),100-OFFSET('Sanitation Data'!$H$4,0,10*ROW('Sanitation Data'!H158)),NA())</f>
        <v>#N/A</v>
      </c>
      <c r="AQ164" s="299" t="e">
        <f ca="1">+IF(AND(ISNUMBER(OFFSET('Sanitation Data'!$H$6,0,10*ROW('Sanitation Data'!H158))),'Data Summary'!DF164="Yes"),OFFSET('Sanitation Data'!$H$6,0,10*ROW('Sanitation Data'!H158)),NA())</f>
        <v>#N/A</v>
      </c>
      <c r="AR164" s="299" t="e">
        <f ca="1">+IF(AND(ISNUMBER(OFFSET('Sanitation Data'!$H$10,0,10*ROW('Sanitation Data'!H158))),'Data Summary'!DG164="Yes"),OFFSET('Sanitation Data'!$H$10,0,10*ROW('Sanitation Data'!H158)),NA())</f>
        <v>#N/A</v>
      </c>
      <c r="AS164" s="299" t="e">
        <f ca="1">+IF(AND(ISNUMBER(OFFSET('Sanitation Data'!$H$11,0,10*ROW('Sanitation Data'!H158))),'Data Summary'!DH164="Yes"),OFFSET('Sanitation Data'!$H$11,0,10*ROW('Sanitation Data'!H158)),NA())</f>
        <v>#N/A</v>
      </c>
      <c r="AT164" s="299" t="e">
        <f ca="1">+IF(AND(ISNUMBER(OFFSET('Sanitation Data'!$H$12,0,10*ROW('Sanitation Data'!H158))),'Data Summary'!DI164="Yes"),OFFSET('Sanitation Data'!$H$12,0,10*ROW('Sanitation Data'!H158)),NA())</f>
        <v>#N/A</v>
      </c>
      <c r="AU164" s="299" t="e">
        <f ca="1">+IF(AND(ISNUMBER(OFFSET('Sanitation Data'!$I$4,0,10*ROW('Sanitation Data'!I158))),'Data Summary'!DJ164="Yes"),100-OFFSET('Sanitation Data'!$I$4,0,10*ROW('Sanitation Data'!I158)),NA())</f>
        <v>#N/A</v>
      </c>
      <c r="AV164" s="299" t="e">
        <f ca="1">+IF(AND(ISNUMBER(OFFSET('Sanitation Data'!$I$6,0,10*ROW('Sanitation Data'!I158))),'Data Summary'!DK164="Yes"),OFFSET('Sanitation Data'!$I$6,0,10*ROW('Sanitation Data'!I158)),NA())</f>
        <v>#N/A</v>
      </c>
      <c r="AW164" s="299" t="e">
        <f ca="1">+IF(AND(ISNUMBER(OFFSET('Sanitation Data'!$I$10,0,10*ROW('Sanitation Data'!I158))),'Data Summary'!DL164="Yes"),OFFSET('Sanitation Data'!$I$10,0,10*ROW('Sanitation Data'!I158)),NA())</f>
        <v>#N/A</v>
      </c>
      <c r="AX164" s="299" t="e">
        <f ca="1">+IF(AND(ISNUMBER(OFFSET('Sanitation Data'!$I$11,0,10*ROW('Sanitation Data'!I158))),'Data Summary'!DM164="Yes"),OFFSET('Sanitation Data'!$I$11,0,10*ROW('Sanitation Data'!I158)),NA())</f>
        <v>#N/A</v>
      </c>
      <c r="AY164" s="299" t="e">
        <f ca="1">+IF(AND(ISNUMBER(OFFSET('Sanitation Data'!$I$12,0,10*ROW('Sanitation Data'!I158))),'Data Summary'!DN164="Yes"),OFFSET('Sanitation Data'!$I$12,0,10*ROW('Sanitation Data'!I158)),NA())</f>
        <v>#N/A</v>
      </c>
      <c r="AZ164" s="300" t="e">
        <f ca="1">+IF(AND(ISNUMBER(OFFSET('Hygiene Data'!$D$5,0,10*ROW('Hygiene Data'!D158))),'Data Summary'!DO164="Yes"),OFFSET('Hygiene Data'!$D$5,0,10*ROW('Hygiene Data'!D158)),NA())</f>
        <v>#N/A</v>
      </c>
      <c r="BA164" s="300" t="e">
        <f ca="1">+IF(AND(ISNUMBER(OFFSET('Hygiene Data'!$D$7,0,10*ROW('Hygiene Data'!D158))),'Data Summary'!DP164="Yes"),OFFSET('Hygiene Data'!$D$7,0,10*ROW('Hygiene Data'!D158)),NA())</f>
        <v>#N/A</v>
      </c>
      <c r="BB164" s="300" t="e">
        <f ca="1">+IF(AND(ISNUMBER(OFFSET('Hygiene Data'!$D$9,0,10*ROW('Hygiene Data'!D158))),'Data Summary'!DQ164="Yes"),OFFSET('Hygiene Data'!$D$9,0,10*ROW('Hygiene Data'!D158)),NA())</f>
        <v>#N/A</v>
      </c>
      <c r="BC164" s="300" t="e">
        <f ca="1">+IF(AND(ISNUMBER(OFFSET('Hygiene Data'!$E$5,0,10*ROW('Hygiene Data'!E158))),'Data Summary'!DR164="Yes"),OFFSET('Hygiene Data'!$E$5,0,10*ROW('Hygiene Data'!E158)),NA())</f>
        <v>#N/A</v>
      </c>
      <c r="BD164" s="300" t="e">
        <f ca="1">+IF(AND(ISNUMBER(OFFSET('Hygiene Data'!$E$7,0,10*ROW('Hygiene Data'!E158))),'Data Summary'!DS164="Yes"),OFFSET('Hygiene Data'!$E$7,0,10*ROW('Hygiene Data'!E158)),NA())</f>
        <v>#N/A</v>
      </c>
      <c r="BE164" s="300" t="e">
        <f ca="1">+IF(AND(ISNUMBER(OFFSET('Hygiene Data'!$E$9,0,10*ROW('Hygiene Data'!E158))),'Data Summary'!DT164="Yes"),OFFSET('Hygiene Data'!$E$9,0,10*ROW('Hygiene Data'!E158)),NA())</f>
        <v>#N/A</v>
      </c>
      <c r="BF164" s="300" t="e">
        <f ca="1">+IF(AND(ISNUMBER(OFFSET('Hygiene Data'!$F$5,0,10*ROW('Hygiene Data'!F158))),'Data Summary'!DU164="Yes"),OFFSET('Hygiene Data'!$F$5,0,10*ROW('Hygiene Data'!F158)),NA())</f>
        <v>#N/A</v>
      </c>
      <c r="BG164" s="300" t="e">
        <f ca="1">+IF(AND(ISNUMBER(OFFSET('Hygiene Data'!$F$7,0,10*ROW('Hygiene Data'!F158))),'Data Summary'!DV164="Yes"),OFFSET('Hygiene Data'!$F$7,0,10*ROW('Hygiene Data'!F158)),NA())</f>
        <v>#N/A</v>
      </c>
      <c r="BH164" s="300" t="e">
        <f ca="1">+IF(AND(ISNUMBER(OFFSET('Hygiene Data'!$F$9,0,10*ROW('Hygiene Data'!F158))),'Data Summary'!DW164="Yes"),OFFSET('Hygiene Data'!$F$9,0,10*ROW('Hygiene Data'!F158)),NA())</f>
        <v>#N/A</v>
      </c>
      <c r="BI164" s="300" t="e">
        <f ca="1">+IF(AND(ISNUMBER(OFFSET('Hygiene Data'!$G$5,0,10*ROW('Hygiene Data'!G158))),'Data Summary'!DX164="Yes"),OFFSET('Hygiene Data'!$G$5,0,10*ROW('Hygiene Data'!G158)),NA())</f>
        <v>#N/A</v>
      </c>
      <c r="BJ164" s="300" t="e">
        <f ca="1">+IF(AND(ISNUMBER(OFFSET('Hygiene Data'!$G$7,0,10*ROW('Hygiene Data'!G158))),'Data Summary'!DY164="Yes"),OFFSET('Hygiene Data'!$G$7,0,10*ROW('Hygiene Data'!G158)),NA())</f>
        <v>#N/A</v>
      </c>
      <c r="BK164" s="300" t="e">
        <f ca="1">+IF(AND(ISNUMBER(OFFSET('Hygiene Data'!$G$9,0,10*ROW('Hygiene Data'!G158))),'Data Summary'!DZ164="Yes"),OFFSET('Hygiene Data'!$G$9,0,10*ROW('Hygiene Data'!G158)),NA())</f>
        <v>#N/A</v>
      </c>
      <c r="BL164" s="300" t="e">
        <f ca="1">+IF(AND(ISNUMBER(OFFSET('Hygiene Data'!$H$5,0,10*ROW('Hygiene Data'!H158))),'Data Summary'!EA164="Yes"),OFFSET('Hygiene Data'!$H$5,0,10*ROW('Hygiene Data'!H158)),NA())</f>
        <v>#N/A</v>
      </c>
      <c r="BM164" s="300" t="e">
        <f ca="1">+IF(AND(ISNUMBER(OFFSET('Hygiene Data'!$H$7,0,10*ROW('Hygiene Data'!H158))),'Data Summary'!EB164="Yes"),OFFSET('Hygiene Data'!$H$7,0,10*ROW('Hygiene Data'!H158)),NA())</f>
        <v>#N/A</v>
      </c>
      <c r="BN164" s="300" t="e">
        <f ca="1">+IF(AND(ISNUMBER(OFFSET('Hygiene Data'!$H$9,0,10*ROW('Hygiene Data'!H158))),'Data Summary'!EC164="Yes"),OFFSET('Hygiene Data'!$H$9,0,10*ROW('Hygiene Data'!H158)),NA())</f>
        <v>#N/A</v>
      </c>
      <c r="BO164" s="300" t="e">
        <f ca="1">+IF(AND(ISNUMBER(OFFSET('Hygiene Data'!$I$5,0,10*ROW('Hygiene Data'!I158))),'Data Summary'!ED164="Yes"),OFFSET('Hygiene Data'!$I$5,0,10*ROW('Hygiene Data'!I158)),NA())</f>
        <v>#N/A</v>
      </c>
      <c r="BP164" s="300" t="e">
        <f ca="1">+IF(AND(ISNUMBER(OFFSET('Hygiene Data'!$I$7,0,10*ROW('Hygiene Data'!I158))),'Data Summary'!EE164="Yes"),OFFSET('Hygiene Data'!$I$7,0,10*ROW('Hygiene Data'!I158)),NA())</f>
        <v>#N/A</v>
      </c>
      <c r="BQ164" s="300" t="e">
        <f ca="1">+IF(AND(ISNUMBER(OFFSET('Hygiene Data'!$I$9,0,10*ROW('Hygiene Data'!I158))),'Data Summary'!EF164="Yes"),OFFSET('Hygiene Data'!$I$9,0,10*ROW('Hygiene Data'!I158)),NA())</f>
        <v>#N/A</v>
      </c>
    </row>
    <row r="165" spans="1:69" x14ac:dyDescent="0.2">
      <c r="A165" s="296" t="e">
        <f ca="1">+RIGHT('Data Summary'!A165,LEN('Data Summary'!A165)-9)</f>
        <v>#VALUE!</v>
      </c>
      <c r="B165" s="270" t="str">
        <f ca="1">+IF(ISTEXT('Data Summary'!B165),'Data Summary'!B165,"")</f>
        <v/>
      </c>
      <c r="C165" s="297" t="e">
        <f ca="1">+VALUE('Data Summary'!C165)</f>
        <v>#VALUE!</v>
      </c>
      <c r="D165" s="298" t="e">
        <f ca="1">+IF(AND(ISNUMBER(OFFSET('Water Data'!$D$4,0,10*ROW('Water Data'!D159))),'Data Summary'!BS165="Yes"),100-OFFSET('Water Data'!$D$4,0,10*ROW('Water Data'!D159)),NA())</f>
        <v>#N/A</v>
      </c>
      <c r="E165" s="298" t="e">
        <f ca="1">+IF(AND(ISNUMBER(OFFSET('Water Data'!$D$6,0,10*ROW('Water Data'!D159))),'Data Summary'!BT165="Yes"),OFFSET('Water Data'!$D$6,0,10*ROW('Water Data'!D159)),NA())</f>
        <v>#N/A</v>
      </c>
      <c r="F165" s="298" t="e">
        <f ca="1">+IF(AND(ISNUMBER(OFFSET('Water Data'!$D$9,0,10*ROW('Water Data'!D159))),'Data Summary'!BU165="Yes"),OFFSET('Water Data'!$D$9,0,10*ROW('Water Data'!D159)),NA())</f>
        <v>#N/A</v>
      </c>
      <c r="G165" s="298" t="e">
        <f ca="1">+IF(AND(ISNUMBER(OFFSET('Water Data'!$E$4,0,10*ROW('Water Data'!E159))),'Data Summary'!BV165="Yes"),100-OFFSET('Water Data'!$E$4,0,10*ROW('Water Data'!E159)),NA())</f>
        <v>#N/A</v>
      </c>
      <c r="H165" s="298" t="e">
        <f ca="1">+IF(AND(ISNUMBER(OFFSET('Water Data'!$E$6,0,10*ROW('Water Data'!E159))),'Data Summary'!BW165="Yes"),OFFSET('Water Data'!$E$6,0,10*ROW('Water Data'!E159)),NA())</f>
        <v>#N/A</v>
      </c>
      <c r="I165" s="298" t="e">
        <f ca="1">+IF(AND(ISNUMBER(OFFSET('Water Data'!$E$9,0,10*ROW('Water Data'!E159))),'Data Summary'!BX165="Yes"),OFFSET('Water Data'!$E$9,0,10*ROW('Water Data'!E159)),NA())</f>
        <v>#N/A</v>
      </c>
      <c r="J165" s="298" t="e">
        <f ca="1">+IF(AND(ISNUMBER(OFFSET('Water Data'!$F$4,0,10*ROW('Water Data'!F159))),'Data Summary'!BY165="Yes"),100-OFFSET('Water Data'!$F$4,0,10*ROW('Water Data'!F159)),NA())</f>
        <v>#N/A</v>
      </c>
      <c r="K165" s="298" t="e">
        <f ca="1">+IF(AND(ISNUMBER(OFFSET('Water Data'!$F$6,0,10*ROW('Water Data'!F159))),'Data Summary'!BZ165="Yes"),OFFSET('Water Data'!$F$6,0,10*ROW('Water Data'!F159)),NA())</f>
        <v>#N/A</v>
      </c>
      <c r="L165" s="298" t="e">
        <f ca="1">+IF(AND(ISNUMBER(OFFSET('Water Data'!$F$9,0,10*ROW('Water Data'!F159))),'Data Summary'!CA165="Yes"),OFFSET('Water Data'!$F$9,0,10*ROW('Water Data'!F159)),NA())</f>
        <v>#N/A</v>
      </c>
      <c r="M165" s="298" t="e">
        <f ca="1">+IF(AND(ISNUMBER(OFFSET('Water Data'!$G$4,0,10*ROW('Water Data'!G159))),'Data Summary'!CB165="Yes"),100-OFFSET('Water Data'!$G$4,0,10*ROW('Water Data'!G159)),NA())</f>
        <v>#N/A</v>
      </c>
      <c r="N165" s="298" t="e">
        <f ca="1">+IF(AND(ISNUMBER(OFFSET('Water Data'!$G$6,0,10*ROW('Water Data'!G159))),'Data Summary'!CC165="Yes"),OFFSET('Water Data'!$G$6,0,10*ROW('Water Data'!G159)),NA())</f>
        <v>#N/A</v>
      </c>
      <c r="O165" s="298" t="e">
        <f ca="1">+IF(AND(ISNUMBER(OFFSET('Water Data'!$G$9,0,10*ROW('Water Data'!G159))),'Data Summary'!CD165="Yes"),OFFSET('Water Data'!$G$9,0,10*ROW('Water Data'!G159)),NA())</f>
        <v>#N/A</v>
      </c>
      <c r="P165" s="298" t="e">
        <f ca="1">+IF(AND(ISNUMBER(OFFSET('Water Data'!$H$4,0,10*ROW('Water Data'!H159))),'Data Summary'!CE165="Yes"),100-OFFSET('Water Data'!$H$4,0,10*ROW('Water Data'!H159)),NA())</f>
        <v>#N/A</v>
      </c>
      <c r="Q165" s="298" t="e">
        <f ca="1">+IF(AND(ISNUMBER(OFFSET('Water Data'!$H$6,0,10*ROW('Water Data'!H159))),'Data Summary'!CF165="Yes"),OFFSET('Water Data'!$H$6,0,10*ROW('Water Data'!H159)),NA())</f>
        <v>#N/A</v>
      </c>
      <c r="R165" s="298" t="e">
        <f ca="1">+IF(AND(ISNUMBER(OFFSET('Water Data'!$H$9,0,10*ROW('Water Data'!H159))),'Data Summary'!CG165="Yes"),OFFSET('Water Data'!$H$9,0,10*ROW('Water Data'!H159)),NA())</f>
        <v>#N/A</v>
      </c>
      <c r="S165" s="298" t="e">
        <f ca="1">+IF(AND(ISNUMBER(OFFSET('Water Data'!$I$4,0,10*ROW('Water Data'!I159))),'Data Summary'!CH165="Yes"),100-OFFSET('Water Data'!$I$4,0,10*ROW('Water Data'!I159)),NA())</f>
        <v>#N/A</v>
      </c>
      <c r="T165" s="298" t="e">
        <f ca="1">+IF(AND(ISNUMBER(OFFSET('Water Data'!$I$6,0,10*ROW('Water Data'!I159))),'Data Summary'!CI165="Yes"),OFFSET('Water Data'!$I$6,0,10*ROW('Water Data'!I159)),NA())</f>
        <v>#N/A</v>
      </c>
      <c r="U165" s="298" t="e">
        <f ca="1">+IF(AND(ISNUMBER(OFFSET('Water Data'!$I$9,0,10*ROW('Water Data'!I159))),'Data Summary'!CJ165="Yes"),OFFSET('Water Data'!$I$9,0,10*ROW('Water Data'!I159)),NA())</f>
        <v>#N/A</v>
      </c>
      <c r="V165" s="299" t="e">
        <f ca="1">+IF(AND(ISNUMBER(OFFSET('Sanitation Data'!$D$4,0,10*ROW('Sanitation Data'!D159))),'Data Summary'!CK165="Yes"),100-OFFSET('Sanitation Data'!$D$4,0,10*ROW('Sanitation Data'!D159)),NA())</f>
        <v>#N/A</v>
      </c>
      <c r="W165" s="299" t="e">
        <f ca="1">+IF(AND(ISNUMBER(OFFSET('Sanitation Data'!$D$6,0,10*ROW('Sanitation Data'!D159))),'Data Summary'!CL165="Yes"),OFFSET('Sanitation Data'!$D$6,0,10*ROW('Sanitation Data'!D159)),NA())</f>
        <v>#N/A</v>
      </c>
      <c r="X165" s="299" t="e">
        <f ca="1">+IF(AND(ISNUMBER(OFFSET('Sanitation Data'!$D$10,0,10*ROW('Sanitation Data'!D159))),'Data Summary'!CM165="Yes"),OFFSET('Sanitation Data'!$D$10,0,10*ROW('Sanitation Data'!D159)),NA())</f>
        <v>#N/A</v>
      </c>
      <c r="Y165" s="299" t="e">
        <f ca="1">+IF(AND(ISNUMBER(OFFSET('Sanitation Data'!$D$11,0,10*ROW('Sanitation Data'!D159))),'Data Summary'!CN165="Yes"),OFFSET('Sanitation Data'!$D$11,0,10*ROW('Sanitation Data'!D159)),NA())</f>
        <v>#N/A</v>
      </c>
      <c r="Z165" s="299" t="e">
        <f ca="1">+IF(AND(ISNUMBER(OFFSET('Sanitation Data'!$D$12,0,10*ROW('Sanitation Data'!D159))),'Data Summary'!CO165="Yes"),OFFSET('Sanitation Data'!$D$12,0,10*ROW('Sanitation Data'!D159)),NA())</f>
        <v>#N/A</v>
      </c>
      <c r="AA165" s="299" t="e">
        <f ca="1">+IF(AND(ISNUMBER(OFFSET('Sanitation Data'!$E$4,0,10*ROW('Sanitation Data'!E159))),'Data Summary'!CP165="Yes"),100-OFFSET('Sanitation Data'!$E$4,0,10*ROW('Sanitation Data'!E159)),NA())</f>
        <v>#N/A</v>
      </c>
      <c r="AB165" s="299" t="e">
        <f ca="1">+IF(AND(ISNUMBER(OFFSET('Sanitation Data'!$E$6,0,10*ROW('Sanitation Data'!E159))),'Data Summary'!CQ165="Yes"),OFFSET('Sanitation Data'!$E$6,0,10*ROW('Sanitation Data'!E159)),NA())</f>
        <v>#N/A</v>
      </c>
      <c r="AC165" s="299" t="e">
        <f ca="1">+IF(AND(ISNUMBER(OFFSET('Sanitation Data'!$E$10,0,10*ROW('Sanitation Data'!E159))),'Data Summary'!CR165="Yes"),OFFSET('Sanitation Data'!$E$10,0,10*ROW('Sanitation Data'!E159)),NA())</f>
        <v>#N/A</v>
      </c>
      <c r="AD165" s="299" t="e">
        <f ca="1">+IF(AND(ISNUMBER(OFFSET('Sanitation Data'!$E$11,0,10*ROW('Sanitation Data'!E159))),'Data Summary'!CS165="Yes"),OFFSET('Sanitation Data'!$E$11,0,10*ROW('Sanitation Data'!E159)),NA())</f>
        <v>#N/A</v>
      </c>
      <c r="AE165" s="299" t="e">
        <f ca="1">+IF(AND(ISNUMBER(OFFSET('Sanitation Data'!$E$12,0,10*ROW('Sanitation Data'!E159))),'Data Summary'!CT165="Yes"),OFFSET('Sanitation Data'!$E$12,0,10*ROW('Sanitation Data'!E159)),NA())</f>
        <v>#N/A</v>
      </c>
      <c r="AF165" s="299" t="e">
        <f ca="1">+IF(AND(ISNUMBER(OFFSET('Sanitation Data'!$F$4,0,10*ROW('Sanitation Data'!F159))),'Data Summary'!CU165="Yes"),100-OFFSET('Sanitation Data'!$F$4,0,10*ROW('Sanitation Data'!F159)),NA())</f>
        <v>#N/A</v>
      </c>
      <c r="AG165" s="299" t="e">
        <f ca="1">+IF(AND(ISNUMBER(OFFSET('Sanitation Data'!$F$6,0,10*ROW('Sanitation Data'!F159))),'Data Summary'!CV165="Yes"),OFFSET('Sanitation Data'!$F$6,0,10*ROW('Sanitation Data'!F159)),NA())</f>
        <v>#N/A</v>
      </c>
      <c r="AH165" s="299" t="e">
        <f ca="1">+IF(AND(ISNUMBER(OFFSET('Sanitation Data'!$F$10,0,10*ROW('Sanitation Data'!F159))),'Data Summary'!CW165="Yes"),OFFSET('Sanitation Data'!$F$10,0,10*ROW('Sanitation Data'!F159)),NA())</f>
        <v>#N/A</v>
      </c>
      <c r="AI165" s="299" t="e">
        <f ca="1">+IF(AND(ISNUMBER(OFFSET('Sanitation Data'!$F$11,0,10*ROW('Sanitation Data'!F159))),'Data Summary'!CX165="Yes"),OFFSET('Sanitation Data'!$F$11,0,10*ROW('Sanitation Data'!F159)),NA())</f>
        <v>#N/A</v>
      </c>
      <c r="AJ165" s="299" t="e">
        <f ca="1">+IF(AND(ISNUMBER(OFFSET('Sanitation Data'!$F$12,0,10*ROW('Sanitation Data'!F159))),'Data Summary'!CY165="Yes"),OFFSET('Sanitation Data'!$F$12,0,10*ROW('Sanitation Data'!F159)),NA())</f>
        <v>#N/A</v>
      </c>
      <c r="AK165" s="299" t="e">
        <f ca="1">+IF(AND(ISNUMBER(OFFSET('Sanitation Data'!$G$4,0,10*ROW('Sanitation Data'!G159))),'Data Summary'!CZ165="Yes"),100-OFFSET('Sanitation Data'!$G$4,0,10*ROW('Sanitation Data'!G159)),NA())</f>
        <v>#N/A</v>
      </c>
      <c r="AL165" s="299" t="e">
        <f ca="1">+IF(AND(ISNUMBER(OFFSET('Sanitation Data'!$G$6,0,10*ROW('Sanitation Data'!G159))),'Data Summary'!DA165="Yes"),OFFSET('Sanitation Data'!$G$6,0,10*ROW('Sanitation Data'!G159)),NA())</f>
        <v>#N/A</v>
      </c>
      <c r="AM165" s="299" t="e">
        <f ca="1">+IF(AND(ISNUMBER(OFFSET('Sanitation Data'!$G$10,0,10*ROW('Sanitation Data'!G159))),'Data Summary'!DB165="Yes"),OFFSET('Sanitation Data'!$G$10,0,10*ROW('Sanitation Data'!G159)),NA())</f>
        <v>#N/A</v>
      </c>
      <c r="AN165" s="299" t="e">
        <f ca="1">+IF(AND(ISNUMBER(OFFSET('Sanitation Data'!$G$11,0,10*ROW('Sanitation Data'!G159))),'Data Summary'!DC165="Yes"),OFFSET('Sanitation Data'!$G$11,0,10*ROW('Sanitation Data'!G159)),NA())</f>
        <v>#N/A</v>
      </c>
      <c r="AO165" s="299" t="e">
        <f ca="1">+IF(AND(ISNUMBER(OFFSET('Sanitation Data'!$G$12,0,10*ROW('Sanitation Data'!G159))),'Data Summary'!DD165="Yes"),OFFSET('Sanitation Data'!$G$12,0,10*ROW('Sanitation Data'!G159)),NA())</f>
        <v>#N/A</v>
      </c>
      <c r="AP165" s="299" t="e">
        <f ca="1">+IF(AND(ISNUMBER(OFFSET('Sanitation Data'!$H$4,0,10*ROW('Sanitation Data'!H159))),'Data Summary'!DE165="Yes"),100-OFFSET('Sanitation Data'!$H$4,0,10*ROW('Sanitation Data'!H159)),NA())</f>
        <v>#N/A</v>
      </c>
      <c r="AQ165" s="299" t="e">
        <f ca="1">+IF(AND(ISNUMBER(OFFSET('Sanitation Data'!$H$6,0,10*ROW('Sanitation Data'!H159))),'Data Summary'!DF165="Yes"),OFFSET('Sanitation Data'!$H$6,0,10*ROW('Sanitation Data'!H159)),NA())</f>
        <v>#N/A</v>
      </c>
      <c r="AR165" s="299" t="e">
        <f ca="1">+IF(AND(ISNUMBER(OFFSET('Sanitation Data'!$H$10,0,10*ROW('Sanitation Data'!H159))),'Data Summary'!DG165="Yes"),OFFSET('Sanitation Data'!$H$10,0,10*ROW('Sanitation Data'!H159)),NA())</f>
        <v>#N/A</v>
      </c>
      <c r="AS165" s="299" t="e">
        <f ca="1">+IF(AND(ISNUMBER(OFFSET('Sanitation Data'!$H$11,0,10*ROW('Sanitation Data'!H159))),'Data Summary'!DH165="Yes"),OFFSET('Sanitation Data'!$H$11,0,10*ROW('Sanitation Data'!H159)),NA())</f>
        <v>#N/A</v>
      </c>
      <c r="AT165" s="299" t="e">
        <f ca="1">+IF(AND(ISNUMBER(OFFSET('Sanitation Data'!$H$12,0,10*ROW('Sanitation Data'!H159))),'Data Summary'!DI165="Yes"),OFFSET('Sanitation Data'!$H$12,0,10*ROW('Sanitation Data'!H159)),NA())</f>
        <v>#N/A</v>
      </c>
      <c r="AU165" s="299" t="e">
        <f ca="1">+IF(AND(ISNUMBER(OFFSET('Sanitation Data'!$I$4,0,10*ROW('Sanitation Data'!I159))),'Data Summary'!DJ165="Yes"),100-OFFSET('Sanitation Data'!$I$4,0,10*ROW('Sanitation Data'!I159)),NA())</f>
        <v>#N/A</v>
      </c>
      <c r="AV165" s="299" t="e">
        <f ca="1">+IF(AND(ISNUMBER(OFFSET('Sanitation Data'!$I$6,0,10*ROW('Sanitation Data'!I159))),'Data Summary'!DK165="Yes"),OFFSET('Sanitation Data'!$I$6,0,10*ROW('Sanitation Data'!I159)),NA())</f>
        <v>#N/A</v>
      </c>
      <c r="AW165" s="299" t="e">
        <f ca="1">+IF(AND(ISNUMBER(OFFSET('Sanitation Data'!$I$10,0,10*ROW('Sanitation Data'!I159))),'Data Summary'!DL165="Yes"),OFFSET('Sanitation Data'!$I$10,0,10*ROW('Sanitation Data'!I159)),NA())</f>
        <v>#N/A</v>
      </c>
      <c r="AX165" s="299" t="e">
        <f ca="1">+IF(AND(ISNUMBER(OFFSET('Sanitation Data'!$I$11,0,10*ROW('Sanitation Data'!I159))),'Data Summary'!DM165="Yes"),OFFSET('Sanitation Data'!$I$11,0,10*ROW('Sanitation Data'!I159)),NA())</f>
        <v>#N/A</v>
      </c>
      <c r="AY165" s="299" t="e">
        <f ca="1">+IF(AND(ISNUMBER(OFFSET('Sanitation Data'!$I$12,0,10*ROW('Sanitation Data'!I159))),'Data Summary'!DN165="Yes"),OFFSET('Sanitation Data'!$I$12,0,10*ROW('Sanitation Data'!I159)),NA())</f>
        <v>#N/A</v>
      </c>
      <c r="AZ165" s="300" t="e">
        <f ca="1">+IF(AND(ISNUMBER(OFFSET('Hygiene Data'!$D$5,0,10*ROW('Hygiene Data'!D159))),'Data Summary'!DO165="Yes"),OFFSET('Hygiene Data'!$D$5,0,10*ROW('Hygiene Data'!D159)),NA())</f>
        <v>#N/A</v>
      </c>
      <c r="BA165" s="300" t="e">
        <f ca="1">+IF(AND(ISNUMBER(OFFSET('Hygiene Data'!$D$7,0,10*ROW('Hygiene Data'!D159))),'Data Summary'!DP165="Yes"),OFFSET('Hygiene Data'!$D$7,0,10*ROW('Hygiene Data'!D159)),NA())</f>
        <v>#N/A</v>
      </c>
      <c r="BB165" s="300" t="e">
        <f ca="1">+IF(AND(ISNUMBER(OFFSET('Hygiene Data'!$D$9,0,10*ROW('Hygiene Data'!D159))),'Data Summary'!DQ165="Yes"),OFFSET('Hygiene Data'!$D$9,0,10*ROW('Hygiene Data'!D159)),NA())</f>
        <v>#N/A</v>
      </c>
      <c r="BC165" s="300" t="e">
        <f ca="1">+IF(AND(ISNUMBER(OFFSET('Hygiene Data'!$E$5,0,10*ROW('Hygiene Data'!E159))),'Data Summary'!DR165="Yes"),OFFSET('Hygiene Data'!$E$5,0,10*ROW('Hygiene Data'!E159)),NA())</f>
        <v>#N/A</v>
      </c>
      <c r="BD165" s="300" t="e">
        <f ca="1">+IF(AND(ISNUMBER(OFFSET('Hygiene Data'!$E$7,0,10*ROW('Hygiene Data'!E159))),'Data Summary'!DS165="Yes"),OFFSET('Hygiene Data'!$E$7,0,10*ROW('Hygiene Data'!E159)),NA())</f>
        <v>#N/A</v>
      </c>
      <c r="BE165" s="300" t="e">
        <f ca="1">+IF(AND(ISNUMBER(OFFSET('Hygiene Data'!$E$9,0,10*ROW('Hygiene Data'!E159))),'Data Summary'!DT165="Yes"),OFFSET('Hygiene Data'!$E$9,0,10*ROW('Hygiene Data'!E159)),NA())</f>
        <v>#N/A</v>
      </c>
      <c r="BF165" s="300" t="e">
        <f ca="1">+IF(AND(ISNUMBER(OFFSET('Hygiene Data'!$F$5,0,10*ROW('Hygiene Data'!F159))),'Data Summary'!DU165="Yes"),OFFSET('Hygiene Data'!$F$5,0,10*ROW('Hygiene Data'!F159)),NA())</f>
        <v>#N/A</v>
      </c>
      <c r="BG165" s="300" t="e">
        <f ca="1">+IF(AND(ISNUMBER(OFFSET('Hygiene Data'!$F$7,0,10*ROW('Hygiene Data'!F159))),'Data Summary'!DV165="Yes"),OFFSET('Hygiene Data'!$F$7,0,10*ROW('Hygiene Data'!F159)),NA())</f>
        <v>#N/A</v>
      </c>
      <c r="BH165" s="300" t="e">
        <f ca="1">+IF(AND(ISNUMBER(OFFSET('Hygiene Data'!$F$9,0,10*ROW('Hygiene Data'!F159))),'Data Summary'!DW165="Yes"),OFFSET('Hygiene Data'!$F$9,0,10*ROW('Hygiene Data'!F159)),NA())</f>
        <v>#N/A</v>
      </c>
      <c r="BI165" s="300" t="e">
        <f ca="1">+IF(AND(ISNUMBER(OFFSET('Hygiene Data'!$G$5,0,10*ROW('Hygiene Data'!G159))),'Data Summary'!DX165="Yes"),OFFSET('Hygiene Data'!$G$5,0,10*ROW('Hygiene Data'!G159)),NA())</f>
        <v>#N/A</v>
      </c>
      <c r="BJ165" s="300" t="e">
        <f ca="1">+IF(AND(ISNUMBER(OFFSET('Hygiene Data'!$G$7,0,10*ROW('Hygiene Data'!G159))),'Data Summary'!DY165="Yes"),OFFSET('Hygiene Data'!$G$7,0,10*ROW('Hygiene Data'!G159)),NA())</f>
        <v>#N/A</v>
      </c>
      <c r="BK165" s="300" t="e">
        <f ca="1">+IF(AND(ISNUMBER(OFFSET('Hygiene Data'!$G$9,0,10*ROW('Hygiene Data'!G159))),'Data Summary'!DZ165="Yes"),OFFSET('Hygiene Data'!$G$9,0,10*ROW('Hygiene Data'!G159)),NA())</f>
        <v>#N/A</v>
      </c>
      <c r="BL165" s="300" t="e">
        <f ca="1">+IF(AND(ISNUMBER(OFFSET('Hygiene Data'!$H$5,0,10*ROW('Hygiene Data'!H159))),'Data Summary'!EA165="Yes"),OFFSET('Hygiene Data'!$H$5,0,10*ROW('Hygiene Data'!H159)),NA())</f>
        <v>#N/A</v>
      </c>
      <c r="BM165" s="300" t="e">
        <f ca="1">+IF(AND(ISNUMBER(OFFSET('Hygiene Data'!$H$7,0,10*ROW('Hygiene Data'!H159))),'Data Summary'!EB165="Yes"),OFFSET('Hygiene Data'!$H$7,0,10*ROW('Hygiene Data'!H159)),NA())</f>
        <v>#N/A</v>
      </c>
      <c r="BN165" s="300" t="e">
        <f ca="1">+IF(AND(ISNUMBER(OFFSET('Hygiene Data'!$H$9,0,10*ROW('Hygiene Data'!H159))),'Data Summary'!EC165="Yes"),OFFSET('Hygiene Data'!$H$9,0,10*ROW('Hygiene Data'!H159)),NA())</f>
        <v>#N/A</v>
      </c>
      <c r="BO165" s="300" t="e">
        <f ca="1">+IF(AND(ISNUMBER(OFFSET('Hygiene Data'!$I$5,0,10*ROW('Hygiene Data'!I159))),'Data Summary'!ED165="Yes"),OFFSET('Hygiene Data'!$I$5,0,10*ROW('Hygiene Data'!I159)),NA())</f>
        <v>#N/A</v>
      </c>
      <c r="BP165" s="300" t="e">
        <f ca="1">+IF(AND(ISNUMBER(OFFSET('Hygiene Data'!$I$7,0,10*ROW('Hygiene Data'!I159))),'Data Summary'!EE165="Yes"),OFFSET('Hygiene Data'!$I$7,0,10*ROW('Hygiene Data'!I159)),NA())</f>
        <v>#N/A</v>
      </c>
      <c r="BQ165" s="300" t="e">
        <f ca="1">+IF(AND(ISNUMBER(OFFSET('Hygiene Data'!$I$9,0,10*ROW('Hygiene Data'!I159))),'Data Summary'!EF165="Yes"),OFFSET('Hygiene Data'!$I$9,0,10*ROW('Hygiene Data'!I159)),NA())</f>
        <v>#N/A</v>
      </c>
    </row>
    <row r="166" spans="1:69" x14ac:dyDescent="0.2">
      <c r="A166" s="296" t="e">
        <f ca="1">+RIGHT('Data Summary'!A166,LEN('Data Summary'!A166)-9)</f>
        <v>#VALUE!</v>
      </c>
      <c r="B166" s="270" t="str">
        <f ca="1">+IF(ISTEXT('Data Summary'!B166),'Data Summary'!B166,"")</f>
        <v/>
      </c>
      <c r="C166" s="297" t="e">
        <f ca="1">+VALUE('Data Summary'!C166)</f>
        <v>#VALUE!</v>
      </c>
      <c r="D166" s="298" t="e">
        <f ca="1">+IF(AND(ISNUMBER(OFFSET('Water Data'!$D$4,0,10*ROW('Water Data'!D160))),'Data Summary'!BS166="Yes"),100-OFFSET('Water Data'!$D$4,0,10*ROW('Water Data'!D160)),NA())</f>
        <v>#N/A</v>
      </c>
      <c r="E166" s="298" t="e">
        <f ca="1">+IF(AND(ISNUMBER(OFFSET('Water Data'!$D$6,0,10*ROW('Water Data'!D160))),'Data Summary'!BT166="Yes"),OFFSET('Water Data'!$D$6,0,10*ROW('Water Data'!D160)),NA())</f>
        <v>#N/A</v>
      </c>
      <c r="F166" s="298" t="e">
        <f ca="1">+IF(AND(ISNUMBER(OFFSET('Water Data'!$D$9,0,10*ROW('Water Data'!D160))),'Data Summary'!BU166="Yes"),OFFSET('Water Data'!$D$9,0,10*ROW('Water Data'!D160)),NA())</f>
        <v>#N/A</v>
      </c>
      <c r="G166" s="298" t="e">
        <f ca="1">+IF(AND(ISNUMBER(OFFSET('Water Data'!$E$4,0,10*ROW('Water Data'!E160))),'Data Summary'!BV166="Yes"),100-OFFSET('Water Data'!$E$4,0,10*ROW('Water Data'!E160)),NA())</f>
        <v>#N/A</v>
      </c>
      <c r="H166" s="298" t="e">
        <f ca="1">+IF(AND(ISNUMBER(OFFSET('Water Data'!$E$6,0,10*ROW('Water Data'!E160))),'Data Summary'!BW166="Yes"),OFFSET('Water Data'!$E$6,0,10*ROW('Water Data'!E160)),NA())</f>
        <v>#N/A</v>
      </c>
      <c r="I166" s="298" t="e">
        <f ca="1">+IF(AND(ISNUMBER(OFFSET('Water Data'!$E$9,0,10*ROW('Water Data'!E160))),'Data Summary'!BX166="Yes"),OFFSET('Water Data'!$E$9,0,10*ROW('Water Data'!E160)),NA())</f>
        <v>#N/A</v>
      </c>
      <c r="J166" s="298" t="e">
        <f ca="1">+IF(AND(ISNUMBER(OFFSET('Water Data'!$F$4,0,10*ROW('Water Data'!F160))),'Data Summary'!BY166="Yes"),100-OFFSET('Water Data'!$F$4,0,10*ROW('Water Data'!F160)),NA())</f>
        <v>#N/A</v>
      </c>
      <c r="K166" s="298" t="e">
        <f ca="1">+IF(AND(ISNUMBER(OFFSET('Water Data'!$F$6,0,10*ROW('Water Data'!F160))),'Data Summary'!BZ166="Yes"),OFFSET('Water Data'!$F$6,0,10*ROW('Water Data'!F160)),NA())</f>
        <v>#N/A</v>
      </c>
      <c r="L166" s="298" t="e">
        <f ca="1">+IF(AND(ISNUMBER(OFFSET('Water Data'!$F$9,0,10*ROW('Water Data'!F160))),'Data Summary'!CA166="Yes"),OFFSET('Water Data'!$F$9,0,10*ROW('Water Data'!F160)),NA())</f>
        <v>#N/A</v>
      </c>
      <c r="M166" s="298" t="e">
        <f ca="1">+IF(AND(ISNUMBER(OFFSET('Water Data'!$G$4,0,10*ROW('Water Data'!G160))),'Data Summary'!CB166="Yes"),100-OFFSET('Water Data'!$G$4,0,10*ROW('Water Data'!G160)),NA())</f>
        <v>#N/A</v>
      </c>
      <c r="N166" s="298" t="e">
        <f ca="1">+IF(AND(ISNUMBER(OFFSET('Water Data'!$G$6,0,10*ROW('Water Data'!G160))),'Data Summary'!CC166="Yes"),OFFSET('Water Data'!$G$6,0,10*ROW('Water Data'!G160)),NA())</f>
        <v>#N/A</v>
      </c>
      <c r="O166" s="298" t="e">
        <f ca="1">+IF(AND(ISNUMBER(OFFSET('Water Data'!$G$9,0,10*ROW('Water Data'!G160))),'Data Summary'!CD166="Yes"),OFFSET('Water Data'!$G$9,0,10*ROW('Water Data'!G160)),NA())</f>
        <v>#N/A</v>
      </c>
      <c r="P166" s="298" t="e">
        <f ca="1">+IF(AND(ISNUMBER(OFFSET('Water Data'!$H$4,0,10*ROW('Water Data'!H160))),'Data Summary'!CE166="Yes"),100-OFFSET('Water Data'!$H$4,0,10*ROW('Water Data'!H160)),NA())</f>
        <v>#N/A</v>
      </c>
      <c r="Q166" s="298" t="e">
        <f ca="1">+IF(AND(ISNUMBER(OFFSET('Water Data'!$H$6,0,10*ROW('Water Data'!H160))),'Data Summary'!CF166="Yes"),OFFSET('Water Data'!$H$6,0,10*ROW('Water Data'!H160)),NA())</f>
        <v>#N/A</v>
      </c>
      <c r="R166" s="298" t="e">
        <f ca="1">+IF(AND(ISNUMBER(OFFSET('Water Data'!$H$9,0,10*ROW('Water Data'!H160))),'Data Summary'!CG166="Yes"),OFFSET('Water Data'!$H$9,0,10*ROW('Water Data'!H160)),NA())</f>
        <v>#N/A</v>
      </c>
      <c r="S166" s="298" t="e">
        <f ca="1">+IF(AND(ISNUMBER(OFFSET('Water Data'!$I$4,0,10*ROW('Water Data'!I160))),'Data Summary'!CH166="Yes"),100-OFFSET('Water Data'!$I$4,0,10*ROW('Water Data'!I160)),NA())</f>
        <v>#N/A</v>
      </c>
      <c r="T166" s="298" t="e">
        <f ca="1">+IF(AND(ISNUMBER(OFFSET('Water Data'!$I$6,0,10*ROW('Water Data'!I160))),'Data Summary'!CI166="Yes"),OFFSET('Water Data'!$I$6,0,10*ROW('Water Data'!I160)),NA())</f>
        <v>#N/A</v>
      </c>
      <c r="U166" s="298" t="e">
        <f ca="1">+IF(AND(ISNUMBER(OFFSET('Water Data'!$I$9,0,10*ROW('Water Data'!I160))),'Data Summary'!CJ166="Yes"),OFFSET('Water Data'!$I$9,0,10*ROW('Water Data'!I160)),NA())</f>
        <v>#N/A</v>
      </c>
      <c r="V166" s="299" t="e">
        <f ca="1">+IF(AND(ISNUMBER(OFFSET('Sanitation Data'!$D$4,0,10*ROW('Sanitation Data'!D160))),'Data Summary'!CK166="Yes"),100-OFFSET('Sanitation Data'!$D$4,0,10*ROW('Sanitation Data'!D160)),NA())</f>
        <v>#N/A</v>
      </c>
      <c r="W166" s="299" t="e">
        <f ca="1">+IF(AND(ISNUMBER(OFFSET('Sanitation Data'!$D$6,0,10*ROW('Sanitation Data'!D160))),'Data Summary'!CL166="Yes"),OFFSET('Sanitation Data'!$D$6,0,10*ROW('Sanitation Data'!D160)),NA())</f>
        <v>#N/A</v>
      </c>
      <c r="X166" s="299" t="e">
        <f ca="1">+IF(AND(ISNUMBER(OFFSET('Sanitation Data'!$D$10,0,10*ROW('Sanitation Data'!D160))),'Data Summary'!CM166="Yes"),OFFSET('Sanitation Data'!$D$10,0,10*ROW('Sanitation Data'!D160)),NA())</f>
        <v>#N/A</v>
      </c>
      <c r="Y166" s="299" t="e">
        <f ca="1">+IF(AND(ISNUMBER(OFFSET('Sanitation Data'!$D$11,0,10*ROW('Sanitation Data'!D160))),'Data Summary'!CN166="Yes"),OFFSET('Sanitation Data'!$D$11,0,10*ROW('Sanitation Data'!D160)),NA())</f>
        <v>#N/A</v>
      </c>
      <c r="Z166" s="299" t="e">
        <f ca="1">+IF(AND(ISNUMBER(OFFSET('Sanitation Data'!$D$12,0,10*ROW('Sanitation Data'!D160))),'Data Summary'!CO166="Yes"),OFFSET('Sanitation Data'!$D$12,0,10*ROW('Sanitation Data'!D160)),NA())</f>
        <v>#N/A</v>
      </c>
      <c r="AA166" s="299" t="e">
        <f ca="1">+IF(AND(ISNUMBER(OFFSET('Sanitation Data'!$E$4,0,10*ROW('Sanitation Data'!E160))),'Data Summary'!CP166="Yes"),100-OFFSET('Sanitation Data'!$E$4,0,10*ROW('Sanitation Data'!E160)),NA())</f>
        <v>#N/A</v>
      </c>
      <c r="AB166" s="299" t="e">
        <f ca="1">+IF(AND(ISNUMBER(OFFSET('Sanitation Data'!$E$6,0,10*ROW('Sanitation Data'!E160))),'Data Summary'!CQ166="Yes"),OFFSET('Sanitation Data'!$E$6,0,10*ROW('Sanitation Data'!E160)),NA())</f>
        <v>#N/A</v>
      </c>
      <c r="AC166" s="299" t="e">
        <f ca="1">+IF(AND(ISNUMBER(OFFSET('Sanitation Data'!$E$10,0,10*ROW('Sanitation Data'!E160))),'Data Summary'!CR166="Yes"),OFFSET('Sanitation Data'!$E$10,0,10*ROW('Sanitation Data'!E160)),NA())</f>
        <v>#N/A</v>
      </c>
      <c r="AD166" s="299" t="e">
        <f ca="1">+IF(AND(ISNUMBER(OFFSET('Sanitation Data'!$E$11,0,10*ROW('Sanitation Data'!E160))),'Data Summary'!CS166="Yes"),OFFSET('Sanitation Data'!$E$11,0,10*ROW('Sanitation Data'!E160)),NA())</f>
        <v>#N/A</v>
      </c>
      <c r="AE166" s="299" t="e">
        <f ca="1">+IF(AND(ISNUMBER(OFFSET('Sanitation Data'!$E$12,0,10*ROW('Sanitation Data'!E160))),'Data Summary'!CT166="Yes"),OFFSET('Sanitation Data'!$E$12,0,10*ROW('Sanitation Data'!E160)),NA())</f>
        <v>#N/A</v>
      </c>
      <c r="AF166" s="299" t="e">
        <f ca="1">+IF(AND(ISNUMBER(OFFSET('Sanitation Data'!$F$4,0,10*ROW('Sanitation Data'!F160))),'Data Summary'!CU166="Yes"),100-OFFSET('Sanitation Data'!$F$4,0,10*ROW('Sanitation Data'!F160)),NA())</f>
        <v>#N/A</v>
      </c>
      <c r="AG166" s="299" t="e">
        <f ca="1">+IF(AND(ISNUMBER(OFFSET('Sanitation Data'!$F$6,0,10*ROW('Sanitation Data'!F160))),'Data Summary'!CV166="Yes"),OFFSET('Sanitation Data'!$F$6,0,10*ROW('Sanitation Data'!F160)),NA())</f>
        <v>#N/A</v>
      </c>
      <c r="AH166" s="299" t="e">
        <f ca="1">+IF(AND(ISNUMBER(OFFSET('Sanitation Data'!$F$10,0,10*ROW('Sanitation Data'!F160))),'Data Summary'!CW166="Yes"),OFFSET('Sanitation Data'!$F$10,0,10*ROW('Sanitation Data'!F160)),NA())</f>
        <v>#N/A</v>
      </c>
      <c r="AI166" s="299" t="e">
        <f ca="1">+IF(AND(ISNUMBER(OFFSET('Sanitation Data'!$F$11,0,10*ROW('Sanitation Data'!F160))),'Data Summary'!CX166="Yes"),OFFSET('Sanitation Data'!$F$11,0,10*ROW('Sanitation Data'!F160)),NA())</f>
        <v>#N/A</v>
      </c>
      <c r="AJ166" s="299" t="e">
        <f ca="1">+IF(AND(ISNUMBER(OFFSET('Sanitation Data'!$F$12,0,10*ROW('Sanitation Data'!F160))),'Data Summary'!CY166="Yes"),OFFSET('Sanitation Data'!$F$12,0,10*ROW('Sanitation Data'!F160)),NA())</f>
        <v>#N/A</v>
      </c>
      <c r="AK166" s="299" t="e">
        <f ca="1">+IF(AND(ISNUMBER(OFFSET('Sanitation Data'!$G$4,0,10*ROW('Sanitation Data'!G160))),'Data Summary'!CZ166="Yes"),100-OFFSET('Sanitation Data'!$G$4,0,10*ROW('Sanitation Data'!G160)),NA())</f>
        <v>#N/A</v>
      </c>
      <c r="AL166" s="299" t="e">
        <f ca="1">+IF(AND(ISNUMBER(OFFSET('Sanitation Data'!$G$6,0,10*ROW('Sanitation Data'!G160))),'Data Summary'!DA166="Yes"),OFFSET('Sanitation Data'!$G$6,0,10*ROW('Sanitation Data'!G160)),NA())</f>
        <v>#N/A</v>
      </c>
      <c r="AM166" s="299" t="e">
        <f ca="1">+IF(AND(ISNUMBER(OFFSET('Sanitation Data'!$G$10,0,10*ROW('Sanitation Data'!G160))),'Data Summary'!DB166="Yes"),OFFSET('Sanitation Data'!$G$10,0,10*ROW('Sanitation Data'!G160)),NA())</f>
        <v>#N/A</v>
      </c>
      <c r="AN166" s="299" t="e">
        <f ca="1">+IF(AND(ISNUMBER(OFFSET('Sanitation Data'!$G$11,0,10*ROW('Sanitation Data'!G160))),'Data Summary'!DC166="Yes"),OFFSET('Sanitation Data'!$G$11,0,10*ROW('Sanitation Data'!G160)),NA())</f>
        <v>#N/A</v>
      </c>
      <c r="AO166" s="299" t="e">
        <f ca="1">+IF(AND(ISNUMBER(OFFSET('Sanitation Data'!$G$12,0,10*ROW('Sanitation Data'!G160))),'Data Summary'!DD166="Yes"),OFFSET('Sanitation Data'!$G$12,0,10*ROW('Sanitation Data'!G160)),NA())</f>
        <v>#N/A</v>
      </c>
      <c r="AP166" s="299" t="e">
        <f ca="1">+IF(AND(ISNUMBER(OFFSET('Sanitation Data'!$H$4,0,10*ROW('Sanitation Data'!H160))),'Data Summary'!DE166="Yes"),100-OFFSET('Sanitation Data'!$H$4,0,10*ROW('Sanitation Data'!H160)),NA())</f>
        <v>#N/A</v>
      </c>
      <c r="AQ166" s="299" t="e">
        <f ca="1">+IF(AND(ISNUMBER(OFFSET('Sanitation Data'!$H$6,0,10*ROW('Sanitation Data'!H160))),'Data Summary'!DF166="Yes"),OFFSET('Sanitation Data'!$H$6,0,10*ROW('Sanitation Data'!H160)),NA())</f>
        <v>#N/A</v>
      </c>
      <c r="AR166" s="299" t="e">
        <f ca="1">+IF(AND(ISNUMBER(OFFSET('Sanitation Data'!$H$10,0,10*ROW('Sanitation Data'!H160))),'Data Summary'!DG166="Yes"),OFFSET('Sanitation Data'!$H$10,0,10*ROW('Sanitation Data'!H160)),NA())</f>
        <v>#N/A</v>
      </c>
      <c r="AS166" s="299" t="e">
        <f ca="1">+IF(AND(ISNUMBER(OFFSET('Sanitation Data'!$H$11,0,10*ROW('Sanitation Data'!H160))),'Data Summary'!DH166="Yes"),OFFSET('Sanitation Data'!$H$11,0,10*ROW('Sanitation Data'!H160)),NA())</f>
        <v>#N/A</v>
      </c>
      <c r="AT166" s="299" t="e">
        <f ca="1">+IF(AND(ISNUMBER(OFFSET('Sanitation Data'!$H$12,0,10*ROW('Sanitation Data'!H160))),'Data Summary'!DI166="Yes"),OFFSET('Sanitation Data'!$H$12,0,10*ROW('Sanitation Data'!H160)),NA())</f>
        <v>#N/A</v>
      </c>
      <c r="AU166" s="299" t="e">
        <f ca="1">+IF(AND(ISNUMBER(OFFSET('Sanitation Data'!$I$4,0,10*ROW('Sanitation Data'!I160))),'Data Summary'!DJ166="Yes"),100-OFFSET('Sanitation Data'!$I$4,0,10*ROW('Sanitation Data'!I160)),NA())</f>
        <v>#N/A</v>
      </c>
      <c r="AV166" s="299" t="e">
        <f ca="1">+IF(AND(ISNUMBER(OFFSET('Sanitation Data'!$I$6,0,10*ROW('Sanitation Data'!I160))),'Data Summary'!DK166="Yes"),OFFSET('Sanitation Data'!$I$6,0,10*ROW('Sanitation Data'!I160)),NA())</f>
        <v>#N/A</v>
      </c>
      <c r="AW166" s="299" t="e">
        <f ca="1">+IF(AND(ISNUMBER(OFFSET('Sanitation Data'!$I$10,0,10*ROW('Sanitation Data'!I160))),'Data Summary'!DL166="Yes"),OFFSET('Sanitation Data'!$I$10,0,10*ROW('Sanitation Data'!I160)),NA())</f>
        <v>#N/A</v>
      </c>
      <c r="AX166" s="299" t="e">
        <f ca="1">+IF(AND(ISNUMBER(OFFSET('Sanitation Data'!$I$11,0,10*ROW('Sanitation Data'!I160))),'Data Summary'!DM166="Yes"),OFFSET('Sanitation Data'!$I$11,0,10*ROW('Sanitation Data'!I160)),NA())</f>
        <v>#N/A</v>
      </c>
      <c r="AY166" s="299" t="e">
        <f ca="1">+IF(AND(ISNUMBER(OFFSET('Sanitation Data'!$I$12,0,10*ROW('Sanitation Data'!I160))),'Data Summary'!DN166="Yes"),OFFSET('Sanitation Data'!$I$12,0,10*ROW('Sanitation Data'!I160)),NA())</f>
        <v>#N/A</v>
      </c>
      <c r="AZ166" s="300" t="e">
        <f ca="1">+IF(AND(ISNUMBER(OFFSET('Hygiene Data'!$D$5,0,10*ROW('Hygiene Data'!D160))),'Data Summary'!DO166="Yes"),OFFSET('Hygiene Data'!$D$5,0,10*ROW('Hygiene Data'!D160)),NA())</f>
        <v>#N/A</v>
      </c>
      <c r="BA166" s="300" t="e">
        <f ca="1">+IF(AND(ISNUMBER(OFFSET('Hygiene Data'!$D$7,0,10*ROW('Hygiene Data'!D160))),'Data Summary'!DP166="Yes"),OFFSET('Hygiene Data'!$D$7,0,10*ROW('Hygiene Data'!D160)),NA())</f>
        <v>#N/A</v>
      </c>
      <c r="BB166" s="300" t="e">
        <f ca="1">+IF(AND(ISNUMBER(OFFSET('Hygiene Data'!$D$9,0,10*ROW('Hygiene Data'!D160))),'Data Summary'!DQ166="Yes"),OFFSET('Hygiene Data'!$D$9,0,10*ROW('Hygiene Data'!D160)),NA())</f>
        <v>#N/A</v>
      </c>
      <c r="BC166" s="300" t="e">
        <f ca="1">+IF(AND(ISNUMBER(OFFSET('Hygiene Data'!$E$5,0,10*ROW('Hygiene Data'!E160))),'Data Summary'!DR166="Yes"),OFFSET('Hygiene Data'!$E$5,0,10*ROW('Hygiene Data'!E160)),NA())</f>
        <v>#N/A</v>
      </c>
      <c r="BD166" s="300" t="e">
        <f ca="1">+IF(AND(ISNUMBER(OFFSET('Hygiene Data'!$E$7,0,10*ROW('Hygiene Data'!E160))),'Data Summary'!DS166="Yes"),OFFSET('Hygiene Data'!$E$7,0,10*ROW('Hygiene Data'!E160)),NA())</f>
        <v>#N/A</v>
      </c>
      <c r="BE166" s="300" t="e">
        <f ca="1">+IF(AND(ISNUMBER(OFFSET('Hygiene Data'!$E$9,0,10*ROW('Hygiene Data'!E160))),'Data Summary'!DT166="Yes"),OFFSET('Hygiene Data'!$E$9,0,10*ROW('Hygiene Data'!E160)),NA())</f>
        <v>#N/A</v>
      </c>
      <c r="BF166" s="300" t="e">
        <f ca="1">+IF(AND(ISNUMBER(OFFSET('Hygiene Data'!$F$5,0,10*ROW('Hygiene Data'!F160))),'Data Summary'!DU166="Yes"),OFFSET('Hygiene Data'!$F$5,0,10*ROW('Hygiene Data'!F160)),NA())</f>
        <v>#N/A</v>
      </c>
      <c r="BG166" s="300" t="e">
        <f ca="1">+IF(AND(ISNUMBER(OFFSET('Hygiene Data'!$F$7,0,10*ROW('Hygiene Data'!F160))),'Data Summary'!DV166="Yes"),OFFSET('Hygiene Data'!$F$7,0,10*ROW('Hygiene Data'!F160)),NA())</f>
        <v>#N/A</v>
      </c>
      <c r="BH166" s="300" t="e">
        <f ca="1">+IF(AND(ISNUMBER(OFFSET('Hygiene Data'!$F$9,0,10*ROW('Hygiene Data'!F160))),'Data Summary'!DW166="Yes"),OFFSET('Hygiene Data'!$F$9,0,10*ROW('Hygiene Data'!F160)),NA())</f>
        <v>#N/A</v>
      </c>
      <c r="BI166" s="300" t="e">
        <f ca="1">+IF(AND(ISNUMBER(OFFSET('Hygiene Data'!$G$5,0,10*ROW('Hygiene Data'!G160))),'Data Summary'!DX166="Yes"),OFFSET('Hygiene Data'!$G$5,0,10*ROW('Hygiene Data'!G160)),NA())</f>
        <v>#N/A</v>
      </c>
      <c r="BJ166" s="300" t="e">
        <f ca="1">+IF(AND(ISNUMBER(OFFSET('Hygiene Data'!$G$7,0,10*ROW('Hygiene Data'!G160))),'Data Summary'!DY166="Yes"),OFFSET('Hygiene Data'!$G$7,0,10*ROW('Hygiene Data'!G160)),NA())</f>
        <v>#N/A</v>
      </c>
      <c r="BK166" s="300" t="e">
        <f ca="1">+IF(AND(ISNUMBER(OFFSET('Hygiene Data'!$G$9,0,10*ROW('Hygiene Data'!G160))),'Data Summary'!DZ166="Yes"),OFFSET('Hygiene Data'!$G$9,0,10*ROW('Hygiene Data'!G160)),NA())</f>
        <v>#N/A</v>
      </c>
      <c r="BL166" s="300" t="e">
        <f ca="1">+IF(AND(ISNUMBER(OFFSET('Hygiene Data'!$H$5,0,10*ROW('Hygiene Data'!H160))),'Data Summary'!EA166="Yes"),OFFSET('Hygiene Data'!$H$5,0,10*ROW('Hygiene Data'!H160)),NA())</f>
        <v>#N/A</v>
      </c>
      <c r="BM166" s="300" t="e">
        <f ca="1">+IF(AND(ISNUMBER(OFFSET('Hygiene Data'!$H$7,0,10*ROW('Hygiene Data'!H160))),'Data Summary'!EB166="Yes"),OFFSET('Hygiene Data'!$H$7,0,10*ROW('Hygiene Data'!H160)),NA())</f>
        <v>#N/A</v>
      </c>
      <c r="BN166" s="300" t="e">
        <f ca="1">+IF(AND(ISNUMBER(OFFSET('Hygiene Data'!$H$9,0,10*ROW('Hygiene Data'!H160))),'Data Summary'!EC166="Yes"),OFFSET('Hygiene Data'!$H$9,0,10*ROW('Hygiene Data'!H160)),NA())</f>
        <v>#N/A</v>
      </c>
      <c r="BO166" s="300" t="e">
        <f ca="1">+IF(AND(ISNUMBER(OFFSET('Hygiene Data'!$I$5,0,10*ROW('Hygiene Data'!I160))),'Data Summary'!ED166="Yes"),OFFSET('Hygiene Data'!$I$5,0,10*ROW('Hygiene Data'!I160)),NA())</f>
        <v>#N/A</v>
      </c>
      <c r="BP166" s="300" t="e">
        <f ca="1">+IF(AND(ISNUMBER(OFFSET('Hygiene Data'!$I$7,0,10*ROW('Hygiene Data'!I160))),'Data Summary'!EE166="Yes"),OFFSET('Hygiene Data'!$I$7,0,10*ROW('Hygiene Data'!I160)),NA())</f>
        <v>#N/A</v>
      </c>
      <c r="BQ166" s="300" t="e">
        <f ca="1">+IF(AND(ISNUMBER(OFFSET('Hygiene Data'!$I$9,0,10*ROW('Hygiene Data'!I160))),'Data Summary'!EF166="Yes"),OFFSET('Hygiene Data'!$I$9,0,10*ROW('Hygiene Data'!I160)),NA())</f>
        <v>#N/A</v>
      </c>
    </row>
    <row r="167" spans="1:69" x14ac:dyDescent="0.2">
      <c r="A167" s="296" t="e">
        <f ca="1">+RIGHT('Data Summary'!A167,LEN('Data Summary'!A167)-9)</f>
        <v>#VALUE!</v>
      </c>
      <c r="B167" s="270" t="str">
        <f ca="1">+IF(ISTEXT('Data Summary'!B167),'Data Summary'!B167,"")</f>
        <v/>
      </c>
      <c r="C167" s="297" t="e">
        <f ca="1">+VALUE('Data Summary'!C167)</f>
        <v>#VALUE!</v>
      </c>
      <c r="D167" s="298" t="e">
        <f ca="1">+IF(AND(ISNUMBER(OFFSET('Water Data'!$D$4,0,10*ROW('Water Data'!D161))),'Data Summary'!BS167="Yes"),100-OFFSET('Water Data'!$D$4,0,10*ROW('Water Data'!D161)),NA())</f>
        <v>#N/A</v>
      </c>
      <c r="E167" s="298" t="e">
        <f ca="1">+IF(AND(ISNUMBER(OFFSET('Water Data'!$D$6,0,10*ROW('Water Data'!D161))),'Data Summary'!BT167="Yes"),OFFSET('Water Data'!$D$6,0,10*ROW('Water Data'!D161)),NA())</f>
        <v>#N/A</v>
      </c>
      <c r="F167" s="298" t="e">
        <f ca="1">+IF(AND(ISNUMBER(OFFSET('Water Data'!$D$9,0,10*ROW('Water Data'!D161))),'Data Summary'!BU167="Yes"),OFFSET('Water Data'!$D$9,0,10*ROW('Water Data'!D161)),NA())</f>
        <v>#N/A</v>
      </c>
      <c r="G167" s="298" t="e">
        <f ca="1">+IF(AND(ISNUMBER(OFFSET('Water Data'!$E$4,0,10*ROW('Water Data'!E161))),'Data Summary'!BV167="Yes"),100-OFFSET('Water Data'!$E$4,0,10*ROW('Water Data'!E161)),NA())</f>
        <v>#N/A</v>
      </c>
      <c r="H167" s="298" t="e">
        <f ca="1">+IF(AND(ISNUMBER(OFFSET('Water Data'!$E$6,0,10*ROW('Water Data'!E161))),'Data Summary'!BW167="Yes"),OFFSET('Water Data'!$E$6,0,10*ROW('Water Data'!E161)),NA())</f>
        <v>#N/A</v>
      </c>
      <c r="I167" s="298" t="e">
        <f ca="1">+IF(AND(ISNUMBER(OFFSET('Water Data'!$E$9,0,10*ROW('Water Data'!E161))),'Data Summary'!BX167="Yes"),OFFSET('Water Data'!$E$9,0,10*ROW('Water Data'!E161)),NA())</f>
        <v>#N/A</v>
      </c>
      <c r="J167" s="298" t="e">
        <f ca="1">+IF(AND(ISNUMBER(OFFSET('Water Data'!$F$4,0,10*ROW('Water Data'!F161))),'Data Summary'!BY167="Yes"),100-OFFSET('Water Data'!$F$4,0,10*ROW('Water Data'!F161)),NA())</f>
        <v>#N/A</v>
      </c>
      <c r="K167" s="298" t="e">
        <f ca="1">+IF(AND(ISNUMBER(OFFSET('Water Data'!$F$6,0,10*ROW('Water Data'!F161))),'Data Summary'!BZ167="Yes"),OFFSET('Water Data'!$F$6,0,10*ROW('Water Data'!F161)),NA())</f>
        <v>#N/A</v>
      </c>
      <c r="L167" s="298" t="e">
        <f ca="1">+IF(AND(ISNUMBER(OFFSET('Water Data'!$F$9,0,10*ROW('Water Data'!F161))),'Data Summary'!CA167="Yes"),OFFSET('Water Data'!$F$9,0,10*ROW('Water Data'!F161)),NA())</f>
        <v>#N/A</v>
      </c>
      <c r="M167" s="298" t="e">
        <f ca="1">+IF(AND(ISNUMBER(OFFSET('Water Data'!$G$4,0,10*ROW('Water Data'!G161))),'Data Summary'!CB167="Yes"),100-OFFSET('Water Data'!$G$4,0,10*ROW('Water Data'!G161)),NA())</f>
        <v>#N/A</v>
      </c>
      <c r="N167" s="298" t="e">
        <f ca="1">+IF(AND(ISNUMBER(OFFSET('Water Data'!$G$6,0,10*ROW('Water Data'!G161))),'Data Summary'!CC167="Yes"),OFFSET('Water Data'!$G$6,0,10*ROW('Water Data'!G161)),NA())</f>
        <v>#N/A</v>
      </c>
      <c r="O167" s="298" t="e">
        <f ca="1">+IF(AND(ISNUMBER(OFFSET('Water Data'!$G$9,0,10*ROW('Water Data'!G161))),'Data Summary'!CD167="Yes"),OFFSET('Water Data'!$G$9,0,10*ROW('Water Data'!G161)),NA())</f>
        <v>#N/A</v>
      </c>
      <c r="P167" s="298" t="e">
        <f ca="1">+IF(AND(ISNUMBER(OFFSET('Water Data'!$H$4,0,10*ROW('Water Data'!H161))),'Data Summary'!CE167="Yes"),100-OFFSET('Water Data'!$H$4,0,10*ROW('Water Data'!H161)),NA())</f>
        <v>#N/A</v>
      </c>
      <c r="Q167" s="298" t="e">
        <f ca="1">+IF(AND(ISNUMBER(OFFSET('Water Data'!$H$6,0,10*ROW('Water Data'!H161))),'Data Summary'!CF167="Yes"),OFFSET('Water Data'!$H$6,0,10*ROW('Water Data'!H161)),NA())</f>
        <v>#N/A</v>
      </c>
      <c r="R167" s="298" t="e">
        <f ca="1">+IF(AND(ISNUMBER(OFFSET('Water Data'!$H$9,0,10*ROW('Water Data'!H161))),'Data Summary'!CG167="Yes"),OFFSET('Water Data'!$H$9,0,10*ROW('Water Data'!H161)),NA())</f>
        <v>#N/A</v>
      </c>
      <c r="S167" s="298" t="e">
        <f ca="1">+IF(AND(ISNUMBER(OFFSET('Water Data'!$I$4,0,10*ROW('Water Data'!I161))),'Data Summary'!CH167="Yes"),100-OFFSET('Water Data'!$I$4,0,10*ROW('Water Data'!I161)),NA())</f>
        <v>#N/A</v>
      </c>
      <c r="T167" s="298" t="e">
        <f ca="1">+IF(AND(ISNUMBER(OFFSET('Water Data'!$I$6,0,10*ROW('Water Data'!I161))),'Data Summary'!CI167="Yes"),OFFSET('Water Data'!$I$6,0,10*ROW('Water Data'!I161)),NA())</f>
        <v>#N/A</v>
      </c>
      <c r="U167" s="298" t="e">
        <f ca="1">+IF(AND(ISNUMBER(OFFSET('Water Data'!$I$9,0,10*ROW('Water Data'!I161))),'Data Summary'!CJ167="Yes"),OFFSET('Water Data'!$I$9,0,10*ROW('Water Data'!I161)),NA())</f>
        <v>#N/A</v>
      </c>
      <c r="V167" s="299" t="e">
        <f ca="1">+IF(AND(ISNUMBER(OFFSET('Sanitation Data'!$D$4,0,10*ROW('Sanitation Data'!D161))),'Data Summary'!CK167="Yes"),100-OFFSET('Sanitation Data'!$D$4,0,10*ROW('Sanitation Data'!D161)),NA())</f>
        <v>#N/A</v>
      </c>
      <c r="W167" s="299" t="e">
        <f ca="1">+IF(AND(ISNUMBER(OFFSET('Sanitation Data'!$D$6,0,10*ROW('Sanitation Data'!D161))),'Data Summary'!CL167="Yes"),OFFSET('Sanitation Data'!$D$6,0,10*ROW('Sanitation Data'!D161)),NA())</f>
        <v>#N/A</v>
      </c>
      <c r="X167" s="299" t="e">
        <f ca="1">+IF(AND(ISNUMBER(OFFSET('Sanitation Data'!$D$10,0,10*ROW('Sanitation Data'!D161))),'Data Summary'!CM167="Yes"),OFFSET('Sanitation Data'!$D$10,0,10*ROW('Sanitation Data'!D161)),NA())</f>
        <v>#N/A</v>
      </c>
      <c r="Y167" s="299" t="e">
        <f ca="1">+IF(AND(ISNUMBER(OFFSET('Sanitation Data'!$D$11,0,10*ROW('Sanitation Data'!D161))),'Data Summary'!CN167="Yes"),OFFSET('Sanitation Data'!$D$11,0,10*ROW('Sanitation Data'!D161)),NA())</f>
        <v>#N/A</v>
      </c>
      <c r="Z167" s="299" t="e">
        <f ca="1">+IF(AND(ISNUMBER(OFFSET('Sanitation Data'!$D$12,0,10*ROW('Sanitation Data'!D161))),'Data Summary'!CO167="Yes"),OFFSET('Sanitation Data'!$D$12,0,10*ROW('Sanitation Data'!D161)),NA())</f>
        <v>#N/A</v>
      </c>
      <c r="AA167" s="299" t="e">
        <f ca="1">+IF(AND(ISNUMBER(OFFSET('Sanitation Data'!$E$4,0,10*ROW('Sanitation Data'!E161))),'Data Summary'!CP167="Yes"),100-OFFSET('Sanitation Data'!$E$4,0,10*ROW('Sanitation Data'!E161)),NA())</f>
        <v>#N/A</v>
      </c>
      <c r="AB167" s="299" t="e">
        <f ca="1">+IF(AND(ISNUMBER(OFFSET('Sanitation Data'!$E$6,0,10*ROW('Sanitation Data'!E161))),'Data Summary'!CQ167="Yes"),OFFSET('Sanitation Data'!$E$6,0,10*ROW('Sanitation Data'!E161)),NA())</f>
        <v>#N/A</v>
      </c>
      <c r="AC167" s="299" t="e">
        <f ca="1">+IF(AND(ISNUMBER(OFFSET('Sanitation Data'!$E$10,0,10*ROW('Sanitation Data'!E161))),'Data Summary'!CR167="Yes"),OFFSET('Sanitation Data'!$E$10,0,10*ROW('Sanitation Data'!E161)),NA())</f>
        <v>#N/A</v>
      </c>
      <c r="AD167" s="299" t="e">
        <f ca="1">+IF(AND(ISNUMBER(OFFSET('Sanitation Data'!$E$11,0,10*ROW('Sanitation Data'!E161))),'Data Summary'!CS167="Yes"),OFFSET('Sanitation Data'!$E$11,0,10*ROW('Sanitation Data'!E161)),NA())</f>
        <v>#N/A</v>
      </c>
      <c r="AE167" s="299" t="e">
        <f ca="1">+IF(AND(ISNUMBER(OFFSET('Sanitation Data'!$E$12,0,10*ROW('Sanitation Data'!E161))),'Data Summary'!CT167="Yes"),OFFSET('Sanitation Data'!$E$12,0,10*ROW('Sanitation Data'!E161)),NA())</f>
        <v>#N/A</v>
      </c>
      <c r="AF167" s="299" t="e">
        <f ca="1">+IF(AND(ISNUMBER(OFFSET('Sanitation Data'!$F$4,0,10*ROW('Sanitation Data'!F161))),'Data Summary'!CU167="Yes"),100-OFFSET('Sanitation Data'!$F$4,0,10*ROW('Sanitation Data'!F161)),NA())</f>
        <v>#N/A</v>
      </c>
      <c r="AG167" s="299" t="e">
        <f ca="1">+IF(AND(ISNUMBER(OFFSET('Sanitation Data'!$F$6,0,10*ROW('Sanitation Data'!F161))),'Data Summary'!CV167="Yes"),OFFSET('Sanitation Data'!$F$6,0,10*ROW('Sanitation Data'!F161)),NA())</f>
        <v>#N/A</v>
      </c>
      <c r="AH167" s="299" t="e">
        <f ca="1">+IF(AND(ISNUMBER(OFFSET('Sanitation Data'!$F$10,0,10*ROW('Sanitation Data'!F161))),'Data Summary'!CW167="Yes"),OFFSET('Sanitation Data'!$F$10,0,10*ROW('Sanitation Data'!F161)),NA())</f>
        <v>#N/A</v>
      </c>
      <c r="AI167" s="299" t="e">
        <f ca="1">+IF(AND(ISNUMBER(OFFSET('Sanitation Data'!$F$11,0,10*ROW('Sanitation Data'!F161))),'Data Summary'!CX167="Yes"),OFFSET('Sanitation Data'!$F$11,0,10*ROW('Sanitation Data'!F161)),NA())</f>
        <v>#N/A</v>
      </c>
      <c r="AJ167" s="299" t="e">
        <f ca="1">+IF(AND(ISNUMBER(OFFSET('Sanitation Data'!$F$12,0,10*ROW('Sanitation Data'!F161))),'Data Summary'!CY167="Yes"),OFFSET('Sanitation Data'!$F$12,0,10*ROW('Sanitation Data'!F161)),NA())</f>
        <v>#N/A</v>
      </c>
      <c r="AK167" s="299" t="e">
        <f ca="1">+IF(AND(ISNUMBER(OFFSET('Sanitation Data'!$G$4,0,10*ROW('Sanitation Data'!G161))),'Data Summary'!CZ167="Yes"),100-OFFSET('Sanitation Data'!$G$4,0,10*ROW('Sanitation Data'!G161)),NA())</f>
        <v>#N/A</v>
      </c>
      <c r="AL167" s="299" t="e">
        <f ca="1">+IF(AND(ISNUMBER(OFFSET('Sanitation Data'!$G$6,0,10*ROW('Sanitation Data'!G161))),'Data Summary'!DA167="Yes"),OFFSET('Sanitation Data'!$G$6,0,10*ROW('Sanitation Data'!G161)),NA())</f>
        <v>#N/A</v>
      </c>
      <c r="AM167" s="299" t="e">
        <f ca="1">+IF(AND(ISNUMBER(OFFSET('Sanitation Data'!$G$10,0,10*ROW('Sanitation Data'!G161))),'Data Summary'!DB167="Yes"),OFFSET('Sanitation Data'!$G$10,0,10*ROW('Sanitation Data'!G161)),NA())</f>
        <v>#N/A</v>
      </c>
      <c r="AN167" s="299" t="e">
        <f ca="1">+IF(AND(ISNUMBER(OFFSET('Sanitation Data'!$G$11,0,10*ROW('Sanitation Data'!G161))),'Data Summary'!DC167="Yes"),OFFSET('Sanitation Data'!$G$11,0,10*ROW('Sanitation Data'!G161)),NA())</f>
        <v>#N/A</v>
      </c>
      <c r="AO167" s="299" t="e">
        <f ca="1">+IF(AND(ISNUMBER(OFFSET('Sanitation Data'!$G$12,0,10*ROW('Sanitation Data'!G161))),'Data Summary'!DD167="Yes"),OFFSET('Sanitation Data'!$G$12,0,10*ROW('Sanitation Data'!G161)),NA())</f>
        <v>#N/A</v>
      </c>
      <c r="AP167" s="299" t="e">
        <f ca="1">+IF(AND(ISNUMBER(OFFSET('Sanitation Data'!$H$4,0,10*ROW('Sanitation Data'!H161))),'Data Summary'!DE167="Yes"),100-OFFSET('Sanitation Data'!$H$4,0,10*ROW('Sanitation Data'!H161)),NA())</f>
        <v>#N/A</v>
      </c>
      <c r="AQ167" s="299" t="e">
        <f ca="1">+IF(AND(ISNUMBER(OFFSET('Sanitation Data'!$H$6,0,10*ROW('Sanitation Data'!H161))),'Data Summary'!DF167="Yes"),OFFSET('Sanitation Data'!$H$6,0,10*ROW('Sanitation Data'!H161)),NA())</f>
        <v>#N/A</v>
      </c>
      <c r="AR167" s="299" t="e">
        <f ca="1">+IF(AND(ISNUMBER(OFFSET('Sanitation Data'!$H$10,0,10*ROW('Sanitation Data'!H161))),'Data Summary'!DG167="Yes"),OFFSET('Sanitation Data'!$H$10,0,10*ROW('Sanitation Data'!H161)),NA())</f>
        <v>#N/A</v>
      </c>
      <c r="AS167" s="299" t="e">
        <f ca="1">+IF(AND(ISNUMBER(OFFSET('Sanitation Data'!$H$11,0,10*ROW('Sanitation Data'!H161))),'Data Summary'!DH167="Yes"),OFFSET('Sanitation Data'!$H$11,0,10*ROW('Sanitation Data'!H161)),NA())</f>
        <v>#N/A</v>
      </c>
      <c r="AT167" s="299" t="e">
        <f ca="1">+IF(AND(ISNUMBER(OFFSET('Sanitation Data'!$H$12,0,10*ROW('Sanitation Data'!H161))),'Data Summary'!DI167="Yes"),OFFSET('Sanitation Data'!$H$12,0,10*ROW('Sanitation Data'!H161)),NA())</f>
        <v>#N/A</v>
      </c>
      <c r="AU167" s="299" t="e">
        <f ca="1">+IF(AND(ISNUMBER(OFFSET('Sanitation Data'!$I$4,0,10*ROW('Sanitation Data'!I161))),'Data Summary'!DJ167="Yes"),100-OFFSET('Sanitation Data'!$I$4,0,10*ROW('Sanitation Data'!I161)),NA())</f>
        <v>#N/A</v>
      </c>
      <c r="AV167" s="299" t="e">
        <f ca="1">+IF(AND(ISNUMBER(OFFSET('Sanitation Data'!$I$6,0,10*ROW('Sanitation Data'!I161))),'Data Summary'!DK167="Yes"),OFFSET('Sanitation Data'!$I$6,0,10*ROW('Sanitation Data'!I161)),NA())</f>
        <v>#N/A</v>
      </c>
      <c r="AW167" s="299" t="e">
        <f ca="1">+IF(AND(ISNUMBER(OFFSET('Sanitation Data'!$I$10,0,10*ROW('Sanitation Data'!I161))),'Data Summary'!DL167="Yes"),OFFSET('Sanitation Data'!$I$10,0,10*ROW('Sanitation Data'!I161)),NA())</f>
        <v>#N/A</v>
      </c>
      <c r="AX167" s="299" t="e">
        <f ca="1">+IF(AND(ISNUMBER(OFFSET('Sanitation Data'!$I$11,0,10*ROW('Sanitation Data'!I161))),'Data Summary'!DM167="Yes"),OFFSET('Sanitation Data'!$I$11,0,10*ROW('Sanitation Data'!I161)),NA())</f>
        <v>#N/A</v>
      </c>
      <c r="AY167" s="299" t="e">
        <f ca="1">+IF(AND(ISNUMBER(OFFSET('Sanitation Data'!$I$12,0,10*ROW('Sanitation Data'!I161))),'Data Summary'!DN167="Yes"),OFFSET('Sanitation Data'!$I$12,0,10*ROW('Sanitation Data'!I161)),NA())</f>
        <v>#N/A</v>
      </c>
      <c r="AZ167" s="300" t="e">
        <f ca="1">+IF(AND(ISNUMBER(OFFSET('Hygiene Data'!$D$5,0,10*ROW('Hygiene Data'!D161))),'Data Summary'!DO167="Yes"),OFFSET('Hygiene Data'!$D$5,0,10*ROW('Hygiene Data'!D161)),NA())</f>
        <v>#N/A</v>
      </c>
      <c r="BA167" s="300" t="e">
        <f ca="1">+IF(AND(ISNUMBER(OFFSET('Hygiene Data'!$D$7,0,10*ROW('Hygiene Data'!D161))),'Data Summary'!DP167="Yes"),OFFSET('Hygiene Data'!$D$7,0,10*ROW('Hygiene Data'!D161)),NA())</f>
        <v>#N/A</v>
      </c>
      <c r="BB167" s="300" t="e">
        <f ca="1">+IF(AND(ISNUMBER(OFFSET('Hygiene Data'!$D$9,0,10*ROW('Hygiene Data'!D161))),'Data Summary'!DQ167="Yes"),OFFSET('Hygiene Data'!$D$9,0,10*ROW('Hygiene Data'!D161)),NA())</f>
        <v>#N/A</v>
      </c>
      <c r="BC167" s="300" t="e">
        <f ca="1">+IF(AND(ISNUMBER(OFFSET('Hygiene Data'!$E$5,0,10*ROW('Hygiene Data'!E161))),'Data Summary'!DR167="Yes"),OFFSET('Hygiene Data'!$E$5,0,10*ROW('Hygiene Data'!E161)),NA())</f>
        <v>#N/A</v>
      </c>
      <c r="BD167" s="300" t="e">
        <f ca="1">+IF(AND(ISNUMBER(OFFSET('Hygiene Data'!$E$7,0,10*ROW('Hygiene Data'!E161))),'Data Summary'!DS167="Yes"),OFFSET('Hygiene Data'!$E$7,0,10*ROW('Hygiene Data'!E161)),NA())</f>
        <v>#N/A</v>
      </c>
      <c r="BE167" s="300" t="e">
        <f ca="1">+IF(AND(ISNUMBER(OFFSET('Hygiene Data'!$E$9,0,10*ROW('Hygiene Data'!E161))),'Data Summary'!DT167="Yes"),OFFSET('Hygiene Data'!$E$9,0,10*ROW('Hygiene Data'!E161)),NA())</f>
        <v>#N/A</v>
      </c>
      <c r="BF167" s="300" t="e">
        <f ca="1">+IF(AND(ISNUMBER(OFFSET('Hygiene Data'!$F$5,0,10*ROW('Hygiene Data'!F161))),'Data Summary'!DU167="Yes"),OFFSET('Hygiene Data'!$F$5,0,10*ROW('Hygiene Data'!F161)),NA())</f>
        <v>#N/A</v>
      </c>
      <c r="BG167" s="300" t="e">
        <f ca="1">+IF(AND(ISNUMBER(OFFSET('Hygiene Data'!$F$7,0,10*ROW('Hygiene Data'!F161))),'Data Summary'!DV167="Yes"),OFFSET('Hygiene Data'!$F$7,0,10*ROW('Hygiene Data'!F161)),NA())</f>
        <v>#N/A</v>
      </c>
      <c r="BH167" s="300" t="e">
        <f ca="1">+IF(AND(ISNUMBER(OFFSET('Hygiene Data'!$F$9,0,10*ROW('Hygiene Data'!F161))),'Data Summary'!DW167="Yes"),OFFSET('Hygiene Data'!$F$9,0,10*ROW('Hygiene Data'!F161)),NA())</f>
        <v>#N/A</v>
      </c>
      <c r="BI167" s="300" t="e">
        <f ca="1">+IF(AND(ISNUMBER(OFFSET('Hygiene Data'!$G$5,0,10*ROW('Hygiene Data'!G161))),'Data Summary'!DX167="Yes"),OFFSET('Hygiene Data'!$G$5,0,10*ROW('Hygiene Data'!G161)),NA())</f>
        <v>#N/A</v>
      </c>
      <c r="BJ167" s="300" t="e">
        <f ca="1">+IF(AND(ISNUMBER(OFFSET('Hygiene Data'!$G$7,0,10*ROW('Hygiene Data'!G161))),'Data Summary'!DY167="Yes"),OFFSET('Hygiene Data'!$G$7,0,10*ROW('Hygiene Data'!G161)),NA())</f>
        <v>#N/A</v>
      </c>
      <c r="BK167" s="300" t="e">
        <f ca="1">+IF(AND(ISNUMBER(OFFSET('Hygiene Data'!$G$9,0,10*ROW('Hygiene Data'!G161))),'Data Summary'!DZ167="Yes"),OFFSET('Hygiene Data'!$G$9,0,10*ROW('Hygiene Data'!G161)),NA())</f>
        <v>#N/A</v>
      </c>
      <c r="BL167" s="300" t="e">
        <f ca="1">+IF(AND(ISNUMBER(OFFSET('Hygiene Data'!$H$5,0,10*ROW('Hygiene Data'!H161))),'Data Summary'!EA167="Yes"),OFFSET('Hygiene Data'!$H$5,0,10*ROW('Hygiene Data'!H161)),NA())</f>
        <v>#N/A</v>
      </c>
      <c r="BM167" s="300" t="e">
        <f ca="1">+IF(AND(ISNUMBER(OFFSET('Hygiene Data'!$H$7,0,10*ROW('Hygiene Data'!H161))),'Data Summary'!EB167="Yes"),OFFSET('Hygiene Data'!$H$7,0,10*ROW('Hygiene Data'!H161)),NA())</f>
        <v>#N/A</v>
      </c>
      <c r="BN167" s="300" t="e">
        <f ca="1">+IF(AND(ISNUMBER(OFFSET('Hygiene Data'!$H$9,0,10*ROW('Hygiene Data'!H161))),'Data Summary'!EC167="Yes"),OFFSET('Hygiene Data'!$H$9,0,10*ROW('Hygiene Data'!H161)),NA())</f>
        <v>#N/A</v>
      </c>
      <c r="BO167" s="300" t="e">
        <f ca="1">+IF(AND(ISNUMBER(OFFSET('Hygiene Data'!$I$5,0,10*ROW('Hygiene Data'!I161))),'Data Summary'!ED167="Yes"),OFFSET('Hygiene Data'!$I$5,0,10*ROW('Hygiene Data'!I161)),NA())</f>
        <v>#N/A</v>
      </c>
      <c r="BP167" s="300" t="e">
        <f ca="1">+IF(AND(ISNUMBER(OFFSET('Hygiene Data'!$I$7,0,10*ROW('Hygiene Data'!I161))),'Data Summary'!EE167="Yes"),OFFSET('Hygiene Data'!$I$7,0,10*ROW('Hygiene Data'!I161)),NA())</f>
        <v>#N/A</v>
      </c>
      <c r="BQ167" s="300" t="e">
        <f ca="1">+IF(AND(ISNUMBER(OFFSET('Hygiene Data'!$I$9,0,10*ROW('Hygiene Data'!I161))),'Data Summary'!EF167="Yes"),OFFSET('Hygiene Data'!$I$9,0,10*ROW('Hygiene Data'!I161)),NA())</f>
        <v>#N/A</v>
      </c>
    </row>
    <row r="168" spans="1:69" x14ac:dyDescent="0.2">
      <c r="A168" s="296" t="e">
        <f ca="1">+RIGHT('Data Summary'!A168,LEN('Data Summary'!A168)-9)</f>
        <v>#VALUE!</v>
      </c>
      <c r="B168" s="270" t="str">
        <f ca="1">+IF(ISTEXT('Data Summary'!B168),'Data Summary'!B168,"")</f>
        <v/>
      </c>
      <c r="C168" s="297" t="e">
        <f ca="1">+VALUE('Data Summary'!C168)</f>
        <v>#VALUE!</v>
      </c>
      <c r="D168" s="298" t="e">
        <f ca="1">+IF(AND(ISNUMBER(OFFSET('Water Data'!$D$4,0,10*ROW('Water Data'!D162))),'Data Summary'!BS168="Yes"),100-OFFSET('Water Data'!$D$4,0,10*ROW('Water Data'!D162)),NA())</f>
        <v>#N/A</v>
      </c>
      <c r="E168" s="298" t="e">
        <f ca="1">+IF(AND(ISNUMBER(OFFSET('Water Data'!$D$6,0,10*ROW('Water Data'!D162))),'Data Summary'!BT168="Yes"),OFFSET('Water Data'!$D$6,0,10*ROW('Water Data'!D162)),NA())</f>
        <v>#N/A</v>
      </c>
      <c r="F168" s="298" t="e">
        <f ca="1">+IF(AND(ISNUMBER(OFFSET('Water Data'!$D$9,0,10*ROW('Water Data'!D162))),'Data Summary'!BU168="Yes"),OFFSET('Water Data'!$D$9,0,10*ROW('Water Data'!D162)),NA())</f>
        <v>#N/A</v>
      </c>
      <c r="G168" s="298" t="e">
        <f ca="1">+IF(AND(ISNUMBER(OFFSET('Water Data'!$E$4,0,10*ROW('Water Data'!E162))),'Data Summary'!BV168="Yes"),100-OFFSET('Water Data'!$E$4,0,10*ROW('Water Data'!E162)),NA())</f>
        <v>#N/A</v>
      </c>
      <c r="H168" s="298" t="e">
        <f ca="1">+IF(AND(ISNUMBER(OFFSET('Water Data'!$E$6,0,10*ROW('Water Data'!E162))),'Data Summary'!BW168="Yes"),OFFSET('Water Data'!$E$6,0,10*ROW('Water Data'!E162)),NA())</f>
        <v>#N/A</v>
      </c>
      <c r="I168" s="298" t="e">
        <f ca="1">+IF(AND(ISNUMBER(OFFSET('Water Data'!$E$9,0,10*ROW('Water Data'!E162))),'Data Summary'!BX168="Yes"),OFFSET('Water Data'!$E$9,0,10*ROW('Water Data'!E162)),NA())</f>
        <v>#N/A</v>
      </c>
      <c r="J168" s="298" t="e">
        <f ca="1">+IF(AND(ISNUMBER(OFFSET('Water Data'!$F$4,0,10*ROW('Water Data'!F162))),'Data Summary'!BY168="Yes"),100-OFFSET('Water Data'!$F$4,0,10*ROW('Water Data'!F162)),NA())</f>
        <v>#N/A</v>
      </c>
      <c r="K168" s="298" t="e">
        <f ca="1">+IF(AND(ISNUMBER(OFFSET('Water Data'!$F$6,0,10*ROW('Water Data'!F162))),'Data Summary'!BZ168="Yes"),OFFSET('Water Data'!$F$6,0,10*ROW('Water Data'!F162)),NA())</f>
        <v>#N/A</v>
      </c>
      <c r="L168" s="298" t="e">
        <f ca="1">+IF(AND(ISNUMBER(OFFSET('Water Data'!$F$9,0,10*ROW('Water Data'!F162))),'Data Summary'!CA168="Yes"),OFFSET('Water Data'!$F$9,0,10*ROW('Water Data'!F162)),NA())</f>
        <v>#N/A</v>
      </c>
      <c r="M168" s="298" t="e">
        <f ca="1">+IF(AND(ISNUMBER(OFFSET('Water Data'!$G$4,0,10*ROW('Water Data'!G162))),'Data Summary'!CB168="Yes"),100-OFFSET('Water Data'!$G$4,0,10*ROW('Water Data'!G162)),NA())</f>
        <v>#N/A</v>
      </c>
      <c r="N168" s="298" t="e">
        <f ca="1">+IF(AND(ISNUMBER(OFFSET('Water Data'!$G$6,0,10*ROW('Water Data'!G162))),'Data Summary'!CC168="Yes"),OFFSET('Water Data'!$G$6,0,10*ROW('Water Data'!G162)),NA())</f>
        <v>#N/A</v>
      </c>
      <c r="O168" s="298" t="e">
        <f ca="1">+IF(AND(ISNUMBER(OFFSET('Water Data'!$G$9,0,10*ROW('Water Data'!G162))),'Data Summary'!CD168="Yes"),OFFSET('Water Data'!$G$9,0,10*ROW('Water Data'!G162)),NA())</f>
        <v>#N/A</v>
      </c>
      <c r="P168" s="298" t="e">
        <f ca="1">+IF(AND(ISNUMBER(OFFSET('Water Data'!$H$4,0,10*ROW('Water Data'!H162))),'Data Summary'!CE168="Yes"),100-OFFSET('Water Data'!$H$4,0,10*ROW('Water Data'!H162)),NA())</f>
        <v>#N/A</v>
      </c>
      <c r="Q168" s="298" t="e">
        <f ca="1">+IF(AND(ISNUMBER(OFFSET('Water Data'!$H$6,0,10*ROW('Water Data'!H162))),'Data Summary'!CF168="Yes"),OFFSET('Water Data'!$H$6,0,10*ROW('Water Data'!H162)),NA())</f>
        <v>#N/A</v>
      </c>
      <c r="R168" s="298" t="e">
        <f ca="1">+IF(AND(ISNUMBER(OFFSET('Water Data'!$H$9,0,10*ROW('Water Data'!H162))),'Data Summary'!CG168="Yes"),OFFSET('Water Data'!$H$9,0,10*ROW('Water Data'!H162)),NA())</f>
        <v>#N/A</v>
      </c>
      <c r="S168" s="298" t="e">
        <f ca="1">+IF(AND(ISNUMBER(OFFSET('Water Data'!$I$4,0,10*ROW('Water Data'!I162))),'Data Summary'!CH168="Yes"),100-OFFSET('Water Data'!$I$4,0,10*ROW('Water Data'!I162)),NA())</f>
        <v>#N/A</v>
      </c>
      <c r="T168" s="298" t="e">
        <f ca="1">+IF(AND(ISNUMBER(OFFSET('Water Data'!$I$6,0,10*ROW('Water Data'!I162))),'Data Summary'!CI168="Yes"),OFFSET('Water Data'!$I$6,0,10*ROW('Water Data'!I162)),NA())</f>
        <v>#N/A</v>
      </c>
      <c r="U168" s="298" t="e">
        <f ca="1">+IF(AND(ISNUMBER(OFFSET('Water Data'!$I$9,0,10*ROW('Water Data'!I162))),'Data Summary'!CJ168="Yes"),OFFSET('Water Data'!$I$9,0,10*ROW('Water Data'!I162)),NA())</f>
        <v>#N/A</v>
      </c>
      <c r="V168" s="299" t="e">
        <f ca="1">+IF(AND(ISNUMBER(OFFSET('Sanitation Data'!$D$4,0,10*ROW('Sanitation Data'!D162))),'Data Summary'!CK168="Yes"),100-OFFSET('Sanitation Data'!$D$4,0,10*ROW('Sanitation Data'!D162)),NA())</f>
        <v>#N/A</v>
      </c>
      <c r="W168" s="299" t="e">
        <f ca="1">+IF(AND(ISNUMBER(OFFSET('Sanitation Data'!$D$6,0,10*ROW('Sanitation Data'!D162))),'Data Summary'!CL168="Yes"),OFFSET('Sanitation Data'!$D$6,0,10*ROW('Sanitation Data'!D162)),NA())</f>
        <v>#N/A</v>
      </c>
      <c r="X168" s="299" t="e">
        <f ca="1">+IF(AND(ISNUMBER(OFFSET('Sanitation Data'!$D$10,0,10*ROW('Sanitation Data'!D162))),'Data Summary'!CM168="Yes"),OFFSET('Sanitation Data'!$D$10,0,10*ROW('Sanitation Data'!D162)),NA())</f>
        <v>#N/A</v>
      </c>
      <c r="Y168" s="299" t="e">
        <f ca="1">+IF(AND(ISNUMBER(OFFSET('Sanitation Data'!$D$11,0,10*ROW('Sanitation Data'!D162))),'Data Summary'!CN168="Yes"),OFFSET('Sanitation Data'!$D$11,0,10*ROW('Sanitation Data'!D162)),NA())</f>
        <v>#N/A</v>
      </c>
      <c r="Z168" s="299" t="e">
        <f ca="1">+IF(AND(ISNUMBER(OFFSET('Sanitation Data'!$D$12,0,10*ROW('Sanitation Data'!D162))),'Data Summary'!CO168="Yes"),OFFSET('Sanitation Data'!$D$12,0,10*ROW('Sanitation Data'!D162)),NA())</f>
        <v>#N/A</v>
      </c>
      <c r="AA168" s="299" t="e">
        <f ca="1">+IF(AND(ISNUMBER(OFFSET('Sanitation Data'!$E$4,0,10*ROW('Sanitation Data'!E162))),'Data Summary'!CP168="Yes"),100-OFFSET('Sanitation Data'!$E$4,0,10*ROW('Sanitation Data'!E162)),NA())</f>
        <v>#N/A</v>
      </c>
      <c r="AB168" s="299" t="e">
        <f ca="1">+IF(AND(ISNUMBER(OFFSET('Sanitation Data'!$E$6,0,10*ROW('Sanitation Data'!E162))),'Data Summary'!CQ168="Yes"),OFFSET('Sanitation Data'!$E$6,0,10*ROW('Sanitation Data'!E162)),NA())</f>
        <v>#N/A</v>
      </c>
      <c r="AC168" s="299" t="e">
        <f ca="1">+IF(AND(ISNUMBER(OFFSET('Sanitation Data'!$E$10,0,10*ROW('Sanitation Data'!E162))),'Data Summary'!CR168="Yes"),OFFSET('Sanitation Data'!$E$10,0,10*ROW('Sanitation Data'!E162)),NA())</f>
        <v>#N/A</v>
      </c>
      <c r="AD168" s="299" t="e">
        <f ca="1">+IF(AND(ISNUMBER(OFFSET('Sanitation Data'!$E$11,0,10*ROW('Sanitation Data'!E162))),'Data Summary'!CS168="Yes"),OFFSET('Sanitation Data'!$E$11,0,10*ROW('Sanitation Data'!E162)),NA())</f>
        <v>#N/A</v>
      </c>
      <c r="AE168" s="299" t="e">
        <f ca="1">+IF(AND(ISNUMBER(OFFSET('Sanitation Data'!$E$12,0,10*ROW('Sanitation Data'!E162))),'Data Summary'!CT168="Yes"),OFFSET('Sanitation Data'!$E$12,0,10*ROW('Sanitation Data'!E162)),NA())</f>
        <v>#N/A</v>
      </c>
      <c r="AF168" s="299" t="e">
        <f ca="1">+IF(AND(ISNUMBER(OFFSET('Sanitation Data'!$F$4,0,10*ROW('Sanitation Data'!F162))),'Data Summary'!CU168="Yes"),100-OFFSET('Sanitation Data'!$F$4,0,10*ROW('Sanitation Data'!F162)),NA())</f>
        <v>#N/A</v>
      </c>
      <c r="AG168" s="299" t="e">
        <f ca="1">+IF(AND(ISNUMBER(OFFSET('Sanitation Data'!$F$6,0,10*ROW('Sanitation Data'!F162))),'Data Summary'!CV168="Yes"),OFFSET('Sanitation Data'!$F$6,0,10*ROW('Sanitation Data'!F162)),NA())</f>
        <v>#N/A</v>
      </c>
      <c r="AH168" s="299" t="e">
        <f ca="1">+IF(AND(ISNUMBER(OFFSET('Sanitation Data'!$F$10,0,10*ROW('Sanitation Data'!F162))),'Data Summary'!CW168="Yes"),OFFSET('Sanitation Data'!$F$10,0,10*ROW('Sanitation Data'!F162)),NA())</f>
        <v>#N/A</v>
      </c>
      <c r="AI168" s="299" t="e">
        <f ca="1">+IF(AND(ISNUMBER(OFFSET('Sanitation Data'!$F$11,0,10*ROW('Sanitation Data'!F162))),'Data Summary'!CX168="Yes"),OFFSET('Sanitation Data'!$F$11,0,10*ROW('Sanitation Data'!F162)),NA())</f>
        <v>#N/A</v>
      </c>
      <c r="AJ168" s="299" t="e">
        <f ca="1">+IF(AND(ISNUMBER(OFFSET('Sanitation Data'!$F$12,0,10*ROW('Sanitation Data'!F162))),'Data Summary'!CY168="Yes"),OFFSET('Sanitation Data'!$F$12,0,10*ROW('Sanitation Data'!F162)),NA())</f>
        <v>#N/A</v>
      </c>
      <c r="AK168" s="299" t="e">
        <f ca="1">+IF(AND(ISNUMBER(OFFSET('Sanitation Data'!$G$4,0,10*ROW('Sanitation Data'!G162))),'Data Summary'!CZ168="Yes"),100-OFFSET('Sanitation Data'!$G$4,0,10*ROW('Sanitation Data'!G162)),NA())</f>
        <v>#N/A</v>
      </c>
      <c r="AL168" s="299" t="e">
        <f ca="1">+IF(AND(ISNUMBER(OFFSET('Sanitation Data'!$G$6,0,10*ROW('Sanitation Data'!G162))),'Data Summary'!DA168="Yes"),OFFSET('Sanitation Data'!$G$6,0,10*ROW('Sanitation Data'!G162)),NA())</f>
        <v>#N/A</v>
      </c>
      <c r="AM168" s="299" t="e">
        <f ca="1">+IF(AND(ISNUMBER(OFFSET('Sanitation Data'!$G$10,0,10*ROW('Sanitation Data'!G162))),'Data Summary'!DB168="Yes"),OFFSET('Sanitation Data'!$G$10,0,10*ROW('Sanitation Data'!G162)),NA())</f>
        <v>#N/A</v>
      </c>
      <c r="AN168" s="299" t="e">
        <f ca="1">+IF(AND(ISNUMBER(OFFSET('Sanitation Data'!$G$11,0,10*ROW('Sanitation Data'!G162))),'Data Summary'!DC168="Yes"),OFFSET('Sanitation Data'!$G$11,0,10*ROW('Sanitation Data'!G162)),NA())</f>
        <v>#N/A</v>
      </c>
      <c r="AO168" s="299" t="e">
        <f ca="1">+IF(AND(ISNUMBER(OFFSET('Sanitation Data'!$G$12,0,10*ROW('Sanitation Data'!G162))),'Data Summary'!DD168="Yes"),OFFSET('Sanitation Data'!$G$12,0,10*ROW('Sanitation Data'!G162)),NA())</f>
        <v>#N/A</v>
      </c>
      <c r="AP168" s="299" t="e">
        <f ca="1">+IF(AND(ISNUMBER(OFFSET('Sanitation Data'!$H$4,0,10*ROW('Sanitation Data'!H162))),'Data Summary'!DE168="Yes"),100-OFFSET('Sanitation Data'!$H$4,0,10*ROW('Sanitation Data'!H162)),NA())</f>
        <v>#N/A</v>
      </c>
      <c r="AQ168" s="299" t="e">
        <f ca="1">+IF(AND(ISNUMBER(OFFSET('Sanitation Data'!$H$6,0,10*ROW('Sanitation Data'!H162))),'Data Summary'!DF168="Yes"),OFFSET('Sanitation Data'!$H$6,0,10*ROW('Sanitation Data'!H162)),NA())</f>
        <v>#N/A</v>
      </c>
      <c r="AR168" s="299" t="e">
        <f ca="1">+IF(AND(ISNUMBER(OFFSET('Sanitation Data'!$H$10,0,10*ROW('Sanitation Data'!H162))),'Data Summary'!DG168="Yes"),OFFSET('Sanitation Data'!$H$10,0,10*ROW('Sanitation Data'!H162)),NA())</f>
        <v>#N/A</v>
      </c>
      <c r="AS168" s="299" t="e">
        <f ca="1">+IF(AND(ISNUMBER(OFFSET('Sanitation Data'!$H$11,0,10*ROW('Sanitation Data'!H162))),'Data Summary'!DH168="Yes"),OFFSET('Sanitation Data'!$H$11,0,10*ROW('Sanitation Data'!H162)),NA())</f>
        <v>#N/A</v>
      </c>
      <c r="AT168" s="299" t="e">
        <f ca="1">+IF(AND(ISNUMBER(OFFSET('Sanitation Data'!$H$12,0,10*ROW('Sanitation Data'!H162))),'Data Summary'!DI168="Yes"),OFFSET('Sanitation Data'!$H$12,0,10*ROW('Sanitation Data'!H162)),NA())</f>
        <v>#N/A</v>
      </c>
      <c r="AU168" s="299" t="e">
        <f ca="1">+IF(AND(ISNUMBER(OFFSET('Sanitation Data'!$I$4,0,10*ROW('Sanitation Data'!I162))),'Data Summary'!DJ168="Yes"),100-OFFSET('Sanitation Data'!$I$4,0,10*ROW('Sanitation Data'!I162)),NA())</f>
        <v>#N/A</v>
      </c>
      <c r="AV168" s="299" t="e">
        <f ca="1">+IF(AND(ISNUMBER(OFFSET('Sanitation Data'!$I$6,0,10*ROW('Sanitation Data'!I162))),'Data Summary'!DK168="Yes"),OFFSET('Sanitation Data'!$I$6,0,10*ROW('Sanitation Data'!I162)),NA())</f>
        <v>#N/A</v>
      </c>
      <c r="AW168" s="299" t="e">
        <f ca="1">+IF(AND(ISNUMBER(OFFSET('Sanitation Data'!$I$10,0,10*ROW('Sanitation Data'!I162))),'Data Summary'!DL168="Yes"),OFFSET('Sanitation Data'!$I$10,0,10*ROW('Sanitation Data'!I162)),NA())</f>
        <v>#N/A</v>
      </c>
      <c r="AX168" s="299" t="e">
        <f ca="1">+IF(AND(ISNUMBER(OFFSET('Sanitation Data'!$I$11,0,10*ROW('Sanitation Data'!I162))),'Data Summary'!DM168="Yes"),OFFSET('Sanitation Data'!$I$11,0,10*ROW('Sanitation Data'!I162)),NA())</f>
        <v>#N/A</v>
      </c>
      <c r="AY168" s="299" t="e">
        <f ca="1">+IF(AND(ISNUMBER(OFFSET('Sanitation Data'!$I$12,0,10*ROW('Sanitation Data'!I162))),'Data Summary'!DN168="Yes"),OFFSET('Sanitation Data'!$I$12,0,10*ROW('Sanitation Data'!I162)),NA())</f>
        <v>#N/A</v>
      </c>
      <c r="AZ168" s="300" t="e">
        <f ca="1">+IF(AND(ISNUMBER(OFFSET('Hygiene Data'!$D$5,0,10*ROW('Hygiene Data'!D162))),'Data Summary'!DO168="Yes"),OFFSET('Hygiene Data'!$D$5,0,10*ROW('Hygiene Data'!D162)),NA())</f>
        <v>#N/A</v>
      </c>
      <c r="BA168" s="300" t="e">
        <f ca="1">+IF(AND(ISNUMBER(OFFSET('Hygiene Data'!$D$7,0,10*ROW('Hygiene Data'!D162))),'Data Summary'!DP168="Yes"),OFFSET('Hygiene Data'!$D$7,0,10*ROW('Hygiene Data'!D162)),NA())</f>
        <v>#N/A</v>
      </c>
      <c r="BB168" s="300" t="e">
        <f ca="1">+IF(AND(ISNUMBER(OFFSET('Hygiene Data'!$D$9,0,10*ROW('Hygiene Data'!D162))),'Data Summary'!DQ168="Yes"),OFFSET('Hygiene Data'!$D$9,0,10*ROW('Hygiene Data'!D162)),NA())</f>
        <v>#N/A</v>
      </c>
      <c r="BC168" s="300" t="e">
        <f ca="1">+IF(AND(ISNUMBER(OFFSET('Hygiene Data'!$E$5,0,10*ROW('Hygiene Data'!E162))),'Data Summary'!DR168="Yes"),OFFSET('Hygiene Data'!$E$5,0,10*ROW('Hygiene Data'!E162)),NA())</f>
        <v>#N/A</v>
      </c>
      <c r="BD168" s="300" t="e">
        <f ca="1">+IF(AND(ISNUMBER(OFFSET('Hygiene Data'!$E$7,0,10*ROW('Hygiene Data'!E162))),'Data Summary'!DS168="Yes"),OFFSET('Hygiene Data'!$E$7,0,10*ROW('Hygiene Data'!E162)),NA())</f>
        <v>#N/A</v>
      </c>
      <c r="BE168" s="300" t="e">
        <f ca="1">+IF(AND(ISNUMBER(OFFSET('Hygiene Data'!$E$9,0,10*ROW('Hygiene Data'!E162))),'Data Summary'!DT168="Yes"),OFFSET('Hygiene Data'!$E$9,0,10*ROW('Hygiene Data'!E162)),NA())</f>
        <v>#N/A</v>
      </c>
      <c r="BF168" s="300" t="e">
        <f ca="1">+IF(AND(ISNUMBER(OFFSET('Hygiene Data'!$F$5,0,10*ROW('Hygiene Data'!F162))),'Data Summary'!DU168="Yes"),OFFSET('Hygiene Data'!$F$5,0,10*ROW('Hygiene Data'!F162)),NA())</f>
        <v>#N/A</v>
      </c>
      <c r="BG168" s="300" t="e">
        <f ca="1">+IF(AND(ISNUMBER(OFFSET('Hygiene Data'!$F$7,0,10*ROW('Hygiene Data'!F162))),'Data Summary'!DV168="Yes"),OFFSET('Hygiene Data'!$F$7,0,10*ROW('Hygiene Data'!F162)),NA())</f>
        <v>#N/A</v>
      </c>
      <c r="BH168" s="300" t="e">
        <f ca="1">+IF(AND(ISNUMBER(OFFSET('Hygiene Data'!$F$9,0,10*ROW('Hygiene Data'!F162))),'Data Summary'!DW168="Yes"),OFFSET('Hygiene Data'!$F$9,0,10*ROW('Hygiene Data'!F162)),NA())</f>
        <v>#N/A</v>
      </c>
      <c r="BI168" s="300" t="e">
        <f ca="1">+IF(AND(ISNUMBER(OFFSET('Hygiene Data'!$G$5,0,10*ROW('Hygiene Data'!G162))),'Data Summary'!DX168="Yes"),OFFSET('Hygiene Data'!$G$5,0,10*ROW('Hygiene Data'!G162)),NA())</f>
        <v>#N/A</v>
      </c>
      <c r="BJ168" s="300" t="e">
        <f ca="1">+IF(AND(ISNUMBER(OFFSET('Hygiene Data'!$G$7,0,10*ROW('Hygiene Data'!G162))),'Data Summary'!DY168="Yes"),OFFSET('Hygiene Data'!$G$7,0,10*ROW('Hygiene Data'!G162)),NA())</f>
        <v>#N/A</v>
      </c>
      <c r="BK168" s="300" t="e">
        <f ca="1">+IF(AND(ISNUMBER(OFFSET('Hygiene Data'!$G$9,0,10*ROW('Hygiene Data'!G162))),'Data Summary'!DZ168="Yes"),OFFSET('Hygiene Data'!$G$9,0,10*ROW('Hygiene Data'!G162)),NA())</f>
        <v>#N/A</v>
      </c>
      <c r="BL168" s="300" t="e">
        <f ca="1">+IF(AND(ISNUMBER(OFFSET('Hygiene Data'!$H$5,0,10*ROW('Hygiene Data'!H162))),'Data Summary'!EA168="Yes"),OFFSET('Hygiene Data'!$H$5,0,10*ROW('Hygiene Data'!H162)),NA())</f>
        <v>#N/A</v>
      </c>
      <c r="BM168" s="300" t="e">
        <f ca="1">+IF(AND(ISNUMBER(OFFSET('Hygiene Data'!$H$7,0,10*ROW('Hygiene Data'!H162))),'Data Summary'!EB168="Yes"),OFFSET('Hygiene Data'!$H$7,0,10*ROW('Hygiene Data'!H162)),NA())</f>
        <v>#N/A</v>
      </c>
      <c r="BN168" s="300" t="e">
        <f ca="1">+IF(AND(ISNUMBER(OFFSET('Hygiene Data'!$H$9,0,10*ROW('Hygiene Data'!H162))),'Data Summary'!EC168="Yes"),OFFSET('Hygiene Data'!$H$9,0,10*ROW('Hygiene Data'!H162)),NA())</f>
        <v>#N/A</v>
      </c>
      <c r="BO168" s="300" t="e">
        <f ca="1">+IF(AND(ISNUMBER(OFFSET('Hygiene Data'!$I$5,0,10*ROW('Hygiene Data'!I162))),'Data Summary'!ED168="Yes"),OFFSET('Hygiene Data'!$I$5,0,10*ROW('Hygiene Data'!I162)),NA())</f>
        <v>#N/A</v>
      </c>
      <c r="BP168" s="300" t="e">
        <f ca="1">+IF(AND(ISNUMBER(OFFSET('Hygiene Data'!$I$7,0,10*ROW('Hygiene Data'!I162))),'Data Summary'!EE168="Yes"),OFFSET('Hygiene Data'!$I$7,0,10*ROW('Hygiene Data'!I162)),NA())</f>
        <v>#N/A</v>
      </c>
      <c r="BQ168" s="300" t="e">
        <f ca="1">+IF(AND(ISNUMBER(OFFSET('Hygiene Data'!$I$9,0,10*ROW('Hygiene Data'!I162))),'Data Summary'!EF168="Yes"),OFFSET('Hygiene Data'!$I$9,0,10*ROW('Hygiene Data'!I162)),NA())</f>
        <v>#N/A</v>
      </c>
    </row>
    <row r="169" spans="1:69" x14ac:dyDescent="0.2">
      <c r="A169" s="296" t="e">
        <f ca="1">+RIGHT('Data Summary'!A169,LEN('Data Summary'!A169)-9)</f>
        <v>#VALUE!</v>
      </c>
      <c r="B169" s="270" t="str">
        <f ca="1">+IF(ISTEXT('Data Summary'!B169),'Data Summary'!B169,"")</f>
        <v/>
      </c>
      <c r="C169" s="297" t="e">
        <f ca="1">+VALUE('Data Summary'!C169)</f>
        <v>#VALUE!</v>
      </c>
      <c r="D169" s="298" t="e">
        <f ca="1">+IF(AND(ISNUMBER(OFFSET('Water Data'!$D$4,0,10*ROW('Water Data'!D163))),'Data Summary'!BS169="Yes"),100-OFFSET('Water Data'!$D$4,0,10*ROW('Water Data'!D163)),NA())</f>
        <v>#N/A</v>
      </c>
      <c r="E169" s="298" t="e">
        <f ca="1">+IF(AND(ISNUMBER(OFFSET('Water Data'!$D$6,0,10*ROW('Water Data'!D163))),'Data Summary'!BT169="Yes"),OFFSET('Water Data'!$D$6,0,10*ROW('Water Data'!D163)),NA())</f>
        <v>#N/A</v>
      </c>
      <c r="F169" s="298" t="e">
        <f ca="1">+IF(AND(ISNUMBER(OFFSET('Water Data'!$D$9,0,10*ROW('Water Data'!D163))),'Data Summary'!BU169="Yes"),OFFSET('Water Data'!$D$9,0,10*ROW('Water Data'!D163)),NA())</f>
        <v>#N/A</v>
      </c>
      <c r="G169" s="298" t="e">
        <f ca="1">+IF(AND(ISNUMBER(OFFSET('Water Data'!$E$4,0,10*ROW('Water Data'!E163))),'Data Summary'!BV169="Yes"),100-OFFSET('Water Data'!$E$4,0,10*ROW('Water Data'!E163)),NA())</f>
        <v>#N/A</v>
      </c>
      <c r="H169" s="298" t="e">
        <f ca="1">+IF(AND(ISNUMBER(OFFSET('Water Data'!$E$6,0,10*ROW('Water Data'!E163))),'Data Summary'!BW169="Yes"),OFFSET('Water Data'!$E$6,0,10*ROW('Water Data'!E163)),NA())</f>
        <v>#N/A</v>
      </c>
      <c r="I169" s="298" t="e">
        <f ca="1">+IF(AND(ISNUMBER(OFFSET('Water Data'!$E$9,0,10*ROW('Water Data'!E163))),'Data Summary'!BX169="Yes"),OFFSET('Water Data'!$E$9,0,10*ROW('Water Data'!E163)),NA())</f>
        <v>#N/A</v>
      </c>
      <c r="J169" s="298" t="e">
        <f ca="1">+IF(AND(ISNUMBER(OFFSET('Water Data'!$F$4,0,10*ROW('Water Data'!F163))),'Data Summary'!BY169="Yes"),100-OFFSET('Water Data'!$F$4,0,10*ROW('Water Data'!F163)),NA())</f>
        <v>#N/A</v>
      </c>
      <c r="K169" s="298" t="e">
        <f ca="1">+IF(AND(ISNUMBER(OFFSET('Water Data'!$F$6,0,10*ROW('Water Data'!F163))),'Data Summary'!BZ169="Yes"),OFFSET('Water Data'!$F$6,0,10*ROW('Water Data'!F163)),NA())</f>
        <v>#N/A</v>
      </c>
      <c r="L169" s="298" t="e">
        <f ca="1">+IF(AND(ISNUMBER(OFFSET('Water Data'!$F$9,0,10*ROW('Water Data'!F163))),'Data Summary'!CA169="Yes"),OFFSET('Water Data'!$F$9,0,10*ROW('Water Data'!F163)),NA())</f>
        <v>#N/A</v>
      </c>
      <c r="M169" s="298" t="e">
        <f ca="1">+IF(AND(ISNUMBER(OFFSET('Water Data'!$G$4,0,10*ROW('Water Data'!G163))),'Data Summary'!CB169="Yes"),100-OFFSET('Water Data'!$G$4,0,10*ROW('Water Data'!G163)),NA())</f>
        <v>#N/A</v>
      </c>
      <c r="N169" s="298" t="e">
        <f ca="1">+IF(AND(ISNUMBER(OFFSET('Water Data'!$G$6,0,10*ROW('Water Data'!G163))),'Data Summary'!CC169="Yes"),OFFSET('Water Data'!$G$6,0,10*ROW('Water Data'!G163)),NA())</f>
        <v>#N/A</v>
      </c>
      <c r="O169" s="298" t="e">
        <f ca="1">+IF(AND(ISNUMBER(OFFSET('Water Data'!$G$9,0,10*ROW('Water Data'!G163))),'Data Summary'!CD169="Yes"),OFFSET('Water Data'!$G$9,0,10*ROW('Water Data'!G163)),NA())</f>
        <v>#N/A</v>
      </c>
      <c r="P169" s="298" t="e">
        <f ca="1">+IF(AND(ISNUMBER(OFFSET('Water Data'!$H$4,0,10*ROW('Water Data'!H163))),'Data Summary'!CE169="Yes"),100-OFFSET('Water Data'!$H$4,0,10*ROW('Water Data'!H163)),NA())</f>
        <v>#N/A</v>
      </c>
      <c r="Q169" s="298" t="e">
        <f ca="1">+IF(AND(ISNUMBER(OFFSET('Water Data'!$H$6,0,10*ROW('Water Data'!H163))),'Data Summary'!CF169="Yes"),OFFSET('Water Data'!$H$6,0,10*ROW('Water Data'!H163)),NA())</f>
        <v>#N/A</v>
      </c>
      <c r="R169" s="298" t="e">
        <f ca="1">+IF(AND(ISNUMBER(OFFSET('Water Data'!$H$9,0,10*ROW('Water Data'!H163))),'Data Summary'!CG169="Yes"),OFFSET('Water Data'!$H$9,0,10*ROW('Water Data'!H163)),NA())</f>
        <v>#N/A</v>
      </c>
      <c r="S169" s="298" t="e">
        <f ca="1">+IF(AND(ISNUMBER(OFFSET('Water Data'!$I$4,0,10*ROW('Water Data'!I163))),'Data Summary'!CH169="Yes"),100-OFFSET('Water Data'!$I$4,0,10*ROW('Water Data'!I163)),NA())</f>
        <v>#N/A</v>
      </c>
      <c r="T169" s="298" t="e">
        <f ca="1">+IF(AND(ISNUMBER(OFFSET('Water Data'!$I$6,0,10*ROW('Water Data'!I163))),'Data Summary'!CI169="Yes"),OFFSET('Water Data'!$I$6,0,10*ROW('Water Data'!I163)),NA())</f>
        <v>#N/A</v>
      </c>
      <c r="U169" s="298" t="e">
        <f ca="1">+IF(AND(ISNUMBER(OFFSET('Water Data'!$I$9,0,10*ROW('Water Data'!I163))),'Data Summary'!CJ169="Yes"),OFFSET('Water Data'!$I$9,0,10*ROW('Water Data'!I163)),NA())</f>
        <v>#N/A</v>
      </c>
      <c r="V169" s="299" t="e">
        <f ca="1">+IF(AND(ISNUMBER(OFFSET('Sanitation Data'!$D$4,0,10*ROW('Sanitation Data'!D163))),'Data Summary'!CK169="Yes"),100-OFFSET('Sanitation Data'!$D$4,0,10*ROW('Sanitation Data'!D163)),NA())</f>
        <v>#N/A</v>
      </c>
      <c r="W169" s="299" t="e">
        <f ca="1">+IF(AND(ISNUMBER(OFFSET('Sanitation Data'!$D$6,0,10*ROW('Sanitation Data'!D163))),'Data Summary'!CL169="Yes"),OFFSET('Sanitation Data'!$D$6,0,10*ROW('Sanitation Data'!D163)),NA())</f>
        <v>#N/A</v>
      </c>
      <c r="X169" s="299" t="e">
        <f ca="1">+IF(AND(ISNUMBER(OFFSET('Sanitation Data'!$D$10,0,10*ROW('Sanitation Data'!D163))),'Data Summary'!CM169="Yes"),OFFSET('Sanitation Data'!$D$10,0,10*ROW('Sanitation Data'!D163)),NA())</f>
        <v>#N/A</v>
      </c>
      <c r="Y169" s="299" t="e">
        <f ca="1">+IF(AND(ISNUMBER(OFFSET('Sanitation Data'!$D$11,0,10*ROW('Sanitation Data'!D163))),'Data Summary'!CN169="Yes"),OFFSET('Sanitation Data'!$D$11,0,10*ROW('Sanitation Data'!D163)),NA())</f>
        <v>#N/A</v>
      </c>
      <c r="Z169" s="299" t="e">
        <f ca="1">+IF(AND(ISNUMBER(OFFSET('Sanitation Data'!$D$12,0,10*ROW('Sanitation Data'!D163))),'Data Summary'!CO169="Yes"),OFFSET('Sanitation Data'!$D$12,0,10*ROW('Sanitation Data'!D163)),NA())</f>
        <v>#N/A</v>
      </c>
      <c r="AA169" s="299" t="e">
        <f ca="1">+IF(AND(ISNUMBER(OFFSET('Sanitation Data'!$E$4,0,10*ROW('Sanitation Data'!E163))),'Data Summary'!CP169="Yes"),100-OFFSET('Sanitation Data'!$E$4,0,10*ROW('Sanitation Data'!E163)),NA())</f>
        <v>#N/A</v>
      </c>
      <c r="AB169" s="299" t="e">
        <f ca="1">+IF(AND(ISNUMBER(OFFSET('Sanitation Data'!$E$6,0,10*ROW('Sanitation Data'!E163))),'Data Summary'!CQ169="Yes"),OFFSET('Sanitation Data'!$E$6,0,10*ROW('Sanitation Data'!E163)),NA())</f>
        <v>#N/A</v>
      </c>
      <c r="AC169" s="299" t="e">
        <f ca="1">+IF(AND(ISNUMBER(OFFSET('Sanitation Data'!$E$10,0,10*ROW('Sanitation Data'!E163))),'Data Summary'!CR169="Yes"),OFFSET('Sanitation Data'!$E$10,0,10*ROW('Sanitation Data'!E163)),NA())</f>
        <v>#N/A</v>
      </c>
      <c r="AD169" s="299" t="e">
        <f ca="1">+IF(AND(ISNUMBER(OFFSET('Sanitation Data'!$E$11,0,10*ROW('Sanitation Data'!E163))),'Data Summary'!CS169="Yes"),OFFSET('Sanitation Data'!$E$11,0,10*ROW('Sanitation Data'!E163)),NA())</f>
        <v>#N/A</v>
      </c>
      <c r="AE169" s="299" t="e">
        <f ca="1">+IF(AND(ISNUMBER(OFFSET('Sanitation Data'!$E$12,0,10*ROW('Sanitation Data'!E163))),'Data Summary'!CT169="Yes"),OFFSET('Sanitation Data'!$E$12,0,10*ROW('Sanitation Data'!E163)),NA())</f>
        <v>#N/A</v>
      </c>
      <c r="AF169" s="299" t="e">
        <f ca="1">+IF(AND(ISNUMBER(OFFSET('Sanitation Data'!$F$4,0,10*ROW('Sanitation Data'!F163))),'Data Summary'!CU169="Yes"),100-OFFSET('Sanitation Data'!$F$4,0,10*ROW('Sanitation Data'!F163)),NA())</f>
        <v>#N/A</v>
      </c>
      <c r="AG169" s="299" t="e">
        <f ca="1">+IF(AND(ISNUMBER(OFFSET('Sanitation Data'!$F$6,0,10*ROW('Sanitation Data'!F163))),'Data Summary'!CV169="Yes"),OFFSET('Sanitation Data'!$F$6,0,10*ROW('Sanitation Data'!F163)),NA())</f>
        <v>#N/A</v>
      </c>
      <c r="AH169" s="299" t="e">
        <f ca="1">+IF(AND(ISNUMBER(OFFSET('Sanitation Data'!$F$10,0,10*ROW('Sanitation Data'!F163))),'Data Summary'!CW169="Yes"),OFFSET('Sanitation Data'!$F$10,0,10*ROW('Sanitation Data'!F163)),NA())</f>
        <v>#N/A</v>
      </c>
      <c r="AI169" s="299" t="e">
        <f ca="1">+IF(AND(ISNUMBER(OFFSET('Sanitation Data'!$F$11,0,10*ROW('Sanitation Data'!F163))),'Data Summary'!CX169="Yes"),OFFSET('Sanitation Data'!$F$11,0,10*ROW('Sanitation Data'!F163)),NA())</f>
        <v>#N/A</v>
      </c>
      <c r="AJ169" s="299" t="e">
        <f ca="1">+IF(AND(ISNUMBER(OFFSET('Sanitation Data'!$F$12,0,10*ROW('Sanitation Data'!F163))),'Data Summary'!CY169="Yes"),OFFSET('Sanitation Data'!$F$12,0,10*ROW('Sanitation Data'!F163)),NA())</f>
        <v>#N/A</v>
      </c>
      <c r="AK169" s="299" t="e">
        <f ca="1">+IF(AND(ISNUMBER(OFFSET('Sanitation Data'!$G$4,0,10*ROW('Sanitation Data'!G163))),'Data Summary'!CZ169="Yes"),100-OFFSET('Sanitation Data'!$G$4,0,10*ROW('Sanitation Data'!G163)),NA())</f>
        <v>#N/A</v>
      </c>
      <c r="AL169" s="299" t="e">
        <f ca="1">+IF(AND(ISNUMBER(OFFSET('Sanitation Data'!$G$6,0,10*ROW('Sanitation Data'!G163))),'Data Summary'!DA169="Yes"),OFFSET('Sanitation Data'!$G$6,0,10*ROW('Sanitation Data'!G163)),NA())</f>
        <v>#N/A</v>
      </c>
      <c r="AM169" s="299" t="e">
        <f ca="1">+IF(AND(ISNUMBER(OFFSET('Sanitation Data'!$G$10,0,10*ROW('Sanitation Data'!G163))),'Data Summary'!DB169="Yes"),OFFSET('Sanitation Data'!$G$10,0,10*ROW('Sanitation Data'!G163)),NA())</f>
        <v>#N/A</v>
      </c>
      <c r="AN169" s="299" t="e">
        <f ca="1">+IF(AND(ISNUMBER(OFFSET('Sanitation Data'!$G$11,0,10*ROW('Sanitation Data'!G163))),'Data Summary'!DC169="Yes"),OFFSET('Sanitation Data'!$G$11,0,10*ROW('Sanitation Data'!G163)),NA())</f>
        <v>#N/A</v>
      </c>
      <c r="AO169" s="299" t="e">
        <f ca="1">+IF(AND(ISNUMBER(OFFSET('Sanitation Data'!$G$12,0,10*ROW('Sanitation Data'!G163))),'Data Summary'!DD169="Yes"),OFFSET('Sanitation Data'!$G$12,0,10*ROW('Sanitation Data'!G163)),NA())</f>
        <v>#N/A</v>
      </c>
      <c r="AP169" s="299" t="e">
        <f ca="1">+IF(AND(ISNUMBER(OFFSET('Sanitation Data'!$H$4,0,10*ROW('Sanitation Data'!H163))),'Data Summary'!DE169="Yes"),100-OFFSET('Sanitation Data'!$H$4,0,10*ROW('Sanitation Data'!H163)),NA())</f>
        <v>#N/A</v>
      </c>
      <c r="AQ169" s="299" t="e">
        <f ca="1">+IF(AND(ISNUMBER(OFFSET('Sanitation Data'!$H$6,0,10*ROW('Sanitation Data'!H163))),'Data Summary'!DF169="Yes"),OFFSET('Sanitation Data'!$H$6,0,10*ROW('Sanitation Data'!H163)),NA())</f>
        <v>#N/A</v>
      </c>
      <c r="AR169" s="299" t="e">
        <f ca="1">+IF(AND(ISNUMBER(OFFSET('Sanitation Data'!$H$10,0,10*ROW('Sanitation Data'!H163))),'Data Summary'!DG169="Yes"),OFFSET('Sanitation Data'!$H$10,0,10*ROW('Sanitation Data'!H163)),NA())</f>
        <v>#N/A</v>
      </c>
      <c r="AS169" s="299" t="e">
        <f ca="1">+IF(AND(ISNUMBER(OFFSET('Sanitation Data'!$H$11,0,10*ROW('Sanitation Data'!H163))),'Data Summary'!DH169="Yes"),OFFSET('Sanitation Data'!$H$11,0,10*ROW('Sanitation Data'!H163)),NA())</f>
        <v>#N/A</v>
      </c>
      <c r="AT169" s="299" t="e">
        <f ca="1">+IF(AND(ISNUMBER(OFFSET('Sanitation Data'!$H$12,0,10*ROW('Sanitation Data'!H163))),'Data Summary'!DI169="Yes"),OFFSET('Sanitation Data'!$H$12,0,10*ROW('Sanitation Data'!H163)),NA())</f>
        <v>#N/A</v>
      </c>
      <c r="AU169" s="299" t="e">
        <f ca="1">+IF(AND(ISNUMBER(OFFSET('Sanitation Data'!$I$4,0,10*ROW('Sanitation Data'!I163))),'Data Summary'!DJ169="Yes"),100-OFFSET('Sanitation Data'!$I$4,0,10*ROW('Sanitation Data'!I163)),NA())</f>
        <v>#N/A</v>
      </c>
      <c r="AV169" s="299" t="e">
        <f ca="1">+IF(AND(ISNUMBER(OFFSET('Sanitation Data'!$I$6,0,10*ROW('Sanitation Data'!I163))),'Data Summary'!DK169="Yes"),OFFSET('Sanitation Data'!$I$6,0,10*ROW('Sanitation Data'!I163)),NA())</f>
        <v>#N/A</v>
      </c>
      <c r="AW169" s="299" t="e">
        <f ca="1">+IF(AND(ISNUMBER(OFFSET('Sanitation Data'!$I$10,0,10*ROW('Sanitation Data'!I163))),'Data Summary'!DL169="Yes"),OFFSET('Sanitation Data'!$I$10,0,10*ROW('Sanitation Data'!I163)),NA())</f>
        <v>#N/A</v>
      </c>
      <c r="AX169" s="299" t="e">
        <f ca="1">+IF(AND(ISNUMBER(OFFSET('Sanitation Data'!$I$11,0,10*ROW('Sanitation Data'!I163))),'Data Summary'!DM169="Yes"),OFFSET('Sanitation Data'!$I$11,0,10*ROW('Sanitation Data'!I163)),NA())</f>
        <v>#N/A</v>
      </c>
      <c r="AY169" s="299" t="e">
        <f ca="1">+IF(AND(ISNUMBER(OFFSET('Sanitation Data'!$I$12,0,10*ROW('Sanitation Data'!I163))),'Data Summary'!DN169="Yes"),OFFSET('Sanitation Data'!$I$12,0,10*ROW('Sanitation Data'!I163)),NA())</f>
        <v>#N/A</v>
      </c>
      <c r="AZ169" s="300" t="e">
        <f ca="1">+IF(AND(ISNUMBER(OFFSET('Hygiene Data'!$D$5,0,10*ROW('Hygiene Data'!D163))),'Data Summary'!DO169="Yes"),OFFSET('Hygiene Data'!$D$5,0,10*ROW('Hygiene Data'!D163)),NA())</f>
        <v>#N/A</v>
      </c>
      <c r="BA169" s="300" t="e">
        <f ca="1">+IF(AND(ISNUMBER(OFFSET('Hygiene Data'!$D$7,0,10*ROW('Hygiene Data'!D163))),'Data Summary'!DP169="Yes"),OFFSET('Hygiene Data'!$D$7,0,10*ROW('Hygiene Data'!D163)),NA())</f>
        <v>#N/A</v>
      </c>
      <c r="BB169" s="300" t="e">
        <f ca="1">+IF(AND(ISNUMBER(OFFSET('Hygiene Data'!$D$9,0,10*ROW('Hygiene Data'!D163))),'Data Summary'!DQ169="Yes"),OFFSET('Hygiene Data'!$D$9,0,10*ROW('Hygiene Data'!D163)),NA())</f>
        <v>#N/A</v>
      </c>
      <c r="BC169" s="300" t="e">
        <f ca="1">+IF(AND(ISNUMBER(OFFSET('Hygiene Data'!$E$5,0,10*ROW('Hygiene Data'!E163))),'Data Summary'!DR169="Yes"),OFFSET('Hygiene Data'!$E$5,0,10*ROW('Hygiene Data'!E163)),NA())</f>
        <v>#N/A</v>
      </c>
      <c r="BD169" s="300" t="e">
        <f ca="1">+IF(AND(ISNUMBER(OFFSET('Hygiene Data'!$E$7,0,10*ROW('Hygiene Data'!E163))),'Data Summary'!DS169="Yes"),OFFSET('Hygiene Data'!$E$7,0,10*ROW('Hygiene Data'!E163)),NA())</f>
        <v>#N/A</v>
      </c>
      <c r="BE169" s="300" t="e">
        <f ca="1">+IF(AND(ISNUMBER(OFFSET('Hygiene Data'!$E$9,0,10*ROW('Hygiene Data'!E163))),'Data Summary'!DT169="Yes"),OFFSET('Hygiene Data'!$E$9,0,10*ROW('Hygiene Data'!E163)),NA())</f>
        <v>#N/A</v>
      </c>
      <c r="BF169" s="300" t="e">
        <f ca="1">+IF(AND(ISNUMBER(OFFSET('Hygiene Data'!$F$5,0,10*ROW('Hygiene Data'!F163))),'Data Summary'!DU169="Yes"),OFFSET('Hygiene Data'!$F$5,0,10*ROW('Hygiene Data'!F163)),NA())</f>
        <v>#N/A</v>
      </c>
      <c r="BG169" s="300" t="e">
        <f ca="1">+IF(AND(ISNUMBER(OFFSET('Hygiene Data'!$F$7,0,10*ROW('Hygiene Data'!F163))),'Data Summary'!DV169="Yes"),OFFSET('Hygiene Data'!$F$7,0,10*ROW('Hygiene Data'!F163)),NA())</f>
        <v>#N/A</v>
      </c>
      <c r="BH169" s="300" t="e">
        <f ca="1">+IF(AND(ISNUMBER(OFFSET('Hygiene Data'!$F$9,0,10*ROW('Hygiene Data'!F163))),'Data Summary'!DW169="Yes"),OFFSET('Hygiene Data'!$F$9,0,10*ROW('Hygiene Data'!F163)),NA())</f>
        <v>#N/A</v>
      </c>
      <c r="BI169" s="300" t="e">
        <f ca="1">+IF(AND(ISNUMBER(OFFSET('Hygiene Data'!$G$5,0,10*ROW('Hygiene Data'!G163))),'Data Summary'!DX169="Yes"),OFFSET('Hygiene Data'!$G$5,0,10*ROW('Hygiene Data'!G163)),NA())</f>
        <v>#N/A</v>
      </c>
      <c r="BJ169" s="300" t="e">
        <f ca="1">+IF(AND(ISNUMBER(OFFSET('Hygiene Data'!$G$7,0,10*ROW('Hygiene Data'!G163))),'Data Summary'!DY169="Yes"),OFFSET('Hygiene Data'!$G$7,0,10*ROW('Hygiene Data'!G163)),NA())</f>
        <v>#N/A</v>
      </c>
      <c r="BK169" s="300" t="e">
        <f ca="1">+IF(AND(ISNUMBER(OFFSET('Hygiene Data'!$G$9,0,10*ROW('Hygiene Data'!G163))),'Data Summary'!DZ169="Yes"),OFFSET('Hygiene Data'!$G$9,0,10*ROW('Hygiene Data'!G163)),NA())</f>
        <v>#N/A</v>
      </c>
      <c r="BL169" s="300" t="e">
        <f ca="1">+IF(AND(ISNUMBER(OFFSET('Hygiene Data'!$H$5,0,10*ROW('Hygiene Data'!H163))),'Data Summary'!EA169="Yes"),OFFSET('Hygiene Data'!$H$5,0,10*ROW('Hygiene Data'!H163)),NA())</f>
        <v>#N/A</v>
      </c>
      <c r="BM169" s="300" t="e">
        <f ca="1">+IF(AND(ISNUMBER(OFFSET('Hygiene Data'!$H$7,0,10*ROW('Hygiene Data'!H163))),'Data Summary'!EB169="Yes"),OFFSET('Hygiene Data'!$H$7,0,10*ROW('Hygiene Data'!H163)),NA())</f>
        <v>#N/A</v>
      </c>
      <c r="BN169" s="300" t="e">
        <f ca="1">+IF(AND(ISNUMBER(OFFSET('Hygiene Data'!$H$9,0,10*ROW('Hygiene Data'!H163))),'Data Summary'!EC169="Yes"),OFFSET('Hygiene Data'!$H$9,0,10*ROW('Hygiene Data'!H163)),NA())</f>
        <v>#N/A</v>
      </c>
      <c r="BO169" s="300" t="e">
        <f ca="1">+IF(AND(ISNUMBER(OFFSET('Hygiene Data'!$I$5,0,10*ROW('Hygiene Data'!I163))),'Data Summary'!ED169="Yes"),OFFSET('Hygiene Data'!$I$5,0,10*ROW('Hygiene Data'!I163)),NA())</f>
        <v>#N/A</v>
      </c>
      <c r="BP169" s="300" t="e">
        <f ca="1">+IF(AND(ISNUMBER(OFFSET('Hygiene Data'!$I$7,0,10*ROW('Hygiene Data'!I163))),'Data Summary'!EE169="Yes"),OFFSET('Hygiene Data'!$I$7,0,10*ROW('Hygiene Data'!I163)),NA())</f>
        <v>#N/A</v>
      </c>
      <c r="BQ169" s="300" t="e">
        <f ca="1">+IF(AND(ISNUMBER(OFFSET('Hygiene Data'!$I$9,0,10*ROW('Hygiene Data'!I163))),'Data Summary'!EF169="Yes"),OFFSET('Hygiene Data'!$I$9,0,10*ROW('Hygiene Data'!I163)),NA())</f>
        <v>#N/A</v>
      </c>
    </row>
    <row r="170" spans="1:69" x14ac:dyDescent="0.2">
      <c r="A170" s="296" t="e">
        <f ca="1">+RIGHT('Data Summary'!A170,LEN('Data Summary'!A170)-9)</f>
        <v>#VALUE!</v>
      </c>
      <c r="B170" s="270" t="str">
        <f ca="1">+IF(ISTEXT('Data Summary'!B170),'Data Summary'!B170,"")</f>
        <v/>
      </c>
      <c r="C170" s="297" t="e">
        <f ca="1">+VALUE('Data Summary'!C170)</f>
        <v>#VALUE!</v>
      </c>
      <c r="D170" s="298" t="e">
        <f ca="1">+IF(AND(ISNUMBER(OFFSET('Water Data'!$D$4,0,10*ROW('Water Data'!D164))),'Data Summary'!BS170="Yes"),100-OFFSET('Water Data'!$D$4,0,10*ROW('Water Data'!D164)),NA())</f>
        <v>#N/A</v>
      </c>
      <c r="E170" s="298" t="e">
        <f ca="1">+IF(AND(ISNUMBER(OFFSET('Water Data'!$D$6,0,10*ROW('Water Data'!D164))),'Data Summary'!BT170="Yes"),OFFSET('Water Data'!$D$6,0,10*ROW('Water Data'!D164)),NA())</f>
        <v>#N/A</v>
      </c>
      <c r="F170" s="298" t="e">
        <f ca="1">+IF(AND(ISNUMBER(OFFSET('Water Data'!$D$9,0,10*ROW('Water Data'!D164))),'Data Summary'!BU170="Yes"),OFFSET('Water Data'!$D$9,0,10*ROW('Water Data'!D164)),NA())</f>
        <v>#N/A</v>
      </c>
      <c r="G170" s="298" t="e">
        <f ca="1">+IF(AND(ISNUMBER(OFFSET('Water Data'!$E$4,0,10*ROW('Water Data'!E164))),'Data Summary'!BV170="Yes"),100-OFFSET('Water Data'!$E$4,0,10*ROW('Water Data'!E164)),NA())</f>
        <v>#N/A</v>
      </c>
      <c r="H170" s="298" t="e">
        <f ca="1">+IF(AND(ISNUMBER(OFFSET('Water Data'!$E$6,0,10*ROW('Water Data'!E164))),'Data Summary'!BW170="Yes"),OFFSET('Water Data'!$E$6,0,10*ROW('Water Data'!E164)),NA())</f>
        <v>#N/A</v>
      </c>
      <c r="I170" s="298" t="e">
        <f ca="1">+IF(AND(ISNUMBER(OFFSET('Water Data'!$E$9,0,10*ROW('Water Data'!E164))),'Data Summary'!BX170="Yes"),OFFSET('Water Data'!$E$9,0,10*ROW('Water Data'!E164)),NA())</f>
        <v>#N/A</v>
      </c>
      <c r="J170" s="298" t="e">
        <f ca="1">+IF(AND(ISNUMBER(OFFSET('Water Data'!$F$4,0,10*ROW('Water Data'!F164))),'Data Summary'!BY170="Yes"),100-OFFSET('Water Data'!$F$4,0,10*ROW('Water Data'!F164)),NA())</f>
        <v>#N/A</v>
      </c>
      <c r="K170" s="298" t="e">
        <f ca="1">+IF(AND(ISNUMBER(OFFSET('Water Data'!$F$6,0,10*ROW('Water Data'!F164))),'Data Summary'!BZ170="Yes"),OFFSET('Water Data'!$F$6,0,10*ROW('Water Data'!F164)),NA())</f>
        <v>#N/A</v>
      </c>
      <c r="L170" s="298" t="e">
        <f ca="1">+IF(AND(ISNUMBER(OFFSET('Water Data'!$F$9,0,10*ROW('Water Data'!F164))),'Data Summary'!CA170="Yes"),OFFSET('Water Data'!$F$9,0,10*ROW('Water Data'!F164)),NA())</f>
        <v>#N/A</v>
      </c>
      <c r="M170" s="298" t="e">
        <f ca="1">+IF(AND(ISNUMBER(OFFSET('Water Data'!$G$4,0,10*ROW('Water Data'!G164))),'Data Summary'!CB170="Yes"),100-OFFSET('Water Data'!$G$4,0,10*ROW('Water Data'!G164)),NA())</f>
        <v>#N/A</v>
      </c>
      <c r="N170" s="298" t="e">
        <f ca="1">+IF(AND(ISNUMBER(OFFSET('Water Data'!$G$6,0,10*ROW('Water Data'!G164))),'Data Summary'!CC170="Yes"),OFFSET('Water Data'!$G$6,0,10*ROW('Water Data'!G164)),NA())</f>
        <v>#N/A</v>
      </c>
      <c r="O170" s="298" t="e">
        <f ca="1">+IF(AND(ISNUMBER(OFFSET('Water Data'!$G$9,0,10*ROW('Water Data'!G164))),'Data Summary'!CD170="Yes"),OFFSET('Water Data'!$G$9,0,10*ROW('Water Data'!G164)),NA())</f>
        <v>#N/A</v>
      </c>
      <c r="P170" s="298" t="e">
        <f ca="1">+IF(AND(ISNUMBER(OFFSET('Water Data'!$H$4,0,10*ROW('Water Data'!H164))),'Data Summary'!CE170="Yes"),100-OFFSET('Water Data'!$H$4,0,10*ROW('Water Data'!H164)),NA())</f>
        <v>#N/A</v>
      </c>
      <c r="Q170" s="298" t="e">
        <f ca="1">+IF(AND(ISNUMBER(OFFSET('Water Data'!$H$6,0,10*ROW('Water Data'!H164))),'Data Summary'!CF170="Yes"),OFFSET('Water Data'!$H$6,0,10*ROW('Water Data'!H164)),NA())</f>
        <v>#N/A</v>
      </c>
      <c r="R170" s="298" t="e">
        <f ca="1">+IF(AND(ISNUMBER(OFFSET('Water Data'!$H$9,0,10*ROW('Water Data'!H164))),'Data Summary'!CG170="Yes"),OFFSET('Water Data'!$H$9,0,10*ROW('Water Data'!H164)),NA())</f>
        <v>#N/A</v>
      </c>
      <c r="S170" s="298" t="e">
        <f ca="1">+IF(AND(ISNUMBER(OFFSET('Water Data'!$I$4,0,10*ROW('Water Data'!I164))),'Data Summary'!CH170="Yes"),100-OFFSET('Water Data'!$I$4,0,10*ROW('Water Data'!I164)),NA())</f>
        <v>#N/A</v>
      </c>
      <c r="T170" s="298" t="e">
        <f ca="1">+IF(AND(ISNUMBER(OFFSET('Water Data'!$I$6,0,10*ROW('Water Data'!I164))),'Data Summary'!CI170="Yes"),OFFSET('Water Data'!$I$6,0,10*ROW('Water Data'!I164)),NA())</f>
        <v>#N/A</v>
      </c>
      <c r="U170" s="298" t="e">
        <f ca="1">+IF(AND(ISNUMBER(OFFSET('Water Data'!$I$9,0,10*ROW('Water Data'!I164))),'Data Summary'!CJ170="Yes"),OFFSET('Water Data'!$I$9,0,10*ROW('Water Data'!I164)),NA())</f>
        <v>#N/A</v>
      </c>
      <c r="V170" s="299" t="e">
        <f ca="1">+IF(AND(ISNUMBER(OFFSET('Sanitation Data'!$D$4,0,10*ROW('Sanitation Data'!D164))),'Data Summary'!CK170="Yes"),100-OFFSET('Sanitation Data'!$D$4,0,10*ROW('Sanitation Data'!D164)),NA())</f>
        <v>#N/A</v>
      </c>
      <c r="W170" s="299" t="e">
        <f ca="1">+IF(AND(ISNUMBER(OFFSET('Sanitation Data'!$D$6,0,10*ROW('Sanitation Data'!D164))),'Data Summary'!CL170="Yes"),OFFSET('Sanitation Data'!$D$6,0,10*ROW('Sanitation Data'!D164)),NA())</f>
        <v>#N/A</v>
      </c>
      <c r="X170" s="299" t="e">
        <f ca="1">+IF(AND(ISNUMBER(OFFSET('Sanitation Data'!$D$10,0,10*ROW('Sanitation Data'!D164))),'Data Summary'!CM170="Yes"),OFFSET('Sanitation Data'!$D$10,0,10*ROW('Sanitation Data'!D164)),NA())</f>
        <v>#N/A</v>
      </c>
      <c r="Y170" s="299" t="e">
        <f ca="1">+IF(AND(ISNUMBER(OFFSET('Sanitation Data'!$D$11,0,10*ROW('Sanitation Data'!D164))),'Data Summary'!CN170="Yes"),OFFSET('Sanitation Data'!$D$11,0,10*ROW('Sanitation Data'!D164)),NA())</f>
        <v>#N/A</v>
      </c>
      <c r="Z170" s="299" t="e">
        <f ca="1">+IF(AND(ISNUMBER(OFFSET('Sanitation Data'!$D$12,0,10*ROW('Sanitation Data'!D164))),'Data Summary'!CO170="Yes"),OFFSET('Sanitation Data'!$D$12,0,10*ROW('Sanitation Data'!D164)),NA())</f>
        <v>#N/A</v>
      </c>
      <c r="AA170" s="299" t="e">
        <f ca="1">+IF(AND(ISNUMBER(OFFSET('Sanitation Data'!$E$4,0,10*ROW('Sanitation Data'!E164))),'Data Summary'!CP170="Yes"),100-OFFSET('Sanitation Data'!$E$4,0,10*ROW('Sanitation Data'!E164)),NA())</f>
        <v>#N/A</v>
      </c>
      <c r="AB170" s="299" t="e">
        <f ca="1">+IF(AND(ISNUMBER(OFFSET('Sanitation Data'!$E$6,0,10*ROW('Sanitation Data'!E164))),'Data Summary'!CQ170="Yes"),OFFSET('Sanitation Data'!$E$6,0,10*ROW('Sanitation Data'!E164)),NA())</f>
        <v>#N/A</v>
      </c>
      <c r="AC170" s="299" t="e">
        <f ca="1">+IF(AND(ISNUMBER(OFFSET('Sanitation Data'!$E$10,0,10*ROW('Sanitation Data'!E164))),'Data Summary'!CR170="Yes"),OFFSET('Sanitation Data'!$E$10,0,10*ROW('Sanitation Data'!E164)),NA())</f>
        <v>#N/A</v>
      </c>
      <c r="AD170" s="299" t="e">
        <f ca="1">+IF(AND(ISNUMBER(OFFSET('Sanitation Data'!$E$11,0,10*ROW('Sanitation Data'!E164))),'Data Summary'!CS170="Yes"),OFFSET('Sanitation Data'!$E$11,0,10*ROW('Sanitation Data'!E164)),NA())</f>
        <v>#N/A</v>
      </c>
      <c r="AE170" s="299" t="e">
        <f ca="1">+IF(AND(ISNUMBER(OFFSET('Sanitation Data'!$E$12,0,10*ROW('Sanitation Data'!E164))),'Data Summary'!CT170="Yes"),OFFSET('Sanitation Data'!$E$12,0,10*ROW('Sanitation Data'!E164)),NA())</f>
        <v>#N/A</v>
      </c>
      <c r="AF170" s="299" t="e">
        <f ca="1">+IF(AND(ISNUMBER(OFFSET('Sanitation Data'!$F$4,0,10*ROW('Sanitation Data'!F164))),'Data Summary'!CU170="Yes"),100-OFFSET('Sanitation Data'!$F$4,0,10*ROW('Sanitation Data'!F164)),NA())</f>
        <v>#N/A</v>
      </c>
      <c r="AG170" s="299" t="e">
        <f ca="1">+IF(AND(ISNUMBER(OFFSET('Sanitation Data'!$F$6,0,10*ROW('Sanitation Data'!F164))),'Data Summary'!CV170="Yes"),OFFSET('Sanitation Data'!$F$6,0,10*ROW('Sanitation Data'!F164)),NA())</f>
        <v>#N/A</v>
      </c>
      <c r="AH170" s="299" t="e">
        <f ca="1">+IF(AND(ISNUMBER(OFFSET('Sanitation Data'!$F$10,0,10*ROW('Sanitation Data'!F164))),'Data Summary'!CW170="Yes"),OFFSET('Sanitation Data'!$F$10,0,10*ROW('Sanitation Data'!F164)),NA())</f>
        <v>#N/A</v>
      </c>
      <c r="AI170" s="299" t="e">
        <f ca="1">+IF(AND(ISNUMBER(OFFSET('Sanitation Data'!$F$11,0,10*ROW('Sanitation Data'!F164))),'Data Summary'!CX170="Yes"),OFFSET('Sanitation Data'!$F$11,0,10*ROW('Sanitation Data'!F164)),NA())</f>
        <v>#N/A</v>
      </c>
      <c r="AJ170" s="299" t="e">
        <f ca="1">+IF(AND(ISNUMBER(OFFSET('Sanitation Data'!$F$12,0,10*ROW('Sanitation Data'!F164))),'Data Summary'!CY170="Yes"),OFFSET('Sanitation Data'!$F$12,0,10*ROW('Sanitation Data'!F164)),NA())</f>
        <v>#N/A</v>
      </c>
      <c r="AK170" s="299" t="e">
        <f ca="1">+IF(AND(ISNUMBER(OFFSET('Sanitation Data'!$G$4,0,10*ROW('Sanitation Data'!G164))),'Data Summary'!CZ170="Yes"),100-OFFSET('Sanitation Data'!$G$4,0,10*ROW('Sanitation Data'!G164)),NA())</f>
        <v>#N/A</v>
      </c>
      <c r="AL170" s="299" t="e">
        <f ca="1">+IF(AND(ISNUMBER(OFFSET('Sanitation Data'!$G$6,0,10*ROW('Sanitation Data'!G164))),'Data Summary'!DA170="Yes"),OFFSET('Sanitation Data'!$G$6,0,10*ROW('Sanitation Data'!G164)),NA())</f>
        <v>#N/A</v>
      </c>
      <c r="AM170" s="299" t="e">
        <f ca="1">+IF(AND(ISNUMBER(OFFSET('Sanitation Data'!$G$10,0,10*ROW('Sanitation Data'!G164))),'Data Summary'!DB170="Yes"),OFFSET('Sanitation Data'!$G$10,0,10*ROW('Sanitation Data'!G164)),NA())</f>
        <v>#N/A</v>
      </c>
      <c r="AN170" s="299" t="e">
        <f ca="1">+IF(AND(ISNUMBER(OFFSET('Sanitation Data'!$G$11,0,10*ROW('Sanitation Data'!G164))),'Data Summary'!DC170="Yes"),OFFSET('Sanitation Data'!$G$11,0,10*ROW('Sanitation Data'!G164)),NA())</f>
        <v>#N/A</v>
      </c>
      <c r="AO170" s="299" t="e">
        <f ca="1">+IF(AND(ISNUMBER(OFFSET('Sanitation Data'!$G$12,0,10*ROW('Sanitation Data'!G164))),'Data Summary'!DD170="Yes"),OFFSET('Sanitation Data'!$G$12,0,10*ROW('Sanitation Data'!G164)),NA())</f>
        <v>#N/A</v>
      </c>
      <c r="AP170" s="299" t="e">
        <f ca="1">+IF(AND(ISNUMBER(OFFSET('Sanitation Data'!$H$4,0,10*ROW('Sanitation Data'!H164))),'Data Summary'!DE170="Yes"),100-OFFSET('Sanitation Data'!$H$4,0,10*ROW('Sanitation Data'!H164)),NA())</f>
        <v>#N/A</v>
      </c>
      <c r="AQ170" s="299" t="e">
        <f ca="1">+IF(AND(ISNUMBER(OFFSET('Sanitation Data'!$H$6,0,10*ROW('Sanitation Data'!H164))),'Data Summary'!DF170="Yes"),OFFSET('Sanitation Data'!$H$6,0,10*ROW('Sanitation Data'!H164)),NA())</f>
        <v>#N/A</v>
      </c>
      <c r="AR170" s="299" t="e">
        <f ca="1">+IF(AND(ISNUMBER(OFFSET('Sanitation Data'!$H$10,0,10*ROW('Sanitation Data'!H164))),'Data Summary'!DG170="Yes"),OFFSET('Sanitation Data'!$H$10,0,10*ROW('Sanitation Data'!H164)),NA())</f>
        <v>#N/A</v>
      </c>
      <c r="AS170" s="299" t="e">
        <f ca="1">+IF(AND(ISNUMBER(OFFSET('Sanitation Data'!$H$11,0,10*ROW('Sanitation Data'!H164))),'Data Summary'!DH170="Yes"),OFFSET('Sanitation Data'!$H$11,0,10*ROW('Sanitation Data'!H164)),NA())</f>
        <v>#N/A</v>
      </c>
      <c r="AT170" s="299" t="e">
        <f ca="1">+IF(AND(ISNUMBER(OFFSET('Sanitation Data'!$H$12,0,10*ROW('Sanitation Data'!H164))),'Data Summary'!DI170="Yes"),OFFSET('Sanitation Data'!$H$12,0,10*ROW('Sanitation Data'!H164)),NA())</f>
        <v>#N/A</v>
      </c>
      <c r="AU170" s="299" t="e">
        <f ca="1">+IF(AND(ISNUMBER(OFFSET('Sanitation Data'!$I$4,0,10*ROW('Sanitation Data'!I164))),'Data Summary'!DJ170="Yes"),100-OFFSET('Sanitation Data'!$I$4,0,10*ROW('Sanitation Data'!I164)),NA())</f>
        <v>#N/A</v>
      </c>
      <c r="AV170" s="299" t="e">
        <f ca="1">+IF(AND(ISNUMBER(OFFSET('Sanitation Data'!$I$6,0,10*ROW('Sanitation Data'!I164))),'Data Summary'!DK170="Yes"),OFFSET('Sanitation Data'!$I$6,0,10*ROW('Sanitation Data'!I164)),NA())</f>
        <v>#N/A</v>
      </c>
      <c r="AW170" s="299" t="e">
        <f ca="1">+IF(AND(ISNUMBER(OFFSET('Sanitation Data'!$I$10,0,10*ROW('Sanitation Data'!I164))),'Data Summary'!DL170="Yes"),OFFSET('Sanitation Data'!$I$10,0,10*ROW('Sanitation Data'!I164)),NA())</f>
        <v>#N/A</v>
      </c>
      <c r="AX170" s="299" t="e">
        <f ca="1">+IF(AND(ISNUMBER(OFFSET('Sanitation Data'!$I$11,0,10*ROW('Sanitation Data'!I164))),'Data Summary'!DM170="Yes"),OFFSET('Sanitation Data'!$I$11,0,10*ROW('Sanitation Data'!I164)),NA())</f>
        <v>#N/A</v>
      </c>
      <c r="AY170" s="299" t="e">
        <f ca="1">+IF(AND(ISNUMBER(OFFSET('Sanitation Data'!$I$12,0,10*ROW('Sanitation Data'!I164))),'Data Summary'!DN170="Yes"),OFFSET('Sanitation Data'!$I$12,0,10*ROW('Sanitation Data'!I164)),NA())</f>
        <v>#N/A</v>
      </c>
      <c r="AZ170" s="300" t="e">
        <f ca="1">+IF(AND(ISNUMBER(OFFSET('Hygiene Data'!$D$5,0,10*ROW('Hygiene Data'!D164))),'Data Summary'!DO170="Yes"),OFFSET('Hygiene Data'!$D$5,0,10*ROW('Hygiene Data'!D164)),NA())</f>
        <v>#N/A</v>
      </c>
      <c r="BA170" s="300" t="e">
        <f ca="1">+IF(AND(ISNUMBER(OFFSET('Hygiene Data'!$D$7,0,10*ROW('Hygiene Data'!D164))),'Data Summary'!DP170="Yes"),OFFSET('Hygiene Data'!$D$7,0,10*ROW('Hygiene Data'!D164)),NA())</f>
        <v>#N/A</v>
      </c>
      <c r="BB170" s="300" t="e">
        <f ca="1">+IF(AND(ISNUMBER(OFFSET('Hygiene Data'!$D$9,0,10*ROW('Hygiene Data'!D164))),'Data Summary'!DQ170="Yes"),OFFSET('Hygiene Data'!$D$9,0,10*ROW('Hygiene Data'!D164)),NA())</f>
        <v>#N/A</v>
      </c>
      <c r="BC170" s="300" t="e">
        <f ca="1">+IF(AND(ISNUMBER(OFFSET('Hygiene Data'!$E$5,0,10*ROW('Hygiene Data'!E164))),'Data Summary'!DR170="Yes"),OFFSET('Hygiene Data'!$E$5,0,10*ROW('Hygiene Data'!E164)),NA())</f>
        <v>#N/A</v>
      </c>
      <c r="BD170" s="300" t="e">
        <f ca="1">+IF(AND(ISNUMBER(OFFSET('Hygiene Data'!$E$7,0,10*ROW('Hygiene Data'!E164))),'Data Summary'!DS170="Yes"),OFFSET('Hygiene Data'!$E$7,0,10*ROW('Hygiene Data'!E164)),NA())</f>
        <v>#N/A</v>
      </c>
      <c r="BE170" s="300" t="e">
        <f ca="1">+IF(AND(ISNUMBER(OFFSET('Hygiene Data'!$E$9,0,10*ROW('Hygiene Data'!E164))),'Data Summary'!DT170="Yes"),OFFSET('Hygiene Data'!$E$9,0,10*ROW('Hygiene Data'!E164)),NA())</f>
        <v>#N/A</v>
      </c>
      <c r="BF170" s="300" t="e">
        <f ca="1">+IF(AND(ISNUMBER(OFFSET('Hygiene Data'!$F$5,0,10*ROW('Hygiene Data'!F164))),'Data Summary'!DU170="Yes"),OFFSET('Hygiene Data'!$F$5,0,10*ROW('Hygiene Data'!F164)),NA())</f>
        <v>#N/A</v>
      </c>
      <c r="BG170" s="300" t="e">
        <f ca="1">+IF(AND(ISNUMBER(OFFSET('Hygiene Data'!$F$7,0,10*ROW('Hygiene Data'!F164))),'Data Summary'!DV170="Yes"),OFFSET('Hygiene Data'!$F$7,0,10*ROW('Hygiene Data'!F164)),NA())</f>
        <v>#N/A</v>
      </c>
      <c r="BH170" s="300" t="e">
        <f ca="1">+IF(AND(ISNUMBER(OFFSET('Hygiene Data'!$F$9,0,10*ROW('Hygiene Data'!F164))),'Data Summary'!DW170="Yes"),OFFSET('Hygiene Data'!$F$9,0,10*ROW('Hygiene Data'!F164)),NA())</f>
        <v>#N/A</v>
      </c>
      <c r="BI170" s="300" t="e">
        <f ca="1">+IF(AND(ISNUMBER(OFFSET('Hygiene Data'!$G$5,0,10*ROW('Hygiene Data'!G164))),'Data Summary'!DX170="Yes"),OFFSET('Hygiene Data'!$G$5,0,10*ROW('Hygiene Data'!G164)),NA())</f>
        <v>#N/A</v>
      </c>
      <c r="BJ170" s="300" t="e">
        <f ca="1">+IF(AND(ISNUMBER(OFFSET('Hygiene Data'!$G$7,0,10*ROW('Hygiene Data'!G164))),'Data Summary'!DY170="Yes"),OFFSET('Hygiene Data'!$G$7,0,10*ROW('Hygiene Data'!G164)),NA())</f>
        <v>#N/A</v>
      </c>
      <c r="BK170" s="300" t="e">
        <f ca="1">+IF(AND(ISNUMBER(OFFSET('Hygiene Data'!$G$9,0,10*ROW('Hygiene Data'!G164))),'Data Summary'!DZ170="Yes"),OFFSET('Hygiene Data'!$G$9,0,10*ROW('Hygiene Data'!G164)),NA())</f>
        <v>#N/A</v>
      </c>
      <c r="BL170" s="300" t="e">
        <f ca="1">+IF(AND(ISNUMBER(OFFSET('Hygiene Data'!$H$5,0,10*ROW('Hygiene Data'!H164))),'Data Summary'!EA170="Yes"),OFFSET('Hygiene Data'!$H$5,0,10*ROW('Hygiene Data'!H164)),NA())</f>
        <v>#N/A</v>
      </c>
      <c r="BM170" s="300" t="e">
        <f ca="1">+IF(AND(ISNUMBER(OFFSET('Hygiene Data'!$H$7,0,10*ROW('Hygiene Data'!H164))),'Data Summary'!EB170="Yes"),OFFSET('Hygiene Data'!$H$7,0,10*ROW('Hygiene Data'!H164)),NA())</f>
        <v>#N/A</v>
      </c>
      <c r="BN170" s="300" t="e">
        <f ca="1">+IF(AND(ISNUMBER(OFFSET('Hygiene Data'!$H$9,0,10*ROW('Hygiene Data'!H164))),'Data Summary'!EC170="Yes"),OFFSET('Hygiene Data'!$H$9,0,10*ROW('Hygiene Data'!H164)),NA())</f>
        <v>#N/A</v>
      </c>
      <c r="BO170" s="300" t="e">
        <f ca="1">+IF(AND(ISNUMBER(OFFSET('Hygiene Data'!$I$5,0,10*ROW('Hygiene Data'!I164))),'Data Summary'!ED170="Yes"),OFFSET('Hygiene Data'!$I$5,0,10*ROW('Hygiene Data'!I164)),NA())</f>
        <v>#N/A</v>
      </c>
      <c r="BP170" s="300" t="e">
        <f ca="1">+IF(AND(ISNUMBER(OFFSET('Hygiene Data'!$I$7,0,10*ROW('Hygiene Data'!I164))),'Data Summary'!EE170="Yes"),OFFSET('Hygiene Data'!$I$7,0,10*ROW('Hygiene Data'!I164)),NA())</f>
        <v>#N/A</v>
      </c>
      <c r="BQ170" s="300" t="e">
        <f ca="1">+IF(AND(ISNUMBER(OFFSET('Hygiene Data'!$I$9,0,10*ROW('Hygiene Data'!I164))),'Data Summary'!EF170="Yes"),OFFSET('Hygiene Data'!$I$9,0,10*ROW('Hygiene Data'!I164)),NA())</f>
        <v>#N/A</v>
      </c>
    </row>
    <row r="171" spans="1:69" x14ac:dyDescent="0.2">
      <c r="A171" s="296" t="e">
        <f ca="1">+RIGHT('Data Summary'!A171,LEN('Data Summary'!A171)-9)</f>
        <v>#VALUE!</v>
      </c>
      <c r="B171" s="270" t="str">
        <f ca="1">+IF(ISTEXT('Data Summary'!B171),'Data Summary'!B171,"")</f>
        <v/>
      </c>
      <c r="C171" s="297" t="e">
        <f ca="1">+VALUE('Data Summary'!C171)</f>
        <v>#VALUE!</v>
      </c>
      <c r="D171" s="298" t="e">
        <f ca="1">+IF(AND(ISNUMBER(OFFSET('Water Data'!$D$4,0,10*ROW('Water Data'!D165))),'Data Summary'!BS171="Yes"),100-OFFSET('Water Data'!$D$4,0,10*ROW('Water Data'!D165)),NA())</f>
        <v>#N/A</v>
      </c>
      <c r="E171" s="298" t="e">
        <f ca="1">+IF(AND(ISNUMBER(OFFSET('Water Data'!$D$6,0,10*ROW('Water Data'!D165))),'Data Summary'!BT171="Yes"),OFFSET('Water Data'!$D$6,0,10*ROW('Water Data'!D165)),NA())</f>
        <v>#N/A</v>
      </c>
      <c r="F171" s="298" t="e">
        <f ca="1">+IF(AND(ISNUMBER(OFFSET('Water Data'!$D$9,0,10*ROW('Water Data'!D165))),'Data Summary'!BU171="Yes"),OFFSET('Water Data'!$D$9,0,10*ROW('Water Data'!D165)),NA())</f>
        <v>#N/A</v>
      </c>
      <c r="G171" s="298" t="e">
        <f ca="1">+IF(AND(ISNUMBER(OFFSET('Water Data'!$E$4,0,10*ROW('Water Data'!E165))),'Data Summary'!BV171="Yes"),100-OFFSET('Water Data'!$E$4,0,10*ROW('Water Data'!E165)),NA())</f>
        <v>#N/A</v>
      </c>
      <c r="H171" s="298" t="e">
        <f ca="1">+IF(AND(ISNUMBER(OFFSET('Water Data'!$E$6,0,10*ROW('Water Data'!E165))),'Data Summary'!BW171="Yes"),OFFSET('Water Data'!$E$6,0,10*ROW('Water Data'!E165)),NA())</f>
        <v>#N/A</v>
      </c>
      <c r="I171" s="298" t="e">
        <f ca="1">+IF(AND(ISNUMBER(OFFSET('Water Data'!$E$9,0,10*ROW('Water Data'!E165))),'Data Summary'!BX171="Yes"),OFFSET('Water Data'!$E$9,0,10*ROW('Water Data'!E165)),NA())</f>
        <v>#N/A</v>
      </c>
      <c r="J171" s="298" t="e">
        <f ca="1">+IF(AND(ISNUMBER(OFFSET('Water Data'!$F$4,0,10*ROW('Water Data'!F165))),'Data Summary'!BY171="Yes"),100-OFFSET('Water Data'!$F$4,0,10*ROW('Water Data'!F165)),NA())</f>
        <v>#N/A</v>
      </c>
      <c r="K171" s="298" t="e">
        <f ca="1">+IF(AND(ISNUMBER(OFFSET('Water Data'!$F$6,0,10*ROW('Water Data'!F165))),'Data Summary'!BZ171="Yes"),OFFSET('Water Data'!$F$6,0,10*ROW('Water Data'!F165)),NA())</f>
        <v>#N/A</v>
      </c>
      <c r="L171" s="298" t="e">
        <f ca="1">+IF(AND(ISNUMBER(OFFSET('Water Data'!$F$9,0,10*ROW('Water Data'!F165))),'Data Summary'!CA171="Yes"),OFFSET('Water Data'!$F$9,0,10*ROW('Water Data'!F165)),NA())</f>
        <v>#N/A</v>
      </c>
      <c r="M171" s="298" t="e">
        <f ca="1">+IF(AND(ISNUMBER(OFFSET('Water Data'!$G$4,0,10*ROW('Water Data'!G165))),'Data Summary'!CB171="Yes"),100-OFFSET('Water Data'!$G$4,0,10*ROW('Water Data'!G165)),NA())</f>
        <v>#N/A</v>
      </c>
      <c r="N171" s="298" t="e">
        <f ca="1">+IF(AND(ISNUMBER(OFFSET('Water Data'!$G$6,0,10*ROW('Water Data'!G165))),'Data Summary'!CC171="Yes"),OFFSET('Water Data'!$G$6,0,10*ROW('Water Data'!G165)),NA())</f>
        <v>#N/A</v>
      </c>
      <c r="O171" s="298" t="e">
        <f ca="1">+IF(AND(ISNUMBER(OFFSET('Water Data'!$G$9,0,10*ROW('Water Data'!G165))),'Data Summary'!CD171="Yes"),OFFSET('Water Data'!$G$9,0,10*ROW('Water Data'!G165)),NA())</f>
        <v>#N/A</v>
      </c>
      <c r="P171" s="298" t="e">
        <f ca="1">+IF(AND(ISNUMBER(OFFSET('Water Data'!$H$4,0,10*ROW('Water Data'!H165))),'Data Summary'!CE171="Yes"),100-OFFSET('Water Data'!$H$4,0,10*ROW('Water Data'!H165)),NA())</f>
        <v>#N/A</v>
      </c>
      <c r="Q171" s="298" t="e">
        <f ca="1">+IF(AND(ISNUMBER(OFFSET('Water Data'!$H$6,0,10*ROW('Water Data'!H165))),'Data Summary'!CF171="Yes"),OFFSET('Water Data'!$H$6,0,10*ROW('Water Data'!H165)),NA())</f>
        <v>#N/A</v>
      </c>
      <c r="R171" s="298" t="e">
        <f ca="1">+IF(AND(ISNUMBER(OFFSET('Water Data'!$H$9,0,10*ROW('Water Data'!H165))),'Data Summary'!CG171="Yes"),OFFSET('Water Data'!$H$9,0,10*ROW('Water Data'!H165)),NA())</f>
        <v>#N/A</v>
      </c>
      <c r="S171" s="298" t="e">
        <f ca="1">+IF(AND(ISNUMBER(OFFSET('Water Data'!$I$4,0,10*ROW('Water Data'!I165))),'Data Summary'!CH171="Yes"),100-OFFSET('Water Data'!$I$4,0,10*ROW('Water Data'!I165)),NA())</f>
        <v>#N/A</v>
      </c>
      <c r="T171" s="298" t="e">
        <f ca="1">+IF(AND(ISNUMBER(OFFSET('Water Data'!$I$6,0,10*ROW('Water Data'!I165))),'Data Summary'!CI171="Yes"),OFFSET('Water Data'!$I$6,0,10*ROW('Water Data'!I165)),NA())</f>
        <v>#N/A</v>
      </c>
      <c r="U171" s="298" t="e">
        <f ca="1">+IF(AND(ISNUMBER(OFFSET('Water Data'!$I$9,0,10*ROW('Water Data'!I165))),'Data Summary'!CJ171="Yes"),OFFSET('Water Data'!$I$9,0,10*ROW('Water Data'!I165)),NA())</f>
        <v>#N/A</v>
      </c>
      <c r="V171" s="299" t="e">
        <f ca="1">+IF(AND(ISNUMBER(OFFSET('Sanitation Data'!$D$4,0,10*ROW('Sanitation Data'!D165))),'Data Summary'!CK171="Yes"),100-OFFSET('Sanitation Data'!$D$4,0,10*ROW('Sanitation Data'!D165)),NA())</f>
        <v>#N/A</v>
      </c>
      <c r="W171" s="299" t="e">
        <f ca="1">+IF(AND(ISNUMBER(OFFSET('Sanitation Data'!$D$6,0,10*ROW('Sanitation Data'!D165))),'Data Summary'!CL171="Yes"),OFFSET('Sanitation Data'!$D$6,0,10*ROW('Sanitation Data'!D165)),NA())</f>
        <v>#N/A</v>
      </c>
      <c r="X171" s="299" t="e">
        <f ca="1">+IF(AND(ISNUMBER(OFFSET('Sanitation Data'!$D$10,0,10*ROW('Sanitation Data'!D165))),'Data Summary'!CM171="Yes"),OFFSET('Sanitation Data'!$D$10,0,10*ROW('Sanitation Data'!D165)),NA())</f>
        <v>#N/A</v>
      </c>
      <c r="Y171" s="299" t="e">
        <f ca="1">+IF(AND(ISNUMBER(OFFSET('Sanitation Data'!$D$11,0,10*ROW('Sanitation Data'!D165))),'Data Summary'!CN171="Yes"),OFFSET('Sanitation Data'!$D$11,0,10*ROW('Sanitation Data'!D165)),NA())</f>
        <v>#N/A</v>
      </c>
      <c r="Z171" s="299" t="e">
        <f ca="1">+IF(AND(ISNUMBER(OFFSET('Sanitation Data'!$D$12,0,10*ROW('Sanitation Data'!D165))),'Data Summary'!CO171="Yes"),OFFSET('Sanitation Data'!$D$12,0,10*ROW('Sanitation Data'!D165)),NA())</f>
        <v>#N/A</v>
      </c>
      <c r="AA171" s="299" t="e">
        <f ca="1">+IF(AND(ISNUMBER(OFFSET('Sanitation Data'!$E$4,0,10*ROW('Sanitation Data'!E165))),'Data Summary'!CP171="Yes"),100-OFFSET('Sanitation Data'!$E$4,0,10*ROW('Sanitation Data'!E165)),NA())</f>
        <v>#N/A</v>
      </c>
      <c r="AB171" s="299" t="e">
        <f ca="1">+IF(AND(ISNUMBER(OFFSET('Sanitation Data'!$E$6,0,10*ROW('Sanitation Data'!E165))),'Data Summary'!CQ171="Yes"),OFFSET('Sanitation Data'!$E$6,0,10*ROW('Sanitation Data'!E165)),NA())</f>
        <v>#N/A</v>
      </c>
      <c r="AC171" s="299" t="e">
        <f ca="1">+IF(AND(ISNUMBER(OFFSET('Sanitation Data'!$E$10,0,10*ROW('Sanitation Data'!E165))),'Data Summary'!CR171="Yes"),OFFSET('Sanitation Data'!$E$10,0,10*ROW('Sanitation Data'!E165)),NA())</f>
        <v>#N/A</v>
      </c>
      <c r="AD171" s="299" t="e">
        <f ca="1">+IF(AND(ISNUMBER(OFFSET('Sanitation Data'!$E$11,0,10*ROW('Sanitation Data'!E165))),'Data Summary'!CS171="Yes"),OFFSET('Sanitation Data'!$E$11,0,10*ROW('Sanitation Data'!E165)),NA())</f>
        <v>#N/A</v>
      </c>
      <c r="AE171" s="299" t="e">
        <f ca="1">+IF(AND(ISNUMBER(OFFSET('Sanitation Data'!$E$12,0,10*ROW('Sanitation Data'!E165))),'Data Summary'!CT171="Yes"),OFFSET('Sanitation Data'!$E$12,0,10*ROW('Sanitation Data'!E165)),NA())</f>
        <v>#N/A</v>
      </c>
      <c r="AF171" s="299" t="e">
        <f ca="1">+IF(AND(ISNUMBER(OFFSET('Sanitation Data'!$F$4,0,10*ROW('Sanitation Data'!F165))),'Data Summary'!CU171="Yes"),100-OFFSET('Sanitation Data'!$F$4,0,10*ROW('Sanitation Data'!F165)),NA())</f>
        <v>#N/A</v>
      </c>
      <c r="AG171" s="299" t="e">
        <f ca="1">+IF(AND(ISNUMBER(OFFSET('Sanitation Data'!$F$6,0,10*ROW('Sanitation Data'!F165))),'Data Summary'!CV171="Yes"),OFFSET('Sanitation Data'!$F$6,0,10*ROW('Sanitation Data'!F165)),NA())</f>
        <v>#N/A</v>
      </c>
      <c r="AH171" s="299" t="e">
        <f ca="1">+IF(AND(ISNUMBER(OFFSET('Sanitation Data'!$F$10,0,10*ROW('Sanitation Data'!F165))),'Data Summary'!CW171="Yes"),OFFSET('Sanitation Data'!$F$10,0,10*ROW('Sanitation Data'!F165)),NA())</f>
        <v>#N/A</v>
      </c>
      <c r="AI171" s="299" t="e">
        <f ca="1">+IF(AND(ISNUMBER(OFFSET('Sanitation Data'!$F$11,0,10*ROW('Sanitation Data'!F165))),'Data Summary'!CX171="Yes"),OFFSET('Sanitation Data'!$F$11,0,10*ROW('Sanitation Data'!F165)),NA())</f>
        <v>#N/A</v>
      </c>
      <c r="AJ171" s="299" t="e">
        <f ca="1">+IF(AND(ISNUMBER(OFFSET('Sanitation Data'!$F$12,0,10*ROW('Sanitation Data'!F165))),'Data Summary'!CY171="Yes"),OFFSET('Sanitation Data'!$F$12,0,10*ROW('Sanitation Data'!F165)),NA())</f>
        <v>#N/A</v>
      </c>
      <c r="AK171" s="299" t="e">
        <f ca="1">+IF(AND(ISNUMBER(OFFSET('Sanitation Data'!$G$4,0,10*ROW('Sanitation Data'!G165))),'Data Summary'!CZ171="Yes"),100-OFFSET('Sanitation Data'!$G$4,0,10*ROW('Sanitation Data'!G165)),NA())</f>
        <v>#N/A</v>
      </c>
      <c r="AL171" s="299" t="e">
        <f ca="1">+IF(AND(ISNUMBER(OFFSET('Sanitation Data'!$G$6,0,10*ROW('Sanitation Data'!G165))),'Data Summary'!DA171="Yes"),OFFSET('Sanitation Data'!$G$6,0,10*ROW('Sanitation Data'!G165)),NA())</f>
        <v>#N/A</v>
      </c>
      <c r="AM171" s="299" t="e">
        <f ca="1">+IF(AND(ISNUMBER(OFFSET('Sanitation Data'!$G$10,0,10*ROW('Sanitation Data'!G165))),'Data Summary'!DB171="Yes"),OFFSET('Sanitation Data'!$G$10,0,10*ROW('Sanitation Data'!G165)),NA())</f>
        <v>#N/A</v>
      </c>
      <c r="AN171" s="299" t="e">
        <f ca="1">+IF(AND(ISNUMBER(OFFSET('Sanitation Data'!$G$11,0,10*ROW('Sanitation Data'!G165))),'Data Summary'!DC171="Yes"),OFFSET('Sanitation Data'!$G$11,0,10*ROW('Sanitation Data'!G165)),NA())</f>
        <v>#N/A</v>
      </c>
      <c r="AO171" s="299" t="e">
        <f ca="1">+IF(AND(ISNUMBER(OFFSET('Sanitation Data'!$G$12,0,10*ROW('Sanitation Data'!G165))),'Data Summary'!DD171="Yes"),OFFSET('Sanitation Data'!$G$12,0,10*ROW('Sanitation Data'!G165)),NA())</f>
        <v>#N/A</v>
      </c>
      <c r="AP171" s="299" t="e">
        <f ca="1">+IF(AND(ISNUMBER(OFFSET('Sanitation Data'!$H$4,0,10*ROW('Sanitation Data'!H165))),'Data Summary'!DE171="Yes"),100-OFFSET('Sanitation Data'!$H$4,0,10*ROW('Sanitation Data'!H165)),NA())</f>
        <v>#N/A</v>
      </c>
      <c r="AQ171" s="299" t="e">
        <f ca="1">+IF(AND(ISNUMBER(OFFSET('Sanitation Data'!$H$6,0,10*ROW('Sanitation Data'!H165))),'Data Summary'!DF171="Yes"),OFFSET('Sanitation Data'!$H$6,0,10*ROW('Sanitation Data'!H165)),NA())</f>
        <v>#N/A</v>
      </c>
      <c r="AR171" s="299" t="e">
        <f ca="1">+IF(AND(ISNUMBER(OFFSET('Sanitation Data'!$H$10,0,10*ROW('Sanitation Data'!H165))),'Data Summary'!DG171="Yes"),OFFSET('Sanitation Data'!$H$10,0,10*ROW('Sanitation Data'!H165)),NA())</f>
        <v>#N/A</v>
      </c>
      <c r="AS171" s="299" t="e">
        <f ca="1">+IF(AND(ISNUMBER(OFFSET('Sanitation Data'!$H$11,0,10*ROW('Sanitation Data'!H165))),'Data Summary'!DH171="Yes"),OFFSET('Sanitation Data'!$H$11,0,10*ROW('Sanitation Data'!H165)),NA())</f>
        <v>#N/A</v>
      </c>
      <c r="AT171" s="299" t="e">
        <f ca="1">+IF(AND(ISNUMBER(OFFSET('Sanitation Data'!$H$12,0,10*ROW('Sanitation Data'!H165))),'Data Summary'!DI171="Yes"),OFFSET('Sanitation Data'!$H$12,0,10*ROW('Sanitation Data'!H165)),NA())</f>
        <v>#N/A</v>
      </c>
      <c r="AU171" s="299" t="e">
        <f ca="1">+IF(AND(ISNUMBER(OFFSET('Sanitation Data'!$I$4,0,10*ROW('Sanitation Data'!I165))),'Data Summary'!DJ171="Yes"),100-OFFSET('Sanitation Data'!$I$4,0,10*ROW('Sanitation Data'!I165)),NA())</f>
        <v>#N/A</v>
      </c>
      <c r="AV171" s="299" t="e">
        <f ca="1">+IF(AND(ISNUMBER(OFFSET('Sanitation Data'!$I$6,0,10*ROW('Sanitation Data'!I165))),'Data Summary'!DK171="Yes"),OFFSET('Sanitation Data'!$I$6,0,10*ROW('Sanitation Data'!I165)),NA())</f>
        <v>#N/A</v>
      </c>
      <c r="AW171" s="299" t="e">
        <f ca="1">+IF(AND(ISNUMBER(OFFSET('Sanitation Data'!$I$10,0,10*ROW('Sanitation Data'!I165))),'Data Summary'!DL171="Yes"),OFFSET('Sanitation Data'!$I$10,0,10*ROW('Sanitation Data'!I165)),NA())</f>
        <v>#N/A</v>
      </c>
      <c r="AX171" s="299" t="e">
        <f ca="1">+IF(AND(ISNUMBER(OFFSET('Sanitation Data'!$I$11,0,10*ROW('Sanitation Data'!I165))),'Data Summary'!DM171="Yes"),OFFSET('Sanitation Data'!$I$11,0,10*ROW('Sanitation Data'!I165)),NA())</f>
        <v>#N/A</v>
      </c>
      <c r="AY171" s="299" t="e">
        <f ca="1">+IF(AND(ISNUMBER(OFFSET('Sanitation Data'!$I$12,0,10*ROW('Sanitation Data'!I165))),'Data Summary'!DN171="Yes"),OFFSET('Sanitation Data'!$I$12,0,10*ROW('Sanitation Data'!I165)),NA())</f>
        <v>#N/A</v>
      </c>
      <c r="AZ171" s="300" t="e">
        <f ca="1">+IF(AND(ISNUMBER(OFFSET('Hygiene Data'!$D$5,0,10*ROW('Hygiene Data'!D165))),'Data Summary'!DO171="Yes"),OFFSET('Hygiene Data'!$D$5,0,10*ROW('Hygiene Data'!D165)),NA())</f>
        <v>#N/A</v>
      </c>
      <c r="BA171" s="300" t="e">
        <f ca="1">+IF(AND(ISNUMBER(OFFSET('Hygiene Data'!$D$7,0,10*ROW('Hygiene Data'!D165))),'Data Summary'!DP171="Yes"),OFFSET('Hygiene Data'!$D$7,0,10*ROW('Hygiene Data'!D165)),NA())</f>
        <v>#N/A</v>
      </c>
      <c r="BB171" s="300" t="e">
        <f ca="1">+IF(AND(ISNUMBER(OFFSET('Hygiene Data'!$D$9,0,10*ROW('Hygiene Data'!D165))),'Data Summary'!DQ171="Yes"),OFFSET('Hygiene Data'!$D$9,0,10*ROW('Hygiene Data'!D165)),NA())</f>
        <v>#N/A</v>
      </c>
      <c r="BC171" s="300" t="e">
        <f ca="1">+IF(AND(ISNUMBER(OFFSET('Hygiene Data'!$E$5,0,10*ROW('Hygiene Data'!E165))),'Data Summary'!DR171="Yes"),OFFSET('Hygiene Data'!$E$5,0,10*ROW('Hygiene Data'!E165)),NA())</f>
        <v>#N/A</v>
      </c>
      <c r="BD171" s="300" t="e">
        <f ca="1">+IF(AND(ISNUMBER(OFFSET('Hygiene Data'!$E$7,0,10*ROW('Hygiene Data'!E165))),'Data Summary'!DS171="Yes"),OFFSET('Hygiene Data'!$E$7,0,10*ROW('Hygiene Data'!E165)),NA())</f>
        <v>#N/A</v>
      </c>
      <c r="BE171" s="300" t="e">
        <f ca="1">+IF(AND(ISNUMBER(OFFSET('Hygiene Data'!$E$9,0,10*ROW('Hygiene Data'!E165))),'Data Summary'!DT171="Yes"),OFFSET('Hygiene Data'!$E$9,0,10*ROW('Hygiene Data'!E165)),NA())</f>
        <v>#N/A</v>
      </c>
      <c r="BF171" s="300" t="e">
        <f ca="1">+IF(AND(ISNUMBER(OFFSET('Hygiene Data'!$F$5,0,10*ROW('Hygiene Data'!F165))),'Data Summary'!DU171="Yes"),OFFSET('Hygiene Data'!$F$5,0,10*ROW('Hygiene Data'!F165)),NA())</f>
        <v>#N/A</v>
      </c>
      <c r="BG171" s="300" t="e">
        <f ca="1">+IF(AND(ISNUMBER(OFFSET('Hygiene Data'!$F$7,0,10*ROW('Hygiene Data'!F165))),'Data Summary'!DV171="Yes"),OFFSET('Hygiene Data'!$F$7,0,10*ROW('Hygiene Data'!F165)),NA())</f>
        <v>#N/A</v>
      </c>
      <c r="BH171" s="300" t="e">
        <f ca="1">+IF(AND(ISNUMBER(OFFSET('Hygiene Data'!$F$9,0,10*ROW('Hygiene Data'!F165))),'Data Summary'!DW171="Yes"),OFFSET('Hygiene Data'!$F$9,0,10*ROW('Hygiene Data'!F165)),NA())</f>
        <v>#N/A</v>
      </c>
      <c r="BI171" s="300" t="e">
        <f ca="1">+IF(AND(ISNUMBER(OFFSET('Hygiene Data'!$G$5,0,10*ROW('Hygiene Data'!G165))),'Data Summary'!DX171="Yes"),OFFSET('Hygiene Data'!$G$5,0,10*ROW('Hygiene Data'!G165)),NA())</f>
        <v>#N/A</v>
      </c>
      <c r="BJ171" s="300" t="e">
        <f ca="1">+IF(AND(ISNUMBER(OFFSET('Hygiene Data'!$G$7,0,10*ROW('Hygiene Data'!G165))),'Data Summary'!DY171="Yes"),OFFSET('Hygiene Data'!$G$7,0,10*ROW('Hygiene Data'!G165)),NA())</f>
        <v>#N/A</v>
      </c>
      <c r="BK171" s="300" t="e">
        <f ca="1">+IF(AND(ISNUMBER(OFFSET('Hygiene Data'!$G$9,0,10*ROW('Hygiene Data'!G165))),'Data Summary'!DZ171="Yes"),OFFSET('Hygiene Data'!$G$9,0,10*ROW('Hygiene Data'!G165)),NA())</f>
        <v>#N/A</v>
      </c>
      <c r="BL171" s="300" t="e">
        <f ca="1">+IF(AND(ISNUMBER(OFFSET('Hygiene Data'!$H$5,0,10*ROW('Hygiene Data'!H165))),'Data Summary'!EA171="Yes"),OFFSET('Hygiene Data'!$H$5,0,10*ROW('Hygiene Data'!H165)),NA())</f>
        <v>#N/A</v>
      </c>
      <c r="BM171" s="300" t="e">
        <f ca="1">+IF(AND(ISNUMBER(OFFSET('Hygiene Data'!$H$7,0,10*ROW('Hygiene Data'!H165))),'Data Summary'!EB171="Yes"),OFFSET('Hygiene Data'!$H$7,0,10*ROW('Hygiene Data'!H165)),NA())</f>
        <v>#N/A</v>
      </c>
      <c r="BN171" s="300" t="e">
        <f ca="1">+IF(AND(ISNUMBER(OFFSET('Hygiene Data'!$H$9,0,10*ROW('Hygiene Data'!H165))),'Data Summary'!EC171="Yes"),OFFSET('Hygiene Data'!$H$9,0,10*ROW('Hygiene Data'!H165)),NA())</f>
        <v>#N/A</v>
      </c>
      <c r="BO171" s="300" t="e">
        <f ca="1">+IF(AND(ISNUMBER(OFFSET('Hygiene Data'!$I$5,0,10*ROW('Hygiene Data'!I165))),'Data Summary'!ED171="Yes"),OFFSET('Hygiene Data'!$I$5,0,10*ROW('Hygiene Data'!I165)),NA())</f>
        <v>#N/A</v>
      </c>
      <c r="BP171" s="300" t="e">
        <f ca="1">+IF(AND(ISNUMBER(OFFSET('Hygiene Data'!$I$7,0,10*ROW('Hygiene Data'!I165))),'Data Summary'!EE171="Yes"),OFFSET('Hygiene Data'!$I$7,0,10*ROW('Hygiene Data'!I165)),NA())</f>
        <v>#N/A</v>
      </c>
      <c r="BQ171" s="300" t="e">
        <f ca="1">+IF(AND(ISNUMBER(OFFSET('Hygiene Data'!$I$9,0,10*ROW('Hygiene Data'!I165))),'Data Summary'!EF171="Yes"),OFFSET('Hygiene Data'!$I$9,0,10*ROW('Hygiene Data'!I165)),NA())</f>
        <v>#N/A</v>
      </c>
    </row>
    <row r="172" spans="1:69" x14ac:dyDescent="0.2">
      <c r="A172" s="296" t="e">
        <f ca="1">+RIGHT('Data Summary'!A172,LEN('Data Summary'!A172)-9)</f>
        <v>#VALUE!</v>
      </c>
      <c r="B172" s="270" t="str">
        <f ca="1">+IF(ISTEXT('Data Summary'!B172),'Data Summary'!B172,"")</f>
        <v/>
      </c>
      <c r="C172" s="297" t="e">
        <f ca="1">+VALUE('Data Summary'!C172)</f>
        <v>#VALUE!</v>
      </c>
      <c r="D172" s="298" t="e">
        <f ca="1">+IF(AND(ISNUMBER(OFFSET('Water Data'!$D$4,0,10*ROW('Water Data'!D166))),'Data Summary'!BS172="Yes"),100-OFFSET('Water Data'!$D$4,0,10*ROW('Water Data'!D166)),NA())</f>
        <v>#N/A</v>
      </c>
      <c r="E172" s="298" t="e">
        <f ca="1">+IF(AND(ISNUMBER(OFFSET('Water Data'!$D$6,0,10*ROW('Water Data'!D166))),'Data Summary'!BT172="Yes"),OFFSET('Water Data'!$D$6,0,10*ROW('Water Data'!D166)),NA())</f>
        <v>#N/A</v>
      </c>
      <c r="F172" s="298" t="e">
        <f ca="1">+IF(AND(ISNUMBER(OFFSET('Water Data'!$D$9,0,10*ROW('Water Data'!D166))),'Data Summary'!BU172="Yes"),OFFSET('Water Data'!$D$9,0,10*ROW('Water Data'!D166)),NA())</f>
        <v>#N/A</v>
      </c>
      <c r="G172" s="298" t="e">
        <f ca="1">+IF(AND(ISNUMBER(OFFSET('Water Data'!$E$4,0,10*ROW('Water Data'!E166))),'Data Summary'!BV172="Yes"),100-OFFSET('Water Data'!$E$4,0,10*ROW('Water Data'!E166)),NA())</f>
        <v>#N/A</v>
      </c>
      <c r="H172" s="298" t="e">
        <f ca="1">+IF(AND(ISNUMBER(OFFSET('Water Data'!$E$6,0,10*ROW('Water Data'!E166))),'Data Summary'!BW172="Yes"),OFFSET('Water Data'!$E$6,0,10*ROW('Water Data'!E166)),NA())</f>
        <v>#N/A</v>
      </c>
      <c r="I172" s="298" t="e">
        <f ca="1">+IF(AND(ISNUMBER(OFFSET('Water Data'!$E$9,0,10*ROW('Water Data'!E166))),'Data Summary'!BX172="Yes"),OFFSET('Water Data'!$E$9,0,10*ROW('Water Data'!E166)),NA())</f>
        <v>#N/A</v>
      </c>
      <c r="J172" s="298" t="e">
        <f ca="1">+IF(AND(ISNUMBER(OFFSET('Water Data'!$F$4,0,10*ROW('Water Data'!F166))),'Data Summary'!BY172="Yes"),100-OFFSET('Water Data'!$F$4,0,10*ROW('Water Data'!F166)),NA())</f>
        <v>#N/A</v>
      </c>
      <c r="K172" s="298" t="e">
        <f ca="1">+IF(AND(ISNUMBER(OFFSET('Water Data'!$F$6,0,10*ROW('Water Data'!F166))),'Data Summary'!BZ172="Yes"),OFFSET('Water Data'!$F$6,0,10*ROW('Water Data'!F166)),NA())</f>
        <v>#N/A</v>
      </c>
      <c r="L172" s="298" t="e">
        <f ca="1">+IF(AND(ISNUMBER(OFFSET('Water Data'!$F$9,0,10*ROW('Water Data'!F166))),'Data Summary'!CA172="Yes"),OFFSET('Water Data'!$F$9,0,10*ROW('Water Data'!F166)),NA())</f>
        <v>#N/A</v>
      </c>
      <c r="M172" s="298" t="e">
        <f ca="1">+IF(AND(ISNUMBER(OFFSET('Water Data'!$G$4,0,10*ROW('Water Data'!G166))),'Data Summary'!CB172="Yes"),100-OFFSET('Water Data'!$G$4,0,10*ROW('Water Data'!G166)),NA())</f>
        <v>#N/A</v>
      </c>
      <c r="N172" s="298" t="e">
        <f ca="1">+IF(AND(ISNUMBER(OFFSET('Water Data'!$G$6,0,10*ROW('Water Data'!G166))),'Data Summary'!CC172="Yes"),OFFSET('Water Data'!$G$6,0,10*ROW('Water Data'!G166)),NA())</f>
        <v>#N/A</v>
      </c>
      <c r="O172" s="298" t="e">
        <f ca="1">+IF(AND(ISNUMBER(OFFSET('Water Data'!$G$9,0,10*ROW('Water Data'!G166))),'Data Summary'!CD172="Yes"),OFFSET('Water Data'!$G$9,0,10*ROW('Water Data'!G166)),NA())</f>
        <v>#N/A</v>
      </c>
      <c r="P172" s="298" t="e">
        <f ca="1">+IF(AND(ISNUMBER(OFFSET('Water Data'!$H$4,0,10*ROW('Water Data'!H166))),'Data Summary'!CE172="Yes"),100-OFFSET('Water Data'!$H$4,0,10*ROW('Water Data'!H166)),NA())</f>
        <v>#N/A</v>
      </c>
      <c r="Q172" s="298" t="e">
        <f ca="1">+IF(AND(ISNUMBER(OFFSET('Water Data'!$H$6,0,10*ROW('Water Data'!H166))),'Data Summary'!CF172="Yes"),OFFSET('Water Data'!$H$6,0,10*ROW('Water Data'!H166)),NA())</f>
        <v>#N/A</v>
      </c>
      <c r="R172" s="298" t="e">
        <f ca="1">+IF(AND(ISNUMBER(OFFSET('Water Data'!$H$9,0,10*ROW('Water Data'!H166))),'Data Summary'!CG172="Yes"),OFFSET('Water Data'!$H$9,0,10*ROW('Water Data'!H166)),NA())</f>
        <v>#N/A</v>
      </c>
      <c r="S172" s="298" t="e">
        <f ca="1">+IF(AND(ISNUMBER(OFFSET('Water Data'!$I$4,0,10*ROW('Water Data'!I166))),'Data Summary'!CH172="Yes"),100-OFFSET('Water Data'!$I$4,0,10*ROW('Water Data'!I166)),NA())</f>
        <v>#N/A</v>
      </c>
      <c r="T172" s="298" t="e">
        <f ca="1">+IF(AND(ISNUMBER(OFFSET('Water Data'!$I$6,0,10*ROW('Water Data'!I166))),'Data Summary'!CI172="Yes"),OFFSET('Water Data'!$I$6,0,10*ROW('Water Data'!I166)),NA())</f>
        <v>#N/A</v>
      </c>
      <c r="U172" s="298" t="e">
        <f ca="1">+IF(AND(ISNUMBER(OFFSET('Water Data'!$I$9,0,10*ROW('Water Data'!I166))),'Data Summary'!CJ172="Yes"),OFFSET('Water Data'!$I$9,0,10*ROW('Water Data'!I166)),NA())</f>
        <v>#N/A</v>
      </c>
      <c r="V172" s="299" t="e">
        <f ca="1">+IF(AND(ISNUMBER(OFFSET('Sanitation Data'!$D$4,0,10*ROW('Sanitation Data'!D166))),'Data Summary'!CK172="Yes"),100-OFFSET('Sanitation Data'!$D$4,0,10*ROW('Sanitation Data'!D166)),NA())</f>
        <v>#N/A</v>
      </c>
      <c r="W172" s="299" t="e">
        <f ca="1">+IF(AND(ISNUMBER(OFFSET('Sanitation Data'!$D$6,0,10*ROW('Sanitation Data'!D166))),'Data Summary'!CL172="Yes"),OFFSET('Sanitation Data'!$D$6,0,10*ROW('Sanitation Data'!D166)),NA())</f>
        <v>#N/A</v>
      </c>
      <c r="X172" s="299" t="e">
        <f ca="1">+IF(AND(ISNUMBER(OFFSET('Sanitation Data'!$D$10,0,10*ROW('Sanitation Data'!D166))),'Data Summary'!CM172="Yes"),OFFSET('Sanitation Data'!$D$10,0,10*ROW('Sanitation Data'!D166)),NA())</f>
        <v>#N/A</v>
      </c>
      <c r="Y172" s="299" t="e">
        <f ca="1">+IF(AND(ISNUMBER(OFFSET('Sanitation Data'!$D$11,0,10*ROW('Sanitation Data'!D166))),'Data Summary'!CN172="Yes"),OFFSET('Sanitation Data'!$D$11,0,10*ROW('Sanitation Data'!D166)),NA())</f>
        <v>#N/A</v>
      </c>
      <c r="Z172" s="299" t="e">
        <f ca="1">+IF(AND(ISNUMBER(OFFSET('Sanitation Data'!$D$12,0,10*ROW('Sanitation Data'!D166))),'Data Summary'!CO172="Yes"),OFFSET('Sanitation Data'!$D$12,0,10*ROW('Sanitation Data'!D166)),NA())</f>
        <v>#N/A</v>
      </c>
      <c r="AA172" s="299" t="e">
        <f ca="1">+IF(AND(ISNUMBER(OFFSET('Sanitation Data'!$E$4,0,10*ROW('Sanitation Data'!E166))),'Data Summary'!CP172="Yes"),100-OFFSET('Sanitation Data'!$E$4,0,10*ROW('Sanitation Data'!E166)),NA())</f>
        <v>#N/A</v>
      </c>
      <c r="AB172" s="299" t="e">
        <f ca="1">+IF(AND(ISNUMBER(OFFSET('Sanitation Data'!$E$6,0,10*ROW('Sanitation Data'!E166))),'Data Summary'!CQ172="Yes"),OFFSET('Sanitation Data'!$E$6,0,10*ROW('Sanitation Data'!E166)),NA())</f>
        <v>#N/A</v>
      </c>
      <c r="AC172" s="299" t="e">
        <f ca="1">+IF(AND(ISNUMBER(OFFSET('Sanitation Data'!$E$10,0,10*ROW('Sanitation Data'!E166))),'Data Summary'!CR172="Yes"),OFFSET('Sanitation Data'!$E$10,0,10*ROW('Sanitation Data'!E166)),NA())</f>
        <v>#N/A</v>
      </c>
      <c r="AD172" s="299" t="e">
        <f ca="1">+IF(AND(ISNUMBER(OFFSET('Sanitation Data'!$E$11,0,10*ROW('Sanitation Data'!E166))),'Data Summary'!CS172="Yes"),OFFSET('Sanitation Data'!$E$11,0,10*ROW('Sanitation Data'!E166)),NA())</f>
        <v>#N/A</v>
      </c>
      <c r="AE172" s="299" t="e">
        <f ca="1">+IF(AND(ISNUMBER(OFFSET('Sanitation Data'!$E$12,0,10*ROW('Sanitation Data'!E166))),'Data Summary'!CT172="Yes"),OFFSET('Sanitation Data'!$E$12,0,10*ROW('Sanitation Data'!E166)),NA())</f>
        <v>#N/A</v>
      </c>
      <c r="AF172" s="299" t="e">
        <f ca="1">+IF(AND(ISNUMBER(OFFSET('Sanitation Data'!$F$4,0,10*ROW('Sanitation Data'!F166))),'Data Summary'!CU172="Yes"),100-OFFSET('Sanitation Data'!$F$4,0,10*ROW('Sanitation Data'!F166)),NA())</f>
        <v>#N/A</v>
      </c>
      <c r="AG172" s="299" t="e">
        <f ca="1">+IF(AND(ISNUMBER(OFFSET('Sanitation Data'!$F$6,0,10*ROW('Sanitation Data'!F166))),'Data Summary'!CV172="Yes"),OFFSET('Sanitation Data'!$F$6,0,10*ROW('Sanitation Data'!F166)),NA())</f>
        <v>#N/A</v>
      </c>
      <c r="AH172" s="299" t="e">
        <f ca="1">+IF(AND(ISNUMBER(OFFSET('Sanitation Data'!$F$10,0,10*ROW('Sanitation Data'!F166))),'Data Summary'!CW172="Yes"),OFFSET('Sanitation Data'!$F$10,0,10*ROW('Sanitation Data'!F166)),NA())</f>
        <v>#N/A</v>
      </c>
      <c r="AI172" s="299" t="e">
        <f ca="1">+IF(AND(ISNUMBER(OFFSET('Sanitation Data'!$F$11,0,10*ROW('Sanitation Data'!F166))),'Data Summary'!CX172="Yes"),OFFSET('Sanitation Data'!$F$11,0,10*ROW('Sanitation Data'!F166)),NA())</f>
        <v>#N/A</v>
      </c>
      <c r="AJ172" s="299" t="e">
        <f ca="1">+IF(AND(ISNUMBER(OFFSET('Sanitation Data'!$F$12,0,10*ROW('Sanitation Data'!F166))),'Data Summary'!CY172="Yes"),OFFSET('Sanitation Data'!$F$12,0,10*ROW('Sanitation Data'!F166)),NA())</f>
        <v>#N/A</v>
      </c>
      <c r="AK172" s="299" t="e">
        <f ca="1">+IF(AND(ISNUMBER(OFFSET('Sanitation Data'!$G$4,0,10*ROW('Sanitation Data'!G166))),'Data Summary'!CZ172="Yes"),100-OFFSET('Sanitation Data'!$G$4,0,10*ROW('Sanitation Data'!G166)),NA())</f>
        <v>#N/A</v>
      </c>
      <c r="AL172" s="299" t="e">
        <f ca="1">+IF(AND(ISNUMBER(OFFSET('Sanitation Data'!$G$6,0,10*ROW('Sanitation Data'!G166))),'Data Summary'!DA172="Yes"),OFFSET('Sanitation Data'!$G$6,0,10*ROW('Sanitation Data'!G166)),NA())</f>
        <v>#N/A</v>
      </c>
      <c r="AM172" s="299" t="e">
        <f ca="1">+IF(AND(ISNUMBER(OFFSET('Sanitation Data'!$G$10,0,10*ROW('Sanitation Data'!G166))),'Data Summary'!DB172="Yes"),OFFSET('Sanitation Data'!$G$10,0,10*ROW('Sanitation Data'!G166)),NA())</f>
        <v>#N/A</v>
      </c>
      <c r="AN172" s="299" t="e">
        <f ca="1">+IF(AND(ISNUMBER(OFFSET('Sanitation Data'!$G$11,0,10*ROW('Sanitation Data'!G166))),'Data Summary'!DC172="Yes"),OFFSET('Sanitation Data'!$G$11,0,10*ROW('Sanitation Data'!G166)),NA())</f>
        <v>#N/A</v>
      </c>
      <c r="AO172" s="299" t="e">
        <f ca="1">+IF(AND(ISNUMBER(OFFSET('Sanitation Data'!$G$12,0,10*ROW('Sanitation Data'!G166))),'Data Summary'!DD172="Yes"),OFFSET('Sanitation Data'!$G$12,0,10*ROW('Sanitation Data'!G166)),NA())</f>
        <v>#N/A</v>
      </c>
      <c r="AP172" s="299" t="e">
        <f ca="1">+IF(AND(ISNUMBER(OFFSET('Sanitation Data'!$H$4,0,10*ROW('Sanitation Data'!H166))),'Data Summary'!DE172="Yes"),100-OFFSET('Sanitation Data'!$H$4,0,10*ROW('Sanitation Data'!H166)),NA())</f>
        <v>#N/A</v>
      </c>
      <c r="AQ172" s="299" t="e">
        <f ca="1">+IF(AND(ISNUMBER(OFFSET('Sanitation Data'!$H$6,0,10*ROW('Sanitation Data'!H166))),'Data Summary'!DF172="Yes"),OFFSET('Sanitation Data'!$H$6,0,10*ROW('Sanitation Data'!H166)),NA())</f>
        <v>#N/A</v>
      </c>
      <c r="AR172" s="299" t="e">
        <f ca="1">+IF(AND(ISNUMBER(OFFSET('Sanitation Data'!$H$10,0,10*ROW('Sanitation Data'!H166))),'Data Summary'!DG172="Yes"),OFFSET('Sanitation Data'!$H$10,0,10*ROW('Sanitation Data'!H166)),NA())</f>
        <v>#N/A</v>
      </c>
      <c r="AS172" s="299" t="e">
        <f ca="1">+IF(AND(ISNUMBER(OFFSET('Sanitation Data'!$H$11,0,10*ROW('Sanitation Data'!H166))),'Data Summary'!DH172="Yes"),OFFSET('Sanitation Data'!$H$11,0,10*ROW('Sanitation Data'!H166)),NA())</f>
        <v>#N/A</v>
      </c>
      <c r="AT172" s="299" t="e">
        <f ca="1">+IF(AND(ISNUMBER(OFFSET('Sanitation Data'!$H$12,0,10*ROW('Sanitation Data'!H166))),'Data Summary'!DI172="Yes"),OFFSET('Sanitation Data'!$H$12,0,10*ROW('Sanitation Data'!H166)),NA())</f>
        <v>#N/A</v>
      </c>
      <c r="AU172" s="299" t="e">
        <f ca="1">+IF(AND(ISNUMBER(OFFSET('Sanitation Data'!$I$4,0,10*ROW('Sanitation Data'!I166))),'Data Summary'!DJ172="Yes"),100-OFFSET('Sanitation Data'!$I$4,0,10*ROW('Sanitation Data'!I166)),NA())</f>
        <v>#N/A</v>
      </c>
      <c r="AV172" s="299" t="e">
        <f ca="1">+IF(AND(ISNUMBER(OFFSET('Sanitation Data'!$I$6,0,10*ROW('Sanitation Data'!I166))),'Data Summary'!DK172="Yes"),OFFSET('Sanitation Data'!$I$6,0,10*ROW('Sanitation Data'!I166)),NA())</f>
        <v>#N/A</v>
      </c>
      <c r="AW172" s="299" t="e">
        <f ca="1">+IF(AND(ISNUMBER(OFFSET('Sanitation Data'!$I$10,0,10*ROW('Sanitation Data'!I166))),'Data Summary'!DL172="Yes"),OFFSET('Sanitation Data'!$I$10,0,10*ROW('Sanitation Data'!I166)),NA())</f>
        <v>#N/A</v>
      </c>
      <c r="AX172" s="299" t="e">
        <f ca="1">+IF(AND(ISNUMBER(OFFSET('Sanitation Data'!$I$11,0,10*ROW('Sanitation Data'!I166))),'Data Summary'!DM172="Yes"),OFFSET('Sanitation Data'!$I$11,0,10*ROW('Sanitation Data'!I166)),NA())</f>
        <v>#N/A</v>
      </c>
      <c r="AY172" s="299" t="e">
        <f ca="1">+IF(AND(ISNUMBER(OFFSET('Sanitation Data'!$I$12,0,10*ROW('Sanitation Data'!I166))),'Data Summary'!DN172="Yes"),OFFSET('Sanitation Data'!$I$12,0,10*ROW('Sanitation Data'!I166)),NA())</f>
        <v>#N/A</v>
      </c>
      <c r="AZ172" s="300" t="e">
        <f ca="1">+IF(AND(ISNUMBER(OFFSET('Hygiene Data'!$D$5,0,10*ROW('Hygiene Data'!D166))),'Data Summary'!DO172="Yes"),OFFSET('Hygiene Data'!$D$5,0,10*ROW('Hygiene Data'!D166)),NA())</f>
        <v>#N/A</v>
      </c>
      <c r="BA172" s="300" t="e">
        <f ca="1">+IF(AND(ISNUMBER(OFFSET('Hygiene Data'!$D$7,0,10*ROW('Hygiene Data'!D166))),'Data Summary'!DP172="Yes"),OFFSET('Hygiene Data'!$D$7,0,10*ROW('Hygiene Data'!D166)),NA())</f>
        <v>#N/A</v>
      </c>
      <c r="BB172" s="300" t="e">
        <f ca="1">+IF(AND(ISNUMBER(OFFSET('Hygiene Data'!$D$9,0,10*ROW('Hygiene Data'!D166))),'Data Summary'!DQ172="Yes"),OFFSET('Hygiene Data'!$D$9,0,10*ROW('Hygiene Data'!D166)),NA())</f>
        <v>#N/A</v>
      </c>
      <c r="BC172" s="300" t="e">
        <f ca="1">+IF(AND(ISNUMBER(OFFSET('Hygiene Data'!$E$5,0,10*ROW('Hygiene Data'!E166))),'Data Summary'!DR172="Yes"),OFFSET('Hygiene Data'!$E$5,0,10*ROW('Hygiene Data'!E166)),NA())</f>
        <v>#N/A</v>
      </c>
      <c r="BD172" s="300" t="e">
        <f ca="1">+IF(AND(ISNUMBER(OFFSET('Hygiene Data'!$E$7,0,10*ROW('Hygiene Data'!E166))),'Data Summary'!DS172="Yes"),OFFSET('Hygiene Data'!$E$7,0,10*ROW('Hygiene Data'!E166)),NA())</f>
        <v>#N/A</v>
      </c>
      <c r="BE172" s="300" t="e">
        <f ca="1">+IF(AND(ISNUMBER(OFFSET('Hygiene Data'!$E$9,0,10*ROW('Hygiene Data'!E166))),'Data Summary'!DT172="Yes"),OFFSET('Hygiene Data'!$E$9,0,10*ROW('Hygiene Data'!E166)),NA())</f>
        <v>#N/A</v>
      </c>
      <c r="BF172" s="300" t="e">
        <f ca="1">+IF(AND(ISNUMBER(OFFSET('Hygiene Data'!$F$5,0,10*ROW('Hygiene Data'!F166))),'Data Summary'!DU172="Yes"),OFFSET('Hygiene Data'!$F$5,0,10*ROW('Hygiene Data'!F166)),NA())</f>
        <v>#N/A</v>
      </c>
      <c r="BG172" s="300" t="e">
        <f ca="1">+IF(AND(ISNUMBER(OFFSET('Hygiene Data'!$F$7,0,10*ROW('Hygiene Data'!F166))),'Data Summary'!DV172="Yes"),OFFSET('Hygiene Data'!$F$7,0,10*ROW('Hygiene Data'!F166)),NA())</f>
        <v>#N/A</v>
      </c>
      <c r="BH172" s="300" t="e">
        <f ca="1">+IF(AND(ISNUMBER(OFFSET('Hygiene Data'!$F$9,0,10*ROW('Hygiene Data'!F166))),'Data Summary'!DW172="Yes"),OFFSET('Hygiene Data'!$F$9,0,10*ROW('Hygiene Data'!F166)),NA())</f>
        <v>#N/A</v>
      </c>
      <c r="BI172" s="300" t="e">
        <f ca="1">+IF(AND(ISNUMBER(OFFSET('Hygiene Data'!$G$5,0,10*ROW('Hygiene Data'!G166))),'Data Summary'!DX172="Yes"),OFFSET('Hygiene Data'!$G$5,0,10*ROW('Hygiene Data'!G166)),NA())</f>
        <v>#N/A</v>
      </c>
      <c r="BJ172" s="300" t="e">
        <f ca="1">+IF(AND(ISNUMBER(OFFSET('Hygiene Data'!$G$7,0,10*ROW('Hygiene Data'!G166))),'Data Summary'!DY172="Yes"),OFFSET('Hygiene Data'!$G$7,0,10*ROW('Hygiene Data'!G166)),NA())</f>
        <v>#N/A</v>
      </c>
      <c r="BK172" s="300" t="e">
        <f ca="1">+IF(AND(ISNUMBER(OFFSET('Hygiene Data'!$G$9,0,10*ROW('Hygiene Data'!G166))),'Data Summary'!DZ172="Yes"),OFFSET('Hygiene Data'!$G$9,0,10*ROW('Hygiene Data'!G166)),NA())</f>
        <v>#N/A</v>
      </c>
      <c r="BL172" s="300" t="e">
        <f ca="1">+IF(AND(ISNUMBER(OFFSET('Hygiene Data'!$H$5,0,10*ROW('Hygiene Data'!H166))),'Data Summary'!EA172="Yes"),OFFSET('Hygiene Data'!$H$5,0,10*ROW('Hygiene Data'!H166)),NA())</f>
        <v>#N/A</v>
      </c>
      <c r="BM172" s="300" t="e">
        <f ca="1">+IF(AND(ISNUMBER(OFFSET('Hygiene Data'!$H$7,0,10*ROW('Hygiene Data'!H166))),'Data Summary'!EB172="Yes"),OFFSET('Hygiene Data'!$H$7,0,10*ROW('Hygiene Data'!H166)),NA())</f>
        <v>#N/A</v>
      </c>
      <c r="BN172" s="300" t="e">
        <f ca="1">+IF(AND(ISNUMBER(OFFSET('Hygiene Data'!$H$9,0,10*ROW('Hygiene Data'!H166))),'Data Summary'!EC172="Yes"),OFFSET('Hygiene Data'!$H$9,0,10*ROW('Hygiene Data'!H166)),NA())</f>
        <v>#N/A</v>
      </c>
      <c r="BO172" s="300" t="e">
        <f ca="1">+IF(AND(ISNUMBER(OFFSET('Hygiene Data'!$I$5,0,10*ROW('Hygiene Data'!I166))),'Data Summary'!ED172="Yes"),OFFSET('Hygiene Data'!$I$5,0,10*ROW('Hygiene Data'!I166)),NA())</f>
        <v>#N/A</v>
      </c>
      <c r="BP172" s="300" t="e">
        <f ca="1">+IF(AND(ISNUMBER(OFFSET('Hygiene Data'!$I$7,0,10*ROW('Hygiene Data'!I166))),'Data Summary'!EE172="Yes"),OFFSET('Hygiene Data'!$I$7,0,10*ROW('Hygiene Data'!I166)),NA())</f>
        <v>#N/A</v>
      </c>
      <c r="BQ172" s="300" t="e">
        <f ca="1">+IF(AND(ISNUMBER(OFFSET('Hygiene Data'!$I$9,0,10*ROW('Hygiene Data'!I166))),'Data Summary'!EF172="Yes"),OFFSET('Hygiene Data'!$I$9,0,10*ROW('Hygiene Data'!I166)),NA())</f>
        <v>#N/A</v>
      </c>
    </row>
    <row r="173" spans="1:69" x14ac:dyDescent="0.2">
      <c r="A173" s="296" t="e">
        <f ca="1">+RIGHT('Data Summary'!A173,LEN('Data Summary'!A173)-9)</f>
        <v>#VALUE!</v>
      </c>
      <c r="B173" s="270" t="str">
        <f ca="1">+IF(ISTEXT('Data Summary'!B173),'Data Summary'!B173,"")</f>
        <v/>
      </c>
      <c r="C173" s="297" t="e">
        <f ca="1">+VALUE('Data Summary'!C173)</f>
        <v>#VALUE!</v>
      </c>
      <c r="D173" s="298" t="e">
        <f ca="1">+IF(AND(ISNUMBER(OFFSET('Water Data'!$D$4,0,10*ROW('Water Data'!D167))),'Data Summary'!BS173="Yes"),100-OFFSET('Water Data'!$D$4,0,10*ROW('Water Data'!D167)),NA())</f>
        <v>#N/A</v>
      </c>
      <c r="E173" s="298" t="e">
        <f ca="1">+IF(AND(ISNUMBER(OFFSET('Water Data'!$D$6,0,10*ROW('Water Data'!D167))),'Data Summary'!BT173="Yes"),OFFSET('Water Data'!$D$6,0,10*ROW('Water Data'!D167)),NA())</f>
        <v>#N/A</v>
      </c>
      <c r="F173" s="298" t="e">
        <f ca="1">+IF(AND(ISNUMBER(OFFSET('Water Data'!$D$9,0,10*ROW('Water Data'!D167))),'Data Summary'!BU173="Yes"),OFFSET('Water Data'!$D$9,0,10*ROW('Water Data'!D167)),NA())</f>
        <v>#N/A</v>
      </c>
      <c r="G173" s="298" t="e">
        <f ca="1">+IF(AND(ISNUMBER(OFFSET('Water Data'!$E$4,0,10*ROW('Water Data'!E167))),'Data Summary'!BV173="Yes"),100-OFFSET('Water Data'!$E$4,0,10*ROW('Water Data'!E167)),NA())</f>
        <v>#N/A</v>
      </c>
      <c r="H173" s="298" t="e">
        <f ca="1">+IF(AND(ISNUMBER(OFFSET('Water Data'!$E$6,0,10*ROW('Water Data'!E167))),'Data Summary'!BW173="Yes"),OFFSET('Water Data'!$E$6,0,10*ROW('Water Data'!E167)),NA())</f>
        <v>#N/A</v>
      </c>
      <c r="I173" s="298" t="e">
        <f ca="1">+IF(AND(ISNUMBER(OFFSET('Water Data'!$E$9,0,10*ROW('Water Data'!E167))),'Data Summary'!BX173="Yes"),OFFSET('Water Data'!$E$9,0,10*ROW('Water Data'!E167)),NA())</f>
        <v>#N/A</v>
      </c>
      <c r="J173" s="298" t="e">
        <f ca="1">+IF(AND(ISNUMBER(OFFSET('Water Data'!$F$4,0,10*ROW('Water Data'!F167))),'Data Summary'!BY173="Yes"),100-OFFSET('Water Data'!$F$4,0,10*ROW('Water Data'!F167)),NA())</f>
        <v>#N/A</v>
      </c>
      <c r="K173" s="298" t="e">
        <f ca="1">+IF(AND(ISNUMBER(OFFSET('Water Data'!$F$6,0,10*ROW('Water Data'!F167))),'Data Summary'!BZ173="Yes"),OFFSET('Water Data'!$F$6,0,10*ROW('Water Data'!F167)),NA())</f>
        <v>#N/A</v>
      </c>
      <c r="L173" s="298" t="e">
        <f ca="1">+IF(AND(ISNUMBER(OFFSET('Water Data'!$F$9,0,10*ROW('Water Data'!F167))),'Data Summary'!CA173="Yes"),OFFSET('Water Data'!$F$9,0,10*ROW('Water Data'!F167)),NA())</f>
        <v>#N/A</v>
      </c>
      <c r="M173" s="298" t="e">
        <f ca="1">+IF(AND(ISNUMBER(OFFSET('Water Data'!$G$4,0,10*ROW('Water Data'!G167))),'Data Summary'!CB173="Yes"),100-OFFSET('Water Data'!$G$4,0,10*ROW('Water Data'!G167)),NA())</f>
        <v>#N/A</v>
      </c>
      <c r="N173" s="298" t="e">
        <f ca="1">+IF(AND(ISNUMBER(OFFSET('Water Data'!$G$6,0,10*ROW('Water Data'!G167))),'Data Summary'!CC173="Yes"),OFFSET('Water Data'!$G$6,0,10*ROW('Water Data'!G167)),NA())</f>
        <v>#N/A</v>
      </c>
      <c r="O173" s="298" t="e">
        <f ca="1">+IF(AND(ISNUMBER(OFFSET('Water Data'!$G$9,0,10*ROW('Water Data'!G167))),'Data Summary'!CD173="Yes"),OFFSET('Water Data'!$G$9,0,10*ROW('Water Data'!G167)),NA())</f>
        <v>#N/A</v>
      </c>
      <c r="P173" s="298" t="e">
        <f ca="1">+IF(AND(ISNUMBER(OFFSET('Water Data'!$H$4,0,10*ROW('Water Data'!H167))),'Data Summary'!CE173="Yes"),100-OFFSET('Water Data'!$H$4,0,10*ROW('Water Data'!H167)),NA())</f>
        <v>#N/A</v>
      </c>
      <c r="Q173" s="298" t="e">
        <f ca="1">+IF(AND(ISNUMBER(OFFSET('Water Data'!$H$6,0,10*ROW('Water Data'!H167))),'Data Summary'!CF173="Yes"),OFFSET('Water Data'!$H$6,0,10*ROW('Water Data'!H167)),NA())</f>
        <v>#N/A</v>
      </c>
      <c r="R173" s="298" t="e">
        <f ca="1">+IF(AND(ISNUMBER(OFFSET('Water Data'!$H$9,0,10*ROW('Water Data'!H167))),'Data Summary'!CG173="Yes"),OFFSET('Water Data'!$H$9,0,10*ROW('Water Data'!H167)),NA())</f>
        <v>#N/A</v>
      </c>
      <c r="S173" s="298" t="e">
        <f ca="1">+IF(AND(ISNUMBER(OFFSET('Water Data'!$I$4,0,10*ROW('Water Data'!I167))),'Data Summary'!CH173="Yes"),100-OFFSET('Water Data'!$I$4,0,10*ROW('Water Data'!I167)),NA())</f>
        <v>#N/A</v>
      </c>
      <c r="T173" s="298" t="e">
        <f ca="1">+IF(AND(ISNUMBER(OFFSET('Water Data'!$I$6,0,10*ROW('Water Data'!I167))),'Data Summary'!CI173="Yes"),OFFSET('Water Data'!$I$6,0,10*ROW('Water Data'!I167)),NA())</f>
        <v>#N/A</v>
      </c>
      <c r="U173" s="298" t="e">
        <f ca="1">+IF(AND(ISNUMBER(OFFSET('Water Data'!$I$9,0,10*ROW('Water Data'!I167))),'Data Summary'!CJ173="Yes"),OFFSET('Water Data'!$I$9,0,10*ROW('Water Data'!I167)),NA())</f>
        <v>#N/A</v>
      </c>
      <c r="V173" s="299" t="e">
        <f ca="1">+IF(AND(ISNUMBER(OFFSET('Sanitation Data'!$D$4,0,10*ROW('Sanitation Data'!D167))),'Data Summary'!CK173="Yes"),100-OFFSET('Sanitation Data'!$D$4,0,10*ROW('Sanitation Data'!D167)),NA())</f>
        <v>#N/A</v>
      </c>
      <c r="W173" s="299" t="e">
        <f ca="1">+IF(AND(ISNUMBER(OFFSET('Sanitation Data'!$D$6,0,10*ROW('Sanitation Data'!D167))),'Data Summary'!CL173="Yes"),OFFSET('Sanitation Data'!$D$6,0,10*ROW('Sanitation Data'!D167)),NA())</f>
        <v>#N/A</v>
      </c>
      <c r="X173" s="299" t="e">
        <f ca="1">+IF(AND(ISNUMBER(OFFSET('Sanitation Data'!$D$10,0,10*ROW('Sanitation Data'!D167))),'Data Summary'!CM173="Yes"),OFFSET('Sanitation Data'!$D$10,0,10*ROW('Sanitation Data'!D167)),NA())</f>
        <v>#N/A</v>
      </c>
      <c r="Y173" s="299" t="e">
        <f ca="1">+IF(AND(ISNUMBER(OFFSET('Sanitation Data'!$D$11,0,10*ROW('Sanitation Data'!D167))),'Data Summary'!CN173="Yes"),OFFSET('Sanitation Data'!$D$11,0,10*ROW('Sanitation Data'!D167)),NA())</f>
        <v>#N/A</v>
      </c>
      <c r="Z173" s="299" t="e">
        <f ca="1">+IF(AND(ISNUMBER(OFFSET('Sanitation Data'!$D$12,0,10*ROW('Sanitation Data'!D167))),'Data Summary'!CO173="Yes"),OFFSET('Sanitation Data'!$D$12,0,10*ROW('Sanitation Data'!D167)),NA())</f>
        <v>#N/A</v>
      </c>
      <c r="AA173" s="299" t="e">
        <f ca="1">+IF(AND(ISNUMBER(OFFSET('Sanitation Data'!$E$4,0,10*ROW('Sanitation Data'!E167))),'Data Summary'!CP173="Yes"),100-OFFSET('Sanitation Data'!$E$4,0,10*ROW('Sanitation Data'!E167)),NA())</f>
        <v>#N/A</v>
      </c>
      <c r="AB173" s="299" t="e">
        <f ca="1">+IF(AND(ISNUMBER(OFFSET('Sanitation Data'!$E$6,0,10*ROW('Sanitation Data'!E167))),'Data Summary'!CQ173="Yes"),OFFSET('Sanitation Data'!$E$6,0,10*ROW('Sanitation Data'!E167)),NA())</f>
        <v>#N/A</v>
      </c>
      <c r="AC173" s="299" t="e">
        <f ca="1">+IF(AND(ISNUMBER(OFFSET('Sanitation Data'!$E$10,0,10*ROW('Sanitation Data'!E167))),'Data Summary'!CR173="Yes"),OFFSET('Sanitation Data'!$E$10,0,10*ROW('Sanitation Data'!E167)),NA())</f>
        <v>#N/A</v>
      </c>
      <c r="AD173" s="299" t="e">
        <f ca="1">+IF(AND(ISNUMBER(OFFSET('Sanitation Data'!$E$11,0,10*ROW('Sanitation Data'!E167))),'Data Summary'!CS173="Yes"),OFFSET('Sanitation Data'!$E$11,0,10*ROW('Sanitation Data'!E167)),NA())</f>
        <v>#N/A</v>
      </c>
      <c r="AE173" s="299" t="e">
        <f ca="1">+IF(AND(ISNUMBER(OFFSET('Sanitation Data'!$E$12,0,10*ROW('Sanitation Data'!E167))),'Data Summary'!CT173="Yes"),OFFSET('Sanitation Data'!$E$12,0,10*ROW('Sanitation Data'!E167)),NA())</f>
        <v>#N/A</v>
      </c>
      <c r="AF173" s="299" t="e">
        <f ca="1">+IF(AND(ISNUMBER(OFFSET('Sanitation Data'!$F$4,0,10*ROW('Sanitation Data'!F167))),'Data Summary'!CU173="Yes"),100-OFFSET('Sanitation Data'!$F$4,0,10*ROW('Sanitation Data'!F167)),NA())</f>
        <v>#N/A</v>
      </c>
      <c r="AG173" s="299" t="e">
        <f ca="1">+IF(AND(ISNUMBER(OFFSET('Sanitation Data'!$F$6,0,10*ROW('Sanitation Data'!F167))),'Data Summary'!CV173="Yes"),OFFSET('Sanitation Data'!$F$6,0,10*ROW('Sanitation Data'!F167)),NA())</f>
        <v>#N/A</v>
      </c>
      <c r="AH173" s="299" t="e">
        <f ca="1">+IF(AND(ISNUMBER(OFFSET('Sanitation Data'!$F$10,0,10*ROW('Sanitation Data'!F167))),'Data Summary'!CW173="Yes"),OFFSET('Sanitation Data'!$F$10,0,10*ROW('Sanitation Data'!F167)),NA())</f>
        <v>#N/A</v>
      </c>
      <c r="AI173" s="299" t="e">
        <f ca="1">+IF(AND(ISNUMBER(OFFSET('Sanitation Data'!$F$11,0,10*ROW('Sanitation Data'!F167))),'Data Summary'!CX173="Yes"),OFFSET('Sanitation Data'!$F$11,0,10*ROW('Sanitation Data'!F167)),NA())</f>
        <v>#N/A</v>
      </c>
      <c r="AJ173" s="299" t="e">
        <f ca="1">+IF(AND(ISNUMBER(OFFSET('Sanitation Data'!$F$12,0,10*ROW('Sanitation Data'!F167))),'Data Summary'!CY173="Yes"),OFFSET('Sanitation Data'!$F$12,0,10*ROW('Sanitation Data'!F167)),NA())</f>
        <v>#N/A</v>
      </c>
      <c r="AK173" s="299" t="e">
        <f ca="1">+IF(AND(ISNUMBER(OFFSET('Sanitation Data'!$G$4,0,10*ROW('Sanitation Data'!G167))),'Data Summary'!CZ173="Yes"),100-OFFSET('Sanitation Data'!$G$4,0,10*ROW('Sanitation Data'!G167)),NA())</f>
        <v>#N/A</v>
      </c>
      <c r="AL173" s="299" t="e">
        <f ca="1">+IF(AND(ISNUMBER(OFFSET('Sanitation Data'!$G$6,0,10*ROW('Sanitation Data'!G167))),'Data Summary'!DA173="Yes"),OFFSET('Sanitation Data'!$G$6,0,10*ROW('Sanitation Data'!G167)),NA())</f>
        <v>#N/A</v>
      </c>
      <c r="AM173" s="299" t="e">
        <f ca="1">+IF(AND(ISNUMBER(OFFSET('Sanitation Data'!$G$10,0,10*ROW('Sanitation Data'!G167))),'Data Summary'!DB173="Yes"),OFFSET('Sanitation Data'!$G$10,0,10*ROW('Sanitation Data'!G167)),NA())</f>
        <v>#N/A</v>
      </c>
      <c r="AN173" s="299" t="e">
        <f ca="1">+IF(AND(ISNUMBER(OFFSET('Sanitation Data'!$G$11,0,10*ROW('Sanitation Data'!G167))),'Data Summary'!DC173="Yes"),OFFSET('Sanitation Data'!$G$11,0,10*ROW('Sanitation Data'!G167)),NA())</f>
        <v>#N/A</v>
      </c>
      <c r="AO173" s="299" t="e">
        <f ca="1">+IF(AND(ISNUMBER(OFFSET('Sanitation Data'!$G$12,0,10*ROW('Sanitation Data'!G167))),'Data Summary'!DD173="Yes"),OFFSET('Sanitation Data'!$G$12,0,10*ROW('Sanitation Data'!G167)),NA())</f>
        <v>#N/A</v>
      </c>
      <c r="AP173" s="299" t="e">
        <f ca="1">+IF(AND(ISNUMBER(OFFSET('Sanitation Data'!$H$4,0,10*ROW('Sanitation Data'!H167))),'Data Summary'!DE173="Yes"),100-OFFSET('Sanitation Data'!$H$4,0,10*ROW('Sanitation Data'!H167)),NA())</f>
        <v>#N/A</v>
      </c>
      <c r="AQ173" s="299" t="e">
        <f ca="1">+IF(AND(ISNUMBER(OFFSET('Sanitation Data'!$H$6,0,10*ROW('Sanitation Data'!H167))),'Data Summary'!DF173="Yes"),OFFSET('Sanitation Data'!$H$6,0,10*ROW('Sanitation Data'!H167)),NA())</f>
        <v>#N/A</v>
      </c>
      <c r="AR173" s="299" t="e">
        <f ca="1">+IF(AND(ISNUMBER(OFFSET('Sanitation Data'!$H$10,0,10*ROW('Sanitation Data'!H167))),'Data Summary'!DG173="Yes"),OFFSET('Sanitation Data'!$H$10,0,10*ROW('Sanitation Data'!H167)),NA())</f>
        <v>#N/A</v>
      </c>
      <c r="AS173" s="299" t="e">
        <f ca="1">+IF(AND(ISNUMBER(OFFSET('Sanitation Data'!$H$11,0,10*ROW('Sanitation Data'!H167))),'Data Summary'!DH173="Yes"),OFFSET('Sanitation Data'!$H$11,0,10*ROW('Sanitation Data'!H167)),NA())</f>
        <v>#N/A</v>
      </c>
      <c r="AT173" s="299" t="e">
        <f ca="1">+IF(AND(ISNUMBER(OFFSET('Sanitation Data'!$H$12,0,10*ROW('Sanitation Data'!H167))),'Data Summary'!DI173="Yes"),OFFSET('Sanitation Data'!$H$12,0,10*ROW('Sanitation Data'!H167)),NA())</f>
        <v>#N/A</v>
      </c>
      <c r="AU173" s="299" t="e">
        <f ca="1">+IF(AND(ISNUMBER(OFFSET('Sanitation Data'!$I$4,0,10*ROW('Sanitation Data'!I167))),'Data Summary'!DJ173="Yes"),100-OFFSET('Sanitation Data'!$I$4,0,10*ROW('Sanitation Data'!I167)),NA())</f>
        <v>#N/A</v>
      </c>
      <c r="AV173" s="299" t="e">
        <f ca="1">+IF(AND(ISNUMBER(OFFSET('Sanitation Data'!$I$6,0,10*ROW('Sanitation Data'!I167))),'Data Summary'!DK173="Yes"),OFFSET('Sanitation Data'!$I$6,0,10*ROW('Sanitation Data'!I167)),NA())</f>
        <v>#N/A</v>
      </c>
      <c r="AW173" s="299" t="e">
        <f ca="1">+IF(AND(ISNUMBER(OFFSET('Sanitation Data'!$I$10,0,10*ROW('Sanitation Data'!I167))),'Data Summary'!DL173="Yes"),OFFSET('Sanitation Data'!$I$10,0,10*ROW('Sanitation Data'!I167)),NA())</f>
        <v>#N/A</v>
      </c>
      <c r="AX173" s="299" t="e">
        <f ca="1">+IF(AND(ISNUMBER(OFFSET('Sanitation Data'!$I$11,0,10*ROW('Sanitation Data'!I167))),'Data Summary'!DM173="Yes"),OFFSET('Sanitation Data'!$I$11,0,10*ROW('Sanitation Data'!I167)),NA())</f>
        <v>#N/A</v>
      </c>
      <c r="AY173" s="299" t="e">
        <f ca="1">+IF(AND(ISNUMBER(OFFSET('Sanitation Data'!$I$12,0,10*ROW('Sanitation Data'!I167))),'Data Summary'!DN173="Yes"),OFFSET('Sanitation Data'!$I$12,0,10*ROW('Sanitation Data'!I167)),NA())</f>
        <v>#N/A</v>
      </c>
      <c r="AZ173" s="300" t="e">
        <f ca="1">+IF(AND(ISNUMBER(OFFSET('Hygiene Data'!$D$5,0,10*ROW('Hygiene Data'!D167))),'Data Summary'!DO173="Yes"),OFFSET('Hygiene Data'!$D$5,0,10*ROW('Hygiene Data'!D167)),NA())</f>
        <v>#N/A</v>
      </c>
      <c r="BA173" s="300" t="e">
        <f ca="1">+IF(AND(ISNUMBER(OFFSET('Hygiene Data'!$D$7,0,10*ROW('Hygiene Data'!D167))),'Data Summary'!DP173="Yes"),OFFSET('Hygiene Data'!$D$7,0,10*ROW('Hygiene Data'!D167)),NA())</f>
        <v>#N/A</v>
      </c>
      <c r="BB173" s="300" t="e">
        <f ca="1">+IF(AND(ISNUMBER(OFFSET('Hygiene Data'!$D$9,0,10*ROW('Hygiene Data'!D167))),'Data Summary'!DQ173="Yes"),OFFSET('Hygiene Data'!$D$9,0,10*ROW('Hygiene Data'!D167)),NA())</f>
        <v>#N/A</v>
      </c>
      <c r="BC173" s="300" t="e">
        <f ca="1">+IF(AND(ISNUMBER(OFFSET('Hygiene Data'!$E$5,0,10*ROW('Hygiene Data'!E167))),'Data Summary'!DR173="Yes"),OFFSET('Hygiene Data'!$E$5,0,10*ROW('Hygiene Data'!E167)),NA())</f>
        <v>#N/A</v>
      </c>
      <c r="BD173" s="300" t="e">
        <f ca="1">+IF(AND(ISNUMBER(OFFSET('Hygiene Data'!$E$7,0,10*ROW('Hygiene Data'!E167))),'Data Summary'!DS173="Yes"),OFFSET('Hygiene Data'!$E$7,0,10*ROW('Hygiene Data'!E167)),NA())</f>
        <v>#N/A</v>
      </c>
      <c r="BE173" s="300" t="e">
        <f ca="1">+IF(AND(ISNUMBER(OFFSET('Hygiene Data'!$E$9,0,10*ROW('Hygiene Data'!E167))),'Data Summary'!DT173="Yes"),OFFSET('Hygiene Data'!$E$9,0,10*ROW('Hygiene Data'!E167)),NA())</f>
        <v>#N/A</v>
      </c>
      <c r="BF173" s="300" t="e">
        <f ca="1">+IF(AND(ISNUMBER(OFFSET('Hygiene Data'!$F$5,0,10*ROW('Hygiene Data'!F167))),'Data Summary'!DU173="Yes"),OFFSET('Hygiene Data'!$F$5,0,10*ROW('Hygiene Data'!F167)),NA())</f>
        <v>#N/A</v>
      </c>
      <c r="BG173" s="300" t="e">
        <f ca="1">+IF(AND(ISNUMBER(OFFSET('Hygiene Data'!$F$7,0,10*ROW('Hygiene Data'!F167))),'Data Summary'!DV173="Yes"),OFFSET('Hygiene Data'!$F$7,0,10*ROW('Hygiene Data'!F167)),NA())</f>
        <v>#N/A</v>
      </c>
      <c r="BH173" s="300" t="e">
        <f ca="1">+IF(AND(ISNUMBER(OFFSET('Hygiene Data'!$F$9,0,10*ROW('Hygiene Data'!F167))),'Data Summary'!DW173="Yes"),OFFSET('Hygiene Data'!$F$9,0,10*ROW('Hygiene Data'!F167)),NA())</f>
        <v>#N/A</v>
      </c>
      <c r="BI173" s="300" t="e">
        <f ca="1">+IF(AND(ISNUMBER(OFFSET('Hygiene Data'!$G$5,0,10*ROW('Hygiene Data'!G167))),'Data Summary'!DX173="Yes"),OFFSET('Hygiene Data'!$G$5,0,10*ROW('Hygiene Data'!G167)),NA())</f>
        <v>#N/A</v>
      </c>
      <c r="BJ173" s="300" t="e">
        <f ca="1">+IF(AND(ISNUMBER(OFFSET('Hygiene Data'!$G$7,0,10*ROW('Hygiene Data'!G167))),'Data Summary'!DY173="Yes"),OFFSET('Hygiene Data'!$G$7,0,10*ROW('Hygiene Data'!G167)),NA())</f>
        <v>#N/A</v>
      </c>
      <c r="BK173" s="300" t="e">
        <f ca="1">+IF(AND(ISNUMBER(OFFSET('Hygiene Data'!$G$9,0,10*ROW('Hygiene Data'!G167))),'Data Summary'!DZ173="Yes"),OFFSET('Hygiene Data'!$G$9,0,10*ROW('Hygiene Data'!G167)),NA())</f>
        <v>#N/A</v>
      </c>
      <c r="BL173" s="300" t="e">
        <f ca="1">+IF(AND(ISNUMBER(OFFSET('Hygiene Data'!$H$5,0,10*ROW('Hygiene Data'!H167))),'Data Summary'!EA173="Yes"),OFFSET('Hygiene Data'!$H$5,0,10*ROW('Hygiene Data'!H167)),NA())</f>
        <v>#N/A</v>
      </c>
      <c r="BM173" s="300" t="e">
        <f ca="1">+IF(AND(ISNUMBER(OFFSET('Hygiene Data'!$H$7,0,10*ROW('Hygiene Data'!H167))),'Data Summary'!EB173="Yes"),OFFSET('Hygiene Data'!$H$7,0,10*ROW('Hygiene Data'!H167)),NA())</f>
        <v>#N/A</v>
      </c>
      <c r="BN173" s="300" t="e">
        <f ca="1">+IF(AND(ISNUMBER(OFFSET('Hygiene Data'!$H$9,0,10*ROW('Hygiene Data'!H167))),'Data Summary'!EC173="Yes"),OFFSET('Hygiene Data'!$H$9,0,10*ROW('Hygiene Data'!H167)),NA())</f>
        <v>#N/A</v>
      </c>
      <c r="BO173" s="300" t="e">
        <f ca="1">+IF(AND(ISNUMBER(OFFSET('Hygiene Data'!$I$5,0,10*ROW('Hygiene Data'!I167))),'Data Summary'!ED173="Yes"),OFFSET('Hygiene Data'!$I$5,0,10*ROW('Hygiene Data'!I167)),NA())</f>
        <v>#N/A</v>
      </c>
      <c r="BP173" s="300" t="e">
        <f ca="1">+IF(AND(ISNUMBER(OFFSET('Hygiene Data'!$I$7,0,10*ROW('Hygiene Data'!I167))),'Data Summary'!EE173="Yes"),OFFSET('Hygiene Data'!$I$7,0,10*ROW('Hygiene Data'!I167)),NA())</f>
        <v>#N/A</v>
      </c>
      <c r="BQ173" s="300" t="e">
        <f ca="1">+IF(AND(ISNUMBER(OFFSET('Hygiene Data'!$I$9,0,10*ROW('Hygiene Data'!I167))),'Data Summary'!EF173="Yes"),OFFSET('Hygiene Data'!$I$9,0,10*ROW('Hygiene Data'!I167)),NA())</f>
        <v>#N/A</v>
      </c>
    </row>
    <row r="174" spans="1:69" x14ac:dyDescent="0.2">
      <c r="A174" s="296" t="e">
        <f ca="1">+RIGHT('Data Summary'!A174,LEN('Data Summary'!A174)-9)</f>
        <v>#VALUE!</v>
      </c>
      <c r="B174" s="270" t="str">
        <f ca="1">+IF(ISTEXT('Data Summary'!B174),'Data Summary'!B174,"")</f>
        <v/>
      </c>
      <c r="C174" s="297" t="e">
        <f ca="1">+VALUE('Data Summary'!C174)</f>
        <v>#VALUE!</v>
      </c>
      <c r="D174" s="298" t="e">
        <f ca="1">+IF(AND(ISNUMBER(OFFSET('Water Data'!$D$4,0,10*ROW('Water Data'!D168))),'Data Summary'!BS174="Yes"),100-OFFSET('Water Data'!$D$4,0,10*ROW('Water Data'!D168)),NA())</f>
        <v>#N/A</v>
      </c>
      <c r="E174" s="298" t="e">
        <f ca="1">+IF(AND(ISNUMBER(OFFSET('Water Data'!$D$6,0,10*ROW('Water Data'!D168))),'Data Summary'!BT174="Yes"),OFFSET('Water Data'!$D$6,0,10*ROW('Water Data'!D168)),NA())</f>
        <v>#N/A</v>
      </c>
      <c r="F174" s="298" t="e">
        <f ca="1">+IF(AND(ISNUMBER(OFFSET('Water Data'!$D$9,0,10*ROW('Water Data'!D168))),'Data Summary'!BU174="Yes"),OFFSET('Water Data'!$D$9,0,10*ROW('Water Data'!D168)),NA())</f>
        <v>#N/A</v>
      </c>
      <c r="G174" s="298" t="e">
        <f ca="1">+IF(AND(ISNUMBER(OFFSET('Water Data'!$E$4,0,10*ROW('Water Data'!E168))),'Data Summary'!BV174="Yes"),100-OFFSET('Water Data'!$E$4,0,10*ROW('Water Data'!E168)),NA())</f>
        <v>#N/A</v>
      </c>
      <c r="H174" s="298" t="e">
        <f ca="1">+IF(AND(ISNUMBER(OFFSET('Water Data'!$E$6,0,10*ROW('Water Data'!E168))),'Data Summary'!BW174="Yes"),OFFSET('Water Data'!$E$6,0,10*ROW('Water Data'!E168)),NA())</f>
        <v>#N/A</v>
      </c>
      <c r="I174" s="298" t="e">
        <f ca="1">+IF(AND(ISNUMBER(OFFSET('Water Data'!$E$9,0,10*ROW('Water Data'!E168))),'Data Summary'!BX174="Yes"),OFFSET('Water Data'!$E$9,0,10*ROW('Water Data'!E168)),NA())</f>
        <v>#N/A</v>
      </c>
      <c r="J174" s="298" t="e">
        <f ca="1">+IF(AND(ISNUMBER(OFFSET('Water Data'!$F$4,0,10*ROW('Water Data'!F168))),'Data Summary'!BY174="Yes"),100-OFFSET('Water Data'!$F$4,0,10*ROW('Water Data'!F168)),NA())</f>
        <v>#N/A</v>
      </c>
      <c r="K174" s="298" t="e">
        <f ca="1">+IF(AND(ISNUMBER(OFFSET('Water Data'!$F$6,0,10*ROW('Water Data'!F168))),'Data Summary'!BZ174="Yes"),OFFSET('Water Data'!$F$6,0,10*ROW('Water Data'!F168)),NA())</f>
        <v>#N/A</v>
      </c>
      <c r="L174" s="298" t="e">
        <f ca="1">+IF(AND(ISNUMBER(OFFSET('Water Data'!$F$9,0,10*ROW('Water Data'!F168))),'Data Summary'!CA174="Yes"),OFFSET('Water Data'!$F$9,0,10*ROW('Water Data'!F168)),NA())</f>
        <v>#N/A</v>
      </c>
      <c r="M174" s="298" t="e">
        <f ca="1">+IF(AND(ISNUMBER(OFFSET('Water Data'!$G$4,0,10*ROW('Water Data'!G168))),'Data Summary'!CB174="Yes"),100-OFFSET('Water Data'!$G$4,0,10*ROW('Water Data'!G168)),NA())</f>
        <v>#N/A</v>
      </c>
      <c r="N174" s="298" t="e">
        <f ca="1">+IF(AND(ISNUMBER(OFFSET('Water Data'!$G$6,0,10*ROW('Water Data'!G168))),'Data Summary'!CC174="Yes"),OFFSET('Water Data'!$G$6,0,10*ROW('Water Data'!G168)),NA())</f>
        <v>#N/A</v>
      </c>
      <c r="O174" s="298" t="e">
        <f ca="1">+IF(AND(ISNUMBER(OFFSET('Water Data'!$G$9,0,10*ROW('Water Data'!G168))),'Data Summary'!CD174="Yes"),OFFSET('Water Data'!$G$9,0,10*ROW('Water Data'!G168)),NA())</f>
        <v>#N/A</v>
      </c>
      <c r="P174" s="298" t="e">
        <f ca="1">+IF(AND(ISNUMBER(OFFSET('Water Data'!$H$4,0,10*ROW('Water Data'!H168))),'Data Summary'!CE174="Yes"),100-OFFSET('Water Data'!$H$4,0,10*ROW('Water Data'!H168)),NA())</f>
        <v>#N/A</v>
      </c>
      <c r="Q174" s="298" t="e">
        <f ca="1">+IF(AND(ISNUMBER(OFFSET('Water Data'!$H$6,0,10*ROW('Water Data'!H168))),'Data Summary'!CF174="Yes"),OFFSET('Water Data'!$H$6,0,10*ROW('Water Data'!H168)),NA())</f>
        <v>#N/A</v>
      </c>
      <c r="R174" s="298" t="e">
        <f ca="1">+IF(AND(ISNUMBER(OFFSET('Water Data'!$H$9,0,10*ROW('Water Data'!H168))),'Data Summary'!CG174="Yes"),OFFSET('Water Data'!$H$9,0,10*ROW('Water Data'!H168)),NA())</f>
        <v>#N/A</v>
      </c>
      <c r="S174" s="298" t="e">
        <f ca="1">+IF(AND(ISNUMBER(OFFSET('Water Data'!$I$4,0,10*ROW('Water Data'!I168))),'Data Summary'!CH174="Yes"),100-OFFSET('Water Data'!$I$4,0,10*ROW('Water Data'!I168)),NA())</f>
        <v>#N/A</v>
      </c>
      <c r="T174" s="298" t="e">
        <f ca="1">+IF(AND(ISNUMBER(OFFSET('Water Data'!$I$6,0,10*ROW('Water Data'!I168))),'Data Summary'!CI174="Yes"),OFFSET('Water Data'!$I$6,0,10*ROW('Water Data'!I168)),NA())</f>
        <v>#N/A</v>
      </c>
      <c r="U174" s="298" t="e">
        <f ca="1">+IF(AND(ISNUMBER(OFFSET('Water Data'!$I$9,0,10*ROW('Water Data'!I168))),'Data Summary'!CJ174="Yes"),OFFSET('Water Data'!$I$9,0,10*ROW('Water Data'!I168)),NA())</f>
        <v>#N/A</v>
      </c>
      <c r="V174" s="299" t="e">
        <f ca="1">+IF(AND(ISNUMBER(OFFSET('Sanitation Data'!$D$4,0,10*ROW('Sanitation Data'!D168))),'Data Summary'!CK174="Yes"),100-OFFSET('Sanitation Data'!$D$4,0,10*ROW('Sanitation Data'!D168)),NA())</f>
        <v>#N/A</v>
      </c>
      <c r="W174" s="299" t="e">
        <f ca="1">+IF(AND(ISNUMBER(OFFSET('Sanitation Data'!$D$6,0,10*ROW('Sanitation Data'!D168))),'Data Summary'!CL174="Yes"),OFFSET('Sanitation Data'!$D$6,0,10*ROW('Sanitation Data'!D168)),NA())</f>
        <v>#N/A</v>
      </c>
      <c r="X174" s="299" t="e">
        <f ca="1">+IF(AND(ISNUMBER(OFFSET('Sanitation Data'!$D$10,0,10*ROW('Sanitation Data'!D168))),'Data Summary'!CM174="Yes"),OFFSET('Sanitation Data'!$D$10,0,10*ROW('Sanitation Data'!D168)),NA())</f>
        <v>#N/A</v>
      </c>
      <c r="Y174" s="299" t="e">
        <f ca="1">+IF(AND(ISNUMBER(OFFSET('Sanitation Data'!$D$11,0,10*ROW('Sanitation Data'!D168))),'Data Summary'!CN174="Yes"),OFFSET('Sanitation Data'!$D$11,0,10*ROW('Sanitation Data'!D168)),NA())</f>
        <v>#N/A</v>
      </c>
      <c r="Z174" s="299" t="e">
        <f ca="1">+IF(AND(ISNUMBER(OFFSET('Sanitation Data'!$D$12,0,10*ROW('Sanitation Data'!D168))),'Data Summary'!CO174="Yes"),OFFSET('Sanitation Data'!$D$12,0,10*ROW('Sanitation Data'!D168)),NA())</f>
        <v>#N/A</v>
      </c>
      <c r="AA174" s="299" t="e">
        <f ca="1">+IF(AND(ISNUMBER(OFFSET('Sanitation Data'!$E$4,0,10*ROW('Sanitation Data'!E168))),'Data Summary'!CP174="Yes"),100-OFFSET('Sanitation Data'!$E$4,0,10*ROW('Sanitation Data'!E168)),NA())</f>
        <v>#N/A</v>
      </c>
      <c r="AB174" s="299" t="e">
        <f ca="1">+IF(AND(ISNUMBER(OFFSET('Sanitation Data'!$E$6,0,10*ROW('Sanitation Data'!E168))),'Data Summary'!CQ174="Yes"),OFFSET('Sanitation Data'!$E$6,0,10*ROW('Sanitation Data'!E168)),NA())</f>
        <v>#N/A</v>
      </c>
      <c r="AC174" s="299" t="e">
        <f ca="1">+IF(AND(ISNUMBER(OFFSET('Sanitation Data'!$E$10,0,10*ROW('Sanitation Data'!E168))),'Data Summary'!CR174="Yes"),OFFSET('Sanitation Data'!$E$10,0,10*ROW('Sanitation Data'!E168)),NA())</f>
        <v>#N/A</v>
      </c>
      <c r="AD174" s="299" t="e">
        <f ca="1">+IF(AND(ISNUMBER(OFFSET('Sanitation Data'!$E$11,0,10*ROW('Sanitation Data'!E168))),'Data Summary'!CS174="Yes"),OFFSET('Sanitation Data'!$E$11,0,10*ROW('Sanitation Data'!E168)),NA())</f>
        <v>#N/A</v>
      </c>
      <c r="AE174" s="299" t="e">
        <f ca="1">+IF(AND(ISNUMBER(OFFSET('Sanitation Data'!$E$12,0,10*ROW('Sanitation Data'!E168))),'Data Summary'!CT174="Yes"),OFFSET('Sanitation Data'!$E$12,0,10*ROW('Sanitation Data'!E168)),NA())</f>
        <v>#N/A</v>
      </c>
      <c r="AF174" s="299" t="e">
        <f ca="1">+IF(AND(ISNUMBER(OFFSET('Sanitation Data'!$F$4,0,10*ROW('Sanitation Data'!F168))),'Data Summary'!CU174="Yes"),100-OFFSET('Sanitation Data'!$F$4,0,10*ROW('Sanitation Data'!F168)),NA())</f>
        <v>#N/A</v>
      </c>
      <c r="AG174" s="299" t="e">
        <f ca="1">+IF(AND(ISNUMBER(OFFSET('Sanitation Data'!$F$6,0,10*ROW('Sanitation Data'!F168))),'Data Summary'!CV174="Yes"),OFFSET('Sanitation Data'!$F$6,0,10*ROW('Sanitation Data'!F168)),NA())</f>
        <v>#N/A</v>
      </c>
      <c r="AH174" s="299" t="e">
        <f ca="1">+IF(AND(ISNUMBER(OFFSET('Sanitation Data'!$F$10,0,10*ROW('Sanitation Data'!F168))),'Data Summary'!CW174="Yes"),OFFSET('Sanitation Data'!$F$10,0,10*ROW('Sanitation Data'!F168)),NA())</f>
        <v>#N/A</v>
      </c>
      <c r="AI174" s="299" t="e">
        <f ca="1">+IF(AND(ISNUMBER(OFFSET('Sanitation Data'!$F$11,0,10*ROW('Sanitation Data'!F168))),'Data Summary'!CX174="Yes"),OFFSET('Sanitation Data'!$F$11,0,10*ROW('Sanitation Data'!F168)),NA())</f>
        <v>#N/A</v>
      </c>
      <c r="AJ174" s="299" t="e">
        <f ca="1">+IF(AND(ISNUMBER(OFFSET('Sanitation Data'!$F$12,0,10*ROW('Sanitation Data'!F168))),'Data Summary'!CY174="Yes"),OFFSET('Sanitation Data'!$F$12,0,10*ROW('Sanitation Data'!F168)),NA())</f>
        <v>#N/A</v>
      </c>
      <c r="AK174" s="299" t="e">
        <f ca="1">+IF(AND(ISNUMBER(OFFSET('Sanitation Data'!$G$4,0,10*ROW('Sanitation Data'!G168))),'Data Summary'!CZ174="Yes"),100-OFFSET('Sanitation Data'!$G$4,0,10*ROW('Sanitation Data'!G168)),NA())</f>
        <v>#N/A</v>
      </c>
      <c r="AL174" s="299" t="e">
        <f ca="1">+IF(AND(ISNUMBER(OFFSET('Sanitation Data'!$G$6,0,10*ROW('Sanitation Data'!G168))),'Data Summary'!DA174="Yes"),OFFSET('Sanitation Data'!$G$6,0,10*ROW('Sanitation Data'!G168)),NA())</f>
        <v>#N/A</v>
      </c>
      <c r="AM174" s="299" t="e">
        <f ca="1">+IF(AND(ISNUMBER(OFFSET('Sanitation Data'!$G$10,0,10*ROW('Sanitation Data'!G168))),'Data Summary'!DB174="Yes"),OFFSET('Sanitation Data'!$G$10,0,10*ROW('Sanitation Data'!G168)),NA())</f>
        <v>#N/A</v>
      </c>
      <c r="AN174" s="299" t="e">
        <f ca="1">+IF(AND(ISNUMBER(OFFSET('Sanitation Data'!$G$11,0,10*ROW('Sanitation Data'!G168))),'Data Summary'!DC174="Yes"),OFFSET('Sanitation Data'!$G$11,0,10*ROW('Sanitation Data'!G168)),NA())</f>
        <v>#N/A</v>
      </c>
      <c r="AO174" s="299" t="e">
        <f ca="1">+IF(AND(ISNUMBER(OFFSET('Sanitation Data'!$G$12,0,10*ROW('Sanitation Data'!G168))),'Data Summary'!DD174="Yes"),OFFSET('Sanitation Data'!$G$12,0,10*ROW('Sanitation Data'!G168)),NA())</f>
        <v>#N/A</v>
      </c>
      <c r="AP174" s="299" t="e">
        <f ca="1">+IF(AND(ISNUMBER(OFFSET('Sanitation Data'!$H$4,0,10*ROW('Sanitation Data'!H168))),'Data Summary'!DE174="Yes"),100-OFFSET('Sanitation Data'!$H$4,0,10*ROW('Sanitation Data'!H168)),NA())</f>
        <v>#N/A</v>
      </c>
      <c r="AQ174" s="299" t="e">
        <f ca="1">+IF(AND(ISNUMBER(OFFSET('Sanitation Data'!$H$6,0,10*ROW('Sanitation Data'!H168))),'Data Summary'!DF174="Yes"),OFFSET('Sanitation Data'!$H$6,0,10*ROW('Sanitation Data'!H168)),NA())</f>
        <v>#N/A</v>
      </c>
      <c r="AR174" s="299" t="e">
        <f ca="1">+IF(AND(ISNUMBER(OFFSET('Sanitation Data'!$H$10,0,10*ROW('Sanitation Data'!H168))),'Data Summary'!DG174="Yes"),OFFSET('Sanitation Data'!$H$10,0,10*ROW('Sanitation Data'!H168)),NA())</f>
        <v>#N/A</v>
      </c>
      <c r="AS174" s="299" t="e">
        <f ca="1">+IF(AND(ISNUMBER(OFFSET('Sanitation Data'!$H$11,0,10*ROW('Sanitation Data'!H168))),'Data Summary'!DH174="Yes"),OFFSET('Sanitation Data'!$H$11,0,10*ROW('Sanitation Data'!H168)),NA())</f>
        <v>#N/A</v>
      </c>
      <c r="AT174" s="299" t="e">
        <f ca="1">+IF(AND(ISNUMBER(OFFSET('Sanitation Data'!$H$12,0,10*ROW('Sanitation Data'!H168))),'Data Summary'!DI174="Yes"),OFFSET('Sanitation Data'!$H$12,0,10*ROW('Sanitation Data'!H168)),NA())</f>
        <v>#N/A</v>
      </c>
      <c r="AU174" s="299" t="e">
        <f ca="1">+IF(AND(ISNUMBER(OFFSET('Sanitation Data'!$I$4,0,10*ROW('Sanitation Data'!I168))),'Data Summary'!DJ174="Yes"),100-OFFSET('Sanitation Data'!$I$4,0,10*ROW('Sanitation Data'!I168)),NA())</f>
        <v>#N/A</v>
      </c>
      <c r="AV174" s="299" t="e">
        <f ca="1">+IF(AND(ISNUMBER(OFFSET('Sanitation Data'!$I$6,0,10*ROW('Sanitation Data'!I168))),'Data Summary'!DK174="Yes"),OFFSET('Sanitation Data'!$I$6,0,10*ROW('Sanitation Data'!I168)),NA())</f>
        <v>#N/A</v>
      </c>
      <c r="AW174" s="299" t="e">
        <f ca="1">+IF(AND(ISNUMBER(OFFSET('Sanitation Data'!$I$10,0,10*ROW('Sanitation Data'!I168))),'Data Summary'!DL174="Yes"),OFFSET('Sanitation Data'!$I$10,0,10*ROW('Sanitation Data'!I168)),NA())</f>
        <v>#N/A</v>
      </c>
      <c r="AX174" s="299" t="e">
        <f ca="1">+IF(AND(ISNUMBER(OFFSET('Sanitation Data'!$I$11,0,10*ROW('Sanitation Data'!I168))),'Data Summary'!DM174="Yes"),OFFSET('Sanitation Data'!$I$11,0,10*ROW('Sanitation Data'!I168)),NA())</f>
        <v>#N/A</v>
      </c>
      <c r="AY174" s="299" t="e">
        <f ca="1">+IF(AND(ISNUMBER(OFFSET('Sanitation Data'!$I$12,0,10*ROW('Sanitation Data'!I168))),'Data Summary'!DN174="Yes"),OFFSET('Sanitation Data'!$I$12,0,10*ROW('Sanitation Data'!I168)),NA())</f>
        <v>#N/A</v>
      </c>
      <c r="AZ174" s="300" t="e">
        <f ca="1">+IF(AND(ISNUMBER(OFFSET('Hygiene Data'!$D$5,0,10*ROW('Hygiene Data'!D168))),'Data Summary'!DO174="Yes"),OFFSET('Hygiene Data'!$D$5,0,10*ROW('Hygiene Data'!D168)),NA())</f>
        <v>#N/A</v>
      </c>
      <c r="BA174" s="300" t="e">
        <f ca="1">+IF(AND(ISNUMBER(OFFSET('Hygiene Data'!$D$7,0,10*ROW('Hygiene Data'!D168))),'Data Summary'!DP174="Yes"),OFFSET('Hygiene Data'!$D$7,0,10*ROW('Hygiene Data'!D168)),NA())</f>
        <v>#N/A</v>
      </c>
      <c r="BB174" s="300" t="e">
        <f ca="1">+IF(AND(ISNUMBER(OFFSET('Hygiene Data'!$D$9,0,10*ROW('Hygiene Data'!D168))),'Data Summary'!DQ174="Yes"),OFFSET('Hygiene Data'!$D$9,0,10*ROW('Hygiene Data'!D168)),NA())</f>
        <v>#N/A</v>
      </c>
      <c r="BC174" s="300" t="e">
        <f ca="1">+IF(AND(ISNUMBER(OFFSET('Hygiene Data'!$E$5,0,10*ROW('Hygiene Data'!E168))),'Data Summary'!DR174="Yes"),OFFSET('Hygiene Data'!$E$5,0,10*ROW('Hygiene Data'!E168)),NA())</f>
        <v>#N/A</v>
      </c>
      <c r="BD174" s="300" t="e">
        <f ca="1">+IF(AND(ISNUMBER(OFFSET('Hygiene Data'!$E$7,0,10*ROW('Hygiene Data'!E168))),'Data Summary'!DS174="Yes"),OFFSET('Hygiene Data'!$E$7,0,10*ROW('Hygiene Data'!E168)),NA())</f>
        <v>#N/A</v>
      </c>
      <c r="BE174" s="300" t="e">
        <f ca="1">+IF(AND(ISNUMBER(OFFSET('Hygiene Data'!$E$9,0,10*ROW('Hygiene Data'!E168))),'Data Summary'!DT174="Yes"),OFFSET('Hygiene Data'!$E$9,0,10*ROW('Hygiene Data'!E168)),NA())</f>
        <v>#N/A</v>
      </c>
      <c r="BF174" s="300" t="e">
        <f ca="1">+IF(AND(ISNUMBER(OFFSET('Hygiene Data'!$F$5,0,10*ROW('Hygiene Data'!F168))),'Data Summary'!DU174="Yes"),OFFSET('Hygiene Data'!$F$5,0,10*ROW('Hygiene Data'!F168)),NA())</f>
        <v>#N/A</v>
      </c>
      <c r="BG174" s="300" t="e">
        <f ca="1">+IF(AND(ISNUMBER(OFFSET('Hygiene Data'!$F$7,0,10*ROW('Hygiene Data'!F168))),'Data Summary'!DV174="Yes"),OFFSET('Hygiene Data'!$F$7,0,10*ROW('Hygiene Data'!F168)),NA())</f>
        <v>#N/A</v>
      </c>
      <c r="BH174" s="300" t="e">
        <f ca="1">+IF(AND(ISNUMBER(OFFSET('Hygiene Data'!$F$9,0,10*ROW('Hygiene Data'!F168))),'Data Summary'!DW174="Yes"),OFFSET('Hygiene Data'!$F$9,0,10*ROW('Hygiene Data'!F168)),NA())</f>
        <v>#N/A</v>
      </c>
      <c r="BI174" s="300" t="e">
        <f ca="1">+IF(AND(ISNUMBER(OFFSET('Hygiene Data'!$G$5,0,10*ROW('Hygiene Data'!G168))),'Data Summary'!DX174="Yes"),OFFSET('Hygiene Data'!$G$5,0,10*ROW('Hygiene Data'!G168)),NA())</f>
        <v>#N/A</v>
      </c>
      <c r="BJ174" s="300" t="e">
        <f ca="1">+IF(AND(ISNUMBER(OFFSET('Hygiene Data'!$G$7,0,10*ROW('Hygiene Data'!G168))),'Data Summary'!DY174="Yes"),OFFSET('Hygiene Data'!$G$7,0,10*ROW('Hygiene Data'!G168)),NA())</f>
        <v>#N/A</v>
      </c>
      <c r="BK174" s="300" t="e">
        <f ca="1">+IF(AND(ISNUMBER(OFFSET('Hygiene Data'!$G$9,0,10*ROW('Hygiene Data'!G168))),'Data Summary'!DZ174="Yes"),OFFSET('Hygiene Data'!$G$9,0,10*ROW('Hygiene Data'!G168)),NA())</f>
        <v>#N/A</v>
      </c>
      <c r="BL174" s="300" t="e">
        <f ca="1">+IF(AND(ISNUMBER(OFFSET('Hygiene Data'!$H$5,0,10*ROW('Hygiene Data'!H168))),'Data Summary'!EA174="Yes"),OFFSET('Hygiene Data'!$H$5,0,10*ROW('Hygiene Data'!H168)),NA())</f>
        <v>#N/A</v>
      </c>
      <c r="BM174" s="300" t="e">
        <f ca="1">+IF(AND(ISNUMBER(OFFSET('Hygiene Data'!$H$7,0,10*ROW('Hygiene Data'!H168))),'Data Summary'!EB174="Yes"),OFFSET('Hygiene Data'!$H$7,0,10*ROW('Hygiene Data'!H168)),NA())</f>
        <v>#N/A</v>
      </c>
      <c r="BN174" s="300" t="e">
        <f ca="1">+IF(AND(ISNUMBER(OFFSET('Hygiene Data'!$H$9,0,10*ROW('Hygiene Data'!H168))),'Data Summary'!EC174="Yes"),OFFSET('Hygiene Data'!$H$9,0,10*ROW('Hygiene Data'!H168)),NA())</f>
        <v>#N/A</v>
      </c>
      <c r="BO174" s="300" t="e">
        <f ca="1">+IF(AND(ISNUMBER(OFFSET('Hygiene Data'!$I$5,0,10*ROW('Hygiene Data'!I168))),'Data Summary'!ED174="Yes"),OFFSET('Hygiene Data'!$I$5,0,10*ROW('Hygiene Data'!I168)),NA())</f>
        <v>#N/A</v>
      </c>
      <c r="BP174" s="300" t="e">
        <f ca="1">+IF(AND(ISNUMBER(OFFSET('Hygiene Data'!$I$7,0,10*ROW('Hygiene Data'!I168))),'Data Summary'!EE174="Yes"),OFFSET('Hygiene Data'!$I$7,0,10*ROW('Hygiene Data'!I168)),NA())</f>
        <v>#N/A</v>
      </c>
      <c r="BQ174" s="300" t="e">
        <f ca="1">+IF(AND(ISNUMBER(OFFSET('Hygiene Data'!$I$9,0,10*ROW('Hygiene Data'!I168))),'Data Summary'!EF174="Yes"),OFFSET('Hygiene Data'!$I$9,0,10*ROW('Hygiene Data'!I168)),NA())</f>
        <v>#N/A</v>
      </c>
    </row>
    <row r="175" spans="1:69" x14ac:dyDescent="0.2">
      <c r="A175" s="296" t="e">
        <f ca="1">+RIGHT('Data Summary'!A175,LEN('Data Summary'!A175)-9)</f>
        <v>#VALUE!</v>
      </c>
      <c r="B175" s="270" t="str">
        <f ca="1">+IF(ISTEXT('Data Summary'!B175),'Data Summary'!B175,"")</f>
        <v/>
      </c>
      <c r="C175" s="297" t="e">
        <f ca="1">+VALUE('Data Summary'!C175)</f>
        <v>#VALUE!</v>
      </c>
      <c r="D175" s="298" t="e">
        <f ca="1">+IF(AND(ISNUMBER(OFFSET('Water Data'!$D$4,0,10*ROW('Water Data'!D169))),'Data Summary'!BS175="Yes"),100-OFFSET('Water Data'!$D$4,0,10*ROW('Water Data'!D169)),NA())</f>
        <v>#N/A</v>
      </c>
      <c r="E175" s="298" t="e">
        <f ca="1">+IF(AND(ISNUMBER(OFFSET('Water Data'!$D$6,0,10*ROW('Water Data'!D169))),'Data Summary'!BT175="Yes"),OFFSET('Water Data'!$D$6,0,10*ROW('Water Data'!D169)),NA())</f>
        <v>#N/A</v>
      </c>
      <c r="F175" s="298" t="e">
        <f ca="1">+IF(AND(ISNUMBER(OFFSET('Water Data'!$D$9,0,10*ROW('Water Data'!D169))),'Data Summary'!BU175="Yes"),OFFSET('Water Data'!$D$9,0,10*ROW('Water Data'!D169)),NA())</f>
        <v>#N/A</v>
      </c>
      <c r="G175" s="298" t="e">
        <f ca="1">+IF(AND(ISNUMBER(OFFSET('Water Data'!$E$4,0,10*ROW('Water Data'!E169))),'Data Summary'!BV175="Yes"),100-OFFSET('Water Data'!$E$4,0,10*ROW('Water Data'!E169)),NA())</f>
        <v>#N/A</v>
      </c>
      <c r="H175" s="298" t="e">
        <f ca="1">+IF(AND(ISNUMBER(OFFSET('Water Data'!$E$6,0,10*ROW('Water Data'!E169))),'Data Summary'!BW175="Yes"),OFFSET('Water Data'!$E$6,0,10*ROW('Water Data'!E169)),NA())</f>
        <v>#N/A</v>
      </c>
      <c r="I175" s="298" t="e">
        <f ca="1">+IF(AND(ISNUMBER(OFFSET('Water Data'!$E$9,0,10*ROW('Water Data'!E169))),'Data Summary'!BX175="Yes"),OFFSET('Water Data'!$E$9,0,10*ROW('Water Data'!E169)),NA())</f>
        <v>#N/A</v>
      </c>
      <c r="J175" s="298" t="e">
        <f ca="1">+IF(AND(ISNUMBER(OFFSET('Water Data'!$F$4,0,10*ROW('Water Data'!F169))),'Data Summary'!BY175="Yes"),100-OFFSET('Water Data'!$F$4,0,10*ROW('Water Data'!F169)),NA())</f>
        <v>#N/A</v>
      </c>
      <c r="K175" s="298" t="e">
        <f ca="1">+IF(AND(ISNUMBER(OFFSET('Water Data'!$F$6,0,10*ROW('Water Data'!F169))),'Data Summary'!BZ175="Yes"),OFFSET('Water Data'!$F$6,0,10*ROW('Water Data'!F169)),NA())</f>
        <v>#N/A</v>
      </c>
      <c r="L175" s="298" t="e">
        <f ca="1">+IF(AND(ISNUMBER(OFFSET('Water Data'!$F$9,0,10*ROW('Water Data'!F169))),'Data Summary'!CA175="Yes"),OFFSET('Water Data'!$F$9,0,10*ROW('Water Data'!F169)),NA())</f>
        <v>#N/A</v>
      </c>
      <c r="M175" s="298" t="e">
        <f ca="1">+IF(AND(ISNUMBER(OFFSET('Water Data'!$G$4,0,10*ROW('Water Data'!G169))),'Data Summary'!CB175="Yes"),100-OFFSET('Water Data'!$G$4,0,10*ROW('Water Data'!G169)),NA())</f>
        <v>#N/A</v>
      </c>
      <c r="N175" s="298" t="e">
        <f ca="1">+IF(AND(ISNUMBER(OFFSET('Water Data'!$G$6,0,10*ROW('Water Data'!G169))),'Data Summary'!CC175="Yes"),OFFSET('Water Data'!$G$6,0,10*ROW('Water Data'!G169)),NA())</f>
        <v>#N/A</v>
      </c>
      <c r="O175" s="298" t="e">
        <f ca="1">+IF(AND(ISNUMBER(OFFSET('Water Data'!$G$9,0,10*ROW('Water Data'!G169))),'Data Summary'!CD175="Yes"),OFFSET('Water Data'!$G$9,0,10*ROW('Water Data'!G169)),NA())</f>
        <v>#N/A</v>
      </c>
      <c r="P175" s="298" t="e">
        <f ca="1">+IF(AND(ISNUMBER(OFFSET('Water Data'!$H$4,0,10*ROW('Water Data'!H169))),'Data Summary'!CE175="Yes"),100-OFFSET('Water Data'!$H$4,0,10*ROW('Water Data'!H169)),NA())</f>
        <v>#N/A</v>
      </c>
      <c r="Q175" s="298" t="e">
        <f ca="1">+IF(AND(ISNUMBER(OFFSET('Water Data'!$H$6,0,10*ROW('Water Data'!H169))),'Data Summary'!CF175="Yes"),OFFSET('Water Data'!$H$6,0,10*ROW('Water Data'!H169)),NA())</f>
        <v>#N/A</v>
      </c>
      <c r="R175" s="298" t="e">
        <f ca="1">+IF(AND(ISNUMBER(OFFSET('Water Data'!$H$9,0,10*ROW('Water Data'!H169))),'Data Summary'!CG175="Yes"),OFFSET('Water Data'!$H$9,0,10*ROW('Water Data'!H169)),NA())</f>
        <v>#N/A</v>
      </c>
      <c r="S175" s="298" t="e">
        <f ca="1">+IF(AND(ISNUMBER(OFFSET('Water Data'!$I$4,0,10*ROW('Water Data'!I169))),'Data Summary'!CH175="Yes"),100-OFFSET('Water Data'!$I$4,0,10*ROW('Water Data'!I169)),NA())</f>
        <v>#N/A</v>
      </c>
      <c r="T175" s="298" t="e">
        <f ca="1">+IF(AND(ISNUMBER(OFFSET('Water Data'!$I$6,0,10*ROW('Water Data'!I169))),'Data Summary'!CI175="Yes"),OFFSET('Water Data'!$I$6,0,10*ROW('Water Data'!I169)),NA())</f>
        <v>#N/A</v>
      </c>
      <c r="U175" s="298" t="e">
        <f ca="1">+IF(AND(ISNUMBER(OFFSET('Water Data'!$I$9,0,10*ROW('Water Data'!I169))),'Data Summary'!CJ175="Yes"),OFFSET('Water Data'!$I$9,0,10*ROW('Water Data'!I169)),NA())</f>
        <v>#N/A</v>
      </c>
      <c r="V175" s="299" t="e">
        <f ca="1">+IF(AND(ISNUMBER(OFFSET('Sanitation Data'!$D$4,0,10*ROW('Sanitation Data'!D169))),'Data Summary'!CK175="Yes"),100-OFFSET('Sanitation Data'!$D$4,0,10*ROW('Sanitation Data'!D169)),NA())</f>
        <v>#N/A</v>
      </c>
      <c r="W175" s="299" t="e">
        <f ca="1">+IF(AND(ISNUMBER(OFFSET('Sanitation Data'!$D$6,0,10*ROW('Sanitation Data'!D169))),'Data Summary'!CL175="Yes"),OFFSET('Sanitation Data'!$D$6,0,10*ROW('Sanitation Data'!D169)),NA())</f>
        <v>#N/A</v>
      </c>
      <c r="X175" s="299" t="e">
        <f ca="1">+IF(AND(ISNUMBER(OFFSET('Sanitation Data'!$D$10,0,10*ROW('Sanitation Data'!D169))),'Data Summary'!CM175="Yes"),OFFSET('Sanitation Data'!$D$10,0,10*ROW('Sanitation Data'!D169)),NA())</f>
        <v>#N/A</v>
      </c>
      <c r="Y175" s="299" t="e">
        <f ca="1">+IF(AND(ISNUMBER(OFFSET('Sanitation Data'!$D$11,0,10*ROW('Sanitation Data'!D169))),'Data Summary'!CN175="Yes"),OFFSET('Sanitation Data'!$D$11,0,10*ROW('Sanitation Data'!D169)),NA())</f>
        <v>#N/A</v>
      </c>
      <c r="Z175" s="299" t="e">
        <f ca="1">+IF(AND(ISNUMBER(OFFSET('Sanitation Data'!$D$12,0,10*ROW('Sanitation Data'!D169))),'Data Summary'!CO175="Yes"),OFFSET('Sanitation Data'!$D$12,0,10*ROW('Sanitation Data'!D169)),NA())</f>
        <v>#N/A</v>
      </c>
      <c r="AA175" s="299" t="e">
        <f ca="1">+IF(AND(ISNUMBER(OFFSET('Sanitation Data'!$E$4,0,10*ROW('Sanitation Data'!E169))),'Data Summary'!CP175="Yes"),100-OFFSET('Sanitation Data'!$E$4,0,10*ROW('Sanitation Data'!E169)),NA())</f>
        <v>#N/A</v>
      </c>
      <c r="AB175" s="299" t="e">
        <f ca="1">+IF(AND(ISNUMBER(OFFSET('Sanitation Data'!$E$6,0,10*ROW('Sanitation Data'!E169))),'Data Summary'!CQ175="Yes"),OFFSET('Sanitation Data'!$E$6,0,10*ROW('Sanitation Data'!E169)),NA())</f>
        <v>#N/A</v>
      </c>
      <c r="AC175" s="299" t="e">
        <f ca="1">+IF(AND(ISNUMBER(OFFSET('Sanitation Data'!$E$10,0,10*ROW('Sanitation Data'!E169))),'Data Summary'!CR175="Yes"),OFFSET('Sanitation Data'!$E$10,0,10*ROW('Sanitation Data'!E169)),NA())</f>
        <v>#N/A</v>
      </c>
      <c r="AD175" s="299" t="e">
        <f ca="1">+IF(AND(ISNUMBER(OFFSET('Sanitation Data'!$E$11,0,10*ROW('Sanitation Data'!E169))),'Data Summary'!CS175="Yes"),OFFSET('Sanitation Data'!$E$11,0,10*ROW('Sanitation Data'!E169)),NA())</f>
        <v>#N/A</v>
      </c>
      <c r="AE175" s="299" t="e">
        <f ca="1">+IF(AND(ISNUMBER(OFFSET('Sanitation Data'!$E$12,0,10*ROW('Sanitation Data'!E169))),'Data Summary'!CT175="Yes"),OFFSET('Sanitation Data'!$E$12,0,10*ROW('Sanitation Data'!E169)),NA())</f>
        <v>#N/A</v>
      </c>
      <c r="AF175" s="299" t="e">
        <f ca="1">+IF(AND(ISNUMBER(OFFSET('Sanitation Data'!$F$4,0,10*ROW('Sanitation Data'!F169))),'Data Summary'!CU175="Yes"),100-OFFSET('Sanitation Data'!$F$4,0,10*ROW('Sanitation Data'!F169)),NA())</f>
        <v>#N/A</v>
      </c>
      <c r="AG175" s="299" t="e">
        <f ca="1">+IF(AND(ISNUMBER(OFFSET('Sanitation Data'!$F$6,0,10*ROW('Sanitation Data'!F169))),'Data Summary'!CV175="Yes"),OFFSET('Sanitation Data'!$F$6,0,10*ROW('Sanitation Data'!F169)),NA())</f>
        <v>#N/A</v>
      </c>
      <c r="AH175" s="299" t="e">
        <f ca="1">+IF(AND(ISNUMBER(OFFSET('Sanitation Data'!$F$10,0,10*ROW('Sanitation Data'!F169))),'Data Summary'!CW175="Yes"),OFFSET('Sanitation Data'!$F$10,0,10*ROW('Sanitation Data'!F169)),NA())</f>
        <v>#N/A</v>
      </c>
      <c r="AI175" s="299" t="e">
        <f ca="1">+IF(AND(ISNUMBER(OFFSET('Sanitation Data'!$F$11,0,10*ROW('Sanitation Data'!F169))),'Data Summary'!CX175="Yes"),OFFSET('Sanitation Data'!$F$11,0,10*ROW('Sanitation Data'!F169)),NA())</f>
        <v>#N/A</v>
      </c>
      <c r="AJ175" s="299" t="e">
        <f ca="1">+IF(AND(ISNUMBER(OFFSET('Sanitation Data'!$F$12,0,10*ROW('Sanitation Data'!F169))),'Data Summary'!CY175="Yes"),OFFSET('Sanitation Data'!$F$12,0,10*ROW('Sanitation Data'!F169)),NA())</f>
        <v>#N/A</v>
      </c>
      <c r="AK175" s="299" t="e">
        <f ca="1">+IF(AND(ISNUMBER(OFFSET('Sanitation Data'!$G$4,0,10*ROW('Sanitation Data'!G169))),'Data Summary'!CZ175="Yes"),100-OFFSET('Sanitation Data'!$G$4,0,10*ROW('Sanitation Data'!G169)),NA())</f>
        <v>#N/A</v>
      </c>
      <c r="AL175" s="299" t="e">
        <f ca="1">+IF(AND(ISNUMBER(OFFSET('Sanitation Data'!$G$6,0,10*ROW('Sanitation Data'!G169))),'Data Summary'!DA175="Yes"),OFFSET('Sanitation Data'!$G$6,0,10*ROW('Sanitation Data'!G169)),NA())</f>
        <v>#N/A</v>
      </c>
      <c r="AM175" s="299" t="e">
        <f ca="1">+IF(AND(ISNUMBER(OFFSET('Sanitation Data'!$G$10,0,10*ROW('Sanitation Data'!G169))),'Data Summary'!DB175="Yes"),OFFSET('Sanitation Data'!$G$10,0,10*ROW('Sanitation Data'!G169)),NA())</f>
        <v>#N/A</v>
      </c>
      <c r="AN175" s="299" t="e">
        <f ca="1">+IF(AND(ISNUMBER(OFFSET('Sanitation Data'!$G$11,0,10*ROW('Sanitation Data'!G169))),'Data Summary'!DC175="Yes"),OFFSET('Sanitation Data'!$G$11,0,10*ROW('Sanitation Data'!G169)),NA())</f>
        <v>#N/A</v>
      </c>
      <c r="AO175" s="299" t="e">
        <f ca="1">+IF(AND(ISNUMBER(OFFSET('Sanitation Data'!$G$12,0,10*ROW('Sanitation Data'!G169))),'Data Summary'!DD175="Yes"),OFFSET('Sanitation Data'!$G$12,0,10*ROW('Sanitation Data'!G169)),NA())</f>
        <v>#N/A</v>
      </c>
      <c r="AP175" s="299" t="e">
        <f ca="1">+IF(AND(ISNUMBER(OFFSET('Sanitation Data'!$H$4,0,10*ROW('Sanitation Data'!H169))),'Data Summary'!DE175="Yes"),100-OFFSET('Sanitation Data'!$H$4,0,10*ROW('Sanitation Data'!H169)),NA())</f>
        <v>#N/A</v>
      </c>
      <c r="AQ175" s="299" t="e">
        <f ca="1">+IF(AND(ISNUMBER(OFFSET('Sanitation Data'!$H$6,0,10*ROW('Sanitation Data'!H169))),'Data Summary'!DF175="Yes"),OFFSET('Sanitation Data'!$H$6,0,10*ROW('Sanitation Data'!H169)),NA())</f>
        <v>#N/A</v>
      </c>
      <c r="AR175" s="299" t="e">
        <f ca="1">+IF(AND(ISNUMBER(OFFSET('Sanitation Data'!$H$10,0,10*ROW('Sanitation Data'!H169))),'Data Summary'!DG175="Yes"),OFFSET('Sanitation Data'!$H$10,0,10*ROW('Sanitation Data'!H169)),NA())</f>
        <v>#N/A</v>
      </c>
      <c r="AS175" s="299" t="e">
        <f ca="1">+IF(AND(ISNUMBER(OFFSET('Sanitation Data'!$H$11,0,10*ROW('Sanitation Data'!H169))),'Data Summary'!DH175="Yes"),OFFSET('Sanitation Data'!$H$11,0,10*ROW('Sanitation Data'!H169)),NA())</f>
        <v>#N/A</v>
      </c>
      <c r="AT175" s="299" t="e">
        <f ca="1">+IF(AND(ISNUMBER(OFFSET('Sanitation Data'!$H$12,0,10*ROW('Sanitation Data'!H169))),'Data Summary'!DI175="Yes"),OFFSET('Sanitation Data'!$H$12,0,10*ROW('Sanitation Data'!H169)),NA())</f>
        <v>#N/A</v>
      </c>
      <c r="AU175" s="299" t="e">
        <f ca="1">+IF(AND(ISNUMBER(OFFSET('Sanitation Data'!$I$4,0,10*ROW('Sanitation Data'!I169))),'Data Summary'!DJ175="Yes"),100-OFFSET('Sanitation Data'!$I$4,0,10*ROW('Sanitation Data'!I169)),NA())</f>
        <v>#N/A</v>
      </c>
      <c r="AV175" s="299" t="e">
        <f ca="1">+IF(AND(ISNUMBER(OFFSET('Sanitation Data'!$I$6,0,10*ROW('Sanitation Data'!I169))),'Data Summary'!DK175="Yes"),OFFSET('Sanitation Data'!$I$6,0,10*ROW('Sanitation Data'!I169)),NA())</f>
        <v>#N/A</v>
      </c>
      <c r="AW175" s="299" t="e">
        <f ca="1">+IF(AND(ISNUMBER(OFFSET('Sanitation Data'!$I$10,0,10*ROW('Sanitation Data'!I169))),'Data Summary'!DL175="Yes"),OFFSET('Sanitation Data'!$I$10,0,10*ROW('Sanitation Data'!I169)),NA())</f>
        <v>#N/A</v>
      </c>
      <c r="AX175" s="299" t="e">
        <f ca="1">+IF(AND(ISNUMBER(OFFSET('Sanitation Data'!$I$11,0,10*ROW('Sanitation Data'!I169))),'Data Summary'!DM175="Yes"),OFFSET('Sanitation Data'!$I$11,0,10*ROW('Sanitation Data'!I169)),NA())</f>
        <v>#N/A</v>
      </c>
      <c r="AY175" s="299" t="e">
        <f ca="1">+IF(AND(ISNUMBER(OFFSET('Sanitation Data'!$I$12,0,10*ROW('Sanitation Data'!I169))),'Data Summary'!DN175="Yes"),OFFSET('Sanitation Data'!$I$12,0,10*ROW('Sanitation Data'!I169)),NA())</f>
        <v>#N/A</v>
      </c>
      <c r="AZ175" s="300" t="e">
        <f ca="1">+IF(AND(ISNUMBER(OFFSET('Hygiene Data'!$D$5,0,10*ROW('Hygiene Data'!D169))),'Data Summary'!DO175="Yes"),OFFSET('Hygiene Data'!$D$5,0,10*ROW('Hygiene Data'!D169)),NA())</f>
        <v>#N/A</v>
      </c>
      <c r="BA175" s="300" t="e">
        <f ca="1">+IF(AND(ISNUMBER(OFFSET('Hygiene Data'!$D$7,0,10*ROW('Hygiene Data'!D169))),'Data Summary'!DP175="Yes"),OFFSET('Hygiene Data'!$D$7,0,10*ROW('Hygiene Data'!D169)),NA())</f>
        <v>#N/A</v>
      </c>
      <c r="BB175" s="300" t="e">
        <f ca="1">+IF(AND(ISNUMBER(OFFSET('Hygiene Data'!$D$9,0,10*ROW('Hygiene Data'!D169))),'Data Summary'!DQ175="Yes"),OFFSET('Hygiene Data'!$D$9,0,10*ROW('Hygiene Data'!D169)),NA())</f>
        <v>#N/A</v>
      </c>
      <c r="BC175" s="300" t="e">
        <f ca="1">+IF(AND(ISNUMBER(OFFSET('Hygiene Data'!$E$5,0,10*ROW('Hygiene Data'!E169))),'Data Summary'!DR175="Yes"),OFFSET('Hygiene Data'!$E$5,0,10*ROW('Hygiene Data'!E169)),NA())</f>
        <v>#N/A</v>
      </c>
      <c r="BD175" s="300" t="e">
        <f ca="1">+IF(AND(ISNUMBER(OFFSET('Hygiene Data'!$E$7,0,10*ROW('Hygiene Data'!E169))),'Data Summary'!DS175="Yes"),OFFSET('Hygiene Data'!$E$7,0,10*ROW('Hygiene Data'!E169)),NA())</f>
        <v>#N/A</v>
      </c>
      <c r="BE175" s="300" t="e">
        <f ca="1">+IF(AND(ISNUMBER(OFFSET('Hygiene Data'!$E$9,0,10*ROW('Hygiene Data'!E169))),'Data Summary'!DT175="Yes"),OFFSET('Hygiene Data'!$E$9,0,10*ROW('Hygiene Data'!E169)),NA())</f>
        <v>#N/A</v>
      </c>
      <c r="BF175" s="300" t="e">
        <f ca="1">+IF(AND(ISNUMBER(OFFSET('Hygiene Data'!$F$5,0,10*ROW('Hygiene Data'!F169))),'Data Summary'!DU175="Yes"),OFFSET('Hygiene Data'!$F$5,0,10*ROW('Hygiene Data'!F169)),NA())</f>
        <v>#N/A</v>
      </c>
      <c r="BG175" s="300" t="e">
        <f ca="1">+IF(AND(ISNUMBER(OFFSET('Hygiene Data'!$F$7,0,10*ROW('Hygiene Data'!F169))),'Data Summary'!DV175="Yes"),OFFSET('Hygiene Data'!$F$7,0,10*ROW('Hygiene Data'!F169)),NA())</f>
        <v>#N/A</v>
      </c>
      <c r="BH175" s="300" t="e">
        <f ca="1">+IF(AND(ISNUMBER(OFFSET('Hygiene Data'!$F$9,0,10*ROW('Hygiene Data'!F169))),'Data Summary'!DW175="Yes"),OFFSET('Hygiene Data'!$F$9,0,10*ROW('Hygiene Data'!F169)),NA())</f>
        <v>#N/A</v>
      </c>
      <c r="BI175" s="300" t="e">
        <f ca="1">+IF(AND(ISNUMBER(OFFSET('Hygiene Data'!$G$5,0,10*ROW('Hygiene Data'!G169))),'Data Summary'!DX175="Yes"),OFFSET('Hygiene Data'!$G$5,0,10*ROW('Hygiene Data'!G169)),NA())</f>
        <v>#N/A</v>
      </c>
      <c r="BJ175" s="300" t="e">
        <f ca="1">+IF(AND(ISNUMBER(OFFSET('Hygiene Data'!$G$7,0,10*ROW('Hygiene Data'!G169))),'Data Summary'!DY175="Yes"),OFFSET('Hygiene Data'!$G$7,0,10*ROW('Hygiene Data'!G169)),NA())</f>
        <v>#N/A</v>
      </c>
      <c r="BK175" s="300" t="e">
        <f ca="1">+IF(AND(ISNUMBER(OFFSET('Hygiene Data'!$G$9,0,10*ROW('Hygiene Data'!G169))),'Data Summary'!DZ175="Yes"),OFFSET('Hygiene Data'!$G$9,0,10*ROW('Hygiene Data'!G169)),NA())</f>
        <v>#N/A</v>
      </c>
      <c r="BL175" s="300" t="e">
        <f ca="1">+IF(AND(ISNUMBER(OFFSET('Hygiene Data'!$H$5,0,10*ROW('Hygiene Data'!H169))),'Data Summary'!EA175="Yes"),OFFSET('Hygiene Data'!$H$5,0,10*ROW('Hygiene Data'!H169)),NA())</f>
        <v>#N/A</v>
      </c>
      <c r="BM175" s="300" t="e">
        <f ca="1">+IF(AND(ISNUMBER(OFFSET('Hygiene Data'!$H$7,0,10*ROW('Hygiene Data'!H169))),'Data Summary'!EB175="Yes"),OFFSET('Hygiene Data'!$H$7,0,10*ROW('Hygiene Data'!H169)),NA())</f>
        <v>#N/A</v>
      </c>
      <c r="BN175" s="300" t="e">
        <f ca="1">+IF(AND(ISNUMBER(OFFSET('Hygiene Data'!$H$9,0,10*ROW('Hygiene Data'!H169))),'Data Summary'!EC175="Yes"),OFFSET('Hygiene Data'!$H$9,0,10*ROW('Hygiene Data'!H169)),NA())</f>
        <v>#N/A</v>
      </c>
      <c r="BO175" s="300" t="e">
        <f ca="1">+IF(AND(ISNUMBER(OFFSET('Hygiene Data'!$I$5,0,10*ROW('Hygiene Data'!I169))),'Data Summary'!ED175="Yes"),OFFSET('Hygiene Data'!$I$5,0,10*ROW('Hygiene Data'!I169)),NA())</f>
        <v>#N/A</v>
      </c>
      <c r="BP175" s="300" t="e">
        <f ca="1">+IF(AND(ISNUMBER(OFFSET('Hygiene Data'!$I$7,0,10*ROW('Hygiene Data'!I169))),'Data Summary'!EE175="Yes"),OFFSET('Hygiene Data'!$I$7,0,10*ROW('Hygiene Data'!I169)),NA())</f>
        <v>#N/A</v>
      </c>
      <c r="BQ175" s="300" t="e">
        <f ca="1">+IF(AND(ISNUMBER(OFFSET('Hygiene Data'!$I$9,0,10*ROW('Hygiene Data'!I169))),'Data Summary'!EF175="Yes"),OFFSET('Hygiene Data'!$I$9,0,10*ROW('Hygiene Data'!I169)),NA())</f>
        <v>#N/A</v>
      </c>
    </row>
    <row r="176" spans="1:69" x14ac:dyDescent="0.2">
      <c r="A176" s="296" t="e">
        <f ca="1">+RIGHT('Data Summary'!A176,LEN('Data Summary'!A176)-9)</f>
        <v>#VALUE!</v>
      </c>
      <c r="B176" s="270" t="str">
        <f ca="1">+IF(ISTEXT('Data Summary'!B176),'Data Summary'!B176,"")</f>
        <v/>
      </c>
      <c r="C176" s="297" t="e">
        <f ca="1">+VALUE('Data Summary'!C176)</f>
        <v>#VALUE!</v>
      </c>
      <c r="D176" s="298" t="e">
        <f ca="1">+IF(AND(ISNUMBER(OFFSET('Water Data'!$D$4,0,10*ROW('Water Data'!D170))),'Data Summary'!BS176="Yes"),100-OFFSET('Water Data'!$D$4,0,10*ROW('Water Data'!D170)),NA())</f>
        <v>#N/A</v>
      </c>
      <c r="E176" s="298" t="e">
        <f ca="1">+IF(AND(ISNUMBER(OFFSET('Water Data'!$D$6,0,10*ROW('Water Data'!D170))),'Data Summary'!BT176="Yes"),OFFSET('Water Data'!$D$6,0,10*ROW('Water Data'!D170)),NA())</f>
        <v>#N/A</v>
      </c>
      <c r="F176" s="298" t="e">
        <f ca="1">+IF(AND(ISNUMBER(OFFSET('Water Data'!$D$9,0,10*ROW('Water Data'!D170))),'Data Summary'!BU176="Yes"),OFFSET('Water Data'!$D$9,0,10*ROW('Water Data'!D170)),NA())</f>
        <v>#N/A</v>
      </c>
      <c r="G176" s="298" t="e">
        <f ca="1">+IF(AND(ISNUMBER(OFFSET('Water Data'!$E$4,0,10*ROW('Water Data'!E170))),'Data Summary'!BV176="Yes"),100-OFFSET('Water Data'!$E$4,0,10*ROW('Water Data'!E170)),NA())</f>
        <v>#N/A</v>
      </c>
      <c r="H176" s="298" t="e">
        <f ca="1">+IF(AND(ISNUMBER(OFFSET('Water Data'!$E$6,0,10*ROW('Water Data'!E170))),'Data Summary'!BW176="Yes"),OFFSET('Water Data'!$E$6,0,10*ROW('Water Data'!E170)),NA())</f>
        <v>#N/A</v>
      </c>
      <c r="I176" s="298" t="e">
        <f ca="1">+IF(AND(ISNUMBER(OFFSET('Water Data'!$E$9,0,10*ROW('Water Data'!E170))),'Data Summary'!BX176="Yes"),OFFSET('Water Data'!$E$9,0,10*ROW('Water Data'!E170)),NA())</f>
        <v>#N/A</v>
      </c>
      <c r="J176" s="298" t="e">
        <f ca="1">+IF(AND(ISNUMBER(OFFSET('Water Data'!$F$4,0,10*ROW('Water Data'!F170))),'Data Summary'!BY176="Yes"),100-OFFSET('Water Data'!$F$4,0,10*ROW('Water Data'!F170)),NA())</f>
        <v>#N/A</v>
      </c>
      <c r="K176" s="298" t="e">
        <f ca="1">+IF(AND(ISNUMBER(OFFSET('Water Data'!$F$6,0,10*ROW('Water Data'!F170))),'Data Summary'!BZ176="Yes"),OFFSET('Water Data'!$F$6,0,10*ROW('Water Data'!F170)),NA())</f>
        <v>#N/A</v>
      </c>
      <c r="L176" s="298" t="e">
        <f ca="1">+IF(AND(ISNUMBER(OFFSET('Water Data'!$F$9,0,10*ROW('Water Data'!F170))),'Data Summary'!CA176="Yes"),OFFSET('Water Data'!$F$9,0,10*ROW('Water Data'!F170)),NA())</f>
        <v>#N/A</v>
      </c>
      <c r="M176" s="298" t="e">
        <f ca="1">+IF(AND(ISNUMBER(OFFSET('Water Data'!$G$4,0,10*ROW('Water Data'!G170))),'Data Summary'!CB176="Yes"),100-OFFSET('Water Data'!$G$4,0,10*ROW('Water Data'!G170)),NA())</f>
        <v>#N/A</v>
      </c>
      <c r="N176" s="298" t="e">
        <f ca="1">+IF(AND(ISNUMBER(OFFSET('Water Data'!$G$6,0,10*ROW('Water Data'!G170))),'Data Summary'!CC176="Yes"),OFFSET('Water Data'!$G$6,0,10*ROW('Water Data'!G170)),NA())</f>
        <v>#N/A</v>
      </c>
      <c r="O176" s="298" t="e">
        <f ca="1">+IF(AND(ISNUMBER(OFFSET('Water Data'!$G$9,0,10*ROW('Water Data'!G170))),'Data Summary'!CD176="Yes"),OFFSET('Water Data'!$G$9,0,10*ROW('Water Data'!G170)),NA())</f>
        <v>#N/A</v>
      </c>
      <c r="P176" s="298" t="e">
        <f ca="1">+IF(AND(ISNUMBER(OFFSET('Water Data'!$H$4,0,10*ROW('Water Data'!H170))),'Data Summary'!CE176="Yes"),100-OFFSET('Water Data'!$H$4,0,10*ROW('Water Data'!H170)),NA())</f>
        <v>#N/A</v>
      </c>
      <c r="Q176" s="298" t="e">
        <f ca="1">+IF(AND(ISNUMBER(OFFSET('Water Data'!$H$6,0,10*ROW('Water Data'!H170))),'Data Summary'!CF176="Yes"),OFFSET('Water Data'!$H$6,0,10*ROW('Water Data'!H170)),NA())</f>
        <v>#N/A</v>
      </c>
      <c r="R176" s="298" t="e">
        <f ca="1">+IF(AND(ISNUMBER(OFFSET('Water Data'!$H$9,0,10*ROW('Water Data'!H170))),'Data Summary'!CG176="Yes"),OFFSET('Water Data'!$H$9,0,10*ROW('Water Data'!H170)),NA())</f>
        <v>#N/A</v>
      </c>
      <c r="S176" s="298" t="e">
        <f ca="1">+IF(AND(ISNUMBER(OFFSET('Water Data'!$I$4,0,10*ROW('Water Data'!I170))),'Data Summary'!CH176="Yes"),100-OFFSET('Water Data'!$I$4,0,10*ROW('Water Data'!I170)),NA())</f>
        <v>#N/A</v>
      </c>
      <c r="T176" s="298" t="e">
        <f ca="1">+IF(AND(ISNUMBER(OFFSET('Water Data'!$I$6,0,10*ROW('Water Data'!I170))),'Data Summary'!CI176="Yes"),OFFSET('Water Data'!$I$6,0,10*ROW('Water Data'!I170)),NA())</f>
        <v>#N/A</v>
      </c>
      <c r="U176" s="298" t="e">
        <f ca="1">+IF(AND(ISNUMBER(OFFSET('Water Data'!$I$9,0,10*ROW('Water Data'!I170))),'Data Summary'!CJ176="Yes"),OFFSET('Water Data'!$I$9,0,10*ROW('Water Data'!I170)),NA())</f>
        <v>#N/A</v>
      </c>
      <c r="V176" s="299" t="e">
        <f ca="1">+IF(AND(ISNUMBER(OFFSET('Sanitation Data'!$D$4,0,10*ROW('Sanitation Data'!D170))),'Data Summary'!CK176="Yes"),100-OFFSET('Sanitation Data'!$D$4,0,10*ROW('Sanitation Data'!D170)),NA())</f>
        <v>#N/A</v>
      </c>
      <c r="W176" s="299" t="e">
        <f ca="1">+IF(AND(ISNUMBER(OFFSET('Sanitation Data'!$D$6,0,10*ROW('Sanitation Data'!D170))),'Data Summary'!CL176="Yes"),OFFSET('Sanitation Data'!$D$6,0,10*ROW('Sanitation Data'!D170)),NA())</f>
        <v>#N/A</v>
      </c>
      <c r="X176" s="299" t="e">
        <f ca="1">+IF(AND(ISNUMBER(OFFSET('Sanitation Data'!$D$10,0,10*ROW('Sanitation Data'!D170))),'Data Summary'!CM176="Yes"),OFFSET('Sanitation Data'!$D$10,0,10*ROW('Sanitation Data'!D170)),NA())</f>
        <v>#N/A</v>
      </c>
      <c r="Y176" s="299" t="e">
        <f ca="1">+IF(AND(ISNUMBER(OFFSET('Sanitation Data'!$D$11,0,10*ROW('Sanitation Data'!D170))),'Data Summary'!CN176="Yes"),OFFSET('Sanitation Data'!$D$11,0,10*ROW('Sanitation Data'!D170)),NA())</f>
        <v>#N/A</v>
      </c>
      <c r="Z176" s="299" t="e">
        <f ca="1">+IF(AND(ISNUMBER(OFFSET('Sanitation Data'!$D$12,0,10*ROW('Sanitation Data'!D170))),'Data Summary'!CO176="Yes"),OFFSET('Sanitation Data'!$D$12,0,10*ROW('Sanitation Data'!D170)),NA())</f>
        <v>#N/A</v>
      </c>
      <c r="AA176" s="299" t="e">
        <f ca="1">+IF(AND(ISNUMBER(OFFSET('Sanitation Data'!$E$4,0,10*ROW('Sanitation Data'!E170))),'Data Summary'!CP176="Yes"),100-OFFSET('Sanitation Data'!$E$4,0,10*ROW('Sanitation Data'!E170)),NA())</f>
        <v>#N/A</v>
      </c>
      <c r="AB176" s="299" t="e">
        <f ca="1">+IF(AND(ISNUMBER(OFFSET('Sanitation Data'!$E$6,0,10*ROW('Sanitation Data'!E170))),'Data Summary'!CQ176="Yes"),OFFSET('Sanitation Data'!$E$6,0,10*ROW('Sanitation Data'!E170)),NA())</f>
        <v>#N/A</v>
      </c>
      <c r="AC176" s="299" t="e">
        <f ca="1">+IF(AND(ISNUMBER(OFFSET('Sanitation Data'!$E$10,0,10*ROW('Sanitation Data'!E170))),'Data Summary'!CR176="Yes"),OFFSET('Sanitation Data'!$E$10,0,10*ROW('Sanitation Data'!E170)),NA())</f>
        <v>#N/A</v>
      </c>
      <c r="AD176" s="299" t="e">
        <f ca="1">+IF(AND(ISNUMBER(OFFSET('Sanitation Data'!$E$11,0,10*ROW('Sanitation Data'!E170))),'Data Summary'!CS176="Yes"),OFFSET('Sanitation Data'!$E$11,0,10*ROW('Sanitation Data'!E170)),NA())</f>
        <v>#N/A</v>
      </c>
      <c r="AE176" s="299" t="e">
        <f ca="1">+IF(AND(ISNUMBER(OFFSET('Sanitation Data'!$E$12,0,10*ROW('Sanitation Data'!E170))),'Data Summary'!CT176="Yes"),OFFSET('Sanitation Data'!$E$12,0,10*ROW('Sanitation Data'!E170)),NA())</f>
        <v>#N/A</v>
      </c>
      <c r="AF176" s="299" t="e">
        <f ca="1">+IF(AND(ISNUMBER(OFFSET('Sanitation Data'!$F$4,0,10*ROW('Sanitation Data'!F170))),'Data Summary'!CU176="Yes"),100-OFFSET('Sanitation Data'!$F$4,0,10*ROW('Sanitation Data'!F170)),NA())</f>
        <v>#N/A</v>
      </c>
      <c r="AG176" s="299" t="e">
        <f ca="1">+IF(AND(ISNUMBER(OFFSET('Sanitation Data'!$F$6,0,10*ROW('Sanitation Data'!F170))),'Data Summary'!CV176="Yes"),OFFSET('Sanitation Data'!$F$6,0,10*ROW('Sanitation Data'!F170)),NA())</f>
        <v>#N/A</v>
      </c>
      <c r="AH176" s="299" t="e">
        <f ca="1">+IF(AND(ISNUMBER(OFFSET('Sanitation Data'!$F$10,0,10*ROW('Sanitation Data'!F170))),'Data Summary'!CW176="Yes"),OFFSET('Sanitation Data'!$F$10,0,10*ROW('Sanitation Data'!F170)),NA())</f>
        <v>#N/A</v>
      </c>
      <c r="AI176" s="299" t="e">
        <f ca="1">+IF(AND(ISNUMBER(OFFSET('Sanitation Data'!$F$11,0,10*ROW('Sanitation Data'!F170))),'Data Summary'!CX176="Yes"),OFFSET('Sanitation Data'!$F$11,0,10*ROW('Sanitation Data'!F170)),NA())</f>
        <v>#N/A</v>
      </c>
      <c r="AJ176" s="299" t="e">
        <f ca="1">+IF(AND(ISNUMBER(OFFSET('Sanitation Data'!$F$12,0,10*ROW('Sanitation Data'!F170))),'Data Summary'!CY176="Yes"),OFFSET('Sanitation Data'!$F$12,0,10*ROW('Sanitation Data'!F170)),NA())</f>
        <v>#N/A</v>
      </c>
      <c r="AK176" s="299" t="e">
        <f ca="1">+IF(AND(ISNUMBER(OFFSET('Sanitation Data'!$G$4,0,10*ROW('Sanitation Data'!G170))),'Data Summary'!CZ176="Yes"),100-OFFSET('Sanitation Data'!$G$4,0,10*ROW('Sanitation Data'!G170)),NA())</f>
        <v>#N/A</v>
      </c>
      <c r="AL176" s="299" t="e">
        <f ca="1">+IF(AND(ISNUMBER(OFFSET('Sanitation Data'!$G$6,0,10*ROW('Sanitation Data'!G170))),'Data Summary'!DA176="Yes"),OFFSET('Sanitation Data'!$G$6,0,10*ROW('Sanitation Data'!G170)),NA())</f>
        <v>#N/A</v>
      </c>
      <c r="AM176" s="299" t="e">
        <f ca="1">+IF(AND(ISNUMBER(OFFSET('Sanitation Data'!$G$10,0,10*ROW('Sanitation Data'!G170))),'Data Summary'!DB176="Yes"),OFFSET('Sanitation Data'!$G$10,0,10*ROW('Sanitation Data'!G170)),NA())</f>
        <v>#N/A</v>
      </c>
      <c r="AN176" s="299" t="e">
        <f ca="1">+IF(AND(ISNUMBER(OFFSET('Sanitation Data'!$G$11,0,10*ROW('Sanitation Data'!G170))),'Data Summary'!DC176="Yes"),OFFSET('Sanitation Data'!$G$11,0,10*ROW('Sanitation Data'!G170)),NA())</f>
        <v>#N/A</v>
      </c>
      <c r="AO176" s="299" t="e">
        <f ca="1">+IF(AND(ISNUMBER(OFFSET('Sanitation Data'!$G$12,0,10*ROW('Sanitation Data'!G170))),'Data Summary'!DD176="Yes"),OFFSET('Sanitation Data'!$G$12,0,10*ROW('Sanitation Data'!G170)),NA())</f>
        <v>#N/A</v>
      </c>
      <c r="AP176" s="299" t="e">
        <f ca="1">+IF(AND(ISNUMBER(OFFSET('Sanitation Data'!$H$4,0,10*ROW('Sanitation Data'!H170))),'Data Summary'!DE176="Yes"),100-OFFSET('Sanitation Data'!$H$4,0,10*ROW('Sanitation Data'!H170)),NA())</f>
        <v>#N/A</v>
      </c>
      <c r="AQ176" s="299" t="e">
        <f ca="1">+IF(AND(ISNUMBER(OFFSET('Sanitation Data'!$H$6,0,10*ROW('Sanitation Data'!H170))),'Data Summary'!DF176="Yes"),OFFSET('Sanitation Data'!$H$6,0,10*ROW('Sanitation Data'!H170)),NA())</f>
        <v>#N/A</v>
      </c>
      <c r="AR176" s="299" t="e">
        <f ca="1">+IF(AND(ISNUMBER(OFFSET('Sanitation Data'!$H$10,0,10*ROW('Sanitation Data'!H170))),'Data Summary'!DG176="Yes"),OFFSET('Sanitation Data'!$H$10,0,10*ROW('Sanitation Data'!H170)),NA())</f>
        <v>#N/A</v>
      </c>
      <c r="AS176" s="299" t="e">
        <f ca="1">+IF(AND(ISNUMBER(OFFSET('Sanitation Data'!$H$11,0,10*ROW('Sanitation Data'!H170))),'Data Summary'!DH176="Yes"),OFFSET('Sanitation Data'!$H$11,0,10*ROW('Sanitation Data'!H170)),NA())</f>
        <v>#N/A</v>
      </c>
      <c r="AT176" s="299" t="e">
        <f ca="1">+IF(AND(ISNUMBER(OFFSET('Sanitation Data'!$H$12,0,10*ROW('Sanitation Data'!H170))),'Data Summary'!DI176="Yes"),OFFSET('Sanitation Data'!$H$12,0,10*ROW('Sanitation Data'!H170)),NA())</f>
        <v>#N/A</v>
      </c>
      <c r="AU176" s="299" t="e">
        <f ca="1">+IF(AND(ISNUMBER(OFFSET('Sanitation Data'!$I$4,0,10*ROW('Sanitation Data'!I170))),'Data Summary'!DJ176="Yes"),100-OFFSET('Sanitation Data'!$I$4,0,10*ROW('Sanitation Data'!I170)),NA())</f>
        <v>#N/A</v>
      </c>
      <c r="AV176" s="299" t="e">
        <f ca="1">+IF(AND(ISNUMBER(OFFSET('Sanitation Data'!$I$6,0,10*ROW('Sanitation Data'!I170))),'Data Summary'!DK176="Yes"),OFFSET('Sanitation Data'!$I$6,0,10*ROW('Sanitation Data'!I170)),NA())</f>
        <v>#N/A</v>
      </c>
      <c r="AW176" s="299" t="e">
        <f ca="1">+IF(AND(ISNUMBER(OFFSET('Sanitation Data'!$I$10,0,10*ROW('Sanitation Data'!I170))),'Data Summary'!DL176="Yes"),OFFSET('Sanitation Data'!$I$10,0,10*ROW('Sanitation Data'!I170)),NA())</f>
        <v>#N/A</v>
      </c>
      <c r="AX176" s="299" t="e">
        <f ca="1">+IF(AND(ISNUMBER(OFFSET('Sanitation Data'!$I$11,0,10*ROW('Sanitation Data'!I170))),'Data Summary'!DM176="Yes"),OFFSET('Sanitation Data'!$I$11,0,10*ROW('Sanitation Data'!I170)),NA())</f>
        <v>#N/A</v>
      </c>
      <c r="AY176" s="299" t="e">
        <f ca="1">+IF(AND(ISNUMBER(OFFSET('Sanitation Data'!$I$12,0,10*ROW('Sanitation Data'!I170))),'Data Summary'!DN176="Yes"),OFFSET('Sanitation Data'!$I$12,0,10*ROW('Sanitation Data'!I170)),NA())</f>
        <v>#N/A</v>
      </c>
      <c r="AZ176" s="300" t="e">
        <f ca="1">+IF(AND(ISNUMBER(OFFSET('Hygiene Data'!$D$5,0,10*ROW('Hygiene Data'!D170))),'Data Summary'!DO176="Yes"),OFFSET('Hygiene Data'!$D$5,0,10*ROW('Hygiene Data'!D170)),NA())</f>
        <v>#N/A</v>
      </c>
      <c r="BA176" s="300" t="e">
        <f ca="1">+IF(AND(ISNUMBER(OFFSET('Hygiene Data'!$D$7,0,10*ROW('Hygiene Data'!D170))),'Data Summary'!DP176="Yes"),OFFSET('Hygiene Data'!$D$7,0,10*ROW('Hygiene Data'!D170)),NA())</f>
        <v>#N/A</v>
      </c>
      <c r="BB176" s="300" t="e">
        <f ca="1">+IF(AND(ISNUMBER(OFFSET('Hygiene Data'!$D$9,0,10*ROW('Hygiene Data'!D170))),'Data Summary'!DQ176="Yes"),OFFSET('Hygiene Data'!$D$9,0,10*ROW('Hygiene Data'!D170)),NA())</f>
        <v>#N/A</v>
      </c>
      <c r="BC176" s="300" t="e">
        <f ca="1">+IF(AND(ISNUMBER(OFFSET('Hygiene Data'!$E$5,0,10*ROW('Hygiene Data'!E170))),'Data Summary'!DR176="Yes"),OFFSET('Hygiene Data'!$E$5,0,10*ROW('Hygiene Data'!E170)),NA())</f>
        <v>#N/A</v>
      </c>
      <c r="BD176" s="300" t="e">
        <f ca="1">+IF(AND(ISNUMBER(OFFSET('Hygiene Data'!$E$7,0,10*ROW('Hygiene Data'!E170))),'Data Summary'!DS176="Yes"),OFFSET('Hygiene Data'!$E$7,0,10*ROW('Hygiene Data'!E170)),NA())</f>
        <v>#N/A</v>
      </c>
      <c r="BE176" s="300" t="e">
        <f ca="1">+IF(AND(ISNUMBER(OFFSET('Hygiene Data'!$E$9,0,10*ROW('Hygiene Data'!E170))),'Data Summary'!DT176="Yes"),OFFSET('Hygiene Data'!$E$9,0,10*ROW('Hygiene Data'!E170)),NA())</f>
        <v>#N/A</v>
      </c>
      <c r="BF176" s="300" t="e">
        <f ca="1">+IF(AND(ISNUMBER(OFFSET('Hygiene Data'!$F$5,0,10*ROW('Hygiene Data'!F170))),'Data Summary'!DU176="Yes"),OFFSET('Hygiene Data'!$F$5,0,10*ROW('Hygiene Data'!F170)),NA())</f>
        <v>#N/A</v>
      </c>
      <c r="BG176" s="300" t="e">
        <f ca="1">+IF(AND(ISNUMBER(OFFSET('Hygiene Data'!$F$7,0,10*ROW('Hygiene Data'!F170))),'Data Summary'!DV176="Yes"),OFFSET('Hygiene Data'!$F$7,0,10*ROW('Hygiene Data'!F170)),NA())</f>
        <v>#N/A</v>
      </c>
      <c r="BH176" s="300" t="e">
        <f ca="1">+IF(AND(ISNUMBER(OFFSET('Hygiene Data'!$F$9,0,10*ROW('Hygiene Data'!F170))),'Data Summary'!DW176="Yes"),OFFSET('Hygiene Data'!$F$9,0,10*ROW('Hygiene Data'!F170)),NA())</f>
        <v>#N/A</v>
      </c>
      <c r="BI176" s="300" t="e">
        <f ca="1">+IF(AND(ISNUMBER(OFFSET('Hygiene Data'!$G$5,0,10*ROW('Hygiene Data'!G170))),'Data Summary'!DX176="Yes"),OFFSET('Hygiene Data'!$G$5,0,10*ROW('Hygiene Data'!G170)),NA())</f>
        <v>#N/A</v>
      </c>
      <c r="BJ176" s="300" t="e">
        <f ca="1">+IF(AND(ISNUMBER(OFFSET('Hygiene Data'!$G$7,0,10*ROW('Hygiene Data'!G170))),'Data Summary'!DY176="Yes"),OFFSET('Hygiene Data'!$G$7,0,10*ROW('Hygiene Data'!G170)),NA())</f>
        <v>#N/A</v>
      </c>
      <c r="BK176" s="300" t="e">
        <f ca="1">+IF(AND(ISNUMBER(OFFSET('Hygiene Data'!$G$9,0,10*ROW('Hygiene Data'!G170))),'Data Summary'!DZ176="Yes"),OFFSET('Hygiene Data'!$G$9,0,10*ROW('Hygiene Data'!G170)),NA())</f>
        <v>#N/A</v>
      </c>
      <c r="BL176" s="300" t="e">
        <f ca="1">+IF(AND(ISNUMBER(OFFSET('Hygiene Data'!$H$5,0,10*ROW('Hygiene Data'!H170))),'Data Summary'!EA176="Yes"),OFFSET('Hygiene Data'!$H$5,0,10*ROW('Hygiene Data'!H170)),NA())</f>
        <v>#N/A</v>
      </c>
      <c r="BM176" s="300" t="e">
        <f ca="1">+IF(AND(ISNUMBER(OFFSET('Hygiene Data'!$H$7,0,10*ROW('Hygiene Data'!H170))),'Data Summary'!EB176="Yes"),OFFSET('Hygiene Data'!$H$7,0,10*ROW('Hygiene Data'!H170)),NA())</f>
        <v>#N/A</v>
      </c>
      <c r="BN176" s="300" t="e">
        <f ca="1">+IF(AND(ISNUMBER(OFFSET('Hygiene Data'!$H$9,0,10*ROW('Hygiene Data'!H170))),'Data Summary'!EC176="Yes"),OFFSET('Hygiene Data'!$H$9,0,10*ROW('Hygiene Data'!H170)),NA())</f>
        <v>#N/A</v>
      </c>
      <c r="BO176" s="300" t="e">
        <f ca="1">+IF(AND(ISNUMBER(OFFSET('Hygiene Data'!$I$5,0,10*ROW('Hygiene Data'!I170))),'Data Summary'!ED176="Yes"),OFFSET('Hygiene Data'!$I$5,0,10*ROW('Hygiene Data'!I170)),NA())</f>
        <v>#N/A</v>
      </c>
      <c r="BP176" s="300" t="e">
        <f ca="1">+IF(AND(ISNUMBER(OFFSET('Hygiene Data'!$I$7,0,10*ROW('Hygiene Data'!I170))),'Data Summary'!EE176="Yes"),OFFSET('Hygiene Data'!$I$7,0,10*ROW('Hygiene Data'!I170)),NA())</f>
        <v>#N/A</v>
      </c>
      <c r="BQ176" s="300" t="e">
        <f ca="1">+IF(AND(ISNUMBER(OFFSET('Hygiene Data'!$I$9,0,10*ROW('Hygiene Data'!I170))),'Data Summary'!EF176="Yes"),OFFSET('Hygiene Data'!$I$9,0,10*ROW('Hygiene Data'!I170)),NA())</f>
        <v>#N/A</v>
      </c>
    </row>
    <row r="177" spans="1:69" x14ac:dyDescent="0.2">
      <c r="A177" s="296" t="e">
        <f ca="1">+RIGHT('Data Summary'!A177,LEN('Data Summary'!A177)-9)</f>
        <v>#VALUE!</v>
      </c>
      <c r="B177" s="270" t="str">
        <f ca="1">+IF(ISTEXT('Data Summary'!B177),'Data Summary'!B177,"")</f>
        <v/>
      </c>
      <c r="C177" s="297" t="e">
        <f ca="1">+VALUE('Data Summary'!C177)</f>
        <v>#VALUE!</v>
      </c>
      <c r="D177" s="298" t="e">
        <f ca="1">+IF(AND(ISNUMBER(OFFSET('Water Data'!$D$4,0,10*ROW('Water Data'!D171))),'Data Summary'!BS177="Yes"),100-OFFSET('Water Data'!$D$4,0,10*ROW('Water Data'!D171)),NA())</f>
        <v>#N/A</v>
      </c>
      <c r="E177" s="298" t="e">
        <f ca="1">+IF(AND(ISNUMBER(OFFSET('Water Data'!$D$6,0,10*ROW('Water Data'!D171))),'Data Summary'!BT177="Yes"),OFFSET('Water Data'!$D$6,0,10*ROW('Water Data'!D171)),NA())</f>
        <v>#N/A</v>
      </c>
      <c r="F177" s="298" t="e">
        <f ca="1">+IF(AND(ISNUMBER(OFFSET('Water Data'!$D$9,0,10*ROW('Water Data'!D171))),'Data Summary'!BU177="Yes"),OFFSET('Water Data'!$D$9,0,10*ROW('Water Data'!D171)),NA())</f>
        <v>#N/A</v>
      </c>
      <c r="G177" s="298" t="e">
        <f ca="1">+IF(AND(ISNUMBER(OFFSET('Water Data'!$E$4,0,10*ROW('Water Data'!E171))),'Data Summary'!BV177="Yes"),100-OFFSET('Water Data'!$E$4,0,10*ROW('Water Data'!E171)),NA())</f>
        <v>#N/A</v>
      </c>
      <c r="H177" s="298" t="e">
        <f ca="1">+IF(AND(ISNUMBER(OFFSET('Water Data'!$E$6,0,10*ROW('Water Data'!E171))),'Data Summary'!BW177="Yes"),OFFSET('Water Data'!$E$6,0,10*ROW('Water Data'!E171)),NA())</f>
        <v>#N/A</v>
      </c>
      <c r="I177" s="298" t="e">
        <f ca="1">+IF(AND(ISNUMBER(OFFSET('Water Data'!$E$9,0,10*ROW('Water Data'!E171))),'Data Summary'!BX177="Yes"),OFFSET('Water Data'!$E$9,0,10*ROW('Water Data'!E171)),NA())</f>
        <v>#N/A</v>
      </c>
      <c r="J177" s="298" t="e">
        <f ca="1">+IF(AND(ISNUMBER(OFFSET('Water Data'!$F$4,0,10*ROW('Water Data'!F171))),'Data Summary'!BY177="Yes"),100-OFFSET('Water Data'!$F$4,0,10*ROW('Water Data'!F171)),NA())</f>
        <v>#N/A</v>
      </c>
      <c r="K177" s="298" t="e">
        <f ca="1">+IF(AND(ISNUMBER(OFFSET('Water Data'!$F$6,0,10*ROW('Water Data'!F171))),'Data Summary'!BZ177="Yes"),OFFSET('Water Data'!$F$6,0,10*ROW('Water Data'!F171)),NA())</f>
        <v>#N/A</v>
      </c>
      <c r="L177" s="298" t="e">
        <f ca="1">+IF(AND(ISNUMBER(OFFSET('Water Data'!$F$9,0,10*ROW('Water Data'!F171))),'Data Summary'!CA177="Yes"),OFFSET('Water Data'!$F$9,0,10*ROW('Water Data'!F171)),NA())</f>
        <v>#N/A</v>
      </c>
      <c r="M177" s="298" t="e">
        <f ca="1">+IF(AND(ISNUMBER(OFFSET('Water Data'!$G$4,0,10*ROW('Water Data'!G171))),'Data Summary'!CB177="Yes"),100-OFFSET('Water Data'!$G$4,0,10*ROW('Water Data'!G171)),NA())</f>
        <v>#N/A</v>
      </c>
      <c r="N177" s="298" t="e">
        <f ca="1">+IF(AND(ISNUMBER(OFFSET('Water Data'!$G$6,0,10*ROW('Water Data'!G171))),'Data Summary'!CC177="Yes"),OFFSET('Water Data'!$G$6,0,10*ROW('Water Data'!G171)),NA())</f>
        <v>#N/A</v>
      </c>
      <c r="O177" s="298" t="e">
        <f ca="1">+IF(AND(ISNUMBER(OFFSET('Water Data'!$G$9,0,10*ROW('Water Data'!G171))),'Data Summary'!CD177="Yes"),OFFSET('Water Data'!$G$9,0,10*ROW('Water Data'!G171)),NA())</f>
        <v>#N/A</v>
      </c>
      <c r="P177" s="298" t="e">
        <f ca="1">+IF(AND(ISNUMBER(OFFSET('Water Data'!$H$4,0,10*ROW('Water Data'!H171))),'Data Summary'!CE177="Yes"),100-OFFSET('Water Data'!$H$4,0,10*ROW('Water Data'!H171)),NA())</f>
        <v>#N/A</v>
      </c>
      <c r="Q177" s="298" t="e">
        <f ca="1">+IF(AND(ISNUMBER(OFFSET('Water Data'!$H$6,0,10*ROW('Water Data'!H171))),'Data Summary'!CF177="Yes"),OFFSET('Water Data'!$H$6,0,10*ROW('Water Data'!H171)),NA())</f>
        <v>#N/A</v>
      </c>
      <c r="R177" s="298" t="e">
        <f ca="1">+IF(AND(ISNUMBER(OFFSET('Water Data'!$H$9,0,10*ROW('Water Data'!H171))),'Data Summary'!CG177="Yes"),OFFSET('Water Data'!$H$9,0,10*ROW('Water Data'!H171)),NA())</f>
        <v>#N/A</v>
      </c>
      <c r="S177" s="298" t="e">
        <f ca="1">+IF(AND(ISNUMBER(OFFSET('Water Data'!$I$4,0,10*ROW('Water Data'!I171))),'Data Summary'!CH177="Yes"),100-OFFSET('Water Data'!$I$4,0,10*ROW('Water Data'!I171)),NA())</f>
        <v>#N/A</v>
      </c>
      <c r="T177" s="298" t="e">
        <f ca="1">+IF(AND(ISNUMBER(OFFSET('Water Data'!$I$6,0,10*ROW('Water Data'!I171))),'Data Summary'!CI177="Yes"),OFFSET('Water Data'!$I$6,0,10*ROW('Water Data'!I171)),NA())</f>
        <v>#N/A</v>
      </c>
      <c r="U177" s="298" t="e">
        <f ca="1">+IF(AND(ISNUMBER(OFFSET('Water Data'!$I$9,0,10*ROW('Water Data'!I171))),'Data Summary'!CJ177="Yes"),OFFSET('Water Data'!$I$9,0,10*ROW('Water Data'!I171)),NA())</f>
        <v>#N/A</v>
      </c>
      <c r="V177" s="299" t="e">
        <f ca="1">+IF(AND(ISNUMBER(OFFSET('Sanitation Data'!$D$4,0,10*ROW('Sanitation Data'!D171))),'Data Summary'!CK177="Yes"),100-OFFSET('Sanitation Data'!$D$4,0,10*ROW('Sanitation Data'!D171)),NA())</f>
        <v>#N/A</v>
      </c>
      <c r="W177" s="299" t="e">
        <f ca="1">+IF(AND(ISNUMBER(OFFSET('Sanitation Data'!$D$6,0,10*ROW('Sanitation Data'!D171))),'Data Summary'!CL177="Yes"),OFFSET('Sanitation Data'!$D$6,0,10*ROW('Sanitation Data'!D171)),NA())</f>
        <v>#N/A</v>
      </c>
      <c r="X177" s="299" t="e">
        <f ca="1">+IF(AND(ISNUMBER(OFFSET('Sanitation Data'!$D$10,0,10*ROW('Sanitation Data'!D171))),'Data Summary'!CM177="Yes"),OFFSET('Sanitation Data'!$D$10,0,10*ROW('Sanitation Data'!D171)),NA())</f>
        <v>#N/A</v>
      </c>
      <c r="Y177" s="299" t="e">
        <f ca="1">+IF(AND(ISNUMBER(OFFSET('Sanitation Data'!$D$11,0,10*ROW('Sanitation Data'!D171))),'Data Summary'!CN177="Yes"),OFFSET('Sanitation Data'!$D$11,0,10*ROW('Sanitation Data'!D171)),NA())</f>
        <v>#N/A</v>
      </c>
      <c r="Z177" s="299" t="e">
        <f ca="1">+IF(AND(ISNUMBER(OFFSET('Sanitation Data'!$D$12,0,10*ROW('Sanitation Data'!D171))),'Data Summary'!CO177="Yes"),OFFSET('Sanitation Data'!$D$12,0,10*ROW('Sanitation Data'!D171)),NA())</f>
        <v>#N/A</v>
      </c>
      <c r="AA177" s="299" t="e">
        <f ca="1">+IF(AND(ISNUMBER(OFFSET('Sanitation Data'!$E$4,0,10*ROW('Sanitation Data'!E171))),'Data Summary'!CP177="Yes"),100-OFFSET('Sanitation Data'!$E$4,0,10*ROW('Sanitation Data'!E171)),NA())</f>
        <v>#N/A</v>
      </c>
      <c r="AB177" s="299" t="e">
        <f ca="1">+IF(AND(ISNUMBER(OFFSET('Sanitation Data'!$E$6,0,10*ROW('Sanitation Data'!E171))),'Data Summary'!CQ177="Yes"),OFFSET('Sanitation Data'!$E$6,0,10*ROW('Sanitation Data'!E171)),NA())</f>
        <v>#N/A</v>
      </c>
      <c r="AC177" s="299" t="e">
        <f ca="1">+IF(AND(ISNUMBER(OFFSET('Sanitation Data'!$E$10,0,10*ROW('Sanitation Data'!E171))),'Data Summary'!CR177="Yes"),OFFSET('Sanitation Data'!$E$10,0,10*ROW('Sanitation Data'!E171)),NA())</f>
        <v>#N/A</v>
      </c>
      <c r="AD177" s="299" t="e">
        <f ca="1">+IF(AND(ISNUMBER(OFFSET('Sanitation Data'!$E$11,0,10*ROW('Sanitation Data'!E171))),'Data Summary'!CS177="Yes"),OFFSET('Sanitation Data'!$E$11,0,10*ROW('Sanitation Data'!E171)),NA())</f>
        <v>#N/A</v>
      </c>
      <c r="AE177" s="299" t="e">
        <f ca="1">+IF(AND(ISNUMBER(OFFSET('Sanitation Data'!$E$12,0,10*ROW('Sanitation Data'!E171))),'Data Summary'!CT177="Yes"),OFFSET('Sanitation Data'!$E$12,0,10*ROW('Sanitation Data'!E171)),NA())</f>
        <v>#N/A</v>
      </c>
      <c r="AF177" s="299" t="e">
        <f ca="1">+IF(AND(ISNUMBER(OFFSET('Sanitation Data'!$F$4,0,10*ROW('Sanitation Data'!F171))),'Data Summary'!CU177="Yes"),100-OFFSET('Sanitation Data'!$F$4,0,10*ROW('Sanitation Data'!F171)),NA())</f>
        <v>#N/A</v>
      </c>
      <c r="AG177" s="299" t="e">
        <f ca="1">+IF(AND(ISNUMBER(OFFSET('Sanitation Data'!$F$6,0,10*ROW('Sanitation Data'!F171))),'Data Summary'!CV177="Yes"),OFFSET('Sanitation Data'!$F$6,0,10*ROW('Sanitation Data'!F171)),NA())</f>
        <v>#N/A</v>
      </c>
      <c r="AH177" s="299" t="e">
        <f ca="1">+IF(AND(ISNUMBER(OFFSET('Sanitation Data'!$F$10,0,10*ROW('Sanitation Data'!F171))),'Data Summary'!CW177="Yes"),OFFSET('Sanitation Data'!$F$10,0,10*ROW('Sanitation Data'!F171)),NA())</f>
        <v>#N/A</v>
      </c>
      <c r="AI177" s="299" t="e">
        <f ca="1">+IF(AND(ISNUMBER(OFFSET('Sanitation Data'!$F$11,0,10*ROW('Sanitation Data'!F171))),'Data Summary'!CX177="Yes"),OFFSET('Sanitation Data'!$F$11,0,10*ROW('Sanitation Data'!F171)),NA())</f>
        <v>#N/A</v>
      </c>
      <c r="AJ177" s="299" t="e">
        <f ca="1">+IF(AND(ISNUMBER(OFFSET('Sanitation Data'!$F$12,0,10*ROW('Sanitation Data'!F171))),'Data Summary'!CY177="Yes"),OFFSET('Sanitation Data'!$F$12,0,10*ROW('Sanitation Data'!F171)),NA())</f>
        <v>#N/A</v>
      </c>
      <c r="AK177" s="299" t="e">
        <f ca="1">+IF(AND(ISNUMBER(OFFSET('Sanitation Data'!$G$4,0,10*ROW('Sanitation Data'!G171))),'Data Summary'!CZ177="Yes"),100-OFFSET('Sanitation Data'!$G$4,0,10*ROW('Sanitation Data'!G171)),NA())</f>
        <v>#N/A</v>
      </c>
      <c r="AL177" s="299" t="e">
        <f ca="1">+IF(AND(ISNUMBER(OFFSET('Sanitation Data'!$G$6,0,10*ROW('Sanitation Data'!G171))),'Data Summary'!DA177="Yes"),OFFSET('Sanitation Data'!$G$6,0,10*ROW('Sanitation Data'!G171)),NA())</f>
        <v>#N/A</v>
      </c>
      <c r="AM177" s="299" t="e">
        <f ca="1">+IF(AND(ISNUMBER(OFFSET('Sanitation Data'!$G$10,0,10*ROW('Sanitation Data'!G171))),'Data Summary'!DB177="Yes"),OFFSET('Sanitation Data'!$G$10,0,10*ROW('Sanitation Data'!G171)),NA())</f>
        <v>#N/A</v>
      </c>
      <c r="AN177" s="299" t="e">
        <f ca="1">+IF(AND(ISNUMBER(OFFSET('Sanitation Data'!$G$11,0,10*ROW('Sanitation Data'!G171))),'Data Summary'!DC177="Yes"),OFFSET('Sanitation Data'!$G$11,0,10*ROW('Sanitation Data'!G171)),NA())</f>
        <v>#N/A</v>
      </c>
      <c r="AO177" s="299" t="e">
        <f ca="1">+IF(AND(ISNUMBER(OFFSET('Sanitation Data'!$G$12,0,10*ROW('Sanitation Data'!G171))),'Data Summary'!DD177="Yes"),OFFSET('Sanitation Data'!$G$12,0,10*ROW('Sanitation Data'!G171)),NA())</f>
        <v>#N/A</v>
      </c>
      <c r="AP177" s="299" t="e">
        <f ca="1">+IF(AND(ISNUMBER(OFFSET('Sanitation Data'!$H$4,0,10*ROW('Sanitation Data'!H171))),'Data Summary'!DE177="Yes"),100-OFFSET('Sanitation Data'!$H$4,0,10*ROW('Sanitation Data'!H171)),NA())</f>
        <v>#N/A</v>
      </c>
      <c r="AQ177" s="299" t="e">
        <f ca="1">+IF(AND(ISNUMBER(OFFSET('Sanitation Data'!$H$6,0,10*ROW('Sanitation Data'!H171))),'Data Summary'!DF177="Yes"),OFFSET('Sanitation Data'!$H$6,0,10*ROW('Sanitation Data'!H171)),NA())</f>
        <v>#N/A</v>
      </c>
      <c r="AR177" s="299" t="e">
        <f ca="1">+IF(AND(ISNUMBER(OFFSET('Sanitation Data'!$H$10,0,10*ROW('Sanitation Data'!H171))),'Data Summary'!DG177="Yes"),OFFSET('Sanitation Data'!$H$10,0,10*ROW('Sanitation Data'!H171)),NA())</f>
        <v>#N/A</v>
      </c>
      <c r="AS177" s="299" t="e">
        <f ca="1">+IF(AND(ISNUMBER(OFFSET('Sanitation Data'!$H$11,0,10*ROW('Sanitation Data'!H171))),'Data Summary'!DH177="Yes"),OFFSET('Sanitation Data'!$H$11,0,10*ROW('Sanitation Data'!H171)),NA())</f>
        <v>#N/A</v>
      </c>
      <c r="AT177" s="299" t="e">
        <f ca="1">+IF(AND(ISNUMBER(OFFSET('Sanitation Data'!$H$12,0,10*ROW('Sanitation Data'!H171))),'Data Summary'!DI177="Yes"),OFFSET('Sanitation Data'!$H$12,0,10*ROW('Sanitation Data'!H171)),NA())</f>
        <v>#N/A</v>
      </c>
      <c r="AU177" s="299" t="e">
        <f ca="1">+IF(AND(ISNUMBER(OFFSET('Sanitation Data'!$I$4,0,10*ROW('Sanitation Data'!I171))),'Data Summary'!DJ177="Yes"),100-OFFSET('Sanitation Data'!$I$4,0,10*ROW('Sanitation Data'!I171)),NA())</f>
        <v>#N/A</v>
      </c>
      <c r="AV177" s="299" t="e">
        <f ca="1">+IF(AND(ISNUMBER(OFFSET('Sanitation Data'!$I$6,0,10*ROW('Sanitation Data'!I171))),'Data Summary'!DK177="Yes"),OFFSET('Sanitation Data'!$I$6,0,10*ROW('Sanitation Data'!I171)),NA())</f>
        <v>#N/A</v>
      </c>
      <c r="AW177" s="299" t="e">
        <f ca="1">+IF(AND(ISNUMBER(OFFSET('Sanitation Data'!$I$10,0,10*ROW('Sanitation Data'!I171))),'Data Summary'!DL177="Yes"),OFFSET('Sanitation Data'!$I$10,0,10*ROW('Sanitation Data'!I171)),NA())</f>
        <v>#N/A</v>
      </c>
      <c r="AX177" s="299" t="e">
        <f ca="1">+IF(AND(ISNUMBER(OFFSET('Sanitation Data'!$I$11,0,10*ROW('Sanitation Data'!I171))),'Data Summary'!DM177="Yes"),OFFSET('Sanitation Data'!$I$11,0,10*ROW('Sanitation Data'!I171)),NA())</f>
        <v>#N/A</v>
      </c>
      <c r="AY177" s="299" t="e">
        <f ca="1">+IF(AND(ISNUMBER(OFFSET('Sanitation Data'!$I$12,0,10*ROW('Sanitation Data'!I171))),'Data Summary'!DN177="Yes"),OFFSET('Sanitation Data'!$I$12,0,10*ROW('Sanitation Data'!I171)),NA())</f>
        <v>#N/A</v>
      </c>
      <c r="AZ177" s="300" t="e">
        <f ca="1">+IF(AND(ISNUMBER(OFFSET('Hygiene Data'!$D$5,0,10*ROW('Hygiene Data'!D171))),'Data Summary'!DO177="Yes"),OFFSET('Hygiene Data'!$D$5,0,10*ROW('Hygiene Data'!D171)),NA())</f>
        <v>#N/A</v>
      </c>
      <c r="BA177" s="300" t="e">
        <f ca="1">+IF(AND(ISNUMBER(OFFSET('Hygiene Data'!$D$7,0,10*ROW('Hygiene Data'!D171))),'Data Summary'!DP177="Yes"),OFFSET('Hygiene Data'!$D$7,0,10*ROW('Hygiene Data'!D171)),NA())</f>
        <v>#N/A</v>
      </c>
      <c r="BB177" s="300" t="e">
        <f ca="1">+IF(AND(ISNUMBER(OFFSET('Hygiene Data'!$D$9,0,10*ROW('Hygiene Data'!D171))),'Data Summary'!DQ177="Yes"),OFFSET('Hygiene Data'!$D$9,0,10*ROW('Hygiene Data'!D171)),NA())</f>
        <v>#N/A</v>
      </c>
      <c r="BC177" s="300" t="e">
        <f ca="1">+IF(AND(ISNUMBER(OFFSET('Hygiene Data'!$E$5,0,10*ROW('Hygiene Data'!E171))),'Data Summary'!DR177="Yes"),OFFSET('Hygiene Data'!$E$5,0,10*ROW('Hygiene Data'!E171)),NA())</f>
        <v>#N/A</v>
      </c>
      <c r="BD177" s="300" t="e">
        <f ca="1">+IF(AND(ISNUMBER(OFFSET('Hygiene Data'!$E$7,0,10*ROW('Hygiene Data'!E171))),'Data Summary'!DS177="Yes"),OFFSET('Hygiene Data'!$E$7,0,10*ROW('Hygiene Data'!E171)),NA())</f>
        <v>#N/A</v>
      </c>
      <c r="BE177" s="300" t="e">
        <f ca="1">+IF(AND(ISNUMBER(OFFSET('Hygiene Data'!$E$9,0,10*ROW('Hygiene Data'!E171))),'Data Summary'!DT177="Yes"),OFFSET('Hygiene Data'!$E$9,0,10*ROW('Hygiene Data'!E171)),NA())</f>
        <v>#N/A</v>
      </c>
      <c r="BF177" s="300" t="e">
        <f ca="1">+IF(AND(ISNUMBER(OFFSET('Hygiene Data'!$F$5,0,10*ROW('Hygiene Data'!F171))),'Data Summary'!DU177="Yes"),OFFSET('Hygiene Data'!$F$5,0,10*ROW('Hygiene Data'!F171)),NA())</f>
        <v>#N/A</v>
      </c>
      <c r="BG177" s="300" t="e">
        <f ca="1">+IF(AND(ISNUMBER(OFFSET('Hygiene Data'!$F$7,0,10*ROW('Hygiene Data'!F171))),'Data Summary'!DV177="Yes"),OFFSET('Hygiene Data'!$F$7,0,10*ROW('Hygiene Data'!F171)),NA())</f>
        <v>#N/A</v>
      </c>
      <c r="BH177" s="300" t="e">
        <f ca="1">+IF(AND(ISNUMBER(OFFSET('Hygiene Data'!$F$9,0,10*ROW('Hygiene Data'!F171))),'Data Summary'!DW177="Yes"),OFFSET('Hygiene Data'!$F$9,0,10*ROW('Hygiene Data'!F171)),NA())</f>
        <v>#N/A</v>
      </c>
      <c r="BI177" s="300" t="e">
        <f ca="1">+IF(AND(ISNUMBER(OFFSET('Hygiene Data'!$G$5,0,10*ROW('Hygiene Data'!G171))),'Data Summary'!DX177="Yes"),OFFSET('Hygiene Data'!$G$5,0,10*ROW('Hygiene Data'!G171)),NA())</f>
        <v>#N/A</v>
      </c>
      <c r="BJ177" s="300" t="e">
        <f ca="1">+IF(AND(ISNUMBER(OFFSET('Hygiene Data'!$G$7,0,10*ROW('Hygiene Data'!G171))),'Data Summary'!DY177="Yes"),OFFSET('Hygiene Data'!$G$7,0,10*ROW('Hygiene Data'!G171)),NA())</f>
        <v>#N/A</v>
      </c>
      <c r="BK177" s="300" t="e">
        <f ca="1">+IF(AND(ISNUMBER(OFFSET('Hygiene Data'!$G$9,0,10*ROW('Hygiene Data'!G171))),'Data Summary'!DZ177="Yes"),OFFSET('Hygiene Data'!$G$9,0,10*ROW('Hygiene Data'!G171)),NA())</f>
        <v>#N/A</v>
      </c>
      <c r="BL177" s="300" t="e">
        <f ca="1">+IF(AND(ISNUMBER(OFFSET('Hygiene Data'!$H$5,0,10*ROW('Hygiene Data'!H171))),'Data Summary'!EA177="Yes"),OFFSET('Hygiene Data'!$H$5,0,10*ROW('Hygiene Data'!H171)),NA())</f>
        <v>#N/A</v>
      </c>
      <c r="BM177" s="300" t="e">
        <f ca="1">+IF(AND(ISNUMBER(OFFSET('Hygiene Data'!$H$7,0,10*ROW('Hygiene Data'!H171))),'Data Summary'!EB177="Yes"),OFFSET('Hygiene Data'!$H$7,0,10*ROW('Hygiene Data'!H171)),NA())</f>
        <v>#N/A</v>
      </c>
      <c r="BN177" s="300" t="e">
        <f ca="1">+IF(AND(ISNUMBER(OFFSET('Hygiene Data'!$H$9,0,10*ROW('Hygiene Data'!H171))),'Data Summary'!EC177="Yes"),OFFSET('Hygiene Data'!$H$9,0,10*ROW('Hygiene Data'!H171)),NA())</f>
        <v>#N/A</v>
      </c>
      <c r="BO177" s="300" t="e">
        <f ca="1">+IF(AND(ISNUMBER(OFFSET('Hygiene Data'!$I$5,0,10*ROW('Hygiene Data'!I171))),'Data Summary'!ED177="Yes"),OFFSET('Hygiene Data'!$I$5,0,10*ROW('Hygiene Data'!I171)),NA())</f>
        <v>#N/A</v>
      </c>
      <c r="BP177" s="300" t="e">
        <f ca="1">+IF(AND(ISNUMBER(OFFSET('Hygiene Data'!$I$7,0,10*ROW('Hygiene Data'!I171))),'Data Summary'!EE177="Yes"),OFFSET('Hygiene Data'!$I$7,0,10*ROW('Hygiene Data'!I171)),NA())</f>
        <v>#N/A</v>
      </c>
      <c r="BQ177" s="300" t="e">
        <f ca="1">+IF(AND(ISNUMBER(OFFSET('Hygiene Data'!$I$9,0,10*ROW('Hygiene Data'!I171))),'Data Summary'!EF177="Yes"),OFFSET('Hygiene Data'!$I$9,0,10*ROW('Hygiene Data'!I171)),NA())</f>
        <v>#N/A</v>
      </c>
    </row>
    <row r="178" spans="1:69" x14ac:dyDescent="0.2">
      <c r="A178" s="296" t="e">
        <f ca="1">+RIGHT('Data Summary'!A178,LEN('Data Summary'!A178)-9)</f>
        <v>#VALUE!</v>
      </c>
      <c r="B178" s="270" t="str">
        <f ca="1">+IF(ISTEXT('Data Summary'!B178),'Data Summary'!B178,"")</f>
        <v/>
      </c>
      <c r="C178" s="297" t="e">
        <f ca="1">+VALUE('Data Summary'!C178)</f>
        <v>#VALUE!</v>
      </c>
      <c r="D178" s="298" t="e">
        <f ca="1">+IF(AND(ISNUMBER(OFFSET('Water Data'!$D$4,0,10*ROW('Water Data'!D172))),'Data Summary'!BS178="Yes"),100-OFFSET('Water Data'!$D$4,0,10*ROW('Water Data'!D172)),NA())</f>
        <v>#N/A</v>
      </c>
      <c r="E178" s="298" t="e">
        <f ca="1">+IF(AND(ISNUMBER(OFFSET('Water Data'!$D$6,0,10*ROW('Water Data'!D172))),'Data Summary'!BT178="Yes"),OFFSET('Water Data'!$D$6,0,10*ROW('Water Data'!D172)),NA())</f>
        <v>#N/A</v>
      </c>
      <c r="F178" s="298" t="e">
        <f ca="1">+IF(AND(ISNUMBER(OFFSET('Water Data'!$D$9,0,10*ROW('Water Data'!D172))),'Data Summary'!BU178="Yes"),OFFSET('Water Data'!$D$9,0,10*ROW('Water Data'!D172)),NA())</f>
        <v>#N/A</v>
      </c>
      <c r="G178" s="298" t="e">
        <f ca="1">+IF(AND(ISNUMBER(OFFSET('Water Data'!$E$4,0,10*ROW('Water Data'!E172))),'Data Summary'!BV178="Yes"),100-OFFSET('Water Data'!$E$4,0,10*ROW('Water Data'!E172)),NA())</f>
        <v>#N/A</v>
      </c>
      <c r="H178" s="298" t="e">
        <f ca="1">+IF(AND(ISNUMBER(OFFSET('Water Data'!$E$6,0,10*ROW('Water Data'!E172))),'Data Summary'!BW178="Yes"),OFFSET('Water Data'!$E$6,0,10*ROW('Water Data'!E172)),NA())</f>
        <v>#N/A</v>
      </c>
      <c r="I178" s="298" t="e">
        <f ca="1">+IF(AND(ISNUMBER(OFFSET('Water Data'!$E$9,0,10*ROW('Water Data'!E172))),'Data Summary'!BX178="Yes"),OFFSET('Water Data'!$E$9,0,10*ROW('Water Data'!E172)),NA())</f>
        <v>#N/A</v>
      </c>
      <c r="J178" s="298" t="e">
        <f ca="1">+IF(AND(ISNUMBER(OFFSET('Water Data'!$F$4,0,10*ROW('Water Data'!F172))),'Data Summary'!BY178="Yes"),100-OFFSET('Water Data'!$F$4,0,10*ROW('Water Data'!F172)),NA())</f>
        <v>#N/A</v>
      </c>
      <c r="K178" s="298" t="e">
        <f ca="1">+IF(AND(ISNUMBER(OFFSET('Water Data'!$F$6,0,10*ROW('Water Data'!F172))),'Data Summary'!BZ178="Yes"),OFFSET('Water Data'!$F$6,0,10*ROW('Water Data'!F172)),NA())</f>
        <v>#N/A</v>
      </c>
      <c r="L178" s="298" t="e">
        <f ca="1">+IF(AND(ISNUMBER(OFFSET('Water Data'!$F$9,0,10*ROW('Water Data'!F172))),'Data Summary'!CA178="Yes"),OFFSET('Water Data'!$F$9,0,10*ROW('Water Data'!F172)),NA())</f>
        <v>#N/A</v>
      </c>
      <c r="M178" s="298" t="e">
        <f ca="1">+IF(AND(ISNUMBER(OFFSET('Water Data'!$G$4,0,10*ROW('Water Data'!G172))),'Data Summary'!CB178="Yes"),100-OFFSET('Water Data'!$G$4,0,10*ROW('Water Data'!G172)),NA())</f>
        <v>#N/A</v>
      </c>
      <c r="N178" s="298" t="e">
        <f ca="1">+IF(AND(ISNUMBER(OFFSET('Water Data'!$G$6,0,10*ROW('Water Data'!G172))),'Data Summary'!CC178="Yes"),OFFSET('Water Data'!$G$6,0,10*ROW('Water Data'!G172)),NA())</f>
        <v>#N/A</v>
      </c>
      <c r="O178" s="298" t="e">
        <f ca="1">+IF(AND(ISNUMBER(OFFSET('Water Data'!$G$9,0,10*ROW('Water Data'!G172))),'Data Summary'!CD178="Yes"),OFFSET('Water Data'!$G$9,0,10*ROW('Water Data'!G172)),NA())</f>
        <v>#N/A</v>
      </c>
      <c r="P178" s="298" t="e">
        <f ca="1">+IF(AND(ISNUMBER(OFFSET('Water Data'!$H$4,0,10*ROW('Water Data'!H172))),'Data Summary'!CE178="Yes"),100-OFFSET('Water Data'!$H$4,0,10*ROW('Water Data'!H172)),NA())</f>
        <v>#N/A</v>
      </c>
      <c r="Q178" s="298" t="e">
        <f ca="1">+IF(AND(ISNUMBER(OFFSET('Water Data'!$H$6,0,10*ROW('Water Data'!H172))),'Data Summary'!CF178="Yes"),OFFSET('Water Data'!$H$6,0,10*ROW('Water Data'!H172)),NA())</f>
        <v>#N/A</v>
      </c>
      <c r="R178" s="298" t="e">
        <f ca="1">+IF(AND(ISNUMBER(OFFSET('Water Data'!$H$9,0,10*ROW('Water Data'!H172))),'Data Summary'!CG178="Yes"),OFFSET('Water Data'!$H$9,0,10*ROW('Water Data'!H172)),NA())</f>
        <v>#N/A</v>
      </c>
      <c r="S178" s="298" t="e">
        <f ca="1">+IF(AND(ISNUMBER(OFFSET('Water Data'!$I$4,0,10*ROW('Water Data'!I172))),'Data Summary'!CH178="Yes"),100-OFFSET('Water Data'!$I$4,0,10*ROW('Water Data'!I172)),NA())</f>
        <v>#N/A</v>
      </c>
      <c r="T178" s="298" t="e">
        <f ca="1">+IF(AND(ISNUMBER(OFFSET('Water Data'!$I$6,0,10*ROW('Water Data'!I172))),'Data Summary'!CI178="Yes"),OFFSET('Water Data'!$I$6,0,10*ROW('Water Data'!I172)),NA())</f>
        <v>#N/A</v>
      </c>
      <c r="U178" s="298" t="e">
        <f ca="1">+IF(AND(ISNUMBER(OFFSET('Water Data'!$I$9,0,10*ROW('Water Data'!I172))),'Data Summary'!CJ178="Yes"),OFFSET('Water Data'!$I$9,0,10*ROW('Water Data'!I172)),NA())</f>
        <v>#N/A</v>
      </c>
      <c r="V178" s="299" t="e">
        <f ca="1">+IF(AND(ISNUMBER(OFFSET('Sanitation Data'!$D$4,0,10*ROW('Sanitation Data'!D172))),'Data Summary'!CK178="Yes"),100-OFFSET('Sanitation Data'!$D$4,0,10*ROW('Sanitation Data'!D172)),NA())</f>
        <v>#N/A</v>
      </c>
      <c r="W178" s="299" t="e">
        <f ca="1">+IF(AND(ISNUMBER(OFFSET('Sanitation Data'!$D$6,0,10*ROW('Sanitation Data'!D172))),'Data Summary'!CL178="Yes"),OFFSET('Sanitation Data'!$D$6,0,10*ROW('Sanitation Data'!D172)),NA())</f>
        <v>#N/A</v>
      </c>
      <c r="X178" s="299" t="e">
        <f ca="1">+IF(AND(ISNUMBER(OFFSET('Sanitation Data'!$D$10,0,10*ROW('Sanitation Data'!D172))),'Data Summary'!CM178="Yes"),OFFSET('Sanitation Data'!$D$10,0,10*ROW('Sanitation Data'!D172)),NA())</f>
        <v>#N/A</v>
      </c>
      <c r="Y178" s="299" t="e">
        <f ca="1">+IF(AND(ISNUMBER(OFFSET('Sanitation Data'!$D$11,0,10*ROW('Sanitation Data'!D172))),'Data Summary'!CN178="Yes"),OFFSET('Sanitation Data'!$D$11,0,10*ROW('Sanitation Data'!D172)),NA())</f>
        <v>#N/A</v>
      </c>
      <c r="Z178" s="299" t="e">
        <f ca="1">+IF(AND(ISNUMBER(OFFSET('Sanitation Data'!$D$12,0,10*ROW('Sanitation Data'!D172))),'Data Summary'!CO178="Yes"),OFFSET('Sanitation Data'!$D$12,0,10*ROW('Sanitation Data'!D172)),NA())</f>
        <v>#N/A</v>
      </c>
      <c r="AA178" s="299" t="e">
        <f ca="1">+IF(AND(ISNUMBER(OFFSET('Sanitation Data'!$E$4,0,10*ROW('Sanitation Data'!E172))),'Data Summary'!CP178="Yes"),100-OFFSET('Sanitation Data'!$E$4,0,10*ROW('Sanitation Data'!E172)),NA())</f>
        <v>#N/A</v>
      </c>
      <c r="AB178" s="299" t="e">
        <f ca="1">+IF(AND(ISNUMBER(OFFSET('Sanitation Data'!$E$6,0,10*ROW('Sanitation Data'!E172))),'Data Summary'!CQ178="Yes"),OFFSET('Sanitation Data'!$E$6,0,10*ROW('Sanitation Data'!E172)),NA())</f>
        <v>#N/A</v>
      </c>
      <c r="AC178" s="299" t="e">
        <f ca="1">+IF(AND(ISNUMBER(OFFSET('Sanitation Data'!$E$10,0,10*ROW('Sanitation Data'!E172))),'Data Summary'!CR178="Yes"),OFFSET('Sanitation Data'!$E$10,0,10*ROW('Sanitation Data'!E172)),NA())</f>
        <v>#N/A</v>
      </c>
      <c r="AD178" s="299" t="e">
        <f ca="1">+IF(AND(ISNUMBER(OFFSET('Sanitation Data'!$E$11,0,10*ROW('Sanitation Data'!E172))),'Data Summary'!CS178="Yes"),OFFSET('Sanitation Data'!$E$11,0,10*ROW('Sanitation Data'!E172)),NA())</f>
        <v>#N/A</v>
      </c>
      <c r="AE178" s="299" t="e">
        <f ca="1">+IF(AND(ISNUMBER(OFFSET('Sanitation Data'!$E$12,0,10*ROW('Sanitation Data'!E172))),'Data Summary'!CT178="Yes"),OFFSET('Sanitation Data'!$E$12,0,10*ROW('Sanitation Data'!E172)),NA())</f>
        <v>#N/A</v>
      </c>
      <c r="AF178" s="299" t="e">
        <f ca="1">+IF(AND(ISNUMBER(OFFSET('Sanitation Data'!$F$4,0,10*ROW('Sanitation Data'!F172))),'Data Summary'!CU178="Yes"),100-OFFSET('Sanitation Data'!$F$4,0,10*ROW('Sanitation Data'!F172)),NA())</f>
        <v>#N/A</v>
      </c>
      <c r="AG178" s="299" t="e">
        <f ca="1">+IF(AND(ISNUMBER(OFFSET('Sanitation Data'!$F$6,0,10*ROW('Sanitation Data'!F172))),'Data Summary'!CV178="Yes"),OFFSET('Sanitation Data'!$F$6,0,10*ROW('Sanitation Data'!F172)),NA())</f>
        <v>#N/A</v>
      </c>
      <c r="AH178" s="299" t="e">
        <f ca="1">+IF(AND(ISNUMBER(OFFSET('Sanitation Data'!$F$10,0,10*ROW('Sanitation Data'!F172))),'Data Summary'!CW178="Yes"),OFFSET('Sanitation Data'!$F$10,0,10*ROW('Sanitation Data'!F172)),NA())</f>
        <v>#N/A</v>
      </c>
      <c r="AI178" s="299" t="e">
        <f ca="1">+IF(AND(ISNUMBER(OFFSET('Sanitation Data'!$F$11,0,10*ROW('Sanitation Data'!F172))),'Data Summary'!CX178="Yes"),OFFSET('Sanitation Data'!$F$11,0,10*ROW('Sanitation Data'!F172)),NA())</f>
        <v>#N/A</v>
      </c>
      <c r="AJ178" s="299" t="e">
        <f ca="1">+IF(AND(ISNUMBER(OFFSET('Sanitation Data'!$F$12,0,10*ROW('Sanitation Data'!F172))),'Data Summary'!CY178="Yes"),OFFSET('Sanitation Data'!$F$12,0,10*ROW('Sanitation Data'!F172)),NA())</f>
        <v>#N/A</v>
      </c>
      <c r="AK178" s="299" t="e">
        <f ca="1">+IF(AND(ISNUMBER(OFFSET('Sanitation Data'!$G$4,0,10*ROW('Sanitation Data'!G172))),'Data Summary'!CZ178="Yes"),100-OFFSET('Sanitation Data'!$G$4,0,10*ROW('Sanitation Data'!G172)),NA())</f>
        <v>#N/A</v>
      </c>
      <c r="AL178" s="299" t="e">
        <f ca="1">+IF(AND(ISNUMBER(OFFSET('Sanitation Data'!$G$6,0,10*ROW('Sanitation Data'!G172))),'Data Summary'!DA178="Yes"),OFFSET('Sanitation Data'!$G$6,0,10*ROW('Sanitation Data'!G172)),NA())</f>
        <v>#N/A</v>
      </c>
      <c r="AM178" s="299" t="e">
        <f ca="1">+IF(AND(ISNUMBER(OFFSET('Sanitation Data'!$G$10,0,10*ROW('Sanitation Data'!G172))),'Data Summary'!DB178="Yes"),OFFSET('Sanitation Data'!$G$10,0,10*ROW('Sanitation Data'!G172)),NA())</f>
        <v>#N/A</v>
      </c>
      <c r="AN178" s="299" t="e">
        <f ca="1">+IF(AND(ISNUMBER(OFFSET('Sanitation Data'!$G$11,0,10*ROW('Sanitation Data'!G172))),'Data Summary'!DC178="Yes"),OFFSET('Sanitation Data'!$G$11,0,10*ROW('Sanitation Data'!G172)),NA())</f>
        <v>#N/A</v>
      </c>
      <c r="AO178" s="299" t="e">
        <f ca="1">+IF(AND(ISNUMBER(OFFSET('Sanitation Data'!$G$12,0,10*ROW('Sanitation Data'!G172))),'Data Summary'!DD178="Yes"),OFFSET('Sanitation Data'!$G$12,0,10*ROW('Sanitation Data'!G172)),NA())</f>
        <v>#N/A</v>
      </c>
      <c r="AP178" s="299" t="e">
        <f ca="1">+IF(AND(ISNUMBER(OFFSET('Sanitation Data'!$H$4,0,10*ROW('Sanitation Data'!H172))),'Data Summary'!DE178="Yes"),100-OFFSET('Sanitation Data'!$H$4,0,10*ROW('Sanitation Data'!H172)),NA())</f>
        <v>#N/A</v>
      </c>
      <c r="AQ178" s="299" t="e">
        <f ca="1">+IF(AND(ISNUMBER(OFFSET('Sanitation Data'!$H$6,0,10*ROW('Sanitation Data'!H172))),'Data Summary'!DF178="Yes"),OFFSET('Sanitation Data'!$H$6,0,10*ROW('Sanitation Data'!H172)),NA())</f>
        <v>#N/A</v>
      </c>
      <c r="AR178" s="299" t="e">
        <f ca="1">+IF(AND(ISNUMBER(OFFSET('Sanitation Data'!$H$10,0,10*ROW('Sanitation Data'!H172))),'Data Summary'!DG178="Yes"),OFFSET('Sanitation Data'!$H$10,0,10*ROW('Sanitation Data'!H172)),NA())</f>
        <v>#N/A</v>
      </c>
      <c r="AS178" s="299" t="e">
        <f ca="1">+IF(AND(ISNUMBER(OFFSET('Sanitation Data'!$H$11,0,10*ROW('Sanitation Data'!H172))),'Data Summary'!DH178="Yes"),OFFSET('Sanitation Data'!$H$11,0,10*ROW('Sanitation Data'!H172)),NA())</f>
        <v>#N/A</v>
      </c>
      <c r="AT178" s="299" t="e">
        <f ca="1">+IF(AND(ISNUMBER(OFFSET('Sanitation Data'!$H$12,0,10*ROW('Sanitation Data'!H172))),'Data Summary'!DI178="Yes"),OFFSET('Sanitation Data'!$H$12,0,10*ROW('Sanitation Data'!H172)),NA())</f>
        <v>#N/A</v>
      </c>
      <c r="AU178" s="299" t="e">
        <f ca="1">+IF(AND(ISNUMBER(OFFSET('Sanitation Data'!$I$4,0,10*ROW('Sanitation Data'!I172))),'Data Summary'!DJ178="Yes"),100-OFFSET('Sanitation Data'!$I$4,0,10*ROW('Sanitation Data'!I172)),NA())</f>
        <v>#N/A</v>
      </c>
      <c r="AV178" s="299" t="e">
        <f ca="1">+IF(AND(ISNUMBER(OFFSET('Sanitation Data'!$I$6,0,10*ROW('Sanitation Data'!I172))),'Data Summary'!DK178="Yes"),OFFSET('Sanitation Data'!$I$6,0,10*ROW('Sanitation Data'!I172)),NA())</f>
        <v>#N/A</v>
      </c>
      <c r="AW178" s="299" t="e">
        <f ca="1">+IF(AND(ISNUMBER(OFFSET('Sanitation Data'!$I$10,0,10*ROW('Sanitation Data'!I172))),'Data Summary'!DL178="Yes"),OFFSET('Sanitation Data'!$I$10,0,10*ROW('Sanitation Data'!I172)),NA())</f>
        <v>#N/A</v>
      </c>
      <c r="AX178" s="299" t="e">
        <f ca="1">+IF(AND(ISNUMBER(OFFSET('Sanitation Data'!$I$11,0,10*ROW('Sanitation Data'!I172))),'Data Summary'!DM178="Yes"),OFFSET('Sanitation Data'!$I$11,0,10*ROW('Sanitation Data'!I172)),NA())</f>
        <v>#N/A</v>
      </c>
      <c r="AY178" s="299" t="e">
        <f ca="1">+IF(AND(ISNUMBER(OFFSET('Sanitation Data'!$I$12,0,10*ROW('Sanitation Data'!I172))),'Data Summary'!DN178="Yes"),OFFSET('Sanitation Data'!$I$12,0,10*ROW('Sanitation Data'!I172)),NA())</f>
        <v>#N/A</v>
      </c>
      <c r="AZ178" s="300" t="e">
        <f ca="1">+IF(AND(ISNUMBER(OFFSET('Hygiene Data'!$D$5,0,10*ROW('Hygiene Data'!D172))),'Data Summary'!DO178="Yes"),OFFSET('Hygiene Data'!$D$5,0,10*ROW('Hygiene Data'!D172)),NA())</f>
        <v>#N/A</v>
      </c>
      <c r="BA178" s="300" t="e">
        <f ca="1">+IF(AND(ISNUMBER(OFFSET('Hygiene Data'!$D$7,0,10*ROW('Hygiene Data'!D172))),'Data Summary'!DP178="Yes"),OFFSET('Hygiene Data'!$D$7,0,10*ROW('Hygiene Data'!D172)),NA())</f>
        <v>#N/A</v>
      </c>
      <c r="BB178" s="300" t="e">
        <f ca="1">+IF(AND(ISNUMBER(OFFSET('Hygiene Data'!$D$9,0,10*ROW('Hygiene Data'!D172))),'Data Summary'!DQ178="Yes"),OFFSET('Hygiene Data'!$D$9,0,10*ROW('Hygiene Data'!D172)),NA())</f>
        <v>#N/A</v>
      </c>
      <c r="BC178" s="300" t="e">
        <f ca="1">+IF(AND(ISNUMBER(OFFSET('Hygiene Data'!$E$5,0,10*ROW('Hygiene Data'!E172))),'Data Summary'!DR178="Yes"),OFFSET('Hygiene Data'!$E$5,0,10*ROW('Hygiene Data'!E172)),NA())</f>
        <v>#N/A</v>
      </c>
      <c r="BD178" s="300" t="e">
        <f ca="1">+IF(AND(ISNUMBER(OFFSET('Hygiene Data'!$E$7,0,10*ROW('Hygiene Data'!E172))),'Data Summary'!DS178="Yes"),OFFSET('Hygiene Data'!$E$7,0,10*ROW('Hygiene Data'!E172)),NA())</f>
        <v>#N/A</v>
      </c>
      <c r="BE178" s="300" t="e">
        <f ca="1">+IF(AND(ISNUMBER(OFFSET('Hygiene Data'!$E$9,0,10*ROW('Hygiene Data'!E172))),'Data Summary'!DT178="Yes"),OFFSET('Hygiene Data'!$E$9,0,10*ROW('Hygiene Data'!E172)),NA())</f>
        <v>#N/A</v>
      </c>
      <c r="BF178" s="300" t="e">
        <f ca="1">+IF(AND(ISNUMBER(OFFSET('Hygiene Data'!$F$5,0,10*ROW('Hygiene Data'!F172))),'Data Summary'!DU178="Yes"),OFFSET('Hygiene Data'!$F$5,0,10*ROW('Hygiene Data'!F172)),NA())</f>
        <v>#N/A</v>
      </c>
      <c r="BG178" s="300" t="e">
        <f ca="1">+IF(AND(ISNUMBER(OFFSET('Hygiene Data'!$F$7,0,10*ROW('Hygiene Data'!F172))),'Data Summary'!DV178="Yes"),OFFSET('Hygiene Data'!$F$7,0,10*ROW('Hygiene Data'!F172)),NA())</f>
        <v>#N/A</v>
      </c>
      <c r="BH178" s="300" t="e">
        <f ca="1">+IF(AND(ISNUMBER(OFFSET('Hygiene Data'!$F$9,0,10*ROW('Hygiene Data'!F172))),'Data Summary'!DW178="Yes"),OFFSET('Hygiene Data'!$F$9,0,10*ROW('Hygiene Data'!F172)),NA())</f>
        <v>#N/A</v>
      </c>
      <c r="BI178" s="300" t="e">
        <f ca="1">+IF(AND(ISNUMBER(OFFSET('Hygiene Data'!$G$5,0,10*ROW('Hygiene Data'!G172))),'Data Summary'!DX178="Yes"),OFFSET('Hygiene Data'!$G$5,0,10*ROW('Hygiene Data'!G172)),NA())</f>
        <v>#N/A</v>
      </c>
      <c r="BJ178" s="300" t="e">
        <f ca="1">+IF(AND(ISNUMBER(OFFSET('Hygiene Data'!$G$7,0,10*ROW('Hygiene Data'!G172))),'Data Summary'!DY178="Yes"),OFFSET('Hygiene Data'!$G$7,0,10*ROW('Hygiene Data'!G172)),NA())</f>
        <v>#N/A</v>
      </c>
      <c r="BK178" s="300" t="e">
        <f ca="1">+IF(AND(ISNUMBER(OFFSET('Hygiene Data'!$G$9,0,10*ROW('Hygiene Data'!G172))),'Data Summary'!DZ178="Yes"),OFFSET('Hygiene Data'!$G$9,0,10*ROW('Hygiene Data'!G172)),NA())</f>
        <v>#N/A</v>
      </c>
      <c r="BL178" s="300" t="e">
        <f ca="1">+IF(AND(ISNUMBER(OFFSET('Hygiene Data'!$H$5,0,10*ROW('Hygiene Data'!H172))),'Data Summary'!EA178="Yes"),OFFSET('Hygiene Data'!$H$5,0,10*ROW('Hygiene Data'!H172)),NA())</f>
        <v>#N/A</v>
      </c>
      <c r="BM178" s="300" t="e">
        <f ca="1">+IF(AND(ISNUMBER(OFFSET('Hygiene Data'!$H$7,0,10*ROW('Hygiene Data'!H172))),'Data Summary'!EB178="Yes"),OFFSET('Hygiene Data'!$H$7,0,10*ROW('Hygiene Data'!H172)),NA())</f>
        <v>#N/A</v>
      </c>
      <c r="BN178" s="300" t="e">
        <f ca="1">+IF(AND(ISNUMBER(OFFSET('Hygiene Data'!$H$9,0,10*ROW('Hygiene Data'!H172))),'Data Summary'!EC178="Yes"),OFFSET('Hygiene Data'!$H$9,0,10*ROW('Hygiene Data'!H172)),NA())</f>
        <v>#N/A</v>
      </c>
      <c r="BO178" s="300" t="e">
        <f ca="1">+IF(AND(ISNUMBER(OFFSET('Hygiene Data'!$I$5,0,10*ROW('Hygiene Data'!I172))),'Data Summary'!ED178="Yes"),OFFSET('Hygiene Data'!$I$5,0,10*ROW('Hygiene Data'!I172)),NA())</f>
        <v>#N/A</v>
      </c>
      <c r="BP178" s="300" t="e">
        <f ca="1">+IF(AND(ISNUMBER(OFFSET('Hygiene Data'!$I$7,0,10*ROW('Hygiene Data'!I172))),'Data Summary'!EE178="Yes"),OFFSET('Hygiene Data'!$I$7,0,10*ROW('Hygiene Data'!I172)),NA())</f>
        <v>#N/A</v>
      </c>
      <c r="BQ178" s="300" t="e">
        <f ca="1">+IF(AND(ISNUMBER(OFFSET('Hygiene Data'!$I$9,0,10*ROW('Hygiene Data'!I172))),'Data Summary'!EF178="Yes"),OFFSET('Hygiene Data'!$I$9,0,10*ROW('Hygiene Data'!I172)),NA())</f>
        <v>#N/A</v>
      </c>
    </row>
    <row r="179" spans="1:69" x14ac:dyDescent="0.2">
      <c r="A179" s="296" t="e">
        <f ca="1">+RIGHT('Data Summary'!A179,LEN('Data Summary'!A179)-9)</f>
        <v>#VALUE!</v>
      </c>
      <c r="B179" s="270" t="str">
        <f ca="1">+IF(ISTEXT('Data Summary'!B179),'Data Summary'!B179,"")</f>
        <v/>
      </c>
      <c r="C179" s="297" t="e">
        <f ca="1">+VALUE('Data Summary'!C179)</f>
        <v>#VALUE!</v>
      </c>
      <c r="D179" s="298" t="e">
        <f ca="1">+IF(AND(ISNUMBER(OFFSET('Water Data'!$D$4,0,10*ROW('Water Data'!D173))),'Data Summary'!BS179="Yes"),100-OFFSET('Water Data'!$D$4,0,10*ROW('Water Data'!D173)),NA())</f>
        <v>#N/A</v>
      </c>
      <c r="E179" s="298" t="e">
        <f ca="1">+IF(AND(ISNUMBER(OFFSET('Water Data'!$D$6,0,10*ROW('Water Data'!D173))),'Data Summary'!BT179="Yes"),OFFSET('Water Data'!$D$6,0,10*ROW('Water Data'!D173)),NA())</f>
        <v>#N/A</v>
      </c>
      <c r="F179" s="298" t="e">
        <f ca="1">+IF(AND(ISNUMBER(OFFSET('Water Data'!$D$9,0,10*ROW('Water Data'!D173))),'Data Summary'!BU179="Yes"),OFFSET('Water Data'!$D$9,0,10*ROW('Water Data'!D173)),NA())</f>
        <v>#N/A</v>
      </c>
      <c r="G179" s="298" t="e">
        <f ca="1">+IF(AND(ISNUMBER(OFFSET('Water Data'!$E$4,0,10*ROW('Water Data'!E173))),'Data Summary'!BV179="Yes"),100-OFFSET('Water Data'!$E$4,0,10*ROW('Water Data'!E173)),NA())</f>
        <v>#N/A</v>
      </c>
      <c r="H179" s="298" t="e">
        <f ca="1">+IF(AND(ISNUMBER(OFFSET('Water Data'!$E$6,0,10*ROW('Water Data'!E173))),'Data Summary'!BW179="Yes"),OFFSET('Water Data'!$E$6,0,10*ROW('Water Data'!E173)),NA())</f>
        <v>#N/A</v>
      </c>
      <c r="I179" s="298" t="e">
        <f ca="1">+IF(AND(ISNUMBER(OFFSET('Water Data'!$E$9,0,10*ROW('Water Data'!E173))),'Data Summary'!BX179="Yes"),OFFSET('Water Data'!$E$9,0,10*ROW('Water Data'!E173)),NA())</f>
        <v>#N/A</v>
      </c>
      <c r="J179" s="298" t="e">
        <f ca="1">+IF(AND(ISNUMBER(OFFSET('Water Data'!$F$4,0,10*ROW('Water Data'!F173))),'Data Summary'!BY179="Yes"),100-OFFSET('Water Data'!$F$4,0,10*ROW('Water Data'!F173)),NA())</f>
        <v>#N/A</v>
      </c>
      <c r="K179" s="298" t="e">
        <f ca="1">+IF(AND(ISNUMBER(OFFSET('Water Data'!$F$6,0,10*ROW('Water Data'!F173))),'Data Summary'!BZ179="Yes"),OFFSET('Water Data'!$F$6,0,10*ROW('Water Data'!F173)),NA())</f>
        <v>#N/A</v>
      </c>
      <c r="L179" s="298" t="e">
        <f ca="1">+IF(AND(ISNUMBER(OFFSET('Water Data'!$F$9,0,10*ROW('Water Data'!F173))),'Data Summary'!CA179="Yes"),OFFSET('Water Data'!$F$9,0,10*ROW('Water Data'!F173)),NA())</f>
        <v>#N/A</v>
      </c>
      <c r="M179" s="298" t="e">
        <f ca="1">+IF(AND(ISNUMBER(OFFSET('Water Data'!$G$4,0,10*ROW('Water Data'!G173))),'Data Summary'!CB179="Yes"),100-OFFSET('Water Data'!$G$4,0,10*ROW('Water Data'!G173)),NA())</f>
        <v>#N/A</v>
      </c>
      <c r="N179" s="298" t="e">
        <f ca="1">+IF(AND(ISNUMBER(OFFSET('Water Data'!$G$6,0,10*ROW('Water Data'!G173))),'Data Summary'!CC179="Yes"),OFFSET('Water Data'!$G$6,0,10*ROW('Water Data'!G173)),NA())</f>
        <v>#N/A</v>
      </c>
      <c r="O179" s="298" t="e">
        <f ca="1">+IF(AND(ISNUMBER(OFFSET('Water Data'!$G$9,0,10*ROW('Water Data'!G173))),'Data Summary'!CD179="Yes"),OFFSET('Water Data'!$G$9,0,10*ROW('Water Data'!G173)),NA())</f>
        <v>#N/A</v>
      </c>
      <c r="P179" s="298" t="e">
        <f ca="1">+IF(AND(ISNUMBER(OFFSET('Water Data'!$H$4,0,10*ROW('Water Data'!H173))),'Data Summary'!CE179="Yes"),100-OFFSET('Water Data'!$H$4,0,10*ROW('Water Data'!H173)),NA())</f>
        <v>#N/A</v>
      </c>
      <c r="Q179" s="298" t="e">
        <f ca="1">+IF(AND(ISNUMBER(OFFSET('Water Data'!$H$6,0,10*ROW('Water Data'!H173))),'Data Summary'!CF179="Yes"),OFFSET('Water Data'!$H$6,0,10*ROW('Water Data'!H173)),NA())</f>
        <v>#N/A</v>
      </c>
      <c r="R179" s="298" t="e">
        <f ca="1">+IF(AND(ISNUMBER(OFFSET('Water Data'!$H$9,0,10*ROW('Water Data'!H173))),'Data Summary'!CG179="Yes"),OFFSET('Water Data'!$H$9,0,10*ROW('Water Data'!H173)),NA())</f>
        <v>#N/A</v>
      </c>
      <c r="S179" s="298" t="e">
        <f ca="1">+IF(AND(ISNUMBER(OFFSET('Water Data'!$I$4,0,10*ROW('Water Data'!I173))),'Data Summary'!CH179="Yes"),100-OFFSET('Water Data'!$I$4,0,10*ROW('Water Data'!I173)),NA())</f>
        <v>#N/A</v>
      </c>
      <c r="T179" s="298" t="e">
        <f ca="1">+IF(AND(ISNUMBER(OFFSET('Water Data'!$I$6,0,10*ROW('Water Data'!I173))),'Data Summary'!CI179="Yes"),OFFSET('Water Data'!$I$6,0,10*ROW('Water Data'!I173)),NA())</f>
        <v>#N/A</v>
      </c>
      <c r="U179" s="298" t="e">
        <f ca="1">+IF(AND(ISNUMBER(OFFSET('Water Data'!$I$9,0,10*ROW('Water Data'!I173))),'Data Summary'!CJ179="Yes"),OFFSET('Water Data'!$I$9,0,10*ROW('Water Data'!I173)),NA())</f>
        <v>#N/A</v>
      </c>
      <c r="V179" s="299" t="e">
        <f ca="1">+IF(AND(ISNUMBER(OFFSET('Sanitation Data'!$D$4,0,10*ROW('Sanitation Data'!D173))),'Data Summary'!CK179="Yes"),100-OFFSET('Sanitation Data'!$D$4,0,10*ROW('Sanitation Data'!D173)),NA())</f>
        <v>#N/A</v>
      </c>
      <c r="W179" s="299" t="e">
        <f ca="1">+IF(AND(ISNUMBER(OFFSET('Sanitation Data'!$D$6,0,10*ROW('Sanitation Data'!D173))),'Data Summary'!CL179="Yes"),OFFSET('Sanitation Data'!$D$6,0,10*ROW('Sanitation Data'!D173)),NA())</f>
        <v>#N/A</v>
      </c>
      <c r="X179" s="299" t="e">
        <f ca="1">+IF(AND(ISNUMBER(OFFSET('Sanitation Data'!$D$10,0,10*ROW('Sanitation Data'!D173))),'Data Summary'!CM179="Yes"),OFFSET('Sanitation Data'!$D$10,0,10*ROW('Sanitation Data'!D173)),NA())</f>
        <v>#N/A</v>
      </c>
      <c r="Y179" s="299" t="e">
        <f ca="1">+IF(AND(ISNUMBER(OFFSET('Sanitation Data'!$D$11,0,10*ROW('Sanitation Data'!D173))),'Data Summary'!CN179="Yes"),OFFSET('Sanitation Data'!$D$11,0,10*ROW('Sanitation Data'!D173)),NA())</f>
        <v>#N/A</v>
      </c>
      <c r="Z179" s="299" t="e">
        <f ca="1">+IF(AND(ISNUMBER(OFFSET('Sanitation Data'!$D$12,0,10*ROW('Sanitation Data'!D173))),'Data Summary'!CO179="Yes"),OFFSET('Sanitation Data'!$D$12,0,10*ROW('Sanitation Data'!D173)),NA())</f>
        <v>#N/A</v>
      </c>
      <c r="AA179" s="299" t="e">
        <f ca="1">+IF(AND(ISNUMBER(OFFSET('Sanitation Data'!$E$4,0,10*ROW('Sanitation Data'!E173))),'Data Summary'!CP179="Yes"),100-OFFSET('Sanitation Data'!$E$4,0,10*ROW('Sanitation Data'!E173)),NA())</f>
        <v>#N/A</v>
      </c>
      <c r="AB179" s="299" t="e">
        <f ca="1">+IF(AND(ISNUMBER(OFFSET('Sanitation Data'!$E$6,0,10*ROW('Sanitation Data'!E173))),'Data Summary'!CQ179="Yes"),OFFSET('Sanitation Data'!$E$6,0,10*ROW('Sanitation Data'!E173)),NA())</f>
        <v>#N/A</v>
      </c>
      <c r="AC179" s="299" t="e">
        <f ca="1">+IF(AND(ISNUMBER(OFFSET('Sanitation Data'!$E$10,0,10*ROW('Sanitation Data'!E173))),'Data Summary'!CR179="Yes"),OFFSET('Sanitation Data'!$E$10,0,10*ROW('Sanitation Data'!E173)),NA())</f>
        <v>#N/A</v>
      </c>
      <c r="AD179" s="299" t="e">
        <f ca="1">+IF(AND(ISNUMBER(OFFSET('Sanitation Data'!$E$11,0,10*ROW('Sanitation Data'!E173))),'Data Summary'!CS179="Yes"),OFFSET('Sanitation Data'!$E$11,0,10*ROW('Sanitation Data'!E173)),NA())</f>
        <v>#N/A</v>
      </c>
      <c r="AE179" s="299" t="e">
        <f ca="1">+IF(AND(ISNUMBER(OFFSET('Sanitation Data'!$E$12,0,10*ROW('Sanitation Data'!E173))),'Data Summary'!CT179="Yes"),OFFSET('Sanitation Data'!$E$12,0,10*ROW('Sanitation Data'!E173)),NA())</f>
        <v>#N/A</v>
      </c>
      <c r="AF179" s="299" t="e">
        <f ca="1">+IF(AND(ISNUMBER(OFFSET('Sanitation Data'!$F$4,0,10*ROW('Sanitation Data'!F173))),'Data Summary'!CU179="Yes"),100-OFFSET('Sanitation Data'!$F$4,0,10*ROW('Sanitation Data'!F173)),NA())</f>
        <v>#N/A</v>
      </c>
      <c r="AG179" s="299" t="e">
        <f ca="1">+IF(AND(ISNUMBER(OFFSET('Sanitation Data'!$F$6,0,10*ROW('Sanitation Data'!F173))),'Data Summary'!CV179="Yes"),OFFSET('Sanitation Data'!$F$6,0,10*ROW('Sanitation Data'!F173)),NA())</f>
        <v>#N/A</v>
      </c>
      <c r="AH179" s="299" t="e">
        <f ca="1">+IF(AND(ISNUMBER(OFFSET('Sanitation Data'!$F$10,0,10*ROW('Sanitation Data'!F173))),'Data Summary'!CW179="Yes"),OFFSET('Sanitation Data'!$F$10,0,10*ROW('Sanitation Data'!F173)),NA())</f>
        <v>#N/A</v>
      </c>
      <c r="AI179" s="299" t="e">
        <f ca="1">+IF(AND(ISNUMBER(OFFSET('Sanitation Data'!$F$11,0,10*ROW('Sanitation Data'!F173))),'Data Summary'!CX179="Yes"),OFFSET('Sanitation Data'!$F$11,0,10*ROW('Sanitation Data'!F173)),NA())</f>
        <v>#N/A</v>
      </c>
      <c r="AJ179" s="299" t="e">
        <f ca="1">+IF(AND(ISNUMBER(OFFSET('Sanitation Data'!$F$12,0,10*ROW('Sanitation Data'!F173))),'Data Summary'!CY179="Yes"),OFFSET('Sanitation Data'!$F$12,0,10*ROW('Sanitation Data'!F173)),NA())</f>
        <v>#N/A</v>
      </c>
      <c r="AK179" s="299" t="e">
        <f ca="1">+IF(AND(ISNUMBER(OFFSET('Sanitation Data'!$G$4,0,10*ROW('Sanitation Data'!G173))),'Data Summary'!CZ179="Yes"),100-OFFSET('Sanitation Data'!$G$4,0,10*ROW('Sanitation Data'!G173)),NA())</f>
        <v>#N/A</v>
      </c>
      <c r="AL179" s="299" t="e">
        <f ca="1">+IF(AND(ISNUMBER(OFFSET('Sanitation Data'!$G$6,0,10*ROW('Sanitation Data'!G173))),'Data Summary'!DA179="Yes"),OFFSET('Sanitation Data'!$G$6,0,10*ROW('Sanitation Data'!G173)),NA())</f>
        <v>#N/A</v>
      </c>
      <c r="AM179" s="299" t="e">
        <f ca="1">+IF(AND(ISNUMBER(OFFSET('Sanitation Data'!$G$10,0,10*ROW('Sanitation Data'!G173))),'Data Summary'!DB179="Yes"),OFFSET('Sanitation Data'!$G$10,0,10*ROW('Sanitation Data'!G173)),NA())</f>
        <v>#N/A</v>
      </c>
      <c r="AN179" s="299" t="e">
        <f ca="1">+IF(AND(ISNUMBER(OFFSET('Sanitation Data'!$G$11,0,10*ROW('Sanitation Data'!G173))),'Data Summary'!DC179="Yes"),OFFSET('Sanitation Data'!$G$11,0,10*ROW('Sanitation Data'!G173)),NA())</f>
        <v>#N/A</v>
      </c>
      <c r="AO179" s="299" t="e">
        <f ca="1">+IF(AND(ISNUMBER(OFFSET('Sanitation Data'!$G$12,0,10*ROW('Sanitation Data'!G173))),'Data Summary'!DD179="Yes"),OFFSET('Sanitation Data'!$G$12,0,10*ROW('Sanitation Data'!G173)),NA())</f>
        <v>#N/A</v>
      </c>
      <c r="AP179" s="299" t="e">
        <f ca="1">+IF(AND(ISNUMBER(OFFSET('Sanitation Data'!$H$4,0,10*ROW('Sanitation Data'!H173))),'Data Summary'!DE179="Yes"),100-OFFSET('Sanitation Data'!$H$4,0,10*ROW('Sanitation Data'!H173)),NA())</f>
        <v>#N/A</v>
      </c>
      <c r="AQ179" s="299" t="e">
        <f ca="1">+IF(AND(ISNUMBER(OFFSET('Sanitation Data'!$H$6,0,10*ROW('Sanitation Data'!H173))),'Data Summary'!DF179="Yes"),OFFSET('Sanitation Data'!$H$6,0,10*ROW('Sanitation Data'!H173)),NA())</f>
        <v>#N/A</v>
      </c>
      <c r="AR179" s="299" t="e">
        <f ca="1">+IF(AND(ISNUMBER(OFFSET('Sanitation Data'!$H$10,0,10*ROW('Sanitation Data'!H173))),'Data Summary'!DG179="Yes"),OFFSET('Sanitation Data'!$H$10,0,10*ROW('Sanitation Data'!H173)),NA())</f>
        <v>#N/A</v>
      </c>
      <c r="AS179" s="299" t="e">
        <f ca="1">+IF(AND(ISNUMBER(OFFSET('Sanitation Data'!$H$11,0,10*ROW('Sanitation Data'!H173))),'Data Summary'!DH179="Yes"),OFFSET('Sanitation Data'!$H$11,0,10*ROW('Sanitation Data'!H173)),NA())</f>
        <v>#N/A</v>
      </c>
      <c r="AT179" s="299" t="e">
        <f ca="1">+IF(AND(ISNUMBER(OFFSET('Sanitation Data'!$H$12,0,10*ROW('Sanitation Data'!H173))),'Data Summary'!DI179="Yes"),OFFSET('Sanitation Data'!$H$12,0,10*ROW('Sanitation Data'!H173)),NA())</f>
        <v>#N/A</v>
      </c>
      <c r="AU179" s="299" t="e">
        <f ca="1">+IF(AND(ISNUMBER(OFFSET('Sanitation Data'!$I$4,0,10*ROW('Sanitation Data'!I173))),'Data Summary'!DJ179="Yes"),100-OFFSET('Sanitation Data'!$I$4,0,10*ROW('Sanitation Data'!I173)),NA())</f>
        <v>#N/A</v>
      </c>
      <c r="AV179" s="299" t="e">
        <f ca="1">+IF(AND(ISNUMBER(OFFSET('Sanitation Data'!$I$6,0,10*ROW('Sanitation Data'!I173))),'Data Summary'!DK179="Yes"),OFFSET('Sanitation Data'!$I$6,0,10*ROW('Sanitation Data'!I173)),NA())</f>
        <v>#N/A</v>
      </c>
      <c r="AW179" s="299" t="e">
        <f ca="1">+IF(AND(ISNUMBER(OFFSET('Sanitation Data'!$I$10,0,10*ROW('Sanitation Data'!I173))),'Data Summary'!DL179="Yes"),OFFSET('Sanitation Data'!$I$10,0,10*ROW('Sanitation Data'!I173)),NA())</f>
        <v>#N/A</v>
      </c>
      <c r="AX179" s="299" t="e">
        <f ca="1">+IF(AND(ISNUMBER(OFFSET('Sanitation Data'!$I$11,0,10*ROW('Sanitation Data'!I173))),'Data Summary'!DM179="Yes"),OFFSET('Sanitation Data'!$I$11,0,10*ROW('Sanitation Data'!I173)),NA())</f>
        <v>#N/A</v>
      </c>
      <c r="AY179" s="299" t="e">
        <f ca="1">+IF(AND(ISNUMBER(OFFSET('Sanitation Data'!$I$12,0,10*ROW('Sanitation Data'!I173))),'Data Summary'!DN179="Yes"),OFFSET('Sanitation Data'!$I$12,0,10*ROW('Sanitation Data'!I173)),NA())</f>
        <v>#N/A</v>
      </c>
      <c r="AZ179" s="300" t="e">
        <f ca="1">+IF(AND(ISNUMBER(OFFSET('Hygiene Data'!$D$5,0,10*ROW('Hygiene Data'!D173))),'Data Summary'!DO179="Yes"),OFFSET('Hygiene Data'!$D$5,0,10*ROW('Hygiene Data'!D173)),NA())</f>
        <v>#N/A</v>
      </c>
      <c r="BA179" s="300" t="e">
        <f ca="1">+IF(AND(ISNUMBER(OFFSET('Hygiene Data'!$D$7,0,10*ROW('Hygiene Data'!D173))),'Data Summary'!DP179="Yes"),OFFSET('Hygiene Data'!$D$7,0,10*ROW('Hygiene Data'!D173)),NA())</f>
        <v>#N/A</v>
      </c>
      <c r="BB179" s="300" t="e">
        <f ca="1">+IF(AND(ISNUMBER(OFFSET('Hygiene Data'!$D$9,0,10*ROW('Hygiene Data'!D173))),'Data Summary'!DQ179="Yes"),OFFSET('Hygiene Data'!$D$9,0,10*ROW('Hygiene Data'!D173)),NA())</f>
        <v>#N/A</v>
      </c>
      <c r="BC179" s="300" t="e">
        <f ca="1">+IF(AND(ISNUMBER(OFFSET('Hygiene Data'!$E$5,0,10*ROW('Hygiene Data'!E173))),'Data Summary'!DR179="Yes"),OFFSET('Hygiene Data'!$E$5,0,10*ROW('Hygiene Data'!E173)),NA())</f>
        <v>#N/A</v>
      </c>
      <c r="BD179" s="300" t="e">
        <f ca="1">+IF(AND(ISNUMBER(OFFSET('Hygiene Data'!$E$7,0,10*ROW('Hygiene Data'!E173))),'Data Summary'!DS179="Yes"),OFFSET('Hygiene Data'!$E$7,0,10*ROW('Hygiene Data'!E173)),NA())</f>
        <v>#N/A</v>
      </c>
      <c r="BE179" s="300" t="e">
        <f ca="1">+IF(AND(ISNUMBER(OFFSET('Hygiene Data'!$E$9,0,10*ROW('Hygiene Data'!E173))),'Data Summary'!DT179="Yes"),OFFSET('Hygiene Data'!$E$9,0,10*ROW('Hygiene Data'!E173)),NA())</f>
        <v>#N/A</v>
      </c>
      <c r="BF179" s="300" t="e">
        <f ca="1">+IF(AND(ISNUMBER(OFFSET('Hygiene Data'!$F$5,0,10*ROW('Hygiene Data'!F173))),'Data Summary'!DU179="Yes"),OFFSET('Hygiene Data'!$F$5,0,10*ROW('Hygiene Data'!F173)),NA())</f>
        <v>#N/A</v>
      </c>
      <c r="BG179" s="300" t="e">
        <f ca="1">+IF(AND(ISNUMBER(OFFSET('Hygiene Data'!$F$7,0,10*ROW('Hygiene Data'!F173))),'Data Summary'!DV179="Yes"),OFFSET('Hygiene Data'!$F$7,0,10*ROW('Hygiene Data'!F173)),NA())</f>
        <v>#N/A</v>
      </c>
      <c r="BH179" s="300" t="e">
        <f ca="1">+IF(AND(ISNUMBER(OFFSET('Hygiene Data'!$F$9,0,10*ROW('Hygiene Data'!F173))),'Data Summary'!DW179="Yes"),OFFSET('Hygiene Data'!$F$9,0,10*ROW('Hygiene Data'!F173)),NA())</f>
        <v>#N/A</v>
      </c>
      <c r="BI179" s="300" t="e">
        <f ca="1">+IF(AND(ISNUMBER(OFFSET('Hygiene Data'!$G$5,0,10*ROW('Hygiene Data'!G173))),'Data Summary'!DX179="Yes"),OFFSET('Hygiene Data'!$G$5,0,10*ROW('Hygiene Data'!G173)),NA())</f>
        <v>#N/A</v>
      </c>
      <c r="BJ179" s="300" t="e">
        <f ca="1">+IF(AND(ISNUMBER(OFFSET('Hygiene Data'!$G$7,0,10*ROW('Hygiene Data'!G173))),'Data Summary'!DY179="Yes"),OFFSET('Hygiene Data'!$G$7,0,10*ROW('Hygiene Data'!G173)),NA())</f>
        <v>#N/A</v>
      </c>
      <c r="BK179" s="300" t="e">
        <f ca="1">+IF(AND(ISNUMBER(OFFSET('Hygiene Data'!$G$9,0,10*ROW('Hygiene Data'!G173))),'Data Summary'!DZ179="Yes"),OFFSET('Hygiene Data'!$G$9,0,10*ROW('Hygiene Data'!G173)),NA())</f>
        <v>#N/A</v>
      </c>
      <c r="BL179" s="300" t="e">
        <f ca="1">+IF(AND(ISNUMBER(OFFSET('Hygiene Data'!$H$5,0,10*ROW('Hygiene Data'!H173))),'Data Summary'!EA179="Yes"),OFFSET('Hygiene Data'!$H$5,0,10*ROW('Hygiene Data'!H173)),NA())</f>
        <v>#N/A</v>
      </c>
      <c r="BM179" s="300" t="e">
        <f ca="1">+IF(AND(ISNUMBER(OFFSET('Hygiene Data'!$H$7,0,10*ROW('Hygiene Data'!H173))),'Data Summary'!EB179="Yes"),OFFSET('Hygiene Data'!$H$7,0,10*ROW('Hygiene Data'!H173)),NA())</f>
        <v>#N/A</v>
      </c>
      <c r="BN179" s="300" t="e">
        <f ca="1">+IF(AND(ISNUMBER(OFFSET('Hygiene Data'!$H$9,0,10*ROW('Hygiene Data'!H173))),'Data Summary'!EC179="Yes"),OFFSET('Hygiene Data'!$H$9,0,10*ROW('Hygiene Data'!H173)),NA())</f>
        <v>#N/A</v>
      </c>
      <c r="BO179" s="300" t="e">
        <f ca="1">+IF(AND(ISNUMBER(OFFSET('Hygiene Data'!$I$5,0,10*ROW('Hygiene Data'!I173))),'Data Summary'!ED179="Yes"),OFFSET('Hygiene Data'!$I$5,0,10*ROW('Hygiene Data'!I173)),NA())</f>
        <v>#N/A</v>
      </c>
      <c r="BP179" s="300" t="e">
        <f ca="1">+IF(AND(ISNUMBER(OFFSET('Hygiene Data'!$I$7,0,10*ROW('Hygiene Data'!I173))),'Data Summary'!EE179="Yes"),OFFSET('Hygiene Data'!$I$7,0,10*ROW('Hygiene Data'!I173)),NA())</f>
        <v>#N/A</v>
      </c>
      <c r="BQ179" s="300" t="e">
        <f ca="1">+IF(AND(ISNUMBER(OFFSET('Hygiene Data'!$I$9,0,10*ROW('Hygiene Data'!I173))),'Data Summary'!EF179="Yes"),OFFSET('Hygiene Data'!$I$9,0,10*ROW('Hygiene Data'!I173)),NA())</f>
        <v>#N/A</v>
      </c>
    </row>
    <row r="180" spans="1:69" x14ac:dyDescent="0.2">
      <c r="A180" s="296" t="e">
        <f ca="1">+RIGHT('Data Summary'!A180,LEN('Data Summary'!A180)-9)</f>
        <v>#VALUE!</v>
      </c>
      <c r="B180" s="270" t="str">
        <f ca="1">+IF(ISTEXT('Data Summary'!B180),'Data Summary'!B180,"")</f>
        <v/>
      </c>
      <c r="C180" s="297" t="e">
        <f ca="1">+VALUE('Data Summary'!C180)</f>
        <v>#VALUE!</v>
      </c>
      <c r="D180" s="298" t="e">
        <f ca="1">+IF(AND(ISNUMBER(OFFSET('Water Data'!$D$4,0,10*ROW('Water Data'!D174))),'Data Summary'!BS180="Yes"),100-OFFSET('Water Data'!$D$4,0,10*ROW('Water Data'!D174)),NA())</f>
        <v>#N/A</v>
      </c>
      <c r="E180" s="298" t="e">
        <f ca="1">+IF(AND(ISNUMBER(OFFSET('Water Data'!$D$6,0,10*ROW('Water Data'!D174))),'Data Summary'!BT180="Yes"),OFFSET('Water Data'!$D$6,0,10*ROW('Water Data'!D174)),NA())</f>
        <v>#N/A</v>
      </c>
      <c r="F180" s="298" t="e">
        <f ca="1">+IF(AND(ISNUMBER(OFFSET('Water Data'!$D$9,0,10*ROW('Water Data'!D174))),'Data Summary'!BU180="Yes"),OFFSET('Water Data'!$D$9,0,10*ROW('Water Data'!D174)),NA())</f>
        <v>#N/A</v>
      </c>
      <c r="G180" s="298" t="e">
        <f ca="1">+IF(AND(ISNUMBER(OFFSET('Water Data'!$E$4,0,10*ROW('Water Data'!E174))),'Data Summary'!BV180="Yes"),100-OFFSET('Water Data'!$E$4,0,10*ROW('Water Data'!E174)),NA())</f>
        <v>#N/A</v>
      </c>
      <c r="H180" s="298" t="e">
        <f ca="1">+IF(AND(ISNUMBER(OFFSET('Water Data'!$E$6,0,10*ROW('Water Data'!E174))),'Data Summary'!BW180="Yes"),OFFSET('Water Data'!$E$6,0,10*ROW('Water Data'!E174)),NA())</f>
        <v>#N/A</v>
      </c>
      <c r="I180" s="298" t="e">
        <f ca="1">+IF(AND(ISNUMBER(OFFSET('Water Data'!$E$9,0,10*ROW('Water Data'!E174))),'Data Summary'!BX180="Yes"),OFFSET('Water Data'!$E$9,0,10*ROW('Water Data'!E174)),NA())</f>
        <v>#N/A</v>
      </c>
      <c r="J180" s="298" t="e">
        <f ca="1">+IF(AND(ISNUMBER(OFFSET('Water Data'!$F$4,0,10*ROW('Water Data'!F174))),'Data Summary'!BY180="Yes"),100-OFFSET('Water Data'!$F$4,0,10*ROW('Water Data'!F174)),NA())</f>
        <v>#N/A</v>
      </c>
      <c r="K180" s="298" t="e">
        <f ca="1">+IF(AND(ISNUMBER(OFFSET('Water Data'!$F$6,0,10*ROW('Water Data'!F174))),'Data Summary'!BZ180="Yes"),OFFSET('Water Data'!$F$6,0,10*ROW('Water Data'!F174)),NA())</f>
        <v>#N/A</v>
      </c>
      <c r="L180" s="298" t="e">
        <f ca="1">+IF(AND(ISNUMBER(OFFSET('Water Data'!$F$9,0,10*ROW('Water Data'!F174))),'Data Summary'!CA180="Yes"),OFFSET('Water Data'!$F$9,0,10*ROW('Water Data'!F174)),NA())</f>
        <v>#N/A</v>
      </c>
      <c r="M180" s="298" t="e">
        <f ca="1">+IF(AND(ISNUMBER(OFFSET('Water Data'!$G$4,0,10*ROW('Water Data'!G174))),'Data Summary'!CB180="Yes"),100-OFFSET('Water Data'!$G$4,0,10*ROW('Water Data'!G174)),NA())</f>
        <v>#N/A</v>
      </c>
      <c r="N180" s="298" t="e">
        <f ca="1">+IF(AND(ISNUMBER(OFFSET('Water Data'!$G$6,0,10*ROW('Water Data'!G174))),'Data Summary'!CC180="Yes"),OFFSET('Water Data'!$G$6,0,10*ROW('Water Data'!G174)),NA())</f>
        <v>#N/A</v>
      </c>
      <c r="O180" s="298" t="e">
        <f ca="1">+IF(AND(ISNUMBER(OFFSET('Water Data'!$G$9,0,10*ROW('Water Data'!G174))),'Data Summary'!CD180="Yes"),OFFSET('Water Data'!$G$9,0,10*ROW('Water Data'!G174)),NA())</f>
        <v>#N/A</v>
      </c>
      <c r="P180" s="298" t="e">
        <f ca="1">+IF(AND(ISNUMBER(OFFSET('Water Data'!$H$4,0,10*ROW('Water Data'!H174))),'Data Summary'!CE180="Yes"),100-OFFSET('Water Data'!$H$4,0,10*ROW('Water Data'!H174)),NA())</f>
        <v>#N/A</v>
      </c>
      <c r="Q180" s="298" t="e">
        <f ca="1">+IF(AND(ISNUMBER(OFFSET('Water Data'!$H$6,0,10*ROW('Water Data'!H174))),'Data Summary'!CF180="Yes"),OFFSET('Water Data'!$H$6,0,10*ROW('Water Data'!H174)),NA())</f>
        <v>#N/A</v>
      </c>
      <c r="R180" s="298" t="e">
        <f ca="1">+IF(AND(ISNUMBER(OFFSET('Water Data'!$H$9,0,10*ROW('Water Data'!H174))),'Data Summary'!CG180="Yes"),OFFSET('Water Data'!$H$9,0,10*ROW('Water Data'!H174)),NA())</f>
        <v>#N/A</v>
      </c>
      <c r="S180" s="298" t="e">
        <f ca="1">+IF(AND(ISNUMBER(OFFSET('Water Data'!$I$4,0,10*ROW('Water Data'!I174))),'Data Summary'!CH180="Yes"),100-OFFSET('Water Data'!$I$4,0,10*ROW('Water Data'!I174)),NA())</f>
        <v>#N/A</v>
      </c>
      <c r="T180" s="298" t="e">
        <f ca="1">+IF(AND(ISNUMBER(OFFSET('Water Data'!$I$6,0,10*ROW('Water Data'!I174))),'Data Summary'!CI180="Yes"),OFFSET('Water Data'!$I$6,0,10*ROW('Water Data'!I174)),NA())</f>
        <v>#N/A</v>
      </c>
      <c r="U180" s="298" t="e">
        <f ca="1">+IF(AND(ISNUMBER(OFFSET('Water Data'!$I$9,0,10*ROW('Water Data'!I174))),'Data Summary'!CJ180="Yes"),OFFSET('Water Data'!$I$9,0,10*ROW('Water Data'!I174)),NA())</f>
        <v>#N/A</v>
      </c>
      <c r="V180" s="299" t="e">
        <f ca="1">+IF(AND(ISNUMBER(OFFSET('Sanitation Data'!$D$4,0,10*ROW('Sanitation Data'!D174))),'Data Summary'!CK180="Yes"),100-OFFSET('Sanitation Data'!$D$4,0,10*ROW('Sanitation Data'!D174)),NA())</f>
        <v>#N/A</v>
      </c>
      <c r="W180" s="299" t="e">
        <f ca="1">+IF(AND(ISNUMBER(OFFSET('Sanitation Data'!$D$6,0,10*ROW('Sanitation Data'!D174))),'Data Summary'!CL180="Yes"),OFFSET('Sanitation Data'!$D$6,0,10*ROW('Sanitation Data'!D174)),NA())</f>
        <v>#N/A</v>
      </c>
      <c r="X180" s="299" t="e">
        <f ca="1">+IF(AND(ISNUMBER(OFFSET('Sanitation Data'!$D$10,0,10*ROW('Sanitation Data'!D174))),'Data Summary'!CM180="Yes"),OFFSET('Sanitation Data'!$D$10,0,10*ROW('Sanitation Data'!D174)),NA())</f>
        <v>#N/A</v>
      </c>
      <c r="Y180" s="299" t="e">
        <f ca="1">+IF(AND(ISNUMBER(OFFSET('Sanitation Data'!$D$11,0,10*ROW('Sanitation Data'!D174))),'Data Summary'!CN180="Yes"),OFFSET('Sanitation Data'!$D$11,0,10*ROW('Sanitation Data'!D174)),NA())</f>
        <v>#N/A</v>
      </c>
      <c r="Z180" s="299" t="e">
        <f ca="1">+IF(AND(ISNUMBER(OFFSET('Sanitation Data'!$D$12,0,10*ROW('Sanitation Data'!D174))),'Data Summary'!CO180="Yes"),OFFSET('Sanitation Data'!$D$12,0,10*ROW('Sanitation Data'!D174)),NA())</f>
        <v>#N/A</v>
      </c>
      <c r="AA180" s="299" t="e">
        <f ca="1">+IF(AND(ISNUMBER(OFFSET('Sanitation Data'!$E$4,0,10*ROW('Sanitation Data'!E174))),'Data Summary'!CP180="Yes"),100-OFFSET('Sanitation Data'!$E$4,0,10*ROW('Sanitation Data'!E174)),NA())</f>
        <v>#N/A</v>
      </c>
      <c r="AB180" s="299" t="e">
        <f ca="1">+IF(AND(ISNUMBER(OFFSET('Sanitation Data'!$E$6,0,10*ROW('Sanitation Data'!E174))),'Data Summary'!CQ180="Yes"),OFFSET('Sanitation Data'!$E$6,0,10*ROW('Sanitation Data'!E174)),NA())</f>
        <v>#N/A</v>
      </c>
      <c r="AC180" s="299" t="e">
        <f ca="1">+IF(AND(ISNUMBER(OFFSET('Sanitation Data'!$E$10,0,10*ROW('Sanitation Data'!E174))),'Data Summary'!CR180="Yes"),OFFSET('Sanitation Data'!$E$10,0,10*ROW('Sanitation Data'!E174)),NA())</f>
        <v>#N/A</v>
      </c>
      <c r="AD180" s="299" t="e">
        <f ca="1">+IF(AND(ISNUMBER(OFFSET('Sanitation Data'!$E$11,0,10*ROW('Sanitation Data'!E174))),'Data Summary'!CS180="Yes"),OFFSET('Sanitation Data'!$E$11,0,10*ROW('Sanitation Data'!E174)),NA())</f>
        <v>#N/A</v>
      </c>
      <c r="AE180" s="299" t="e">
        <f ca="1">+IF(AND(ISNUMBER(OFFSET('Sanitation Data'!$E$12,0,10*ROW('Sanitation Data'!E174))),'Data Summary'!CT180="Yes"),OFFSET('Sanitation Data'!$E$12,0,10*ROW('Sanitation Data'!E174)),NA())</f>
        <v>#N/A</v>
      </c>
      <c r="AF180" s="299" t="e">
        <f ca="1">+IF(AND(ISNUMBER(OFFSET('Sanitation Data'!$F$4,0,10*ROW('Sanitation Data'!F174))),'Data Summary'!CU180="Yes"),100-OFFSET('Sanitation Data'!$F$4,0,10*ROW('Sanitation Data'!F174)),NA())</f>
        <v>#N/A</v>
      </c>
      <c r="AG180" s="299" t="e">
        <f ca="1">+IF(AND(ISNUMBER(OFFSET('Sanitation Data'!$F$6,0,10*ROW('Sanitation Data'!F174))),'Data Summary'!CV180="Yes"),OFFSET('Sanitation Data'!$F$6,0,10*ROW('Sanitation Data'!F174)),NA())</f>
        <v>#N/A</v>
      </c>
      <c r="AH180" s="299" t="e">
        <f ca="1">+IF(AND(ISNUMBER(OFFSET('Sanitation Data'!$F$10,0,10*ROW('Sanitation Data'!F174))),'Data Summary'!CW180="Yes"),OFFSET('Sanitation Data'!$F$10,0,10*ROW('Sanitation Data'!F174)),NA())</f>
        <v>#N/A</v>
      </c>
      <c r="AI180" s="299" t="e">
        <f ca="1">+IF(AND(ISNUMBER(OFFSET('Sanitation Data'!$F$11,0,10*ROW('Sanitation Data'!F174))),'Data Summary'!CX180="Yes"),OFFSET('Sanitation Data'!$F$11,0,10*ROW('Sanitation Data'!F174)),NA())</f>
        <v>#N/A</v>
      </c>
      <c r="AJ180" s="299" t="e">
        <f ca="1">+IF(AND(ISNUMBER(OFFSET('Sanitation Data'!$F$12,0,10*ROW('Sanitation Data'!F174))),'Data Summary'!CY180="Yes"),OFFSET('Sanitation Data'!$F$12,0,10*ROW('Sanitation Data'!F174)),NA())</f>
        <v>#N/A</v>
      </c>
      <c r="AK180" s="299" t="e">
        <f ca="1">+IF(AND(ISNUMBER(OFFSET('Sanitation Data'!$G$4,0,10*ROW('Sanitation Data'!G174))),'Data Summary'!CZ180="Yes"),100-OFFSET('Sanitation Data'!$G$4,0,10*ROW('Sanitation Data'!G174)),NA())</f>
        <v>#N/A</v>
      </c>
      <c r="AL180" s="299" t="e">
        <f ca="1">+IF(AND(ISNUMBER(OFFSET('Sanitation Data'!$G$6,0,10*ROW('Sanitation Data'!G174))),'Data Summary'!DA180="Yes"),OFFSET('Sanitation Data'!$G$6,0,10*ROW('Sanitation Data'!G174)),NA())</f>
        <v>#N/A</v>
      </c>
      <c r="AM180" s="299" t="e">
        <f ca="1">+IF(AND(ISNUMBER(OFFSET('Sanitation Data'!$G$10,0,10*ROW('Sanitation Data'!G174))),'Data Summary'!DB180="Yes"),OFFSET('Sanitation Data'!$G$10,0,10*ROW('Sanitation Data'!G174)),NA())</f>
        <v>#N/A</v>
      </c>
      <c r="AN180" s="299" t="e">
        <f ca="1">+IF(AND(ISNUMBER(OFFSET('Sanitation Data'!$G$11,0,10*ROW('Sanitation Data'!G174))),'Data Summary'!DC180="Yes"),OFFSET('Sanitation Data'!$G$11,0,10*ROW('Sanitation Data'!G174)),NA())</f>
        <v>#N/A</v>
      </c>
      <c r="AO180" s="299" t="e">
        <f ca="1">+IF(AND(ISNUMBER(OFFSET('Sanitation Data'!$G$12,0,10*ROW('Sanitation Data'!G174))),'Data Summary'!DD180="Yes"),OFFSET('Sanitation Data'!$G$12,0,10*ROW('Sanitation Data'!G174)),NA())</f>
        <v>#N/A</v>
      </c>
      <c r="AP180" s="299" t="e">
        <f ca="1">+IF(AND(ISNUMBER(OFFSET('Sanitation Data'!$H$4,0,10*ROW('Sanitation Data'!H174))),'Data Summary'!DE180="Yes"),100-OFFSET('Sanitation Data'!$H$4,0,10*ROW('Sanitation Data'!H174)),NA())</f>
        <v>#N/A</v>
      </c>
      <c r="AQ180" s="299" t="e">
        <f ca="1">+IF(AND(ISNUMBER(OFFSET('Sanitation Data'!$H$6,0,10*ROW('Sanitation Data'!H174))),'Data Summary'!DF180="Yes"),OFFSET('Sanitation Data'!$H$6,0,10*ROW('Sanitation Data'!H174)),NA())</f>
        <v>#N/A</v>
      </c>
      <c r="AR180" s="299" t="e">
        <f ca="1">+IF(AND(ISNUMBER(OFFSET('Sanitation Data'!$H$10,0,10*ROW('Sanitation Data'!H174))),'Data Summary'!DG180="Yes"),OFFSET('Sanitation Data'!$H$10,0,10*ROW('Sanitation Data'!H174)),NA())</f>
        <v>#N/A</v>
      </c>
      <c r="AS180" s="299" t="e">
        <f ca="1">+IF(AND(ISNUMBER(OFFSET('Sanitation Data'!$H$11,0,10*ROW('Sanitation Data'!H174))),'Data Summary'!DH180="Yes"),OFFSET('Sanitation Data'!$H$11,0,10*ROW('Sanitation Data'!H174)),NA())</f>
        <v>#N/A</v>
      </c>
      <c r="AT180" s="299" t="e">
        <f ca="1">+IF(AND(ISNUMBER(OFFSET('Sanitation Data'!$H$12,0,10*ROW('Sanitation Data'!H174))),'Data Summary'!DI180="Yes"),OFFSET('Sanitation Data'!$H$12,0,10*ROW('Sanitation Data'!H174)),NA())</f>
        <v>#N/A</v>
      </c>
      <c r="AU180" s="299" t="e">
        <f ca="1">+IF(AND(ISNUMBER(OFFSET('Sanitation Data'!$I$4,0,10*ROW('Sanitation Data'!I174))),'Data Summary'!DJ180="Yes"),100-OFFSET('Sanitation Data'!$I$4,0,10*ROW('Sanitation Data'!I174)),NA())</f>
        <v>#N/A</v>
      </c>
      <c r="AV180" s="299" t="e">
        <f ca="1">+IF(AND(ISNUMBER(OFFSET('Sanitation Data'!$I$6,0,10*ROW('Sanitation Data'!I174))),'Data Summary'!DK180="Yes"),OFFSET('Sanitation Data'!$I$6,0,10*ROW('Sanitation Data'!I174)),NA())</f>
        <v>#N/A</v>
      </c>
      <c r="AW180" s="299" t="e">
        <f ca="1">+IF(AND(ISNUMBER(OFFSET('Sanitation Data'!$I$10,0,10*ROW('Sanitation Data'!I174))),'Data Summary'!DL180="Yes"),OFFSET('Sanitation Data'!$I$10,0,10*ROW('Sanitation Data'!I174)),NA())</f>
        <v>#N/A</v>
      </c>
      <c r="AX180" s="299" t="e">
        <f ca="1">+IF(AND(ISNUMBER(OFFSET('Sanitation Data'!$I$11,0,10*ROW('Sanitation Data'!I174))),'Data Summary'!DM180="Yes"),OFFSET('Sanitation Data'!$I$11,0,10*ROW('Sanitation Data'!I174)),NA())</f>
        <v>#N/A</v>
      </c>
      <c r="AY180" s="299" t="e">
        <f ca="1">+IF(AND(ISNUMBER(OFFSET('Sanitation Data'!$I$12,0,10*ROW('Sanitation Data'!I174))),'Data Summary'!DN180="Yes"),OFFSET('Sanitation Data'!$I$12,0,10*ROW('Sanitation Data'!I174)),NA())</f>
        <v>#N/A</v>
      </c>
      <c r="AZ180" s="300" t="e">
        <f ca="1">+IF(AND(ISNUMBER(OFFSET('Hygiene Data'!$D$5,0,10*ROW('Hygiene Data'!D174))),'Data Summary'!DO180="Yes"),OFFSET('Hygiene Data'!$D$5,0,10*ROW('Hygiene Data'!D174)),NA())</f>
        <v>#N/A</v>
      </c>
      <c r="BA180" s="300" t="e">
        <f ca="1">+IF(AND(ISNUMBER(OFFSET('Hygiene Data'!$D$7,0,10*ROW('Hygiene Data'!D174))),'Data Summary'!DP180="Yes"),OFFSET('Hygiene Data'!$D$7,0,10*ROW('Hygiene Data'!D174)),NA())</f>
        <v>#N/A</v>
      </c>
      <c r="BB180" s="300" t="e">
        <f ca="1">+IF(AND(ISNUMBER(OFFSET('Hygiene Data'!$D$9,0,10*ROW('Hygiene Data'!D174))),'Data Summary'!DQ180="Yes"),OFFSET('Hygiene Data'!$D$9,0,10*ROW('Hygiene Data'!D174)),NA())</f>
        <v>#N/A</v>
      </c>
      <c r="BC180" s="300" t="e">
        <f ca="1">+IF(AND(ISNUMBER(OFFSET('Hygiene Data'!$E$5,0,10*ROW('Hygiene Data'!E174))),'Data Summary'!DR180="Yes"),OFFSET('Hygiene Data'!$E$5,0,10*ROW('Hygiene Data'!E174)),NA())</f>
        <v>#N/A</v>
      </c>
      <c r="BD180" s="300" t="e">
        <f ca="1">+IF(AND(ISNUMBER(OFFSET('Hygiene Data'!$E$7,0,10*ROW('Hygiene Data'!E174))),'Data Summary'!DS180="Yes"),OFFSET('Hygiene Data'!$E$7,0,10*ROW('Hygiene Data'!E174)),NA())</f>
        <v>#N/A</v>
      </c>
      <c r="BE180" s="300" t="e">
        <f ca="1">+IF(AND(ISNUMBER(OFFSET('Hygiene Data'!$E$9,0,10*ROW('Hygiene Data'!E174))),'Data Summary'!DT180="Yes"),OFFSET('Hygiene Data'!$E$9,0,10*ROW('Hygiene Data'!E174)),NA())</f>
        <v>#N/A</v>
      </c>
      <c r="BF180" s="300" t="e">
        <f ca="1">+IF(AND(ISNUMBER(OFFSET('Hygiene Data'!$F$5,0,10*ROW('Hygiene Data'!F174))),'Data Summary'!DU180="Yes"),OFFSET('Hygiene Data'!$F$5,0,10*ROW('Hygiene Data'!F174)),NA())</f>
        <v>#N/A</v>
      </c>
      <c r="BG180" s="300" t="e">
        <f ca="1">+IF(AND(ISNUMBER(OFFSET('Hygiene Data'!$F$7,0,10*ROW('Hygiene Data'!F174))),'Data Summary'!DV180="Yes"),OFFSET('Hygiene Data'!$F$7,0,10*ROW('Hygiene Data'!F174)),NA())</f>
        <v>#N/A</v>
      </c>
      <c r="BH180" s="300" t="e">
        <f ca="1">+IF(AND(ISNUMBER(OFFSET('Hygiene Data'!$F$9,0,10*ROW('Hygiene Data'!F174))),'Data Summary'!DW180="Yes"),OFFSET('Hygiene Data'!$F$9,0,10*ROW('Hygiene Data'!F174)),NA())</f>
        <v>#N/A</v>
      </c>
      <c r="BI180" s="300" t="e">
        <f ca="1">+IF(AND(ISNUMBER(OFFSET('Hygiene Data'!$G$5,0,10*ROW('Hygiene Data'!G174))),'Data Summary'!DX180="Yes"),OFFSET('Hygiene Data'!$G$5,0,10*ROW('Hygiene Data'!G174)),NA())</f>
        <v>#N/A</v>
      </c>
      <c r="BJ180" s="300" t="e">
        <f ca="1">+IF(AND(ISNUMBER(OFFSET('Hygiene Data'!$G$7,0,10*ROW('Hygiene Data'!G174))),'Data Summary'!DY180="Yes"),OFFSET('Hygiene Data'!$G$7,0,10*ROW('Hygiene Data'!G174)),NA())</f>
        <v>#N/A</v>
      </c>
      <c r="BK180" s="300" t="e">
        <f ca="1">+IF(AND(ISNUMBER(OFFSET('Hygiene Data'!$G$9,0,10*ROW('Hygiene Data'!G174))),'Data Summary'!DZ180="Yes"),OFFSET('Hygiene Data'!$G$9,0,10*ROW('Hygiene Data'!G174)),NA())</f>
        <v>#N/A</v>
      </c>
      <c r="BL180" s="300" t="e">
        <f ca="1">+IF(AND(ISNUMBER(OFFSET('Hygiene Data'!$H$5,0,10*ROW('Hygiene Data'!H174))),'Data Summary'!EA180="Yes"),OFFSET('Hygiene Data'!$H$5,0,10*ROW('Hygiene Data'!H174)),NA())</f>
        <v>#N/A</v>
      </c>
      <c r="BM180" s="300" t="e">
        <f ca="1">+IF(AND(ISNUMBER(OFFSET('Hygiene Data'!$H$7,0,10*ROW('Hygiene Data'!H174))),'Data Summary'!EB180="Yes"),OFFSET('Hygiene Data'!$H$7,0,10*ROW('Hygiene Data'!H174)),NA())</f>
        <v>#N/A</v>
      </c>
      <c r="BN180" s="300" t="e">
        <f ca="1">+IF(AND(ISNUMBER(OFFSET('Hygiene Data'!$H$9,0,10*ROW('Hygiene Data'!H174))),'Data Summary'!EC180="Yes"),OFFSET('Hygiene Data'!$H$9,0,10*ROW('Hygiene Data'!H174)),NA())</f>
        <v>#N/A</v>
      </c>
      <c r="BO180" s="300" t="e">
        <f ca="1">+IF(AND(ISNUMBER(OFFSET('Hygiene Data'!$I$5,0,10*ROW('Hygiene Data'!I174))),'Data Summary'!ED180="Yes"),OFFSET('Hygiene Data'!$I$5,0,10*ROW('Hygiene Data'!I174)),NA())</f>
        <v>#N/A</v>
      </c>
      <c r="BP180" s="300" t="e">
        <f ca="1">+IF(AND(ISNUMBER(OFFSET('Hygiene Data'!$I$7,0,10*ROW('Hygiene Data'!I174))),'Data Summary'!EE180="Yes"),OFFSET('Hygiene Data'!$I$7,0,10*ROW('Hygiene Data'!I174)),NA())</f>
        <v>#N/A</v>
      </c>
      <c r="BQ180" s="300" t="e">
        <f ca="1">+IF(AND(ISNUMBER(OFFSET('Hygiene Data'!$I$9,0,10*ROW('Hygiene Data'!I174))),'Data Summary'!EF180="Yes"),OFFSET('Hygiene Data'!$I$9,0,10*ROW('Hygiene Data'!I174)),NA())</f>
        <v>#N/A</v>
      </c>
    </row>
    <row r="181" spans="1:69" x14ac:dyDescent="0.2">
      <c r="A181" s="296" t="e">
        <f ca="1">+RIGHT('Data Summary'!A181,LEN('Data Summary'!A181)-9)</f>
        <v>#VALUE!</v>
      </c>
      <c r="B181" s="270" t="str">
        <f ca="1">+IF(ISTEXT('Data Summary'!B181),'Data Summary'!B181,"")</f>
        <v/>
      </c>
      <c r="C181" s="297" t="e">
        <f ca="1">+VALUE('Data Summary'!C181)</f>
        <v>#VALUE!</v>
      </c>
      <c r="D181" s="298" t="e">
        <f ca="1">+IF(AND(ISNUMBER(OFFSET('Water Data'!$D$4,0,10*ROW('Water Data'!D175))),'Data Summary'!BS181="Yes"),100-OFFSET('Water Data'!$D$4,0,10*ROW('Water Data'!D175)),NA())</f>
        <v>#N/A</v>
      </c>
      <c r="E181" s="298" t="e">
        <f ca="1">+IF(AND(ISNUMBER(OFFSET('Water Data'!$D$6,0,10*ROW('Water Data'!D175))),'Data Summary'!BT181="Yes"),OFFSET('Water Data'!$D$6,0,10*ROW('Water Data'!D175)),NA())</f>
        <v>#N/A</v>
      </c>
      <c r="F181" s="298" t="e">
        <f ca="1">+IF(AND(ISNUMBER(OFFSET('Water Data'!$D$9,0,10*ROW('Water Data'!D175))),'Data Summary'!BU181="Yes"),OFFSET('Water Data'!$D$9,0,10*ROW('Water Data'!D175)),NA())</f>
        <v>#N/A</v>
      </c>
      <c r="G181" s="298" t="e">
        <f ca="1">+IF(AND(ISNUMBER(OFFSET('Water Data'!$E$4,0,10*ROW('Water Data'!E175))),'Data Summary'!BV181="Yes"),100-OFFSET('Water Data'!$E$4,0,10*ROW('Water Data'!E175)),NA())</f>
        <v>#N/A</v>
      </c>
      <c r="H181" s="298" t="e">
        <f ca="1">+IF(AND(ISNUMBER(OFFSET('Water Data'!$E$6,0,10*ROW('Water Data'!E175))),'Data Summary'!BW181="Yes"),OFFSET('Water Data'!$E$6,0,10*ROW('Water Data'!E175)),NA())</f>
        <v>#N/A</v>
      </c>
      <c r="I181" s="298" t="e">
        <f ca="1">+IF(AND(ISNUMBER(OFFSET('Water Data'!$E$9,0,10*ROW('Water Data'!E175))),'Data Summary'!BX181="Yes"),OFFSET('Water Data'!$E$9,0,10*ROW('Water Data'!E175)),NA())</f>
        <v>#N/A</v>
      </c>
      <c r="J181" s="298" t="e">
        <f ca="1">+IF(AND(ISNUMBER(OFFSET('Water Data'!$F$4,0,10*ROW('Water Data'!F175))),'Data Summary'!BY181="Yes"),100-OFFSET('Water Data'!$F$4,0,10*ROW('Water Data'!F175)),NA())</f>
        <v>#N/A</v>
      </c>
      <c r="K181" s="298" t="e">
        <f ca="1">+IF(AND(ISNUMBER(OFFSET('Water Data'!$F$6,0,10*ROW('Water Data'!F175))),'Data Summary'!BZ181="Yes"),OFFSET('Water Data'!$F$6,0,10*ROW('Water Data'!F175)),NA())</f>
        <v>#N/A</v>
      </c>
      <c r="L181" s="298" t="e">
        <f ca="1">+IF(AND(ISNUMBER(OFFSET('Water Data'!$F$9,0,10*ROW('Water Data'!F175))),'Data Summary'!CA181="Yes"),OFFSET('Water Data'!$F$9,0,10*ROW('Water Data'!F175)),NA())</f>
        <v>#N/A</v>
      </c>
      <c r="M181" s="298" t="e">
        <f ca="1">+IF(AND(ISNUMBER(OFFSET('Water Data'!$G$4,0,10*ROW('Water Data'!G175))),'Data Summary'!CB181="Yes"),100-OFFSET('Water Data'!$G$4,0,10*ROW('Water Data'!G175)),NA())</f>
        <v>#N/A</v>
      </c>
      <c r="N181" s="298" t="e">
        <f ca="1">+IF(AND(ISNUMBER(OFFSET('Water Data'!$G$6,0,10*ROW('Water Data'!G175))),'Data Summary'!CC181="Yes"),OFFSET('Water Data'!$G$6,0,10*ROW('Water Data'!G175)),NA())</f>
        <v>#N/A</v>
      </c>
      <c r="O181" s="298" t="e">
        <f ca="1">+IF(AND(ISNUMBER(OFFSET('Water Data'!$G$9,0,10*ROW('Water Data'!G175))),'Data Summary'!CD181="Yes"),OFFSET('Water Data'!$G$9,0,10*ROW('Water Data'!G175)),NA())</f>
        <v>#N/A</v>
      </c>
      <c r="P181" s="298" t="e">
        <f ca="1">+IF(AND(ISNUMBER(OFFSET('Water Data'!$H$4,0,10*ROW('Water Data'!H175))),'Data Summary'!CE181="Yes"),100-OFFSET('Water Data'!$H$4,0,10*ROW('Water Data'!H175)),NA())</f>
        <v>#N/A</v>
      </c>
      <c r="Q181" s="298" t="e">
        <f ca="1">+IF(AND(ISNUMBER(OFFSET('Water Data'!$H$6,0,10*ROW('Water Data'!H175))),'Data Summary'!CF181="Yes"),OFFSET('Water Data'!$H$6,0,10*ROW('Water Data'!H175)),NA())</f>
        <v>#N/A</v>
      </c>
      <c r="R181" s="298" t="e">
        <f ca="1">+IF(AND(ISNUMBER(OFFSET('Water Data'!$H$9,0,10*ROW('Water Data'!H175))),'Data Summary'!CG181="Yes"),OFFSET('Water Data'!$H$9,0,10*ROW('Water Data'!H175)),NA())</f>
        <v>#N/A</v>
      </c>
      <c r="S181" s="298" t="e">
        <f ca="1">+IF(AND(ISNUMBER(OFFSET('Water Data'!$I$4,0,10*ROW('Water Data'!I175))),'Data Summary'!CH181="Yes"),100-OFFSET('Water Data'!$I$4,0,10*ROW('Water Data'!I175)),NA())</f>
        <v>#N/A</v>
      </c>
      <c r="T181" s="298" t="e">
        <f ca="1">+IF(AND(ISNUMBER(OFFSET('Water Data'!$I$6,0,10*ROW('Water Data'!I175))),'Data Summary'!CI181="Yes"),OFFSET('Water Data'!$I$6,0,10*ROW('Water Data'!I175)),NA())</f>
        <v>#N/A</v>
      </c>
      <c r="U181" s="298" t="e">
        <f ca="1">+IF(AND(ISNUMBER(OFFSET('Water Data'!$I$9,0,10*ROW('Water Data'!I175))),'Data Summary'!CJ181="Yes"),OFFSET('Water Data'!$I$9,0,10*ROW('Water Data'!I175)),NA())</f>
        <v>#N/A</v>
      </c>
      <c r="V181" s="299" t="e">
        <f ca="1">+IF(AND(ISNUMBER(OFFSET('Sanitation Data'!$D$4,0,10*ROW('Sanitation Data'!D175))),'Data Summary'!CK181="Yes"),100-OFFSET('Sanitation Data'!$D$4,0,10*ROW('Sanitation Data'!D175)),NA())</f>
        <v>#N/A</v>
      </c>
      <c r="W181" s="299" t="e">
        <f ca="1">+IF(AND(ISNUMBER(OFFSET('Sanitation Data'!$D$6,0,10*ROW('Sanitation Data'!D175))),'Data Summary'!CL181="Yes"),OFFSET('Sanitation Data'!$D$6,0,10*ROW('Sanitation Data'!D175)),NA())</f>
        <v>#N/A</v>
      </c>
      <c r="X181" s="299" t="e">
        <f ca="1">+IF(AND(ISNUMBER(OFFSET('Sanitation Data'!$D$10,0,10*ROW('Sanitation Data'!D175))),'Data Summary'!CM181="Yes"),OFFSET('Sanitation Data'!$D$10,0,10*ROW('Sanitation Data'!D175)),NA())</f>
        <v>#N/A</v>
      </c>
      <c r="Y181" s="299" t="e">
        <f ca="1">+IF(AND(ISNUMBER(OFFSET('Sanitation Data'!$D$11,0,10*ROW('Sanitation Data'!D175))),'Data Summary'!CN181="Yes"),OFFSET('Sanitation Data'!$D$11,0,10*ROW('Sanitation Data'!D175)),NA())</f>
        <v>#N/A</v>
      </c>
      <c r="Z181" s="299" t="e">
        <f ca="1">+IF(AND(ISNUMBER(OFFSET('Sanitation Data'!$D$12,0,10*ROW('Sanitation Data'!D175))),'Data Summary'!CO181="Yes"),OFFSET('Sanitation Data'!$D$12,0,10*ROW('Sanitation Data'!D175)),NA())</f>
        <v>#N/A</v>
      </c>
      <c r="AA181" s="299" t="e">
        <f ca="1">+IF(AND(ISNUMBER(OFFSET('Sanitation Data'!$E$4,0,10*ROW('Sanitation Data'!E175))),'Data Summary'!CP181="Yes"),100-OFFSET('Sanitation Data'!$E$4,0,10*ROW('Sanitation Data'!E175)),NA())</f>
        <v>#N/A</v>
      </c>
      <c r="AB181" s="299" t="e">
        <f ca="1">+IF(AND(ISNUMBER(OFFSET('Sanitation Data'!$E$6,0,10*ROW('Sanitation Data'!E175))),'Data Summary'!CQ181="Yes"),OFFSET('Sanitation Data'!$E$6,0,10*ROW('Sanitation Data'!E175)),NA())</f>
        <v>#N/A</v>
      </c>
      <c r="AC181" s="299" t="e">
        <f ca="1">+IF(AND(ISNUMBER(OFFSET('Sanitation Data'!$E$10,0,10*ROW('Sanitation Data'!E175))),'Data Summary'!CR181="Yes"),OFFSET('Sanitation Data'!$E$10,0,10*ROW('Sanitation Data'!E175)),NA())</f>
        <v>#N/A</v>
      </c>
      <c r="AD181" s="299" t="e">
        <f ca="1">+IF(AND(ISNUMBER(OFFSET('Sanitation Data'!$E$11,0,10*ROW('Sanitation Data'!E175))),'Data Summary'!CS181="Yes"),OFFSET('Sanitation Data'!$E$11,0,10*ROW('Sanitation Data'!E175)),NA())</f>
        <v>#N/A</v>
      </c>
      <c r="AE181" s="299" t="e">
        <f ca="1">+IF(AND(ISNUMBER(OFFSET('Sanitation Data'!$E$12,0,10*ROW('Sanitation Data'!E175))),'Data Summary'!CT181="Yes"),OFFSET('Sanitation Data'!$E$12,0,10*ROW('Sanitation Data'!E175)),NA())</f>
        <v>#N/A</v>
      </c>
      <c r="AF181" s="299" t="e">
        <f ca="1">+IF(AND(ISNUMBER(OFFSET('Sanitation Data'!$F$4,0,10*ROW('Sanitation Data'!F175))),'Data Summary'!CU181="Yes"),100-OFFSET('Sanitation Data'!$F$4,0,10*ROW('Sanitation Data'!F175)),NA())</f>
        <v>#N/A</v>
      </c>
      <c r="AG181" s="299" t="e">
        <f ca="1">+IF(AND(ISNUMBER(OFFSET('Sanitation Data'!$F$6,0,10*ROW('Sanitation Data'!F175))),'Data Summary'!CV181="Yes"),OFFSET('Sanitation Data'!$F$6,0,10*ROW('Sanitation Data'!F175)),NA())</f>
        <v>#N/A</v>
      </c>
      <c r="AH181" s="299" t="e">
        <f ca="1">+IF(AND(ISNUMBER(OFFSET('Sanitation Data'!$F$10,0,10*ROW('Sanitation Data'!F175))),'Data Summary'!CW181="Yes"),OFFSET('Sanitation Data'!$F$10,0,10*ROW('Sanitation Data'!F175)),NA())</f>
        <v>#N/A</v>
      </c>
      <c r="AI181" s="299" t="e">
        <f ca="1">+IF(AND(ISNUMBER(OFFSET('Sanitation Data'!$F$11,0,10*ROW('Sanitation Data'!F175))),'Data Summary'!CX181="Yes"),OFFSET('Sanitation Data'!$F$11,0,10*ROW('Sanitation Data'!F175)),NA())</f>
        <v>#N/A</v>
      </c>
      <c r="AJ181" s="299" t="e">
        <f ca="1">+IF(AND(ISNUMBER(OFFSET('Sanitation Data'!$F$12,0,10*ROW('Sanitation Data'!F175))),'Data Summary'!CY181="Yes"),OFFSET('Sanitation Data'!$F$12,0,10*ROW('Sanitation Data'!F175)),NA())</f>
        <v>#N/A</v>
      </c>
      <c r="AK181" s="299" t="e">
        <f ca="1">+IF(AND(ISNUMBER(OFFSET('Sanitation Data'!$G$4,0,10*ROW('Sanitation Data'!G175))),'Data Summary'!CZ181="Yes"),100-OFFSET('Sanitation Data'!$G$4,0,10*ROW('Sanitation Data'!G175)),NA())</f>
        <v>#N/A</v>
      </c>
      <c r="AL181" s="299" t="e">
        <f ca="1">+IF(AND(ISNUMBER(OFFSET('Sanitation Data'!$G$6,0,10*ROW('Sanitation Data'!G175))),'Data Summary'!DA181="Yes"),OFFSET('Sanitation Data'!$G$6,0,10*ROW('Sanitation Data'!G175)),NA())</f>
        <v>#N/A</v>
      </c>
      <c r="AM181" s="299" t="e">
        <f ca="1">+IF(AND(ISNUMBER(OFFSET('Sanitation Data'!$G$10,0,10*ROW('Sanitation Data'!G175))),'Data Summary'!DB181="Yes"),OFFSET('Sanitation Data'!$G$10,0,10*ROW('Sanitation Data'!G175)),NA())</f>
        <v>#N/A</v>
      </c>
      <c r="AN181" s="299" t="e">
        <f ca="1">+IF(AND(ISNUMBER(OFFSET('Sanitation Data'!$G$11,0,10*ROW('Sanitation Data'!G175))),'Data Summary'!DC181="Yes"),OFFSET('Sanitation Data'!$G$11,0,10*ROW('Sanitation Data'!G175)),NA())</f>
        <v>#N/A</v>
      </c>
      <c r="AO181" s="299" t="e">
        <f ca="1">+IF(AND(ISNUMBER(OFFSET('Sanitation Data'!$G$12,0,10*ROW('Sanitation Data'!G175))),'Data Summary'!DD181="Yes"),OFFSET('Sanitation Data'!$G$12,0,10*ROW('Sanitation Data'!G175)),NA())</f>
        <v>#N/A</v>
      </c>
      <c r="AP181" s="299" t="e">
        <f ca="1">+IF(AND(ISNUMBER(OFFSET('Sanitation Data'!$H$4,0,10*ROW('Sanitation Data'!H175))),'Data Summary'!DE181="Yes"),100-OFFSET('Sanitation Data'!$H$4,0,10*ROW('Sanitation Data'!H175)),NA())</f>
        <v>#N/A</v>
      </c>
      <c r="AQ181" s="299" t="e">
        <f ca="1">+IF(AND(ISNUMBER(OFFSET('Sanitation Data'!$H$6,0,10*ROW('Sanitation Data'!H175))),'Data Summary'!DF181="Yes"),OFFSET('Sanitation Data'!$H$6,0,10*ROW('Sanitation Data'!H175)),NA())</f>
        <v>#N/A</v>
      </c>
      <c r="AR181" s="299" t="e">
        <f ca="1">+IF(AND(ISNUMBER(OFFSET('Sanitation Data'!$H$10,0,10*ROW('Sanitation Data'!H175))),'Data Summary'!DG181="Yes"),OFFSET('Sanitation Data'!$H$10,0,10*ROW('Sanitation Data'!H175)),NA())</f>
        <v>#N/A</v>
      </c>
      <c r="AS181" s="299" t="e">
        <f ca="1">+IF(AND(ISNUMBER(OFFSET('Sanitation Data'!$H$11,0,10*ROW('Sanitation Data'!H175))),'Data Summary'!DH181="Yes"),OFFSET('Sanitation Data'!$H$11,0,10*ROW('Sanitation Data'!H175)),NA())</f>
        <v>#N/A</v>
      </c>
      <c r="AT181" s="299" t="e">
        <f ca="1">+IF(AND(ISNUMBER(OFFSET('Sanitation Data'!$H$12,0,10*ROW('Sanitation Data'!H175))),'Data Summary'!DI181="Yes"),OFFSET('Sanitation Data'!$H$12,0,10*ROW('Sanitation Data'!H175)),NA())</f>
        <v>#N/A</v>
      </c>
      <c r="AU181" s="299" t="e">
        <f ca="1">+IF(AND(ISNUMBER(OFFSET('Sanitation Data'!$I$4,0,10*ROW('Sanitation Data'!I175))),'Data Summary'!DJ181="Yes"),100-OFFSET('Sanitation Data'!$I$4,0,10*ROW('Sanitation Data'!I175)),NA())</f>
        <v>#N/A</v>
      </c>
      <c r="AV181" s="299" t="e">
        <f ca="1">+IF(AND(ISNUMBER(OFFSET('Sanitation Data'!$I$6,0,10*ROW('Sanitation Data'!I175))),'Data Summary'!DK181="Yes"),OFFSET('Sanitation Data'!$I$6,0,10*ROW('Sanitation Data'!I175)),NA())</f>
        <v>#N/A</v>
      </c>
      <c r="AW181" s="299" t="e">
        <f ca="1">+IF(AND(ISNUMBER(OFFSET('Sanitation Data'!$I$10,0,10*ROW('Sanitation Data'!I175))),'Data Summary'!DL181="Yes"),OFFSET('Sanitation Data'!$I$10,0,10*ROW('Sanitation Data'!I175)),NA())</f>
        <v>#N/A</v>
      </c>
      <c r="AX181" s="299" t="e">
        <f ca="1">+IF(AND(ISNUMBER(OFFSET('Sanitation Data'!$I$11,0,10*ROW('Sanitation Data'!I175))),'Data Summary'!DM181="Yes"),OFFSET('Sanitation Data'!$I$11,0,10*ROW('Sanitation Data'!I175)),NA())</f>
        <v>#N/A</v>
      </c>
      <c r="AY181" s="299" t="e">
        <f ca="1">+IF(AND(ISNUMBER(OFFSET('Sanitation Data'!$I$12,0,10*ROW('Sanitation Data'!I175))),'Data Summary'!DN181="Yes"),OFFSET('Sanitation Data'!$I$12,0,10*ROW('Sanitation Data'!I175)),NA())</f>
        <v>#N/A</v>
      </c>
      <c r="AZ181" s="300" t="e">
        <f ca="1">+IF(AND(ISNUMBER(OFFSET('Hygiene Data'!$D$5,0,10*ROW('Hygiene Data'!D175))),'Data Summary'!DO181="Yes"),OFFSET('Hygiene Data'!$D$5,0,10*ROW('Hygiene Data'!D175)),NA())</f>
        <v>#N/A</v>
      </c>
      <c r="BA181" s="300" t="e">
        <f ca="1">+IF(AND(ISNUMBER(OFFSET('Hygiene Data'!$D$7,0,10*ROW('Hygiene Data'!D175))),'Data Summary'!DP181="Yes"),OFFSET('Hygiene Data'!$D$7,0,10*ROW('Hygiene Data'!D175)),NA())</f>
        <v>#N/A</v>
      </c>
      <c r="BB181" s="300" t="e">
        <f ca="1">+IF(AND(ISNUMBER(OFFSET('Hygiene Data'!$D$9,0,10*ROW('Hygiene Data'!D175))),'Data Summary'!DQ181="Yes"),OFFSET('Hygiene Data'!$D$9,0,10*ROW('Hygiene Data'!D175)),NA())</f>
        <v>#N/A</v>
      </c>
      <c r="BC181" s="300" t="e">
        <f ca="1">+IF(AND(ISNUMBER(OFFSET('Hygiene Data'!$E$5,0,10*ROW('Hygiene Data'!E175))),'Data Summary'!DR181="Yes"),OFFSET('Hygiene Data'!$E$5,0,10*ROW('Hygiene Data'!E175)),NA())</f>
        <v>#N/A</v>
      </c>
      <c r="BD181" s="300" t="e">
        <f ca="1">+IF(AND(ISNUMBER(OFFSET('Hygiene Data'!$E$7,0,10*ROW('Hygiene Data'!E175))),'Data Summary'!DS181="Yes"),OFFSET('Hygiene Data'!$E$7,0,10*ROW('Hygiene Data'!E175)),NA())</f>
        <v>#N/A</v>
      </c>
      <c r="BE181" s="300" t="e">
        <f ca="1">+IF(AND(ISNUMBER(OFFSET('Hygiene Data'!$E$9,0,10*ROW('Hygiene Data'!E175))),'Data Summary'!DT181="Yes"),OFFSET('Hygiene Data'!$E$9,0,10*ROW('Hygiene Data'!E175)),NA())</f>
        <v>#N/A</v>
      </c>
      <c r="BF181" s="300" t="e">
        <f ca="1">+IF(AND(ISNUMBER(OFFSET('Hygiene Data'!$F$5,0,10*ROW('Hygiene Data'!F175))),'Data Summary'!DU181="Yes"),OFFSET('Hygiene Data'!$F$5,0,10*ROW('Hygiene Data'!F175)),NA())</f>
        <v>#N/A</v>
      </c>
      <c r="BG181" s="300" t="e">
        <f ca="1">+IF(AND(ISNUMBER(OFFSET('Hygiene Data'!$F$7,0,10*ROW('Hygiene Data'!F175))),'Data Summary'!DV181="Yes"),OFFSET('Hygiene Data'!$F$7,0,10*ROW('Hygiene Data'!F175)),NA())</f>
        <v>#N/A</v>
      </c>
      <c r="BH181" s="300" t="e">
        <f ca="1">+IF(AND(ISNUMBER(OFFSET('Hygiene Data'!$F$9,0,10*ROW('Hygiene Data'!F175))),'Data Summary'!DW181="Yes"),OFFSET('Hygiene Data'!$F$9,0,10*ROW('Hygiene Data'!F175)),NA())</f>
        <v>#N/A</v>
      </c>
      <c r="BI181" s="300" t="e">
        <f ca="1">+IF(AND(ISNUMBER(OFFSET('Hygiene Data'!$G$5,0,10*ROW('Hygiene Data'!G175))),'Data Summary'!DX181="Yes"),OFFSET('Hygiene Data'!$G$5,0,10*ROW('Hygiene Data'!G175)),NA())</f>
        <v>#N/A</v>
      </c>
      <c r="BJ181" s="300" t="e">
        <f ca="1">+IF(AND(ISNUMBER(OFFSET('Hygiene Data'!$G$7,0,10*ROW('Hygiene Data'!G175))),'Data Summary'!DY181="Yes"),OFFSET('Hygiene Data'!$G$7,0,10*ROW('Hygiene Data'!G175)),NA())</f>
        <v>#N/A</v>
      </c>
      <c r="BK181" s="300" t="e">
        <f ca="1">+IF(AND(ISNUMBER(OFFSET('Hygiene Data'!$G$9,0,10*ROW('Hygiene Data'!G175))),'Data Summary'!DZ181="Yes"),OFFSET('Hygiene Data'!$G$9,0,10*ROW('Hygiene Data'!G175)),NA())</f>
        <v>#N/A</v>
      </c>
      <c r="BL181" s="300" t="e">
        <f ca="1">+IF(AND(ISNUMBER(OFFSET('Hygiene Data'!$H$5,0,10*ROW('Hygiene Data'!H175))),'Data Summary'!EA181="Yes"),OFFSET('Hygiene Data'!$H$5,0,10*ROW('Hygiene Data'!H175)),NA())</f>
        <v>#N/A</v>
      </c>
      <c r="BM181" s="300" t="e">
        <f ca="1">+IF(AND(ISNUMBER(OFFSET('Hygiene Data'!$H$7,0,10*ROW('Hygiene Data'!H175))),'Data Summary'!EB181="Yes"),OFFSET('Hygiene Data'!$H$7,0,10*ROW('Hygiene Data'!H175)),NA())</f>
        <v>#N/A</v>
      </c>
      <c r="BN181" s="300" t="e">
        <f ca="1">+IF(AND(ISNUMBER(OFFSET('Hygiene Data'!$H$9,0,10*ROW('Hygiene Data'!H175))),'Data Summary'!EC181="Yes"),OFFSET('Hygiene Data'!$H$9,0,10*ROW('Hygiene Data'!H175)),NA())</f>
        <v>#N/A</v>
      </c>
      <c r="BO181" s="300" t="e">
        <f ca="1">+IF(AND(ISNUMBER(OFFSET('Hygiene Data'!$I$5,0,10*ROW('Hygiene Data'!I175))),'Data Summary'!ED181="Yes"),OFFSET('Hygiene Data'!$I$5,0,10*ROW('Hygiene Data'!I175)),NA())</f>
        <v>#N/A</v>
      </c>
      <c r="BP181" s="300" t="e">
        <f ca="1">+IF(AND(ISNUMBER(OFFSET('Hygiene Data'!$I$7,0,10*ROW('Hygiene Data'!I175))),'Data Summary'!EE181="Yes"),OFFSET('Hygiene Data'!$I$7,0,10*ROW('Hygiene Data'!I175)),NA())</f>
        <v>#N/A</v>
      </c>
      <c r="BQ181" s="300" t="e">
        <f ca="1">+IF(AND(ISNUMBER(OFFSET('Hygiene Data'!$I$9,0,10*ROW('Hygiene Data'!I175))),'Data Summary'!EF181="Yes"),OFFSET('Hygiene Data'!$I$9,0,10*ROW('Hygiene Data'!I175)),NA())</f>
        <v>#N/A</v>
      </c>
    </row>
    <row r="182" spans="1:69" x14ac:dyDescent="0.2">
      <c r="A182" s="296" t="e">
        <f ca="1">+RIGHT('Data Summary'!A182,LEN('Data Summary'!A182)-9)</f>
        <v>#VALUE!</v>
      </c>
      <c r="B182" s="270" t="str">
        <f ca="1">+IF(ISTEXT('Data Summary'!B182),'Data Summary'!B182,"")</f>
        <v/>
      </c>
      <c r="C182" s="297" t="e">
        <f ca="1">+VALUE('Data Summary'!C182)</f>
        <v>#VALUE!</v>
      </c>
      <c r="D182" s="298" t="e">
        <f ca="1">+IF(AND(ISNUMBER(OFFSET('Water Data'!$D$4,0,10*ROW('Water Data'!D176))),'Data Summary'!BS182="Yes"),100-OFFSET('Water Data'!$D$4,0,10*ROW('Water Data'!D176)),NA())</f>
        <v>#N/A</v>
      </c>
      <c r="E182" s="298" t="e">
        <f ca="1">+IF(AND(ISNUMBER(OFFSET('Water Data'!$D$6,0,10*ROW('Water Data'!D176))),'Data Summary'!BT182="Yes"),OFFSET('Water Data'!$D$6,0,10*ROW('Water Data'!D176)),NA())</f>
        <v>#N/A</v>
      </c>
      <c r="F182" s="298" t="e">
        <f ca="1">+IF(AND(ISNUMBER(OFFSET('Water Data'!$D$9,0,10*ROW('Water Data'!D176))),'Data Summary'!BU182="Yes"),OFFSET('Water Data'!$D$9,0,10*ROW('Water Data'!D176)),NA())</f>
        <v>#N/A</v>
      </c>
      <c r="G182" s="298" t="e">
        <f ca="1">+IF(AND(ISNUMBER(OFFSET('Water Data'!$E$4,0,10*ROW('Water Data'!E176))),'Data Summary'!BV182="Yes"),100-OFFSET('Water Data'!$E$4,0,10*ROW('Water Data'!E176)),NA())</f>
        <v>#N/A</v>
      </c>
      <c r="H182" s="298" t="e">
        <f ca="1">+IF(AND(ISNUMBER(OFFSET('Water Data'!$E$6,0,10*ROW('Water Data'!E176))),'Data Summary'!BW182="Yes"),OFFSET('Water Data'!$E$6,0,10*ROW('Water Data'!E176)),NA())</f>
        <v>#N/A</v>
      </c>
      <c r="I182" s="298" t="e">
        <f ca="1">+IF(AND(ISNUMBER(OFFSET('Water Data'!$E$9,0,10*ROW('Water Data'!E176))),'Data Summary'!BX182="Yes"),OFFSET('Water Data'!$E$9,0,10*ROW('Water Data'!E176)),NA())</f>
        <v>#N/A</v>
      </c>
      <c r="J182" s="298" t="e">
        <f ca="1">+IF(AND(ISNUMBER(OFFSET('Water Data'!$F$4,0,10*ROW('Water Data'!F176))),'Data Summary'!BY182="Yes"),100-OFFSET('Water Data'!$F$4,0,10*ROW('Water Data'!F176)),NA())</f>
        <v>#N/A</v>
      </c>
      <c r="K182" s="298" t="e">
        <f ca="1">+IF(AND(ISNUMBER(OFFSET('Water Data'!$F$6,0,10*ROW('Water Data'!F176))),'Data Summary'!BZ182="Yes"),OFFSET('Water Data'!$F$6,0,10*ROW('Water Data'!F176)),NA())</f>
        <v>#N/A</v>
      </c>
      <c r="L182" s="298" t="e">
        <f ca="1">+IF(AND(ISNUMBER(OFFSET('Water Data'!$F$9,0,10*ROW('Water Data'!F176))),'Data Summary'!CA182="Yes"),OFFSET('Water Data'!$F$9,0,10*ROW('Water Data'!F176)),NA())</f>
        <v>#N/A</v>
      </c>
      <c r="M182" s="298" t="e">
        <f ca="1">+IF(AND(ISNUMBER(OFFSET('Water Data'!$G$4,0,10*ROW('Water Data'!G176))),'Data Summary'!CB182="Yes"),100-OFFSET('Water Data'!$G$4,0,10*ROW('Water Data'!G176)),NA())</f>
        <v>#N/A</v>
      </c>
      <c r="N182" s="298" t="e">
        <f ca="1">+IF(AND(ISNUMBER(OFFSET('Water Data'!$G$6,0,10*ROW('Water Data'!G176))),'Data Summary'!CC182="Yes"),OFFSET('Water Data'!$G$6,0,10*ROW('Water Data'!G176)),NA())</f>
        <v>#N/A</v>
      </c>
      <c r="O182" s="298" t="e">
        <f ca="1">+IF(AND(ISNUMBER(OFFSET('Water Data'!$G$9,0,10*ROW('Water Data'!G176))),'Data Summary'!CD182="Yes"),OFFSET('Water Data'!$G$9,0,10*ROW('Water Data'!G176)),NA())</f>
        <v>#N/A</v>
      </c>
      <c r="P182" s="298" t="e">
        <f ca="1">+IF(AND(ISNUMBER(OFFSET('Water Data'!$H$4,0,10*ROW('Water Data'!H176))),'Data Summary'!CE182="Yes"),100-OFFSET('Water Data'!$H$4,0,10*ROW('Water Data'!H176)),NA())</f>
        <v>#N/A</v>
      </c>
      <c r="Q182" s="298" t="e">
        <f ca="1">+IF(AND(ISNUMBER(OFFSET('Water Data'!$H$6,0,10*ROW('Water Data'!H176))),'Data Summary'!CF182="Yes"),OFFSET('Water Data'!$H$6,0,10*ROW('Water Data'!H176)),NA())</f>
        <v>#N/A</v>
      </c>
      <c r="R182" s="298" t="e">
        <f ca="1">+IF(AND(ISNUMBER(OFFSET('Water Data'!$H$9,0,10*ROW('Water Data'!H176))),'Data Summary'!CG182="Yes"),OFFSET('Water Data'!$H$9,0,10*ROW('Water Data'!H176)),NA())</f>
        <v>#N/A</v>
      </c>
      <c r="S182" s="298" t="e">
        <f ca="1">+IF(AND(ISNUMBER(OFFSET('Water Data'!$I$4,0,10*ROW('Water Data'!I176))),'Data Summary'!CH182="Yes"),100-OFFSET('Water Data'!$I$4,0,10*ROW('Water Data'!I176)),NA())</f>
        <v>#N/A</v>
      </c>
      <c r="T182" s="298" t="e">
        <f ca="1">+IF(AND(ISNUMBER(OFFSET('Water Data'!$I$6,0,10*ROW('Water Data'!I176))),'Data Summary'!CI182="Yes"),OFFSET('Water Data'!$I$6,0,10*ROW('Water Data'!I176)),NA())</f>
        <v>#N/A</v>
      </c>
      <c r="U182" s="298" t="e">
        <f ca="1">+IF(AND(ISNUMBER(OFFSET('Water Data'!$I$9,0,10*ROW('Water Data'!I176))),'Data Summary'!CJ182="Yes"),OFFSET('Water Data'!$I$9,0,10*ROW('Water Data'!I176)),NA())</f>
        <v>#N/A</v>
      </c>
      <c r="V182" s="299" t="e">
        <f ca="1">+IF(AND(ISNUMBER(OFFSET('Sanitation Data'!$D$4,0,10*ROW('Sanitation Data'!D176))),'Data Summary'!CK182="Yes"),100-OFFSET('Sanitation Data'!$D$4,0,10*ROW('Sanitation Data'!D176)),NA())</f>
        <v>#N/A</v>
      </c>
      <c r="W182" s="299" t="e">
        <f ca="1">+IF(AND(ISNUMBER(OFFSET('Sanitation Data'!$D$6,0,10*ROW('Sanitation Data'!D176))),'Data Summary'!CL182="Yes"),OFFSET('Sanitation Data'!$D$6,0,10*ROW('Sanitation Data'!D176)),NA())</f>
        <v>#N/A</v>
      </c>
      <c r="X182" s="299" t="e">
        <f ca="1">+IF(AND(ISNUMBER(OFFSET('Sanitation Data'!$D$10,0,10*ROW('Sanitation Data'!D176))),'Data Summary'!CM182="Yes"),OFFSET('Sanitation Data'!$D$10,0,10*ROW('Sanitation Data'!D176)),NA())</f>
        <v>#N/A</v>
      </c>
      <c r="Y182" s="299" t="e">
        <f ca="1">+IF(AND(ISNUMBER(OFFSET('Sanitation Data'!$D$11,0,10*ROW('Sanitation Data'!D176))),'Data Summary'!CN182="Yes"),OFFSET('Sanitation Data'!$D$11,0,10*ROW('Sanitation Data'!D176)),NA())</f>
        <v>#N/A</v>
      </c>
      <c r="Z182" s="299" t="e">
        <f ca="1">+IF(AND(ISNUMBER(OFFSET('Sanitation Data'!$D$12,0,10*ROW('Sanitation Data'!D176))),'Data Summary'!CO182="Yes"),OFFSET('Sanitation Data'!$D$12,0,10*ROW('Sanitation Data'!D176)),NA())</f>
        <v>#N/A</v>
      </c>
      <c r="AA182" s="299" t="e">
        <f ca="1">+IF(AND(ISNUMBER(OFFSET('Sanitation Data'!$E$4,0,10*ROW('Sanitation Data'!E176))),'Data Summary'!CP182="Yes"),100-OFFSET('Sanitation Data'!$E$4,0,10*ROW('Sanitation Data'!E176)),NA())</f>
        <v>#N/A</v>
      </c>
      <c r="AB182" s="299" t="e">
        <f ca="1">+IF(AND(ISNUMBER(OFFSET('Sanitation Data'!$E$6,0,10*ROW('Sanitation Data'!E176))),'Data Summary'!CQ182="Yes"),OFFSET('Sanitation Data'!$E$6,0,10*ROW('Sanitation Data'!E176)),NA())</f>
        <v>#N/A</v>
      </c>
      <c r="AC182" s="299" t="e">
        <f ca="1">+IF(AND(ISNUMBER(OFFSET('Sanitation Data'!$E$10,0,10*ROW('Sanitation Data'!E176))),'Data Summary'!CR182="Yes"),OFFSET('Sanitation Data'!$E$10,0,10*ROW('Sanitation Data'!E176)),NA())</f>
        <v>#N/A</v>
      </c>
      <c r="AD182" s="299" t="e">
        <f ca="1">+IF(AND(ISNUMBER(OFFSET('Sanitation Data'!$E$11,0,10*ROW('Sanitation Data'!E176))),'Data Summary'!CS182="Yes"),OFFSET('Sanitation Data'!$E$11,0,10*ROW('Sanitation Data'!E176)),NA())</f>
        <v>#N/A</v>
      </c>
      <c r="AE182" s="299" t="e">
        <f ca="1">+IF(AND(ISNUMBER(OFFSET('Sanitation Data'!$E$12,0,10*ROW('Sanitation Data'!E176))),'Data Summary'!CT182="Yes"),OFFSET('Sanitation Data'!$E$12,0,10*ROW('Sanitation Data'!E176)),NA())</f>
        <v>#N/A</v>
      </c>
      <c r="AF182" s="299" t="e">
        <f ca="1">+IF(AND(ISNUMBER(OFFSET('Sanitation Data'!$F$4,0,10*ROW('Sanitation Data'!F176))),'Data Summary'!CU182="Yes"),100-OFFSET('Sanitation Data'!$F$4,0,10*ROW('Sanitation Data'!F176)),NA())</f>
        <v>#N/A</v>
      </c>
      <c r="AG182" s="299" t="e">
        <f ca="1">+IF(AND(ISNUMBER(OFFSET('Sanitation Data'!$F$6,0,10*ROW('Sanitation Data'!F176))),'Data Summary'!CV182="Yes"),OFFSET('Sanitation Data'!$F$6,0,10*ROW('Sanitation Data'!F176)),NA())</f>
        <v>#N/A</v>
      </c>
      <c r="AH182" s="299" t="e">
        <f ca="1">+IF(AND(ISNUMBER(OFFSET('Sanitation Data'!$F$10,0,10*ROW('Sanitation Data'!F176))),'Data Summary'!CW182="Yes"),OFFSET('Sanitation Data'!$F$10,0,10*ROW('Sanitation Data'!F176)),NA())</f>
        <v>#N/A</v>
      </c>
      <c r="AI182" s="299" t="e">
        <f ca="1">+IF(AND(ISNUMBER(OFFSET('Sanitation Data'!$F$11,0,10*ROW('Sanitation Data'!F176))),'Data Summary'!CX182="Yes"),OFFSET('Sanitation Data'!$F$11,0,10*ROW('Sanitation Data'!F176)),NA())</f>
        <v>#N/A</v>
      </c>
      <c r="AJ182" s="299" t="e">
        <f ca="1">+IF(AND(ISNUMBER(OFFSET('Sanitation Data'!$F$12,0,10*ROW('Sanitation Data'!F176))),'Data Summary'!CY182="Yes"),OFFSET('Sanitation Data'!$F$12,0,10*ROW('Sanitation Data'!F176)),NA())</f>
        <v>#N/A</v>
      </c>
      <c r="AK182" s="299" t="e">
        <f ca="1">+IF(AND(ISNUMBER(OFFSET('Sanitation Data'!$G$4,0,10*ROW('Sanitation Data'!G176))),'Data Summary'!CZ182="Yes"),100-OFFSET('Sanitation Data'!$G$4,0,10*ROW('Sanitation Data'!G176)),NA())</f>
        <v>#N/A</v>
      </c>
      <c r="AL182" s="299" t="e">
        <f ca="1">+IF(AND(ISNUMBER(OFFSET('Sanitation Data'!$G$6,0,10*ROW('Sanitation Data'!G176))),'Data Summary'!DA182="Yes"),OFFSET('Sanitation Data'!$G$6,0,10*ROW('Sanitation Data'!G176)),NA())</f>
        <v>#N/A</v>
      </c>
      <c r="AM182" s="299" t="e">
        <f ca="1">+IF(AND(ISNUMBER(OFFSET('Sanitation Data'!$G$10,0,10*ROW('Sanitation Data'!G176))),'Data Summary'!DB182="Yes"),OFFSET('Sanitation Data'!$G$10,0,10*ROW('Sanitation Data'!G176)),NA())</f>
        <v>#N/A</v>
      </c>
      <c r="AN182" s="299" t="e">
        <f ca="1">+IF(AND(ISNUMBER(OFFSET('Sanitation Data'!$G$11,0,10*ROW('Sanitation Data'!G176))),'Data Summary'!DC182="Yes"),OFFSET('Sanitation Data'!$G$11,0,10*ROW('Sanitation Data'!G176)),NA())</f>
        <v>#N/A</v>
      </c>
      <c r="AO182" s="299" t="e">
        <f ca="1">+IF(AND(ISNUMBER(OFFSET('Sanitation Data'!$G$12,0,10*ROW('Sanitation Data'!G176))),'Data Summary'!DD182="Yes"),OFFSET('Sanitation Data'!$G$12,0,10*ROW('Sanitation Data'!G176)),NA())</f>
        <v>#N/A</v>
      </c>
      <c r="AP182" s="299" t="e">
        <f ca="1">+IF(AND(ISNUMBER(OFFSET('Sanitation Data'!$H$4,0,10*ROW('Sanitation Data'!H176))),'Data Summary'!DE182="Yes"),100-OFFSET('Sanitation Data'!$H$4,0,10*ROW('Sanitation Data'!H176)),NA())</f>
        <v>#N/A</v>
      </c>
      <c r="AQ182" s="299" t="e">
        <f ca="1">+IF(AND(ISNUMBER(OFFSET('Sanitation Data'!$H$6,0,10*ROW('Sanitation Data'!H176))),'Data Summary'!DF182="Yes"),OFFSET('Sanitation Data'!$H$6,0,10*ROW('Sanitation Data'!H176)),NA())</f>
        <v>#N/A</v>
      </c>
      <c r="AR182" s="299" t="e">
        <f ca="1">+IF(AND(ISNUMBER(OFFSET('Sanitation Data'!$H$10,0,10*ROW('Sanitation Data'!H176))),'Data Summary'!DG182="Yes"),OFFSET('Sanitation Data'!$H$10,0,10*ROW('Sanitation Data'!H176)),NA())</f>
        <v>#N/A</v>
      </c>
      <c r="AS182" s="299" t="e">
        <f ca="1">+IF(AND(ISNUMBER(OFFSET('Sanitation Data'!$H$11,0,10*ROW('Sanitation Data'!H176))),'Data Summary'!DH182="Yes"),OFFSET('Sanitation Data'!$H$11,0,10*ROW('Sanitation Data'!H176)),NA())</f>
        <v>#N/A</v>
      </c>
      <c r="AT182" s="299" t="e">
        <f ca="1">+IF(AND(ISNUMBER(OFFSET('Sanitation Data'!$H$12,0,10*ROW('Sanitation Data'!H176))),'Data Summary'!DI182="Yes"),OFFSET('Sanitation Data'!$H$12,0,10*ROW('Sanitation Data'!H176)),NA())</f>
        <v>#N/A</v>
      </c>
      <c r="AU182" s="299" t="e">
        <f ca="1">+IF(AND(ISNUMBER(OFFSET('Sanitation Data'!$I$4,0,10*ROW('Sanitation Data'!I176))),'Data Summary'!DJ182="Yes"),100-OFFSET('Sanitation Data'!$I$4,0,10*ROW('Sanitation Data'!I176)),NA())</f>
        <v>#N/A</v>
      </c>
      <c r="AV182" s="299" t="e">
        <f ca="1">+IF(AND(ISNUMBER(OFFSET('Sanitation Data'!$I$6,0,10*ROW('Sanitation Data'!I176))),'Data Summary'!DK182="Yes"),OFFSET('Sanitation Data'!$I$6,0,10*ROW('Sanitation Data'!I176)),NA())</f>
        <v>#N/A</v>
      </c>
      <c r="AW182" s="299" t="e">
        <f ca="1">+IF(AND(ISNUMBER(OFFSET('Sanitation Data'!$I$10,0,10*ROW('Sanitation Data'!I176))),'Data Summary'!DL182="Yes"),OFFSET('Sanitation Data'!$I$10,0,10*ROW('Sanitation Data'!I176)),NA())</f>
        <v>#N/A</v>
      </c>
      <c r="AX182" s="299" t="e">
        <f ca="1">+IF(AND(ISNUMBER(OFFSET('Sanitation Data'!$I$11,0,10*ROW('Sanitation Data'!I176))),'Data Summary'!DM182="Yes"),OFFSET('Sanitation Data'!$I$11,0,10*ROW('Sanitation Data'!I176)),NA())</f>
        <v>#N/A</v>
      </c>
      <c r="AY182" s="299" t="e">
        <f ca="1">+IF(AND(ISNUMBER(OFFSET('Sanitation Data'!$I$12,0,10*ROW('Sanitation Data'!I176))),'Data Summary'!DN182="Yes"),OFFSET('Sanitation Data'!$I$12,0,10*ROW('Sanitation Data'!I176)),NA())</f>
        <v>#N/A</v>
      </c>
      <c r="AZ182" s="300" t="e">
        <f ca="1">+IF(AND(ISNUMBER(OFFSET('Hygiene Data'!$D$5,0,10*ROW('Hygiene Data'!D176))),'Data Summary'!DO182="Yes"),OFFSET('Hygiene Data'!$D$5,0,10*ROW('Hygiene Data'!D176)),NA())</f>
        <v>#N/A</v>
      </c>
      <c r="BA182" s="300" t="e">
        <f ca="1">+IF(AND(ISNUMBER(OFFSET('Hygiene Data'!$D$7,0,10*ROW('Hygiene Data'!D176))),'Data Summary'!DP182="Yes"),OFFSET('Hygiene Data'!$D$7,0,10*ROW('Hygiene Data'!D176)),NA())</f>
        <v>#N/A</v>
      </c>
      <c r="BB182" s="300" t="e">
        <f ca="1">+IF(AND(ISNUMBER(OFFSET('Hygiene Data'!$D$9,0,10*ROW('Hygiene Data'!D176))),'Data Summary'!DQ182="Yes"),OFFSET('Hygiene Data'!$D$9,0,10*ROW('Hygiene Data'!D176)),NA())</f>
        <v>#N/A</v>
      </c>
      <c r="BC182" s="300" t="e">
        <f ca="1">+IF(AND(ISNUMBER(OFFSET('Hygiene Data'!$E$5,0,10*ROW('Hygiene Data'!E176))),'Data Summary'!DR182="Yes"),OFFSET('Hygiene Data'!$E$5,0,10*ROW('Hygiene Data'!E176)),NA())</f>
        <v>#N/A</v>
      </c>
      <c r="BD182" s="300" t="e">
        <f ca="1">+IF(AND(ISNUMBER(OFFSET('Hygiene Data'!$E$7,0,10*ROW('Hygiene Data'!E176))),'Data Summary'!DS182="Yes"),OFFSET('Hygiene Data'!$E$7,0,10*ROW('Hygiene Data'!E176)),NA())</f>
        <v>#N/A</v>
      </c>
      <c r="BE182" s="300" t="e">
        <f ca="1">+IF(AND(ISNUMBER(OFFSET('Hygiene Data'!$E$9,0,10*ROW('Hygiene Data'!E176))),'Data Summary'!DT182="Yes"),OFFSET('Hygiene Data'!$E$9,0,10*ROW('Hygiene Data'!E176)),NA())</f>
        <v>#N/A</v>
      </c>
      <c r="BF182" s="300" t="e">
        <f ca="1">+IF(AND(ISNUMBER(OFFSET('Hygiene Data'!$F$5,0,10*ROW('Hygiene Data'!F176))),'Data Summary'!DU182="Yes"),OFFSET('Hygiene Data'!$F$5,0,10*ROW('Hygiene Data'!F176)),NA())</f>
        <v>#N/A</v>
      </c>
      <c r="BG182" s="300" t="e">
        <f ca="1">+IF(AND(ISNUMBER(OFFSET('Hygiene Data'!$F$7,0,10*ROW('Hygiene Data'!F176))),'Data Summary'!DV182="Yes"),OFFSET('Hygiene Data'!$F$7,0,10*ROW('Hygiene Data'!F176)),NA())</f>
        <v>#N/A</v>
      </c>
      <c r="BH182" s="300" t="e">
        <f ca="1">+IF(AND(ISNUMBER(OFFSET('Hygiene Data'!$F$9,0,10*ROW('Hygiene Data'!F176))),'Data Summary'!DW182="Yes"),OFFSET('Hygiene Data'!$F$9,0,10*ROW('Hygiene Data'!F176)),NA())</f>
        <v>#N/A</v>
      </c>
      <c r="BI182" s="300" t="e">
        <f ca="1">+IF(AND(ISNUMBER(OFFSET('Hygiene Data'!$G$5,0,10*ROW('Hygiene Data'!G176))),'Data Summary'!DX182="Yes"),OFFSET('Hygiene Data'!$G$5,0,10*ROW('Hygiene Data'!G176)),NA())</f>
        <v>#N/A</v>
      </c>
      <c r="BJ182" s="300" t="e">
        <f ca="1">+IF(AND(ISNUMBER(OFFSET('Hygiene Data'!$G$7,0,10*ROW('Hygiene Data'!G176))),'Data Summary'!DY182="Yes"),OFFSET('Hygiene Data'!$G$7,0,10*ROW('Hygiene Data'!G176)),NA())</f>
        <v>#N/A</v>
      </c>
      <c r="BK182" s="300" t="e">
        <f ca="1">+IF(AND(ISNUMBER(OFFSET('Hygiene Data'!$G$9,0,10*ROW('Hygiene Data'!G176))),'Data Summary'!DZ182="Yes"),OFFSET('Hygiene Data'!$G$9,0,10*ROW('Hygiene Data'!G176)),NA())</f>
        <v>#N/A</v>
      </c>
      <c r="BL182" s="300" t="e">
        <f ca="1">+IF(AND(ISNUMBER(OFFSET('Hygiene Data'!$H$5,0,10*ROW('Hygiene Data'!H176))),'Data Summary'!EA182="Yes"),OFFSET('Hygiene Data'!$H$5,0,10*ROW('Hygiene Data'!H176)),NA())</f>
        <v>#N/A</v>
      </c>
      <c r="BM182" s="300" t="e">
        <f ca="1">+IF(AND(ISNUMBER(OFFSET('Hygiene Data'!$H$7,0,10*ROW('Hygiene Data'!H176))),'Data Summary'!EB182="Yes"),OFFSET('Hygiene Data'!$H$7,0,10*ROW('Hygiene Data'!H176)),NA())</f>
        <v>#N/A</v>
      </c>
      <c r="BN182" s="300" t="e">
        <f ca="1">+IF(AND(ISNUMBER(OFFSET('Hygiene Data'!$H$9,0,10*ROW('Hygiene Data'!H176))),'Data Summary'!EC182="Yes"),OFFSET('Hygiene Data'!$H$9,0,10*ROW('Hygiene Data'!H176)),NA())</f>
        <v>#N/A</v>
      </c>
      <c r="BO182" s="300" t="e">
        <f ca="1">+IF(AND(ISNUMBER(OFFSET('Hygiene Data'!$I$5,0,10*ROW('Hygiene Data'!I176))),'Data Summary'!ED182="Yes"),OFFSET('Hygiene Data'!$I$5,0,10*ROW('Hygiene Data'!I176)),NA())</f>
        <v>#N/A</v>
      </c>
      <c r="BP182" s="300" t="e">
        <f ca="1">+IF(AND(ISNUMBER(OFFSET('Hygiene Data'!$I$7,0,10*ROW('Hygiene Data'!I176))),'Data Summary'!EE182="Yes"),OFFSET('Hygiene Data'!$I$7,0,10*ROW('Hygiene Data'!I176)),NA())</f>
        <v>#N/A</v>
      </c>
      <c r="BQ182" s="300" t="e">
        <f ca="1">+IF(AND(ISNUMBER(OFFSET('Hygiene Data'!$I$9,0,10*ROW('Hygiene Data'!I176))),'Data Summary'!EF182="Yes"),OFFSET('Hygiene Data'!$I$9,0,10*ROW('Hygiene Data'!I176)),NA())</f>
        <v>#N/A</v>
      </c>
    </row>
    <row r="183" spans="1:69" x14ac:dyDescent="0.2">
      <c r="A183" s="296" t="e">
        <f ca="1">+RIGHT('Data Summary'!A183,LEN('Data Summary'!A183)-9)</f>
        <v>#VALUE!</v>
      </c>
      <c r="B183" s="270" t="str">
        <f ca="1">+IF(ISTEXT('Data Summary'!B183),'Data Summary'!B183,"")</f>
        <v/>
      </c>
      <c r="C183" s="297" t="e">
        <f ca="1">+VALUE('Data Summary'!C183)</f>
        <v>#VALUE!</v>
      </c>
      <c r="D183" s="298" t="e">
        <f ca="1">+IF(AND(ISNUMBER(OFFSET('Water Data'!$D$4,0,10*ROW('Water Data'!D177))),'Data Summary'!BS183="Yes"),100-OFFSET('Water Data'!$D$4,0,10*ROW('Water Data'!D177)),NA())</f>
        <v>#N/A</v>
      </c>
      <c r="E183" s="298" t="e">
        <f ca="1">+IF(AND(ISNUMBER(OFFSET('Water Data'!$D$6,0,10*ROW('Water Data'!D177))),'Data Summary'!BT183="Yes"),OFFSET('Water Data'!$D$6,0,10*ROW('Water Data'!D177)),NA())</f>
        <v>#N/A</v>
      </c>
      <c r="F183" s="298" t="e">
        <f ca="1">+IF(AND(ISNUMBER(OFFSET('Water Data'!$D$9,0,10*ROW('Water Data'!D177))),'Data Summary'!BU183="Yes"),OFFSET('Water Data'!$D$9,0,10*ROW('Water Data'!D177)),NA())</f>
        <v>#N/A</v>
      </c>
      <c r="G183" s="298" t="e">
        <f ca="1">+IF(AND(ISNUMBER(OFFSET('Water Data'!$E$4,0,10*ROW('Water Data'!E177))),'Data Summary'!BV183="Yes"),100-OFFSET('Water Data'!$E$4,0,10*ROW('Water Data'!E177)),NA())</f>
        <v>#N/A</v>
      </c>
      <c r="H183" s="298" t="e">
        <f ca="1">+IF(AND(ISNUMBER(OFFSET('Water Data'!$E$6,0,10*ROW('Water Data'!E177))),'Data Summary'!BW183="Yes"),OFFSET('Water Data'!$E$6,0,10*ROW('Water Data'!E177)),NA())</f>
        <v>#N/A</v>
      </c>
      <c r="I183" s="298" t="e">
        <f ca="1">+IF(AND(ISNUMBER(OFFSET('Water Data'!$E$9,0,10*ROW('Water Data'!E177))),'Data Summary'!BX183="Yes"),OFFSET('Water Data'!$E$9,0,10*ROW('Water Data'!E177)),NA())</f>
        <v>#N/A</v>
      </c>
      <c r="J183" s="298" t="e">
        <f ca="1">+IF(AND(ISNUMBER(OFFSET('Water Data'!$F$4,0,10*ROW('Water Data'!F177))),'Data Summary'!BY183="Yes"),100-OFFSET('Water Data'!$F$4,0,10*ROW('Water Data'!F177)),NA())</f>
        <v>#N/A</v>
      </c>
      <c r="K183" s="298" t="e">
        <f ca="1">+IF(AND(ISNUMBER(OFFSET('Water Data'!$F$6,0,10*ROW('Water Data'!F177))),'Data Summary'!BZ183="Yes"),OFFSET('Water Data'!$F$6,0,10*ROW('Water Data'!F177)),NA())</f>
        <v>#N/A</v>
      </c>
      <c r="L183" s="298" t="e">
        <f ca="1">+IF(AND(ISNUMBER(OFFSET('Water Data'!$F$9,0,10*ROW('Water Data'!F177))),'Data Summary'!CA183="Yes"),OFFSET('Water Data'!$F$9,0,10*ROW('Water Data'!F177)),NA())</f>
        <v>#N/A</v>
      </c>
      <c r="M183" s="298" t="e">
        <f ca="1">+IF(AND(ISNUMBER(OFFSET('Water Data'!$G$4,0,10*ROW('Water Data'!G177))),'Data Summary'!CB183="Yes"),100-OFFSET('Water Data'!$G$4,0,10*ROW('Water Data'!G177)),NA())</f>
        <v>#N/A</v>
      </c>
      <c r="N183" s="298" t="e">
        <f ca="1">+IF(AND(ISNUMBER(OFFSET('Water Data'!$G$6,0,10*ROW('Water Data'!G177))),'Data Summary'!CC183="Yes"),OFFSET('Water Data'!$G$6,0,10*ROW('Water Data'!G177)),NA())</f>
        <v>#N/A</v>
      </c>
      <c r="O183" s="298" t="e">
        <f ca="1">+IF(AND(ISNUMBER(OFFSET('Water Data'!$G$9,0,10*ROW('Water Data'!G177))),'Data Summary'!CD183="Yes"),OFFSET('Water Data'!$G$9,0,10*ROW('Water Data'!G177)),NA())</f>
        <v>#N/A</v>
      </c>
      <c r="P183" s="298" t="e">
        <f ca="1">+IF(AND(ISNUMBER(OFFSET('Water Data'!$H$4,0,10*ROW('Water Data'!H177))),'Data Summary'!CE183="Yes"),100-OFFSET('Water Data'!$H$4,0,10*ROW('Water Data'!H177)),NA())</f>
        <v>#N/A</v>
      </c>
      <c r="Q183" s="298" t="e">
        <f ca="1">+IF(AND(ISNUMBER(OFFSET('Water Data'!$H$6,0,10*ROW('Water Data'!H177))),'Data Summary'!CF183="Yes"),OFFSET('Water Data'!$H$6,0,10*ROW('Water Data'!H177)),NA())</f>
        <v>#N/A</v>
      </c>
      <c r="R183" s="298" t="e">
        <f ca="1">+IF(AND(ISNUMBER(OFFSET('Water Data'!$H$9,0,10*ROW('Water Data'!H177))),'Data Summary'!CG183="Yes"),OFFSET('Water Data'!$H$9,0,10*ROW('Water Data'!H177)),NA())</f>
        <v>#N/A</v>
      </c>
      <c r="S183" s="298" t="e">
        <f ca="1">+IF(AND(ISNUMBER(OFFSET('Water Data'!$I$4,0,10*ROW('Water Data'!I177))),'Data Summary'!CH183="Yes"),100-OFFSET('Water Data'!$I$4,0,10*ROW('Water Data'!I177)),NA())</f>
        <v>#N/A</v>
      </c>
      <c r="T183" s="298" t="e">
        <f ca="1">+IF(AND(ISNUMBER(OFFSET('Water Data'!$I$6,0,10*ROW('Water Data'!I177))),'Data Summary'!CI183="Yes"),OFFSET('Water Data'!$I$6,0,10*ROW('Water Data'!I177)),NA())</f>
        <v>#N/A</v>
      </c>
      <c r="U183" s="298" t="e">
        <f ca="1">+IF(AND(ISNUMBER(OFFSET('Water Data'!$I$9,0,10*ROW('Water Data'!I177))),'Data Summary'!CJ183="Yes"),OFFSET('Water Data'!$I$9,0,10*ROW('Water Data'!I177)),NA())</f>
        <v>#N/A</v>
      </c>
      <c r="V183" s="299" t="e">
        <f ca="1">+IF(AND(ISNUMBER(OFFSET('Sanitation Data'!$D$4,0,10*ROW('Sanitation Data'!D177))),'Data Summary'!CK183="Yes"),100-OFFSET('Sanitation Data'!$D$4,0,10*ROW('Sanitation Data'!D177)),NA())</f>
        <v>#N/A</v>
      </c>
      <c r="W183" s="299" t="e">
        <f ca="1">+IF(AND(ISNUMBER(OFFSET('Sanitation Data'!$D$6,0,10*ROW('Sanitation Data'!D177))),'Data Summary'!CL183="Yes"),OFFSET('Sanitation Data'!$D$6,0,10*ROW('Sanitation Data'!D177)),NA())</f>
        <v>#N/A</v>
      </c>
      <c r="X183" s="299" t="e">
        <f ca="1">+IF(AND(ISNUMBER(OFFSET('Sanitation Data'!$D$10,0,10*ROW('Sanitation Data'!D177))),'Data Summary'!CM183="Yes"),OFFSET('Sanitation Data'!$D$10,0,10*ROW('Sanitation Data'!D177)),NA())</f>
        <v>#N/A</v>
      </c>
      <c r="Y183" s="299" t="e">
        <f ca="1">+IF(AND(ISNUMBER(OFFSET('Sanitation Data'!$D$11,0,10*ROW('Sanitation Data'!D177))),'Data Summary'!CN183="Yes"),OFFSET('Sanitation Data'!$D$11,0,10*ROW('Sanitation Data'!D177)),NA())</f>
        <v>#N/A</v>
      </c>
      <c r="Z183" s="299" t="e">
        <f ca="1">+IF(AND(ISNUMBER(OFFSET('Sanitation Data'!$D$12,0,10*ROW('Sanitation Data'!D177))),'Data Summary'!CO183="Yes"),OFFSET('Sanitation Data'!$D$12,0,10*ROW('Sanitation Data'!D177)),NA())</f>
        <v>#N/A</v>
      </c>
      <c r="AA183" s="299" t="e">
        <f ca="1">+IF(AND(ISNUMBER(OFFSET('Sanitation Data'!$E$4,0,10*ROW('Sanitation Data'!E177))),'Data Summary'!CP183="Yes"),100-OFFSET('Sanitation Data'!$E$4,0,10*ROW('Sanitation Data'!E177)),NA())</f>
        <v>#N/A</v>
      </c>
      <c r="AB183" s="299" t="e">
        <f ca="1">+IF(AND(ISNUMBER(OFFSET('Sanitation Data'!$E$6,0,10*ROW('Sanitation Data'!E177))),'Data Summary'!CQ183="Yes"),OFFSET('Sanitation Data'!$E$6,0,10*ROW('Sanitation Data'!E177)),NA())</f>
        <v>#N/A</v>
      </c>
      <c r="AC183" s="299" t="e">
        <f ca="1">+IF(AND(ISNUMBER(OFFSET('Sanitation Data'!$E$10,0,10*ROW('Sanitation Data'!E177))),'Data Summary'!CR183="Yes"),OFFSET('Sanitation Data'!$E$10,0,10*ROW('Sanitation Data'!E177)),NA())</f>
        <v>#N/A</v>
      </c>
      <c r="AD183" s="299" t="e">
        <f ca="1">+IF(AND(ISNUMBER(OFFSET('Sanitation Data'!$E$11,0,10*ROW('Sanitation Data'!E177))),'Data Summary'!CS183="Yes"),OFFSET('Sanitation Data'!$E$11,0,10*ROW('Sanitation Data'!E177)),NA())</f>
        <v>#N/A</v>
      </c>
      <c r="AE183" s="299" t="e">
        <f ca="1">+IF(AND(ISNUMBER(OFFSET('Sanitation Data'!$E$12,0,10*ROW('Sanitation Data'!E177))),'Data Summary'!CT183="Yes"),OFFSET('Sanitation Data'!$E$12,0,10*ROW('Sanitation Data'!E177)),NA())</f>
        <v>#N/A</v>
      </c>
      <c r="AF183" s="299" t="e">
        <f ca="1">+IF(AND(ISNUMBER(OFFSET('Sanitation Data'!$F$4,0,10*ROW('Sanitation Data'!F177))),'Data Summary'!CU183="Yes"),100-OFFSET('Sanitation Data'!$F$4,0,10*ROW('Sanitation Data'!F177)),NA())</f>
        <v>#N/A</v>
      </c>
      <c r="AG183" s="299" t="e">
        <f ca="1">+IF(AND(ISNUMBER(OFFSET('Sanitation Data'!$F$6,0,10*ROW('Sanitation Data'!F177))),'Data Summary'!CV183="Yes"),OFFSET('Sanitation Data'!$F$6,0,10*ROW('Sanitation Data'!F177)),NA())</f>
        <v>#N/A</v>
      </c>
      <c r="AH183" s="299" t="e">
        <f ca="1">+IF(AND(ISNUMBER(OFFSET('Sanitation Data'!$F$10,0,10*ROW('Sanitation Data'!F177))),'Data Summary'!CW183="Yes"),OFFSET('Sanitation Data'!$F$10,0,10*ROW('Sanitation Data'!F177)),NA())</f>
        <v>#N/A</v>
      </c>
      <c r="AI183" s="299" t="e">
        <f ca="1">+IF(AND(ISNUMBER(OFFSET('Sanitation Data'!$F$11,0,10*ROW('Sanitation Data'!F177))),'Data Summary'!CX183="Yes"),OFFSET('Sanitation Data'!$F$11,0,10*ROW('Sanitation Data'!F177)),NA())</f>
        <v>#N/A</v>
      </c>
      <c r="AJ183" s="299" t="e">
        <f ca="1">+IF(AND(ISNUMBER(OFFSET('Sanitation Data'!$F$12,0,10*ROW('Sanitation Data'!F177))),'Data Summary'!CY183="Yes"),OFFSET('Sanitation Data'!$F$12,0,10*ROW('Sanitation Data'!F177)),NA())</f>
        <v>#N/A</v>
      </c>
      <c r="AK183" s="299" t="e">
        <f ca="1">+IF(AND(ISNUMBER(OFFSET('Sanitation Data'!$G$4,0,10*ROW('Sanitation Data'!G177))),'Data Summary'!CZ183="Yes"),100-OFFSET('Sanitation Data'!$G$4,0,10*ROW('Sanitation Data'!G177)),NA())</f>
        <v>#N/A</v>
      </c>
      <c r="AL183" s="299" t="e">
        <f ca="1">+IF(AND(ISNUMBER(OFFSET('Sanitation Data'!$G$6,0,10*ROW('Sanitation Data'!G177))),'Data Summary'!DA183="Yes"),OFFSET('Sanitation Data'!$G$6,0,10*ROW('Sanitation Data'!G177)),NA())</f>
        <v>#N/A</v>
      </c>
      <c r="AM183" s="299" t="e">
        <f ca="1">+IF(AND(ISNUMBER(OFFSET('Sanitation Data'!$G$10,0,10*ROW('Sanitation Data'!G177))),'Data Summary'!DB183="Yes"),OFFSET('Sanitation Data'!$G$10,0,10*ROW('Sanitation Data'!G177)),NA())</f>
        <v>#N/A</v>
      </c>
      <c r="AN183" s="299" t="e">
        <f ca="1">+IF(AND(ISNUMBER(OFFSET('Sanitation Data'!$G$11,0,10*ROW('Sanitation Data'!G177))),'Data Summary'!DC183="Yes"),OFFSET('Sanitation Data'!$G$11,0,10*ROW('Sanitation Data'!G177)),NA())</f>
        <v>#N/A</v>
      </c>
      <c r="AO183" s="299" t="e">
        <f ca="1">+IF(AND(ISNUMBER(OFFSET('Sanitation Data'!$G$12,0,10*ROW('Sanitation Data'!G177))),'Data Summary'!DD183="Yes"),OFFSET('Sanitation Data'!$G$12,0,10*ROW('Sanitation Data'!G177)),NA())</f>
        <v>#N/A</v>
      </c>
      <c r="AP183" s="299" t="e">
        <f ca="1">+IF(AND(ISNUMBER(OFFSET('Sanitation Data'!$H$4,0,10*ROW('Sanitation Data'!H177))),'Data Summary'!DE183="Yes"),100-OFFSET('Sanitation Data'!$H$4,0,10*ROW('Sanitation Data'!H177)),NA())</f>
        <v>#N/A</v>
      </c>
      <c r="AQ183" s="299" t="e">
        <f ca="1">+IF(AND(ISNUMBER(OFFSET('Sanitation Data'!$H$6,0,10*ROW('Sanitation Data'!H177))),'Data Summary'!DF183="Yes"),OFFSET('Sanitation Data'!$H$6,0,10*ROW('Sanitation Data'!H177)),NA())</f>
        <v>#N/A</v>
      </c>
      <c r="AR183" s="299" t="e">
        <f ca="1">+IF(AND(ISNUMBER(OFFSET('Sanitation Data'!$H$10,0,10*ROW('Sanitation Data'!H177))),'Data Summary'!DG183="Yes"),OFFSET('Sanitation Data'!$H$10,0,10*ROW('Sanitation Data'!H177)),NA())</f>
        <v>#N/A</v>
      </c>
      <c r="AS183" s="299" t="e">
        <f ca="1">+IF(AND(ISNUMBER(OFFSET('Sanitation Data'!$H$11,0,10*ROW('Sanitation Data'!H177))),'Data Summary'!DH183="Yes"),OFFSET('Sanitation Data'!$H$11,0,10*ROW('Sanitation Data'!H177)),NA())</f>
        <v>#N/A</v>
      </c>
      <c r="AT183" s="299" t="e">
        <f ca="1">+IF(AND(ISNUMBER(OFFSET('Sanitation Data'!$H$12,0,10*ROW('Sanitation Data'!H177))),'Data Summary'!DI183="Yes"),OFFSET('Sanitation Data'!$H$12,0,10*ROW('Sanitation Data'!H177)),NA())</f>
        <v>#N/A</v>
      </c>
      <c r="AU183" s="299" t="e">
        <f ca="1">+IF(AND(ISNUMBER(OFFSET('Sanitation Data'!$I$4,0,10*ROW('Sanitation Data'!I177))),'Data Summary'!DJ183="Yes"),100-OFFSET('Sanitation Data'!$I$4,0,10*ROW('Sanitation Data'!I177)),NA())</f>
        <v>#N/A</v>
      </c>
      <c r="AV183" s="299" t="e">
        <f ca="1">+IF(AND(ISNUMBER(OFFSET('Sanitation Data'!$I$6,0,10*ROW('Sanitation Data'!I177))),'Data Summary'!DK183="Yes"),OFFSET('Sanitation Data'!$I$6,0,10*ROW('Sanitation Data'!I177)),NA())</f>
        <v>#N/A</v>
      </c>
      <c r="AW183" s="299" t="e">
        <f ca="1">+IF(AND(ISNUMBER(OFFSET('Sanitation Data'!$I$10,0,10*ROW('Sanitation Data'!I177))),'Data Summary'!DL183="Yes"),OFFSET('Sanitation Data'!$I$10,0,10*ROW('Sanitation Data'!I177)),NA())</f>
        <v>#N/A</v>
      </c>
      <c r="AX183" s="299" t="e">
        <f ca="1">+IF(AND(ISNUMBER(OFFSET('Sanitation Data'!$I$11,0,10*ROW('Sanitation Data'!I177))),'Data Summary'!DM183="Yes"),OFFSET('Sanitation Data'!$I$11,0,10*ROW('Sanitation Data'!I177)),NA())</f>
        <v>#N/A</v>
      </c>
      <c r="AY183" s="299" t="e">
        <f ca="1">+IF(AND(ISNUMBER(OFFSET('Sanitation Data'!$I$12,0,10*ROW('Sanitation Data'!I177))),'Data Summary'!DN183="Yes"),OFFSET('Sanitation Data'!$I$12,0,10*ROW('Sanitation Data'!I177)),NA())</f>
        <v>#N/A</v>
      </c>
      <c r="AZ183" s="300" t="e">
        <f ca="1">+IF(AND(ISNUMBER(OFFSET('Hygiene Data'!$D$5,0,10*ROW('Hygiene Data'!D177))),'Data Summary'!DO183="Yes"),OFFSET('Hygiene Data'!$D$5,0,10*ROW('Hygiene Data'!D177)),NA())</f>
        <v>#N/A</v>
      </c>
      <c r="BA183" s="300" t="e">
        <f ca="1">+IF(AND(ISNUMBER(OFFSET('Hygiene Data'!$D$7,0,10*ROW('Hygiene Data'!D177))),'Data Summary'!DP183="Yes"),OFFSET('Hygiene Data'!$D$7,0,10*ROW('Hygiene Data'!D177)),NA())</f>
        <v>#N/A</v>
      </c>
      <c r="BB183" s="300" t="e">
        <f ca="1">+IF(AND(ISNUMBER(OFFSET('Hygiene Data'!$D$9,0,10*ROW('Hygiene Data'!D177))),'Data Summary'!DQ183="Yes"),OFFSET('Hygiene Data'!$D$9,0,10*ROW('Hygiene Data'!D177)),NA())</f>
        <v>#N/A</v>
      </c>
      <c r="BC183" s="300" t="e">
        <f ca="1">+IF(AND(ISNUMBER(OFFSET('Hygiene Data'!$E$5,0,10*ROW('Hygiene Data'!E177))),'Data Summary'!DR183="Yes"),OFFSET('Hygiene Data'!$E$5,0,10*ROW('Hygiene Data'!E177)),NA())</f>
        <v>#N/A</v>
      </c>
      <c r="BD183" s="300" t="e">
        <f ca="1">+IF(AND(ISNUMBER(OFFSET('Hygiene Data'!$E$7,0,10*ROW('Hygiene Data'!E177))),'Data Summary'!DS183="Yes"),OFFSET('Hygiene Data'!$E$7,0,10*ROW('Hygiene Data'!E177)),NA())</f>
        <v>#N/A</v>
      </c>
      <c r="BE183" s="300" t="e">
        <f ca="1">+IF(AND(ISNUMBER(OFFSET('Hygiene Data'!$E$9,0,10*ROW('Hygiene Data'!E177))),'Data Summary'!DT183="Yes"),OFFSET('Hygiene Data'!$E$9,0,10*ROW('Hygiene Data'!E177)),NA())</f>
        <v>#N/A</v>
      </c>
      <c r="BF183" s="300" t="e">
        <f ca="1">+IF(AND(ISNUMBER(OFFSET('Hygiene Data'!$F$5,0,10*ROW('Hygiene Data'!F177))),'Data Summary'!DU183="Yes"),OFFSET('Hygiene Data'!$F$5,0,10*ROW('Hygiene Data'!F177)),NA())</f>
        <v>#N/A</v>
      </c>
      <c r="BG183" s="300" t="e">
        <f ca="1">+IF(AND(ISNUMBER(OFFSET('Hygiene Data'!$F$7,0,10*ROW('Hygiene Data'!F177))),'Data Summary'!DV183="Yes"),OFFSET('Hygiene Data'!$F$7,0,10*ROW('Hygiene Data'!F177)),NA())</f>
        <v>#N/A</v>
      </c>
      <c r="BH183" s="300" t="e">
        <f ca="1">+IF(AND(ISNUMBER(OFFSET('Hygiene Data'!$F$9,0,10*ROW('Hygiene Data'!F177))),'Data Summary'!DW183="Yes"),OFFSET('Hygiene Data'!$F$9,0,10*ROW('Hygiene Data'!F177)),NA())</f>
        <v>#N/A</v>
      </c>
      <c r="BI183" s="300" t="e">
        <f ca="1">+IF(AND(ISNUMBER(OFFSET('Hygiene Data'!$G$5,0,10*ROW('Hygiene Data'!G177))),'Data Summary'!DX183="Yes"),OFFSET('Hygiene Data'!$G$5,0,10*ROW('Hygiene Data'!G177)),NA())</f>
        <v>#N/A</v>
      </c>
      <c r="BJ183" s="300" t="e">
        <f ca="1">+IF(AND(ISNUMBER(OFFSET('Hygiene Data'!$G$7,0,10*ROW('Hygiene Data'!G177))),'Data Summary'!DY183="Yes"),OFFSET('Hygiene Data'!$G$7,0,10*ROW('Hygiene Data'!G177)),NA())</f>
        <v>#N/A</v>
      </c>
      <c r="BK183" s="300" t="e">
        <f ca="1">+IF(AND(ISNUMBER(OFFSET('Hygiene Data'!$G$9,0,10*ROW('Hygiene Data'!G177))),'Data Summary'!DZ183="Yes"),OFFSET('Hygiene Data'!$G$9,0,10*ROW('Hygiene Data'!G177)),NA())</f>
        <v>#N/A</v>
      </c>
      <c r="BL183" s="300" t="e">
        <f ca="1">+IF(AND(ISNUMBER(OFFSET('Hygiene Data'!$H$5,0,10*ROW('Hygiene Data'!H177))),'Data Summary'!EA183="Yes"),OFFSET('Hygiene Data'!$H$5,0,10*ROW('Hygiene Data'!H177)),NA())</f>
        <v>#N/A</v>
      </c>
      <c r="BM183" s="300" t="e">
        <f ca="1">+IF(AND(ISNUMBER(OFFSET('Hygiene Data'!$H$7,0,10*ROW('Hygiene Data'!H177))),'Data Summary'!EB183="Yes"),OFFSET('Hygiene Data'!$H$7,0,10*ROW('Hygiene Data'!H177)),NA())</f>
        <v>#N/A</v>
      </c>
      <c r="BN183" s="300" t="e">
        <f ca="1">+IF(AND(ISNUMBER(OFFSET('Hygiene Data'!$H$9,0,10*ROW('Hygiene Data'!H177))),'Data Summary'!EC183="Yes"),OFFSET('Hygiene Data'!$H$9,0,10*ROW('Hygiene Data'!H177)),NA())</f>
        <v>#N/A</v>
      </c>
      <c r="BO183" s="300" t="e">
        <f ca="1">+IF(AND(ISNUMBER(OFFSET('Hygiene Data'!$I$5,0,10*ROW('Hygiene Data'!I177))),'Data Summary'!ED183="Yes"),OFFSET('Hygiene Data'!$I$5,0,10*ROW('Hygiene Data'!I177)),NA())</f>
        <v>#N/A</v>
      </c>
      <c r="BP183" s="300" t="e">
        <f ca="1">+IF(AND(ISNUMBER(OFFSET('Hygiene Data'!$I$7,0,10*ROW('Hygiene Data'!I177))),'Data Summary'!EE183="Yes"),OFFSET('Hygiene Data'!$I$7,0,10*ROW('Hygiene Data'!I177)),NA())</f>
        <v>#N/A</v>
      </c>
      <c r="BQ183" s="300" t="e">
        <f ca="1">+IF(AND(ISNUMBER(OFFSET('Hygiene Data'!$I$9,0,10*ROW('Hygiene Data'!I177))),'Data Summary'!EF183="Yes"),OFFSET('Hygiene Data'!$I$9,0,10*ROW('Hygiene Data'!I177)),NA())</f>
        <v>#N/A</v>
      </c>
    </row>
    <row r="184" spans="1:69" x14ac:dyDescent="0.2">
      <c r="A184" s="296" t="e">
        <f ca="1">+RIGHT('Data Summary'!A184,LEN('Data Summary'!A184)-9)</f>
        <v>#VALUE!</v>
      </c>
      <c r="B184" s="270" t="str">
        <f ca="1">+IF(ISTEXT('Data Summary'!B184),'Data Summary'!B184,"")</f>
        <v/>
      </c>
      <c r="C184" s="297" t="e">
        <f ca="1">+VALUE('Data Summary'!C184)</f>
        <v>#VALUE!</v>
      </c>
      <c r="D184" s="298" t="e">
        <f ca="1">+IF(AND(ISNUMBER(OFFSET('Water Data'!$D$4,0,10*ROW('Water Data'!D178))),'Data Summary'!BS184="Yes"),100-OFFSET('Water Data'!$D$4,0,10*ROW('Water Data'!D178)),NA())</f>
        <v>#N/A</v>
      </c>
      <c r="E184" s="298" t="e">
        <f ca="1">+IF(AND(ISNUMBER(OFFSET('Water Data'!$D$6,0,10*ROW('Water Data'!D178))),'Data Summary'!BT184="Yes"),OFFSET('Water Data'!$D$6,0,10*ROW('Water Data'!D178)),NA())</f>
        <v>#N/A</v>
      </c>
      <c r="F184" s="298" t="e">
        <f ca="1">+IF(AND(ISNUMBER(OFFSET('Water Data'!$D$9,0,10*ROW('Water Data'!D178))),'Data Summary'!BU184="Yes"),OFFSET('Water Data'!$D$9,0,10*ROW('Water Data'!D178)),NA())</f>
        <v>#N/A</v>
      </c>
      <c r="G184" s="298" t="e">
        <f ca="1">+IF(AND(ISNUMBER(OFFSET('Water Data'!$E$4,0,10*ROW('Water Data'!E178))),'Data Summary'!BV184="Yes"),100-OFFSET('Water Data'!$E$4,0,10*ROW('Water Data'!E178)),NA())</f>
        <v>#N/A</v>
      </c>
      <c r="H184" s="298" t="e">
        <f ca="1">+IF(AND(ISNUMBER(OFFSET('Water Data'!$E$6,0,10*ROW('Water Data'!E178))),'Data Summary'!BW184="Yes"),OFFSET('Water Data'!$E$6,0,10*ROW('Water Data'!E178)),NA())</f>
        <v>#N/A</v>
      </c>
      <c r="I184" s="298" t="e">
        <f ca="1">+IF(AND(ISNUMBER(OFFSET('Water Data'!$E$9,0,10*ROW('Water Data'!E178))),'Data Summary'!BX184="Yes"),OFFSET('Water Data'!$E$9,0,10*ROW('Water Data'!E178)),NA())</f>
        <v>#N/A</v>
      </c>
      <c r="J184" s="298" t="e">
        <f ca="1">+IF(AND(ISNUMBER(OFFSET('Water Data'!$F$4,0,10*ROW('Water Data'!F178))),'Data Summary'!BY184="Yes"),100-OFFSET('Water Data'!$F$4,0,10*ROW('Water Data'!F178)),NA())</f>
        <v>#N/A</v>
      </c>
      <c r="K184" s="298" t="e">
        <f ca="1">+IF(AND(ISNUMBER(OFFSET('Water Data'!$F$6,0,10*ROW('Water Data'!F178))),'Data Summary'!BZ184="Yes"),OFFSET('Water Data'!$F$6,0,10*ROW('Water Data'!F178)),NA())</f>
        <v>#N/A</v>
      </c>
      <c r="L184" s="298" t="e">
        <f ca="1">+IF(AND(ISNUMBER(OFFSET('Water Data'!$F$9,0,10*ROW('Water Data'!F178))),'Data Summary'!CA184="Yes"),OFFSET('Water Data'!$F$9,0,10*ROW('Water Data'!F178)),NA())</f>
        <v>#N/A</v>
      </c>
      <c r="M184" s="298" t="e">
        <f ca="1">+IF(AND(ISNUMBER(OFFSET('Water Data'!$G$4,0,10*ROW('Water Data'!G178))),'Data Summary'!CB184="Yes"),100-OFFSET('Water Data'!$G$4,0,10*ROW('Water Data'!G178)),NA())</f>
        <v>#N/A</v>
      </c>
      <c r="N184" s="298" t="e">
        <f ca="1">+IF(AND(ISNUMBER(OFFSET('Water Data'!$G$6,0,10*ROW('Water Data'!G178))),'Data Summary'!CC184="Yes"),OFFSET('Water Data'!$G$6,0,10*ROW('Water Data'!G178)),NA())</f>
        <v>#N/A</v>
      </c>
      <c r="O184" s="298" t="e">
        <f ca="1">+IF(AND(ISNUMBER(OFFSET('Water Data'!$G$9,0,10*ROW('Water Data'!G178))),'Data Summary'!CD184="Yes"),OFFSET('Water Data'!$G$9,0,10*ROW('Water Data'!G178)),NA())</f>
        <v>#N/A</v>
      </c>
      <c r="P184" s="298" t="e">
        <f ca="1">+IF(AND(ISNUMBER(OFFSET('Water Data'!$H$4,0,10*ROW('Water Data'!H178))),'Data Summary'!CE184="Yes"),100-OFFSET('Water Data'!$H$4,0,10*ROW('Water Data'!H178)),NA())</f>
        <v>#N/A</v>
      </c>
      <c r="Q184" s="298" t="e">
        <f ca="1">+IF(AND(ISNUMBER(OFFSET('Water Data'!$H$6,0,10*ROW('Water Data'!H178))),'Data Summary'!CF184="Yes"),OFFSET('Water Data'!$H$6,0,10*ROW('Water Data'!H178)),NA())</f>
        <v>#N/A</v>
      </c>
      <c r="R184" s="298" t="e">
        <f ca="1">+IF(AND(ISNUMBER(OFFSET('Water Data'!$H$9,0,10*ROW('Water Data'!H178))),'Data Summary'!CG184="Yes"),OFFSET('Water Data'!$H$9,0,10*ROW('Water Data'!H178)),NA())</f>
        <v>#N/A</v>
      </c>
      <c r="S184" s="298" t="e">
        <f ca="1">+IF(AND(ISNUMBER(OFFSET('Water Data'!$I$4,0,10*ROW('Water Data'!I178))),'Data Summary'!CH184="Yes"),100-OFFSET('Water Data'!$I$4,0,10*ROW('Water Data'!I178)),NA())</f>
        <v>#N/A</v>
      </c>
      <c r="T184" s="298" t="e">
        <f ca="1">+IF(AND(ISNUMBER(OFFSET('Water Data'!$I$6,0,10*ROW('Water Data'!I178))),'Data Summary'!CI184="Yes"),OFFSET('Water Data'!$I$6,0,10*ROW('Water Data'!I178)),NA())</f>
        <v>#N/A</v>
      </c>
      <c r="U184" s="298" t="e">
        <f ca="1">+IF(AND(ISNUMBER(OFFSET('Water Data'!$I$9,0,10*ROW('Water Data'!I178))),'Data Summary'!CJ184="Yes"),OFFSET('Water Data'!$I$9,0,10*ROW('Water Data'!I178)),NA())</f>
        <v>#N/A</v>
      </c>
      <c r="V184" s="299" t="e">
        <f ca="1">+IF(AND(ISNUMBER(OFFSET('Sanitation Data'!$D$4,0,10*ROW('Sanitation Data'!D178))),'Data Summary'!CK184="Yes"),100-OFFSET('Sanitation Data'!$D$4,0,10*ROW('Sanitation Data'!D178)),NA())</f>
        <v>#N/A</v>
      </c>
      <c r="W184" s="299" t="e">
        <f ca="1">+IF(AND(ISNUMBER(OFFSET('Sanitation Data'!$D$6,0,10*ROW('Sanitation Data'!D178))),'Data Summary'!CL184="Yes"),OFFSET('Sanitation Data'!$D$6,0,10*ROW('Sanitation Data'!D178)),NA())</f>
        <v>#N/A</v>
      </c>
      <c r="X184" s="299" t="e">
        <f ca="1">+IF(AND(ISNUMBER(OFFSET('Sanitation Data'!$D$10,0,10*ROW('Sanitation Data'!D178))),'Data Summary'!CM184="Yes"),OFFSET('Sanitation Data'!$D$10,0,10*ROW('Sanitation Data'!D178)),NA())</f>
        <v>#N/A</v>
      </c>
      <c r="Y184" s="299" t="e">
        <f ca="1">+IF(AND(ISNUMBER(OFFSET('Sanitation Data'!$D$11,0,10*ROW('Sanitation Data'!D178))),'Data Summary'!CN184="Yes"),OFFSET('Sanitation Data'!$D$11,0,10*ROW('Sanitation Data'!D178)),NA())</f>
        <v>#N/A</v>
      </c>
      <c r="Z184" s="299" t="e">
        <f ca="1">+IF(AND(ISNUMBER(OFFSET('Sanitation Data'!$D$12,0,10*ROW('Sanitation Data'!D178))),'Data Summary'!CO184="Yes"),OFFSET('Sanitation Data'!$D$12,0,10*ROW('Sanitation Data'!D178)),NA())</f>
        <v>#N/A</v>
      </c>
      <c r="AA184" s="299" t="e">
        <f ca="1">+IF(AND(ISNUMBER(OFFSET('Sanitation Data'!$E$4,0,10*ROW('Sanitation Data'!E178))),'Data Summary'!CP184="Yes"),100-OFFSET('Sanitation Data'!$E$4,0,10*ROW('Sanitation Data'!E178)),NA())</f>
        <v>#N/A</v>
      </c>
      <c r="AB184" s="299" t="e">
        <f ca="1">+IF(AND(ISNUMBER(OFFSET('Sanitation Data'!$E$6,0,10*ROW('Sanitation Data'!E178))),'Data Summary'!CQ184="Yes"),OFFSET('Sanitation Data'!$E$6,0,10*ROW('Sanitation Data'!E178)),NA())</f>
        <v>#N/A</v>
      </c>
      <c r="AC184" s="299" t="e">
        <f ca="1">+IF(AND(ISNUMBER(OFFSET('Sanitation Data'!$E$10,0,10*ROW('Sanitation Data'!E178))),'Data Summary'!CR184="Yes"),OFFSET('Sanitation Data'!$E$10,0,10*ROW('Sanitation Data'!E178)),NA())</f>
        <v>#N/A</v>
      </c>
      <c r="AD184" s="299" t="e">
        <f ca="1">+IF(AND(ISNUMBER(OFFSET('Sanitation Data'!$E$11,0,10*ROW('Sanitation Data'!E178))),'Data Summary'!CS184="Yes"),OFFSET('Sanitation Data'!$E$11,0,10*ROW('Sanitation Data'!E178)),NA())</f>
        <v>#N/A</v>
      </c>
      <c r="AE184" s="299" t="e">
        <f ca="1">+IF(AND(ISNUMBER(OFFSET('Sanitation Data'!$E$12,0,10*ROW('Sanitation Data'!E178))),'Data Summary'!CT184="Yes"),OFFSET('Sanitation Data'!$E$12,0,10*ROW('Sanitation Data'!E178)),NA())</f>
        <v>#N/A</v>
      </c>
      <c r="AF184" s="299" t="e">
        <f ca="1">+IF(AND(ISNUMBER(OFFSET('Sanitation Data'!$F$4,0,10*ROW('Sanitation Data'!F178))),'Data Summary'!CU184="Yes"),100-OFFSET('Sanitation Data'!$F$4,0,10*ROW('Sanitation Data'!F178)),NA())</f>
        <v>#N/A</v>
      </c>
      <c r="AG184" s="299" t="e">
        <f ca="1">+IF(AND(ISNUMBER(OFFSET('Sanitation Data'!$F$6,0,10*ROW('Sanitation Data'!F178))),'Data Summary'!CV184="Yes"),OFFSET('Sanitation Data'!$F$6,0,10*ROW('Sanitation Data'!F178)),NA())</f>
        <v>#N/A</v>
      </c>
      <c r="AH184" s="299" t="e">
        <f ca="1">+IF(AND(ISNUMBER(OFFSET('Sanitation Data'!$F$10,0,10*ROW('Sanitation Data'!F178))),'Data Summary'!CW184="Yes"),OFFSET('Sanitation Data'!$F$10,0,10*ROW('Sanitation Data'!F178)),NA())</f>
        <v>#N/A</v>
      </c>
      <c r="AI184" s="299" t="e">
        <f ca="1">+IF(AND(ISNUMBER(OFFSET('Sanitation Data'!$F$11,0,10*ROW('Sanitation Data'!F178))),'Data Summary'!CX184="Yes"),OFFSET('Sanitation Data'!$F$11,0,10*ROW('Sanitation Data'!F178)),NA())</f>
        <v>#N/A</v>
      </c>
      <c r="AJ184" s="299" t="e">
        <f ca="1">+IF(AND(ISNUMBER(OFFSET('Sanitation Data'!$F$12,0,10*ROW('Sanitation Data'!F178))),'Data Summary'!CY184="Yes"),OFFSET('Sanitation Data'!$F$12,0,10*ROW('Sanitation Data'!F178)),NA())</f>
        <v>#N/A</v>
      </c>
      <c r="AK184" s="299" t="e">
        <f ca="1">+IF(AND(ISNUMBER(OFFSET('Sanitation Data'!$G$4,0,10*ROW('Sanitation Data'!G178))),'Data Summary'!CZ184="Yes"),100-OFFSET('Sanitation Data'!$G$4,0,10*ROW('Sanitation Data'!G178)),NA())</f>
        <v>#N/A</v>
      </c>
      <c r="AL184" s="299" t="e">
        <f ca="1">+IF(AND(ISNUMBER(OFFSET('Sanitation Data'!$G$6,0,10*ROW('Sanitation Data'!G178))),'Data Summary'!DA184="Yes"),OFFSET('Sanitation Data'!$G$6,0,10*ROW('Sanitation Data'!G178)),NA())</f>
        <v>#N/A</v>
      </c>
      <c r="AM184" s="299" t="e">
        <f ca="1">+IF(AND(ISNUMBER(OFFSET('Sanitation Data'!$G$10,0,10*ROW('Sanitation Data'!G178))),'Data Summary'!DB184="Yes"),OFFSET('Sanitation Data'!$G$10,0,10*ROW('Sanitation Data'!G178)),NA())</f>
        <v>#N/A</v>
      </c>
      <c r="AN184" s="299" t="e">
        <f ca="1">+IF(AND(ISNUMBER(OFFSET('Sanitation Data'!$G$11,0,10*ROW('Sanitation Data'!G178))),'Data Summary'!DC184="Yes"),OFFSET('Sanitation Data'!$G$11,0,10*ROW('Sanitation Data'!G178)),NA())</f>
        <v>#N/A</v>
      </c>
      <c r="AO184" s="299" t="e">
        <f ca="1">+IF(AND(ISNUMBER(OFFSET('Sanitation Data'!$G$12,0,10*ROW('Sanitation Data'!G178))),'Data Summary'!DD184="Yes"),OFFSET('Sanitation Data'!$G$12,0,10*ROW('Sanitation Data'!G178)),NA())</f>
        <v>#N/A</v>
      </c>
      <c r="AP184" s="299" t="e">
        <f ca="1">+IF(AND(ISNUMBER(OFFSET('Sanitation Data'!$H$4,0,10*ROW('Sanitation Data'!H178))),'Data Summary'!DE184="Yes"),100-OFFSET('Sanitation Data'!$H$4,0,10*ROW('Sanitation Data'!H178)),NA())</f>
        <v>#N/A</v>
      </c>
      <c r="AQ184" s="299" t="e">
        <f ca="1">+IF(AND(ISNUMBER(OFFSET('Sanitation Data'!$H$6,0,10*ROW('Sanitation Data'!H178))),'Data Summary'!DF184="Yes"),OFFSET('Sanitation Data'!$H$6,0,10*ROW('Sanitation Data'!H178)),NA())</f>
        <v>#N/A</v>
      </c>
      <c r="AR184" s="299" t="e">
        <f ca="1">+IF(AND(ISNUMBER(OFFSET('Sanitation Data'!$H$10,0,10*ROW('Sanitation Data'!H178))),'Data Summary'!DG184="Yes"),OFFSET('Sanitation Data'!$H$10,0,10*ROW('Sanitation Data'!H178)),NA())</f>
        <v>#N/A</v>
      </c>
      <c r="AS184" s="299" t="e">
        <f ca="1">+IF(AND(ISNUMBER(OFFSET('Sanitation Data'!$H$11,0,10*ROW('Sanitation Data'!H178))),'Data Summary'!DH184="Yes"),OFFSET('Sanitation Data'!$H$11,0,10*ROW('Sanitation Data'!H178)),NA())</f>
        <v>#N/A</v>
      </c>
      <c r="AT184" s="299" t="e">
        <f ca="1">+IF(AND(ISNUMBER(OFFSET('Sanitation Data'!$H$12,0,10*ROW('Sanitation Data'!H178))),'Data Summary'!DI184="Yes"),OFFSET('Sanitation Data'!$H$12,0,10*ROW('Sanitation Data'!H178)),NA())</f>
        <v>#N/A</v>
      </c>
      <c r="AU184" s="299" t="e">
        <f ca="1">+IF(AND(ISNUMBER(OFFSET('Sanitation Data'!$I$4,0,10*ROW('Sanitation Data'!I178))),'Data Summary'!DJ184="Yes"),100-OFFSET('Sanitation Data'!$I$4,0,10*ROW('Sanitation Data'!I178)),NA())</f>
        <v>#N/A</v>
      </c>
      <c r="AV184" s="299" t="e">
        <f ca="1">+IF(AND(ISNUMBER(OFFSET('Sanitation Data'!$I$6,0,10*ROW('Sanitation Data'!I178))),'Data Summary'!DK184="Yes"),OFFSET('Sanitation Data'!$I$6,0,10*ROW('Sanitation Data'!I178)),NA())</f>
        <v>#N/A</v>
      </c>
      <c r="AW184" s="299" t="e">
        <f ca="1">+IF(AND(ISNUMBER(OFFSET('Sanitation Data'!$I$10,0,10*ROW('Sanitation Data'!I178))),'Data Summary'!DL184="Yes"),OFFSET('Sanitation Data'!$I$10,0,10*ROW('Sanitation Data'!I178)),NA())</f>
        <v>#N/A</v>
      </c>
      <c r="AX184" s="299" t="e">
        <f ca="1">+IF(AND(ISNUMBER(OFFSET('Sanitation Data'!$I$11,0,10*ROW('Sanitation Data'!I178))),'Data Summary'!DM184="Yes"),OFFSET('Sanitation Data'!$I$11,0,10*ROW('Sanitation Data'!I178)),NA())</f>
        <v>#N/A</v>
      </c>
      <c r="AY184" s="299" t="e">
        <f ca="1">+IF(AND(ISNUMBER(OFFSET('Sanitation Data'!$I$12,0,10*ROW('Sanitation Data'!I178))),'Data Summary'!DN184="Yes"),OFFSET('Sanitation Data'!$I$12,0,10*ROW('Sanitation Data'!I178)),NA())</f>
        <v>#N/A</v>
      </c>
      <c r="AZ184" s="300" t="e">
        <f ca="1">+IF(AND(ISNUMBER(OFFSET('Hygiene Data'!$D$5,0,10*ROW('Hygiene Data'!D178))),'Data Summary'!DO184="Yes"),OFFSET('Hygiene Data'!$D$5,0,10*ROW('Hygiene Data'!D178)),NA())</f>
        <v>#N/A</v>
      </c>
      <c r="BA184" s="300" t="e">
        <f ca="1">+IF(AND(ISNUMBER(OFFSET('Hygiene Data'!$D$7,0,10*ROW('Hygiene Data'!D178))),'Data Summary'!DP184="Yes"),OFFSET('Hygiene Data'!$D$7,0,10*ROW('Hygiene Data'!D178)),NA())</f>
        <v>#N/A</v>
      </c>
      <c r="BB184" s="300" t="e">
        <f ca="1">+IF(AND(ISNUMBER(OFFSET('Hygiene Data'!$D$9,0,10*ROW('Hygiene Data'!D178))),'Data Summary'!DQ184="Yes"),OFFSET('Hygiene Data'!$D$9,0,10*ROW('Hygiene Data'!D178)),NA())</f>
        <v>#N/A</v>
      </c>
      <c r="BC184" s="300" t="e">
        <f ca="1">+IF(AND(ISNUMBER(OFFSET('Hygiene Data'!$E$5,0,10*ROW('Hygiene Data'!E178))),'Data Summary'!DR184="Yes"),OFFSET('Hygiene Data'!$E$5,0,10*ROW('Hygiene Data'!E178)),NA())</f>
        <v>#N/A</v>
      </c>
      <c r="BD184" s="300" t="e">
        <f ca="1">+IF(AND(ISNUMBER(OFFSET('Hygiene Data'!$E$7,0,10*ROW('Hygiene Data'!E178))),'Data Summary'!DS184="Yes"),OFFSET('Hygiene Data'!$E$7,0,10*ROW('Hygiene Data'!E178)),NA())</f>
        <v>#N/A</v>
      </c>
      <c r="BE184" s="300" t="e">
        <f ca="1">+IF(AND(ISNUMBER(OFFSET('Hygiene Data'!$E$9,0,10*ROW('Hygiene Data'!E178))),'Data Summary'!DT184="Yes"),OFFSET('Hygiene Data'!$E$9,0,10*ROW('Hygiene Data'!E178)),NA())</f>
        <v>#N/A</v>
      </c>
      <c r="BF184" s="300" t="e">
        <f ca="1">+IF(AND(ISNUMBER(OFFSET('Hygiene Data'!$F$5,0,10*ROW('Hygiene Data'!F178))),'Data Summary'!DU184="Yes"),OFFSET('Hygiene Data'!$F$5,0,10*ROW('Hygiene Data'!F178)),NA())</f>
        <v>#N/A</v>
      </c>
      <c r="BG184" s="300" t="e">
        <f ca="1">+IF(AND(ISNUMBER(OFFSET('Hygiene Data'!$F$7,0,10*ROW('Hygiene Data'!F178))),'Data Summary'!DV184="Yes"),OFFSET('Hygiene Data'!$F$7,0,10*ROW('Hygiene Data'!F178)),NA())</f>
        <v>#N/A</v>
      </c>
      <c r="BH184" s="300" t="e">
        <f ca="1">+IF(AND(ISNUMBER(OFFSET('Hygiene Data'!$F$9,0,10*ROW('Hygiene Data'!F178))),'Data Summary'!DW184="Yes"),OFFSET('Hygiene Data'!$F$9,0,10*ROW('Hygiene Data'!F178)),NA())</f>
        <v>#N/A</v>
      </c>
      <c r="BI184" s="300" t="e">
        <f ca="1">+IF(AND(ISNUMBER(OFFSET('Hygiene Data'!$G$5,0,10*ROW('Hygiene Data'!G178))),'Data Summary'!DX184="Yes"),OFFSET('Hygiene Data'!$G$5,0,10*ROW('Hygiene Data'!G178)),NA())</f>
        <v>#N/A</v>
      </c>
      <c r="BJ184" s="300" t="e">
        <f ca="1">+IF(AND(ISNUMBER(OFFSET('Hygiene Data'!$G$7,0,10*ROW('Hygiene Data'!G178))),'Data Summary'!DY184="Yes"),OFFSET('Hygiene Data'!$G$7,0,10*ROW('Hygiene Data'!G178)),NA())</f>
        <v>#N/A</v>
      </c>
      <c r="BK184" s="300" t="e">
        <f ca="1">+IF(AND(ISNUMBER(OFFSET('Hygiene Data'!$G$9,0,10*ROW('Hygiene Data'!G178))),'Data Summary'!DZ184="Yes"),OFFSET('Hygiene Data'!$G$9,0,10*ROW('Hygiene Data'!G178)),NA())</f>
        <v>#N/A</v>
      </c>
      <c r="BL184" s="300" t="e">
        <f ca="1">+IF(AND(ISNUMBER(OFFSET('Hygiene Data'!$H$5,0,10*ROW('Hygiene Data'!H178))),'Data Summary'!EA184="Yes"),OFFSET('Hygiene Data'!$H$5,0,10*ROW('Hygiene Data'!H178)),NA())</f>
        <v>#N/A</v>
      </c>
      <c r="BM184" s="300" t="e">
        <f ca="1">+IF(AND(ISNUMBER(OFFSET('Hygiene Data'!$H$7,0,10*ROW('Hygiene Data'!H178))),'Data Summary'!EB184="Yes"),OFFSET('Hygiene Data'!$H$7,0,10*ROW('Hygiene Data'!H178)),NA())</f>
        <v>#N/A</v>
      </c>
      <c r="BN184" s="300" t="e">
        <f ca="1">+IF(AND(ISNUMBER(OFFSET('Hygiene Data'!$H$9,0,10*ROW('Hygiene Data'!H178))),'Data Summary'!EC184="Yes"),OFFSET('Hygiene Data'!$H$9,0,10*ROW('Hygiene Data'!H178)),NA())</f>
        <v>#N/A</v>
      </c>
      <c r="BO184" s="300" t="e">
        <f ca="1">+IF(AND(ISNUMBER(OFFSET('Hygiene Data'!$I$5,0,10*ROW('Hygiene Data'!I178))),'Data Summary'!ED184="Yes"),OFFSET('Hygiene Data'!$I$5,0,10*ROW('Hygiene Data'!I178)),NA())</f>
        <v>#N/A</v>
      </c>
      <c r="BP184" s="300" t="e">
        <f ca="1">+IF(AND(ISNUMBER(OFFSET('Hygiene Data'!$I$7,0,10*ROW('Hygiene Data'!I178))),'Data Summary'!EE184="Yes"),OFFSET('Hygiene Data'!$I$7,0,10*ROW('Hygiene Data'!I178)),NA())</f>
        <v>#N/A</v>
      </c>
      <c r="BQ184" s="300" t="e">
        <f ca="1">+IF(AND(ISNUMBER(OFFSET('Hygiene Data'!$I$9,0,10*ROW('Hygiene Data'!I178))),'Data Summary'!EF184="Yes"),OFFSET('Hygiene Data'!$I$9,0,10*ROW('Hygiene Data'!I178)),NA())</f>
        <v>#N/A</v>
      </c>
    </row>
    <row r="185" spans="1:69" x14ac:dyDescent="0.2">
      <c r="A185" s="296" t="e">
        <f ca="1">+RIGHT('Data Summary'!A185,LEN('Data Summary'!A185)-9)</f>
        <v>#VALUE!</v>
      </c>
      <c r="B185" s="270" t="str">
        <f ca="1">+IF(ISTEXT('Data Summary'!B185),'Data Summary'!B185,"")</f>
        <v/>
      </c>
      <c r="C185" s="297" t="e">
        <f ca="1">+VALUE('Data Summary'!C185)</f>
        <v>#VALUE!</v>
      </c>
      <c r="D185" s="298" t="e">
        <f ca="1">+IF(AND(ISNUMBER(OFFSET('Water Data'!$D$4,0,10*ROW('Water Data'!D179))),'Data Summary'!BS185="Yes"),100-OFFSET('Water Data'!$D$4,0,10*ROW('Water Data'!D179)),NA())</f>
        <v>#N/A</v>
      </c>
      <c r="E185" s="298" t="e">
        <f ca="1">+IF(AND(ISNUMBER(OFFSET('Water Data'!$D$6,0,10*ROW('Water Data'!D179))),'Data Summary'!BT185="Yes"),OFFSET('Water Data'!$D$6,0,10*ROW('Water Data'!D179)),NA())</f>
        <v>#N/A</v>
      </c>
      <c r="F185" s="298" t="e">
        <f ca="1">+IF(AND(ISNUMBER(OFFSET('Water Data'!$D$9,0,10*ROW('Water Data'!D179))),'Data Summary'!BU185="Yes"),OFFSET('Water Data'!$D$9,0,10*ROW('Water Data'!D179)),NA())</f>
        <v>#N/A</v>
      </c>
      <c r="G185" s="298" t="e">
        <f ca="1">+IF(AND(ISNUMBER(OFFSET('Water Data'!$E$4,0,10*ROW('Water Data'!E179))),'Data Summary'!BV185="Yes"),100-OFFSET('Water Data'!$E$4,0,10*ROW('Water Data'!E179)),NA())</f>
        <v>#N/A</v>
      </c>
      <c r="H185" s="298" t="e">
        <f ca="1">+IF(AND(ISNUMBER(OFFSET('Water Data'!$E$6,0,10*ROW('Water Data'!E179))),'Data Summary'!BW185="Yes"),OFFSET('Water Data'!$E$6,0,10*ROW('Water Data'!E179)),NA())</f>
        <v>#N/A</v>
      </c>
      <c r="I185" s="298" t="e">
        <f ca="1">+IF(AND(ISNUMBER(OFFSET('Water Data'!$E$9,0,10*ROW('Water Data'!E179))),'Data Summary'!BX185="Yes"),OFFSET('Water Data'!$E$9,0,10*ROW('Water Data'!E179)),NA())</f>
        <v>#N/A</v>
      </c>
      <c r="J185" s="298" t="e">
        <f ca="1">+IF(AND(ISNUMBER(OFFSET('Water Data'!$F$4,0,10*ROW('Water Data'!F179))),'Data Summary'!BY185="Yes"),100-OFFSET('Water Data'!$F$4,0,10*ROW('Water Data'!F179)),NA())</f>
        <v>#N/A</v>
      </c>
      <c r="K185" s="298" t="e">
        <f ca="1">+IF(AND(ISNUMBER(OFFSET('Water Data'!$F$6,0,10*ROW('Water Data'!F179))),'Data Summary'!BZ185="Yes"),OFFSET('Water Data'!$F$6,0,10*ROW('Water Data'!F179)),NA())</f>
        <v>#N/A</v>
      </c>
      <c r="L185" s="298" t="e">
        <f ca="1">+IF(AND(ISNUMBER(OFFSET('Water Data'!$F$9,0,10*ROW('Water Data'!F179))),'Data Summary'!CA185="Yes"),OFFSET('Water Data'!$F$9,0,10*ROW('Water Data'!F179)),NA())</f>
        <v>#N/A</v>
      </c>
      <c r="M185" s="298" t="e">
        <f ca="1">+IF(AND(ISNUMBER(OFFSET('Water Data'!$G$4,0,10*ROW('Water Data'!G179))),'Data Summary'!CB185="Yes"),100-OFFSET('Water Data'!$G$4,0,10*ROW('Water Data'!G179)),NA())</f>
        <v>#N/A</v>
      </c>
      <c r="N185" s="298" t="e">
        <f ca="1">+IF(AND(ISNUMBER(OFFSET('Water Data'!$G$6,0,10*ROW('Water Data'!G179))),'Data Summary'!CC185="Yes"),OFFSET('Water Data'!$G$6,0,10*ROW('Water Data'!G179)),NA())</f>
        <v>#N/A</v>
      </c>
      <c r="O185" s="298" t="e">
        <f ca="1">+IF(AND(ISNUMBER(OFFSET('Water Data'!$G$9,0,10*ROW('Water Data'!G179))),'Data Summary'!CD185="Yes"),OFFSET('Water Data'!$G$9,0,10*ROW('Water Data'!G179)),NA())</f>
        <v>#N/A</v>
      </c>
      <c r="P185" s="298" t="e">
        <f ca="1">+IF(AND(ISNUMBER(OFFSET('Water Data'!$H$4,0,10*ROW('Water Data'!H179))),'Data Summary'!CE185="Yes"),100-OFFSET('Water Data'!$H$4,0,10*ROW('Water Data'!H179)),NA())</f>
        <v>#N/A</v>
      </c>
      <c r="Q185" s="298" t="e">
        <f ca="1">+IF(AND(ISNUMBER(OFFSET('Water Data'!$H$6,0,10*ROW('Water Data'!H179))),'Data Summary'!CF185="Yes"),OFFSET('Water Data'!$H$6,0,10*ROW('Water Data'!H179)),NA())</f>
        <v>#N/A</v>
      </c>
      <c r="R185" s="298" t="e">
        <f ca="1">+IF(AND(ISNUMBER(OFFSET('Water Data'!$H$9,0,10*ROW('Water Data'!H179))),'Data Summary'!CG185="Yes"),OFFSET('Water Data'!$H$9,0,10*ROW('Water Data'!H179)),NA())</f>
        <v>#N/A</v>
      </c>
      <c r="S185" s="298" t="e">
        <f ca="1">+IF(AND(ISNUMBER(OFFSET('Water Data'!$I$4,0,10*ROW('Water Data'!I179))),'Data Summary'!CH185="Yes"),100-OFFSET('Water Data'!$I$4,0,10*ROW('Water Data'!I179)),NA())</f>
        <v>#N/A</v>
      </c>
      <c r="T185" s="298" t="e">
        <f ca="1">+IF(AND(ISNUMBER(OFFSET('Water Data'!$I$6,0,10*ROW('Water Data'!I179))),'Data Summary'!CI185="Yes"),OFFSET('Water Data'!$I$6,0,10*ROW('Water Data'!I179)),NA())</f>
        <v>#N/A</v>
      </c>
      <c r="U185" s="298" t="e">
        <f ca="1">+IF(AND(ISNUMBER(OFFSET('Water Data'!$I$9,0,10*ROW('Water Data'!I179))),'Data Summary'!CJ185="Yes"),OFFSET('Water Data'!$I$9,0,10*ROW('Water Data'!I179)),NA())</f>
        <v>#N/A</v>
      </c>
      <c r="V185" s="299" t="e">
        <f ca="1">+IF(AND(ISNUMBER(OFFSET('Sanitation Data'!$D$4,0,10*ROW('Sanitation Data'!D179))),'Data Summary'!CK185="Yes"),100-OFFSET('Sanitation Data'!$D$4,0,10*ROW('Sanitation Data'!D179)),NA())</f>
        <v>#N/A</v>
      </c>
      <c r="W185" s="299" t="e">
        <f ca="1">+IF(AND(ISNUMBER(OFFSET('Sanitation Data'!$D$6,0,10*ROW('Sanitation Data'!D179))),'Data Summary'!CL185="Yes"),OFFSET('Sanitation Data'!$D$6,0,10*ROW('Sanitation Data'!D179)),NA())</f>
        <v>#N/A</v>
      </c>
      <c r="X185" s="299" t="e">
        <f ca="1">+IF(AND(ISNUMBER(OFFSET('Sanitation Data'!$D$10,0,10*ROW('Sanitation Data'!D179))),'Data Summary'!CM185="Yes"),OFFSET('Sanitation Data'!$D$10,0,10*ROW('Sanitation Data'!D179)),NA())</f>
        <v>#N/A</v>
      </c>
      <c r="Y185" s="299" t="e">
        <f ca="1">+IF(AND(ISNUMBER(OFFSET('Sanitation Data'!$D$11,0,10*ROW('Sanitation Data'!D179))),'Data Summary'!CN185="Yes"),OFFSET('Sanitation Data'!$D$11,0,10*ROW('Sanitation Data'!D179)),NA())</f>
        <v>#N/A</v>
      </c>
      <c r="Z185" s="299" t="e">
        <f ca="1">+IF(AND(ISNUMBER(OFFSET('Sanitation Data'!$D$12,0,10*ROW('Sanitation Data'!D179))),'Data Summary'!CO185="Yes"),OFFSET('Sanitation Data'!$D$12,0,10*ROW('Sanitation Data'!D179)),NA())</f>
        <v>#N/A</v>
      </c>
      <c r="AA185" s="299" t="e">
        <f ca="1">+IF(AND(ISNUMBER(OFFSET('Sanitation Data'!$E$4,0,10*ROW('Sanitation Data'!E179))),'Data Summary'!CP185="Yes"),100-OFFSET('Sanitation Data'!$E$4,0,10*ROW('Sanitation Data'!E179)),NA())</f>
        <v>#N/A</v>
      </c>
      <c r="AB185" s="299" t="e">
        <f ca="1">+IF(AND(ISNUMBER(OFFSET('Sanitation Data'!$E$6,0,10*ROW('Sanitation Data'!E179))),'Data Summary'!CQ185="Yes"),OFFSET('Sanitation Data'!$E$6,0,10*ROW('Sanitation Data'!E179)),NA())</f>
        <v>#N/A</v>
      </c>
      <c r="AC185" s="299" t="e">
        <f ca="1">+IF(AND(ISNUMBER(OFFSET('Sanitation Data'!$E$10,0,10*ROW('Sanitation Data'!E179))),'Data Summary'!CR185="Yes"),OFFSET('Sanitation Data'!$E$10,0,10*ROW('Sanitation Data'!E179)),NA())</f>
        <v>#N/A</v>
      </c>
      <c r="AD185" s="299" t="e">
        <f ca="1">+IF(AND(ISNUMBER(OFFSET('Sanitation Data'!$E$11,0,10*ROW('Sanitation Data'!E179))),'Data Summary'!CS185="Yes"),OFFSET('Sanitation Data'!$E$11,0,10*ROW('Sanitation Data'!E179)),NA())</f>
        <v>#N/A</v>
      </c>
      <c r="AE185" s="299" t="e">
        <f ca="1">+IF(AND(ISNUMBER(OFFSET('Sanitation Data'!$E$12,0,10*ROW('Sanitation Data'!E179))),'Data Summary'!CT185="Yes"),OFFSET('Sanitation Data'!$E$12,0,10*ROW('Sanitation Data'!E179)),NA())</f>
        <v>#N/A</v>
      </c>
      <c r="AF185" s="299" t="e">
        <f ca="1">+IF(AND(ISNUMBER(OFFSET('Sanitation Data'!$F$4,0,10*ROW('Sanitation Data'!F179))),'Data Summary'!CU185="Yes"),100-OFFSET('Sanitation Data'!$F$4,0,10*ROW('Sanitation Data'!F179)),NA())</f>
        <v>#N/A</v>
      </c>
      <c r="AG185" s="299" t="e">
        <f ca="1">+IF(AND(ISNUMBER(OFFSET('Sanitation Data'!$F$6,0,10*ROW('Sanitation Data'!F179))),'Data Summary'!CV185="Yes"),OFFSET('Sanitation Data'!$F$6,0,10*ROW('Sanitation Data'!F179)),NA())</f>
        <v>#N/A</v>
      </c>
      <c r="AH185" s="299" t="e">
        <f ca="1">+IF(AND(ISNUMBER(OFFSET('Sanitation Data'!$F$10,0,10*ROW('Sanitation Data'!F179))),'Data Summary'!CW185="Yes"),OFFSET('Sanitation Data'!$F$10,0,10*ROW('Sanitation Data'!F179)),NA())</f>
        <v>#N/A</v>
      </c>
      <c r="AI185" s="299" t="e">
        <f ca="1">+IF(AND(ISNUMBER(OFFSET('Sanitation Data'!$F$11,0,10*ROW('Sanitation Data'!F179))),'Data Summary'!CX185="Yes"),OFFSET('Sanitation Data'!$F$11,0,10*ROW('Sanitation Data'!F179)),NA())</f>
        <v>#N/A</v>
      </c>
      <c r="AJ185" s="299" t="e">
        <f ca="1">+IF(AND(ISNUMBER(OFFSET('Sanitation Data'!$F$12,0,10*ROW('Sanitation Data'!F179))),'Data Summary'!CY185="Yes"),OFFSET('Sanitation Data'!$F$12,0,10*ROW('Sanitation Data'!F179)),NA())</f>
        <v>#N/A</v>
      </c>
      <c r="AK185" s="299" t="e">
        <f ca="1">+IF(AND(ISNUMBER(OFFSET('Sanitation Data'!$G$4,0,10*ROW('Sanitation Data'!G179))),'Data Summary'!CZ185="Yes"),100-OFFSET('Sanitation Data'!$G$4,0,10*ROW('Sanitation Data'!G179)),NA())</f>
        <v>#N/A</v>
      </c>
      <c r="AL185" s="299" t="e">
        <f ca="1">+IF(AND(ISNUMBER(OFFSET('Sanitation Data'!$G$6,0,10*ROW('Sanitation Data'!G179))),'Data Summary'!DA185="Yes"),OFFSET('Sanitation Data'!$G$6,0,10*ROW('Sanitation Data'!G179)),NA())</f>
        <v>#N/A</v>
      </c>
      <c r="AM185" s="299" t="e">
        <f ca="1">+IF(AND(ISNUMBER(OFFSET('Sanitation Data'!$G$10,0,10*ROW('Sanitation Data'!G179))),'Data Summary'!DB185="Yes"),OFFSET('Sanitation Data'!$G$10,0,10*ROW('Sanitation Data'!G179)),NA())</f>
        <v>#N/A</v>
      </c>
      <c r="AN185" s="299" t="e">
        <f ca="1">+IF(AND(ISNUMBER(OFFSET('Sanitation Data'!$G$11,0,10*ROW('Sanitation Data'!G179))),'Data Summary'!DC185="Yes"),OFFSET('Sanitation Data'!$G$11,0,10*ROW('Sanitation Data'!G179)),NA())</f>
        <v>#N/A</v>
      </c>
      <c r="AO185" s="299" t="e">
        <f ca="1">+IF(AND(ISNUMBER(OFFSET('Sanitation Data'!$G$12,0,10*ROW('Sanitation Data'!G179))),'Data Summary'!DD185="Yes"),OFFSET('Sanitation Data'!$G$12,0,10*ROW('Sanitation Data'!G179)),NA())</f>
        <v>#N/A</v>
      </c>
      <c r="AP185" s="299" t="e">
        <f ca="1">+IF(AND(ISNUMBER(OFFSET('Sanitation Data'!$H$4,0,10*ROW('Sanitation Data'!H179))),'Data Summary'!DE185="Yes"),100-OFFSET('Sanitation Data'!$H$4,0,10*ROW('Sanitation Data'!H179)),NA())</f>
        <v>#N/A</v>
      </c>
      <c r="AQ185" s="299" t="e">
        <f ca="1">+IF(AND(ISNUMBER(OFFSET('Sanitation Data'!$H$6,0,10*ROW('Sanitation Data'!H179))),'Data Summary'!DF185="Yes"),OFFSET('Sanitation Data'!$H$6,0,10*ROW('Sanitation Data'!H179)),NA())</f>
        <v>#N/A</v>
      </c>
      <c r="AR185" s="299" t="e">
        <f ca="1">+IF(AND(ISNUMBER(OFFSET('Sanitation Data'!$H$10,0,10*ROW('Sanitation Data'!H179))),'Data Summary'!DG185="Yes"),OFFSET('Sanitation Data'!$H$10,0,10*ROW('Sanitation Data'!H179)),NA())</f>
        <v>#N/A</v>
      </c>
      <c r="AS185" s="299" t="e">
        <f ca="1">+IF(AND(ISNUMBER(OFFSET('Sanitation Data'!$H$11,0,10*ROW('Sanitation Data'!H179))),'Data Summary'!DH185="Yes"),OFFSET('Sanitation Data'!$H$11,0,10*ROW('Sanitation Data'!H179)),NA())</f>
        <v>#N/A</v>
      </c>
      <c r="AT185" s="299" t="e">
        <f ca="1">+IF(AND(ISNUMBER(OFFSET('Sanitation Data'!$H$12,0,10*ROW('Sanitation Data'!H179))),'Data Summary'!DI185="Yes"),OFFSET('Sanitation Data'!$H$12,0,10*ROW('Sanitation Data'!H179)),NA())</f>
        <v>#N/A</v>
      </c>
      <c r="AU185" s="299" t="e">
        <f ca="1">+IF(AND(ISNUMBER(OFFSET('Sanitation Data'!$I$4,0,10*ROW('Sanitation Data'!I179))),'Data Summary'!DJ185="Yes"),100-OFFSET('Sanitation Data'!$I$4,0,10*ROW('Sanitation Data'!I179)),NA())</f>
        <v>#N/A</v>
      </c>
      <c r="AV185" s="299" t="e">
        <f ca="1">+IF(AND(ISNUMBER(OFFSET('Sanitation Data'!$I$6,0,10*ROW('Sanitation Data'!I179))),'Data Summary'!DK185="Yes"),OFFSET('Sanitation Data'!$I$6,0,10*ROW('Sanitation Data'!I179)),NA())</f>
        <v>#N/A</v>
      </c>
      <c r="AW185" s="299" t="e">
        <f ca="1">+IF(AND(ISNUMBER(OFFSET('Sanitation Data'!$I$10,0,10*ROW('Sanitation Data'!I179))),'Data Summary'!DL185="Yes"),OFFSET('Sanitation Data'!$I$10,0,10*ROW('Sanitation Data'!I179)),NA())</f>
        <v>#N/A</v>
      </c>
      <c r="AX185" s="299" t="e">
        <f ca="1">+IF(AND(ISNUMBER(OFFSET('Sanitation Data'!$I$11,0,10*ROW('Sanitation Data'!I179))),'Data Summary'!DM185="Yes"),OFFSET('Sanitation Data'!$I$11,0,10*ROW('Sanitation Data'!I179)),NA())</f>
        <v>#N/A</v>
      </c>
      <c r="AY185" s="299" t="e">
        <f ca="1">+IF(AND(ISNUMBER(OFFSET('Sanitation Data'!$I$12,0,10*ROW('Sanitation Data'!I179))),'Data Summary'!DN185="Yes"),OFFSET('Sanitation Data'!$I$12,0,10*ROW('Sanitation Data'!I179)),NA())</f>
        <v>#N/A</v>
      </c>
      <c r="AZ185" s="300" t="e">
        <f ca="1">+IF(AND(ISNUMBER(OFFSET('Hygiene Data'!$D$5,0,10*ROW('Hygiene Data'!D179))),'Data Summary'!DO185="Yes"),OFFSET('Hygiene Data'!$D$5,0,10*ROW('Hygiene Data'!D179)),NA())</f>
        <v>#N/A</v>
      </c>
      <c r="BA185" s="300" t="e">
        <f ca="1">+IF(AND(ISNUMBER(OFFSET('Hygiene Data'!$D$7,0,10*ROW('Hygiene Data'!D179))),'Data Summary'!DP185="Yes"),OFFSET('Hygiene Data'!$D$7,0,10*ROW('Hygiene Data'!D179)),NA())</f>
        <v>#N/A</v>
      </c>
      <c r="BB185" s="300" t="e">
        <f ca="1">+IF(AND(ISNUMBER(OFFSET('Hygiene Data'!$D$9,0,10*ROW('Hygiene Data'!D179))),'Data Summary'!DQ185="Yes"),OFFSET('Hygiene Data'!$D$9,0,10*ROW('Hygiene Data'!D179)),NA())</f>
        <v>#N/A</v>
      </c>
      <c r="BC185" s="300" t="e">
        <f ca="1">+IF(AND(ISNUMBER(OFFSET('Hygiene Data'!$E$5,0,10*ROW('Hygiene Data'!E179))),'Data Summary'!DR185="Yes"),OFFSET('Hygiene Data'!$E$5,0,10*ROW('Hygiene Data'!E179)),NA())</f>
        <v>#N/A</v>
      </c>
      <c r="BD185" s="300" t="e">
        <f ca="1">+IF(AND(ISNUMBER(OFFSET('Hygiene Data'!$E$7,0,10*ROW('Hygiene Data'!E179))),'Data Summary'!DS185="Yes"),OFFSET('Hygiene Data'!$E$7,0,10*ROW('Hygiene Data'!E179)),NA())</f>
        <v>#N/A</v>
      </c>
      <c r="BE185" s="300" t="e">
        <f ca="1">+IF(AND(ISNUMBER(OFFSET('Hygiene Data'!$E$9,0,10*ROW('Hygiene Data'!E179))),'Data Summary'!DT185="Yes"),OFFSET('Hygiene Data'!$E$9,0,10*ROW('Hygiene Data'!E179)),NA())</f>
        <v>#N/A</v>
      </c>
      <c r="BF185" s="300" t="e">
        <f ca="1">+IF(AND(ISNUMBER(OFFSET('Hygiene Data'!$F$5,0,10*ROW('Hygiene Data'!F179))),'Data Summary'!DU185="Yes"),OFFSET('Hygiene Data'!$F$5,0,10*ROW('Hygiene Data'!F179)),NA())</f>
        <v>#N/A</v>
      </c>
      <c r="BG185" s="300" t="e">
        <f ca="1">+IF(AND(ISNUMBER(OFFSET('Hygiene Data'!$F$7,0,10*ROW('Hygiene Data'!F179))),'Data Summary'!DV185="Yes"),OFFSET('Hygiene Data'!$F$7,0,10*ROW('Hygiene Data'!F179)),NA())</f>
        <v>#N/A</v>
      </c>
      <c r="BH185" s="300" t="e">
        <f ca="1">+IF(AND(ISNUMBER(OFFSET('Hygiene Data'!$F$9,0,10*ROW('Hygiene Data'!F179))),'Data Summary'!DW185="Yes"),OFFSET('Hygiene Data'!$F$9,0,10*ROW('Hygiene Data'!F179)),NA())</f>
        <v>#N/A</v>
      </c>
      <c r="BI185" s="300" t="e">
        <f ca="1">+IF(AND(ISNUMBER(OFFSET('Hygiene Data'!$G$5,0,10*ROW('Hygiene Data'!G179))),'Data Summary'!DX185="Yes"),OFFSET('Hygiene Data'!$G$5,0,10*ROW('Hygiene Data'!G179)),NA())</f>
        <v>#N/A</v>
      </c>
      <c r="BJ185" s="300" t="e">
        <f ca="1">+IF(AND(ISNUMBER(OFFSET('Hygiene Data'!$G$7,0,10*ROW('Hygiene Data'!G179))),'Data Summary'!DY185="Yes"),OFFSET('Hygiene Data'!$G$7,0,10*ROW('Hygiene Data'!G179)),NA())</f>
        <v>#N/A</v>
      </c>
      <c r="BK185" s="300" t="e">
        <f ca="1">+IF(AND(ISNUMBER(OFFSET('Hygiene Data'!$G$9,0,10*ROW('Hygiene Data'!G179))),'Data Summary'!DZ185="Yes"),OFFSET('Hygiene Data'!$G$9,0,10*ROW('Hygiene Data'!G179)),NA())</f>
        <v>#N/A</v>
      </c>
      <c r="BL185" s="300" t="e">
        <f ca="1">+IF(AND(ISNUMBER(OFFSET('Hygiene Data'!$H$5,0,10*ROW('Hygiene Data'!H179))),'Data Summary'!EA185="Yes"),OFFSET('Hygiene Data'!$H$5,0,10*ROW('Hygiene Data'!H179)),NA())</f>
        <v>#N/A</v>
      </c>
      <c r="BM185" s="300" t="e">
        <f ca="1">+IF(AND(ISNUMBER(OFFSET('Hygiene Data'!$H$7,0,10*ROW('Hygiene Data'!H179))),'Data Summary'!EB185="Yes"),OFFSET('Hygiene Data'!$H$7,0,10*ROW('Hygiene Data'!H179)),NA())</f>
        <v>#N/A</v>
      </c>
      <c r="BN185" s="300" t="e">
        <f ca="1">+IF(AND(ISNUMBER(OFFSET('Hygiene Data'!$H$9,0,10*ROW('Hygiene Data'!H179))),'Data Summary'!EC185="Yes"),OFFSET('Hygiene Data'!$H$9,0,10*ROW('Hygiene Data'!H179)),NA())</f>
        <v>#N/A</v>
      </c>
      <c r="BO185" s="300" t="e">
        <f ca="1">+IF(AND(ISNUMBER(OFFSET('Hygiene Data'!$I$5,0,10*ROW('Hygiene Data'!I179))),'Data Summary'!ED185="Yes"),OFFSET('Hygiene Data'!$I$5,0,10*ROW('Hygiene Data'!I179)),NA())</f>
        <v>#N/A</v>
      </c>
      <c r="BP185" s="300" t="e">
        <f ca="1">+IF(AND(ISNUMBER(OFFSET('Hygiene Data'!$I$7,0,10*ROW('Hygiene Data'!I179))),'Data Summary'!EE185="Yes"),OFFSET('Hygiene Data'!$I$7,0,10*ROW('Hygiene Data'!I179)),NA())</f>
        <v>#N/A</v>
      </c>
      <c r="BQ185" s="300" t="e">
        <f ca="1">+IF(AND(ISNUMBER(OFFSET('Hygiene Data'!$I$9,0,10*ROW('Hygiene Data'!I179))),'Data Summary'!EF185="Yes"),OFFSET('Hygiene Data'!$I$9,0,10*ROW('Hygiene Data'!I179)),NA())</f>
        <v>#N/A</v>
      </c>
    </row>
    <row r="186" spans="1:69" x14ac:dyDescent="0.2">
      <c r="A186" s="296" t="e">
        <f ca="1">+RIGHT('Data Summary'!A186,LEN('Data Summary'!A186)-9)</f>
        <v>#VALUE!</v>
      </c>
      <c r="B186" s="270" t="str">
        <f ca="1">+IF(ISTEXT('Data Summary'!B186),'Data Summary'!B186,"")</f>
        <v/>
      </c>
      <c r="C186" s="297" t="e">
        <f ca="1">+VALUE('Data Summary'!C186)</f>
        <v>#VALUE!</v>
      </c>
      <c r="D186" s="298" t="e">
        <f ca="1">+IF(AND(ISNUMBER(OFFSET('Water Data'!$D$4,0,10*ROW('Water Data'!D180))),'Data Summary'!BS186="Yes"),100-OFFSET('Water Data'!$D$4,0,10*ROW('Water Data'!D180)),NA())</f>
        <v>#N/A</v>
      </c>
      <c r="E186" s="298" t="e">
        <f ca="1">+IF(AND(ISNUMBER(OFFSET('Water Data'!$D$6,0,10*ROW('Water Data'!D180))),'Data Summary'!BT186="Yes"),OFFSET('Water Data'!$D$6,0,10*ROW('Water Data'!D180)),NA())</f>
        <v>#N/A</v>
      </c>
      <c r="F186" s="298" t="e">
        <f ca="1">+IF(AND(ISNUMBER(OFFSET('Water Data'!$D$9,0,10*ROW('Water Data'!D180))),'Data Summary'!BU186="Yes"),OFFSET('Water Data'!$D$9,0,10*ROW('Water Data'!D180)),NA())</f>
        <v>#N/A</v>
      </c>
      <c r="G186" s="298" t="e">
        <f ca="1">+IF(AND(ISNUMBER(OFFSET('Water Data'!$E$4,0,10*ROW('Water Data'!E180))),'Data Summary'!BV186="Yes"),100-OFFSET('Water Data'!$E$4,0,10*ROW('Water Data'!E180)),NA())</f>
        <v>#N/A</v>
      </c>
      <c r="H186" s="298" t="e">
        <f ca="1">+IF(AND(ISNUMBER(OFFSET('Water Data'!$E$6,0,10*ROW('Water Data'!E180))),'Data Summary'!BW186="Yes"),OFFSET('Water Data'!$E$6,0,10*ROW('Water Data'!E180)),NA())</f>
        <v>#N/A</v>
      </c>
      <c r="I186" s="298" t="e">
        <f ca="1">+IF(AND(ISNUMBER(OFFSET('Water Data'!$E$9,0,10*ROW('Water Data'!E180))),'Data Summary'!BX186="Yes"),OFFSET('Water Data'!$E$9,0,10*ROW('Water Data'!E180)),NA())</f>
        <v>#N/A</v>
      </c>
      <c r="J186" s="298" t="e">
        <f ca="1">+IF(AND(ISNUMBER(OFFSET('Water Data'!$F$4,0,10*ROW('Water Data'!F180))),'Data Summary'!BY186="Yes"),100-OFFSET('Water Data'!$F$4,0,10*ROW('Water Data'!F180)),NA())</f>
        <v>#N/A</v>
      </c>
      <c r="K186" s="298" t="e">
        <f ca="1">+IF(AND(ISNUMBER(OFFSET('Water Data'!$F$6,0,10*ROW('Water Data'!F180))),'Data Summary'!BZ186="Yes"),OFFSET('Water Data'!$F$6,0,10*ROW('Water Data'!F180)),NA())</f>
        <v>#N/A</v>
      </c>
      <c r="L186" s="298" t="e">
        <f ca="1">+IF(AND(ISNUMBER(OFFSET('Water Data'!$F$9,0,10*ROW('Water Data'!F180))),'Data Summary'!CA186="Yes"),OFFSET('Water Data'!$F$9,0,10*ROW('Water Data'!F180)),NA())</f>
        <v>#N/A</v>
      </c>
      <c r="M186" s="298" t="e">
        <f ca="1">+IF(AND(ISNUMBER(OFFSET('Water Data'!$G$4,0,10*ROW('Water Data'!G180))),'Data Summary'!CB186="Yes"),100-OFFSET('Water Data'!$G$4,0,10*ROW('Water Data'!G180)),NA())</f>
        <v>#N/A</v>
      </c>
      <c r="N186" s="298" t="e">
        <f ca="1">+IF(AND(ISNUMBER(OFFSET('Water Data'!$G$6,0,10*ROW('Water Data'!G180))),'Data Summary'!CC186="Yes"),OFFSET('Water Data'!$G$6,0,10*ROW('Water Data'!G180)),NA())</f>
        <v>#N/A</v>
      </c>
      <c r="O186" s="298" t="e">
        <f ca="1">+IF(AND(ISNUMBER(OFFSET('Water Data'!$G$9,0,10*ROW('Water Data'!G180))),'Data Summary'!CD186="Yes"),OFFSET('Water Data'!$G$9,0,10*ROW('Water Data'!G180)),NA())</f>
        <v>#N/A</v>
      </c>
      <c r="P186" s="298" t="e">
        <f ca="1">+IF(AND(ISNUMBER(OFFSET('Water Data'!$H$4,0,10*ROW('Water Data'!H180))),'Data Summary'!CE186="Yes"),100-OFFSET('Water Data'!$H$4,0,10*ROW('Water Data'!H180)),NA())</f>
        <v>#N/A</v>
      </c>
      <c r="Q186" s="298" t="e">
        <f ca="1">+IF(AND(ISNUMBER(OFFSET('Water Data'!$H$6,0,10*ROW('Water Data'!H180))),'Data Summary'!CF186="Yes"),OFFSET('Water Data'!$H$6,0,10*ROW('Water Data'!H180)),NA())</f>
        <v>#N/A</v>
      </c>
      <c r="R186" s="298" t="e">
        <f ca="1">+IF(AND(ISNUMBER(OFFSET('Water Data'!$H$9,0,10*ROW('Water Data'!H180))),'Data Summary'!CG186="Yes"),OFFSET('Water Data'!$H$9,0,10*ROW('Water Data'!H180)),NA())</f>
        <v>#N/A</v>
      </c>
      <c r="S186" s="298" t="e">
        <f ca="1">+IF(AND(ISNUMBER(OFFSET('Water Data'!$I$4,0,10*ROW('Water Data'!I180))),'Data Summary'!CH186="Yes"),100-OFFSET('Water Data'!$I$4,0,10*ROW('Water Data'!I180)),NA())</f>
        <v>#N/A</v>
      </c>
      <c r="T186" s="298" t="e">
        <f ca="1">+IF(AND(ISNUMBER(OFFSET('Water Data'!$I$6,0,10*ROW('Water Data'!I180))),'Data Summary'!CI186="Yes"),OFFSET('Water Data'!$I$6,0,10*ROW('Water Data'!I180)),NA())</f>
        <v>#N/A</v>
      </c>
      <c r="U186" s="298" t="e">
        <f ca="1">+IF(AND(ISNUMBER(OFFSET('Water Data'!$I$9,0,10*ROW('Water Data'!I180))),'Data Summary'!CJ186="Yes"),OFFSET('Water Data'!$I$9,0,10*ROW('Water Data'!I180)),NA())</f>
        <v>#N/A</v>
      </c>
      <c r="V186" s="299" t="e">
        <f ca="1">+IF(AND(ISNUMBER(OFFSET('Sanitation Data'!$D$4,0,10*ROW('Sanitation Data'!D180))),'Data Summary'!CK186="Yes"),100-OFFSET('Sanitation Data'!$D$4,0,10*ROW('Sanitation Data'!D180)),NA())</f>
        <v>#N/A</v>
      </c>
      <c r="W186" s="299" t="e">
        <f ca="1">+IF(AND(ISNUMBER(OFFSET('Sanitation Data'!$D$6,0,10*ROW('Sanitation Data'!D180))),'Data Summary'!CL186="Yes"),OFFSET('Sanitation Data'!$D$6,0,10*ROW('Sanitation Data'!D180)),NA())</f>
        <v>#N/A</v>
      </c>
      <c r="X186" s="299" t="e">
        <f ca="1">+IF(AND(ISNUMBER(OFFSET('Sanitation Data'!$D$10,0,10*ROW('Sanitation Data'!D180))),'Data Summary'!CM186="Yes"),OFFSET('Sanitation Data'!$D$10,0,10*ROW('Sanitation Data'!D180)),NA())</f>
        <v>#N/A</v>
      </c>
      <c r="Y186" s="299" t="e">
        <f ca="1">+IF(AND(ISNUMBER(OFFSET('Sanitation Data'!$D$11,0,10*ROW('Sanitation Data'!D180))),'Data Summary'!CN186="Yes"),OFFSET('Sanitation Data'!$D$11,0,10*ROW('Sanitation Data'!D180)),NA())</f>
        <v>#N/A</v>
      </c>
      <c r="Z186" s="299" t="e">
        <f ca="1">+IF(AND(ISNUMBER(OFFSET('Sanitation Data'!$D$12,0,10*ROW('Sanitation Data'!D180))),'Data Summary'!CO186="Yes"),OFFSET('Sanitation Data'!$D$12,0,10*ROW('Sanitation Data'!D180)),NA())</f>
        <v>#N/A</v>
      </c>
      <c r="AA186" s="299" t="e">
        <f ca="1">+IF(AND(ISNUMBER(OFFSET('Sanitation Data'!$E$4,0,10*ROW('Sanitation Data'!E180))),'Data Summary'!CP186="Yes"),100-OFFSET('Sanitation Data'!$E$4,0,10*ROW('Sanitation Data'!E180)),NA())</f>
        <v>#N/A</v>
      </c>
      <c r="AB186" s="299" t="e">
        <f ca="1">+IF(AND(ISNUMBER(OFFSET('Sanitation Data'!$E$6,0,10*ROW('Sanitation Data'!E180))),'Data Summary'!CQ186="Yes"),OFFSET('Sanitation Data'!$E$6,0,10*ROW('Sanitation Data'!E180)),NA())</f>
        <v>#N/A</v>
      </c>
      <c r="AC186" s="299" t="e">
        <f ca="1">+IF(AND(ISNUMBER(OFFSET('Sanitation Data'!$E$10,0,10*ROW('Sanitation Data'!E180))),'Data Summary'!CR186="Yes"),OFFSET('Sanitation Data'!$E$10,0,10*ROW('Sanitation Data'!E180)),NA())</f>
        <v>#N/A</v>
      </c>
      <c r="AD186" s="299" t="e">
        <f ca="1">+IF(AND(ISNUMBER(OFFSET('Sanitation Data'!$E$11,0,10*ROW('Sanitation Data'!E180))),'Data Summary'!CS186="Yes"),OFFSET('Sanitation Data'!$E$11,0,10*ROW('Sanitation Data'!E180)),NA())</f>
        <v>#N/A</v>
      </c>
      <c r="AE186" s="299" t="e">
        <f ca="1">+IF(AND(ISNUMBER(OFFSET('Sanitation Data'!$E$12,0,10*ROW('Sanitation Data'!E180))),'Data Summary'!CT186="Yes"),OFFSET('Sanitation Data'!$E$12,0,10*ROW('Sanitation Data'!E180)),NA())</f>
        <v>#N/A</v>
      </c>
      <c r="AF186" s="299" t="e">
        <f ca="1">+IF(AND(ISNUMBER(OFFSET('Sanitation Data'!$F$4,0,10*ROW('Sanitation Data'!F180))),'Data Summary'!CU186="Yes"),100-OFFSET('Sanitation Data'!$F$4,0,10*ROW('Sanitation Data'!F180)),NA())</f>
        <v>#N/A</v>
      </c>
      <c r="AG186" s="299" t="e">
        <f ca="1">+IF(AND(ISNUMBER(OFFSET('Sanitation Data'!$F$6,0,10*ROW('Sanitation Data'!F180))),'Data Summary'!CV186="Yes"),OFFSET('Sanitation Data'!$F$6,0,10*ROW('Sanitation Data'!F180)),NA())</f>
        <v>#N/A</v>
      </c>
      <c r="AH186" s="299" t="e">
        <f ca="1">+IF(AND(ISNUMBER(OFFSET('Sanitation Data'!$F$10,0,10*ROW('Sanitation Data'!F180))),'Data Summary'!CW186="Yes"),OFFSET('Sanitation Data'!$F$10,0,10*ROW('Sanitation Data'!F180)),NA())</f>
        <v>#N/A</v>
      </c>
      <c r="AI186" s="299" t="e">
        <f ca="1">+IF(AND(ISNUMBER(OFFSET('Sanitation Data'!$F$11,0,10*ROW('Sanitation Data'!F180))),'Data Summary'!CX186="Yes"),OFFSET('Sanitation Data'!$F$11,0,10*ROW('Sanitation Data'!F180)),NA())</f>
        <v>#N/A</v>
      </c>
      <c r="AJ186" s="299" t="e">
        <f ca="1">+IF(AND(ISNUMBER(OFFSET('Sanitation Data'!$F$12,0,10*ROW('Sanitation Data'!F180))),'Data Summary'!CY186="Yes"),OFFSET('Sanitation Data'!$F$12,0,10*ROW('Sanitation Data'!F180)),NA())</f>
        <v>#N/A</v>
      </c>
      <c r="AK186" s="299" t="e">
        <f ca="1">+IF(AND(ISNUMBER(OFFSET('Sanitation Data'!$G$4,0,10*ROW('Sanitation Data'!G180))),'Data Summary'!CZ186="Yes"),100-OFFSET('Sanitation Data'!$G$4,0,10*ROW('Sanitation Data'!G180)),NA())</f>
        <v>#N/A</v>
      </c>
      <c r="AL186" s="299" t="e">
        <f ca="1">+IF(AND(ISNUMBER(OFFSET('Sanitation Data'!$G$6,0,10*ROW('Sanitation Data'!G180))),'Data Summary'!DA186="Yes"),OFFSET('Sanitation Data'!$G$6,0,10*ROW('Sanitation Data'!G180)),NA())</f>
        <v>#N/A</v>
      </c>
      <c r="AM186" s="299" t="e">
        <f ca="1">+IF(AND(ISNUMBER(OFFSET('Sanitation Data'!$G$10,0,10*ROW('Sanitation Data'!G180))),'Data Summary'!DB186="Yes"),OFFSET('Sanitation Data'!$G$10,0,10*ROW('Sanitation Data'!G180)),NA())</f>
        <v>#N/A</v>
      </c>
      <c r="AN186" s="299" t="e">
        <f ca="1">+IF(AND(ISNUMBER(OFFSET('Sanitation Data'!$G$11,0,10*ROW('Sanitation Data'!G180))),'Data Summary'!DC186="Yes"),OFFSET('Sanitation Data'!$G$11,0,10*ROW('Sanitation Data'!G180)),NA())</f>
        <v>#N/A</v>
      </c>
      <c r="AO186" s="299" t="e">
        <f ca="1">+IF(AND(ISNUMBER(OFFSET('Sanitation Data'!$G$12,0,10*ROW('Sanitation Data'!G180))),'Data Summary'!DD186="Yes"),OFFSET('Sanitation Data'!$G$12,0,10*ROW('Sanitation Data'!G180)),NA())</f>
        <v>#N/A</v>
      </c>
      <c r="AP186" s="299" t="e">
        <f ca="1">+IF(AND(ISNUMBER(OFFSET('Sanitation Data'!$H$4,0,10*ROW('Sanitation Data'!H180))),'Data Summary'!DE186="Yes"),100-OFFSET('Sanitation Data'!$H$4,0,10*ROW('Sanitation Data'!H180)),NA())</f>
        <v>#N/A</v>
      </c>
      <c r="AQ186" s="299" t="e">
        <f ca="1">+IF(AND(ISNUMBER(OFFSET('Sanitation Data'!$H$6,0,10*ROW('Sanitation Data'!H180))),'Data Summary'!DF186="Yes"),OFFSET('Sanitation Data'!$H$6,0,10*ROW('Sanitation Data'!H180)),NA())</f>
        <v>#N/A</v>
      </c>
      <c r="AR186" s="299" t="e">
        <f ca="1">+IF(AND(ISNUMBER(OFFSET('Sanitation Data'!$H$10,0,10*ROW('Sanitation Data'!H180))),'Data Summary'!DG186="Yes"),OFFSET('Sanitation Data'!$H$10,0,10*ROW('Sanitation Data'!H180)),NA())</f>
        <v>#N/A</v>
      </c>
      <c r="AS186" s="299" t="e">
        <f ca="1">+IF(AND(ISNUMBER(OFFSET('Sanitation Data'!$H$11,0,10*ROW('Sanitation Data'!H180))),'Data Summary'!DH186="Yes"),OFFSET('Sanitation Data'!$H$11,0,10*ROW('Sanitation Data'!H180)),NA())</f>
        <v>#N/A</v>
      </c>
      <c r="AT186" s="299" t="e">
        <f ca="1">+IF(AND(ISNUMBER(OFFSET('Sanitation Data'!$H$12,0,10*ROW('Sanitation Data'!H180))),'Data Summary'!DI186="Yes"),OFFSET('Sanitation Data'!$H$12,0,10*ROW('Sanitation Data'!H180)),NA())</f>
        <v>#N/A</v>
      </c>
      <c r="AU186" s="299" t="e">
        <f ca="1">+IF(AND(ISNUMBER(OFFSET('Sanitation Data'!$I$4,0,10*ROW('Sanitation Data'!I180))),'Data Summary'!DJ186="Yes"),100-OFFSET('Sanitation Data'!$I$4,0,10*ROW('Sanitation Data'!I180)),NA())</f>
        <v>#N/A</v>
      </c>
      <c r="AV186" s="299" t="e">
        <f ca="1">+IF(AND(ISNUMBER(OFFSET('Sanitation Data'!$I$6,0,10*ROW('Sanitation Data'!I180))),'Data Summary'!DK186="Yes"),OFFSET('Sanitation Data'!$I$6,0,10*ROW('Sanitation Data'!I180)),NA())</f>
        <v>#N/A</v>
      </c>
      <c r="AW186" s="299" t="e">
        <f ca="1">+IF(AND(ISNUMBER(OFFSET('Sanitation Data'!$I$10,0,10*ROW('Sanitation Data'!I180))),'Data Summary'!DL186="Yes"),OFFSET('Sanitation Data'!$I$10,0,10*ROW('Sanitation Data'!I180)),NA())</f>
        <v>#N/A</v>
      </c>
      <c r="AX186" s="299" t="e">
        <f ca="1">+IF(AND(ISNUMBER(OFFSET('Sanitation Data'!$I$11,0,10*ROW('Sanitation Data'!I180))),'Data Summary'!DM186="Yes"),OFFSET('Sanitation Data'!$I$11,0,10*ROW('Sanitation Data'!I180)),NA())</f>
        <v>#N/A</v>
      </c>
      <c r="AY186" s="299" t="e">
        <f ca="1">+IF(AND(ISNUMBER(OFFSET('Sanitation Data'!$I$12,0,10*ROW('Sanitation Data'!I180))),'Data Summary'!DN186="Yes"),OFFSET('Sanitation Data'!$I$12,0,10*ROW('Sanitation Data'!I180)),NA())</f>
        <v>#N/A</v>
      </c>
      <c r="AZ186" s="300" t="e">
        <f ca="1">+IF(AND(ISNUMBER(OFFSET('Hygiene Data'!$D$5,0,10*ROW('Hygiene Data'!D180))),'Data Summary'!DO186="Yes"),OFFSET('Hygiene Data'!$D$5,0,10*ROW('Hygiene Data'!D180)),NA())</f>
        <v>#N/A</v>
      </c>
      <c r="BA186" s="300" t="e">
        <f ca="1">+IF(AND(ISNUMBER(OFFSET('Hygiene Data'!$D$7,0,10*ROW('Hygiene Data'!D180))),'Data Summary'!DP186="Yes"),OFFSET('Hygiene Data'!$D$7,0,10*ROW('Hygiene Data'!D180)),NA())</f>
        <v>#N/A</v>
      </c>
      <c r="BB186" s="300" t="e">
        <f ca="1">+IF(AND(ISNUMBER(OFFSET('Hygiene Data'!$D$9,0,10*ROW('Hygiene Data'!D180))),'Data Summary'!DQ186="Yes"),OFFSET('Hygiene Data'!$D$9,0,10*ROW('Hygiene Data'!D180)),NA())</f>
        <v>#N/A</v>
      </c>
      <c r="BC186" s="300" t="e">
        <f ca="1">+IF(AND(ISNUMBER(OFFSET('Hygiene Data'!$E$5,0,10*ROW('Hygiene Data'!E180))),'Data Summary'!DR186="Yes"),OFFSET('Hygiene Data'!$E$5,0,10*ROW('Hygiene Data'!E180)),NA())</f>
        <v>#N/A</v>
      </c>
      <c r="BD186" s="300" t="e">
        <f ca="1">+IF(AND(ISNUMBER(OFFSET('Hygiene Data'!$E$7,0,10*ROW('Hygiene Data'!E180))),'Data Summary'!DS186="Yes"),OFFSET('Hygiene Data'!$E$7,0,10*ROW('Hygiene Data'!E180)),NA())</f>
        <v>#N/A</v>
      </c>
      <c r="BE186" s="300" t="e">
        <f ca="1">+IF(AND(ISNUMBER(OFFSET('Hygiene Data'!$E$9,0,10*ROW('Hygiene Data'!E180))),'Data Summary'!DT186="Yes"),OFFSET('Hygiene Data'!$E$9,0,10*ROW('Hygiene Data'!E180)),NA())</f>
        <v>#N/A</v>
      </c>
      <c r="BF186" s="300" t="e">
        <f ca="1">+IF(AND(ISNUMBER(OFFSET('Hygiene Data'!$F$5,0,10*ROW('Hygiene Data'!F180))),'Data Summary'!DU186="Yes"),OFFSET('Hygiene Data'!$F$5,0,10*ROW('Hygiene Data'!F180)),NA())</f>
        <v>#N/A</v>
      </c>
      <c r="BG186" s="300" t="e">
        <f ca="1">+IF(AND(ISNUMBER(OFFSET('Hygiene Data'!$F$7,0,10*ROW('Hygiene Data'!F180))),'Data Summary'!DV186="Yes"),OFFSET('Hygiene Data'!$F$7,0,10*ROW('Hygiene Data'!F180)),NA())</f>
        <v>#N/A</v>
      </c>
      <c r="BH186" s="300" t="e">
        <f ca="1">+IF(AND(ISNUMBER(OFFSET('Hygiene Data'!$F$9,0,10*ROW('Hygiene Data'!F180))),'Data Summary'!DW186="Yes"),OFFSET('Hygiene Data'!$F$9,0,10*ROW('Hygiene Data'!F180)),NA())</f>
        <v>#N/A</v>
      </c>
      <c r="BI186" s="300" t="e">
        <f ca="1">+IF(AND(ISNUMBER(OFFSET('Hygiene Data'!$G$5,0,10*ROW('Hygiene Data'!G180))),'Data Summary'!DX186="Yes"),OFFSET('Hygiene Data'!$G$5,0,10*ROW('Hygiene Data'!G180)),NA())</f>
        <v>#N/A</v>
      </c>
      <c r="BJ186" s="300" t="e">
        <f ca="1">+IF(AND(ISNUMBER(OFFSET('Hygiene Data'!$G$7,0,10*ROW('Hygiene Data'!G180))),'Data Summary'!DY186="Yes"),OFFSET('Hygiene Data'!$G$7,0,10*ROW('Hygiene Data'!G180)),NA())</f>
        <v>#N/A</v>
      </c>
      <c r="BK186" s="300" t="e">
        <f ca="1">+IF(AND(ISNUMBER(OFFSET('Hygiene Data'!$G$9,0,10*ROW('Hygiene Data'!G180))),'Data Summary'!DZ186="Yes"),OFFSET('Hygiene Data'!$G$9,0,10*ROW('Hygiene Data'!G180)),NA())</f>
        <v>#N/A</v>
      </c>
      <c r="BL186" s="300" t="e">
        <f ca="1">+IF(AND(ISNUMBER(OFFSET('Hygiene Data'!$H$5,0,10*ROW('Hygiene Data'!H180))),'Data Summary'!EA186="Yes"),OFFSET('Hygiene Data'!$H$5,0,10*ROW('Hygiene Data'!H180)),NA())</f>
        <v>#N/A</v>
      </c>
      <c r="BM186" s="300" t="e">
        <f ca="1">+IF(AND(ISNUMBER(OFFSET('Hygiene Data'!$H$7,0,10*ROW('Hygiene Data'!H180))),'Data Summary'!EB186="Yes"),OFFSET('Hygiene Data'!$H$7,0,10*ROW('Hygiene Data'!H180)),NA())</f>
        <v>#N/A</v>
      </c>
      <c r="BN186" s="300" t="e">
        <f ca="1">+IF(AND(ISNUMBER(OFFSET('Hygiene Data'!$H$9,0,10*ROW('Hygiene Data'!H180))),'Data Summary'!EC186="Yes"),OFFSET('Hygiene Data'!$H$9,0,10*ROW('Hygiene Data'!H180)),NA())</f>
        <v>#N/A</v>
      </c>
      <c r="BO186" s="300" t="e">
        <f ca="1">+IF(AND(ISNUMBER(OFFSET('Hygiene Data'!$I$5,0,10*ROW('Hygiene Data'!I180))),'Data Summary'!ED186="Yes"),OFFSET('Hygiene Data'!$I$5,0,10*ROW('Hygiene Data'!I180)),NA())</f>
        <v>#N/A</v>
      </c>
      <c r="BP186" s="300" t="e">
        <f ca="1">+IF(AND(ISNUMBER(OFFSET('Hygiene Data'!$I$7,0,10*ROW('Hygiene Data'!I180))),'Data Summary'!EE186="Yes"),OFFSET('Hygiene Data'!$I$7,0,10*ROW('Hygiene Data'!I180)),NA())</f>
        <v>#N/A</v>
      </c>
      <c r="BQ186" s="300" t="e">
        <f ca="1">+IF(AND(ISNUMBER(OFFSET('Hygiene Data'!$I$9,0,10*ROW('Hygiene Data'!I180))),'Data Summary'!EF186="Yes"),OFFSET('Hygiene Data'!$I$9,0,10*ROW('Hygiene Data'!I180)),NA())</f>
        <v>#N/A</v>
      </c>
    </row>
    <row r="187" spans="1:69" x14ac:dyDescent="0.2">
      <c r="A187" s="296" t="e">
        <f ca="1">+RIGHT('Data Summary'!A187,LEN('Data Summary'!A187)-9)</f>
        <v>#VALUE!</v>
      </c>
      <c r="B187" s="270" t="str">
        <f ca="1">+IF(ISTEXT('Data Summary'!B187),'Data Summary'!B187,"")</f>
        <v/>
      </c>
      <c r="C187" s="297" t="e">
        <f ca="1">+VALUE('Data Summary'!C187)</f>
        <v>#VALUE!</v>
      </c>
      <c r="D187" s="298" t="e">
        <f ca="1">+IF(AND(ISNUMBER(OFFSET('Water Data'!$D$4,0,10*ROW('Water Data'!D181))),'Data Summary'!BS187="Yes"),100-OFFSET('Water Data'!$D$4,0,10*ROW('Water Data'!D181)),NA())</f>
        <v>#N/A</v>
      </c>
      <c r="E187" s="298" t="e">
        <f ca="1">+IF(AND(ISNUMBER(OFFSET('Water Data'!$D$6,0,10*ROW('Water Data'!D181))),'Data Summary'!BT187="Yes"),OFFSET('Water Data'!$D$6,0,10*ROW('Water Data'!D181)),NA())</f>
        <v>#N/A</v>
      </c>
      <c r="F187" s="298" t="e">
        <f ca="1">+IF(AND(ISNUMBER(OFFSET('Water Data'!$D$9,0,10*ROW('Water Data'!D181))),'Data Summary'!BU187="Yes"),OFFSET('Water Data'!$D$9,0,10*ROW('Water Data'!D181)),NA())</f>
        <v>#N/A</v>
      </c>
      <c r="G187" s="298" t="e">
        <f ca="1">+IF(AND(ISNUMBER(OFFSET('Water Data'!$E$4,0,10*ROW('Water Data'!E181))),'Data Summary'!BV187="Yes"),100-OFFSET('Water Data'!$E$4,0,10*ROW('Water Data'!E181)),NA())</f>
        <v>#N/A</v>
      </c>
      <c r="H187" s="298" t="e">
        <f ca="1">+IF(AND(ISNUMBER(OFFSET('Water Data'!$E$6,0,10*ROW('Water Data'!E181))),'Data Summary'!BW187="Yes"),OFFSET('Water Data'!$E$6,0,10*ROW('Water Data'!E181)),NA())</f>
        <v>#N/A</v>
      </c>
      <c r="I187" s="298" t="e">
        <f ca="1">+IF(AND(ISNUMBER(OFFSET('Water Data'!$E$9,0,10*ROW('Water Data'!E181))),'Data Summary'!BX187="Yes"),OFFSET('Water Data'!$E$9,0,10*ROW('Water Data'!E181)),NA())</f>
        <v>#N/A</v>
      </c>
      <c r="J187" s="298" t="e">
        <f ca="1">+IF(AND(ISNUMBER(OFFSET('Water Data'!$F$4,0,10*ROW('Water Data'!F181))),'Data Summary'!BY187="Yes"),100-OFFSET('Water Data'!$F$4,0,10*ROW('Water Data'!F181)),NA())</f>
        <v>#N/A</v>
      </c>
      <c r="K187" s="298" t="e">
        <f ca="1">+IF(AND(ISNUMBER(OFFSET('Water Data'!$F$6,0,10*ROW('Water Data'!F181))),'Data Summary'!BZ187="Yes"),OFFSET('Water Data'!$F$6,0,10*ROW('Water Data'!F181)),NA())</f>
        <v>#N/A</v>
      </c>
      <c r="L187" s="298" t="e">
        <f ca="1">+IF(AND(ISNUMBER(OFFSET('Water Data'!$F$9,0,10*ROW('Water Data'!F181))),'Data Summary'!CA187="Yes"),OFFSET('Water Data'!$F$9,0,10*ROW('Water Data'!F181)),NA())</f>
        <v>#N/A</v>
      </c>
      <c r="M187" s="298" t="e">
        <f ca="1">+IF(AND(ISNUMBER(OFFSET('Water Data'!$G$4,0,10*ROW('Water Data'!G181))),'Data Summary'!CB187="Yes"),100-OFFSET('Water Data'!$G$4,0,10*ROW('Water Data'!G181)),NA())</f>
        <v>#N/A</v>
      </c>
      <c r="N187" s="298" t="e">
        <f ca="1">+IF(AND(ISNUMBER(OFFSET('Water Data'!$G$6,0,10*ROW('Water Data'!G181))),'Data Summary'!CC187="Yes"),OFFSET('Water Data'!$G$6,0,10*ROW('Water Data'!G181)),NA())</f>
        <v>#N/A</v>
      </c>
      <c r="O187" s="298" t="e">
        <f ca="1">+IF(AND(ISNUMBER(OFFSET('Water Data'!$G$9,0,10*ROW('Water Data'!G181))),'Data Summary'!CD187="Yes"),OFFSET('Water Data'!$G$9,0,10*ROW('Water Data'!G181)),NA())</f>
        <v>#N/A</v>
      </c>
      <c r="P187" s="298" t="e">
        <f ca="1">+IF(AND(ISNUMBER(OFFSET('Water Data'!$H$4,0,10*ROW('Water Data'!H181))),'Data Summary'!CE187="Yes"),100-OFFSET('Water Data'!$H$4,0,10*ROW('Water Data'!H181)),NA())</f>
        <v>#N/A</v>
      </c>
      <c r="Q187" s="298" t="e">
        <f ca="1">+IF(AND(ISNUMBER(OFFSET('Water Data'!$H$6,0,10*ROW('Water Data'!H181))),'Data Summary'!CF187="Yes"),OFFSET('Water Data'!$H$6,0,10*ROW('Water Data'!H181)),NA())</f>
        <v>#N/A</v>
      </c>
      <c r="R187" s="298" t="e">
        <f ca="1">+IF(AND(ISNUMBER(OFFSET('Water Data'!$H$9,0,10*ROW('Water Data'!H181))),'Data Summary'!CG187="Yes"),OFFSET('Water Data'!$H$9,0,10*ROW('Water Data'!H181)),NA())</f>
        <v>#N/A</v>
      </c>
      <c r="S187" s="298" t="e">
        <f ca="1">+IF(AND(ISNUMBER(OFFSET('Water Data'!$I$4,0,10*ROW('Water Data'!I181))),'Data Summary'!CH187="Yes"),100-OFFSET('Water Data'!$I$4,0,10*ROW('Water Data'!I181)),NA())</f>
        <v>#N/A</v>
      </c>
      <c r="T187" s="298" t="e">
        <f ca="1">+IF(AND(ISNUMBER(OFFSET('Water Data'!$I$6,0,10*ROW('Water Data'!I181))),'Data Summary'!CI187="Yes"),OFFSET('Water Data'!$I$6,0,10*ROW('Water Data'!I181)),NA())</f>
        <v>#N/A</v>
      </c>
      <c r="U187" s="298" t="e">
        <f ca="1">+IF(AND(ISNUMBER(OFFSET('Water Data'!$I$9,0,10*ROW('Water Data'!I181))),'Data Summary'!CJ187="Yes"),OFFSET('Water Data'!$I$9,0,10*ROW('Water Data'!I181)),NA())</f>
        <v>#N/A</v>
      </c>
      <c r="V187" s="299" t="e">
        <f ca="1">+IF(AND(ISNUMBER(OFFSET('Sanitation Data'!$D$4,0,10*ROW('Sanitation Data'!D181))),'Data Summary'!CK187="Yes"),100-OFFSET('Sanitation Data'!$D$4,0,10*ROW('Sanitation Data'!D181)),NA())</f>
        <v>#N/A</v>
      </c>
      <c r="W187" s="299" t="e">
        <f ca="1">+IF(AND(ISNUMBER(OFFSET('Sanitation Data'!$D$6,0,10*ROW('Sanitation Data'!D181))),'Data Summary'!CL187="Yes"),OFFSET('Sanitation Data'!$D$6,0,10*ROW('Sanitation Data'!D181)),NA())</f>
        <v>#N/A</v>
      </c>
      <c r="X187" s="299" t="e">
        <f ca="1">+IF(AND(ISNUMBER(OFFSET('Sanitation Data'!$D$10,0,10*ROW('Sanitation Data'!D181))),'Data Summary'!CM187="Yes"),OFFSET('Sanitation Data'!$D$10,0,10*ROW('Sanitation Data'!D181)),NA())</f>
        <v>#N/A</v>
      </c>
      <c r="Y187" s="299" t="e">
        <f ca="1">+IF(AND(ISNUMBER(OFFSET('Sanitation Data'!$D$11,0,10*ROW('Sanitation Data'!D181))),'Data Summary'!CN187="Yes"),OFFSET('Sanitation Data'!$D$11,0,10*ROW('Sanitation Data'!D181)),NA())</f>
        <v>#N/A</v>
      </c>
      <c r="Z187" s="299" t="e">
        <f ca="1">+IF(AND(ISNUMBER(OFFSET('Sanitation Data'!$D$12,0,10*ROW('Sanitation Data'!D181))),'Data Summary'!CO187="Yes"),OFFSET('Sanitation Data'!$D$12,0,10*ROW('Sanitation Data'!D181)),NA())</f>
        <v>#N/A</v>
      </c>
      <c r="AA187" s="299" t="e">
        <f ca="1">+IF(AND(ISNUMBER(OFFSET('Sanitation Data'!$E$4,0,10*ROW('Sanitation Data'!E181))),'Data Summary'!CP187="Yes"),100-OFFSET('Sanitation Data'!$E$4,0,10*ROW('Sanitation Data'!E181)),NA())</f>
        <v>#N/A</v>
      </c>
      <c r="AB187" s="299" t="e">
        <f ca="1">+IF(AND(ISNUMBER(OFFSET('Sanitation Data'!$E$6,0,10*ROW('Sanitation Data'!E181))),'Data Summary'!CQ187="Yes"),OFFSET('Sanitation Data'!$E$6,0,10*ROW('Sanitation Data'!E181)),NA())</f>
        <v>#N/A</v>
      </c>
      <c r="AC187" s="299" t="e">
        <f ca="1">+IF(AND(ISNUMBER(OFFSET('Sanitation Data'!$E$10,0,10*ROW('Sanitation Data'!E181))),'Data Summary'!CR187="Yes"),OFFSET('Sanitation Data'!$E$10,0,10*ROW('Sanitation Data'!E181)),NA())</f>
        <v>#N/A</v>
      </c>
      <c r="AD187" s="299" t="e">
        <f ca="1">+IF(AND(ISNUMBER(OFFSET('Sanitation Data'!$E$11,0,10*ROW('Sanitation Data'!E181))),'Data Summary'!CS187="Yes"),OFFSET('Sanitation Data'!$E$11,0,10*ROW('Sanitation Data'!E181)),NA())</f>
        <v>#N/A</v>
      </c>
      <c r="AE187" s="299" t="e">
        <f ca="1">+IF(AND(ISNUMBER(OFFSET('Sanitation Data'!$E$12,0,10*ROW('Sanitation Data'!E181))),'Data Summary'!CT187="Yes"),OFFSET('Sanitation Data'!$E$12,0,10*ROW('Sanitation Data'!E181)),NA())</f>
        <v>#N/A</v>
      </c>
      <c r="AF187" s="299" t="e">
        <f ca="1">+IF(AND(ISNUMBER(OFFSET('Sanitation Data'!$F$4,0,10*ROW('Sanitation Data'!F181))),'Data Summary'!CU187="Yes"),100-OFFSET('Sanitation Data'!$F$4,0,10*ROW('Sanitation Data'!F181)),NA())</f>
        <v>#N/A</v>
      </c>
      <c r="AG187" s="299" t="e">
        <f ca="1">+IF(AND(ISNUMBER(OFFSET('Sanitation Data'!$F$6,0,10*ROW('Sanitation Data'!F181))),'Data Summary'!CV187="Yes"),OFFSET('Sanitation Data'!$F$6,0,10*ROW('Sanitation Data'!F181)),NA())</f>
        <v>#N/A</v>
      </c>
      <c r="AH187" s="299" t="e">
        <f ca="1">+IF(AND(ISNUMBER(OFFSET('Sanitation Data'!$F$10,0,10*ROW('Sanitation Data'!F181))),'Data Summary'!CW187="Yes"),OFFSET('Sanitation Data'!$F$10,0,10*ROW('Sanitation Data'!F181)),NA())</f>
        <v>#N/A</v>
      </c>
      <c r="AI187" s="299" t="e">
        <f ca="1">+IF(AND(ISNUMBER(OFFSET('Sanitation Data'!$F$11,0,10*ROW('Sanitation Data'!F181))),'Data Summary'!CX187="Yes"),OFFSET('Sanitation Data'!$F$11,0,10*ROW('Sanitation Data'!F181)),NA())</f>
        <v>#N/A</v>
      </c>
      <c r="AJ187" s="299" t="e">
        <f ca="1">+IF(AND(ISNUMBER(OFFSET('Sanitation Data'!$F$12,0,10*ROW('Sanitation Data'!F181))),'Data Summary'!CY187="Yes"),OFFSET('Sanitation Data'!$F$12,0,10*ROW('Sanitation Data'!F181)),NA())</f>
        <v>#N/A</v>
      </c>
      <c r="AK187" s="299" t="e">
        <f ca="1">+IF(AND(ISNUMBER(OFFSET('Sanitation Data'!$G$4,0,10*ROW('Sanitation Data'!G181))),'Data Summary'!CZ187="Yes"),100-OFFSET('Sanitation Data'!$G$4,0,10*ROW('Sanitation Data'!G181)),NA())</f>
        <v>#N/A</v>
      </c>
      <c r="AL187" s="299" t="e">
        <f ca="1">+IF(AND(ISNUMBER(OFFSET('Sanitation Data'!$G$6,0,10*ROW('Sanitation Data'!G181))),'Data Summary'!DA187="Yes"),OFFSET('Sanitation Data'!$G$6,0,10*ROW('Sanitation Data'!G181)),NA())</f>
        <v>#N/A</v>
      </c>
      <c r="AM187" s="299" t="e">
        <f ca="1">+IF(AND(ISNUMBER(OFFSET('Sanitation Data'!$G$10,0,10*ROW('Sanitation Data'!G181))),'Data Summary'!DB187="Yes"),OFFSET('Sanitation Data'!$G$10,0,10*ROW('Sanitation Data'!G181)),NA())</f>
        <v>#N/A</v>
      </c>
      <c r="AN187" s="299" t="e">
        <f ca="1">+IF(AND(ISNUMBER(OFFSET('Sanitation Data'!$G$11,0,10*ROW('Sanitation Data'!G181))),'Data Summary'!DC187="Yes"),OFFSET('Sanitation Data'!$G$11,0,10*ROW('Sanitation Data'!G181)),NA())</f>
        <v>#N/A</v>
      </c>
      <c r="AO187" s="299" t="e">
        <f ca="1">+IF(AND(ISNUMBER(OFFSET('Sanitation Data'!$G$12,0,10*ROW('Sanitation Data'!G181))),'Data Summary'!DD187="Yes"),OFFSET('Sanitation Data'!$G$12,0,10*ROW('Sanitation Data'!G181)),NA())</f>
        <v>#N/A</v>
      </c>
      <c r="AP187" s="299" t="e">
        <f ca="1">+IF(AND(ISNUMBER(OFFSET('Sanitation Data'!$H$4,0,10*ROW('Sanitation Data'!H181))),'Data Summary'!DE187="Yes"),100-OFFSET('Sanitation Data'!$H$4,0,10*ROW('Sanitation Data'!H181)),NA())</f>
        <v>#N/A</v>
      </c>
      <c r="AQ187" s="299" t="e">
        <f ca="1">+IF(AND(ISNUMBER(OFFSET('Sanitation Data'!$H$6,0,10*ROW('Sanitation Data'!H181))),'Data Summary'!DF187="Yes"),OFFSET('Sanitation Data'!$H$6,0,10*ROW('Sanitation Data'!H181)),NA())</f>
        <v>#N/A</v>
      </c>
      <c r="AR187" s="299" t="e">
        <f ca="1">+IF(AND(ISNUMBER(OFFSET('Sanitation Data'!$H$10,0,10*ROW('Sanitation Data'!H181))),'Data Summary'!DG187="Yes"),OFFSET('Sanitation Data'!$H$10,0,10*ROW('Sanitation Data'!H181)),NA())</f>
        <v>#N/A</v>
      </c>
      <c r="AS187" s="299" t="e">
        <f ca="1">+IF(AND(ISNUMBER(OFFSET('Sanitation Data'!$H$11,0,10*ROW('Sanitation Data'!H181))),'Data Summary'!DH187="Yes"),OFFSET('Sanitation Data'!$H$11,0,10*ROW('Sanitation Data'!H181)),NA())</f>
        <v>#N/A</v>
      </c>
      <c r="AT187" s="299" t="e">
        <f ca="1">+IF(AND(ISNUMBER(OFFSET('Sanitation Data'!$H$12,0,10*ROW('Sanitation Data'!H181))),'Data Summary'!DI187="Yes"),OFFSET('Sanitation Data'!$H$12,0,10*ROW('Sanitation Data'!H181)),NA())</f>
        <v>#N/A</v>
      </c>
      <c r="AU187" s="299" t="e">
        <f ca="1">+IF(AND(ISNUMBER(OFFSET('Sanitation Data'!$I$4,0,10*ROW('Sanitation Data'!I181))),'Data Summary'!DJ187="Yes"),100-OFFSET('Sanitation Data'!$I$4,0,10*ROW('Sanitation Data'!I181)),NA())</f>
        <v>#N/A</v>
      </c>
      <c r="AV187" s="299" t="e">
        <f ca="1">+IF(AND(ISNUMBER(OFFSET('Sanitation Data'!$I$6,0,10*ROW('Sanitation Data'!I181))),'Data Summary'!DK187="Yes"),OFFSET('Sanitation Data'!$I$6,0,10*ROW('Sanitation Data'!I181)),NA())</f>
        <v>#N/A</v>
      </c>
      <c r="AW187" s="299" t="e">
        <f ca="1">+IF(AND(ISNUMBER(OFFSET('Sanitation Data'!$I$10,0,10*ROW('Sanitation Data'!I181))),'Data Summary'!DL187="Yes"),OFFSET('Sanitation Data'!$I$10,0,10*ROW('Sanitation Data'!I181)),NA())</f>
        <v>#N/A</v>
      </c>
      <c r="AX187" s="299" t="e">
        <f ca="1">+IF(AND(ISNUMBER(OFFSET('Sanitation Data'!$I$11,0,10*ROW('Sanitation Data'!I181))),'Data Summary'!DM187="Yes"),OFFSET('Sanitation Data'!$I$11,0,10*ROW('Sanitation Data'!I181)),NA())</f>
        <v>#N/A</v>
      </c>
      <c r="AY187" s="299" t="e">
        <f ca="1">+IF(AND(ISNUMBER(OFFSET('Sanitation Data'!$I$12,0,10*ROW('Sanitation Data'!I181))),'Data Summary'!DN187="Yes"),OFFSET('Sanitation Data'!$I$12,0,10*ROW('Sanitation Data'!I181)),NA())</f>
        <v>#N/A</v>
      </c>
      <c r="AZ187" s="300" t="e">
        <f ca="1">+IF(AND(ISNUMBER(OFFSET('Hygiene Data'!$D$5,0,10*ROW('Hygiene Data'!D181))),'Data Summary'!DO187="Yes"),OFFSET('Hygiene Data'!$D$5,0,10*ROW('Hygiene Data'!D181)),NA())</f>
        <v>#N/A</v>
      </c>
      <c r="BA187" s="300" t="e">
        <f ca="1">+IF(AND(ISNUMBER(OFFSET('Hygiene Data'!$D$7,0,10*ROW('Hygiene Data'!D181))),'Data Summary'!DP187="Yes"),OFFSET('Hygiene Data'!$D$7,0,10*ROW('Hygiene Data'!D181)),NA())</f>
        <v>#N/A</v>
      </c>
      <c r="BB187" s="300" t="e">
        <f ca="1">+IF(AND(ISNUMBER(OFFSET('Hygiene Data'!$D$9,0,10*ROW('Hygiene Data'!D181))),'Data Summary'!DQ187="Yes"),OFFSET('Hygiene Data'!$D$9,0,10*ROW('Hygiene Data'!D181)),NA())</f>
        <v>#N/A</v>
      </c>
      <c r="BC187" s="300" t="e">
        <f ca="1">+IF(AND(ISNUMBER(OFFSET('Hygiene Data'!$E$5,0,10*ROW('Hygiene Data'!E181))),'Data Summary'!DR187="Yes"),OFFSET('Hygiene Data'!$E$5,0,10*ROW('Hygiene Data'!E181)),NA())</f>
        <v>#N/A</v>
      </c>
      <c r="BD187" s="300" t="e">
        <f ca="1">+IF(AND(ISNUMBER(OFFSET('Hygiene Data'!$E$7,0,10*ROW('Hygiene Data'!E181))),'Data Summary'!DS187="Yes"),OFFSET('Hygiene Data'!$E$7,0,10*ROW('Hygiene Data'!E181)),NA())</f>
        <v>#N/A</v>
      </c>
      <c r="BE187" s="300" t="e">
        <f ca="1">+IF(AND(ISNUMBER(OFFSET('Hygiene Data'!$E$9,0,10*ROW('Hygiene Data'!E181))),'Data Summary'!DT187="Yes"),OFFSET('Hygiene Data'!$E$9,0,10*ROW('Hygiene Data'!E181)),NA())</f>
        <v>#N/A</v>
      </c>
      <c r="BF187" s="300" t="e">
        <f ca="1">+IF(AND(ISNUMBER(OFFSET('Hygiene Data'!$F$5,0,10*ROW('Hygiene Data'!F181))),'Data Summary'!DU187="Yes"),OFFSET('Hygiene Data'!$F$5,0,10*ROW('Hygiene Data'!F181)),NA())</f>
        <v>#N/A</v>
      </c>
      <c r="BG187" s="300" t="e">
        <f ca="1">+IF(AND(ISNUMBER(OFFSET('Hygiene Data'!$F$7,0,10*ROW('Hygiene Data'!F181))),'Data Summary'!DV187="Yes"),OFFSET('Hygiene Data'!$F$7,0,10*ROW('Hygiene Data'!F181)),NA())</f>
        <v>#N/A</v>
      </c>
      <c r="BH187" s="300" t="e">
        <f ca="1">+IF(AND(ISNUMBER(OFFSET('Hygiene Data'!$F$9,0,10*ROW('Hygiene Data'!F181))),'Data Summary'!DW187="Yes"),OFFSET('Hygiene Data'!$F$9,0,10*ROW('Hygiene Data'!F181)),NA())</f>
        <v>#N/A</v>
      </c>
      <c r="BI187" s="300" t="e">
        <f ca="1">+IF(AND(ISNUMBER(OFFSET('Hygiene Data'!$G$5,0,10*ROW('Hygiene Data'!G181))),'Data Summary'!DX187="Yes"),OFFSET('Hygiene Data'!$G$5,0,10*ROW('Hygiene Data'!G181)),NA())</f>
        <v>#N/A</v>
      </c>
      <c r="BJ187" s="300" t="e">
        <f ca="1">+IF(AND(ISNUMBER(OFFSET('Hygiene Data'!$G$7,0,10*ROW('Hygiene Data'!G181))),'Data Summary'!DY187="Yes"),OFFSET('Hygiene Data'!$G$7,0,10*ROW('Hygiene Data'!G181)),NA())</f>
        <v>#N/A</v>
      </c>
      <c r="BK187" s="300" t="e">
        <f ca="1">+IF(AND(ISNUMBER(OFFSET('Hygiene Data'!$G$9,0,10*ROW('Hygiene Data'!G181))),'Data Summary'!DZ187="Yes"),OFFSET('Hygiene Data'!$G$9,0,10*ROW('Hygiene Data'!G181)),NA())</f>
        <v>#N/A</v>
      </c>
      <c r="BL187" s="300" t="e">
        <f ca="1">+IF(AND(ISNUMBER(OFFSET('Hygiene Data'!$H$5,0,10*ROW('Hygiene Data'!H181))),'Data Summary'!EA187="Yes"),OFFSET('Hygiene Data'!$H$5,0,10*ROW('Hygiene Data'!H181)),NA())</f>
        <v>#N/A</v>
      </c>
      <c r="BM187" s="300" t="e">
        <f ca="1">+IF(AND(ISNUMBER(OFFSET('Hygiene Data'!$H$7,0,10*ROW('Hygiene Data'!H181))),'Data Summary'!EB187="Yes"),OFFSET('Hygiene Data'!$H$7,0,10*ROW('Hygiene Data'!H181)),NA())</f>
        <v>#N/A</v>
      </c>
      <c r="BN187" s="300" t="e">
        <f ca="1">+IF(AND(ISNUMBER(OFFSET('Hygiene Data'!$H$9,0,10*ROW('Hygiene Data'!H181))),'Data Summary'!EC187="Yes"),OFFSET('Hygiene Data'!$H$9,0,10*ROW('Hygiene Data'!H181)),NA())</f>
        <v>#N/A</v>
      </c>
      <c r="BO187" s="300" t="e">
        <f ca="1">+IF(AND(ISNUMBER(OFFSET('Hygiene Data'!$I$5,0,10*ROW('Hygiene Data'!I181))),'Data Summary'!ED187="Yes"),OFFSET('Hygiene Data'!$I$5,0,10*ROW('Hygiene Data'!I181)),NA())</f>
        <v>#N/A</v>
      </c>
      <c r="BP187" s="300" t="e">
        <f ca="1">+IF(AND(ISNUMBER(OFFSET('Hygiene Data'!$I$7,0,10*ROW('Hygiene Data'!I181))),'Data Summary'!EE187="Yes"),OFFSET('Hygiene Data'!$I$7,0,10*ROW('Hygiene Data'!I181)),NA())</f>
        <v>#N/A</v>
      </c>
      <c r="BQ187" s="300" t="e">
        <f ca="1">+IF(AND(ISNUMBER(OFFSET('Hygiene Data'!$I$9,0,10*ROW('Hygiene Data'!I181))),'Data Summary'!EF187="Yes"),OFFSET('Hygiene Data'!$I$9,0,10*ROW('Hygiene Data'!I181)),NA())</f>
        <v>#N/A</v>
      </c>
    </row>
    <row r="188" spans="1:69" x14ac:dyDescent="0.2">
      <c r="A188" s="296" t="e">
        <f ca="1">+RIGHT('Data Summary'!A188,LEN('Data Summary'!A188)-9)</f>
        <v>#VALUE!</v>
      </c>
      <c r="B188" s="270" t="str">
        <f ca="1">+IF(ISTEXT('Data Summary'!B188),'Data Summary'!B188,"")</f>
        <v/>
      </c>
      <c r="C188" s="297" t="e">
        <f ca="1">+VALUE('Data Summary'!C188)</f>
        <v>#VALUE!</v>
      </c>
      <c r="D188" s="298" t="e">
        <f ca="1">+IF(AND(ISNUMBER(OFFSET('Water Data'!$D$4,0,10*ROW('Water Data'!D182))),'Data Summary'!BS188="Yes"),100-OFFSET('Water Data'!$D$4,0,10*ROW('Water Data'!D182)),NA())</f>
        <v>#N/A</v>
      </c>
      <c r="E188" s="298" t="e">
        <f ca="1">+IF(AND(ISNUMBER(OFFSET('Water Data'!$D$6,0,10*ROW('Water Data'!D182))),'Data Summary'!BT188="Yes"),OFFSET('Water Data'!$D$6,0,10*ROW('Water Data'!D182)),NA())</f>
        <v>#N/A</v>
      </c>
      <c r="F188" s="298" t="e">
        <f ca="1">+IF(AND(ISNUMBER(OFFSET('Water Data'!$D$9,0,10*ROW('Water Data'!D182))),'Data Summary'!BU188="Yes"),OFFSET('Water Data'!$D$9,0,10*ROW('Water Data'!D182)),NA())</f>
        <v>#N/A</v>
      </c>
      <c r="G188" s="298" t="e">
        <f ca="1">+IF(AND(ISNUMBER(OFFSET('Water Data'!$E$4,0,10*ROW('Water Data'!E182))),'Data Summary'!BV188="Yes"),100-OFFSET('Water Data'!$E$4,0,10*ROW('Water Data'!E182)),NA())</f>
        <v>#N/A</v>
      </c>
      <c r="H188" s="298" t="e">
        <f ca="1">+IF(AND(ISNUMBER(OFFSET('Water Data'!$E$6,0,10*ROW('Water Data'!E182))),'Data Summary'!BW188="Yes"),OFFSET('Water Data'!$E$6,0,10*ROW('Water Data'!E182)),NA())</f>
        <v>#N/A</v>
      </c>
      <c r="I188" s="298" t="e">
        <f ca="1">+IF(AND(ISNUMBER(OFFSET('Water Data'!$E$9,0,10*ROW('Water Data'!E182))),'Data Summary'!BX188="Yes"),OFFSET('Water Data'!$E$9,0,10*ROW('Water Data'!E182)),NA())</f>
        <v>#N/A</v>
      </c>
      <c r="J188" s="298" t="e">
        <f ca="1">+IF(AND(ISNUMBER(OFFSET('Water Data'!$F$4,0,10*ROW('Water Data'!F182))),'Data Summary'!BY188="Yes"),100-OFFSET('Water Data'!$F$4,0,10*ROW('Water Data'!F182)),NA())</f>
        <v>#N/A</v>
      </c>
      <c r="K188" s="298" t="e">
        <f ca="1">+IF(AND(ISNUMBER(OFFSET('Water Data'!$F$6,0,10*ROW('Water Data'!F182))),'Data Summary'!BZ188="Yes"),OFFSET('Water Data'!$F$6,0,10*ROW('Water Data'!F182)),NA())</f>
        <v>#N/A</v>
      </c>
      <c r="L188" s="298" t="e">
        <f ca="1">+IF(AND(ISNUMBER(OFFSET('Water Data'!$F$9,0,10*ROW('Water Data'!F182))),'Data Summary'!CA188="Yes"),OFFSET('Water Data'!$F$9,0,10*ROW('Water Data'!F182)),NA())</f>
        <v>#N/A</v>
      </c>
      <c r="M188" s="298" t="e">
        <f ca="1">+IF(AND(ISNUMBER(OFFSET('Water Data'!$G$4,0,10*ROW('Water Data'!G182))),'Data Summary'!CB188="Yes"),100-OFFSET('Water Data'!$G$4,0,10*ROW('Water Data'!G182)),NA())</f>
        <v>#N/A</v>
      </c>
      <c r="N188" s="298" t="e">
        <f ca="1">+IF(AND(ISNUMBER(OFFSET('Water Data'!$G$6,0,10*ROW('Water Data'!G182))),'Data Summary'!CC188="Yes"),OFFSET('Water Data'!$G$6,0,10*ROW('Water Data'!G182)),NA())</f>
        <v>#N/A</v>
      </c>
      <c r="O188" s="298" t="e">
        <f ca="1">+IF(AND(ISNUMBER(OFFSET('Water Data'!$G$9,0,10*ROW('Water Data'!G182))),'Data Summary'!CD188="Yes"),OFFSET('Water Data'!$G$9,0,10*ROW('Water Data'!G182)),NA())</f>
        <v>#N/A</v>
      </c>
      <c r="P188" s="298" t="e">
        <f ca="1">+IF(AND(ISNUMBER(OFFSET('Water Data'!$H$4,0,10*ROW('Water Data'!H182))),'Data Summary'!CE188="Yes"),100-OFFSET('Water Data'!$H$4,0,10*ROW('Water Data'!H182)),NA())</f>
        <v>#N/A</v>
      </c>
      <c r="Q188" s="298" t="e">
        <f ca="1">+IF(AND(ISNUMBER(OFFSET('Water Data'!$H$6,0,10*ROW('Water Data'!H182))),'Data Summary'!CF188="Yes"),OFFSET('Water Data'!$H$6,0,10*ROW('Water Data'!H182)),NA())</f>
        <v>#N/A</v>
      </c>
      <c r="R188" s="298" t="e">
        <f ca="1">+IF(AND(ISNUMBER(OFFSET('Water Data'!$H$9,0,10*ROW('Water Data'!H182))),'Data Summary'!CG188="Yes"),OFFSET('Water Data'!$H$9,0,10*ROW('Water Data'!H182)),NA())</f>
        <v>#N/A</v>
      </c>
      <c r="S188" s="298" t="e">
        <f ca="1">+IF(AND(ISNUMBER(OFFSET('Water Data'!$I$4,0,10*ROW('Water Data'!I182))),'Data Summary'!CH188="Yes"),100-OFFSET('Water Data'!$I$4,0,10*ROW('Water Data'!I182)),NA())</f>
        <v>#N/A</v>
      </c>
      <c r="T188" s="298" t="e">
        <f ca="1">+IF(AND(ISNUMBER(OFFSET('Water Data'!$I$6,0,10*ROW('Water Data'!I182))),'Data Summary'!CI188="Yes"),OFFSET('Water Data'!$I$6,0,10*ROW('Water Data'!I182)),NA())</f>
        <v>#N/A</v>
      </c>
      <c r="U188" s="298" t="e">
        <f ca="1">+IF(AND(ISNUMBER(OFFSET('Water Data'!$I$9,0,10*ROW('Water Data'!I182))),'Data Summary'!CJ188="Yes"),OFFSET('Water Data'!$I$9,0,10*ROW('Water Data'!I182)),NA())</f>
        <v>#N/A</v>
      </c>
      <c r="V188" s="299" t="e">
        <f ca="1">+IF(AND(ISNUMBER(OFFSET('Sanitation Data'!$D$4,0,10*ROW('Sanitation Data'!D182))),'Data Summary'!CK188="Yes"),100-OFFSET('Sanitation Data'!$D$4,0,10*ROW('Sanitation Data'!D182)),NA())</f>
        <v>#N/A</v>
      </c>
      <c r="W188" s="299" t="e">
        <f ca="1">+IF(AND(ISNUMBER(OFFSET('Sanitation Data'!$D$6,0,10*ROW('Sanitation Data'!D182))),'Data Summary'!CL188="Yes"),OFFSET('Sanitation Data'!$D$6,0,10*ROW('Sanitation Data'!D182)),NA())</f>
        <v>#N/A</v>
      </c>
      <c r="X188" s="299" t="e">
        <f ca="1">+IF(AND(ISNUMBER(OFFSET('Sanitation Data'!$D$10,0,10*ROW('Sanitation Data'!D182))),'Data Summary'!CM188="Yes"),OFFSET('Sanitation Data'!$D$10,0,10*ROW('Sanitation Data'!D182)),NA())</f>
        <v>#N/A</v>
      </c>
      <c r="Y188" s="299" t="e">
        <f ca="1">+IF(AND(ISNUMBER(OFFSET('Sanitation Data'!$D$11,0,10*ROW('Sanitation Data'!D182))),'Data Summary'!CN188="Yes"),OFFSET('Sanitation Data'!$D$11,0,10*ROW('Sanitation Data'!D182)),NA())</f>
        <v>#N/A</v>
      </c>
      <c r="Z188" s="299" t="e">
        <f ca="1">+IF(AND(ISNUMBER(OFFSET('Sanitation Data'!$D$12,0,10*ROW('Sanitation Data'!D182))),'Data Summary'!CO188="Yes"),OFFSET('Sanitation Data'!$D$12,0,10*ROW('Sanitation Data'!D182)),NA())</f>
        <v>#N/A</v>
      </c>
      <c r="AA188" s="299" t="e">
        <f ca="1">+IF(AND(ISNUMBER(OFFSET('Sanitation Data'!$E$4,0,10*ROW('Sanitation Data'!E182))),'Data Summary'!CP188="Yes"),100-OFFSET('Sanitation Data'!$E$4,0,10*ROW('Sanitation Data'!E182)),NA())</f>
        <v>#N/A</v>
      </c>
      <c r="AB188" s="299" t="e">
        <f ca="1">+IF(AND(ISNUMBER(OFFSET('Sanitation Data'!$E$6,0,10*ROW('Sanitation Data'!E182))),'Data Summary'!CQ188="Yes"),OFFSET('Sanitation Data'!$E$6,0,10*ROW('Sanitation Data'!E182)),NA())</f>
        <v>#N/A</v>
      </c>
      <c r="AC188" s="299" t="e">
        <f ca="1">+IF(AND(ISNUMBER(OFFSET('Sanitation Data'!$E$10,0,10*ROW('Sanitation Data'!E182))),'Data Summary'!CR188="Yes"),OFFSET('Sanitation Data'!$E$10,0,10*ROW('Sanitation Data'!E182)),NA())</f>
        <v>#N/A</v>
      </c>
      <c r="AD188" s="299" t="e">
        <f ca="1">+IF(AND(ISNUMBER(OFFSET('Sanitation Data'!$E$11,0,10*ROW('Sanitation Data'!E182))),'Data Summary'!CS188="Yes"),OFFSET('Sanitation Data'!$E$11,0,10*ROW('Sanitation Data'!E182)),NA())</f>
        <v>#N/A</v>
      </c>
      <c r="AE188" s="299" t="e">
        <f ca="1">+IF(AND(ISNUMBER(OFFSET('Sanitation Data'!$E$12,0,10*ROW('Sanitation Data'!E182))),'Data Summary'!CT188="Yes"),OFFSET('Sanitation Data'!$E$12,0,10*ROW('Sanitation Data'!E182)),NA())</f>
        <v>#N/A</v>
      </c>
      <c r="AF188" s="299" t="e">
        <f ca="1">+IF(AND(ISNUMBER(OFFSET('Sanitation Data'!$F$4,0,10*ROW('Sanitation Data'!F182))),'Data Summary'!CU188="Yes"),100-OFFSET('Sanitation Data'!$F$4,0,10*ROW('Sanitation Data'!F182)),NA())</f>
        <v>#N/A</v>
      </c>
      <c r="AG188" s="299" t="e">
        <f ca="1">+IF(AND(ISNUMBER(OFFSET('Sanitation Data'!$F$6,0,10*ROW('Sanitation Data'!F182))),'Data Summary'!CV188="Yes"),OFFSET('Sanitation Data'!$F$6,0,10*ROW('Sanitation Data'!F182)),NA())</f>
        <v>#N/A</v>
      </c>
      <c r="AH188" s="299" t="e">
        <f ca="1">+IF(AND(ISNUMBER(OFFSET('Sanitation Data'!$F$10,0,10*ROW('Sanitation Data'!F182))),'Data Summary'!CW188="Yes"),OFFSET('Sanitation Data'!$F$10,0,10*ROW('Sanitation Data'!F182)),NA())</f>
        <v>#N/A</v>
      </c>
      <c r="AI188" s="299" t="e">
        <f ca="1">+IF(AND(ISNUMBER(OFFSET('Sanitation Data'!$F$11,0,10*ROW('Sanitation Data'!F182))),'Data Summary'!CX188="Yes"),OFFSET('Sanitation Data'!$F$11,0,10*ROW('Sanitation Data'!F182)),NA())</f>
        <v>#N/A</v>
      </c>
      <c r="AJ188" s="299" t="e">
        <f ca="1">+IF(AND(ISNUMBER(OFFSET('Sanitation Data'!$F$12,0,10*ROW('Sanitation Data'!F182))),'Data Summary'!CY188="Yes"),OFFSET('Sanitation Data'!$F$12,0,10*ROW('Sanitation Data'!F182)),NA())</f>
        <v>#N/A</v>
      </c>
      <c r="AK188" s="299" t="e">
        <f ca="1">+IF(AND(ISNUMBER(OFFSET('Sanitation Data'!$G$4,0,10*ROW('Sanitation Data'!G182))),'Data Summary'!CZ188="Yes"),100-OFFSET('Sanitation Data'!$G$4,0,10*ROW('Sanitation Data'!G182)),NA())</f>
        <v>#N/A</v>
      </c>
      <c r="AL188" s="299" t="e">
        <f ca="1">+IF(AND(ISNUMBER(OFFSET('Sanitation Data'!$G$6,0,10*ROW('Sanitation Data'!G182))),'Data Summary'!DA188="Yes"),OFFSET('Sanitation Data'!$G$6,0,10*ROW('Sanitation Data'!G182)),NA())</f>
        <v>#N/A</v>
      </c>
      <c r="AM188" s="299" t="e">
        <f ca="1">+IF(AND(ISNUMBER(OFFSET('Sanitation Data'!$G$10,0,10*ROW('Sanitation Data'!G182))),'Data Summary'!DB188="Yes"),OFFSET('Sanitation Data'!$G$10,0,10*ROW('Sanitation Data'!G182)),NA())</f>
        <v>#N/A</v>
      </c>
      <c r="AN188" s="299" t="e">
        <f ca="1">+IF(AND(ISNUMBER(OFFSET('Sanitation Data'!$G$11,0,10*ROW('Sanitation Data'!G182))),'Data Summary'!DC188="Yes"),OFFSET('Sanitation Data'!$G$11,0,10*ROW('Sanitation Data'!G182)),NA())</f>
        <v>#N/A</v>
      </c>
      <c r="AO188" s="299" t="e">
        <f ca="1">+IF(AND(ISNUMBER(OFFSET('Sanitation Data'!$G$12,0,10*ROW('Sanitation Data'!G182))),'Data Summary'!DD188="Yes"),OFFSET('Sanitation Data'!$G$12,0,10*ROW('Sanitation Data'!G182)),NA())</f>
        <v>#N/A</v>
      </c>
      <c r="AP188" s="299" t="e">
        <f ca="1">+IF(AND(ISNUMBER(OFFSET('Sanitation Data'!$H$4,0,10*ROW('Sanitation Data'!H182))),'Data Summary'!DE188="Yes"),100-OFFSET('Sanitation Data'!$H$4,0,10*ROW('Sanitation Data'!H182)),NA())</f>
        <v>#N/A</v>
      </c>
      <c r="AQ188" s="299" t="e">
        <f ca="1">+IF(AND(ISNUMBER(OFFSET('Sanitation Data'!$H$6,0,10*ROW('Sanitation Data'!H182))),'Data Summary'!DF188="Yes"),OFFSET('Sanitation Data'!$H$6,0,10*ROW('Sanitation Data'!H182)),NA())</f>
        <v>#N/A</v>
      </c>
      <c r="AR188" s="299" t="e">
        <f ca="1">+IF(AND(ISNUMBER(OFFSET('Sanitation Data'!$H$10,0,10*ROW('Sanitation Data'!H182))),'Data Summary'!DG188="Yes"),OFFSET('Sanitation Data'!$H$10,0,10*ROW('Sanitation Data'!H182)),NA())</f>
        <v>#N/A</v>
      </c>
      <c r="AS188" s="299" t="e">
        <f ca="1">+IF(AND(ISNUMBER(OFFSET('Sanitation Data'!$H$11,0,10*ROW('Sanitation Data'!H182))),'Data Summary'!DH188="Yes"),OFFSET('Sanitation Data'!$H$11,0,10*ROW('Sanitation Data'!H182)),NA())</f>
        <v>#N/A</v>
      </c>
      <c r="AT188" s="299" t="e">
        <f ca="1">+IF(AND(ISNUMBER(OFFSET('Sanitation Data'!$H$12,0,10*ROW('Sanitation Data'!H182))),'Data Summary'!DI188="Yes"),OFFSET('Sanitation Data'!$H$12,0,10*ROW('Sanitation Data'!H182)),NA())</f>
        <v>#N/A</v>
      </c>
      <c r="AU188" s="299" t="e">
        <f ca="1">+IF(AND(ISNUMBER(OFFSET('Sanitation Data'!$I$4,0,10*ROW('Sanitation Data'!I182))),'Data Summary'!DJ188="Yes"),100-OFFSET('Sanitation Data'!$I$4,0,10*ROW('Sanitation Data'!I182)),NA())</f>
        <v>#N/A</v>
      </c>
      <c r="AV188" s="299" t="e">
        <f ca="1">+IF(AND(ISNUMBER(OFFSET('Sanitation Data'!$I$6,0,10*ROW('Sanitation Data'!I182))),'Data Summary'!DK188="Yes"),OFFSET('Sanitation Data'!$I$6,0,10*ROW('Sanitation Data'!I182)),NA())</f>
        <v>#N/A</v>
      </c>
      <c r="AW188" s="299" t="e">
        <f ca="1">+IF(AND(ISNUMBER(OFFSET('Sanitation Data'!$I$10,0,10*ROW('Sanitation Data'!I182))),'Data Summary'!DL188="Yes"),OFFSET('Sanitation Data'!$I$10,0,10*ROW('Sanitation Data'!I182)),NA())</f>
        <v>#N/A</v>
      </c>
      <c r="AX188" s="299" t="e">
        <f ca="1">+IF(AND(ISNUMBER(OFFSET('Sanitation Data'!$I$11,0,10*ROW('Sanitation Data'!I182))),'Data Summary'!DM188="Yes"),OFFSET('Sanitation Data'!$I$11,0,10*ROW('Sanitation Data'!I182)),NA())</f>
        <v>#N/A</v>
      </c>
      <c r="AY188" s="299" t="e">
        <f ca="1">+IF(AND(ISNUMBER(OFFSET('Sanitation Data'!$I$12,0,10*ROW('Sanitation Data'!I182))),'Data Summary'!DN188="Yes"),OFFSET('Sanitation Data'!$I$12,0,10*ROW('Sanitation Data'!I182)),NA())</f>
        <v>#N/A</v>
      </c>
      <c r="AZ188" s="300" t="e">
        <f ca="1">+IF(AND(ISNUMBER(OFFSET('Hygiene Data'!$D$5,0,10*ROW('Hygiene Data'!D182))),'Data Summary'!DO188="Yes"),OFFSET('Hygiene Data'!$D$5,0,10*ROW('Hygiene Data'!D182)),NA())</f>
        <v>#N/A</v>
      </c>
      <c r="BA188" s="300" t="e">
        <f ca="1">+IF(AND(ISNUMBER(OFFSET('Hygiene Data'!$D$7,0,10*ROW('Hygiene Data'!D182))),'Data Summary'!DP188="Yes"),OFFSET('Hygiene Data'!$D$7,0,10*ROW('Hygiene Data'!D182)),NA())</f>
        <v>#N/A</v>
      </c>
      <c r="BB188" s="300" t="e">
        <f ca="1">+IF(AND(ISNUMBER(OFFSET('Hygiene Data'!$D$9,0,10*ROW('Hygiene Data'!D182))),'Data Summary'!DQ188="Yes"),OFFSET('Hygiene Data'!$D$9,0,10*ROW('Hygiene Data'!D182)),NA())</f>
        <v>#N/A</v>
      </c>
      <c r="BC188" s="300" t="e">
        <f ca="1">+IF(AND(ISNUMBER(OFFSET('Hygiene Data'!$E$5,0,10*ROW('Hygiene Data'!E182))),'Data Summary'!DR188="Yes"),OFFSET('Hygiene Data'!$E$5,0,10*ROW('Hygiene Data'!E182)),NA())</f>
        <v>#N/A</v>
      </c>
      <c r="BD188" s="300" t="e">
        <f ca="1">+IF(AND(ISNUMBER(OFFSET('Hygiene Data'!$E$7,0,10*ROW('Hygiene Data'!E182))),'Data Summary'!DS188="Yes"),OFFSET('Hygiene Data'!$E$7,0,10*ROW('Hygiene Data'!E182)),NA())</f>
        <v>#N/A</v>
      </c>
      <c r="BE188" s="300" t="e">
        <f ca="1">+IF(AND(ISNUMBER(OFFSET('Hygiene Data'!$E$9,0,10*ROW('Hygiene Data'!E182))),'Data Summary'!DT188="Yes"),OFFSET('Hygiene Data'!$E$9,0,10*ROW('Hygiene Data'!E182)),NA())</f>
        <v>#N/A</v>
      </c>
      <c r="BF188" s="300" t="e">
        <f ca="1">+IF(AND(ISNUMBER(OFFSET('Hygiene Data'!$F$5,0,10*ROW('Hygiene Data'!F182))),'Data Summary'!DU188="Yes"),OFFSET('Hygiene Data'!$F$5,0,10*ROW('Hygiene Data'!F182)),NA())</f>
        <v>#N/A</v>
      </c>
      <c r="BG188" s="300" t="e">
        <f ca="1">+IF(AND(ISNUMBER(OFFSET('Hygiene Data'!$F$7,0,10*ROW('Hygiene Data'!F182))),'Data Summary'!DV188="Yes"),OFFSET('Hygiene Data'!$F$7,0,10*ROW('Hygiene Data'!F182)),NA())</f>
        <v>#N/A</v>
      </c>
      <c r="BH188" s="300" t="e">
        <f ca="1">+IF(AND(ISNUMBER(OFFSET('Hygiene Data'!$F$9,0,10*ROW('Hygiene Data'!F182))),'Data Summary'!DW188="Yes"),OFFSET('Hygiene Data'!$F$9,0,10*ROW('Hygiene Data'!F182)),NA())</f>
        <v>#N/A</v>
      </c>
      <c r="BI188" s="300" t="e">
        <f ca="1">+IF(AND(ISNUMBER(OFFSET('Hygiene Data'!$G$5,0,10*ROW('Hygiene Data'!G182))),'Data Summary'!DX188="Yes"),OFFSET('Hygiene Data'!$G$5,0,10*ROW('Hygiene Data'!G182)),NA())</f>
        <v>#N/A</v>
      </c>
      <c r="BJ188" s="300" t="e">
        <f ca="1">+IF(AND(ISNUMBER(OFFSET('Hygiene Data'!$G$7,0,10*ROW('Hygiene Data'!G182))),'Data Summary'!DY188="Yes"),OFFSET('Hygiene Data'!$G$7,0,10*ROW('Hygiene Data'!G182)),NA())</f>
        <v>#N/A</v>
      </c>
      <c r="BK188" s="300" t="e">
        <f ca="1">+IF(AND(ISNUMBER(OFFSET('Hygiene Data'!$G$9,0,10*ROW('Hygiene Data'!G182))),'Data Summary'!DZ188="Yes"),OFFSET('Hygiene Data'!$G$9,0,10*ROW('Hygiene Data'!G182)),NA())</f>
        <v>#N/A</v>
      </c>
      <c r="BL188" s="300" t="e">
        <f ca="1">+IF(AND(ISNUMBER(OFFSET('Hygiene Data'!$H$5,0,10*ROW('Hygiene Data'!H182))),'Data Summary'!EA188="Yes"),OFFSET('Hygiene Data'!$H$5,0,10*ROW('Hygiene Data'!H182)),NA())</f>
        <v>#N/A</v>
      </c>
      <c r="BM188" s="300" t="e">
        <f ca="1">+IF(AND(ISNUMBER(OFFSET('Hygiene Data'!$H$7,0,10*ROW('Hygiene Data'!H182))),'Data Summary'!EB188="Yes"),OFFSET('Hygiene Data'!$H$7,0,10*ROW('Hygiene Data'!H182)),NA())</f>
        <v>#N/A</v>
      </c>
      <c r="BN188" s="300" t="e">
        <f ca="1">+IF(AND(ISNUMBER(OFFSET('Hygiene Data'!$H$9,0,10*ROW('Hygiene Data'!H182))),'Data Summary'!EC188="Yes"),OFFSET('Hygiene Data'!$H$9,0,10*ROW('Hygiene Data'!H182)),NA())</f>
        <v>#N/A</v>
      </c>
      <c r="BO188" s="300" t="e">
        <f ca="1">+IF(AND(ISNUMBER(OFFSET('Hygiene Data'!$I$5,0,10*ROW('Hygiene Data'!I182))),'Data Summary'!ED188="Yes"),OFFSET('Hygiene Data'!$I$5,0,10*ROW('Hygiene Data'!I182)),NA())</f>
        <v>#N/A</v>
      </c>
      <c r="BP188" s="300" t="e">
        <f ca="1">+IF(AND(ISNUMBER(OFFSET('Hygiene Data'!$I$7,0,10*ROW('Hygiene Data'!I182))),'Data Summary'!EE188="Yes"),OFFSET('Hygiene Data'!$I$7,0,10*ROW('Hygiene Data'!I182)),NA())</f>
        <v>#N/A</v>
      </c>
      <c r="BQ188" s="300" t="e">
        <f ca="1">+IF(AND(ISNUMBER(OFFSET('Hygiene Data'!$I$9,0,10*ROW('Hygiene Data'!I182))),'Data Summary'!EF188="Yes"),OFFSET('Hygiene Data'!$I$9,0,10*ROW('Hygiene Data'!I182)),NA())</f>
        <v>#N/A</v>
      </c>
    </row>
    <row r="189" spans="1:69" x14ac:dyDescent="0.2">
      <c r="A189" s="296" t="e">
        <f ca="1">+RIGHT('Data Summary'!A189,LEN('Data Summary'!A189)-9)</f>
        <v>#VALUE!</v>
      </c>
      <c r="B189" s="270" t="str">
        <f ca="1">+IF(ISTEXT('Data Summary'!B189),'Data Summary'!B189,"")</f>
        <v/>
      </c>
      <c r="C189" s="297" t="e">
        <f ca="1">+VALUE('Data Summary'!C189)</f>
        <v>#VALUE!</v>
      </c>
      <c r="D189" s="298" t="e">
        <f ca="1">+IF(AND(ISNUMBER(OFFSET('Water Data'!$D$4,0,10*ROW('Water Data'!D183))),'Data Summary'!BS189="Yes"),100-OFFSET('Water Data'!$D$4,0,10*ROW('Water Data'!D183)),NA())</f>
        <v>#N/A</v>
      </c>
      <c r="E189" s="298" t="e">
        <f ca="1">+IF(AND(ISNUMBER(OFFSET('Water Data'!$D$6,0,10*ROW('Water Data'!D183))),'Data Summary'!BT189="Yes"),OFFSET('Water Data'!$D$6,0,10*ROW('Water Data'!D183)),NA())</f>
        <v>#N/A</v>
      </c>
      <c r="F189" s="298" t="e">
        <f ca="1">+IF(AND(ISNUMBER(OFFSET('Water Data'!$D$9,0,10*ROW('Water Data'!D183))),'Data Summary'!BU189="Yes"),OFFSET('Water Data'!$D$9,0,10*ROW('Water Data'!D183)),NA())</f>
        <v>#N/A</v>
      </c>
      <c r="G189" s="298" t="e">
        <f ca="1">+IF(AND(ISNUMBER(OFFSET('Water Data'!$E$4,0,10*ROW('Water Data'!E183))),'Data Summary'!BV189="Yes"),100-OFFSET('Water Data'!$E$4,0,10*ROW('Water Data'!E183)),NA())</f>
        <v>#N/A</v>
      </c>
      <c r="H189" s="298" t="e">
        <f ca="1">+IF(AND(ISNUMBER(OFFSET('Water Data'!$E$6,0,10*ROW('Water Data'!E183))),'Data Summary'!BW189="Yes"),OFFSET('Water Data'!$E$6,0,10*ROW('Water Data'!E183)),NA())</f>
        <v>#N/A</v>
      </c>
      <c r="I189" s="298" t="e">
        <f ca="1">+IF(AND(ISNUMBER(OFFSET('Water Data'!$E$9,0,10*ROW('Water Data'!E183))),'Data Summary'!BX189="Yes"),OFFSET('Water Data'!$E$9,0,10*ROW('Water Data'!E183)),NA())</f>
        <v>#N/A</v>
      </c>
      <c r="J189" s="298" t="e">
        <f ca="1">+IF(AND(ISNUMBER(OFFSET('Water Data'!$F$4,0,10*ROW('Water Data'!F183))),'Data Summary'!BY189="Yes"),100-OFFSET('Water Data'!$F$4,0,10*ROW('Water Data'!F183)),NA())</f>
        <v>#N/A</v>
      </c>
      <c r="K189" s="298" t="e">
        <f ca="1">+IF(AND(ISNUMBER(OFFSET('Water Data'!$F$6,0,10*ROW('Water Data'!F183))),'Data Summary'!BZ189="Yes"),OFFSET('Water Data'!$F$6,0,10*ROW('Water Data'!F183)),NA())</f>
        <v>#N/A</v>
      </c>
      <c r="L189" s="298" t="e">
        <f ca="1">+IF(AND(ISNUMBER(OFFSET('Water Data'!$F$9,0,10*ROW('Water Data'!F183))),'Data Summary'!CA189="Yes"),OFFSET('Water Data'!$F$9,0,10*ROW('Water Data'!F183)),NA())</f>
        <v>#N/A</v>
      </c>
      <c r="M189" s="298" t="e">
        <f ca="1">+IF(AND(ISNUMBER(OFFSET('Water Data'!$G$4,0,10*ROW('Water Data'!G183))),'Data Summary'!CB189="Yes"),100-OFFSET('Water Data'!$G$4,0,10*ROW('Water Data'!G183)),NA())</f>
        <v>#N/A</v>
      </c>
      <c r="N189" s="298" t="e">
        <f ca="1">+IF(AND(ISNUMBER(OFFSET('Water Data'!$G$6,0,10*ROW('Water Data'!G183))),'Data Summary'!CC189="Yes"),OFFSET('Water Data'!$G$6,0,10*ROW('Water Data'!G183)),NA())</f>
        <v>#N/A</v>
      </c>
      <c r="O189" s="298" t="e">
        <f ca="1">+IF(AND(ISNUMBER(OFFSET('Water Data'!$G$9,0,10*ROW('Water Data'!G183))),'Data Summary'!CD189="Yes"),OFFSET('Water Data'!$G$9,0,10*ROW('Water Data'!G183)),NA())</f>
        <v>#N/A</v>
      </c>
      <c r="P189" s="298" t="e">
        <f ca="1">+IF(AND(ISNUMBER(OFFSET('Water Data'!$H$4,0,10*ROW('Water Data'!H183))),'Data Summary'!CE189="Yes"),100-OFFSET('Water Data'!$H$4,0,10*ROW('Water Data'!H183)),NA())</f>
        <v>#N/A</v>
      </c>
      <c r="Q189" s="298" t="e">
        <f ca="1">+IF(AND(ISNUMBER(OFFSET('Water Data'!$H$6,0,10*ROW('Water Data'!H183))),'Data Summary'!CF189="Yes"),OFFSET('Water Data'!$H$6,0,10*ROW('Water Data'!H183)),NA())</f>
        <v>#N/A</v>
      </c>
      <c r="R189" s="298" t="e">
        <f ca="1">+IF(AND(ISNUMBER(OFFSET('Water Data'!$H$9,0,10*ROW('Water Data'!H183))),'Data Summary'!CG189="Yes"),OFFSET('Water Data'!$H$9,0,10*ROW('Water Data'!H183)),NA())</f>
        <v>#N/A</v>
      </c>
      <c r="S189" s="298" t="e">
        <f ca="1">+IF(AND(ISNUMBER(OFFSET('Water Data'!$I$4,0,10*ROW('Water Data'!I183))),'Data Summary'!CH189="Yes"),100-OFFSET('Water Data'!$I$4,0,10*ROW('Water Data'!I183)),NA())</f>
        <v>#N/A</v>
      </c>
      <c r="T189" s="298" t="e">
        <f ca="1">+IF(AND(ISNUMBER(OFFSET('Water Data'!$I$6,0,10*ROW('Water Data'!I183))),'Data Summary'!CI189="Yes"),OFFSET('Water Data'!$I$6,0,10*ROW('Water Data'!I183)),NA())</f>
        <v>#N/A</v>
      </c>
      <c r="U189" s="298" t="e">
        <f ca="1">+IF(AND(ISNUMBER(OFFSET('Water Data'!$I$9,0,10*ROW('Water Data'!I183))),'Data Summary'!CJ189="Yes"),OFFSET('Water Data'!$I$9,0,10*ROW('Water Data'!I183)),NA())</f>
        <v>#N/A</v>
      </c>
      <c r="V189" s="299" t="e">
        <f ca="1">+IF(AND(ISNUMBER(OFFSET('Sanitation Data'!$D$4,0,10*ROW('Sanitation Data'!D183))),'Data Summary'!CK189="Yes"),100-OFFSET('Sanitation Data'!$D$4,0,10*ROW('Sanitation Data'!D183)),NA())</f>
        <v>#N/A</v>
      </c>
      <c r="W189" s="299" t="e">
        <f ca="1">+IF(AND(ISNUMBER(OFFSET('Sanitation Data'!$D$6,0,10*ROW('Sanitation Data'!D183))),'Data Summary'!CL189="Yes"),OFFSET('Sanitation Data'!$D$6,0,10*ROW('Sanitation Data'!D183)),NA())</f>
        <v>#N/A</v>
      </c>
      <c r="X189" s="299" t="e">
        <f ca="1">+IF(AND(ISNUMBER(OFFSET('Sanitation Data'!$D$10,0,10*ROW('Sanitation Data'!D183))),'Data Summary'!CM189="Yes"),OFFSET('Sanitation Data'!$D$10,0,10*ROW('Sanitation Data'!D183)),NA())</f>
        <v>#N/A</v>
      </c>
      <c r="Y189" s="299" t="e">
        <f ca="1">+IF(AND(ISNUMBER(OFFSET('Sanitation Data'!$D$11,0,10*ROW('Sanitation Data'!D183))),'Data Summary'!CN189="Yes"),OFFSET('Sanitation Data'!$D$11,0,10*ROW('Sanitation Data'!D183)),NA())</f>
        <v>#N/A</v>
      </c>
      <c r="Z189" s="299" t="e">
        <f ca="1">+IF(AND(ISNUMBER(OFFSET('Sanitation Data'!$D$12,0,10*ROW('Sanitation Data'!D183))),'Data Summary'!CO189="Yes"),OFFSET('Sanitation Data'!$D$12,0,10*ROW('Sanitation Data'!D183)),NA())</f>
        <v>#N/A</v>
      </c>
      <c r="AA189" s="299" t="e">
        <f ca="1">+IF(AND(ISNUMBER(OFFSET('Sanitation Data'!$E$4,0,10*ROW('Sanitation Data'!E183))),'Data Summary'!CP189="Yes"),100-OFFSET('Sanitation Data'!$E$4,0,10*ROW('Sanitation Data'!E183)),NA())</f>
        <v>#N/A</v>
      </c>
      <c r="AB189" s="299" t="e">
        <f ca="1">+IF(AND(ISNUMBER(OFFSET('Sanitation Data'!$E$6,0,10*ROW('Sanitation Data'!E183))),'Data Summary'!CQ189="Yes"),OFFSET('Sanitation Data'!$E$6,0,10*ROW('Sanitation Data'!E183)),NA())</f>
        <v>#N/A</v>
      </c>
      <c r="AC189" s="299" t="e">
        <f ca="1">+IF(AND(ISNUMBER(OFFSET('Sanitation Data'!$E$10,0,10*ROW('Sanitation Data'!E183))),'Data Summary'!CR189="Yes"),OFFSET('Sanitation Data'!$E$10,0,10*ROW('Sanitation Data'!E183)),NA())</f>
        <v>#N/A</v>
      </c>
      <c r="AD189" s="299" t="e">
        <f ca="1">+IF(AND(ISNUMBER(OFFSET('Sanitation Data'!$E$11,0,10*ROW('Sanitation Data'!E183))),'Data Summary'!CS189="Yes"),OFFSET('Sanitation Data'!$E$11,0,10*ROW('Sanitation Data'!E183)),NA())</f>
        <v>#N/A</v>
      </c>
      <c r="AE189" s="299" t="e">
        <f ca="1">+IF(AND(ISNUMBER(OFFSET('Sanitation Data'!$E$12,0,10*ROW('Sanitation Data'!E183))),'Data Summary'!CT189="Yes"),OFFSET('Sanitation Data'!$E$12,0,10*ROW('Sanitation Data'!E183)),NA())</f>
        <v>#N/A</v>
      </c>
      <c r="AF189" s="299" t="e">
        <f ca="1">+IF(AND(ISNUMBER(OFFSET('Sanitation Data'!$F$4,0,10*ROW('Sanitation Data'!F183))),'Data Summary'!CU189="Yes"),100-OFFSET('Sanitation Data'!$F$4,0,10*ROW('Sanitation Data'!F183)),NA())</f>
        <v>#N/A</v>
      </c>
      <c r="AG189" s="299" t="e">
        <f ca="1">+IF(AND(ISNUMBER(OFFSET('Sanitation Data'!$F$6,0,10*ROW('Sanitation Data'!F183))),'Data Summary'!CV189="Yes"),OFFSET('Sanitation Data'!$F$6,0,10*ROW('Sanitation Data'!F183)),NA())</f>
        <v>#N/A</v>
      </c>
      <c r="AH189" s="299" t="e">
        <f ca="1">+IF(AND(ISNUMBER(OFFSET('Sanitation Data'!$F$10,0,10*ROW('Sanitation Data'!F183))),'Data Summary'!CW189="Yes"),OFFSET('Sanitation Data'!$F$10,0,10*ROW('Sanitation Data'!F183)),NA())</f>
        <v>#N/A</v>
      </c>
      <c r="AI189" s="299" t="e">
        <f ca="1">+IF(AND(ISNUMBER(OFFSET('Sanitation Data'!$F$11,0,10*ROW('Sanitation Data'!F183))),'Data Summary'!CX189="Yes"),OFFSET('Sanitation Data'!$F$11,0,10*ROW('Sanitation Data'!F183)),NA())</f>
        <v>#N/A</v>
      </c>
      <c r="AJ189" s="299" t="e">
        <f ca="1">+IF(AND(ISNUMBER(OFFSET('Sanitation Data'!$F$12,0,10*ROW('Sanitation Data'!F183))),'Data Summary'!CY189="Yes"),OFFSET('Sanitation Data'!$F$12,0,10*ROW('Sanitation Data'!F183)),NA())</f>
        <v>#N/A</v>
      </c>
      <c r="AK189" s="299" t="e">
        <f ca="1">+IF(AND(ISNUMBER(OFFSET('Sanitation Data'!$G$4,0,10*ROW('Sanitation Data'!G183))),'Data Summary'!CZ189="Yes"),100-OFFSET('Sanitation Data'!$G$4,0,10*ROW('Sanitation Data'!G183)),NA())</f>
        <v>#N/A</v>
      </c>
      <c r="AL189" s="299" t="e">
        <f ca="1">+IF(AND(ISNUMBER(OFFSET('Sanitation Data'!$G$6,0,10*ROW('Sanitation Data'!G183))),'Data Summary'!DA189="Yes"),OFFSET('Sanitation Data'!$G$6,0,10*ROW('Sanitation Data'!G183)),NA())</f>
        <v>#N/A</v>
      </c>
      <c r="AM189" s="299" t="e">
        <f ca="1">+IF(AND(ISNUMBER(OFFSET('Sanitation Data'!$G$10,0,10*ROW('Sanitation Data'!G183))),'Data Summary'!DB189="Yes"),OFFSET('Sanitation Data'!$G$10,0,10*ROW('Sanitation Data'!G183)),NA())</f>
        <v>#N/A</v>
      </c>
      <c r="AN189" s="299" t="e">
        <f ca="1">+IF(AND(ISNUMBER(OFFSET('Sanitation Data'!$G$11,0,10*ROW('Sanitation Data'!G183))),'Data Summary'!DC189="Yes"),OFFSET('Sanitation Data'!$G$11,0,10*ROW('Sanitation Data'!G183)),NA())</f>
        <v>#N/A</v>
      </c>
      <c r="AO189" s="299" t="e">
        <f ca="1">+IF(AND(ISNUMBER(OFFSET('Sanitation Data'!$G$12,0,10*ROW('Sanitation Data'!G183))),'Data Summary'!DD189="Yes"),OFFSET('Sanitation Data'!$G$12,0,10*ROW('Sanitation Data'!G183)),NA())</f>
        <v>#N/A</v>
      </c>
      <c r="AP189" s="299" t="e">
        <f ca="1">+IF(AND(ISNUMBER(OFFSET('Sanitation Data'!$H$4,0,10*ROW('Sanitation Data'!H183))),'Data Summary'!DE189="Yes"),100-OFFSET('Sanitation Data'!$H$4,0,10*ROW('Sanitation Data'!H183)),NA())</f>
        <v>#N/A</v>
      </c>
      <c r="AQ189" s="299" t="e">
        <f ca="1">+IF(AND(ISNUMBER(OFFSET('Sanitation Data'!$H$6,0,10*ROW('Sanitation Data'!H183))),'Data Summary'!DF189="Yes"),OFFSET('Sanitation Data'!$H$6,0,10*ROW('Sanitation Data'!H183)),NA())</f>
        <v>#N/A</v>
      </c>
      <c r="AR189" s="299" t="e">
        <f ca="1">+IF(AND(ISNUMBER(OFFSET('Sanitation Data'!$H$10,0,10*ROW('Sanitation Data'!H183))),'Data Summary'!DG189="Yes"),OFFSET('Sanitation Data'!$H$10,0,10*ROW('Sanitation Data'!H183)),NA())</f>
        <v>#N/A</v>
      </c>
      <c r="AS189" s="299" t="e">
        <f ca="1">+IF(AND(ISNUMBER(OFFSET('Sanitation Data'!$H$11,0,10*ROW('Sanitation Data'!H183))),'Data Summary'!DH189="Yes"),OFFSET('Sanitation Data'!$H$11,0,10*ROW('Sanitation Data'!H183)),NA())</f>
        <v>#N/A</v>
      </c>
      <c r="AT189" s="299" t="e">
        <f ca="1">+IF(AND(ISNUMBER(OFFSET('Sanitation Data'!$H$12,0,10*ROW('Sanitation Data'!H183))),'Data Summary'!DI189="Yes"),OFFSET('Sanitation Data'!$H$12,0,10*ROW('Sanitation Data'!H183)),NA())</f>
        <v>#N/A</v>
      </c>
      <c r="AU189" s="299" t="e">
        <f ca="1">+IF(AND(ISNUMBER(OFFSET('Sanitation Data'!$I$4,0,10*ROW('Sanitation Data'!I183))),'Data Summary'!DJ189="Yes"),100-OFFSET('Sanitation Data'!$I$4,0,10*ROW('Sanitation Data'!I183)),NA())</f>
        <v>#N/A</v>
      </c>
      <c r="AV189" s="299" t="e">
        <f ca="1">+IF(AND(ISNUMBER(OFFSET('Sanitation Data'!$I$6,0,10*ROW('Sanitation Data'!I183))),'Data Summary'!DK189="Yes"),OFFSET('Sanitation Data'!$I$6,0,10*ROW('Sanitation Data'!I183)),NA())</f>
        <v>#N/A</v>
      </c>
      <c r="AW189" s="299" t="e">
        <f ca="1">+IF(AND(ISNUMBER(OFFSET('Sanitation Data'!$I$10,0,10*ROW('Sanitation Data'!I183))),'Data Summary'!DL189="Yes"),OFFSET('Sanitation Data'!$I$10,0,10*ROW('Sanitation Data'!I183)),NA())</f>
        <v>#N/A</v>
      </c>
      <c r="AX189" s="299" t="e">
        <f ca="1">+IF(AND(ISNUMBER(OFFSET('Sanitation Data'!$I$11,0,10*ROW('Sanitation Data'!I183))),'Data Summary'!DM189="Yes"),OFFSET('Sanitation Data'!$I$11,0,10*ROW('Sanitation Data'!I183)),NA())</f>
        <v>#N/A</v>
      </c>
      <c r="AY189" s="299" t="e">
        <f ca="1">+IF(AND(ISNUMBER(OFFSET('Sanitation Data'!$I$12,0,10*ROW('Sanitation Data'!I183))),'Data Summary'!DN189="Yes"),OFFSET('Sanitation Data'!$I$12,0,10*ROW('Sanitation Data'!I183)),NA())</f>
        <v>#N/A</v>
      </c>
      <c r="AZ189" s="300" t="e">
        <f ca="1">+IF(AND(ISNUMBER(OFFSET('Hygiene Data'!$D$5,0,10*ROW('Hygiene Data'!D183))),'Data Summary'!DO189="Yes"),OFFSET('Hygiene Data'!$D$5,0,10*ROW('Hygiene Data'!D183)),NA())</f>
        <v>#N/A</v>
      </c>
      <c r="BA189" s="300" t="e">
        <f ca="1">+IF(AND(ISNUMBER(OFFSET('Hygiene Data'!$D$7,0,10*ROW('Hygiene Data'!D183))),'Data Summary'!DP189="Yes"),OFFSET('Hygiene Data'!$D$7,0,10*ROW('Hygiene Data'!D183)),NA())</f>
        <v>#N/A</v>
      </c>
      <c r="BB189" s="300" t="e">
        <f ca="1">+IF(AND(ISNUMBER(OFFSET('Hygiene Data'!$D$9,0,10*ROW('Hygiene Data'!D183))),'Data Summary'!DQ189="Yes"),OFFSET('Hygiene Data'!$D$9,0,10*ROW('Hygiene Data'!D183)),NA())</f>
        <v>#N/A</v>
      </c>
      <c r="BC189" s="300" t="e">
        <f ca="1">+IF(AND(ISNUMBER(OFFSET('Hygiene Data'!$E$5,0,10*ROW('Hygiene Data'!E183))),'Data Summary'!DR189="Yes"),OFFSET('Hygiene Data'!$E$5,0,10*ROW('Hygiene Data'!E183)),NA())</f>
        <v>#N/A</v>
      </c>
      <c r="BD189" s="300" t="e">
        <f ca="1">+IF(AND(ISNUMBER(OFFSET('Hygiene Data'!$E$7,0,10*ROW('Hygiene Data'!E183))),'Data Summary'!DS189="Yes"),OFFSET('Hygiene Data'!$E$7,0,10*ROW('Hygiene Data'!E183)),NA())</f>
        <v>#N/A</v>
      </c>
      <c r="BE189" s="300" t="e">
        <f ca="1">+IF(AND(ISNUMBER(OFFSET('Hygiene Data'!$E$9,0,10*ROW('Hygiene Data'!E183))),'Data Summary'!DT189="Yes"),OFFSET('Hygiene Data'!$E$9,0,10*ROW('Hygiene Data'!E183)),NA())</f>
        <v>#N/A</v>
      </c>
      <c r="BF189" s="300" t="e">
        <f ca="1">+IF(AND(ISNUMBER(OFFSET('Hygiene Data'!$F$5,0,10*ROW('Hygiene Data'!F183))),'Data Summary'!DU189="Yes"),OFFSET('Hygiene Data'!$F$5,0,10*ROW('Hygiene Data'!F183)),NA())</f>
        <v>#N/A</v>
      </c>
      <c r="BG189" s="300" t="e">
        <f ca="1">+IF(AND(ISNUMBER(OFFSET('Hygiene Data'!$F$7,0,10*ROW('Hygiene Data'!F183))),'Data Summary'!DV189="Yes"),OFFSET('Hygiene Data'!$F$7,0,10*ROW('Hygiene Data'!F183)),NA())</f>
        <v>#N/A</v>
      </c>
      <c r="BH189" s="300" t="e">
        <f ca="1">+IF(AND(ISNUMBER(OFFSET('Hygiene Data'!$F$9,0,10*ROW('Hygiene Data'!F183))),'Data Summary'!DW189="Yes"),OFFSET('Hygiene Data'!$F$9,0,10*ROW('Hygiene Data'!F183)),NA())</f>
        <v>#N/A</v>
      </c>
      <c r="BI189" s="300" t="e">
        <f ca="1">+IF(AND(ISNUMBER(OFFSET('Hygiene Data'!$G$5,0,10*ROW('Hygiene Data'!G183))),'Data Summary'!DX189="Yes"),OFFSET('Hygiene Data'!$G$5,0,10*ROW('Hygiene Data'!G183)),NA())</f>
        <v>#N/A</v>
      </c>
      <c r="BJ189" s="300" t="e">
        <f ca="1">+IF(AND(ISNUMBER(OFFSET('Hygiene Data'!$G$7,0,10*ROW('Hygiene Data'!G183))),'Data Summary'!DY189="Yes"),OFFSET('Hygiene Data'!$G$7,0,10*ROW('Hygiene Data'!G183)),NA())</f>
        <v>#N/A</v>
      </c>
      <c r="BK189" s="300" t="e">
        <f ca="1">+IF(AND(ISNUMBER(OFFSET('Hygiene Data'!$G$9,0,10*ROW('Hygiene Data'!G183))),'Data Summary'!DZ189="Yes"),OFFSET('Hygiene Data'!$G$9,0,10*ROW('Hygiene Data'!G183)),NA())</f>
        <v>#N/A</v>
      </c>
      <c r="BL189" s="300" t="e">
        <f ca="1">+IF(AND(ISNUMBER(OFFSET('Hygiene Data'!$H$5,0,10*ROW('Hygiene Data'!H183))),'Data Summary'!EA189="Yes"),OFFSET('Hygiene Data'!$H$5,0,10*ROW('Hygiene Data'!H183)),NA())</f>
        <v>#N/A</v>
      </c>
      <c r="BM189" s="300" t="e">
        <f ca="1">+IF(AND(ISNUMBER(OFFSET('Hygiene Data'!$H$7,0,10*ROW('Hygiene Data'!H183))),'Data Summary'!EB189="Yes"),OFFSET('Hygiene Data'!$H$7,0,10*ROW('Hygiene Data'!H183)),NA())</f>
        <v>#N/A</v>
      </c>
      <c r="BN189" s="300" t="e">
        <f ca="1">+IF(AND(ISNUMBER(OFFSET('Hygiene Data'!$H$9,0,10*ROW('Hygiene Data'!H183))),'Data Summary'!EC189="Yes"),OFFSET('Hygiene Data'!$H$9,0,10*ROW('Hygiene Data'!H183)),NA())</f>
        <v>#N/A</v>
      </c>
      <c r="BO189" s="300" t="e">
        <f ca="1">+IF(AND(ISNUMBER(OFFSET('Hygiene Data'!$I$5,0,10*ROW('Hygiene Data'!I183))),'Data Summary'!ED189="Yes"),OFFSET('Hygiene Data'!$I$5,0,10*ROW('Hygiene Data'!I183)),NA())</f>
        <v>#N/A</v>
      </c>
      <c r="BP189" s="300" t="e">
        <f ca="1">+IF(AND(ISNUMBER(OFFSET('Hygiene Data'!$I$7,0,10*ROW('Hygiene Data'!I183))),'Data Summary'!EE189="Yes"),OFFSET('Hygiene Data'!$I$7,0,10*ROW('Hygiene Data'!I183)),NA())</f>
        <v>#N/A</v>
      </c>
      <c r="BQ189" s="300" t="e">
        <f ca="1">+IF(AND(ISNUMBER(OFFSET('Hygiene Data'!$I$9,0,10*ROW('Hygiene Data'!I183))),'Data Summary'!EF189="Yes"),OFFSET('Hygiene Data'!$I$9,0,10*ROW('Hygiene Data'!I183)),NA())</f>
        <v>#N/A</v>
      </c>
    </row>
    <row r="190" spans="1:69" x14ac:dyDescent="0.2">
      <c r="A190" s="296" t="e">
        <f ca="1">+RIGHT('Data Summary'!A190,LEN('Data Summary'!A190)-9)</f>
        <v>#VALUE!</v>
      </c>
      <c r="B190" s="270" t="str">
        <f ca="1">+IF(ISTEXT('Data Summary'!B190),'Data Summary'!B190,"")</f>
        <v/>
      </c>
      <c r="C190" s="297" t="e">
        <f ca="1">+VALUE('Data Summary'!C190)</f>
        <v>#VALUE!</v>
      </c>
      <c r="D190" s="298" t="e">
        <f ca="1">+IF(AND(ISNUMBER(OFFSET('Water Data'!$D$4,0,10*ROW('Water Data'!D184))),'Data Summary'!BS190="Yes"),100-OFFSET('Water Data'!$D$4,0,10*ROW('Water Data'!D184)),NA())</f>
        <v>#N/A</v>
      </c>
      <c r="E190" s="298" t="e">
        <f ca="1">+IF(AND(ISNUMBER(OFFSET('Water Data'!$D$6,0,10*ROW('Water Data'!D184))),'Data Summary'!BT190="Yes"),OFFSET('Water Data'!$D$6,0,10*ROW('Water Data'!D184)),NA())</f>
        <v>#N/A</v>
      </c>
      <c r="F190" s="298" t="e">
        <f ca="1">+IF(AND(ISNUMBER(OFFSET('Water Data'!$D$9,0,10*ROW('Water Data'!D184))),'Data Summary'!BU190="Yes"),OFFSET('Water Data'!$D$9,0,10*ROW('Water Data'!D184)),NA())</f>
        <v>#N/A</v>
      </c>
      <c r="G190" s="298" t="e">
        <f ca="1">+IF(AND(ISNUMBER(OFFSET('Water Data'!$E$4,0,10*ROW('Water Data'!E184))),'Data Summary'!BV190="Yes"),100-OFFSET('Water Data'!$E$4,0,10*ROW('Water Data'!E184)),NA())</f>
        <v>#N/A</v>
      </c>
      <c r="H190" s="298" t="e">
        <f ca="1">+IF(AND(ISNUMBER(OFFSET('Water Data'!$E$6,0,10*ROW('Water Data'!E184))),'Data Summary'!BW190="Yes"),OFFSET('Water Data'!$E$6,0,10*ROW('Water Data'!E184)),NA())</f>
        <v>#N/A</v>
      </c>
      <c r="I190" s="298" t="e">
        <f ca="1">+IF(AND(ISNUMBER(OFFSET('Water Data'!$E$9,0,10*ROW('Water Data'!E184))),'Data Summary'!BX190="Yes"),OFFSET('Water Data'!$E$9,0,10*ROW('Water Data'!E184)),NA())</f>
        <v>#N/A</v>
      </c>
      <c r="J190" s="298" t="e">
        <f ca="1">+IF(AND(ISNUMBER(OFFSET('Water Data'!$F$4,0,10*ROW('Water Data'!F184))),'Data Summary'!BY190="Yes"),100-OFFSET('Water Data'!$F$4,0,10*ROW('Water Data'!F184)),NA())</f>
        <v>#N/A</v>
      </c>
      <c r="K190" s="298" t="e">
        <f ca="1">+IF(AND(ISNUMBER(OFFSET('Water Data'!$F$6,0,10*ROW('Water Data'!F184))),'Data Summary'!BZ190="Yes"),OFFSET('Water Data'!$F$6,0,10*ROW('Water Data'!F184)),NA())</f>
        <v>#N/A</v>
      </c>
      <c r="L190" s="298" t="e">
        <f ca="1">+IF(AND(ISNUMBER(OFFSET('Water Data'!$F$9,0,10*ROW('Water Data'!F184))),'Data Summary'!CA190="Yes"),OFFSET('Water Data'!$F$9,0,10*ROW('Water Data'!F184)),NA())</f>
        <v>#N/A</v>
      </c>
      <c r="M190" s="298" t="e">
        <f ca="1">+IF(AND(ISNUMBER(OFFSET('Water Data'!$G$4,0,10*ROW('Water Data'!G184))),'Data Summary'!CB190="Yes"),100-OFFSET('Water Data'!$G$4,0,10*ROW('Water Data'!G184)),NA())</f>
        <v>#N/A</v>
      </c>
      <c r="N190" s="298" t="e">
        <f ca="1">+IF(AND(ISNUMBER(OFFSET('Water Data'!$G$6,0,10*ROW('Water Data'!G184))),'Data Summary'!CC190="Yes"),OFFSET('Water Data'!$G$6,0,10*ROW('Water Data'!G184)),NA())</f>
        <v>#N/A</v>
      </c>
      <c r="O190" s="298" t="e">
        <f ca="1">+IF(AND(ISNUMBER(OFFSET('Water Data'!$G$9,0,10*ROW('Water Data'!G184))),'Data Summary'!CD190="Yes"),OFFSET('Water Data'!$G$9,0,10*ROW('Water Data'!G184)),NA())</f>
        <v>#N/A</v>
      </c>
      <c r="P190" s="298" t="e">
        <f ca="1">+IF(AND(ISNUMBER(OFFSET('Water Data'!$H$4,0,10*ROW('Water Data'!H184))),'Data Summary'!CE190="Yes"),100-OFFSET('Water Data'!$H$4,0,10*ROW('Water Data'!H184)),NA())</f>
        <v>#N/A</v>
      </c>
      <c r="Q190" s="298" t="e">
        <f ca="1">+IF(AND(ISNUMBER(OFFSET('Water Data'!$H$6,0,10*ROW('Water Data'!H184))),'Data Summary'!CF190="Yes"),OFFSET('Water Data'!$H$6,0,10*ROW('Water Data'!H184)),NA())</f>
        <v>#N/A</v>
      </c>
      <c r="R190" s="298" t="e">
        <f ca="1">+IF(AND(ISNUMBER(OFFSET('Water Data'!$H$9,0,10*ROW('Water Data'!H184))),'Data Summary'!CG190="Yes"),OFFSET('Water Data'!$H$9,0,10*ROW('Water Data'!H184)),NA())</f>
        <v>#N/A</v>
      </c>
      <c r="S190" s="298" t="e">
        <f ca="1">+IF(AND(ISNUMBER(OFFSET('Water Data'!$I$4,0,10*ROW('Water Data'!I184))),'Data Summary'!CH190="Yes"),100-OFFSET('Water Data'!$I$4,0,10*ROW('Water Data'!I184)),NA())</f>
        <v>#N/A</v>
      </c>
      <c r="T190" s="298" t="e">
        <f ca="1">+IF(AND(ISNUMBER(OFFSET('Water Data'!$I$6,0,10*ROW('Water Data'!I184))),'Data Summary'!CI190="Yes"),OFFSET('Water Data'!$I$6,0,10*ROW('Water Data'!I184)),NA())</f>
        <v>#N/A</v>
      </c>
      <c r="U190" s="298" t="e">
        <f ca="1">+IF(AND(ISNUMBER(OFFSET('Water Data'!$I$9,0,10*ROW('Water Data'!I184))),'Data Summary'!CJ190="Yes"),OFFSET('Water Data'!$I$9,0,10*ROW('Water Data'!I184)),NA())</f>
        <v>#N/A</v>
      </c>
      <c r="V190" s="299" t="e">
        <f ca="1">+IF(AND(ISNUMBER(OFFSET('Sanitation Data'!$D$4,0,10*ROW('Sanitation Data'!D184))),'Data Summary'!CK190="Yes"),100-OFFSET('Sanitation Data'!$D$4,0,10*ROW('Sanitation Data'!D184)),NA())</f>
        <v>#N/A</v>
      </c>
      <c r="W190" s="299" t="e">
        <f ca="1">+IF(AND(ISNUMBER(OFFSET('Sanitation Data'!$D$6,0,10*ROW('Sanitation Data'!D184))),'Data Summary'!CL190="Yes"),OFFSET('Sanitation Data'!$D$6,0,10*ROW('Sanitation Data'!D184)),NA())</f>
        <v>#N/A</v>
      </c>
      <c r="X190" s="299" t="e">
        <f ca="1">+IF(AND(ISNUMBER(OFFSET('Sanitation Data'!$D$10,0,10*ROW('Sanitation Data'!D184))),'Data Summary'!CM190="Yes"),OFFSET('Sanitation Data'!$D$10,0,10*ROW('Sanitation Data'!D184)),NA())</f>
        <v>#N/A</v>
      </c>
      <c r="Y190" s="299" t="e">
        <f ca="1">+IF(AND(ISNUMBER(OFFSET('Sanitation Data'!$D$11,0,10*ROW('Sanitation Data'!D184))),'Data Summary'!CN190="Yes"),OFFSET('Sanitation Data'!$D$11,0,10*ROW('Sanitation Data'!D184)),NA())</f>
        <v>#N/A</v>
      </c>
      <c r="Z190" s="299" t="e">
        <f ca="1">+IF(AND(ISNUMBER(OFFSET('Sanitation Data'!$D$12,0,10*ROW('Sanitation Data'!D184))),'Data Summary'!CO190="Yes"),OFFSET('Sanitation Data'!$D$12,0,10*ROW('Sanitation Data'!D184)),NA())</f>
        <v>#N/A</v>
      </c>
      <c r="AA190" s="299" t="e">
        <f ca="1">+IF(AND(ISNUMBER(OFFSET('Sanitation Data'!$E$4,0,10*ROW('Sanitation Data'!E184))),'Data Summary'!CP190="Yes"),100-OFFSET('Sanitation Data'!$E$4,0,10*ROW('Sanitation Data'!E184)),NA())</f>
        <v>#N/A</v>
      </c>
      <c r="AB190" s="299" t="e">
        <f ca="1">+IF(AND(ISNUMBER(OFFSET('Sanitation Data'!$E$6,0,10*ROW('Sanitation Data'!E184))),'Data Summary'!CQ190="Yes"),OFFSET('Sanitation Data'!$E$6,0,10*ROW('Sanitation Data'!E184)),NA())</f>
        <v>#N/A</v>
      </c>
      <c r="AC190" s="299" t="e">
        <f ca="1">+IF(AND(ISNUMBER(OFFSET('Sanitation Data'!$E$10,0,10*ROW('Sanitation Data'!E184))),'Data Summary'!CR190="Yes"),OFFSET('Sanitation Data'!$E$10,0,10*ROW('Sanitation Data'!E184)),NA())</f>
        <v>#N/A</v>
      </c>
      <c r="AD190" s="299" t="e">
        <f ca="1">+IF(AND(ISNUMBER(OFFSET('Sanitation Data'!$E$11,0,10*ROW('Sanitation Data'!E184))),'Data Summary'!CS190="Yes"),OFFSET('Sanitation Data'!$E$11,0,10*ROW('Sanitation Data'!E184)),NA())</f>
        <v>#N/A</v>
      </c>
      <c r="AE190" s="299" t="e">
        <f ca="1">+IF(AND(ISNUMBER(OFFSET('Sanitation Data'!$E$12,0,10*ROW('Sanitation Data'!E184))),'Data Summary'!CT190="Yes"),OFFSET('Sanitation Data'!$E$12,0,10*ROW('Sanitation Data'!E184)),NA())</f>
        <v>#N/A</v>
      </c>
      <c r="AF190" s="299" t="e">
        <f ca="1">+IF(AND(ISNUMBER(OFFSET('Sanitation Data'!$F$4,0,10*ROW('Sanitation Data'!F184))),'Data Summary'!CU190="Yes"),100-OFFSET('Sanitation Data'!$F$4,0,10*ROW('Sanitation Data'!F184)),NA())</f>
        <v>#N/A</v>
      </c>
      <c r="AG190" s="299" t="e">
        <f ca="1">+IF(AND(ISNUMBER(OFFSET('Sanitation Data'!$F$6,0,10*ROW('Sanitation Data'!F184))),'Data Summary'!CV190="Yes"),OFFSET('Sanitation Data'!$F$6,0,10*ROW('Sanitation Data'!F184)),NA())</f>
        <v>#N/A</v>
      </c>
      <c r="AH190" s="299" t="e">
        <f ca="1">+IF(AND(ISNUMBER(OFFSET('Sanitation Data'!$F$10,0,10*ROW('Sanitation Data'!F184))),'Data Summary'!CW190="Yes"),OFFSET('Sanitation Data'!$F$10,0,10*ROW('Sanitation Data'!F184)),NA())</f>
        <v>#N/A</v>
      </c>
      <c r="AI190" s="299" t="e">
        <f ca="1">+IF(AND(ISNUMBER(OFFSET('Sanitation Data'!$F$11,0,10*ROW('Sanitation Data'!F184))),'Data Summary'!CX190="Yes"),OFFSET('Sanitation Data'!$F$11,0,10*ROW('Sanitation Data'!F184)),NA())</f>
        <v>#N/A</v>
      </c>
      <c r="AJ190" s="299" t="e">
        <f ca="1">+IF(AND(ISNUMBER(OFFSET('Sanitation Data'!$F$12,0,10*ROW('Sanitation Data'!F184))),'Data Summary'!CY190="Yes"),OFFSET('Sanitation Data'!$F$12,0,10*ROW('Sanitation Data'!F184)),NA())</f>
        <v>#N/A</v>
      </c>
      <c r="AK190" s="299" t="e">
        <f ca="1">+IF(AND(ISNUMBER(OFFSET('Sanitation Data'!$G$4,0,10*ROW('Sanitation Data'!G184))),'Data Summary'!CZ190="Yes"),100-OFFSET('Sanitation Data'!$G$4,0,10*ROW('Sanitation Data'!G184)),NA())</f>
        <v>#N/A</v>
      </c>
      <c r="AL190" s="299" t="e">
        <f ca="1">+IF(AND(ISNUMBER(OFFSET('Sanitation Data'!$G$6,0,10*ROW('Sanitation Data'!G184))),'Data Summary'!DA190="Yes"),OFFSET('Sanitation Data'!$G$6,0,10*ROW('Sanitation Data'!G184)),NA())</f>
        <v>#N/A</v>
      </c>
      <c r="AM190" s="299" t="e">
        <f ca="1">+IF(AND(ISNUMBER(OFFSET('Sanitation Data'!$G$10,0,10*ROW('Sanitation Data'!G184))),'Data Summary'!DB190="Yes"),OFFSET('Sanitation Data'!$G$10,0,10*ROW('Sanitation Data'!G184)),NA())</f>
        <v>#N/A</v>
      </c>
      <c r="AN190" s="299" t="e">
        <f ca="1">+IF(AND(ISNUMBER(OFFSET('Sanitation Data'!$G$11,0,10*ROW('Sanitation Data'!G184))),'Data Summary'!DC190="Yes"),OFFSET('Sanitation Data'!$G$11,0,10*ROW('Sanitation Data'!G184)),NA())</f>
        <v>#N/A</v>
      </c>
      <c r="AO190" s="299" t="e">
        <f ca="1">+IF(AND(ISNUMBER(OFFSET('Sanitation Data'!$G$12,0,10*ROW('Sanitation Data'!G184))),'Data Summary'!DD190="Yes"),OFFSET('Sanitation Data'!$G$12,0,10*ROW('Sanitation Data'!G184)),NA())</f>
        <v>#N/A</v>
      </c>
      <c r="AP190" s="299" t="e">
        <f ca="1">+IF(AND(ISNUMBER(OFFSET('Sanitation Data'!$H$4,0,10*ROW('Sanitation Data'!H184))),'Data Summary'!DE190="Yes"),100-OFFSET('Sanitation Data'!$H$4,0,10*ROW('Sanitation Data'!H184)),NA())</f>
        <v>#N/A</v>
      </c>
      <c r="AQ190" s="299" t="e">
        <f ca="1">+IF(AND(ISNUMBER(OFFSET('Sanitation Data'!$H$6,0,10*ROW('Sanitation Data'!H184))),'Data Summary'!DF190="Yes"),OFFSET('Sanitation Data'!$H$6,0,10*ROW('Sanitation Data'!H184)),NA())</f>
        <v>#N/A</v>
      </c>
      <c r="AR190" s="299" t="e">
        <f ca="1">+IF(AND(ISNUMBER(OFFSET('Sanitation Data'!$H$10,0,10*ROW('Sanitation Data'!H184))),'Data Summary'!DG190="Yes"),OFFSET('Sanitation Data'!$H$10,0,10*ROW('Sanitation Data'!H184)),NA())</f>
        <v>#N/A</v>
      </c>
      <c r="AS190" s="299" t="e">
        <f ca="1">+IF(AND(ISNUMBER(OFFSET('Sanitation Data'!$H$11,0,10*ROW('Sanitation Data'!H184))),'Data Summary'!DH190="Yes"),OFFSET('Sanitation Data'!$H$11,0,10*ROW('Sanitation Data'!H184)),NA())</f>
        <v>#N/A</v>
      </c>
      <c r="AT190" s="299" t="e">
        <f ca="1">+IF(AND(ISNUMBER(OFFSET('Sanitation Data'!$H$12,0,10*ROW('Sanitation Data'!H184))),'Data Summary'!DI190="Yes"),OFFSET('Sanitation Data'!$H$12,0,10*ROW('Sanitation Data'!H184)),NA())</f>
        <v>#N/A</v>
      </c>
      <c r="AU190" s="299" t="e">
        <f ca="1">+IF(AND(ISNUMBER(OFFSET('Sanitation Data'!$I$4,0,10*ROW('Sanitation Data'!I184))),'Data Summary'!DJ190="Yes"),100-OFFSET('Sanitation Data'!$I$4,0,10*ROW('Sanitation Data'!I184)),NA())</f>
        <v>#N/A</v>
      </c>
      <c r="AV190" s="299" t="e">
        <f ca="1">+IF(AND(ISNUMBER(OFFSET('Sanitation Data'!$I$6,0,10*ROW('Sanitation Data'!I184))),'Data Summary'!DK190="Yes"),OFFSET('Sanitation Data'!$I$6,0,10*ROW('Sanitation Data'!I184)),NA())</f>
        <v>#N/A</v>
      </c>
      <c r="AW190" s="299" t="e">
        <f ca="1">+IF(AND(ISNUMBER(OFFSET('Sanitation Data'!$I$10,0,10*ROW('Sanitation Data'!I184))),'Data Summary'!DL190="Yes"),OFFSET('Sanitation Data'!$I$10,0,10*ROW('Sanitation Data'!I184)),NA())</f>
        <v>#N/A</v>
      </c>
      <c r="AX190" s="299" t="e">
        <f ca="1">+IF(AND(ISNUMBER(OFFSET('Sanitation Data'!$I$11,0,10*ROW('Sanitation Data'!I184))),'Data Summary'!DM190="Yes"),OFFSET('Sanitation Data'!$I$11,0,10*ROW('Sanitation Data'!I184)),NA())</f>
        <v>#N/A</v>
      </c>
      <c r="AY190" s="299" t="e">
        <f ca="1">+IF(AND(ISNUMBER(OFFSET('Sanitation Data'!$I$12,0,10*ROW('Sanitation Data'!I184))),'Data Summary'!DN190="Yes"),OFFSET('Sanitation Data'!$I$12,0,10*ROW('Sanitation Data'!I184)),NA())</f>
        <v>#N/A</v>
      </c>
      <c r="AZ190" s="300" t="e">
        <f ca="1">+IF(AND(ISNUMBER(OFFSET('Hygiene Data'!$D$5,0,10*ROW('Hygiene Data'!D184))),'Data Summary'!DO190="Yes"),OFFSET('Hygiene Data'!$D$5,0,10*ROW('Hygiene Data'!D184)),NA())</f>
        <v>#N/A</v>
      </c>
      <c r="BA190" s="300" t="e">
        <f ca="1">+IF(AND(ISNUMBER(OFFSET('Hygiene Data'!$D$7,0,10*ROW('Hygiene Data'!D184))),'Data Summary'!DP190="Yes"),OFFSET('Hygiene Data'!$D$7,0,10*ROW('Hygiene Data'!D184)),NA())</f>
        <v>#N/A</v>
      </c>
      <c r="BB190" s="300" t="e">
        <f ca="1">+IF(AND(ISNUMBER(OFFSET('Hygiene Data'!$D$9,0,10*ROW('Hygiene Data'!D184))),'Data Summary'!DQ190="Yes"),OFFSET('Hygiene Data'!$D$9,0,10*ROW('Hygiene Data'!D184)),NA())</f>
        <v>#N/A</v>
      </c>
      <c r="BC190" s="300" t="e">
        <f ca="1">+IF(AND(ISNUMBER(OFFSET('Hygiene Data'!$E$5,0,10*ROW('Hygiene Data'!E184))),'Data Summary'!DR190="Yes"),OFFSET('Hygiene Data'!$E$5,0,10*ROW('Hygiene Data'!E184)),NA())</f>
        <v>#N/A</v>
      </c>
      <c r="BD190" s="300" t="e">
        <f ca="1">+IF(AND(ISNUMBER(OFFSET('Hygiene Data'!$E$7,0,10*ROW('Hygiene Data'!E184))),'Data Summary'!DS190="Yes"),OFFSET('Hygiene Data'!$E$7,0,10*ROW('Hygiene Data'!E184)),NA())</f>
        <v>#N/A</v>
      </c>
      <c r="BE190" s="300" t="e">
        <f ca="1">+IF(AND(ISNUMBER(OFFSET('Hygiene Data'!$E$9,0,10*ROW('Hygiene Data'!E184))),'Data Summary'!DT190="Yes"),OFFSET('Hygiene Data'!$E$9,0,10*ROW('Hygiene Data'!E184)),NA())</f>
        <v>#N/A</v>
      </c>
      <c r="BF190" s="300" t="e">
        <f ca="1">+IF(AND(ISNUMBER(OFFSET('Hygiene Data'!$F$5,0,10*ROW('Hygiene Data'!F184))),'Data Summary'!DU190="Yes"),OFFSET('Hygiene Data'!$F$5,0,10*ROW('Hygiene Data'!F184)),NA())</f>
        <v>#N/A</v>
      </c>
      <c r="BG190" s="300" t="e">
        <f ca="1">+IF(AND(ISNUMBER(OFFSET('Hygiene Data'!$F$7,0,10*ROW('Hygiene Data'!F184))),'Data Summary'!DV190="Yes"),OFFSET('Hygiene Data'!$F$7,0,10*ROW('Hygiene Data'!F184)),NA())</f>
        <v>#N/A</v>
      </c>
      <c r="BH190" s="300" t="e">
        <f ca="1">+IF(AND(ISNUMBER(OFFSET('Hygiene Data'!$F$9,0,10*ROW('Hygiene Data'!F184))),'Data Summary'!DW190="Yes"),OFFSET('Hygiene Data'!$F$9,0,10*ROW('Hygiene Data'!F184)),NA())</f>
        <v>#N/A</v>
      </c>
      <c r="BI190" s="300" t="e">
        <f ca="1">+IF(AND(ISNUMBER(OFFSET('Hygiene Data'!$G$5,0,10*ROW('Hygiene Data'!G184))),'Data Summary'!DX190="Yes"),OFFSET('Hygiene Data'!$G$5,0,10*ROW('Hygiene Data'!G184)),NA())</f>
        <v>#N/A</v>
      </c>
      <c r="BJ190" s="300" t="e">
        <f ca="1">+IF(AND(ISNUMBER(OFFSET('Hygiene Data'!$G$7,0,10*ROW('Hygiene Data'!G184))),'Data Summary'!DY190="Yes"),OFFSET('Hygiene Data'!$G$7,0,10*ROW('Hygiene Data'!G184)),NA())</f>
        <v>#N/A</v>
      </c>
      <c r="BK190" s="300" t="e">
        <f ca="1">+IF(AND(ISNUMBER(OFFSET('Hygiene Data'!$G$9,0,10*ROW('Hygiene Data'!G184))),'Data Summary'!DZ190="Yes"),OFFSET('Hygiene Data'!$G$9,0,10*ROW('Hygiene Data'!G184)),NA())</f>
        <v>#N/A</v>
      </c>
      <c r="BL190" s="300" t="e">
        <f ca="1">+IF(AND(ISNUMBER(OFFSET('Hygiene Data'!$H$5,0,10*ROW('Hygiene Data'!H184))),'Data Summary'!EA190="Yes"),OFFSET('Hygiene Data'!$H$5,0,10*ROW('Hygiene Data'!H184)),NA())</f>
        <v>#N/A</v>
      </c>
      <c r="BM190" s="300" t="e">
        <f ca="1">+IF(AND(ISNUMBER(OFFSET('Hygiene Data'!$H$7,0,10*ROW('Hygiene Data'!H184))),'Data Summary'!EB190="Yes"),OFFSET('Hygiene Data'!$H$7,0,10*ROW('Hygiene Data'!H184)),NA())</f>
        <v>#N/A</v>
      </c>
      <c r="BN190" s="300" t="e">
        <f ca="1">+IF(AND(ISNUMBER(OFFSET('Hygiene Data'!$H$9,0,10*ROW('Hygiene Data'!H184))),'Data Summary'!EC190="Yes"),OFFSET('Hygiene Data'!$H$9,0,10*ROW('Hygiene Data'!H184)),NA())</f>
        <v>#N/A</v>
      </c>
      <c r="BO190" s="300" t="e">
        <f ca="1">+IF(AND(ISNUMBER(OFFSET('Hygiene Data'!$I$5,0,10*ROW('Hygiene Data'!I184))),'Data Summary'!ED190="Yes"),OFFSET('Hygiene Data'!$I$5,0,10*ROW('Hygiene Data'!I184)),NA())</f>
        <v>#N/A</v>
      </c>
      <c r="BP190" s="300" t="e">
        <f ca="1">+IF(AND(ISNUMBER(OFFSET('Hygiene Data'!$I$7,0,10*ROW('Hygiene Data'!I184))),'Data Summary'!EE190="Yes"),OFFSET('Hygiene Data'!$I$7,0,10*ROW('Hygiene Data'!I184)),NA())</f>
        <v>#N/A</v>
      </c>
      <c r="BQ190" s="300" t="e">
        <f ca="1">+IF(AND(ISNUMBER(OFFSET('Hygiene Data'!$I$9,0,10*ROW('Hygiene Data'!I184))),'Data Summary'!EF190="Yes"),OFFSET('Hygiene Data'!$I$9,0,10*ROW('Hygiene Data'!I184)),NA())</f>
        <v>#N/A</v>
      </c>
    </row>
    <row r="191" spans="1:69" x14ac:dyDescent="0.2">
      <c r="A191" s="296" t="e">
        <f ca="1">+RIGHT('Data Summary'!A191,LEN('Data Summary'!A191)-9)</f>
        <v>#VALUE!</v>
      </c>
      <c r="B191" s="270" t="str">
        <f ca="1">+IF(ISTEXT('Data Summary'!B191),'Data Summary'!B191,"")</f>
        <v/>
      </c>
      <c r="C191" s="297" t="e">
        <f ca="1">+VALUE('Data Summary'!C191)</f>
        <v>#VALUE!</v>
      </c>
      <c r="D191" s="298" t="e">
        <f ca="1">+IF(AND(ISNUMBER(OFFSET('Water Data'!$D$4,0,10*ROW('Water Data'!D185))),'Data Summary'!BS191="Yes"),100-OFFSET('Water Data'!$D$4,0,10*ROW('Water Data'!D185)),NA())</f>
        <v>#N/A</v>
      </c>
      <c r="E191" s="298" t="e">
        <f ca="1">+IF(AND(ISNUMBER(OFFSET('Water Data'!$D$6,0,10*ROW('Water Data'!D185))),'Data Summary'!BT191="Yes"),OFFSET('Water Data'!$D$6,0,10*ROW('Water Data'!D185)),NA())</f>
        <v>#N/A</v>
      </c>
      <c r="F191" s="298" t="e">
        <f ca="1">+IF(AND(ISNUMBER(OFFSET('Water Data'!$D$9,0,10*ROW('Water Data'!D185))),'Data Summary'!BU191="Yes"),OFFSET('Water Data'!$D$9,0,10*ROW('Water Data'!D185)),NA())</f>
        <v>#N/A</v>
      </c>
      <c r="G191" s="298" t="e">
        <f ca="1">+IF(AND(ISNUMBER(OFFSET('Water Data'!$E$4,0,10*ROW('Water Data'!E185))),'Data Summary'!BV191="Yes"),100-OFFSET('Water Data'!$E$4,0,10*ROW('Water Data'!E185)),NA())</f>
        <v>#N/A</v>
      </c>
      <c r="H191" s="298" t="e">
        <f ca="1">+IF(AND(ISNUMBER(OFFSET('Water Data'!$E$6,0,10*ROW('Water Data'!E185))),'Data Summary'!BW191="Yes"),OFFSET('Water Data'!$E$6,0,10*ROW('Water Data'!E185)),NA())</f>
        <v>#N/A</v>
      </c>
      <c r="I191" s="298" t="e">
        <f ca="1">+IF(AND(ISNUMBER(OFFSET('Water Data'!$E$9,0,10*ROW('Water Data'!E185))),'Data Summary'!BX191="Yes"),OFFSET('Water Data'!$E$9,0,10*ROW('Water Data'!E185)),NA())</f>
        <v>#N/A</v>
      </c>
      <c r="J191" s="298" t="e">
        <f ca="1">+IF(AND(ISNUMBER(OFFSET('Water Data'!$F$4,0,10*ROW('Water Data'!F185))),'Data Summary'!BY191="Yes"),100-OFFSET('Water Data'!$F$4,0,10*ROW('Water Data'!F185)),NA())</f>
        <v>#N/A</v>
      </c>
      <c r="K191" s="298" t="e">
        <f ca="1">+IF(AND(ISNUMBER(OFFSET('Water Data'!$F$6,0,10*ROW('Water Data'!F185))),'Data Summary'!BZ191="Yes"),OFFSET('Water Data'!$F$6,0,10*ROW('Water Data'!F185)),NA())</f>
        <v>#N/A</v>
      </c>
      <c r="L191" s="298" t="e">
        <f ca="1">+IF(AND(ISNUMBER(OFFSET('Water Data'!$F$9,0,10*ROW('Water Data'!F185))),'Data Summary'!CA191="Yes"),OFFSET('Water Data'!$F$9,0,10*ROW('Water Data'!F185)),NA())</f>
        <v>#N/A</v>
      </c>
      <c r="M191" s="298" t="e">
        <f ca="1">+IF(AND(ISNUMBER(OFFSET('Water Data'!$G$4,0,10*ROW('Water Data'!G185))),'Data Summary'!CB191="Yes"),100-OFFSET('Water Data'!$G$4,0,10*ROW('Water Data'!G185)),NA())</f>
        <v>#N/A</v>
      </c>
      <c r="N191" s="298" t="e">
        <f ca="1">+IF(AND(ISNUMBER(OFFSET('Water Data'!$G$6,0,10*ROW('Water Data'!G185))),'Data Summary'!CC191="Yes"),OFFSET('Water Data'!$G$6,0,10*ROW('Water Data'!G185)),NA())</f>
        <v>#N/A</v>
      </c>
      <c r="O191" s="298" t="e">
        <f ca="1">+IF(AND(ISNUMBER(OFFSET('Water Data'!$G$9,0,10*ROW('Water Data'!G185))),'Data Summary'!CD191="Yes"),OFFSET('Water Data'!$G$9,0,10*ROW('Water Data'!G185)),NA())</f>
        <v>#N/A</v>
      </c>
      <c r="P191" s="298" t="e">
        <f ca="1">+IF(AND(ISNUMBER(OFFSET('Water Data'!$H$4,0,10*ROW('Water Data'!H185))),'Data Summary'!CE191="Yes"),100-OFFSET('Water Data'!$H$4,0,10*ROW('Water Data'!H185)),NA())</f>
        <v>#N/A</v>
      </c>
      <c r="Q191" s="298" t="e">
        <f ca="1">+IF(AND(ISNUMBER(OFFSET('Water Data'!$H$6,0,10*ROW('Water Data'!H185))),'Data Summary'!CF191="Yes"),OFFSET('Water Data'!$H$6,0,10*ROW('Water Data'!H185)),NA())</f>
        <v>#N/A</v>
      </c>
      <c r="R191" s="298" t="e">
        <f ca="1">+IF(AND(ISNUMBER(OFFSET('Water Data'!$H$9,0,10*ROW('Water Data'!H185))),'Data Summary'!CG191="Yes"),OFFSET('Water Data'!$H$9,0,10*ROW('Water Data'!H185)),NA())</f>
        <v>#N/A</v>
      </c>
      <c r="S191" s="298" t="e">
        <f ca="1">+IF(AND(ISNUMBER(OFFSET('Water Data'!$I$4,0,10*ROW('Water Data'!I185))),'Data Summary'!CH191="Yes"),100-OFFSET('Water Data'!$I$4,0,10*ROW('Water Data'!I185)),NA())</f>
        <v>#N/A</v>
      </c>
      <c r="T191" s="298" t="e">
        <f ca="1">+IF(AND(ISNUMBER(OFFSET('Water Data'!$I$6,0,10*ROW('Water Data'!I185))),'Data Summary'!CI191="Yes"),OFFSET('Water Data'!$I$6,0,10*ROW('Water Data'!I185)),NA())</f>
        <v>#N/A</v>
      </c>
      <c r="U191" s="298" t="e">
        <f ca="1">+IF(AND(ISNUMBER(OFFSET('Water Data'!$I$9,0,10*ROW('Water Data'!I185))),'Data Summary'!CJ191="Yes"),OFFSET('Water Data'!$I$9,0,10*ROW('Water Data'!I185)),NA())</f>
        <v>#N/A</v>
      </c>
      <c r="V191" s="299" t="e">
        <f ca="1">+IF(AND(ISNUMBER(OFFSET('Sanitation Data'!$D$4,0,10*ROW('Sanitation Data'!D185))),'Data Summary'!CK191="Yes"),100-OFFSET('Sanitation Data'!$D$4,0,10*ROW('Sanitation Data'!D185)),NA())</f>
        <v>#N/A</v>
      </c>
      <c r="W191" s="299" t="e">
        <f ca="1">+IF(AND(ISNUMBER(OFFSET('Sanitation Data'!$D$6,0,10*ROW('Sanitation Data'!D185))),'Data Summary'!CL191="Yes"),OFFSET('Sanitation Data'!$D$6,0,10*ROW('Sanitation Data'!D185)),NA())</f>
        <v>#N/A</v>
      </c>
      <c r="X191" s="299" t="e">
        <f ca="1">+IF(AND(ISNUMBER(OFFSET('Sanitation Data'!$D$10,0,10*ROW('Sanitation Data'!D185))),'Data Summary'!CM191="Yes"),OFFSET('Sanitation Data'!$D$10,0,10*ROW('Sanitation Data'!D185)),NA())</f>
        <v>#N/A</v>
      </c>
      <c r="Y191" s="299" t="e">
        <f ca="1">+IF(AND(ISNUMBER(OFFSET('Sanitation Data'!$D$11,0,10*ROW('Sanitation Data'!D185))),'Data Summary'!CN191="Yes"),OFFSET('Sanitation Data'!$D$11,0,10*ROW('Sanitation Data'!D185)),NA())</f>
        <v>#N/A</v>
      </c>
      <c r="Z191" s="299" t="e">
        <f ca="1">+IF(AND(ISNUMBER(OFFSET('Sanitation Data'!$D$12,0,10*ROW('Sanitation Data'!D185))),'Data Summary'!CO191="Yes"),OFFSET('Sanitation Data'!$D$12,0,10*ROW('Sanitation Data'!D185)),NA())</f>
        <v>#N/A</v>
      </c>
      <c r="AA191" s="299" t="e">
        <f ca="1">+IF(AND(ISNUMBER(OFFSET('Sanitation Data'!$E$4,0,10*ROW('Sanitation Data'!E185))),'Data Summary'!CP191="Yes"),100-OFFSET('Sanitation Data'!$E$4,0,10*ROW('Sanitation Data'!E185)),NA())</f>
        <v>#N/A</v>
      </c>
      <c r="AB191" s="299" t="e">
        <f ca="1">+IF(AND(ISNUMBER(OFFSET('Sanitation Data'!$E$6,0,10*ROW('Sanitation Data'!E185))),'Data Summary'!CQ191="Yes"),OFFSET('Sanitation Data'!$E$6,0,10*ROW('Sanitation Data'!E185)),NA())</f>
        <v>#N/A</v>
      </c>
      <c r="AC191" s="299" t="e">
        <f ca="1">+IF(AND(ISNUMBER(OFFSET('Sanitation Data'!$E$10,0,10*ROW('Sanitation Data'!E185))),'Data Summary'!CR191="Yes"),OFFSET('Sanitation Data'!$E$10,0,10*ROW('Sanitation Data'!E185)),NA())</f>
        <v>#N/A</v>
      </c>
      <c r="AD191" s="299" t="e">
        <f ca="1">+IF(AND(ISNUMBER(OFFSET('Sanitation Data'!$E$11,0,10*ROW('Sanitation Data'!E185))),'Data Summary'!CS191="Yes"),OFFSET('Sanitation Data'!$E$11,0,10*ROW('Sanitation Data'!E185)),NA())</f>
        <v>#N/A</v>
      </c>
      <c r="AE191" s="299" t="e">
        <f ca="1">+IF(AND(ISNUMBER(OFFSET('Sanitation Data'!$E$12,0,10*ROW('Sanitation Data'!E185))),'Data Summary'!CT191="Yes"),OFFSET('Sanitation Data'!$E$12,0,10*ROW('Sanitation Data'!E185)),NA())</f>
        <v>#N/A</v>
      </c>
      <c r="AF191" s="299" t="e">
        <f ca="1">+IF(AND(ISNUMBER(OFFSET('Sanitation Data'!$F$4,0,10*ROW('Sanitation Data'!F185))),'Data Summary'!CU191="Yes"),100-OFFSET('Sanitation Data'!$F$4,0,10*ROW('Sanitation Data'!F185)),NA())</f>
        <v>#N/A</v>
      </c>
      <c r="AG191" s="299" t="e">
        <f ca="1">+IF(AND(ISNUMBER(OFFSET('Sanitation Data'!$F$6,0,10*ROW('Sanitation Data'!F185))),'Data Summary'!CV191="Yes"),OFFSET('Sanitation Data'!$F$6,0,10*ROW('Sanitation Data'!F185)),NA())</f>
        <v>#N/A</v>
      </c>
      <c r="AH191" s="299" t="e">
        <f ca="1">+IF(AND(ISNUMBER(OFFSET('Sanitation Data'!$F$10,0,10*ROW('Sanitation Data'!F185))),'Data Summary'!CW191="Yes"),OFFSET('Sanitation Data'!$F$10,0,10*ROW('Sanitation Data'!F185)),NA())</f>
        <v>#N/A</v>
      </c>
      <c r="AI191" s="299" t="e">
        <f ca="1">+IF(AND(ISNUMBER(OFFSET('Sanitation Data'!$F$11,0,10*ROW('Sanitation Data'!F185))),'Data Summary'!CX191="Yes"),OFFSET('Sanitation Data'!$F$11,0,10*ROW('Sanitation Data'!F185)),NA())</f>
        <v>#N/A</v>
      </c>
      <c r="AJ191" s="299" t="e">
        <f ca="1">+IF(AND(ISNUMBER(OFFSET('Sanitation Data'!$F$12,0,10*ROW('Sanitation Data'!F185))),'Data Summary'!CY191="Yes"),OFFSET('Sanitation Data'!$F$12,0,10*ROW('Sanitation Data'!F185)),NA())</f>
        <v>#N/A</v>
      </c>
      <c r="AK191" s="299" t="e">
        <f ca="1">+IF(AND(ISNUMBER(OFFSET('Sanitation Data'!$G$4,0,10*ROW('Sanitation Data'!G185))),'Data Summary'!CZ191="Yes"),100-OFFSET('Sanitation Data'!$G$4,0,10*ROW('Sanitation Data'!G185)),NA())</f>
        <v>#N/A</v>
      </c>
      <c r="AL191" s="299" t="e">
        <f ca="1">+IF(AND(ISNUMBER(OFFSET('Sanitation Data'!$G$6,0,10*ROW('Sanitation Data'!G185))),'Data Summary'!DA191="Yes"),OFFSET('Sanitation Data'!$G$6,0,10*ROW('Sanitation Data'!G185)),NA())</f>
        <v>#N/A</v>
      </c>
      <c r="AM191" s="299" t="e">
        <f ca="1">+IF(AND(ISNUMBER(OFFSET('Sanitation Data'!$G$10,0,10*ROW('Sanitation Data'!G185))),'Data Summary'!DB191="Yes"),OFFSET('Sanitation Data'!$G$10,0,10*ROW('Sanitation Data'!G185)),NA())</f>
        <v>#N/A</v>
      </c>
      <c r="AN191" s="299" t="e">
        <f ca="1">+IF(AND(ISNUMBER(OFFSET('Sanitation Data'!$G$11,0,10*ROW('Sanitation Data'!G185))),'Data Summary'!DC191="Yes"),OFFSET('Sanitation Data'!$G$11,0,10*ROW('Sanitation Data'!G185)),NA())</f>
        <v>#N/A</v>
      </c>
      <c r="AO191" s="299" t="e">
        <f ca="1">+IF(AND(ISNUMBER(OFFSET('Sanitation Data'!$G$12,0,10*ROW('Sanitation Data'!G185))),'Data Summary'!DD191="Yes"),OFFSET('Sanitation Data'!$G$12,0,10*ROW('Sanitation Data'!G185)),NA())</f>
        <v>#N/A</v>
      </c>
      <c r="AP191" s="299" t="e">
        <f ca="1">+IF(AND(ISNUMBER(OFFSET('Sanitation Data'!$H$4,0,10*ROW('Sanitation Data'!H185))),'Data Summary'!DE191="Yes"),100-OFFSET('Sanitation Data'!$H$4,0,10*ROW('Sanitation Data'!H185)),NA())</f>
        <v>#N/A</v>
      </c>
      <c r="AQ191" s="299" t="e">
        <f ca="1">+IF(AND(ISNUMBER(OFFSET('Sanitation Data'!$H$6,0,10*ROW('Sanitation Data'!H185))),'Data Summary'!DF191="Yes"),OFFSET('Sanitation Data'!$H$6,0,10*ROW('Sanitation Data'!H185)),NA())</f>
        <v>#N/A</v>
      </c>
      <c r="AR191" s="299" t="e">
        <f ca="1">+IF(AND(ISNUMBER(OFFSET('Sanitation Data'!$H$10,0,10*ROW('Sanitation Data'!H185))),'Data Summary'!DG191="Yes"),OFFSET('Sanitation Data'!$H$10,0,10*ROW('Sanitation Data'!H185)),NA())</f>
        <v>#N/A</v>
      </c>
      <c r="AS191" s="299" t="e">
        <f ca="1">+IF(AND(ISNUMBER(OFFSET('Sanitation Data'!$H$11,0,10*ROW('Sanitation Data'!H185))),'Data Summary'!DH191="Yes"),OFFSET('Sanitation Data'!$H$11,0,10*ROW('Sanitation Data'!H185)),NA())</f>
        <v>#N/A</v>
      </c>
      <c r="AT191" s="299" t="e">
        <f ca="1">+IF(AND(ISNUMBER(OFFSET('Sanitation Data'!$H$12,0,10*ROW('Sanitation Data'!H185))),'Data Summary'!DI191="Yes"),OFFSET('Sanitation Data'!$H$12,0,10*ROW('Sanitation Data'!H185)),NA())</f>
        <v>#N/A</v>
      </c>
      <c r="AU191" s="299" t="e">
        <f ca="1">+IF(AND(ISNUMBER(OFFSET('Sanitation Data'!$I$4,0,10*ROW('Sanitation Data'!I185))),'Data Summary'!DJ191="Yes"),100-OFFSET('Sanitation Data'!$I$4,0,10*ROW('Sanitation Data'!I185)),NA())</f>
        <v>#N/A</v>
      </c>
      <c r="AV191" s="299" t="e">
        <f ca="1">+IF(AND(ISNUMBER(OFFSET('Sanitation Data'!$I$6,0,10*ROW('Sanitation Data'!I185))),'Data Summary'!DK191="Yes"),OFFSET('Sanitation Data'!$I$6,0,10*ROW('Sanitation Data'!I185)),NA())</f>
        <v>#N/A</v>
      </c>
      <c r="AW191" s="299" t="e">
        <f ca="1">+IF(AND(ISNUMBER(OFFSET('Sanitation Data'!$I$10,0,10*ROW('Sanitation Data'!I185))),'Data Summary'!DL191="Yes"),OFFSET('Sanitation Data'!$I$10,0,10*ROW('Sanitation Data'!I185)),NA())</f>
        <v>#N/A</v>
      </c>
      <c r="AX191" s="299" t="e">
        <f ca="1">+IF(AND(ISNUMBER(OFFSET('Sanitation Data'!$I$11,0,10*ROW('Sanitation Data'!I185))),'Data Summary'!DM191="Yes"),OFFSET('Sanitation Data'!$I$11,0,10*ROW('Sanitation Data'!I185)),NA())</f>
        <v>#N/A</v>
      </c>
      <c r="AY191" s="299" t="e">
        <f ca="1">+IF(AND(ISNUMBER(OFFSET('Sanitation Data'!$I$12,0,10*ROW('Sanitation Data'!I185))),'Data Summary'!DN191="Yes"),OFFSET('Sanitation Data'!$I$12,0,10*ROW('Sanitation Data'!I185)),NA())</f>
        <v>#N/A</v>
      </c>
      <c r="AZ191" s="300" t="e">
        <f ca="1">+IF(AND(ISNUMBER(OFFSET('Hygiene Data'!$D$5,0,10*ROW('Hygiene Data'!D185))),'Data Summary'!DO191="Yes"),OFFSET('Hygiene Data'!$D$5,0,10*ROW('Hygiene Data'!D185)),NA())</f>
        <v>#N/A</v>
      </c>
      <c r="BA191" s="300" t="e">
        <f ca="1">+IF(AND(ISNUMBER(OFFSET('Hygiene Data'!$D$7,0,10*ROW('Hygiene Data'!D185))),'Data Summary'!DP191="Yes"),OFFSET('Hygiene Data'!$D$7,0,10*ROW('Hygiene Data'!D185)),NA())</f>
        <v>#N/A</v>
      </c>
      <c r="BB191" s="300" t="e">
        <f ca="1">+IF(AND(ISNUMBER(OFFSET('Hygiene Data'!$D$9,0,10*ROW('Hygiene Data'!D185))),'Data Summary'!DQ191="Yes"),OFFSET('Hygiene Data'!$D$9,0,10*ROW('Hygiene Data'!D185)),NA())</f>
        <v>#N/A</v>
      </c>
      <c r="BC191" s="300" t="e">
        <f ca="1">+IF(AND(ISNUMBER(OFFSET('Hygiene Data'!$E$5,0,10*ROW('Hygiene Data'!E185))),'Data Summary'!DR191="Yes"),OFFSET('Hygiene Data'!$E$5,0,10*ROW('Hygiene Data'!E185)),NA())</f>
        <v>#N/A</v>
      </c>
      <c r="BD191" s="300" t="e">
        <f ca="1">+IF(AND(ISNUMBER(OFFSET('Hygiene Data'!$E$7,0,10*ROW('Hygiene Data'!E185))),'Data Summary'!DS191="Yes"),OFFSET('Hygiene Data'!$E$7,0,10*ROW('Hygiene Data'!E185)),NA())</f>
        <v>#N/A</v>
      </c>
      <c r="BE191" s="300" t="e">
        <f ca="1">+IF(AND(ISNUMBER(OFFSET('Hygiene Data'!$E$9,0,10*ROW('Hygiene Data'!E185))),'Data Summary'!DT191="Yes"),OFFSET('Hygiene Data'!$E$9,0,10*ROW('Hygiene Data'!E185)),NA())</f>
        <v>#N/A</v>
      </c>
      <c r="BF191" s="300" t="e">
        <f ca="1">+IF(AND(ISNUMBER(OFFSET('Hygiene Data'!$F$5,0,10*ROW('Hygiene Data'!F185))),'Data Summary'!DU191="Yes"),OFFSET('Hygiene Data'!$F$5,0,10*ROW('Hygiene Data'!F185)),NA())</f>
        <v>#N/A</v>
      </c>
      <c r="BG191" s="300" t="e">
        <f ca="1">+IF(AND(ISNUMBER(OFFSET('Hygiene Data'!$F$7,0,10*ROW('Hygiene Data'!F185))),'Data Summary'!DV191="Yes"),OFFSET('Hygiene Data'!$F$7,0,10*ROW('Hygiene Data'!F185)),NA())</f>
        <v>#N/A</v>
      </c>
      <c r="BH191" s="300" t="e">
        <f ca="1">+IF(AND(ISNUMBER(OFFSET('Hygiene Data'!$F$9,0,10*ROW('Hygiene Data'!F185))),'Data Summary'!DW191="Yes"),OFFSET('Hygiene Data'!$F$9,0,10*ROW('Hygiene Data'!F185)),NA())</f>
        <v>#N/A</v>
      </c>
      <c r="BI191" s="300" t="e">
        <f ca="1">+IF(AND(ISNUMBER(OFFSET('Hygiene Data'!$G$5,0,10*ROW('Hygiene Data'!G185))),'Data Summary'!DX191="Yes"),OFFSET('Hygiene Data'!$G$5,0,10*ROW('Hygiene Data'!G185)),NA())</f>
        <v>#N/A</v>
      </c>
      <c r="BJ191" s="300" t="e">
        <f ca="1">+IF(AND(ISNUMBER(OFFSET('Hygiene Data'!$G$7,0,10*ROW('Hygiene Data'!G185))),'Data Summary'!DY191="Yes"),OFFSET('Hygiene Data'!$G$7,0,10*ROW('Hygiene Data'!G185)),NA())</f>
        <v>#N/A</v>
      </c>
      <c r="BK191" s="300" t="e">
        <f ca="1">+IF(AND(ISNUMBER(OFFSET('Hygiene Data'!$G$9,0,10*ROW('Hygiene Data'!G185))),'Data Summary'!DZ191="Yes"),OFFSET('Hygiene Data'!$G$9,0,10*ROW('Hygiene Data'!G185)),NA())</f>
        <v>#N/A</v>
      </c>
      <c r="BL191" s="300" t="e">
        <f ca="1">+IF(AND(ISNUMBER(OFFSET('Hygiene Data'!$H$5,0,10*ROW('Hygiene Data'!H185))),'Data Summary'!EA191="Yes"),OFFSET('Hygiene Data'!$H$5,0,10*ROW('Hygiene Data'!H185)),NA())</f>
        <v>#N/A</v>
      </c>
      <c r="BM191" s="300" t="e">
        <f ca="1">+IF(AND(ISNUMBER(OFFSET('Hygiene Data'!$H$7,0,10*ROW('Hygiene Data'!H185))),'Data Summary'!EB191="Yes"),OFFSET('Hygiene Data'!$H$7,0,10*ROW('Hygiene Data'!H185)),NA())</f>
        <v>#N/A</v>
      </c>
      <c r="BN191" s="300" t="e">
        <f ca="1">+IF(AND(ISNUMBER(OFFSET('Hygiene Data'!$H$9,0,10*ROW('Hygiene Data'!H185))),'Data Summary'!EC191="Yes"),OFFSET('Hygiene Data'!$H$9,0,10*ROW('Hygiene Data'!H185)),NA())</f>
        <v>#N/A</v>
      </c>
      <c r="BO191" s="300" t="e">
        <f ca="1">+IF(AND(ISNUMBER(OFFSET('Hygiene Data'!$I$5,0,10*ROW('Hygiene Data'!I185))),'Data Summary'!ED191="Yes"),OFFSET('Hygiene Data'!$I$5,0,10*ROW('Hygiene Data'!I185)),NA())</f>
        <v>#N/A</v>
      </c>
      <c r="BP191" s="300" t="e">
        <f ca="1">+IF(AND(ISNUMBER(OFFSET('Hygiene Data'!$I$7,0,10*ROW('Hygiene Data'!I185))),'Data Summary'!EE191="Yes"),OFFSET('Hygiene Data'!$I$7,0,10*ROW('Hygiene Data'!I185)),NA())</f>
        <v>#N/A</v>
      </c>
      <c r="BQ191" s="300" t="e">
        <f ca="1">+IF(AND(ISNUMBER(OFFSET('Hygiene Data'!$I$9,0,10*ROW('Hygiene Data'!I185))),'Data Summary'!EF191="Yes"),OFFSET('Hygiene Data'!$I$9,0,10*ROW('Hygiene Data'!I185)),NA())</f>
        <v>#N/A</v>
      </c>
    </row>
    <row r="192" spans="1:69" x14ac:dyDescent="0.2">
      <c r="A192" s="296" t="e">
        <f ca="1">+RIGHT('Data Summary'!A192,LEN('Data Summary'!A192)-9)</f>
        <v>#VALUE!</v>
      </c>
      <c r="B192" s="270" t="str">
        <f ca="1">+IF(ISTEXT('Data Summary'!B192),'Data Summary'!B192,"")</f>
        <v/>
      </c>
      <c r="C192" s="297" t="e">
        <f ca="1">+VALUE('Data Summary'!C192)</f>
        <v>#VALUE!</v>
      </c>
      <c r="D192" s="298" t="e">
        <f ca="1">+IF(AND(ISNUMBER(OFFSET('Water Data'!$D$4,0,10*ROW('Water Data'!D186))),'Data Summary'!BS192="Yes"),100-OFFSET('Water Data'!$D$4,0,10*ROW('Water Data'!D186)),NA())</f>
        <v>#N/A</v>
      </c>
      <c r="E192" s="298" t="e">
        <f ca="1">+IF(AND(ISNUMBER(OFFSET('Water Data'!$D$6,0,10*ROW('Water Data'!D186))),'Data Summary'!BT192="Yes"),OFFSET('Water Data'!$D$6,0,10*ROW('Water Data'!D186)),NA())</f>
        <v>#N/A</v>
      </c>
      <c r="F192" s="298" t="e">
        <f ca="1">+IF(AND(ISNUMBER(OFFSET('Water Data'!$D$9,0,10*ROW('Water Data'!D186))),'Data Summary'!BU192="Yes"),OFFSET('Water Data'!$D$9,0,10*ROW('Water Data'!D186)),NA())</f>
        <v>#N/A</v>
      </c>
      <c r="G192" s="298" t="e">
        <f ca="1">+IF(AND(ISNUMBER(OFFSET('Water Data'!$E$4,0,10*ROW('Water Data'!E186))),'Data Summary'!BV192="Yes"),100-OFFSET('Water Data'!$E$4,0,10*ROW('Water Data'!E186)),NA())</f>
        <v>#N/A</v>
      </c>
      <c r="H192" s="298" t="e">
        <f ca="1">+IF(AND(ISNUMBER(OFFSET('Water Data'!$E$6,0,10*ROW('Water Data'!E186))),'Data Summary'!BW192="Yes"),OFFSET('Water Data'!$E$6,0,10*ROW('Water Data'!E186)),NA())</f>
        <v>#N/A</v>
      </c>
      <c r="I192" s="298" t="e">
        <f ca="1">+IF(AND(ISNUMBER(OFFSET('Water Data'!$E$9,0,10*ROW('Water Data'!E186))),'Data Summary'!BX192="Yes"),OFFSET('Water Data'!$E$9,0,10*ROW('Water Data'!E186)),NA())</f>
        <v>#N/A</v>
      </c>
      <c r="J192" s="298" t="e">
        <f ca="1">+IF(AND(ISNUMBER(OFFSET('Water Data'!$F$4,0,10*ROW('Water Data'!F186))),'Data Summary'!BY192="Yes"),100-OFFSET('Water Data'!$F$4,0,10*ROW('Water Data'!F186)),NA())</f>
        <v>#N/A</v>
      </c>
      <c r="K192" s="298" t="e">
        <f ca="1">+IF(AND(ISNUMBER(OFFSET('Water Data'!$F$6,0,10*ROW('Water Data'!F186))),'Data Summary'!BZ192="Yes"),OFFSET('Water Data'!$F$6,0,10*ROW('Water Data'!F186)),NA())</f>
        <v>#N/A</v>
      </c>
      <c r="L192" s="298" t="e">
        <f ca="1">+IF(AND(ISNUMBER(OFFSET('Water Data'!$F$9,0,10*ROW('Water Data'!F186))),'Data Summary'!CA192="Yes"),OFFSET('Water Data'!$F$9,0,10*ROW('Water Data'!F186)),NA())</f>
        <v>#N/A</v>
      </c>
      <c r="M192" s="298" t="e">
        <f ca="1">+IF(AND(ISNUMBER(OFFSET('Water Data'!$G$4,0,10*ROW('Water Data'!G186))),'Data Summary'!CB192="Yes"),100-OFFSET('Water Data'!$G$4,0,10*ROW('Water Data'!G186)),NA())</f>
        <v>#N/A</v>
      </c>
      <c r="N192" s="298" t="e">
        <f ca="1">+IF(AND(ISNUMBER(OFFSET('Water Data'!$G$6,0,10*ROW('Water Data'!G186))),'Data Summary'!CC192="Yes"),OFFSET('Water Data'!$G$6,0,10*ROW('Water Data'!G186)),NA())</f>
        <v>#N/A</v>
      </c>
      <c r="O192" s="298" t="e">
        <f ca="1">+IF(AND(ISNUMBER(OFFSET('Water Data'!$G$9,0,10*ROW('Water Data'!G186))),'Data Summary'!CD192="Yes"),OFFSET('Water Data'!$G$9,0,10*ROW('Water Data'!G186)),NA())</f>
        <v>#N/A</v>
      </c>
      <c r="P192" s="298" t="e">
        <f ca="1">+IF(AND(ISNUMBER(OFFSET('Water Data'!$H$4,0,10*ROW('Water Data'!H186))),'Data Summary'!CE192="Yes"),100-OFFSET('Water Data'!$H$4,0,10*ROW('Water Data'!H186)),NA())</f>
        <v>#N/A</v>
      </c>
      <c r="Q192" s="298" t="e">
        <f ca="1">+IF(AND(ISNUMBER(OFFSET('Water Data'!$H$6,0,10*ROW('Water Data'!H186))),'Data Summary'!CF192="Yes"),OFFSET('Water Data'!$H$6,0,10*ROW('Water Data'!H186)),NA())</f>
        <v>#N/A</v>
      </c>
      <c r="R192" s="298" t="e">
        <f ca="1">+IF(AND(ISNUMBER(OFFSET('Water Data'!$H$9,0,10*ROW('Water Data'!H186))),'Data Summary'!CG192="Yes"),OFFSET('Water Data'!$H$9,0,10*ROW('Water Data'!H186)),NA())</f>
        <v>#N/A</v>
      </c>
      <c r="S192" s="298" t="e">
        <f ca="1">+IF(AND(ISNUMBER(OFFSET('Water Data'!$I$4,0,10*ROW('Water Data'!I186))),'Data Summary'!CH192="Yes"),100-OFFSET('Water Data'!$I$4,0,10*ROW('Water Data'!I186)),NA())</f>
        <v>#N/A</v>
      </c>
      <c r="T192" s="298" t="e">
        <f ca="1">+IF(AND(ISNUMBER(OFFSET('Water Data'!$I$6,0,10*ROW('Water Data'!I186))),'Data Summary'!CI192="Yes"),OFFSET('Water Data'!$I$6,0,10*ROW('Water Data'!I186)),NA())</f>
        <v>#N/A</v>
      </c>
      <c r="U192" s="298" t="e">
        <f ca="1">+IF(AND(ISNUMBER(OFFSET('Water Data'!$I$9,0,10*ROW('Water Data'!I186))),'Data Summary'!CJ192="Yes"),OFFSET('Water Data'!$I$9,0,10*ROW('Water Data'!I186)),NA())</f>
        <v>#N/A</v>
      </c>
      <c r="V192" s="299" t="e">
        <f ca="1">+IF(AND(ISNUMBER(OFFSET('Sanitation Data'!$D$4,0,10*ROW('Sanitation Data'!D186))),'Data Summary'!CK192="Yes"),100-OFFSET('Sanitation Data'!$D$4,0,10*ROW('Sanitation Data'!D186)),NA())</f>
        <v>#N/A</v>
      </c>
      <c r="W192" s="299" t="e">
        <f ca="1">+IF(AND(ISNUMBER(OFFSET('Sanitation Data'!$D$6,0,10*ROW('Sanitation Data'!D186))),'Data Summary'!CL192="Yes"),OFFSET('Sanitation Data'!$D$6,0,10*ROW('Sanitation Data'!D186)),NA())</f>
        <v>#N/A</v>
      </c>
      <c r="X192" s="299" t="e">
        <f ca="1">+IF(AND(ISNUMBER(OFFSET('Sanitation Data'!$D$10,0,10*ROW('Sanitation Data'!D186))),'Data Summary'!CM192="Yes"),OFFSET('Sanitation Data'!$D$10,0,10*ROW('Sanitation Data'!D186)),NA())</f>
        <v>#N/A</v>
      </c>
      <c r="Y192" s="299" t="e">
        <f ca="1">+IF(AND(ISNUMBER(OFFSET('Sanitation Data'!$D$11,0,10*ROW('Sanitation Data'!D186))),'Data Summary'!CN192="Yes"),OFFSET('Sanitation Data'!$D$11,0,10*ROW('Sanitation Data'!D186)),NA())</f>
        <v>#N/A</v>
      </c>
      <c r="Z192" s="299" t="e">
        <f ca="1">+IF(AND(ISNUMBER(OFFSET('Sanitation Data'!$D$12,0,10*ROW('Sanitation Data'!D186))),'Data Summary'!CO192="Yes"),OFFSET('Sanitation Data'!$D$12,0,10*ROW('Sanitation Data'!D186)),NA())</f>
        <v>#N/A</v>
      </c>
      <c r="AA192" s="299" t="e">
        <f ca="1">+IF(AND(ISNUMBER(OFFSET('Sanitation Data'!$E$4,0,10*ROW('Sanitation Data'!E186))),'Data Summary'!CP192="Yes"),100-OFFSET('Sanitation Data'!$E$4,0,10*ROW('Sanitation Data'!E186)),NA())</f>
        <v>#N/A</v>
      </c>
      <c r="AB192" s="299" t="e">
        <f ca="1">+IF(AND(ISNUMBER(OFFSET('Sanitation Data'!$E$6,0,10*ROW('Sanitation Data'!E186))),'Data Summary'!CQ192="Yes"),OFFSET('Sanitation Data'!$E$6,0,10*ROW('Sanitation Data'!E186)),NA())</f>
        <v>#N/A</v>
      </c>
      <c r="AC192" s="299" t="e">
        <f ca="1">+IF(AND(ISNUMBER(OFFSET('Sanitation Data'!$E$10,0,10*ROW('Sanitation Data'!E186))),'Data Summary'!CR192="Yes"),OFFSET('Sanitation Data'!$E$10,0,10*ROW('Sanitation Data'!E186)),NA())</f>
        <v>#N/A</v>
      </c>
      <c r="AD192" s="299" t="e">
        <f ca="1">+IF(AND(ISNUMBER(OFFSET('Sanitation Data'!$E$11,0,10*ROW('Sanitation Data'!E186))),'Data Summary'!CS192="Yes"),OFFSET('Sanitation Data'!$E$11,0,10*ROW('Sanitation Data'!E186)),NA())</f>
        <v>#N/A</v>
      </c>
      <c r="AE192" s="299" t="e">
        <f ca="1">+IF(AND(ISNUMBER(OFFSET('Sanitation Data'!$E$12,0,10*ROW('Sanitation Data'!E186))),'Data Summary'!CT192="Yes"),OFFSET('Sanitation Data'!$E$12,0,10*ROW('Sanitation Data'!E186)),NA())</f>
        <v>#N/A</v>
      </c>
      <c r="AF192" s="299" t="e">
        <f ca="1">+IF(AND(ISNUMBER(OFFSET('Sanitation Data'!$F$4,0,10*ROW('Sanitation Data'!F186))),'Data Summary'!CU192="Yes"),100-OFFSET('Sanitation Data'!$F$4,0,10*ROW('Sanitation Data'!F186)),NA())</f>
        <v>#N/A</v>
      </c>
      <c r="AG192" s="299" t="e">
        <f ca="1">+IF(AND(ISNUMBER(OFFSET('Sanitation Data'!$F$6,0,10*ROW('Sanitation Data'!F186))),'Data Summary'!CV192="Yes"),OFFSET('Sanitation Data'!$F$6,0,10*ROW('Sanitation Data'!F186)),NA())</f>
        <v>#N/A</v>
      </c>
      <c r="AH192" s="299" t="e">
        <f ca="1">+IF(AND(ISNUMBER(OFFSET('Sanitation Data'!$F$10,0,10*ROW('Sanitation Data'!F186))),'Data Summary'!CW192="Yes"),OFFSET('Sanitation Data'!$F$10,0,10*ROW('Sanitation Data'!F186)),NA())</f>
        <v>#N/A</v>
      </c>
      <c r="AI192" s="299" t="e">
        <f ca="1">+IF(AND(ISNUMBER(OFFSET('Sanitation Data'!$F$11,0,10*ROW('Sanitation Data'!F186))),'Data Summary'!CX192="Yes"),OFFSET('Sanitation Data'!$F$11,0,10*ROW('Sanitation Data'!F186)),NA())</f>
        <v>#N/A</v>
      </c>
      <c r="AJ192" s="299" t="e">
        <f ca="1">+IF(AND(ISNUMBER(OFFSET('Sanitation Data'!$F$12,0,10*ROW('Sanitation Data'!F186))),'Data Summary'!CY192="Yes"),OFFSET('Sanitation Data'!$F$12,0,10*ROW('Sanitation Data'!F186)),NA())</f>
        <v>#N/A</v>
      </c>
      <c r="AK192" s="299" t="e">
        <f ca="1">+IF(AND(ISNUMBER(OFFSET('Sanitation Data'!$G$4,0,10*ROW('Sanitation Data'!G186))),'Data Summary'!CZ192="Yes"),100-OFFSET('Sanitation Data'!$G$4,0,10*ROW('Sanitation Data'!G186)),NA())</f>
        <v>#N/A</v>
      </c>
      <c r="AL192" s="299" t="e">
        <f ca="1">+IF(AND(ISNUMBER(OFFSET('Sanitation Data'!$G$6,0,10*ROW('Sanitation Data'!G186))),'Data Summary'!DA192="Yes"),OFFSET('Sanitation Data'!$G$6,0,10*ROW('Sanitation Data'!G186)),NA())</f>
        <v>#N/A</v>
      </c>
      <c r="AM192" s="299" t="e">
        <f ca="1">+IF(AND(ISNUMBER(OFFSET('Sanitation Data'!$G$10,0,10*ROW('Sanitation Data'!G186))),'Data Summary'!DB192="Yes"),OFFSET('Sanitation Data'!$G$10,0,10*ROW('Sanitation Data'!G186)),NA())</f>
        <v>#N/A</v>
      </c>
      <c r="AN192" s="299" t="e">
        <f ca="1">+IF(AND(ISNUMBER(OFFSET('Sanitation Data'!$G$11,0,10*ROW('Sanitation Data'!G186))),'Data Summary'!DC192="Yes"),OFFSET('Sanitation Data'!$G$11,0,10*ROW('Sanitation Data'!G186)),NA())</f>
        <v>#N/A</v>
      </c>
      <c r="AO192" s="299" t="e">
        <f ca="1">+IF(AND(ISNUMBER(OFFSET('Sanitation Data'!$G$12,0,10*ROW('Sanitation Data'!G186))),'Data Summary'!DD192="Yes"),OFFSET('Sanitation Data'!$G$12,0,10*ROW('Sanitation Data'!G186)),NA())</f>
        <v>#N/A</v>
      </c>
      <c r="AP192" s="299" t="e">
        <f ca="1">+IF(AND(ISNUMBER(OFFSET('Sanitation Data'!$H$4,0,10*ROW('Sanitation Data'!H186))),'Data Summary'!DE192="Yes"),100-OFFSET('Sanitation Data'!$H$4,0,10*ROW('Sanitation Data'!H186)),NA())</f>
        <v>#N/A</v>
      </c>
      <c r="AQ192" s="299" t="e">
        <f ca="1">+IF(AND(ISNUMBER(OFFSET('Sanitation Data'!$H$6,0,10*ROW('Sanitation Data'!H186))),'Data Summary'!DF192="Yes"),OFFSET('Sanitation Data'!$H$6,0,10*ROW('Sanitation Data'!H186)),NA())</f>
        <v>#N/A</v>
      </c>
      <c r="AR192" s="299" t="e">
        <f ca="1">+IF(AND(ISNUMBER(OFFSET('Sanitation Data'!$H$10,0,10*ROW('Sanitation Data'!H186))),'Data Summary'!DG192="Yes"),OFFSET('Sanitation Data'!$H$10,0,10*ROW('Sanitation Data'!H186)),NA())</f>
        <v>#N/A</v>
      </c>
      <c r="AS192" s="299" t="e">
        <f ca="1">+IF(AND(ISNUMBER(OFFSET('Sanitation Data'!$H$11,0,10*ROW('Sanitation Data'!H186))),'Data Summary'!DH192="Yes"),OFFSET('Sanitation Data'!$H$11,0,10*ROW('Sanitation Data'!H186)),NA())</f>
        <v>#N/A</v>
      </c>
      <c r="AT192" s="299" t="e">
        <f ca="1">+IF(AND(ISNUMBER(OFFSET('Sanitation Data'!$H$12,0,10*ROW('Sanitation Data'!H186))),'Data Summary'!DI192="Yes"),OFFSET('Sanitation Data'!$H$12,0,10*ROW('Sanitation Data'!H186)),NA())</f>
        <v>#N/A</v>
      </c>
      <c r="AU192" s="299" t="e">
        <f ca="1">+IF(AND(ISNUMBER(OFFSET('Sanitation Data'!$I$4,0,10*ROW('Sanitation Data'!I186))),'Data Summary'!DJ192="Yes"),100-OFFSET('Sanitation Data'!$I$4,0,10*ROW('Sanitation Data'!I186)),NA())</f>
        <v>#N/A</v>
      </c>
      <c r="AV192" s="299" t="e">
        <f ca="1">+IF(AND(ISNUMBER(OFFSET('Sanitation Data'!$I$6,0,10*ROW('Sanitation Data'!I186))),'Data Summary'!DK192="Yes"),OFFSET('Sanitation Data'!$I$6,0,10*ROW('Sanitation Data'!I186)),NA())</f>
        <v>#N/A</v>
      </c>
      <c r="AW192" s="299" t="e">
        <f ca="1">+IF(AND(ISNUMBER(OFFSET('Sanitation Data'!$I$10,0,10*ROW('Sanitation Data'!I186))),'Data Summary'!DL192="Yes"),OFFSET('Sanitation Data'!$I$10,0,10*ROW('Sanitation Data'!I186)),NA())</f>
        <v>#N/A</v>
      </c>
      <c r="AX192" s="299" t="e">
        <f ca="1">+IF(AND(ISNUMBER(OFFSET('Sanitation Data'!$I$11,0,10*ROW('Sanitation Data'!I186))),'Data Summary'!DM192="Yes"),OFFSET('Sanitation Data'!$I$11,0,10*ROW('Sanitation Data'!I186)),NA())</f>
        <v>#N/A</v>
      </c>
      <c r="AY192" s="299" t="e">
        <f ca="1">+IF(AND(ISNUMBER(OFFSET('Sanitation Data'!$I$12,0,10*ROW('Sanitation Data'!I186))),'Data Summary'!DN192="Yes"),OFFSET('Sanitation Data'!$I$12,0,10*ROW('Sanitation Data'!I186)),NA())</f>
        <v>#N/A</v>
      </c>
      <c r="AZ192" s="300" t="e">
        <f ca="1">+IF(AND(ISNUMBER(OFFSET('Hygiene Data'!$D$5,0,10*ROW('Hygiene Data'!D186))),'Data Summary'!DO192="Yes"),OFFSET('Hygiene Data'!$D$5,0,10*ROW('Hygiene Data'!D186)),NA())</f>
        <v>#N/A</v>
      </c>
      <c r="BA192" s="300" t="e">
        <f ca="1">+IF(AND(ISNUMBER(OFFSET('Hygiene Data'!$D$7,0,10*ROW('Hygiene Data'!D186))),'Data Summary'!DP192="Yes"),OFFSET('Hygiene Data'!$D$7,0,10*ROW('Hygiene Data'!D186)),NA())</f>
        <v>#N/A</v>
      </c>
      <c r="BB192" s="300" t="e">
        <f ca="1">+IF(AND(ISNUMBER(OFFSET('Hygiene Data'!$D$9,0,10*ROW('Hygiene Data'!D186))),'Data Summary'!DQ192="Yes"),OFFSET('Hygiene Data'!$D$9,0,10*ROW('Hygiene Data'!D186)),NA())</f>
        <v>#N/A</v>
      </c>
      <c r="BC192" s="300" t="e">
        <f ca="1">+IF(AND(ISNUMBER(OFFSET('Hygiene Data'!$E$5,0,10*ROW('Hygiene Data'!E186))),'Data Summary'!DR192="Yes"),OFFSET('Hygiene Data'!$E$5,0,10*ROW('Hygiene Data'!E186)),NA())</f>
        <v>#N/A</v>
      </c>
      <c r="BD192" s="300" t="e">
        <f ca="1">+IF(AND(ISNUMBER(OFFSET('Hygiene Data'!$E$7,0,10*ROW('Hygiene Data'!E186))),'Data Summary'!DS192="Yes"),OFFSET('Hygiene Data'!$E$7,0,10*ROW('Hygiene Data'!E186)),NA())</f>
        <v>#N/A</v>
      </c>
      <c r="BE192" s="300" t="e">
        <f ca="1">+IF(AND(ISNUMBER(OFFSET('Hygiene Data'!$E$9,0,10*ROW('Hygiene Data'!E186))),'Data Summary'!DT192="Yes"),OFFSET('Hygiene Data'!$E$9,0,10*ROW('Hygiene Data'!E186)),NA())</f>
        <v>#N/A</v>
      </c>
      <c r="BF192" s="300" t="e">
        <f ca="1">+IF(AND(ISNUMBER(OFFSET('Hygiene Data'!$F$5,0,10*ROW('Hygiene Data'!F186))),'Data Summary'!DU192="Yes"),OFFSET('Hygiene Data'!$F$5,0,10*ROW('Hygiene Data'!F186)),NA())</f>
        <v>#N/A</v>
      </c>
      <c r="BG192" s="300" t="e">
        <f ca="1">+IF(AND(ISNUMBER(OFFSET('Hygiene Data'!$F$7,0,10*ROW('Hygiene Data'!F186))),'Data Summary'!DV192="Yes"),OFFSET('Hygiene Data'!$F$7,0,10*ROW('Hygiene Data'!F186)),NA())</f>
        <v>#N/A</v>
      </c>
      <c r="BH192" s="300" t="e">
        <f ca="1">+IF(AND(ISNUMBER(OFFSET('Hygiene Data'!$F$9,0,10*ROW('Hygiene Data'!F186))),'Data Summary'!DW192="Yes"),OFFSET('Hygiene Data'!$F$9,0,10*ROW('Hygiene Data'!F186)),NA())</f>
        <v>#N/A</v>
      </c>
      <c r="BI192" s="300" t="e">
        <f ca="1">+IF(AND(ISNUMBER(OFFSET('Hygiene Data'!$G$5,0,10*ROW('Hygiene Data'!G186))),'Data Summary'!DX192="Yes"),OFFSET('Hygiene Data'!$G$5,0,10*ROW('Hygiene Data'!G186)),NA())</f>
        <v>#N/A</v>
      </c>
      <c r="BJ192" s="300" t="e">
        <f ca="1">+IF(AND(ISNUMBER(OFFSET('Hygiene Data'!$G$7,0,10*ROW('Hygiene Data'!G186))),'Data Summary'!DY192="Yes"),OFFSET('Hygiene Data'!$G$7,0,10*ROW('Hygiene Data'!G186)),NA())</f>
        <v>#N/A</v>
      </c>
      <c r="BK192" s="300" t="e">
        <f ca="1">+IF(AND(ISNUMBER(OFFSET('Hygiene Data'!$G$9,0,10*ROW('Hygiene Data'!G186))),'Data Summary'!DZ192="Yes"),OFFSET('Hygiene Data'!$G$9,0,10*ROW('Hygiene Data'!G186)),NA())</f>
        <v>#N/A</v>
      </c>
      <c r="BL192" s="300" t="e">
        <f ca="1">+IF(AND(ISNUMBER(OFFSET('Hygiene Data'!$H$5,0,10*ROW('Hygiene Data'!H186))),'Data Summary'!EA192="Yes"),OFFSET('Hygiene Data'!$H$5,0,10*ROW('Hygiene Data'!H186)),NA())</f>
        <v>#N/A</v>
      </c>
      <c r="BM192" s="300" t="e">
        <f ca="1">+IF(AND(ISNUMBER(OFFSET('Hygiene Data'!$H$7,0,10*ROW('Hygiene Data'!H186))),'Data Summary'!EB192="Yes"),OFFSET('Hygiene Data'!$H$7,0,10*ROW('Hygiene Data'!H186)),NA())</f>
        <v>#N/A</v>
      </c>
      <c r="BN192" s="300" t="e">
        <f ca="1">+IF(AND(ISNUMBER(OFFSET('Hygiene Data'!$H$9,0,10*ROW('Hygiene Data'!H186))),'Data Summary'!EC192="Yes"),OFFSET('Hygiene Data'!$H$9,0,10*ROW('Hygiene Data'!H186)),NA())</f>
        <v>#N/A</v>
      </c>
      <c r="BO192" s="300" t="e">
        <f ca="1">+IF(AND(ISNUMBER(OFFSET('Hygiene Data'!$I$5,0,10*ROW('Hygiene Data'!I186))),'Data Summary'!ED192="Yes"),OFFSET('Hygiene Data'!$I$5,0,10*ROW('Hygiene Data'!I186)),NA())</f>
        <v>#N/A</v>
      </c>
      <c r="BP192" s="300" t="e">
        <f ca="1">+IF(AND(ISNUMBER(OFFSET('Hygiene Data'!$I$7,0,10*ROW('Hygiene Data'!I186))),'Data Summary'!EE192="Yes"),OFFSET('Hygiene Data'!$I$7,0,10*ROW('Hygiene Data'!I186)),NA())</f>
        <v>#N/A</v>
      </c>
      <c r="BQ192" s="300" t="e">
        <f ca="1">+IF(AND(ISNUMBER(OFFSET('Hygiene Data'!$I$9,0,10*ROW('Hygiene Data'!I186))),'Data Summary'!EF192="Yes"),OFFSET('Hygiene Data'!$I$9,0,10*ROW('Hygiene Data'!I186)),NA())</f>
        <v>#N/A</v>
      </c>
    </row>
    <row r="193" spans="1:69" x14ac:dyDescent="0.2">
      <c r="A193" s="296" t="e">
        <f ca="1">+RIGHT('Data Summary'!A193,LEN('Data Summary'!A193)-9)</f>
        <v>#VALUE!</v>
      </c>
      <c r="B193" s="270" t="str">
        <f ca="1">+IF(ISTEXT('Data Summary'!B193),'Data Summary'!B193,"")</f>
        <v/>
      </c>
      <c r="C193" s="297" t="e">
        <f ca="1">+VALUE('Data Summary'!C193)</f>
        <v>#VALUE!</v>
      </c>
      <c r="D193" s="298" t="e">
        <f ca="1">+IF(AND(ISNUMBER(OFFSET('Water Data'!$D$4,0,10*ROW('Water Data'!D187))),'Data Summary'!BS193="Yes"),100-OFFSET('Water Data'!$D$4,0,10*ROW('Water Data'!D187)),NA())</f>
        <v>#N/A</v>
      </c>
      <c r="E193" s="298" t="e">
        <f ca="1">+IF(AND(ISNUMBER(OFFSET('Water Data'!$D$6,0,10*ROW('Water Data'!D187))),'Data Summary'!BT193="Yes"),OFFSET('Water Data'!$D$6,0,10*ROW('Water Data'!D187)),NA())</f>
        <v>#N/A</v>
      </c>
      <c r="F193" s="298" t="e">
        <f ca="1">+IF(AND(ISNUMBER(OFFSET('Water Data'!$D$9,0,10*ROW('Water Data'!D187))),'Data Summary'!BU193="Yes"),OFFSET('Water Data'!$D$9,0,10*ROW('Water Data'!D187)),NA())</f>
        <v>#N/A</v>
      </c>
      <c r="G193" s="298" t="e">
        <f ca="1">+IF(AND(ISNUMBER(OFFSET('Water Data'!$E$4,0,10*ROW('Water Data'!E187))),'Data Summary'!BV193="Yes"),100-OFFSET('Water Data'!$E$4,0,10*ROW('Water Data'!E187)),NA())</f>
        <v>#N/A</v>
      </c>
      <c r="H193" s="298" t="e">
        <f ca="1">+IF(AND(ISNUMBER(OFFSET('Water Data'!$E$6,0,10*ROW('Water Data'!E187))),'Data Summary'!BW193="Yes"),OFFSET('Water Data'!$E$6,0,10*ROW('Water Data'!E187)),NA())</f>
        <v>#N/A</v>
      </c>
      <c r="I193" s="298" t="e">
        <f ca="1">+IF(AND(ISNUMBER(OFFSET('Water Data'!$E$9,0,10*ROW('Water Data'!E187))),'Data Summary'!BX193="Yes"),OFFSET('Water Data'!$E$9,0,10*ROW('Water Data'!E187)),NA())</f>
        <v>#N/A</v>
      </c>
      <c r="J193" s="298" t="e">
        <f ca="1">+IF(AND(ISNUMBER(OFFSET('Water Data'!$F$4,0,10*ROW('Water Data'!F187))),'Data Summary'!BY193="Yes"),100-OFFSET('Water Data'!$F$4,0,10*ROW('Water Data'!F187)),NA())</f>
        <v>#N/A</v>
      </c>
      <c r="K193" s="298" t="e">
        <f ca="1">+IF(AND(ISNUMBER(OFFSET('Water Data'!$F$6,0,10*ROW('Water Data'!F187))),'Data Summary'!BZ193="Yes"),OFFSET('Water Data'!$F$6,0,10*ROW('Water Data'!F187)),NA())</f>
        <v>#N/A</v>
      </c>
      <c r="L193" s="298" t="e">
        <f ca="1">+IF(AND(ISNUMBER(OFFSET('Water Data'!$F$9,0,10*ROW('Water Data'!F187))),'Data Summary'!CA193="Yes"),OFFSET('Water Data'!$F$9,0,10*ROW('Water Data'!F187)),NA())</f>
        <v>#N/A</v>
      </c>
      <c r="M193" s="298" t="e">
        <f ca="1">+IF(AND(ISNUMBER(OFFSET('Water Data'!$G$4,0,10*ROW('Water Data'!G187))),'Data Summary'!CB193="Yes"),100-OFFSET('Water Data'!$G$4,0,10*ROW('Water Data'!G187)),NA())</f>
        <v>#N/A</v>
      </c>
      <c r="N193" s="298" t="e">
        <f ca="1">+IF(AND(ISNUMBER(OFFSET('Water Data'!$G$6,0,10*ROW('Water Data'!G187))),'Data Summary'!CC193="Yes"),OFFSET('Water Data'!$G$6,0,10*ROW('Water Data'!G187)),NA())</f>
        <v>#N/A</v>
      </c>
      <c r="O193" s="298" t="e">
        <f ca="1">+IF(AND(ISNUMBER(OFFSET('Water Data'!$G$9,0,10*ROW('Water Data'!G187))),'Data Summary'!CD193="Yes"),OFFSET('Water Data'!$G$9,0,10*ROW('Water Data'!G187)),NA())</f>
        <v>#N/A</v>
      </c>
      <c r="P193" s="298" t="e">
        <f ca="1">+IF(AND(ISNUMBER(OFFSET('Water Data'!$H$4,0,10*ROW('Water Data'!H187))),'Data Summary'!CE193="Yes"),100-OFFSET('Water Data'!$H$4,0,10*ROW('Water Data'!H187)),NA())</f>
        <v>#N/A</v>
      </c>
      <c r="Q193" s="298" t="e">
        <f ca="1">+IF(AND(ISNUMBER(OFFSET('Water Data'!$H$6,0,10*ROW('Water Data'!H187))),'Data Summary'!CF193="Yes"),OFFSET('Water Data'!$H$6,0,10*ROW('Water Data'!H187)),NA())</f>
        <v>#N/A</v>
      </c>
      <c r="R193" s="298" t="e">
        <f ca="1">+IF(AND(ISNUMBER(OFFSET('Water Data'!$H$9,0,10*ROW('Water Data'!H187))),'Data Summary'!CG193="Yes"),OFFSET('Water Data'!$H$9,0,10*ROW('Water Data'!H187)),NA())</f>
        <v>#N/A</v>
      </c>
      <c r="S193" s="298" t="e">
        <f ca="1">+IF(AND(ISNUMBER(OFFSET('Water Data'!$I$4,0,10*ROW('Water Data'!I187))),'Data Summary'!CH193="Yes"),100-OFFSET('Water Data'!$I$4,0,10*ROW('Water Data'!I187)),NA())</f>
        <v>#N/A</v>
      </c>
      <c r="T193" s="298" t="e">
        <f ca="1">+IF(AND(ISNUMBER(OFFSET('Water Data'!$I$6,0,10*ROW('Water Data'!I187))),'Data Summary'!CI193="Yes"),OFFSET('Water Data'!$I$6,0,10*ROW('Water Data'!I187)),NA())</f>
        <v>#N/A</v>
      </c>
      <c r="U193" s="298" t="e">
        <f ca="1">+IF(AND(ISNUMBER(OFFSET('Water Data'!$I$9,0,10*ROW('Water Data'!I187))),'Data Summary'!CJ193="Yes"),OFFSET('Water Data'!$I$9,0,10*ROW('Water Data'!I187)),NA())</f>
        <v>#N/A</v>
      </c>
      <c r="V193" s="299" t="e">
        <f ca="1">+IF(AND(ISNUMBER(OFFSET('Sanitation Data'!$D$4,0,10*ROW('Sanitation Data'!D187))),'Data Summary'!CK193="Yes"),100-OFFSET('Sanitation Data'!$D$4,0,10*ROW('Sanitation Data'!D187)),NA())</f>
        <v>#N/A</v>
      </c>
      <c r="W193" s="299" t="e">
        <f ca="1">+IF(AND(ISNUMBER(OFFSET('Sanitation Data'!$D$6,0,10*ROW('Sanitation Data'!D187))),'Data Summary'!CL193="Yes"),OFFSET('Sanitation Data'!$D$6,0,10*ROW('Sanitation Data'!D187)),NA())</f>
        <v>#N/A</v>
      </c>
      <c r="X193" s="299" t="e">
        <f ca="1">+IF(AND(ISNUMBER(OFFSET('Sanitation Data'!$D$10,0,10*ROW('Sanitation Data'!D187))),'Data Summary'!CM193="Yes"),OFFSET('Sanitation Data'!$D$10,0,10*ROW('Sanitation Data'!D187)),NA())</f>
        <v>#N/A</v>
      </c>
      <c r="Y193" s="299" t="e">
        <f ca="1">+IF(AND(ISNUMBER(OFFSET('Sanitation Data'!$D$11,0,10*ROW('Sanitation Data'!D187))),'Data Summary'!CN193="Yes"),OFFSET('Sanitation Data'!$D$11,0,10*ROW('Sanitation Data'!D187)),NA())</f>
        <v>#N/A</v>
      </c>
      <c r="Z193" s="299" t="e">
        <f ca="1">+IF(AND(ISNUMBER(OFFSET('Sanitation Data'!$D$12,0,10*ROW('Sanitation Data'!D187))),'Data Summary'!CO193="Yes"),OFFSET('Sanitation Data'!$D$12,0,10*ROW('Sanitation Data'!D187)),NA())</f>
        <v>#N/A</v>
      </c>
      <c r="AA193" s="299" t="e">
        <f ca="1">+IF(AND(ISNUMBER(OFFSET('Sanitation Data'!$E$4,0,10*ROW('Sanitation Data'!E187))),'Data Summary'!CP193="Yes"),100-OFFSET('Sanitation Data'!$E$4,0,10*ROW('Sanitation Data'!E187)),NA())</f>
        <v>#N/A</v>
      </c>
      <c r="AB193" s="299" t="e">
        <f ca="1">+IF(AND(ISNUMBER(OFFSET('Sanitation Data'!$E$6,0,10*ROW('Sanitation Data'!E187))),'Data Summary'!CQ193="Yes"),OFFSET('Sanitation Data'!$E$6,0,10*ROW('Sanitation Data'!E187)),NA())</f>
        <v>#N/A</v>
      </c>
      <c r="AC193" s="299" t="e">
        <f ca="1">+IF(AND(ISNUMBER(OFFSET('Sanitation Data'!$E$10,0,10*ROW('Sanitation Data'!E187))),'Data Summary'!CR193="Yes"),OFFSET('Sanitation Data'!$E$10,0,10*ROW('Sanitation Data'!E187)),NA())</f>
        <v>#N/A</v>
      </c>
      <c r="AD193" s="299" t="e">
        <f ca="1">+IF(AND(ISNUMBER(OFFSET('Sanitation Data'!$E$11,0,10*ROW('Sanitation Data'!E187))),'Data Summary'!CS193="Yes"),OFFSET('Sanitation Data'!$E$11,0,10*ROW('Sanitation Data'!E187)),NA())</f>
        <v>#N/A</v>
      </c>
      <c r="AE193" s="299" t="e">
        <f ca="1">+IF(AND(ISNUMBER(OFFSET('Sanitation Data'!$E$12,0,10*ROW('Sanitation Data'!E187))),'Data Summary'!CT193="Yes"),OFFSET('Sanitation Data'!$E$12,0,10*ROW('Sanitation Data'!E187)),NA())</f>
        <v>#N/A</v>
      </c>
      <c r="AF193" s="299" t="e">
        <f ca="1">+IF(AND(ISNUMBER(OFFSET('Sanitation Data'!$F$4,0,10*ROW('Sanitation Data'!F187))),'Data Summary'!CU193="Yes"),100-OFFSET('Sanitation Data'!$F$4,0,10*ROW('Sanitation Data'!F187)),NA())</f>
        <v>#N/A</v>
      </c>
      <c r="AG193" s="299" t="e">
        <f ca="1">+IF(AND(ISNUMBER(OFFSET('Sanitation Data'!$F$6,0,10*ROW('Sanitation Data'!F187))),'Data Summary'!CV193="Yes"),OFFSET('Sanitation Data'!$F$6,0,10*ROW('Sanitation Data'!F187)),NA())</f>
        <v>#N/A</v>
      </c>
      <c r="AH193" s="299" t="e">
        <f ca="1">+IF(AND(ISNUMBER(OFFSET('Sanitation Data'!$F$10,0,10*ROW('Sanitation Data'!F187))),'Data Summary'!CW193="Yes"),OFFSET('Sanitation Data'!$F$10,0,10*ROW('Sanitation Data'!F187)),NA())</f>
        <v>#N/A</v>
      </c>
      <c r="AI193" s="299" t="e">
        <f ca="1">+IF(AND(ISNUMBER(OFFSET('Sanitation Data'!$F$11,0,10*ROW('Sanitation Data'!F187))),'Data Summary'!CX193="Yes"),OFFSET('Sanitation Data'!$F$11,0,10*ROW('Sanitation Data'!F187)),NA())</f>
        <v>#N/A</v>
      </c>
      <c r="AJ193" s="299" t="e">
        <f ca="1">+IF(AND(ISNUMBER(OFFSET('Sanitation Data'!$F$12,0,10*ROW('Sanitation Data'!F187))),'Data Summary'!CY193="Yes"),OFFSET('Sanitation Data'!$F$12,0,10*ROW('Sanitation Data'!F187)),NA())</f>
        <v>#N/A</v>
      </c>
      <c r="AK193" s="299" t="e">
        <f ca="1">+IF(AND(ISNUMBER(OFFSET('Sanitation Data'!$G$4,0,10*ROW('Sanitation Data'!G187))),'Data Summary'!CZ193="Yes"),100-OFFSET('Sanitation Data'!$G$4,0,10*ROW('Sanitation Data'!G187)),NA())</f>
        <v>#N/A</v>
      </c>
      <c r="AL193" s="299" t="e">
        <f ca="1">+IF(AND(ISNUMBER(OFFSET('Sanitation Data'!$G$6,0,10*ROW('Sanitation Data'!G187))),'Data Summary'!DA193="Yes"),OFFSET('Sanitation Data'!$G$6,0,10*ROW('Sanitation Data'!G187)),NA())</f>
        <v>#N/A</v>
      </c>
      <c r="AM193" s="299" t="e">
        <f ca="1">+IF(AND(ISNUMBER(OFFSET('Sanitation Data'!$G$10,0,10*ROW('Sanitation Data'!G187))),'Data Summary'!DB193="Yes"),OFFSET('Sanitation Data'!$G$10,0,10*ROW('Sanitation Data'!G187)),NA())</f>
        <v>#N/A</v>
      </c>
      <c r="AN193" s="299" t="e">
        <f ca="1">+IF(AND(ISNUMBER(OFFSET('Sanitation Data'!$G$11,0,10*ROW('Sanitation Data'!G187))),'Data Summary'!DC193="Yes"),OFFSET('Sanitation Data'!$G$11,0,10*ROW('Sanitation Data'!G187)),NA())</f>
        <v>#N/A</v>
      </c>
      <c r="AO193" s="299" t="e">
        <f ca="1">+IF(AND(ISNUMBER(OFFSET('Sanitation Data'!$G$12,0,10*ROW('Sanitation Data'!G187))),'Data Summary'!DD193="Yes"),OFFSET('Sanitation Data'!$G$12,0,10*ROW('Sanitation Data'!G187)),NA())</f>
        <v>#N/A</v>
      </c>
      <c r="AP193" s="299" t="e">
        <f ca="1">+IF(AND(ISNUMBER(OFFSET('Sanitation Data'!$H$4,0,10*ROW('Sanitation Data'!H187))),'Data Summary'!DE193="Yes"),100-OFFSET('Sanitation Data'!$H$4,0,10*ROW('Sanitation Data'!H187)),NA())</f>
        <v>#N/A</v>
      </c>
      <c r="AQ193" s="299" t="e">
        <f ca="1">+IF(AND(ISNUMBER(OFFSET('Sanitation Data'!$H$6,0,10*ROW('Sanitation Data'!H187))),'Data Summary'!DF193="Yes"),OFFSET('Sanitation Data'!$H$6,0,10*ROW('Sanitation Data'!H187)),NA())</f>
        <v>#N/A</v>
      </c>
      <c r="AR193" s="299" t="e">
        <f ca="1">+IF(AND(ISNUMBER(OFFSET('Sanitation Data'!$H$10,0,10*ROW('Sanitation Data'!H187))),'Data Summary'!DG193="Yes"),OFFSET('Sanitation Data'!$H$10,0,10*ROW('Sanitation Data'!H187)),NA())</f>
        <v>#N/A</v>
      </c>
      <c r="AS193" s="299" t="e">
        <f ca="1">+IF(AND(ISNUMBER(OFFSET('Sanitation Data'!$H$11,0,10*ROW('Sanitation Data'!H187))),'Data Summary'!DH193="Yes"),OFFSET('Sanitation Data'!$H$11,0,10*ROW('Sanitation Data'!H187)),NA())</f>
        <v>#N/A</v>
      </c>
      <c r="AT193" s="299" t="e">
        <f ca="1">+IF(AND(ISNUMBER(OFFSET('Sanitation Data'!$H$12,0,10*ROW('Sanitation Data'!H187))),'Data Summary'!DI193="Yes"),OFFSET('Sanitation Data'!$H$12,0,10*ROW('Sanitation Data'!H187)),NA())</f>
        <v>#N/A</v>
      </c>
      <c r="AU193" s="299" t="e">
        <f ca="1">+IF(AND(ISNUMBER(OFFSET('Sanitation Data'!$I$4,0,10*ROW('Sanitation Data'!I187))),'Data Summary'!DJ193="Yes"),100-OFFSET('Sanitation Data'!$I$4,0,10*ROW('Sanitation Data'!I187)),NA())</f>
        <v>#N/A</v>
      </c>
      <c r="AV193" s="299" t="e">
        <f ca="1">+IF(AND(ISNUMBER(OFFSET('Sanitation Data'!$I$6,0,10*ROW('Sanitation Data'!I187))),'Data Summary'!DK193="Yes"),OFFSET('Sanitation Data'!$I$6,0,10*ROW('Sanitation Data'!I187)),NA())</f>
        <v>#N/A</v>
      </c>
      <c r="AW193" s="299" t="e">
        <f ca="1">+IF(AND(ISNUMBER(OFFSET('Sanitation Data'!$I$10,0,10*ROW('Sanitation Data'!I187))),'Data Summary'!DL193="Yes"),OFFSET('Sanitation Data'!$I$10,0,10*ROW('Sanitation Data'!I187)),NA())</f>
        <v>#N/A</v>
      </c>
      <c r="AX193" s="299" t="e">
        <f ca="1">+IF(AND(ISNUMBER(OFFSET('Sanitation Data'!$I$11,0,10*ROW('Sanitation Data'!I187))),'Data Summary'!DM193="Yes"),OFFSET('Sanitation Data'!$I$11,0,10*ROW('Sanitation Data'!I187)),NA())</f>
        <v>#N/A</v>
      </c>
      <c r="AY193" s="299" t="e">
        <f ca="1">+IF(AND(ISNUMBER(OFFSET('Sanitation Data'!$I$12,0,10*ROW('Sanitation Data'!I187))),'Data Summary'!DN193="Yes"),OFFSET('Sanitation Data'!$I$12,0,10*ROW('Sanitation Data'!I187)),NA())</f>
        <v>#N/A</v>
      </c>
      <c r="AZ193" s="300" t="e">
        <f ca="1">+IF(AND(ISNUMBER(OFFSET('Hygiene Data'!$D$5,0,10*ROW('Hygiene Data'!D187))),'Data Summary'!DO193="Yes"),OFFSET('Hygiene Data'!$D$5,0,10*ROW('Hygiene Data'!D187)),NA())</f>
        <v>#N/A</v>
      </c>
      <c r="BA193" s="300" t="e">
        <f ca="1">+IF(AND(ISNUMBER(OFFSET('Hygiene Data'!$D$7,0,10*ROW('Hygiene Data'!D187))),'Data Summary'!DP193="Yes"),OFFSET('Hygiene Data'!$D$7,0,10*ROW('Hygiene Data'!D187)),NA())</f>
        <v>#N/A</v>
      </c>
      <c r="BB193" s="300" t="e">
        <f ca="1">+IF(AND(ISNUMBER(OFFSET('Hygiene Data'!$D$9,0,10*ROW('Hygiene Data'!D187))),'Data Summary'!DQ193="Yes"),OFFSET('Hygiene Data'!$D$9,0,10*ROW('Hygiene Data'!D187)),NA())</f>
        <v>#N/A</v>
      </c>
      <c r="BC193" s="300" t="e">
        <f ca="1">+IF(AND(ISNUMBER(OFFSET('Hygiene Data'!$E$5,0,10*ROW('Hygiene Data'!E187))),'Data Summary'!DR193="Yes"),OFFSET('Hygiene Data'!$E$5,0,10*ROW('Hygiene Data'!E187)),NA())</f>
        <v>#N/A</v>
      </c>
      <c r="BD193" s="300" t="e">
        <f ca="1">+IF(AND(ISNUMBER(OFFSET('Hygiene Data'!$E$7,0,10*ROW('Hygiene Data'!E187))),'Data Summary'!DS193="Yes"),OFFSET('Hygiene Data'!$E$7,0,10*ROW('Hygiene Data'!E187)),NA())</f>
        <v>#N/A</v>
      </c>
      <c r="BE193" s="300" t="e">
        <f ca="1">+IF(AND(ISNUMBER(OFFSET('Hygiene Data'!$E$9,0,10*ROW('Hygiene Data'!E187))),'Data Summary'!DT193="Yes"),OFFSET('Hygiene Data'!$E$9,0,10*ROW('Hygiene Data'!E187)),NA())</f>
        <v>#N/A</v>
      </c>
      <c r="BF193" s="300" t="e">
        <f ca="1">+IF(AND(ISNUMBER(OFFSET('Hygiene Data'!$F$5,0,10*ROW('Hygiene Data'!F187))),'Data Summary'!DU193="Yes"),OFFSET('Hygiene Data'!$F$5,0,10*ROW('Hygiene Data'!F187)),NA())</f>
        <v>#N/A</v>
      </c>
      <c r="BG193" s="300" t="e">
        <f ca="1">+IF(AND(ISNUMBER(OFFSET('Hygiene Data'!$F$7,0,10*ROW('Hygiene Data'!F187))),'Data Summary'!DV193="Yes"),OFFSET('Hygiene Data'!$F$7,0,10*ROW('Hygiene Data'!F187)),NA())</f>
        <v>#N/A</v>
      </c>
      <c r="BH193" s="300" t="e">
        <f ca="1">+IF(AND(ISNUMBER(OFFSET('Hygiene Data'!$F$9,0,10*ROW('Hygiene Data'!F187))),'Data Summary'!DW193="Yes"),OFFSET('Hygiene Data'!$F$9,0,10*ROW('Hygiene Data'!F187)),NA())</f>
        <v>#N/A</v>
      </c>
      <c r="BI193" s="300" t="e">
        <f ca="1">+IF(AND(ISNUMBER(OFFSET('Hygiene Data'!$G$5,0,10*ROW('Hygiene Data'!G187))),'Data Summary'!DX193="Yes"),OFFSET('Hygiene Data'!$G$5,0,10*ROW('Hygiene Data'!G187)),NA())</f>
        <v>#N/A</v>
      </c>
      <c r="BJ193" s="300" t="e">
        <f ca="1">+IF(AND(ISNUMBER(OFFSET('Hygiene Data'!$G$7,0,10*ROW('Hygiene Data'!G187))),'Data Summary'!DY193="Yes"),OFFSET('Hygiene Data'!$G$7,0,10*ROW('Hygiene Data'!G187)),NA())</f>
        <v>#N/A</v>
      </c>
      <c r="BK193" s="300" t="e">
        <f ca="1">+IF(AND(ISNUMBER(OFFSET('Hygiene Data'!$G$9,0,10*ROW('Hygiene Data'!G187))),'Data Summary'!DZ193="Yes"),OFFSET('Hygiene Data'!$G$9,0,10*ROW('Hygiene Data'!G187)),NA())</f>
        <v>#N/A</v>
      </c>
      <c r="BL193" s="300" t="e">
        <f ca="1">+IF(AND(ISNUMBER(OFFSET('Hygiene Data'!$H$5,0,10*ROW('Hygiene Data'!H187))),'Data Summary'!EA193="Yes"),OFFSET('Hygiene Data'!$H$5,0,10*ROW('Hygiene Data'!H187)),NA())</f>
        <v>#N/A</v>
      </c>
      <c r="BM193" s="300" t="e">
        <f ca="1">+IF(AND(ISNUMBER(OFFSET('Hygiene Data'!$H$7,0,10*ROW('Hygiene Data'!H187))),'Data Summary'!EB193="Yes"),OFFSET('Hygiene Data'!$H$7,0,10*ROW('Hygiene Data'!H187)),NA())</f>
        <v>#N/A</v>
      </c>
      <c r="BN193" s="300" t="e">
        <f ca="1">+IF(AND(ISNUMBER(OFFSET('Hygiene Data'!$H$9,0,10*ROW('Hygiene Data'!H187))),'Data Summary'!EC193="Yes"),OFFSET('Hygiene Data'!$H$9,0,10*ROW('Hygiene Data'!H187)),NA())</f>
        <v>#N/A</v>
      </c>
      <c r="BO193" s="300" t="e">
        <f ca="1">+IF(AND(ISNUMBER(OFFSET('Hygiene Data'!$I$5,0,10*ROW('Hygiene Data'!I187))),'Data Summary'!ED193="Yes"),OFFSET('Hygiene Data'!$I$5,0,10*ROW('Hygiene Data'!I187)),NA())</f>
        <v>#N/A</v>
      </c>
      <c r="BP193" s="300" t="e">
        <f ca="1">+IF(AND(ISNUMBER(OFFSET('Hygiene Data'!$I$7,0,10*ROW('Hygiene Data'!I187))),'Data Summary'!EE193="Yes"),OFFSET('Hygiene Data'!$I$7,0,10*ROW('Hygiene Data'!I187)),NA())</f>
        <v>#N/A</v>
      </c>
      <c r="BQ193" s="300" t="e">
        <f ca="1">+IF(AND(ISNUMBER(OFFSET('Hygiene Data'!$I$9,0,10*ROW('Hygiene Data'!I187))),'Data Summary'!EF193="Yes"),OFFSET('Hygiene Data'!$I$9,0,10*ROW('Hygiene Data'!I187)),NA())</f>
        <v>#N/A</v>
      </c>
    </row>
    <row r="194" spans="1:69" x14ac:dyDescent="0.2">
      <c r="A194" s="296" t="e">
        <f ca="1">+RIGHT('Data Summary'!A194,LEN('Data Summary'!A194)-9)</f>
        <v>#VALUE!</v>
      </c>
      <c r="B194" s="270" t="str">
        <f ca="1">+IF(ISTEXT('Data Summary'!B194),'Data Summary'!B194,"")</f>
        <v/>
      </c>
      <c r="C194" s="297" t="e">
        <f ca="1">+VALUE('Data Summary'!C194)</f>
        <v>#VALUE!</v>
      </c>
      <c r="D194" s="298" t="e">
        <f ca="1">+IF(AND(ISNUMBER(OFFSET('Water Data'!$D$4,0,10*ROW('Water Data'!D188))),'Data Summary'!BS194="Yes"),100-OFFSET('Water Data'!$D$4,0,10*ROW('Water Data'!D188)),NA())</f>
        <v>#N/A</v>
      </c>
      <c r="E194" s="298" t="e">
        <f ca="1">+IF(AND(ISNUMBER(OFFSET('Water Data'!$D$6,0,10*ROW('Water Data'!D188))),'Data Summary'!BT194="Yes"),OFFSET('Water Data'!$D$6,0,10*ROW('Water Data'!D188)),NA())</f>
        <v>#N/A</v>
      </c>
      <c r="F194" s="298" t="e">
        <f ca="1">+IF(AND(ISNUMBER(OFFSET('Water Data'!$D$9,0,10*ROW('Water Data'!D188))),'Data Summary'!BU194="Yes"),OFFSET('Water Data'!$D$9,0,10*ROW('Water Data'!D188)),NA())</f>
        <v>#N/A</v>
      </c>
      <c r="G194" s="298" t="e">
        <f ca="1">+IF(AND(ISNUMBER(OFFSET('Water Data'!$E$4,0,10*ROW('Water Data'!E188))),'Data Summary'!BV194="Yes"),100-OFFSET('Water Data'!$E$4,0,10*ROW('Water Data'!E188)),NA())</f>
        <v>#N/A</v>
      </c>
      <c r="H194" s="298" t="e">
        <f ca="1">+IF(AND(ISNUMBER(OFFSET('Water Data'!$E$6,0,10*ROW('Water Data'!E188))),'Data Summary'!BW194="Yes"),OFFSET('Water Data'!$E$6,0,10*ROW('Water Data'!E188)),NA())</f>
        <v>#N/A</v>
      </c>
      <c r="I194" s="298" t="e">
        <f ca="1">+IF(AND(ISNUMBER(OFFSET('Water Data'!$E$9,0,10*ROW('Water Data'!E188))),'Data Summary'!BX194="Yes"),OFFSET('Water Data'!$E$9,0,10*ROW('Water Data'!E188)),NA())</f>
        <v>#N/A</v>
      </c>
      <c r="J194" s="298" t="e">
        <f ca="1">+IF(AND(ISNUMBER(OFFSET('Water Data'!$F$4,0,10*ROW('Water Data'!F188))),'Data Summary'!BY194="Yes"),100-OFFSET('Water Data'!$F$4,0,10*ROW('Water Data'!F188)),NA())</f>
        <v>#N/A</v>
      </c>
      <c r="K194" s="298" t="e">
        <f ca="1">+IF(AND(ISNUMBER(OFFSET('Water Data'!$F$6,0,10*ROW('Water Data'!F188))),'Data Summary'!BZ194="Yes"),OFFSET('Water Data'!$F$6,0,10*ROW('Water Data'!F188)),NA())</f>
        <v>#N/A</v>
      </c>
      <c r="L194" s="298" t="e">
        <f ca="1">+IF(AND(ISNUMBER(OFFSET('Water Data'!$F$9,0,10*ROW('Water Data'!F188))),'Data Summary'!CA194="Yes"),OFFSET('Water Data'!$F$9,0,10*ROW('Water Data'!F188)),NA())</f>
        <v>#N/A</v>
      </c>
      <c r="M194" s="298" t="e">
        <f ca="1">+IF(AND(ISNUMBER(OFFSET('Water Data'!$G$4,0,10*ROW('Water Data'!G188))),'Data Summary'!CB194="Yes"),100-OFFSET('Water Data'!$G$4,0,10*ROW('Water Data'!G188)),NA())</f>
        <v>#N/A</v>
      </c>
      <c r="N194" s="298" t="e">
        <f ca="1">+IF(AND(ISNUMBER(OFFSET('Water Data'!$G$6,0,10*ROW('Water Data'!G188))),'Data Summary'!CC194="Yes"),OFFSET('Water Data'!$G$6,0,10*ROW('Water Data'!G188)),NA())</f>
        <v>#N/A</v>
      </c>
      <c r="O194" s="298" t="e">
        <f ca="1">+IF(AND(ISNUMBER(OFFSET('Water Data'!$G$9,0,10*ROW('Water Data'!G188))),'Data Summary'!CD194="Yes"),OFFSET('Water Data'!$G$9,0,10*ROW('Water Data'!G188)),NA())</f>
        <v>#N/A</v>
      </c>
      <c r="P194" s="298" t="e">
        <f ca="1">+IF(AND(ISNUMBER(OFFSET('Water Data'!$H$4,0,10*ROW('Water Data'!H188))),'Data Summary'!CE194="Yes"),100-OFFSET('Water Data'!$H$4,0,10*ROW('Water Data'!H188)),NA())</f>
        <v>#N/A</v>
      </c>
      <c r="Q194" s="298" t="e">
        <f ca="1">+IF(AND(ISNUMBER(OFFSET('Water Data'!$H$6,0,10*ROW('Water Data'!H188))),'Data Summary'!CF194="Yes"),OFFSET('Water Data'!$H$6,0,10*ROW('Water Data'!H188)),NA())</f>
        <v>#N/A</v>
      </c>
      <c r="R194" s="298" t="e">
        <f ca="1">+IF(AND(ISNUMBER(OFFSET('Water Data'!$H$9,0,10*ROW('Water Data'!H188))),'Data Summary'!CG194="Yes"),OFFSET('Water Data'!$H$9,0,10*ROW('Water Data'!H188)),NA())</f>
        <v>#N/A</v>
      </c>
      <c r="S194" s="298" t="e">
        <f ca="1">+IF(AND(ISNUMBER(OFFSET('Water Data'!$I$4,0,10*ROW('Water Data'!I188))),'Data Summary'!CH194="Yes"),100-OFFSET('Water Data'!$I$4,0,10*ROW('Water Data'!I188)),NA())</f>
        <v>#N/A</v>
      </c>
      <c r="T194" s="298" t="e">
        <f ca="1">+IF(AND(ISNUMBER(OFFSET('Water Data'!$I$6,0,10*ROW('Water Data'!I188))),'Data Summary'!CI194="Yes"),OFFSET('Water Data'!$I$6,0,10*ROW('Water Data'!I188)),NA())</f>
        <v>#N/A</v>
      </c>
      <c r="U194" s="298" t="e">
        <f ca="1">+IF(AND(ISNUMBER(OFFSET('Water Data'!$I$9,0,10*ROW('Water Data'!I188))),'Data Summary'!CJ194="Yes"),OFFSET('Water Data'!$I$9,0,10*ROW('Water Data'!I188)),NA())</f>
        <v>#N/A</v>
      </c>
      <c r="V194" s="299" t="e">
        <f ca="1">+IF(AND(ISNUMBER(OFFSET('Sanitation Data'!$D$4,0,10*ROW('Sanitation Data'!D188))),'Data Summary'!CK194="Yes"),100-OFFSET('Sanitation Data'!$D$4,0,10*ROW('Sanitation Data'!D188)),NA())</f>
        <v>#N/A</v>
      </c>
      <c r="W194" s="299" t="e">
        <f ca="1">+IF(AND(ISNUMBER(OFFSET('Sanitation Data'!$D$6,0,10*ROW('Sanitation Data'!D188))),'Data Summary'!CL194="Yes"),OFFSET('Sanitation Data'!$D$6,0,10*ROW('Sanitation Data'!D188)),NA())</f>
        <v>#N/A</v>
      </c>
      <c r="X194" s="299" t="e">
        <f ca="1">+IF(AND(ISNUMBER(OFFSET('Sanitation Data'!$D$10,0,10*ROW('Sanitation Data'!D188))),'Data Summary'!CM194="Yes"),OFFSET('Sanitation Data'!$D$10,0,10*ROW('Sanitation Data'!D188)),NA())</f>
        <v>#N/A</v>
      </c>
      <c r="Y194" s="299" t="e">
        <f ca="1">+IF(AND(ISNUMBER(OFFSET('Sanitation Data'!$D$11,0,10*ROW('Sanitation Data'!D188))),'Data Summary'!CN194="Yes"),OFFSET('Sanitation Data'!$D$11,0,10*ROW('Sanitation Data'!D188)),NA())</f>
        <v>#N/A</v>
      </c>
      <c r="Z194" s="299" t="e">
        <f ca="1">+IF(AND(ISNUMBER(OFFSET('Sanitation Data'!$D$12,0,10*ROW('Sanitation Data'!D188))),'Data Summary'!CO194="Yes"),OFFSET('Sanitation Data'!$D$12,0,10*ROW('Sanitation Data'!D188)),NA())</f>
        <v>#N/A</v>
      </c>
      <c r="AA194" s="299" t="e">
        <f ca="1">+IF(AND(ISNUMBER(OFFSET('Sanitation Data'!$E$4,0,10*ROW('Sanitation Data'!E188))),'Data Summary'!CP194="Yes"),100-OFFSET('Sanitation Data'!$E$4,0,10*ROW('Sanitation Data'!E188)),NA())</f>
        <v>#N/A</v>
      </c>
      <c r="AB194" s="299" t="e">
        <f ca="1">+IF(AND(ISNUMBER(OFFSET('Sanitation Data'!$E$6,0,10*ROW('Sanitation Data'!E188))),'Data Summary'!CQ194="Yes"),OFFSET('Sanitation Data'!$E$6,0,10*ROW('Sanitation Data'!E188)),NA())</f>
        <v>#N/A</v>
      </c>
      <c r="AC194" s="299" t="e">
        <f ca="1">+IF(AND(ISNUMBER(OFFSET('Sanitation Data'!$E$10,0,10*ROW('Sanitation Data'!E188))),'Data Summary'!CR194="Yes"),OFFSET('Sanitation Data'!$E$10,0,10*ROW('Sanitation Data'!E188)),NA())</f>
        <v>#N/A</v>
      </c>
      <c r="AD194" s="299" t="e">
        <f ca="1">+IF(AND(ISNUMBER(OFFSET('Sanitation Data'!$E$11,0,10*ROW('Sanitation Data'!E188))),'Data Summary'!CS194="Yes"),OFFSET('Sanitation Data'!$E$11,0,10*ROW('Sanitation Data'!E188)),NA())</f>
        <v>#N/A</v>
      </c>
      <c r="AE194" s="299" t="e">
        <f ca="1">+IF(AND(ISNUMBER(OFFSET('Sanitation Data'!$E$12,0,10*ROW('Sanitation Data'!E188))),'Data Summary'!CT194="Yes"),OFFSET('Sanitation Data'!$E$12,0,10*ROW('Sanitation Data'!E188)),NA())</f>
        <v>#N/A</v>
      </c>
      <c r="AF194" s="299" t="e">
        <f ca="1">+IF(AND(ISNUMBER(OFFSET('Sanitation Data'!$F$4,0,10*ROW('Sanitation Data'!F188))),'Data Summary'!CU194="Yes"),100-OFFSET('Sanitation Data'!$F$4,0,10*ROW('Sanitation Data'!F188)),NA())</f>
        <v>#N/A</v>
      </c>
      <c r="AG194" s="299" t="e">
        <f ca="1">+IF(AND(ISNUMBER(OFFSET('Sanitation Data'!$F$6,0,10*ROW('Sanitation Data'!F188))),'Data Summary'!CV194="Yes"),OFFSET('Sanitation Data'!$F$6,0,10*ROW('Sanitation Data'!F188)),NA())</f>
        <v>#N/A</v>
      </c>
      <c r="AH194" s="299" t="e">
        <f ca="1">+IF(AND(ISNUMBER(OFFSET('Sanitation Data'!$F$10,0,10*ROW('Sanitation Data'!F188))),'Data Summary'!CW194="Yes"),OFFSET('Sanitation Data'!$F$10,0,10*ROW('Sanitation Data'!F188)),NA())</f>
        <v>#N/A</v>
      </c>
      <c r="AI194" s="299" t="e">
        <f ca="1">+IF(AND(ISNUMBER(OFFSET('Sanitation Data'!$F$11,0,10*ROW('Sanitation Data'!F188))),'Data Summary'!CX194="Yes"),OFFSET('Sanitation Data'!$F$11,0,10*ROW('Sanitation Data'!F188)),NA())</f>
        <v>#N/A</v>
      </c>
      <c r="AJ194" s="299" t="e">
        <f ca="1">+IF(AND(ISNUMBER(OFFSET('Sanitation Data'!$F$12,0,10*ROW('Sanitation Data'!F188))),'Data Summary'!CY194="Yes"),OFFSET('Sanitation Data'!$F$12,0,10*ROW('Sanitation Data'!F188)),NA())</f>
        <v>#N/A</v>
      </c>
      <c r="AK194" s="299" t="e">
        <f ca="1">+IF(AND(ISNUMBER(OFFSET('Sanitation Data'!$G$4,0,10*ROW('Sanitation Data'!G188))),'Data Summary'!CZ194="Yes"),100-OFFSET('Sanitation Data'!$G$4,0,10*ROW('Sanitation Data'!G188)),NA())</f>
        <v>#N/A</v>
      </c>
      <c r="AL194" s="299" t="e">
        <f ca="1">+IF(AND(ISNUMBER(OFFSET('Sanitation Data'!$G$6,0,10*ROW('Sanitation Data'!G188))),'Data Summary'!DA194="Yes"),OFFSET('Sanitation Data'!$G$6,0,10*ROW('Sanitation Data'!G188)),NA())</f>
        <v>#N/A</v>
      </c>
      <c r="AM194" s="299" t="e">
        <f ca="1">+IF(AND(ISNUMBER(OFFSET('Sanitation Data'!$G$10,0,10*ROW('Sanitation Data'!G188))),'Data Summary'!DB194="Yes"),OFFSET('Sanitation Data'!$G$10,0,10*ROW('Sanitation Data'!G188)),NA())</f>
        <v>#N/A</v>
      </c>
      <c r="AN194" s="299" t="e">
        <f ca="1">+IF(AND(ISNUMBER(OFFSET('Sanitation Data'!$G$11,0,10*ROW('Sanitation Data'!G188))),'Data Summary'!DC194="Yes"),OFFSET('Sanitation Data'!$G$11,0,10*ROW('Sanitation Data'!G188)),NA())</f>
        <v>#N/A</v>
      </c>
      <c r="AO194" s="299" t="e">
        <f ca="1">+IF(AND(ISNUMBER(OFFSET('Sanitation Data'!$G$12,0,10*ROW('Sanitation Data'!G188))),'Data Summary'!DD194="Yes"),OFFSET('Sanitation Data'!$G$12,0,10*ROW('Sanitation Data'!G188)),NA())</f>
        <v>#N/A</v>
      </c>
      <c r="AP194" s="299" t="e">
        <f ca="1">+IF(AND(ISNUMBER(OFFSET('Sanitation Data'!$H$4,0,10*ROW('Sanitation Data'!H188))),'Data Summary'!DE194="Yes"),100-OFFSET('Sanitation Data'!$H$4,0,10*ROW('Sanitation Data'!H188)),NA())</f>
        <v>#N/A</v>
      </c>
      <c r="AQ194" s="299" t="e">
        <f ca="1">+IF(AND(ISNUMBER(OFFSET('Sanitation Data'!$H$6,0,10*ROW('Sanitation Data'!H188))),'Data Summary'!DF194="Yes"),OFFSET('Sanitation Data'!$H$6,0,10*ROW('Sanitation Data'!H188)),NA())</f>
        <v>#N/A</v>
      </c>
      <c r="AR194" s="299" t="e">
        <f ca="1">+IF(AND(ISNUMBER(OFFSET('Sanitation Data'!$H$10,0,10*ROW('Sanitation Data'!H188))),'Data Summary'!DG194="Yes"),OFFSET('Sanitation Data'!$H$10,0,10*ROW('Sanitation Data'!H188)),NA())</f>
        <v>#N/A</v>
      </c>
      <c r="AS194" s="299" t="e">
        <f ca="1">+IF(AND(ISNUMBER(OFFSET('Sanitation Data'!$H$11,0,10*ROW('Sanitation Data'!H188))),'Data Summary'!DH194="Yes"),OFFSET('Sanitation Data'!$H$11,0,10*ROW('Sanitation Data'!H188)),NA())</f>
        <v>#N/A</v>
      </c>
      <c r="AT194" s="299" t="e">
        <f ca="1">+IF(AND(ISNUMBER(OFFSET('Sanitation Data'!$H$12,0,10*ROW('Sanitation Data'!H188))),'Data Summary'!DI194="Yes"),OFFSET('Sanitation Data'!$H$12,0,10*ROW('Sanitation Data'!H188)),NA())</f>
        <v>#N/A</v>
      </c>
      <c r="AU194" s="299" t="e">
        <f ca="1">+IF(AND(ISNUMBER(OFFSET('Sanitation Data'!$I$4,0,10*ROW('Sanitation Data'!I188))),'Data Summary'!DJ194="Yes"),100-OFFSET('Sanitation Data'!$I$4,0,10*ROW('Sanitation Data'!I188)),NA())</f>
        <v>#N/A</v>
      </c>
      <c r="AV194" s="299" t="e">
        <f ca="1">+IF(AND(ISNUMBER(OFFSET('Sanitation Data'!$I$6,0,10*ROW('Sanitation Data'!I188))),'Data Summary'!DK194="Yes"),OFFSET('Sanitation Data'!$I$6,0,10*ROW('Sanitation Data'!I188)),NA())</f>
        <v>#N/A</v>
      </c>
      <c r="AW194" s="299" t="e">
        <f ca="1">+IF(AND(ISNUMBER(OFFSET('Sanitation Data'!$I$10,0,10*ROW('Sanitation Data'!I188))),'Data Summary'!DL194="Yes"),OFFSET('Sanitation Data'!$I$10,0,10*ROW('Sanitation Data'!I188)),NA())</f>
        <v>#N/A</v>
      </c>
      <c r="AX194" s="299" t="e">
        <f ca="1">+IF(AND(ISNUMBER(OFFSET('Sanitation Data'!$I$11,0,10*ROW('Sanitation Data'!I188))),'Data Summary'!DM194="Yes"),OFFSET('Sanitation Data'!$I$11,0,10*ROW('Sanitation Data'!I188)),NA())</f>
        <v>#N/A</v>
      </c>
      <c r="AY194" s="299" t="e">
        <f ca="1">+IF(AND(ISNUMBER(OFFSET('Sanitation Data'!$I$12,0,10*ROW('Sanitation Data'!I188))),'Data Summary'!DN194="Yes"),OFFSET('Sanitation Data'!$I$12,0,10*ROW('Sanitation Data'!I188)),NA())</f>
        <v>#N/A</v>
      </c>
      <c r="AZ194" s="300" t="e">
        <f ca="1">+IF(AND(ISNUMBER(OFFSET('Hygiene Data'!$D$5,0,10*ROW('Hygiene Data'!D188))),'Data Summary'!DO194="Yes"),OFFSET('Hygiene Data'!$D$5,0,10*ROW('Hygiene Data'!D188)),NA())</f>
        <v>#N/A</v>
      </c>
      <c r="BA194" s="300" t="e">
        <f ca="1">+IF(AND(ISNUMBER(OFFSET('Hygiene Data'!$D$7,0,10*ROW('Hygiene Data'!D188))),'Data Summary'!DP194="Yes"),OFFSET('Hygiene Data'!$D$7,0,10*ROW('Hygiene Data'!D188)),NA())</f>
        <v>#N/A</v>
      </c>
      <c r="BB194" s="300" t="e">
        <f ca="1">+IF(AND(ISNUMBER(OFFSET('Hygiene Data'!$D$9,0,10*ROW('Hygiene Data'!D188))),'Data Summary'!DQ194="Yes"),OFFSET('Hygiene Data'!$D$9,0,10*ROW('Hygiene Data'!D188)),NA())</f>
        <v>#N/A</v>
      </c>
      <c r="BC194" s="300" t="e">
        <f ca="1">+IF(AND(ISNUMBER(OFFSET('Hygiene Data'!$E$5,0,10*ROW('Hygiene Data'!E188))),'Data Summary'!DR194="Yes"),OFFSET('Hygiene Data'!$E$5,0,10*ROW('Hygiene Data'!E188)),NA())</f>
        <v>#N/A</v>
      </c>
      <c r="BD194" s="300" t="e">
        <f ca="1">+IF(AND(ISNUMBER(OFFSET('Hygiene Data'!$E$7,0,10*ROW('Hygiene Data'!E188))),'Data Summary'!DS194="Yes"),OFFSET('Hygiene Data'!$E$7,0,10*ROW('Hygiene Data'!E188)),NA())</f>
        <v>#N/A</v>
      </c>
      <c r="BE194" s="300" t="e">
        <f ca="1">+IF(AND(ISNUMBER(OFFSET('Hygiene Data'!$E$9,0,10*ROW('Hygiene Data'!E188))),'Data Summary'!DT194="Yes"),OFFSET('Hygiene Data'!$E$9,0,10*ROW('Hygiene Data'!E188)),NA())</f>
        <v>#N/A</v>
      </c>
      <c r="BF194" s="300" t="e">
        <f ca="1">+IF(AND(ISNUMBER(OFFSET('Hygiene Data'!$F$5,0,10*ROW('Hygiene Data'!F188))),'Data Summary'!DU194="Yes"),OFFSET('Hygiene Data'!$F$5,0,10*ROW('Hygiene Data'!F188)),NA())</f>
        <v>#N/A</v>
      </c>
      <c r="BG194" s="300" t="e">
        <f ca="1">+IF(AND(ISNUMBER(OFFSET('Hygiene Data'!$F$7,0,10*ROW('Hygiene Data'!F188))),'Data Summary'!DV194="Yes"),OFFSET('Hygiene Data'!$F$7,0,10*ROW('Hygiene Data'!F188)),NA())</f>
        <v>#N/A</v>
      </c>
      <c r="BH194" s="300" t="e">
        <f ca="1">+IF(AND(ISNUMBER(OFFSET('Hygiene Data'!$F$9,0,10*ROW('Hygiene Data'!F188))),'Data Summary'!DW194="Yes"),OFFSET('Hygiene Data'!$F$9,0,10*ROW('Hygiene Data'!F188)),NA())</f>
        <v>#N/A</v>
      </c>
      <c r="BI194" s="300" t="e">
        <f ca="1">+IF(AND(ISNUMBER(OFFSET('Hygiene Data'!$G$5,0,10*ROW('Hygiene Data'!G188))),'Data Summary'!DX194="Yes"),OFFSET('Hygiene Data'!$G$5,0,10*ROW('Hygiene Data'!G188)),NA())</f>
        <v>#N/A</v>
      </c>
      <c r="BJ194" s="300" t="e">
        <f ca="1">+IF(AND(ISNUMBER(OFFSET('Hygiene Data'!$G$7,0,10*ROW('Hygiene Data'!G188))),'Data Summary'!DY194="Yes"),OFFSET('Hygiene Data'!$G$7,0,10*ROW('Hygiene Data'!G188)),NA())</f>
        <v>#N/A</v>
      </c>
      <c r="BK194" s="300" t="e">
        <f ca="1">+IF(AND(ISNUMBER(OFFSET('Hygiene Data'!$G$9,0,10*ROW('Hygiene Data'!G188))),'Data Summary'!DZ194="Yes"),OFFSET('Hygiene Data'!$G$9,0,10*ROW('Hygiene Data'!G188)),NA())</f>
        <v>#N/A</v>
      </c>
      <c r="BL194" s="300" t="e">
        <f ca="1">+IF(AND(ISNUMBER(OFFSET('Hygiene Data'!$H$5,0,10*ROW('Hygiene Data'!H188))),'Data Summary'!EA194="Yes"),OFFSET('Hygiene Data'!$H$5,0,10*ROW('Hygiene Data'!H188)),NA())</f>
        <v>#N/A</v>
      </c>
      <c r="BM194" s="300" t="e">
        <f ca="1">+IF(AND(ISNUMBER(OFFSET('Hygiene Data'!$H$7,0,10*ROW('Hygiene Data'!H188))),'Data Summary'!EB194="Yes"),OFFSET('Hygiene Data'!$H$7,0,10*ROW('Hygiene Data'!H188)),NA())</f>
        <v>#N/A</v>
      </c>
      <c r="BN194" s="300" t="e">
        <f ca="1">+IF(AND(ISNUMBER(OFFSET('Hygiene Data'!$H$9,0,10*ROW('Hygiene Data'!H188))),'Data Summary'!EC194="Yes"),OFFSET('Hygiene Data'!$H$9,0,10*ROW('Hygiene Data'!H188)),NA())</f>
        <v>#N/A</v>
      </c>
      <c r="BO194" s="300" t="e">
        <f ca="1">+IF(AND(ISNUMBER(OFFSET('Hygiene Data'!$I$5,0,10*ROW('Hygiene Data'!I188))),'Data Summary'!ED194="Yes"),OFFSET('Hygiene Data'!$I$5,0,10*ROW('Hygiene Data'!I188)),NA())</f>
        <v>#N/A</v>
      </c>
      <c r="BP194" s="300" t="e">
        <f ca="1">+IF(AND(ISNUMBER(OFFSET('Hygiene Data'!$I$7,0,10*ROW('Hygiene Data'!I188))),'Data Summary'!EE194="Yes"),OFFSET('Hygiene Data'!$I$7,0,10*ROW('Hygiene Data'!I188)),NA())</f>
        <v>#N/A</v>
      </c>
      <c r="BQ194" s="300" t="e">
        <f ca="1">+IF(AND(ISNUMBER(OFFSET('Hygiene Data'!$I$9,0,10*ROW('Hygiene Data'!I188))),'Data Summary'!EF194="Yes"),OFFSET('Hygiene Data'!$I$9,0,10*ROW('Hygiene Data'!I188)),NA())</f>
        <v>#N/A</v>
      </c>
    </row>
    <row r="195" spans="1:69" x14ac:dyDescent="0.2">
      <c r="A195" s="296" t="e">
        <f ca="1">+RIGHT('Data Summary'!A195,LEN('Data Summary'!A195)-9)</f>
        <v>#VALUE!</v>
      </c>
      <c r="B195" s="270" t="str">
        <f ca="1">+IF(ISTEXT('Data Summary'!B195),'Data Summary'!B195,"")</f>
        <v/>
      </c>
      <c r="C195" s="297" t="e">
        <f ca="1">+VALUE('Data Summary'!C195)</f>
        <v>#VALUE!</v>
      </c>
      <c r="D195" s="298" t="e">
        <f ca="1">+IF(AND(ISNUMBER(OFFSET('Water Data'!$D$4,0,10*ROW('Water Data'!D189))),'Data Summary'!BS195="Yes"),100-OFFSET('Water Data'!$D$4,0,10*ROW('Water Data'!D189)),NA())</f>
        <v>#N/A</v>
      </c>
      <c r="E195" s="298" t="e">
        <f ca="1">+IF(AND(ISNUMBER(OFFSET('Water Data'!$D$6,0,10*ROW('Water Data'!D189))),'Data Summary'!BT195="Yes"),OFFSET('Water Data'!$D$6,0,10*ROW('Water Data'!D189)),NA())</f>
        <v>#N/A</v>
      </c>
      <c r="F195" s="298" t="e">
        <f ca="1">+IF(AND(ISNUMBER(OFFSET('Water Data'!$D$9,0,10*ROW('Water Data'!D189))),'Data Summary'!BU195="Yes"),OFFSET('Water Data'!$D$9,0,10*ROW('Water Data'!D189)),NA())</f>
        <v>#N/A</v>
      </c>
      <c r="G195" s="298" t="e">
        <f ca="1">+IF(AND(ISNUMBER(OFFSET('Water Data'!$E$4,0,10*ROW('Water Data'!E189))),'Data Summary'!BV195="Yes"),100-OFFSET('Water Data'!$E$4,0,10*ROW('Water Data'!E189)),NA())</f>
        <v>#N/A</v>
      </c>
      <c r="H195" s="298" t="e">
        <f ca="1">+IF(AND(ISNUMBER(OFFSET('Water Data'!$E$6,0,10*ROW('Water Data'!E189))),'Data Summary'!BW195="Yes"),OFFSET('Water Data'!$E$6,0,10*ROW('Water Data'!E189)),NA())</f>
        <v>#N/A</v>
      </c>
      <c r="I195" s="298" t="e">
        <f ca="1">+IF(AND(ISNUMBER(OFFSET('Water Data'!$E$9,0,10*ROW('Water Data'!E189))),'Data Summary'!BX195="Yes"),OFFSET('Water Data'!$E$9,0,10*ROW('Water Data'!E189)),NA())</f>
        <v>#N/A</v>
      </c>
      <c r="J195" s="298" t="e">
        <f ca="1">+IF(AND(ISNUMBER(OFFSET('Water Data'!$F$4,0,10*ROW('Water Data'!F189))),'Data Summary'!BY195="Yes"),100-OFFSET('Water Data'!$F$4,0,10*ROW('Water Data'!F189)),NA())</f>
        <v>#N/A</v>
      </c>
      <c r="K195" s="298" t="e">
        <f ca="1">+IF(AND(ISNUMBER(OFFSET('Water Data'!$F$6,0,10*ROW('Water Data'!F189))),'Data Summary'!BZ195="Yes"),OFFSET('Water Data'!$F$6,0,10*ROW('Water Data'!F189)),NA())</f>
        <v>#N/A</v>
      </c>
      <c r="L195" s="298" t="e">
        <f ca="1">+IF(AND(ISNUMBER(OFFSET('Water Data'!$F$9,0,10*ROW('Water Data'!F189))),'Data Summary'!CA195="Yes"),OFFSET('Water Data'!$F$9,0,10*ROW('Water Data'!F189)),NA())</f>
        <v>#N/A</v>
      </c>
      <c r="M195" s="298" t="e">
        <f ca="1">+IF(AND(ISNUMBER(OFFSET('Water Data'!$G$4,0,10*ROW('Water Data'!G189))),'Data Summary'!CB195="Yes"),100-OFFSET('Water Data'!$G$4,0,10*ROW('Water Data'!G189)),NA())</f>
        <v>#N/A</v>
      </c>
      <c r="N195" s="298" t="e">
        <f ca="1">+IF(AND(ISNUMBER(OFFSET('Water Data'!$G$6,0,10*ROW('Water Data'!G189))),'Data Summary'!CC195="Yes"),OFFSET('Water Data'!$G$6,0,10*ROW('Water Data'!G189)),NA())</f>
        <v>#N/A</v>
      </c>
      <c r="O195" s="298" t="e">
        <f ca="1">+IF(AND(ISNUMBER(OFFSET('Water Data'!$G$9,0,10*ROW('Water Data'!G189))),'Data Summary'!CD195="Yes"),OFFSET('Water Data'!$G$9,0,10*ROW('Water Data'!G189)),NA())</f>
        <v>#N/A</v>
      </c>
      <c r="P195" s="298" t="e">
        <f ca="1">+IF(AND(ISNUMBER(OFFSET('Water Data'!$H$4,0,10*ROW('Water Data'!H189))),'Data Summary'!CE195="Yes"),100-OFFSET('Water Data'!$H$4,0,10*ROW('Water Data'!H189)),NA())</f>
        <v>#N/A</v>
      </c>
      <c r="Q195" s="298" t="e">
        <f ca="1">+IF(AND(ISNUMBER(OFFSET('Water Data'!$H$6,0,10*ROW('Water Data'!H189))),'Data Summary'!CF195="Yes"),OFFSET('Water Data'!$H$6,0,10*ROW('Water Data'!H189)),NA())</f>
        <v>#N/A</v>
      </c>
      <c r="R195" s="298" t="e">
        <f ca="1">+IF(AND(ISNUMBER(OFFSET('Water Data'!$H$9,0,10*ROW('Water Data'!H189))),'Data Summary'!CG195="Yes"),OFFSET('Water Data'!$H$9,0,10*ROW('Water Data'!H189)),NA())</f>
        <v>#N/A</v>
      </c>
      <c r="S195" s="298" t="e">
        <f ca="1">+IF(AND(ISNUMBER(OFFSET('Water Data'!$I$4,0,10*ROW('Water Data'!I189))),'Data Summary'!CH195="Yes"),100-OFFSET('Water Data'!$I$4,0,10*ROW('Water Data'!I189)),NA())</f>
        <v>#N/A</v>
      </c>
      <c r="T195" s="298" t="e">
        <f ca="1">+IF(AND(ISNUMBER(OFFSET('Water Data'!$I$6,0,10*ROW('Water Data'!I189))),'Data Summary'!CI195="Yes"),OFFSET('Water Data'!$I$6,0,10*ROW('Water Data'!I189)),NA())</f>
        <v>#N/A</v>
      </c>
      <c r="U195" s="298" t="e">
        <f ca="1">+IF(AND(ISNUMBER(OFFSET('Water Data'!$I$9,0,10*ROW('Water Data'!I189))),'Data Summary'!CJ195="Yes"),OFFSET('Water Data'!$I$9,0,10*ROW('Water Data'!I189)),NA())</f>
        <v>#N/A</v>
      </c>
      <c r="V195" s="299" t="e">
        <f ca="1">+IF(AND(ISNUMBER(OFFSET('Sanitation Data'!$D$4,0,10*ROW('Sanitation Data'!D189))),'Data Summary'!CK195="Yes"),100-OFFSET('Sanitation Data'!$D$4,0,10*ROW('Sanitation Data'!D189)),NA())</f>
        <v>#N/A</v>
      </c>
      <c r="W195" s="299" t="e">
        <f ca="1">+IF(AND(ISNUMBER(OFFSET('Sanitation Data'!$D$6,0,10*ROW('Sanitation Data'!D189))),'Data Summary'!CL195="Yes"),OFFSET('Sanitation Data'!$D$6,0,10*ROW('Sanitation Data'!D189)),NA())</f>
        <v>#N/A</v>
      </c>
      <c r="X195" s="299" t="e">
        <f ca="1">+IF(AND(ISNUMBER(OFFSET('Sanitation Data'!$D$10,0,10*ROW('Sanitation Data'!D189))),'Data Summary'!CM195="Yes"),OFFSET('Sanitation Data'!$D$10,0,10*ROW('Sanitation Data'!D189)),NA())</f>
        <v>#N/A</v>
      </c>
      <c r="Y195" s="299" t="e">
        <f ca="1">+IF(AND(ISNUMBER(OFFSET('Sanitation Data'!$D$11,0,10*ROW('Sanitation Data'!D189))),'Data Summary'!CN195="Yes"),OFFSET('Sanitation Data'!$D$11,0,10*ROW('Sanitation Data'!D189)),NA())</f>
        <v>#N/A</v>
      </c>
      <c r="Z195" s="299" t="e">
        <f ca="1">+IF(AND(ISNUMBER(OFFSET('Sanitation Data'!$D$12,0,10*ROW('Sanitation Data'!D189))),'Data Summary'!CO195="Yes"),OFFSET('Sanitation Data'!$D$12,0,10*ROW('Sanitation Data'!D189)),NA())</f>
        <v>#N/A</v>
      </c>
      <c r="AA195" s="299" t="e">
        <f ca="1">+IF(AND(ISNUMBER(OFFSET('Sanitation Data'!$E$4,0,10*ROW('Sanitation Data'!E189))),'Data Summary'!CP195="Yes"),100-OFFSET('Sanitation Data'!$E$4,0,10*ROW('Sanitation Data'!E189)),NA())</f>
        <v>#N/A</v>
      </c>
      <c r="AB195" s="299" t="e">
        <f ca="1">+IF(AND(ISNUMBER(OFFSET('Sanitation Data'!$E$6,0,10*ROW('Sanitation Data'!E189))),'Data Summary'!CQ195="Yes"),OFFSET('Sanitation Data'!$E$6,0,10*ROW('Sanitation Data'!E189)),NA())</f>
        <v>#N/A</v>
      </c>
      <c r="AC195" s="299" t="e">
        <f ca="1">+IF(AND(ISNUMBER(OFFSET('Sanitation Data'!$E$10,0,10*ROW('Sanitation Data'!E189))),'Data Summary'!CR195="Yes"),OFFSET('Sanitation Data'!$E$10,0,10*ROW('Sanitation Data'!E189)),NA())</f>
        <v>#N/A</v>
      </c>
      <c r="AD195" s="299" t="e">
        <f ca="1">+IF(AND(ISNUMBER(OFFSET('Sanitation Data'!$E$11,0,10*ROW('Sanitation Data'!E189))),'Data Summary'!CS195="Yes"),OFFSET('Sanitation Data'!$E$11,0,10*ROW('Sanitation Data'!E189)),NA())</f>
        <v>#N/A</v>
      </c>
      <c r="AE195" s="299" t="e">
        <f ca="1">+IF(AND(ISNUMBER(OFFSET('Sanitation Data'!$E$12,0,10*ROW('Sanitation Data'!E189))),'Data Summary'!CT195="Yes"),OFFSET('Sanitation Data'!$E$12,0,10*ROW('Sanitation Data'!E189)),NA())</f>
        <v>#N/A</v>
      </c>
      <c r="AF195" s="299" t="e">
        <f ca="1">+IF(AND(ISNUMBER(OFFSET('Sanitation Data'!$F$4,0,10*ROW('Sanitation Data'!F189))),'Data Summary'!CU195="Yes"),100-OFFSET('Sanitation Data'!$F$4,0,10*ROW('Sanitation Data'!F189)),NA())</f>
        <v>#N/A</v>
      </c>
      <c r="AG195" s="299" t="e">
        <f ca="1">+IF(AND(ISNUMBER(OFFSET('Sanitation Data'!$F$6,0,10*ROW('Sanitation Data'!F189))),'Data Summary'!CV195="Yes"),OFFSET('Sanitation Data'!$F$6,0,10*ROW('Sanitation Data'!F189)),NA())</f>
        <v>#N/A</v>
      </c>
      <c r="AH195" s="299" t="e">
        <f ca="1">+IF(AND(ISNUMBER(OFFSET('Sanitation Data'!$F$10,0,10*ROW('Sanitation Data'!F189))),'Data Summary'!CW195="Yes"),OFFSET('Sanitation Data'!$F$10,0,10*ROW('Sanitation Data'!F189)),NA())</f>
        <v>#N/A</v>
      </c>
      <c r="AI195" s="299" t="e">
        <f ca="1">+IF(AND(ISNUMBER(OFFSET('Sanitation Data'!$F$11,0,10*ROW('Sanitation Data'!F189))),'Data Summary'!CX195="Yes"),OFFSET('Sanitation Data'!$F$11,0,10*ROW('Sanitation Data'!F189)),NA())</f>
        <v>#N/A</v>
      </c>
      <c r="AJ195" s="299" t="e">
        <f ca="1">+IF(AND(ISNUMBER(OFFSET('Sanitation Data'!$F$12,0,10*ROW('Sanitation Data'!F189))),'Data Summary'!CY195="Yes"),OFFSET('Sanitation Data'!$F$12,0,10*ROW('Sanitation Data'!F189)),NA())</f>
        <v>#N/A</v>
      </c>
      <c r="AK195" s="299" t="e">
        <f ca="1">+IF(AND(ISNUMBER(OFFSET('Sanitation Data'!$G$4,0,10*ROW('Sanitation Data'!G189))),'Data Summary'!CZ195="Yes"),100-OFFSET('Sanitation Data'!$G$4,0,10*ROW('Sanitation Data'!G189)),NA())</f>
        <v>#N/A</v>
      </c>
      <c r="AL195" s="299" t="e">
        <f ca="1">+IF(AND(ISNUMBER(OFFSET('Sanitation Data'!$G$6,0,10*ROW('Sanitation Data'!G189))),'Data Summary'!DA195="Yes"),OFFSET('Sanitation Data'!$G$6,0,10*ROW('Sanitation Data'!G189)),NA())</f>
        <v>#N/A</v>
      </c>
      <c r="AM195" s="299" t="e">
        <f ca="1">+IF(AND(ISNUMBER(OFFSET('Sanitation Data'!$G$10,0,10*ROW('Sanitation Data'!G189))),'Data Summary'!DB195="Yes"),OFFSET('Sanitation Data'!$G$10,0,10*ROW('Sanitation Data'!G189)),NA())</f>
        <v>#N/A</v>
      </c>
      <c r="AN195" s="299" t="e">
        <f ca="1">+IF(AND(ISNUMBER(OFFSET('Sanitation Data'!$G$11,0,10*ROW('Sanitation Data'!G189))),'Data Summary'!DC195="Yes"),OFFSET('Sanitation Data'!$G$11,0,10*ROW('Sanitation Data'!G189)),NA())</f>
        <v>#N/A</v>
      </c>
      <c r="AO195" s="299" t="e">
        <f ca="1">+IF(AND(ISNUMBER(OFFSET('Sanitation Data'!$G$12,0,10*ROW('Sanitation Data'!G189))),'Data Summary'!DD195="Yes"),OFFSET('Sanitation Data'!$G$12,0,10*ROW('Sanitation Data'!G189)),NA())</f>
        <v>#N/A</v>
      </c>
      <c r="AP195" s="299" t="e">
        <f ca="1">+IF(AND(ISNUMBER(OFFSET('Sanitation Data'!$H$4,0,10*ROW('Sanitation Data'!H189))),'Data Summary'!DE195="Yes"),100-OFFSET('Sanitation Data'!$H$4,0,10*ROW('Sanitation Data'!H189)),NA())</f>
        <v>#N/A</v>
      </c>
      <c r="AQ195" s="299" t="e">
        <f ca="1">+IF(AND(ISNUMBER(OFFSET('Sanitation Data'!$H$6,0,10*ROW('Sanitation Data'!H189))),'Data Summary'!DF195="Yes"),OFFSET('Sanitation Data'!$H$6,0,10*ROW('Sanitation Data'!H189)),NA())</f>
        <v>#N/A</v>
      </c>
      <c r="AR195" s="299" t="e">
        <f ca="1">+IF(AND(ISNUMBER(OFFSET('Sanitation Data'!$H$10,0,10*ROW('Sanitation Data'!H189))),'Data Summary'!DG195="Yes"),OFFSET('Sanitation Data'!$H$10,0,10*ROW('Sanitation Data'!H189)),NA())</f>
        <v>#N/A</v>
      </c>
      <c r="AS195" s="299" t="e">
        <f ca="1">+IF(AND(ISNUMBER(OFFSET('Sanitation Data'!$H$11,0,10*ROW('Sanitation Data'!H189))),'Data Summary'!DH195="Yes"),OFFSET('Sanitation Data'!$H$11,0,10*ROW('Sanitation Data'!H189)),NA())</f>
        <v>#N/A</v>
      </c>
      <c r="AT195" s="299" t="e">
        <f ca="1">+IF(AND(ISNUMBER(OFFSET('Sanitation Data'!$H$12,0,10*ROW('Sanitation Data'!H189))),'Data Summary'!DI195="Yes"),OFFSET('Sanitation Data'!$H$12,0,10*ROW('Sanitation Data'!H189)),NA())</f>
        <v>#N/A</v>
      </c>
      <c r="AU195" s="299" t="e">
        <f ca="1">+IF(AND(ISNUMBER(OFFSET('Sanitation Data'!$I$4,0,10*ROW('Sanitation Data'!I189))),'Data Summary'!DJ195="Yes"),100-OFFSET('Sanitation Data'!$I$4,0,10*ROW('Sanitation Data'!I189)),NA())</f>
        <v>#N/A</v>
      </c>
      <c r="AV195" s="299" t="e">
        <f ca="1">+IF(AND(ISNUMBER(OFFSET('Sanitation Data'!$I$6,0,10*ROW('Sanitation Data'!I189))),'Data Summary'!DK195="Yes"),OFFSET('Sanitation Data'!$I$6,0,10*ROW('Sanitation Data'!I189)),NA())</f>
        <v>#N/A</v>
      </c>
      <c r="AW195" s="299" t="e">
        <f ca="1">+IF(AND(ISNUMBER(OFFSET('Sanitation Data'!$I$10,0,10*ROW('Sanitation Data'!I189))),'Data Summary'!DL195="Yes"),OFFSET('Sanitation Data'!$I$10,0,10*ROW('Sanitation Data'!I189)),NA())</f>
        <v>#N/A</v>
      </c>
      <c r="AX195" s="299" t="e">
        <f ca="1">+IF(AND(ISNUMBER(OFFSET('Sanitation Data'!$I$11,0,10*ROW('Sanitation Data'!I189))),'Data Summary'!DM195="Yes"),OFFSET('Sanitation Data'!$I$11,0,10*ROW('Sanitation Data'!I189)),NA())</f>
        <v>#N/A</v>
      </c>
      <c r="AY195" s="299" t="e">
        <f ca="1">+IF(AND(ISNUMBER(OFFSET('Sanitation Data'!$I$12,0,10*ROW('Sanitation Data'!I189))),'Data Summary'!DN195="Yes"),OFFSET('Sanitation Data'!$I$12,0,10*ROW('Sanitation Data'!I189)),NA())</f>
        <v>#N/A</v>
      </c>
      <c r="AZ195" s="300" t="e">
        <f ca="1">+IF(AND(ISNUMBER(OFFSET('Hygiene Data'!$D$5,0,10*ROW('Hygiene Data'!D189))),'Data Summary'!DO195="Yes"),OFFSET('Hygiene Data'!$D$5,0,10*ROW('Hygiene Data'!D189)),NA())</f>
        <v>#N/A</v>
      </c>
      <c r="BA195" s="300" t="e">
        <f ca="1">+IF(AND(ISNUMBER(OFFSET('Hygiene Data'!$D$7,0,10*ROW('Hygiene Data'!D189))),'Data Summary'!DP195="Yes"),OFFSET('Hygiene Data'!$D$7,0,10*ROW('Hygiene Data'!D189)),NA())</f>
        <v>#N/A</v>
      </c>
      <c r="BB195" s="300" t="e">
        <f ca="1">+IF(AND(ISNUMBER(OFFSET('Hygiene Data'!$D$9,0,10*ROW('Hygiene Data'!D189))),'Data Summary'!DQ195="Yes"),OFFSET('Hygiene Data'!$D$9,0,10*ROW('Hygiene Data'!D189)),NA())</f>
        <v>#N/A</v>
      </c>
      <c r="BC195" s="300" t="e">
        <f ca="1">+IF(AND(ISNUMBER(OFFSET('Hygiene Data'!$E$5,0,10*ROW('Hygiene Data'!E189))),'Data Summary'!DR195="Yes"),OFFSET('Hygiene Data'!$E$5,0,10*ROW('Hygiene Data'!E189)),NA())</f>
        <v>#N/A</v>
      </c>
      <c r="BD195" s="300" t="e">
        <f ca="1">+IF(AND(ISNUMBER(OFFSET('Hygiene Data'!$E$7,0,10*ROW('Hygiene Data'!E189))),'Data Summary'!DS195="Yes"),OFFSET('Hygiene Data'!$E$7,0,10*ROW('Hygiene Data'!E189)),NA())</f>
        <v>#N/A</v>
      </c>
      <c r="BE195" s="300" t="e">
        <f ca="1">+IF(AND(ISNUMBER(OFFSET('Hygiene Data'!$E$9,0,10*ROW('Hygiene Data'!E189))),'Data Summary'!DT195="Yes"),OFFSET('Hygiene Data'!$E$9,0,10*ROW('Hygiene Data'!E189)),NA())</f>
        <v>#N/A</v>
      </c>
      <c r="BF195" s="300" t="e">
        <f ca="1">+IF(AND(ISNUMBER(OFFSET('Hygiene Data'!$F$5,0,10*ROW('Hygiene Data'!F189))),'Data Summary'!DU195="Yes"),OFFSET('Hygiene Data'!$F$5,0,10*ROW('Hygiene Data'!F189)),NA())</f>
        <v>#N/A</v>
      </c>
      <c r="BG195" s="300" t="e">
        <f ca="1">+IF(AND(ISNUMBER(OFFSET('Hygiene Data'!$F$7,0,10*ROW('Hygiene Data'!F189))),'Data Summary'!DV195="Yes"),OFFSET('Hygiene Data'!$F$7,0,10*ROW('Hygiene Data'!F189)),NA())</f>
        <v>#N/A</v>
      </c>
      <c r="BH195" s="300" t="e">
        <f ca="1">+IF(AND(ISNUMBER(OFFSET('Hygiene Data'!$F$9,0,10*ROW('Hygiene Data'!F189))),'Data Summary'!DW195="Yes"),OFFSET('Hygiene Data'!$F$9,0,10*ROW('Hygiene Data'!F189)),NA())</f>
        <v>#N/A</v>
      </c>
      <c r="BI195" s="300" t="e">
        <f ca="1">+IF(AND(ISNUMBER(OFFSET('Hygiene Data'!$G$5,0,10*ROW('Hygiene Data'!G189))),'Data Summary'!DX195="Yes"),OFFSET('Hygiene Data'!$G$5,0,10*ROW('Hygiene Data'!G189)),NA())</f>
        <v>#N/A</v>
      </c>
      <c r="BJ195" s="300" t="e">
        <f ca="1">+IF(AND(ISNUMBER(OFFSET('Hygiene Data'!$G$7,0,10*ROW('Hygiene Data'!G189))),'Data Summary'!DY195="Yes"),OFFSET('Hygiene Data'!$G$7,0,10*ROW('Hygiene Data'!G189)),NA())</f>
        <v>#N/A</v>
      </c>
      <c r="BK195" s="300" t="e">
        <f ca="1">+IF(AND(ISNUMBER(OFFSET('Hygiene Data'!$G$9,0,10*ROW('Hygiene Data'!G189))),'Data Summary'!DZ195="Yes"),OFFSET('Hygiene Data'!$G$9,0,10*ROW('Hygiene Data'!G189)),NA())</f>
        <v>#N/A</v>
      </c>
      <c r="BL195" s="300" t="e">
        <f ca="1">+IF(AND(ISNUMBER(OFFSET('Hygiene Data'!$H$5,0,10*ROW('Hygiene Data'!H189))),'Data Summary'!EA195="Yes"),OFFSET('Hygiene Data'!$H$5,0,10*ROW('Hygiene Data'!H189)),NA())</f>
        <v>#N/A</v>
      </c>
      <c r="BM195" s="300" t="e">
        <f ca="1">+IF(AND(ISNUMBER(OFFSET('Hygiene Data'!$H$7,0,10*ROW('Hygiene Data'!H189))),'Data Summary'!EB195="Yes"),OFFSET('Hygiene Data'!$H$7,0,10*ROW('Hygiene Data'!H189)),NA())</f>
        <v>#N/A</v>
      </c>
      <c r="BN195" s="300" t="e">
        <f ca="1">+IF(AND(ISNUMBER(OFFSET('Hygiene Data'!$H$9,0,10*ROW('Hygiene Data'!H189))),'Data Summary'!EC195="Yes"),OFFSET('Hygiene Data'!$H$9,0,10*ROW('Hygiene Data'!H189)),NA())</f>
        <v>#N/A</v>
      </c>
      <c r="BO195" s="300" t="e">
        <f ca="1">+IF(AND(ISNUMBER(OFFSET('Hygiene Data'!$I$5,0,10*ROW('Hygiene Data'!I189))),'Data Summary'!ED195="Yes"),OFFSET('Hygiene Data'!$I$5,0,10*ROW('Hygiene Data'!I189)),NA())</f>
        <v>#N/A</v>
      </c>
      <c r="BP195" s="300" t="e">
        <f ca="1">+IF(AND(ISNUMBER(OFFSET('Hygiene Data'!$I$7,0,10*ROW('Hygiene Data'!I189))),'Data Summary'!EE195="Yes"),OFFSET('Hygiene Data'!$I$7,0,10*ROW('Hygiene Data'!I189)),NA())</f>
        <v>#N/A</v>
      </c>
      <c r="BQ195" s="300" t="e">
        <f ca="1">+IF(AND(ISNUMBER(OFFSET('Hygiene Data'!$I$9,0,10*ROW('Hygiene Data'!I189))),'Data Summary'!EF195="Yes"),OFFSET('Hygiene Data'!$I$9,0,10*ROW('Hygiene Data'!I189)),NA())</f>
        <v>#N/A</v>
      </c>
    </row>
    <row r="196" spans="1:69" x14ac:dyDescent="0.2">
      <c r="A196" s="296" t="e">
        <f ca="1">+RIGHT('Data Summary'!A196,LEN('Data Summary'!A196)-9)</f>
        <v>#VALUE!</v>
      </c>
      <c r="B196" s="270" t="str">
        <f ca="1">+IF(ISTEXT('Data Summary'!B196),'Data Summary'!B196,"")</f>
        <v/>
      </c>
      <c r="C196" s="297" t="e">
        <f ca="1">+VALUE('Data Summary'!C196)</f>
        <v>#VALUE!</v>
      </c>
      <c r="D196" s="298" t="e">
        <f ca="1">+IF(AND(ISNUMBER(OFFSET('Water Data'!$D$4,0,10*ROW('Water Data'!D190))),'Data Summary'!BS196="Yes"),100-OFFSET('Water Data'!$D$4,0,10*ROW('Water Data'!D190)),NA())</f>
        <v>#N/A</v>
      </c>
      <c r="E196" s="298" t="e">
        <f ca="1">+IF(AND(ISNUMBER(OFFSET('Water Data'!$D$6,0,10*ROW('Water Data'!D190))),'Data Summary'!BT196="Yes"),OFFSET('Water Data'!$D$6,0,10*ROW('Water Data'!D190)),NA())</f>
        <v>#N/A</v>
      </c>
      <c r="F196" s="298" t="e">
        <f ca="1">+IF(AND(ISNUMBER(OFFSET('Water Data'!$D$9,0,10*ROW('Water Data'!D190))),'Data Summary'!BU196="Yes"),OFFSET('Water Data'!$D$9,0,10*ROW('Water Data'!D190)),NA())</f>
        <v>#N/A</v>
      </c>
      <c r="G196" s="298" t="e">
        <f ca="1">+IF(AND(ISNUMBER(OFFSET('Water Data'!$E$4,0,10*ROW('Water Data'!E190))),'Data Summary'!BV196="Yes"),100-OFFSET('Water Data'!$E$4,0,10*ROW('Water Data'!E190)),NA())</f>
        <v>#N/A</v>
      </c>
      <c r="H196" s="298" t="e">
        <f ca="1">+IF(AND(ISNUMBER(OFFSET('Water Data'!$E$6,0,10*ROW('Water Data'!E190))),'Data Summary'!BW196="Yes"),OFFSET('Water Data'!$E$6,0,10*ROW('Water Data'!E190)),NA())</f>
        <v>#N/A</v>
      </c>
      <c r="I196" s="298" t="e">
        <f ca="1">+IF(AND(ISNUMBER(OFFSET('Water Data'!$E$9,0,10*ROW('Water Data'!E190))),'Data Summary'!BX196="Yes"),OFFSET('Water Data'!$E$9,0,10*ROW('Water Data'!E190)),NA())</f>
        <v>#N/A</v>
      </c>
      <c r="J196" s="298" t="e">
        <f ca="1">+IF(AND(ISNUMBER(OFFSET('Water Data'!$F$4,0,10*ROW('Water Data'!F190))),'Data Summary'!BY196="Yes"),100-OFFSET('Water Data'!$F$4,0,10*ROW('Water Data'!F190)),NA())</f>
        <v>#N/A</v>
      </c>
      <c r="K196" s="298" t="e">
        <f ca="1">+IF(AND(ISNUMBER(OFFSET('Water Data'!$F$6,0,10*ROW('Water Data'!F190))),'Data Summary'!BZ196="Yes"),OFFSET('Water Data'!$F$6,0,10*ROW('Water Data'!F190)),NA())</f>
        <v>#N/A</v>
      </c>
      <c r="L196" s="298" t="e">
        <f ca="1">+IF(AND(ISNUMBER(OFFSET('Water Data'!$F$9,0,10*ROW('Water Data'!F190))),'Data Summary'!CA196="Yes"),OFFSET('Water Data'!$F$9,0,10*ROW('Water Data'!F190)),NA())</f>
        <v>#N/A</v>
      </c>
      <c r="M196" s="298" t="e">
        <f ca="1">+IF(AND(ISNUMBER(OFFSET('Water Data'!$G$4,0,10*ROW('Water Data'!G190))),'Data Summary'!CB196="Yes"),100-OFFSET('Water Data'!$G$4,0,10*ROW('Water Data'!G190)),NA())</f>
        <v>#N/A</v>
      </c>
      <c r="N196" s="298" t="e">
        <f ca="1">+IF(AND(ISNUMBER(OFFSET('Water Data'!$G$6,0,10*ROW('Water Data'!G190))),'Data Summary'!CC196="Yes"),OFFSET('Water Data'!$G$6,0,10*ROW('Water Data'!G190)),NA())</f>
        <v>#N/A</v>
      </c>
      <c r="O196" s="298" t="e">
        <f ca="1">+IF(AND(ISNUMBER(OFFSET('Water Data'!$G$9,0,10*ROW('Water Data'!G190))),'Data Summary'!CD196="Yes"),OFFSET('Water Data'!$G$9,0,10*ROW('Water Data'!G190)),NA())</f>
        <v>#N/A</v>
      </c>
      <c r="P196" s="298" t="e">
        <f ca="1">+IF(AND(ISNUMBER(OFFSET('Water Data'!$H$4,0,10*ROW('Water Data'!H190))),'Data Summary'!CE196="Yes"),100-OFFSET('Water Data'!$H$4,0,10*ROW('Water Data'!H190)),NA())</f>
        <v>#N/A</v>
      </c>
      <c r="Q196" s="298" t="e">
        <f ca="1">+IF(AND(ISNUMBER(OFFSET('Water Data'!$H$6,0,10*ROW('Water Data'!H190))),'Data Summary'!CF196="Yes"),OFFSET('Water Data'!$H$6,0,10*ROW('Water Data'!H190)),NA())</f>
        <v>#N/A</v>
      </c>
      <c r="R196" s="298" t="e">
        <f ca="1">+IF(AND(ISNUMBER(OFFSET('Water Data'!$H$9,0,10*ROW('Water Data'!H190))),'Data Summary'!CG196="Yes"),OFFSET('Water Data'!$H$9,0,10*ROW('Water Data'!H190)),NA())</f>
        <v>#N/A</v>
      </c>
      <c r="S196" s="298" t="e">
        <f ca="1">+IF(AND(ISNUMBER(OFFSET('Water Data'!$I$4,0,10*ROW('Water Data'!I190))),'Data Summary'!CH196="Yes"),100-OFFSET('Water Data'!$I$4,0,10*ROW('Water Data'!I190)),NA())</f>
        <v>#N/A</v>
      </c>
      <c r="T196" s="298" t="e">
        <f ca="1">+IF(AND(ISNUMBER(OFFSET('Water Data'!$I$6,0,10*ROW('Water Data'!I190))),'Data Summary'!CI196="Yes"),OFFSET('Water Data'!$I$6,0,10*ROW('Water Data'!I190)),NA())</f>
        <v>#N/A</v>
      </c>
      <c r="U196" s="298" t="e">
        <f ca="1">+IF(AND(ISNUMBER(OFFSET('Water Data'!$I$9,0,10*ROW('Water Data'!I190))),'Data Summary'!CJ196="Yes"),OFFSET('Water Data'!$I$9,0,10*ROW('Water Data'!I190)),NA())</f>
        <v>#N/A</v>
      </c>
      <c r="V196" s="299" t="e">
        <f ca="1">+IF(AND(ISNUMBER(OFFSET('Sanitation Data'!$D$4,0,10*ROW('Sanitation Data'!D190))),'Data Summary'!CK196="Yes"),100-OFFSET('Sanitation Data'!$D$4,0,10*ROW('Sanitation Data'!D190)),NA())</f>
        <v>#N/A</v>
      </c>
      <c r="W196" s="299" t="e">
        <f ca="1">+IF(AND(ISNUMBER(OFFSET('Sanitation Data'!$D$6,0,10*ROW('Sanitation Data'!D190))),'Data Summary'!CL196="Yes"),OFFSET('Sanitation Data'!$D$6,0,10*ROW('Sanitation Data'!D190)),NA())</f>
        <v>#N/A</v>
      </c>
      <c r="X196" s="299" t="e">
        <f ca="1">+IF(AND(ISNUMBER(OFFSET('Sanitation Data'!$D$10,0,10*ROW('Sanitation Data'!D190))),'Data Summary'!CM196="Yes"),OFFSET('Sanitation Data'!$D$10,0,10*ROW('Sanitation Data'!D190)),NA())</f>
        <v>#N/A</v>
      </c>
      <c r="Y196" s="299" t="e">
        <f ca="1">+IF(AND(ISNUMBER(OFFSET('Sanitation Data'!$D$11,0,10*ROW('Sanitation Data'!D190))),'Data Summary'!CN196="Yes"),OFFSET('Sanitation Data'!$D$11,0,10*ROW('Sanitation Data'!D190)),NA())</f>
        <v>#N/A</v>
      </c>
      <c r="Z196" s="299" t="e">
        <f ca="1">+IF(AND(ISNUMBER(OFFSET('Sanitation Data'!$D$12,0,10*ROW('Sanitation Data'!D190))),'Data Summary'!CO196="Yes"),OFFSET('Sanitation Data'!$D$12,0,10*ROW('Sanitation Data'!D190)),NA())</f>
        <v>#N/A</v>
      </c>
      <c r="AA196" s="299" t="e">
        <f ca="1">+IF(AND(ISNUMBER(OFFSET('Sanitation Data'!$E$4,0,10*ROW('Sanitation Data'!E190))),'Data Summary'!CP196="Yes"),100-OFFSET('Sanitation Data'!$E$4,0,10*ROW('Sanitation Data'!E190)),NA())</f>
        <v>#N/A</v>
      </c>
      <c r="AB196" s="299" t="e">
        <f ca="1">+IF(AND(ISNUMBER(OFFSET('Sanitation Data'!$E$6,0,10*ROW('Sanitation Data'!E190))),'Data Summary'!CQ196="Yes"),OFFSET('Sanitation Data'!$E$6,0,10*ROW('Sanitation Data'!E190)),NA())</f>
        <v>#N/A</v>
      </c>
      <c r="AC196" s="299" t="e">
        <f ca="1">+IF(AND(ISNUMBER(OFFSET('Sanitation Data'!$E$10,0,10*ROW('Sanitation Data'!E190))),'Data Summary'!CR196="Yes"),OFFSET('Sanitation Data'!$E$10,0,10*ROW('Sanitation Data'!E190)),NA())</f>
        <v>#N/A</v>
      </c>
      <c r="AD196" s="299" t="e">
        <f ca="1">+IF(AND(ISNUMBER(OFFSET('Sanitation Data'!$E$11,0,10*ROW('Sanitation Data'!E190))),'Data Summary'!CS196="Yes"),OFFSET('Sanitation Data'!$E$11,0,10*ROW('Sanitation Data'!E190)),NA())</f>
        <v>#N/A</v>
      </c>
      <c r="AE196" s="299" t="e">
        <f ca="1">+IF(AND(ISNUMBER(OFFSET('Sanitation Data'!$E$12,0,10*ROW('Sanitation Data'!E190))),'Data Summary'!CT196="Yes"),OFFSET('Sanitation Data'!$E$12,0,10*ROW('Sanitation Data'!E190)),NA())</f>
        <v>#N/A</v>
      </c>
      <c r="AF196" s="299" t="e">
        <f ca="1">+IF(AND(ISNUMBER(OFFSET('Sanitation Data'!$F$4,0,10*ROW('Sanitation Data'!F190))),'Data Summary'!CU196="Yes"),100-OFFSET('Sanitation Data'!$F$4,0,10*ROW('Sanitation Data'!F190)),NA())</f>
        <v>#N/A</v>
      </c>
      <c r="AG196" s="299" t="e">
        <f ca="1">+IF(AND(ISNUMBER(OFFSET('Sanitation Data'!$F$6,0,10*ROW('Sanitation Data'!F190))),'Data Summary'!CV196="Yes"),OFFSET('Sanitation Data'!$F$6,0,10*ROW('Sanitation Data'!F190)),NA())</f>
        <v>#N/A</v>
      </c>
      <c r="AH196" s="299" t="e">
        <f ca="1">+IF(AND(ISNUMBER(OFFSET('Sanitation Data'!$F$10,0,10*ROW('Sanitation Data'!F190))),'Data Summary'!CW196="Yes"),OFFSET('Sanitation Data'!$F$10,0,10*ROW('Sanitation Data'!F190)),NA())</f>
        <v>#N/A</v>
      </c>
      <c r="AI196" s="299" t="e">
        <f ca="1">+IF(AND(ISNUMBER(OFFSET('Sanitation Data'!$F$11,0,10*ROW('Sanitation Data'!F190))),'Data Summary'!CX196="Yes"),OFFSET('Sanitation Data'!$F$11,0,10*ROW('Sanitation Data'!F190)),NA())</f>
        <v>#N/A</v>
      </c>
      <c r="AJ196" s="299" t="e">
        <f ca="1">+IF(AND(ISNUMBER(OFFSET('Sanitation Data'!$F$12,0,10*ROW('Sanitation Data'!F190))),'Data Summary'!CY196="Yes"),OFFSET('Sanitation Data'!$F$12,0,10*ROW('Sanitation Data'!F190)),NA())</f>
        <v>#N/A</v>
      </c>
      <c r="AK196" s="299" t="e">
        <f ca="1">+IF(AND(ISNUMBER(OFFSET('Sanitation Data'!$G$4,0,10*ROW('Sanitation Data'!G190))),'Data Summary'!CZ196="Yes"),100-OFFSET('Sanitation Data'!$G$4,0,10*ROW('Sanitation Data'!G190)),NA())</f>
        <v>#N/A</v>
      </c>
      <c r="AL196" s="299" t="e">
        <f ca="1">+IF(AND(ISNUMBER(OFFSET('Sanitation Data'!$G$6,0,10*ROW('Sanitation Data'!G190))),'Data Summary'!DA196="Yes"),OFFSET('Sanitation Data'!$G$6,0,10*ROW('Sanitation Data'!G190)),NA())</f>
        <v>#N/A</v>
      </c>
      <c r="AM196" s="299" t="e">
        <f ca="1">+IF(AND(ISNUMBER(OFFSET('Sanitation Data'!$G$10,0,10*ROW('Sanitation Data'!G190))),'Data Summary'!DB196="Yes"),OFFSET('Sanitation Data'!$G$10,0,10*ROW('Sanitation Data'!G190)),NA())</f>
        <v>#N/A</v>
      </c>
      <c r="AN196" s="299" t="e">
        <f ca="1">+IF(AND(ISNUMBER(OFFSET('Sanitation Data'!$G$11,0,10*ROW('Sanitation Data'!G190))),'Data Summary'!DC196="Yes"),OFFSET('Sanitation Data'!$G$11,0,10*ROW('Sanitation Data'!G190)),NA())</f>
        <v>#N/A</v>
      </c>
      <c r="AO196" s="299" t="e">
        <f ca="1">+IF(AND(ISNUMBER(OFFSET('Sanitation Data'!$G$12,0,10*ROW('Sanitation Data'!G190))),'Data Summary'!DD196="Yes"),OFFSET('Sanitation Data'!$G$12,0,10*ROW('Sanitation Data'!G190)),NA())</f>
        <v>#N/A</v>
      </c>
      <c r="AP196" s="299" t="e">
        <f ca="1">+IF(AND(ISNUMBER(OFFSET('Sanitation Data'!$H$4,0,10*ROW('Sanitation Data'!H190))),'Data Summary'!DE196="Yes"),100-OFFSET('Sanitation Data'!$H$4,0,10*ROW('Sanitation Data'!H190)),NA())</f>
        <v>#N/A</v>
      </c>
      <c r="AQ196" s="299" t="e">
        <f ca="1">+IF(AND(ISNUMBER(OFFSET('Sanitation Data'!$H$6,0,10*ROW('Sanitation Data'!H190))),'Data Summary'!DF196="Yes"),OFFSET('Sanitation Data'!$H$6,0,10*ROW('Sanitation Data'!H190)),NA())</f>
        <v>#N/A</v>
      </c>
      <c r="AR196" s="299" t="e">
        <f ca="1">+IF(AND(ISNUMBER(OFFSET('Sanitation Data'!$H$10,0,10*ROW('Sanitation Data'!H190))),'Data Summary'!DG196="Yes"),OFFSET('Sanitation Data'!$H$10,0,10*ROW('Sanitation Data'!H190)),NA())</f>
        <v>#N/A</v>
      </c>
      <c r="AS196" s="299" t="e">
        <f ca="1">+IF(AND(ISNUMBER(OFFSET('Sanitation Data'!$H$11,0,10*ROW('Sanitation Data'!H190))),'Data Summary'!DH196="Yes"),OFFSET('Sanitation Data'!$H$11,0,10*ROW('Sanitation Data'!H190)),NA())</f>
        <v>#N/A</v>
      </c>
      <c r="AT196" s="299" t="e">
        <f ca="1">+IF(AND(ISNUMBER(OFFSET('Sanitation Data'!$H$12,0,10*ROW('Sanitation Data'!H190))),'Data Summary'!DI196="Yes"),OFFSET('Sanitation Data'!$H$12,0,10*ROW('Sanitation Data'!H190)),NA())</f>
        <v>#N/A</v>
      </c>
      <c r="AU196" s="299" t="e">
        <f ca="1">+IF(AND(ISNUMBER(OFFSET('Sanitation Data'!$I$4,0,10*ROW('Sanitation Data'!I190))),'Data Summary'!DJ196="Yes"),100-OFFSET('Sanitation Data'!$I$4,0,10*ROW('Sanitation Data'!I190)),NA())</f>
        <v>#N/A</v>
      </c>
      <c r="AV196" s="299" t="e">
        <f ca="1">+IF(AND(ISNUMBER(OFFSET('Sanitation Data'!$I$6,0,10*ROW('Sanitation Data'!I190))),'Data Summary'!DK196="Yes"),OFFSET('Sanitation Data'!$I$6,0,10*ROW('Sanitation Data'!I190)),NA())</f>
        <v>#N/A</v>
      </c>
      <c r="AW196" s="299" t="e">
        <f ca="1">+IF(AND(ISNUMBER(OFFSET('Sanitation Data'!$I$10,0,10*ROW('Sanitation Data'!I190))),'Data Summary'!DL196="Yes"),OFFSET('Sanitation Data'!$I$10,0,10*ROW('Sanitation Data'!I190)),NA())</f>
        <v>#N/A</v>
      </c>
      <c r="AX196" s="299" t="e">
        <f ca="1">+IF(AND(ISNUMBER(OFFSET('Sanitation Data'!$I$11,0,10*ROW('Sanitation Data'!I190))),'Data Summary'!DM196="Yes"),OFFSET('Sanitation Data'!$I$11,0,10*ROW('Sanitation Data'!I190)),NA())</f>
        <v>#N/A</v>
      </c>
      <c r="AY196" s="299" t="e">
        <f ca="1">+IF(AND(ISNUMBER(OFFSET('Sanitation Data'!$I$12,0,10*ROW('Sanitation Data'!I190))),'Data Summary'!DN196="Yes"),OFFSET('Sanitation Data'!$I$12,0,10*ROW('Sanitation Data'!I190)),NA())</f>
        <v>#N/A</v>
      </c>
      <c r="AZ196" s="300" t="e">
        <f ca="1">+IF(AND(ISNUMBER(OFFSET('Hygiene Data'!$D$5,0,10*ROW('Hygiene Data'!D190))),'Data Summary'!DO196="Yes"),OFFSET('Hygiene Data'!$D$5,0,10*ROW('Hygiene Data'!D190)),NA())</f>
        <v>#N/A</v>
      </c>
      <c r="BA196" s="300" t="e">
        <f ca="1">+IF(AND(ISNUMBER(OFFSET('Hygiene Data'!$D$7,0,10*ROW('Hygiene Data'!D190))),'Data Summary'!DP196="Yes"),OFFSET('Hygiene Data'!$D$7,0,10*ROW('Hygiene Data'!D190)),NA())</f>
        <v>#N/A</v>
      </c>
      <c r="BB196" s="300" t="e">
        <f ca="1">+IF(AND(ISNUMBER(OFFSET('Hygiene Data'!$D$9,0,10*ROW('Hygiene Data'!D190))),'Data Summary'!DQ196="Yes"),OFFSET('Hygiene Data'!$D$9,0,10*ROW('Hygiene Data'!D190)),NA())</f>
        <v>#N/A</v>
      </c>
      <c r="BC196" s="300" t="e">
        <f ca="1">+IF(AND(ISNUMBER(OFFSET('Hygiene Data'!$E$5,0,10*ROW('Hygiene Data'!E190))),'Data Summary'!DR196="Yes"),OFFSET('Hygiene Data'!$E$5,0,10*ROW('Hygiene Data'!E190)),NA())</f>
        <v>#N/A</v>
      </c>
      <c r="BD196" s="300" t="e">
        <f ca="1">+IF(AND(ISNUMBER(OFFSET('Hygiene Data'!$E$7,0,10*ROW('Hygiene Data'!E190))),'Data Summary'!DS196="Yes"),OFFSET('Hygiene Data'!$E$7,0,10*ROW('Hygiene Data'!E190)),NA())</f>
        <v>#N/A</v>
      </c>
      <c r="BE196" s="300" t="e">
        <f ca="1">+IF(AND(ISNUMBER(OFFSET('Hygiene Data'!$E$9,0,10*ROW('Hygiene Data'!E190))),'Data Summary'!DT196="Yes"),OFFSET('Hygiene Data'!$E$9,0,10*ROW('Hygiene Data'!E190)),NA())</f>
        <v>#N/A</v>
      </c>
      <c r="BF196" s="300" t="e">
        <f ca="1">+IF(AND(ISNUMBER(OFFSET('Hygiene Data'!$F$5,0,10*ROW('Hygiene Data'!F190))),'Data Summary'!DU196="Yes"),OFFSET('Hygiene Data'!$F$5,0,10*ROW('Hygiene Data'!F190)),NA())</f>
        <v>#N/A</v>
      </c>
      <c r="BG196" s="300" t="e">
        <f ca="1">+IF(AND(ISNUMBER(OFFSET('Hygiene Data'!$F$7,0,10*ROW('Hygiene Data'!F190))),'Data Summary'!DV196="Yes"),OFFSET('Hygiene Data'!$F$7,0,10*ROW('Hygiene Data'!F190)),NA())</f>
        <v>#N/A</v>
      </c>
      <c r="BH196" s="300" t="e">
        <f ca="1">+IF(AND(ISNUMBER(OFFSET('Hygiene Data'!$F$9,0,10*ROW('Hygiene Data'!F190))),'Data Summary'!DW196="Yes"),OFFSET('Hygiene Data'!$F$9,0,10*ROW('Hygiene Data'!F190)),NA())</f>
        <v>#N/A</v>
      </c>
      <c r="BI196" s="300" t="e">
        <f ca="1">+IF(AND(ISNUMBER(OFFSET('Hygiene Data'!$G$5,0,10*ROW('Hygiene Data'!G190))),'Data Summary'!DX196="Yes"),OFFSET('Hygiene Data'!$G$5,0,10*ROW('Hygiene Data'!G190)),NA())</f>
        <v>#N/A</v>
      </c>
      <c r="BJ196" s="300" t="e">
        <f ca="1">+IF(AND(ISNUMBER(OFFSET('Hygiene Data'!$G$7,0,10*ROW('Hygiene Data'!G190))),'Data Summary'!DY196="Yes"),OFFSET('Hygiene Data'!$G$7,0,10*ROW('Hygiene Data'!G190)),NA())</f>
        <v>#N/A</v>
      </c>
      <c r="BK196" s="300" t="e">
        <f ca="1">+IF(AND(ISNUMBER(OFFSET('Hygiene Data'!$G$9,0,10*ROW('Hygiene Data'!G190))),'Data Summary'!DZ196="Yes"),OFFSET('Hygiene Data'!$G$9,0,10*ROW('Hygiene Data'!G190)),NA())</f>
        <v>#N/A</v>
      </c>
      <c r="BL196" s="300" t="e">
        <f ca="1">+IF(AND(ISNUMBER(OFFSET('Hygiene Data'!$H$5,0,10*ROW('Hygiene Data'!H190))),'Data Summary'!EA196="Yes"),OFFSET('Hygiene Data'!$H$5,0,10*ROW('Hygiene Data'!H190)),NA())</f>
        <v>#N/A</v>
      </c>
      <c r="BM196" s="300" t="e">
        <f ca="1">+IF(AND(ISNUMBER(OFFSET('Hygiene Data'!$H$7,0,10*ROW('Hygiene Data'!H190))),'Data Summary'!EB196="Yes"),OFFSET('Hygiene Data'!$H$7,0,10*ROW('Hygiene Data'!H190)),NA())</f>
        <v>#N/A</v>
      </c>
      <c r="BN196" s="300" t="e">
        <f ca="1">+IF(AND(ISNUMBER(OFFSET('Hygiene Data'!$H$9,0,10*ROW('Hygiene Data'!H190))),'Data Summary'!EC196="Yes"),OFFSET('Hygiene Data'!$H$9,0,10*ROW('Hygiene Data'!H190)),NA())</f>
        <v>#N/A</v>
      </c>
      <c r="BO196" s="300" t="e">
        <f ca="1">+IF(AND(ISNUMBER(OFFSET('Hygiene Data'!$I$5,0,10*ROW('Hygiene Data'!I190))),'Data Summary'!ED196="Yes"),OFFSET('Hygiene Data'!$I$5,0,10*ROW('Hygiene Data'!I190)),NA())</f>
        <v>#N/A</v>
      </c>
      <c r="BP196" s="300" t="e">
        <f ca="1">+IF(AND(ISNUMBER(OFFSET('Hygiene Data'!$I$7,0,10*ROW('Hygiene Data'!I190))),'Data Summary'!EE196="Yes"),OFFSET('Hygiene Data'!$I$7,0,10*ROW('Hygiene Data'!I190)),NA())</f>
        <v>#N/A</v>
      </c>
      <c r="BQ196" s="300" t="e">
        <f ca="1">+IF(AND(ISNUMBER(OFFSET('Hygiene Data'!$I$9,0,10*ROW('Hygiene Data'!I190))),'Data Summary'!EF196="Yes"),OFFSET('Hygiene Data'!$I$9,0,10*ROW('Hygiene Data'!I190)),NA())</f>
        <v>#N/A</v>
      </c>
    </row>
    <row r="197" spans="1:69" x14ac:dyDescent="0.2">
      <c r="A197" s="296" t="e">
        <f ca="1">+RIGHT('Data Summary'!A197,LEN('Data Summary'!A197)-9)</f>
        <v>#VALUE!</v>
      </c>
      <c r="B197" s="270" t="str">
        <f ca="1">+IF(ISTEXT('Data Summary'!B197),'Data Summary'!B197,"")</f>
        <v/>
      </c>
      <c r="C197" s="297" t="e">
        <f ca="1">+VALUE('Data Summary'!C197)</f>
        <v>#VALUE!</v>
      </c>
      <c r="D197" s="298" t="e">
        <f ca="1">+IF(AND(ISNUMBER(OFFSET('Water Data'!$D$4,0,10*ROW('Water Data'!D191))),'Data Summary'!BS197="Yes"),100-OFFSET('Water Data'!$D$4,0,10*ROW('Water Data'!D191)),NA())</f>
        <v>#N/A</v>
      </c>
      <c r="E197" s="298" t="e">
        <f ca="1">+IF(AND(ISNUMBER(OFFSET('Water Data'!$D$6,0,10*ROW('Water Data'!D191))),'Data Summary'!BT197="Yes"),OFFSET('Water Data'!$D$6,0,10*ROW('Water Data'!D191)),NA())</f>
        <v>#N/A</v>
      </c>
      <c r="F197" s="298" t="e">
        <f ca="1">+IF(AND(ISNUMBER(OFFSET('Water Data'!$D$9,0,10*ROW('Water Data'!D191))),'Data Summary'!BU197="Yes"),OFFSET('Water Data'!$D$9,0,10*ROW('Water Data'!D191)),NA())</f>
        <v>#N/A</v>
      </c>
      <c r="G197" s="298" t="e">
        <f ca="1">+IF(AND(ISNUMBER(OFFSET('Water Data'!$E$4,0,10*ROW('Water Data'!E191))),'Data Summary'!BV197="Yes"),100-OFFSET('Water Data'!$E$4,0,10*ROW('Water Data'!E191)),NA())</f>
        <v>#N/A</v>
      </c>
      <c r="H197" s="298" t="e">
        <f ca="1">+IF(AND(ISNUMBER(OFFSET('Water Data'!$E$6,0,10*ROW('Water Data'!E191))),'Data Summary'!BW197="Yes"),OFFSET('Water Data'!$E$6,0,10*ROW('Water Data'!E191)),NA())</f>
        <v>#N/A</v>
      </c>
      <c r="I197" s="298" t="e">
        <f ca="1">+IF(AND(ISNUMBER(OFFSET('Water Data'!$E$9,0,10*ROW('Water Data'!E191))),'Data Summary'!BX197="Yes"),OFFSET('Water Data'!$E$9,0,10*ROW('Water Data'!E191)),NA())</f>
        <v>#N/A</v>
      </c>
      <c r="J197" s="298" t="e">
        <f ca="1">+IF(AND(ISNUMBER(OFFSET('Water Data'!$F$4,0,10*ROW('Water Data'!F191))),'Data Summary'!BY197="Yes"),100-OFFSET('Water Data'!$F$4,0,10*ROW('Water Data'!F191)),NA())</f>
        <v>#N/A</v>
      </c>
      <c r="K197" s="298" t="e">
        <f ca="1">+IF(AND(ISNUMBER(OFFSET('Water Data'!$F$6,0,10*ROW('Water Data'!F191))),'Data Summary'!BZ197="Yes"),OFFSET('Water Data'!$F$6,0,10*ROW('Water Data'!F191)),NA())</f>
        <v>#N/A</v>
      </c>
      <c r="L197" s="298" t="e">
        <f ca="1">+IF(AND(ISNUMBER(OFFSET('Water Data'!$F$9,0,10*ROW('Water Data'!F191))),'Data Summary'!CA197="Yes"),OFFSET('Water Data'!$F$9,0,10*ROW('Water Data'!F191)),NA())</f>
        <v>#N/A</v>
      </c>
      <c r="M197" s="298" t="e">
        <f ca="1">+IF(AND(ISNUMBER(OFFSET('Water Data'!$G$4,0,10*ROW('Water Data'!G191))),'Data Summary'!CB197="Yes"),100-OFFSET('Water Data'!$G$4,0,10*ROW('Water Data'!G191)),NA())</f>
        <v>#N/A</v>
      </c>
      <c r="N197" s="298" t="e">
        <f ca="1">+IF(AND(ISNUMBER(OFFSET('Water Data'!$G$6,0,10*ROW('Water Data'!G191))),'Data Summary'!CC197="Yes"),OFFSET('Water Data'!$G$6,0,10*ROW('Water Data'!G191)),NA())</f>
        <v>#N/A</v>
      </c>
      <c r="O197" s="298" t="e">
        <f ca="1">+IF(AND(ISNUMBER(OFFSET('Water Data'!$G$9,0,10*ROW('Water Data'!G191))),'Data Summary'!CD197="Yes"),OFFSET('Water Data'!$G$9,0,10*ROW('Water Data'!G191)),NA())</f>
        <v>#N/A</v>
      </c>
      <c r="P197" s="298" t="e">
        <f ca="1">+IF(AND(ISNUMBER(OFFSET('Water Data'!$H$4,0,10*ROW('Water Data'!H191))),'Data Summary'!CE197="Yes"),100-OFFSET('Water Data'!$H$4,0,10*ROW('Water Data'!H191)),NA())</f>
        <v>#N/A</v>
      </c>
      <c r="Q197" s="298" t="e">
        <f ca="1">+IF(AND(ISNUMBER(OFFSET('Water Data'!$H$6,0,10*ROW('Water Data'!H191))),'Data Summary'!CF197="Yes"),OFFSET('Water Data'!$H$6,0,10*ROW('Water Data'!H191)),NA())</f>
        <v>#N/A</v>
      </c>
      <c r="R197" s="298" t="e">
        <f ca="1">+IF(AND(ISNUMBER(OFFSET('Water Data'!$H$9,0,10*ROW('Water Data'!H191))),'Data Summary'!CG197="Yes"),OFFSET('Water Data'!$H$9,0,10*ROW('Water Data'!H191)),NA())</f>
        <v>#N/A</v>
      </c>
      <c r="S197" s="298" t="e">
        <f ca="1">+IF(AND(ISNUMBER(OFFSET('Water Data'!$I$4,0,10*ROW('Water Data'!I191))),'Data Summary'!CH197="Yes"),100-OFFSET('Water Data'!$I$4,0,10*ROW('Water Data'!I191)),NA())</f>
        <v>#N/A</v>
      </c>
      <c r="T197" s="298" t="e">
        <f ca="1">+IF(AND(ISNUMBER(OFFSET('Water Data'!$I$6,0,10*ROW('Water Data'!I191))),'Data Summary'!CI197="Yes"),OFFSET('Water Data'!$I$6,0,10*ROW('Water Data'!I191)),NA())</f>
        <v>#N/A</v>
      </c>
      <c r="U197" s="298" t="e">
        <f ca="1">+IF(AND(ISNUMBER(OFFSET('Water Data'!$I$9,0,10*ROW('Water Data'!I191))),'Data Summary'!CJ197="Yes"),OFFSET('Water Data'!$I$9,0,10*ROW('Water Data'!I191)),NA())</f>
        <v>#N/A</v>
      </c>
      <c r="V197" s="299" t="e">
        <f ca="1">+IF(AND(ISNUMBER(OFFSET('Sanitation Data'!$D$4,0,10*ROW('Sanitation Data'!D191))),'Data Summary'!CK197="Yes"),100-OFFSET('Sanitation Data'!$D$4,0,10*ROW('Sanitation Data'!D191)),NA())</f>
        <v>#N/A</v>
      </c>
      <c r="W197" s="299" t="e">
        <f ca="1">+IF(AND(ISNUMBER(OFFSET('Sanitation Data'!$D$6,0,10*ROW('Sanitation Data'!D191))),'Data Summary'!CL197="Yes"),OFFSET('Sanitation Data'!$D$6,0,10*ROW('Sanitation Data'!D191)),NA())</f>
        <v>#N/A</v>
      </c>
      <c r="X197" s="299" t="e">
        <f ca="1">+IF(AND(ISNUMBER(OFFSET('Sanitation Data'!$D$10,0,10*ROW('Sanitation Data'!D191))),'Data Summary'!CM197="Yes"),OFFSET('Sanitation Data'!$D$10,0,10*ROW('Sanitation Data'!D191)),NA())</f>
        <v>#N/A</v>
      </c>
      <c r="Y197" s="299" t="e">
        <f ca="1">+IF(AND(ISNUMBER(OFFSET('Sanitation Data'!$D$11,0,10*ROW('Sanitation Data'!D191))),'Data Summary'!CN197="Yes"),OFFSET('Sanitation Data'!$D$11,0,10*ROW('Sanitation Data'!D191)),NA())</f>
        <v>#N/A</v>
      </c>
      <c r="Z197" s="299" t="e">
        <f ca="1">+IF(AND(ISNUMBER(OFFSET('Sanitation Data'!$D$12,0,10*ROW('Sanitation Data'!D191))),'Data Summary'!CO197="Yes"),OFFSET('Sanitation Data'!$D$12,0,10*ROW('Sanitation Data'!D191)),NA())</f>
        <v>#N/A</v>
      </c>
      <c r="AA197" s="299" t="e">
        <f ca="1">+IF(AND(ISNUMBER(OFFSET('Sanitation Data'!$E$4,0,10*ROW('Sanitation Data'!E191))),'Data Summary'!CP197="Yes"),100-OFFSET('Sanitation Data'!$E$4,0,10*ROW('Sanitation Data'!E191)),NA())</f>
        <v>#N/A</v>
      </c>
      <c r="AB197" s="299" t="e">
        <f ca="1">+IF(AND(ISNUMBER(OFFSET('Sanitation Data'!$E$6,0,10*ROW('Sanitation Data'!E191))),'Data Summary'!CQ197="Yes"),OFFSET('Sanitation Data'!$E$6,0,10*ROW('Sanitation Data'!E191)),NA())</f>
        <v>#N/A</v>
      </c>
      <c r="AC197" s="299" t="e">
        <f ca="1">+IF(AND(ISNUMBER(OFFSET('Sanitation Data'!$E$10,0,10*ROW('Sanitation Data'!E191))),'Data Summary'!CR197="Yes"),OFFSET('Sanitation Data'!$E$10,0,10*ROW('Sanitation Data'!E191)),NA())</f>
        <v>#N/A</v>
      </c>
      <c r="AD197" s="299" t="e">
        <f ca="1">+IF(AND(ISNUMBER(OFFSET('Sanitation Data'!$E$11,0,10*ROW('Sanitation Data'!E191))),'Data Summary'!CS197="Yes"),OFFSET('Sanitation Data'!$E$11,0,10*ROW('Sanitation Data'!E191)),NA())</f>
        <v>#N/A</v>
      </c>
      <c r="AE197" s="299" t="e">
        <f ca="1">+IF(AND(ISNUMBER(OFFSET('Sanitation Data'!$E$12,0,10*ROW('Sanitation Data'!E191))),'Data Summary'!CT197="Yes"),OFFSET('Sanitation Data'!$E$12,0,10*ROW('Sanitation Data'!E191)),NA())</f>
        <v>#N/A</v>
      </c>
      <c r="AF197" s="299" t="e">
        <f ca="1">+IF(AND(ISNUMBER(OFFSET('Sanitation Data'!$F$4,0,10*ROW('Sanitation Data'!F191))),'Data Summary'!CU197="Yes"),100-OFFSET('Sanitation Data'!$F$4,0,10*ROW('Sanitation Data'!F191)),NA())</f>
        <v>#N/A</v>
      </c>
      <c r="AG197" s="299" t="e">
        <f ca="1">+IF(AND(ISNUMBER(OFFSET('Sanitation Data'!$F$6,0,10*ROW('Sanitation Data'!F191))),'Data Summary'!CV197="Yes"),OFFSET('Sanitation Data'!$F$6,0,10*ROW('Sanitation Data'!F191)),NA())</f>
        <v>#N/A</v>
      </c>
      <c r="AH197" s="299" t="e">
        <f ca="1">+IF(AND(ISNUMBER(OFFSET('Sanitation Data'!$F$10,0,10*ROW('Sanitation Data'!F191))),'Data Summary'!CW197="Yes"),OFFSET('Sanitation Data'!$F$10,0,10*ROW('Sanitation Data'!F191)),NA())</f>
        <v>#N/A</v>
      </c>
      <c r="AI197" s="299" t="e">
        <f ca="1">+IF(AND(ISNUMBER(OFFSET('Sanitation Data'!$F$11,0,10*ROW('Sanitation Data'!F191))),'Data Summary'!CX197="Yes"),OFFSET('Sanitation Data'!$F$11,0,10*ROW('Sanitation Data'!F191)),NA())</f>
        <v>#N/A</v>
      </c>
      <c r="AJ197" s="299" t="e">
        <f ca="1">+IF(AND(ISNUMBER(OFFSET('Sanitation Data'!$F$12,0,10*ROW('Sanitation Data'!F191))),'Data Summary'!CY197="Yes"),OFFSET('Sanitation Data'!$F$12,0,10*ROW('Sanitation Data'!F191)),NA())</f>
        <v>#N/A</v>
      </c>
      <c r="AK197" s="299" t="e">
        <f ca="1">+IF(AND(ISNUMBER(OFFSET('Sanitation Data'!$G$4,0,10*ROW('Sanitation Data'!G191))),'Data Summary'!CZ197="Yes"),100-OFFSET('Sanitation Data'!$G$4,0,10*ROW('Sanitation Data'!G191)),NA())</f>
        <v>#N/A</v>
      </c>
      <c r="AL197" s="299" t="e">
        <f ca="1">+IF(AND(ISNUMBER(OFFSET('Sanitation Data'!$G$6,0,10*ROW('Sanitation Data'!G191))),'Data Summary'!DA197="Yes"),OFFSET('Sanitation Data'!$G$6,0,10*ROW('Sanitation Data'!G191)),NA())</f>
        <v>#N/A</v>
      </c>
      <c r="AM197" s="299" t="e">
        <f ca="1">+IF(AND(ISNUMBER(OFFSET('Sanitation Data'!$G$10,0,10*ROW('Sanitation Data'!G191))),'Data Summary'!DB197="Yes"),OFFSET('Sanitation Data'!$G$10,0,10*ROW('Sanitation Data'!G191)),NA())</f>
        <v>#N/A</v>
      </c>
      <c r="AN197" s="299" t="e">
        <f ca="1">+IF(AND(ISNUMBER(OFFSET('Sanitation Data'!$G$11,0,10*ROW('Sanitation Data'!G191))),'Data Summary'!DC197="Yes"),OFFSET('Sanitation Data'!$G$11,0,10*ROW('Sanitation Data'!G191)),NA())</f>
        <v>#N/A</v>
      </c>
      <c r="AO197" s="299" t="e">
        <f ca="1">+IF(AND(ISNUMBER(OFFSET('Sanitation Data'!$G$12,0,10*ROW('Sanitation Data'!G191))),'Data Summary'!DD197="Yes"),OFFSET('Sanitation Data'!$G$12,0,10*ROW('Sanitation Data'!G191)),NA())</f>
        <v>#N/A</v>
      </c>
      <c r="AP197" s="299" t="e">
        <f ca="1">+IF(AND(ISNUMBER(OFFSET('Sanitation Data'!$H$4,0,10*ROW('Sanitation Data'!H191))),'Data Summary'!DE197="Yes"),100-OFFSET('Sanitation Data'!$H$4,0,10*ROW('Sanitation Data'!H191)),NA())</f>
        <v>#N/A</v>
      </c>
      <c r="AQ197" s="299" t="e">
        <f ca="1">+IF(AND(ISNUMBER(OFFSET('Sanitation Data'!$H$6,0,10*ROW('Sanitation Data'!H191))),'Data Summary'!DF197="Yes"),OFFSET('Sanitation Data'!$H$6,0,10*ROW('Sanitation Data'!H191)),NA())</f>
        <v>#N/A</v>
      </c>
      <c r="AR197" s="299" t="e">
        <f ca="1">+IF(AND(ISNUMBER(OFFSET('Sanitation Data'!$H$10,0,10*ROW('Sanitation Data'!H191))),'Data Summary'!DG197="Yes"),OFFSET('Sanitation Data'!$H$10,0,10*ROW('Sanitation Data'!H191)),NA())</f>
        <v>#N/A</v>
      </c>
      <c r="AS197" s="299" t="e">
        <f ca="1">+IF(AND(ISNUMBER(OFFSET('Sanitation Data'!$H$11,0,10*ROW('Sanitation Data'!H191))),'Data Summary'!DH197="Yes"),OFFSET('Sanitation Data'!$H$11,0,10*ROW('Sanitation Data'!H191)),NA())</f>
        <v>#N/A</v>
      </c>
      <c r="AT197" s="299" t="e">
        <f ca="1">+IF(AND(ISNUMBER(OFFSET('Sanitation Data'!$H$12,0,10*ROW('Sanitation Data'!H191))),'Data Summary'!DI197="Yes"),OFFSET('Sanitation Data'!$H$12,0,10*ROW('Sanitation Data'!H191)),NA())</f>
        <v>#N/A</v>
      </c>
      <c r="AU197" s="299" t="e">
        <f ca="1">+IF(AND(ISNUMBER(OFFSET('Sanitation Data'!$I$4,0,10*ROW('Sanitation Data'!I191))),'Data Summary'!DJ197="Yes"),100-OFFSET('Sanitation Data'!$I$4,0,10*ROW('Sanitation Data'!I191)),NA())</f>
        <v>#N/A</v>
      </c>
      <c r="AV197" s="299" t="e">
        <f ca="1">+IF(AND(ISNUMBER(OFFSET('Sanitation Data'!$I$6,0,10*ROW('Sanitation Data'!I191))),'Data Summary'!DK197="Yes"),OFFSET('Sanitation Data'!$I$6,0,10*ROW('Sanitation Data'!I191)),NA())</f>
        <v>#N/A</v>
      </c>
      <c r="AW197" s="299" t="e">
        <f ca="1">+IF(AND(ISNUMBER(OFFSET('Sanitation Data'!$I$10,0,10*ROW('Sanitation Data'!I191))),'Data Summary'!DL197="Yes"),OFFSET('Sanitation Data'!$I$10,0,10*ROW('Sanitation Data'!I191)),NA())</f>
        <v>#N/A</v>
      </c>
      <c r="AX197" s="299" t="e">
        <f ca="1">+IF(AND(ISNUMBER(OFFSET('Sanitation Data'!$I$11,0,10*ROW('Sanitation Data'!I191))),'Data Summary'!DM197="Yes"),OFFSET('Sanitation Data'!$I$11,0,10*ROW('Sanitation Data'!I191)),NA())</f>
        <v>#N/A</v>
      </c>
      <c r="AY197" s="299" t="e">
        <f ca="1">+IF(AND(ISNUMBER(OFFSET('Sanitation Data'!$I$12,0,10*ROW('Sanitation Data'!I191))),'Data Summary'!DN197="Yes"),OFFSET('Sanitation Data'!$I$12,0,10*ROW('Sanitation Data'!I191)),NA())</f>
        <v>#N/A</v>
      </c>
      <c r="AZ197" s="300" t="e">
        <f ca="1">+IF(AND(ISNUMBER(OFFSET('Hygiene Data'!$D$5,0,10*ROW('Hygiene Data'!D191))),'Data Summary'!DO197="Yes"),OFFSET('Hygiene Data'!$D$5,0,10*ROW('Hygiene Data'!D191)),NA())</f>
        <v>#N/A</v>
      </c>
      <c r="BA197" s="300" t="e">
        <f ca="1">+IF(AND(ISNUMBER(OFFSET('Hygiene Data'!$D$7,0,10*ROW('Hygiene Data'!D191))),'Data Summary'!DP197="Yes"),OFFSET('Hygiene Data'!$D$7,0,10*ROW('Hygiene Data'!D191)),NA())</f>
        <v>#N/A</v>
      </c>
      <c r="BB197" s="300" t="e">
        <f ca="1">+IF(AND(ISNUMBER(OFFSET('Hygiene Data'!$D$9,0,10*ROW('Hygiene Data'!D191))),'Data Summary'!DQ197="Yes"),OFFSET('Hygiene Data'!$D$9,0,10*ROW('Hygiene Data'!D191)),NA())</f>
        <v>#N/A</v>
      </c>
      <c r="BC197" s="300" t="e">
        <f ca="1">+IF(AND(ISNUMBER(OFFSET('Hygiene Data'!$E$5,0,10*ROW('Hygiene Data'!E191))),'Data Summary'!DR197="Yes"),OFFSET('Hygiene Data'!$E$5,0,10*ROW('Hygiene Data'!E191)),NA())</f>
        <v>#N/A</v>
      </c>
      <c r="BD197" s="300" t="e">
        <f ca="1">+IF(AND(ISNUMBER(OFFSET('Hygiene Data'!$E$7,0,10*ROW('Hygiene Data'!E191))),'Data Summary'!DS197="Yes"),OFFSET('Hygiene Data'!$E$7,0,10*ROW('Hygiene Data'!E191)),NA())</f>
        <v>#N/A</v>
      </c>
      <c r="BE197" s="300" t="e">
        <f ca="1">+IF(AND(ISNUMBER(OFFSET('Hygiene Data'!$E$9,0,10*ROW('Hygiene Data'!E191))),'Data Summary'!DT197="Yes"),OFFSET('Hygiene Data'!$E$9,0,10*ROW('Hygiene Data'!E191)),NA())</f>
        <v>#N/A</v>
      </c>
      <c r="BF197" s="300" t="e">
        <f ca="1">+IF(AND(ISNUMBER(OFFSET('Hygiene Data'!$F$5,0,10*ROW('Hygiene Data'!F191))),'Data Summary'!DU197="Yes"),OFFSET('Hygiene Data'!$F$5,0,10*ROW('Hygiene Data'!F191)),NA())</f>
        <v>#N/A</v>
      </c>
      <c r="BG197" s="300" t="e">
        <f ca="1">+IF(AND(ISNUMBER(OFFSET('Hygiene Data'!$F$7,0,10*ROW('Hygiene Data'!F191))),'Data Summary'!DV197="Yes"),OFFSET('Hygiene Data'!$F$7,0,10*ROW('Hygiene Data'!F191)),NA())</f>
        <v>#N/A</v>
      </c>
      <c r="BH197" s="300" t="e">
        <f ca="1">+IF(AND(ISNUMBER(OFFSET('Hygiene Data'!$F$9,0,10*ROW('Hygiene Data'!F191))),'Data Summary'!DW197="Yes"),OFFSET('Hygiene Data'!$F$9,0,10*ROW('Hygiene Data'!F191)),NA())</f>
        <v>#N/A</v>
      </c>
      <c r="BI197" s="300" t="e">
        <f ca="1">+IF(AND(ISNUMBER(OFFSET('Hygiene Data'!$G$5,0,10*ROW('Hygiene Data'!G191))),'Data Summary'!DX197="Yes"),OFFSET('Hygiene Data'!$G$5,0,10*ROW('Hygiene Data'!G191)),NA())</f>
        <v>#N/A</v>
      </c>
      <c r="BJ197" s="300" t="e">
        <f ca="1">+IF(AND(ISNUMBER(OFFSET('Hygiene Data'!$G$7,0,10*ROW('Hygiene Data'!G191))),'Data Summary'!DY197="Yes"),OFFSET('Hygiene Data'!$G$7,0,10*ROW('Hygiene Data'!G191)),NA())</f>
        <v>#N/A</v>
      </c>
      <c r="BK197" s="300" t="e">
        <f ca="1">+IF(AND(ISNUMBER(OFFSET('Hygiene Data'!$G$9,0,10*ROW('Hygiene Data'!G191))),'Data Summary'!DZ197="Yes"),OFFSET('Hygiene Data'!$G$9,0,10*ROW('Hygiene Data'!G191)),NA())</f>
        <v>#N/A</v>
      </c>
      <c r="BL197" s="300" t="e">
        <f ca="1">+IF(AND(ISNUMBER(OFFSET('Hygiene Data'!$H$5,0,10*ROW('Hygiene Data'!H191))),'Data Summary'!EA197="Yes"),OFFSET('Hygiene Data'!$H$5,0,10*ROW('Hygiene Data'!H191)),NA())</f>
        <v>#N/A</v>
      </c>
      <c r="BM197" s="300" t="e">
        <f ca="1">+IF(AND(ISNUMBER(OFFSET('Hygiene Data'!$H$7,0,10*ROW('Hygiene Data'!H191))),'Data Summary'!EB197="Yes"),OFFSET('Hygiene Data'!$H$7,0,10*ROW('Hygiene Data'!H191)),NA())</f>
        <v>#N/A</v>
      </c>
      <c r="BN197" s="300" t="e">
        <f ca="1">+IF(AND(ISNUMBER(OFFSET('Hygiene Data'!$H$9,0,10*ROW('Hygiene Data'!H191))),'Data Summary'!EC197="Yes"),OFFSET('Hygiene Data'!$H$9,0,10*ROW('Hygiene Data'!H191)),NA())</f>
        <v>#N/A</v>
      </c>
      <c r="BO197" s="300" t="e">
        <f ca="1">+IF(AND(ISNUMBER(OFFSET('Hygiene Data'!$I$5,0,10*ROW('Hygiene Data'!I191))),'Data Summary'!ED197="Yes"),OFFSET('Hygiene Data'!$I$5,0,10*ROW('Hygiene Data'!I191)),NA())</f>
        <v>#N/A</v>
      </c>
      <c r="BP197" s="300" t="e">
        <f ca="1">+IF(AND(ISNUMBER(OFFSET('Hygiene Data'!$I$7,0,10*ROW('Hygiene Data'!I191))),'Data Summary'!EE197="Yes"),OFFSET('Hygiene Data'!$I$7,0,10*ROW('Hygiene Data'!I191)),NA())</f>
        <v>#N/A</v>
      </c>
      <c r="BQ197" s="300" t="e">
        <f ca="1">+IF(AND(ISNUMBER(OFFSET('Hygiene Data'!$I$9,0,10*ROW('Hygiene Data'!I191))),'Data Summary'!EF197="Yes"),OFFSET('Hygiene Data'!$I$9,0,10*ROW('Hygiene Data'!I191)),NA())</f>
        <v>#N/A</v>
      </c>
    </row>
    <row r="198" spans="1:69" x14ac:dyDescent="0.2">
      <c r="A198" s="296" t="e">
        <f ca="1">+RIGHT('Data Summary'!A198,LEN('Data Summary'!A198)-9)</f>
        <v>#VALUE!</v>
      </c>
      <c r="B198" s="270" t="str">
        <f ca="1">+IF(ISTEXT('Data Summary'!B198),'Data Summary'!B198,"")</f>
        <v/>
      </c>
      <c r="C198" s="297" t="e">
        <f ca="1">+VALUE('Data Summary'!C198)</f>
        <v>#VALUE!</v>
      </c>
      <c r="D198" s="298" t="e">
        <f ca="1">+IF(AND(ISNUMBER(OFFSET('Water Data'!$D$4,0,10*ROW('Water Data'!D192))),'Data Summary'!BS198="Yes"),100-OFFSET('Water Data'!$D$4,0,10*ROW('Water Data'!D192)),NA())</f>
        <v>#N/A</v>
      </c>
      <c r="E198" s="298" t="e">
        <f ca="1">+IF(AND(ISNUMBER(OFFSET('Water Data'!$D$6,0,10*ROW('Water Data'!D192))),'Data Summary'!BT198="Yes"),OFFSET('Water Data'!$D$6,0,10*ROW('Water Data'!D192)),NA())</f>
        <v>#N/A</v>
      </c>
      <c r="F198" s="298" t="e">
        <f ca="1">+IF(AND(ISNUMBER(OFFSET('Water Data'!$D$9,0,10*ROW('Water Data'!D192))),'Data Summary'!BU198="Yes"),OFFSET('Water Data'!$D$9,0,10*ROW('Water Data'!D192)),NA())</f>
        <v>#N/A</v>
      </c>
      <c r="G198" s="298" t="e">
        <f ca="1">+IF(AND(ISNUMBER(OFFSET('Water Data'!$E$4,0,10*ROW('Water Data'!E192))),'Data Summary'!BV198="Yes"),100-OFFSET('Water Data'!$E$4,0,10*ROW('Water Data'!E192)),NA())</f>
        <v>#N/A</v>
      </c>
      <c r="H198" s="298" t="e">
        <f ca="1">+IF(AND(ISNUMBER(OFFSET('Water Data'!$E$6,0,10*ROW('Water Data'!E192))),'Data Summary'!BW198="Yes"),OFFSET('Water Data'!$E$6,0,10*ROW('Water Data'!E192)),NA())</f>
        <v>#N/A</v>
      </c>
      <c r="I198" s="298" t="e">
        <f ca="1">+IF(AND(ISNUMBER(OFFSET('Water Data'!$E$9,0,10*ROW('Water Data'!E192))),'Data Summary'!BX198="Yes"),OFFSET('Water Data'!$E$9,0,10*ROW('Water Data'!E192)),NA())</f>
        <v>#N/A</v>
      </c>
      <c r="J198" s="298" t="e">
        <f ca="1">+IF(AND(ISNUMBER(OFFSET('Water Data'!$F$4,0,10*ROW('Water Data'!F192))),'Data Summary'!BY198="Yes"),100-OFFSET('Water Data'!$F$4,0,10*ROW('Water Data'!F192)),NA())</f>
        <v>#N/A</v>
      </c>
      <c r="K198" s="298" t="e">
        <f ca="1">+IF(AND(ISNUMBER(OFFSET('Water Data'!$F$6,0,10*ROW('Water Data'!F192))),'Data Summary'!BZ198="Yes"),OFFSET('Water Data'!$F$6,0,10*ROW('Water Data'!F192)),NA())</f>
        <v>#N/A</v>
      </c>
      <c r="L198" s="298" t="e">
        <f ca="1">+IF(AND(ISNUMBER(OFFSET('Water Data'!$F$9,0,10*ROW('Water Data'!F192))),'Data Summary'!CA198="Yes"),OFFSET('Water Data'!$F$9,0,10*ROW('Water Data'!F192)),NA())</f>
        <v>#N/A</v>
      </c>
      <c r="M198" s="298" t="e">
        <f ca="1">+IF(AND(ISNUMBER(OFFSET('Water Data'!$G$4,0,10*ROW('Water Data'!G192))),'Data Summary'!CB198="Yes"),100-OFFSET('Water Data'!$G$4,0,10*ROW('Water Data'!G192)),NA())</f>
        <v>#N/A</v>
      </c>
      <c r="N198" s="298" t="e">
        <f ca="1">+IF(AND(ISNUMBER(OFFSET('Water Data'!$G$6,0,10*ROW('Water Data'!G192))),'Data Summary'!CC198="Yes"),OFFSET('Water Data'!$G$6,0,10*ROW('Water Data'!G192)),NA())</f>
        <v>#N/A</v>
      </c>
      <c r="O198" s="298" t="e">
        <f ca="1">+IF(AND(ISNUMBER(OFFSET('Water Data'!$G$9,0,10*ROW('Water Data'!G192))),'Data Summary'!CD198="Yes"),OFFSET('Water Data'!$G$9,0,10*ROW('Water Data'!G192)),NA())</f>
        <v>#N/A</v>
      </c>
      <c r="P198" s="298" t="e">
        <f ca="1">+IF(AND(ISNUMBER(OFFSET('Water Data'!$H$4,0,10*ROW('Water Data'!H192))),'Data Summary'!CE198="Yes"),100-OFFSET('Water Data'!$H$4,0,10*ROW('Water Data'!H192)),NA())</f>
        <v>#N/A</v>
      </c>
      <c r="Q198" s="298" t="e">
        <f ca="1">+IF(AND(ISNUMBER(OFFSET('Water Data'!$H$6,0,10*ROW('Water Data'!H192))),'Data Summary'!CF198="Yes"),OFFSET('Water Data'!$H$6,0,10*ROW('Water Data'!H192)),NA())</f>
        <v>#N/A</v>
      </c>
      <c r="R198" s="298" t="e">
        <f ca="1">+IF(AND(ISNUMBER(OFFSET('Water Data'!$H$9,0,10*ROW('Water Data'!H192))),'Data Summary'!CG198="Yes"),OFFSET('Water Data'!$H$9,0,10*ROW('Water Data'!H192)),NA())</f>
        <v>#N/A</v>
      </c>
      <c r="S198" s="298" t="e">
        <f ca="1">+IF(AND(ISNUMBER(OFFSET('Water Data'!$I$4,0,10*ROW('Water Data'!I192))),'Data Summary'!CH198="Yes"),100-OFFSET('Water Data'!$I$4,0,10*ROW('Water Data'!I192)),NA())</f>
        <v>#N/A</v>
      </c>
      <c r="T198" s="298" t="e">
        <f ca="1">+IF(AND(ISNUMBER(OFFSET('Water Data'!$I$6,0,10*ROW('Water Data'!I192))),'Data Summary'!CI198="Yes"),OFFSET('Water Data'!$I$6,0,10*ROW('Water Data'!I192)),NA())</f>
        <v>#N/A</v>
      </c>
      <c r="U198" s="298" t="e">
        <f ca="1">+IF(AND(ISNUMBER(OFFSET('Water Data'!$I$9,0,10*ROW('Water Data'!I192))),'Data Summary'!CJ198="Yes"),OFFSET('Water Data'!$I$9,0,10*ROW('Water Data'!I192)),NA())</f>
        <v>#N/A</v>
      </c>
      <c r="V198" s="299" t="e">
        <f ca="1">+IF(AND(ISNUMBER(OFFSET('Sanitation Data'!$D$4,0,10*ROW('Sanitation Data'!D192))),'Data Summary'!CK198="Yes"),100-OFFSET('Sanitation Data'!$D$4,0,10*ROW('Sanitation Data'!D192)),NA())</f>
        <v>#N/A</v>
      </c>
      <c r="W198" s="299" t="e">
        <f ca="1">+IF(AND(ISNUMBER(OFFSET('Sanitation Data'!$D$6,0,10*ROW('Sanitation Data'!D192))),'Data Summary'!CL198="Yes"),OFFSET('Sanitation Data'!$D$6,0,10*ROW('Sanitation Data'!D192)),NA())</f>
        <v>#N/A</v>
      </c>
      <c r="X198" s="299" t="e">
        <f ca="1">+IF(AND(ISNUMBER(OFFSET('Sanitation Data'!$D$10,0,10*ROW('Sanitation Data'!D192))),'Data Summary'!CM198="Yes"),OFFSET('Sanitation Data'!$D$10,0,10*ROW('Sanitation Data'!D192)),NA())</f>
        <v>#N/A</v>
      </c>
      <c r="Y198" s="299" t="e">
        <f ca="1">+IF(AND(ISNUMBER(OFFSET('Sanitation Data'!$D$11,0,10*ROW('Sanitation Data'!D192))),'Data Summary'!CN198="Yes"),OFFSET('Sanitation Data'!$D$11,0,10*ROW('Sanitation Data'!D192)),NA())</f>
        <v>#N/A</v>
      </c>
      <c r="Z198" s="299" t="e">
        <f ca="1">+IF(AND(ISNUMBER(OFFSET('Sanitation Data'!$D$12,0,10*ROW('Sanitation Data'!D192))),'Data Summary'!CO198="Yes"),OFFSET('Sanitation Data'!$D$12,0,10*ROW('Sanitation Data'!D192)),NA())</f>
        <v>#N/A</v>
      </c>
      <c r="AA198" s="299" t="e">
        <f ca="1">+IF(AND(ISNUMBER(OFFSET('Sanitation Data'!$E$4,0,10*ROW('Sanitation Data'!E192))),'Data Summary'!CP198="Yes"),100-OFFSET('Sanitation Data'!$E$4,0,10*ROW('Sanitation Data'!E192)),NA())</f>
        <v>#N/A</v>
      </c>
      <c r="AB198" s="299" t="e">
        <f ca="1">+IF(AND(ISNUMBER(OFFSET('Sanitation Data'!$E$6,0,10*ROW('Sanitation Data'!E192))),'Data Summary'!CQ198="Yes"),OFFSET('Sanitation Data'!$E$6,0,10*ROW('Sanitation Data'!E192)),NA())</f>
        <v>#N/A</v>
      </c>
      <c r="AC198" s="299" t="e">
        <f ca="1">+IF(AND(ISNUMBER(OFFSET('Sanitation Data'!$E$10,0,10*ROW('Sanitation Data'!E192))),'Data Summary'!CR198="Yes"),OFFSET('Sanitation Data'!$E$10,0,10*ROW('Sanitation Data'!E192)),NA())</f>
        <v>#N/A</v>
      </c>
      <c r="AD198" s="299" t="e">
        <f ca="1">+IF(AND(ISNUMBER(OFFSET('Sanitation Data'!$E$11,0,10*ROW('Sanitation Data'!E192))),'Data Summary'!CS198="Yes"),OFFSET('Sanitation Data'!$E$11,0,10*ROW('Sanitation Data'!E192)),NA())</f>
        <v>#N/A</v>
      </c>
      <c r="AE198" s="299" t="e">
        <f ca="1">+IF(AND(ISNUMBER(OFFSET('Sanitation Data'!$E$12,0,10*ROW('Sanitation Data'!E192))),'Data Summary'!CT198="Yes"),OFFSET('Sanitation Data'!$E$12,0,10*ROW('Sanitation Data'!E192)),NA())</f>
        <v>#N/A</v>
      </c>
      <c r="AF198" s="299" t="e">
        <f ca="1">+IF(AND(ISNUMBER(OFFSET('Sanitation Data'!$F$4,0,10*ROW('Sanitation Data'!F192))),'Data Summary'!CU198="Yes"),100-OFFSET('Sanitation Data'!$F$4,0,10*ROW('Sanitation Data'!F192)),NA())</f>
        <v>#N/A</v>
      </c>
      <c r="AG198" s="299" t="e">
        <f ca="1">+IF(AND(ISNUMBER(OFFSET('Sanitation Data'!$F$6,0,10*ROW('Sanitation Data'!F192))),'Data Summary'!CV198="Yes"),OFFSET('Sanitation Data'!$F$6,0,10*ROW('Sanitation Data'!F192)),NA())</f>
        <v>#N/A</v>
      </c>
      <c r="AH198" s="299" t="e">
        <f ca="1">+IF(AND(ISNUMBER(OFFSET('Sanitation Data'!$F$10,0,10*ROW('Sanitation Data'!F192))),'Data Summary'!CW198="Yes"),OFFSET('Sanitation Data'!$F$10,0,10*ROW('Sanitation Data'!F192)),NA())</f>
        <v>#N/A</v>
      </c>
      <c r="AI198" s="299" t="e">
        <f ca="1">+IF(AND(ISNUMBER(OFFSET('Sanitation Data'!$F$11,0,10*ROW('Sanitation Data'!F192))),'Data Summary'!CX198="Yes"),OFFSET('Sanitation Data'!$F$11,0,10*ROW('Sanitation Data'!F192)),NA())</f>
        <v>#N/A</v>
      </c>
      <c r="AJ198" s="299" t="e">
        <f ca="1">+IF(AND(ISNUMBER(OFFSET('Sanitation Data'!$F$12,0,10*ROW('Sanitation Data'!F192))),'Data Summary'!CY198="Yes"),OFFSET('Sanitation Data'!$F$12,0,10*ROW('Sanitation Data'!F192)),NA())</f>
        <v>#N/A</v>
      </c>
      <c r="AK198" s="299" t="e">
        <f ca="1">+IF(AND(ISNUMBER(OFFSET('Sanitation Data'!$G$4,0,10*ROW('Sanitation Data'!G192))),'Data Summary'!CZ198="Yes"),100-OFFSET('Sanitation Data'!$G$4,0,10*ROW('Sanitation Data'!G192)),NA())</f>
        <v>#N/A</v>
      </c>
      <c r="AL198" s="299" t="e">
        <f ca="1">+IF(AND(ISNUMBER(OFFSET('Sanitation Data'!$G$6,0,10*ROW('Sanitation Data'!G192))),'Data Summary'!DA198="Yes"),OFFSET('Sanitation Data'!$G$6,0,10*ROW('Sanitation Data'!G192)),NA())</f>
        <v>#N/A</v>
      </c>
      <c r="AM198" s="299" t="e">
        <f ca="1">+IF(AND(ISNUMBER(OFFSET('Sanitation Data'!$G$10,0,10*ROW('Sanitation Data'!G192))),'Data Summary'!DB198="Yes"),OFFSET('Sanitation Data'!$G$10,0,10*ROW('Sanitation Data'!G192)),NA())</f>
        <v>#N/A</v>
      </c>
      <c r="AN198" s="299" t="e">
        <f ca="1">+IF(AND(ISNUMBER(OFFSET('Sanitation Data'!$G$11,0,10*ROW('Sanitation Data'!G192))),'Data Summary'!DC198="Yes"),OFFSET('Sanitation Data'!$G$11,0,10*ROW('Sanitation Data'!G192)),NA())</f>
        <v>#N/A</v>
      </c>
      <c r="AO198" s="299" t="e">
        <f ca="1">+IF(AND(ISNUMBER(OFFSET('Sanitation Data'!$G$12,0,10*ROW('Sanitation Data'!G192))),'Data Summary'!DD198="Yes"),OFFSET('Sanitation Data'!$G$12,0,10*ROW('Sanitation Data'!G192)),NA())</f>
        <v>#N/A</v>
      </c>
      <c r="AP198" s="299" t="e">
        <f ca="1">+IF(AND(ISNUMBER(OFFSET('Sanitation Data'!$H$4,0,10*ROW('Sanitation Data'!H192))),'Data Summary'!DE198="Yes"),100-OFFSET('Sanitation Data'!$H$4,0,10*ROW('Sanitation Data'!H192)),NA())</f>
        <v>#N/A</v>
      </c>
      <c r="AQ198" s="299" t="e">
        <f ca="1">+IF(AND(ISNUMBER(OFFSET('Sanitation Data'!$H$6,0,10*ROW('Sanitation Data'!H192))),'Data Summary'!DF198="Yes"),OFFSET('Sanitation Data'!$H$6,0,10*ROW('Sanitation Data'!H192)),NA())</f>
        <v>#N/A</v>
      </c>
      <c r="AR198" s="299" t="e">
        <f ca="1">+IF(AND(ISNUMBER(OFFSET('Sanitation Data'!$H$10,0,10*ROW('Sanitation Data'!H192))),'Data Summary'!DG198="Yes"),OFFSET('Sanitation Data'!$H$10,0,10*ROW('Sanitation Data'!H192)),NA())</f>
        <v>#N/A</v>
      </c>
      <c r="AS198" s="299" t="e">
        <f ca="1">+IF(AND(ISNUMBER(OFFSET('Sanitation Data'!$H$11,0,10*ROW('Sanitation Data'!H192))),'Data Summary'!DH198="Yes"),OFFSET('Sanitation Data'!$H$11,0,10*ROW('Sanitation Data'!H192)),NA())</f>
        <v>#N/A</v>
      </c>
      <c r="AT198" s="299" t="e">
        <f ca="1">+IF(AND(ISNUMBER(OFFSET('Sanitation Data'!$H$12,0,10*ROW('Sanitation Data'!H192))),'Data Summary'!DI198="Yes"),OFFSET('Sanitation Data'!$H$12,0,10*ROW('Sanitation Data'!H192)),NA())</f>
        <v>#N/A</v>
      </c>
      <c r="AU198" s="299" t="e">
        <f ca="1">+IF(AND(ISNUMBER(OFFSET('Sanitation Data'!$I$4,0,10*ROW('Sanitation Data'!I192))),'Data Summary'!DJ198="Yes"),100-OFFSET('Sanitation Data'!$I$4,0,10*ROW('Sanitation Data'!I192)),NA())</f>
        <v>#N/A</v>
      </c>
      <c r="AV198" s="299" t="e">
        <f ca="1">+IF(AND(ISNUMBER(OFFSET('Sanitation Data'!$I$6,0,10*ROW('Sanitation Data'!I192))),'Data Summary'!DK198="Yes"),OFFSET('Sanitation Data'!$I$6,0,10*ROW('Sanitation Data'!I192)),NA())</f>
        <v>#N/A</v>
      </c>
      <c r="AW198" s="299" t="e">
        <f ca="1">+IF(AND(ISNUMBER(OFFSET('Sanitation Data'!$I$10,0,10*ROW('Sanitation Data'!I192))),'Data Summary'!DL198="Yes"),OFFSET('Sanitation Data'!$I$10,0,10*ROW('Sanitation Data'!I192)),NA())</f>
        <v>#N/A</v>
      </c>
      <c r="AX198" s="299" t="e">
        <f ca="1">+IF(AND(ISNUMBER(OFFSET('Sanitation Data'!$I$11,0,10*ROW('Sanitation Data'!I192))),'Data Summary'!DM198="Yes"),OFFSET('Sanitation Data'!$I$11,0,10*ROW('Sanitation Data'!I192)),NA())</f>
        <v>#N/A</v>
      </c>
      <c r="AY198" s="299" t="e">
        <f ca="1">+IF(AND(ISNUMBER(OFFSET('Sanitation Data'!$I$12,0,10*ROW('Sanitation Data'!I192))),'Data Summary'!DN198="Yes"),OFFSET('Sanitation Data'!$I$12,0,10*ROW('Sanitation Data'!I192)),NA())</f>
        <v>#N/A</v>
      </c>
      <c r="AZ198" s="300" t="e">
        <f ca="1">+IF(AND(ISNUMBER(OFFSET('Hygiene Data'!$D$5,0,10*ROW('Hygiene Data'!D192))),'Data Summary'!DO198="Yes"),OFFSET('Hygiene Data'!$D$5,0,10*ROW('Hygiene Data'!D192)),NA())</f>
        <v>#N/A</v>
      </c>
      <c r="BA198" s="300" t="e">
        <f ca="1">+IF(AND(ISNUMBER(OFFSET('Hygiene Data'!$D$7,0,10*ROW('Hygiene Data'!D192))),'Data Summary'!DP198="Yes"),OFFSET('Hygiene Data'!$D$7,0,10*ROW('Hygiene Data'!D192)),NA())</f>
        <v>#N/A</v>
      </c>
      <c r="BB198" s="300" t="e">
        <f ca="1">+IF(AND(ISNUMBER(OFFSET('Hygiene Data'!$D$9,0,10*ROW('Hygiene Data'!D192))),'Data Summary'!DQ198="Yes"),OFFSET('Hygiene Data'!$D$9,0,10*ROW('Hygiene Data'!D192)),NA())</f>
        <v>#N/A</v>
      </c>
      <c r="BC198" s="300" t="e">
        <f ca="1">+IF(AND(ISNUMBER(OFFSET('Hygiene Data'!$E$5,0,10*ROW('Hygiene Data'!E192))),'Data Summary'!DR198="Yes"),OFFSET('Hygiene Data'!$E$5,0,10*ROW('Hygiene Data'!E192)),NA())</f>
        <v>#N/A</v>
      </c>
      <c r="BD198" s="300" t="e">
        <f ca="1">+IF(AND(ISNUMBER(OFFSET('Hygiene Data'!$E$7,0,10*ROW('Hygiene Data'!E192))),'Data Summary'!DS198="Yes"),OFFSET('Hygiene Data'!$E$7,0,10*ROW('Hygiene Data'!E192)),NA())</f>
        <v>#N/A</v>
      </c>
      <c r="BE198" s="300" t="e">
        <f ca="1">+IF(AND(ISNUMBER(OFFSET('Hygiene Data'!$E$9,0,10*ROW('Hygiene Data'!E192))),'Data Summary'!DT198="Yes"),OFFSET('Hygiene Data'!$E$9,0,10*ROW('Hygiene Data'!E192)),NA())</f>
        <v>#N/A</v>
      </c>
      <c r="BF198" s="300" t="e">
        <f ca="1">+IF(AND(ISNUMBER(OFFSET('Hygiene Data'!$F$5,0,10*ROW('Hygiene Data'!F192))),'Data Summary'!DU198="Yes"),OFFSET('Hygiene Data'!$F$5,0,10*ROW('Hygiene Data'!F192)),NA())</f>
        <v>#N/A</v>
      </c>
      <c r="BG198" s="300" t="e">
        <f ca="1">+IF(AND(ISNUMBER(OFFSET('Hygiene Data'!$F$7,0,10*ROW('Hygiene Data'!F192))),'Data Summary'!DV198="Yes"),OFFSET('Hygiene Data'!$F$7,0,10*ROW('Hygiene Data'!F192)),NA())</f>
        <v>#N/A</v>
      </c>
      <c r="BH198" s="300" t="e">
        <f ca="1">+IF(AND(ISNUMBER(OFFSET('Hygiene Data'!$F$9,0,10*ROW('Hygiene Data'!F192))),'Data Summary'!DW198="Yes"),OFFSET('Hygiene Data'!$F$9,0,10*ROW('Hygiene Data'!F192)),NA())</f>
        <v>#N/A</v>
      </c>
      <c r="BI198" s="300" t="e">
        <f ca="1">+IF(AND(ISNUMBER(OFFSET('Hygiene Data'!$G$5,0,10*ROW('Hygiene Data'!G192))),'Data Summary'!DX198="Yes"),OFFSET('Hygiene Data'!$G$5,0,10*ROW('Hygiene Data'!G192)),NA())</f>
        <v>#N/A</v>
      </c>
      <c r="BJ198" s="300" t="e">
        <f ca="1">+IF(AND(ISNUMBER(OFFSET('Hygiene Data'!$G$7,0,10*ROW('Hygiene Data'!G192))),'Data Summary'!DY198="Yes"),OFFSET('Hygiene Data'!$G$7,0,10*ROW('Hygiene Data'!G192)),NA())</f>
        <v>#N/A</v>
      </c>
      <c r="BK198" s="300" t="e">
        <f ca="1">+IF(AND(ISNUMBER(OFFSET('Hygiene Data'!$G$9,0,10*ROW('Hygiene Data'!G192))),'Data Summary'!DZ198="Yes"),OFFSET('Hygiene Data'!$G$9,0,10*ROW('Hygiene Data'!G192)),NA())</f>
        <v>#N/A</v>
      </c>
      <c r="BL198" s="300" t="e">
        <f ca="1">+IF(AND(ISNUMBER(OFFSET('Hygiene Data'!$H$5,0,10*ROW('Hygiene Data'!H192))),'Data Summary'!EA198="Yes"),OFFSET('Hygiene Data'!$H$5,0,10*ROW('Hygiene Data'!H192)),NA())</f>
        <v>#N/A</v>
      </c>
      <c r="BM198" s="300" t="e">
        <f ca="1">+IF(AND(ISNUMBER(OFFSET('Hygiene Data'!$H$7,0,10*ROW('Hygiene Data'!H192))),'Data Summary'!EB198="Yes"),OFFSET('Hygiene Data'!$H$7,0,10*ROW('Hygiene Data'!H192)),NA())</f>
        <v>#N/A</v>
      </c>
      <c r="BN198" s="300" t="e">
        <f ca="1">+IF(AND(ISNUMBER(OFFSET('Hygiene Data'!$H$9,0,10*ROW('Hygiene Data'!H192))),'Data Summary'!EC198="Yes"),OFFSET('Hygiene Data'!$H$9,0,10*ROW('Hygiene Data'!H192)),NA())</f>
        <v>#N/A</v>
      </c>
      <c r="BO198" s="300" t="e">
        <f ca="1">+IF(AND(ISNUMBER(OFFSET('Hygiene Data'!$I$5,0,10*ROW('Hygiene Data'!I192))),'Data Summary'!ED198="Yes"),OFFSET('Hygiene Data'!$I$5,0,10*ROW('Hygiene Data'!I192)),NA())</f>
        <v>#N/A</v>
      </c>
      <c r="BP198" s="300" t="e">
        <f ca="1">+IF(AND(ISNUMBER(OFFSET('Hygiene Data'!$I$7,0,10*ROW('Hygiene Data'!I192))),'Data Summary'!EE198="Yes"),OFFSET('Hygiene Data'!$I$7,0,10*ROW('Hygiene Data'!I192)),NA())</f>
        <v>#N/A</v>
      </c>
      <c r="BQ198" s="300" t="e">
        <f ca="1">+IF(AND(ISNUMBER(OFFSET('Hygiene Data'!$I$9,0,10*ROW('Hygiene Data'!I192))),'Data Summary'!EF198="Yes"),OFFSET('Hygiene Data'!$I$9,0,10*ROW('Hygiene Data'!I192)),NA())</f>
        <v>#N/A</v>
      </c>
    </row>
    <row r="199" spans="1:69" x14ac:dyDescent="0.2">
      <c r="A199" s="296" t="e">
        <f ca="1">+RIGHT('Data Summary'!A199,LEN('Data Summary'!A199)-9)</f>
        <v>#VALUE!</v>
      </c>
      <c r="B199" s="270" t="str">
        <f ca="1">+IF(ISTEXT('Data Summary'!B199),'Data Summary'!B199,"")</f>
        <v/>
      </c>
      <c r="C199" s="297" t="e">
        <f ca="1">+VALUE('Data Summary'!C199)</f>
        <v>#VALUE!</v>
      </c>
      <c r="D199" s="298" t="e">
        <f ca="1">+IF(AND(ISNUMBER(OFFSET('Water Data'!$D$4,0,10*ROW('Water Data'!D193))),'Data Summary'!BS199="Yes"),100-OFFSET('Water Data'!$D$4,0,10*ROW('Water Data'!D193)),NA())</f>
        <v>#N/A</v>
      </c>
      <c r="E199" s="298" t="e">
        <f ca="1">+IF(AND(ISNUMBER(OFFSET('Water Data'!$D$6,0,10*ROW('Water Data'!D193))),'Data Summary'!BT199="Yes"),OFFSET('Water Data'!$D$6,0,10*ROW('Water Data'!D193)),NA())</f>
        <v>#N/A</v>
      </c>
      <c r="F199" s="298" t="e">
        <f ca="1">+IF(AND(ISNUMBER(OFFSET('Water Data'!$D$9,0,10*ROW('Water Data'!D193))),'Data Summary'!BU199="Yes"),OFFSET('Water Data'!$D$9,0,10*ROW('Water Data'!D193)),NA())</f>
        <v>#N/A</v>
      </c>
      <c r="G199" s="298" t="e">
        <f ca="1">+IF(AND(ISNUMBER(OFFSET('Water Data'!$E$4,0,10*ROW('Water Data'!E193))),'Data Summary'!BV199="Yes"),100-OFFSET('Water Data'!$E$4,0,10*ROW('Water Data'!E193)),NA())</f>
        <v>#N/A</v>
      </c>
      <c r="H199" s="298" t="e">
        <f ca="1">+IF(AND(ISNUMBER(OFFSET('Water Data'!$E$6,0,10*ROW('Water Data'!E193))),'Data Summary'!BW199="Yes"),OFFSET('Water Data'!$E$6,0,10*ROW('Water Data'!E193)),NA())</f>
        <v>#N/A</v>
      </c>
      <c r="I199" s="298" t="e">
        <f ca="1">+IF(AND(ISNUMBER(OFFSET('Water Data'!$E$9,0,10*ROW('Water Data'!E193))),'Data Summary'!BX199="Yes"),OFFSET('Water Data'!$E$9,0,10*ROW('Water Data'!E193)),NA())</f>
        <v>#N/A</v>
      </c>
      <c r="J199" s="298" t="e">
        <f ca="1">+IF(AND(ISNUMBER(OFFSET('Water Data'!$F$4,0,10*ROW('Water Data'!F193))),'Data Summary'!BY199="Yes"),100-OFFSET('Water Data'!$F$4,0,10*ROW('Water Data'!F193)),NA())</f>
        <v>#N/A</v>
      </c>
      <c r="K199" s="298" t="e">
        <f ca="1">+IF(AND(ISNUMBER(OFFSET('Water Data'!$F$6,0,10*ROW('Water Data'!F193))),'Data Summary'!BZ199="Yes"),OFFSET('Water Data'!$F$6,0,10*ROW('Water Data'!F193)),NA())</f>
        <v>#N/A</v>
      </c>
      <c r="L199" s="298" t="e">
        <f ca="1">+IF(AND(ISNUMBER(OFFSET('Water Data'!$F$9,0,10*ROW('Water Data'!F193))),'Data Summary'!CA199="Yes"),OFFSET('Water Data'!$F$9,0,10*ROW('Water Data'!F193)),NA())</f>
        <v>#N/A</v>
      </c>
      <c r="M199" s="298" t="e">
        <f ca="1">+IF(AND(ISNUMBER(OFFSET('Water Data'!$G$4,0,10*ROW('Water Data'!G193))),'Data Summary'!CB199="Yes"),100-OFFSET('Water Data'!$G$4,0,10*ROW('Water Data'!G193)),NA())</f>
        <v>#N/A</v>
      </c>
      <c r="N199" s="298" t="e">
        <f ca="1">+IF(AND(ISNUMBER(OFFSET('Water Data'!$G$6,0,10*ROW('Water Data'!G193))),'Data Summary'!CC199="Yes"),OFFSET('Water Data'!$G$6,0,10*ROW('Water Data'!G193)),NA())</f>
        <v>#N/A</v>
      </c>
      <c r="O199" s="298" t="e">
        <f ca="1">+IF(AND(ISNUMBER(OFFSET('Water Data'!$G$9,0,10*ROW('Water Data'!G193))),'Data Summary'!CD199="Yes"),OFFSET('Water Data'!$G$9,0,10*ROW('Water Data'!G193)),NA())</f>
        <v>#N/A</v>
      </c>
      <c r="P199" s="298" t="e">
        <f ca="1">+IF(AND(ISNUMBER(OFFSET('Water Data'!$H$4,0,10*ROW('Water Data'!H193))),'Data Summary'!CE199="Yes"),100-OFFSET('Water Data'!$H$4,0,10*ROW('Water Data'!H193)),NA())</f>
        <v>#N/A</v>
      </c>
      <c r="Q199" s="298" t="e">
        <f ca="1">+IF(AND(ISNUMBER(OFFSET('Water Data'!$H$6,0,10*ROW('Water Data'!H193))),'Data Summary'!CF199="Yes"),OFFSET('Water Data'!$H$6,0,10*ROW('Water Data'!H193)),NA())</f>
        <v>#N/A</v>
      </c>
      <c r="R199" s="298" t="e">
        <f ca="1">+IF(AND(ISNUMBER(OFFSET('Water Data'!$H$9,0,10*ROW('Water Data'!H193))),'Data Summary'!CG199="Yes"),OFFSET('Water Data'!$H$9,0,10*ROW('Water Data'!H193)),NA())</f>
        <v>#N/A</v>
      </c>
      <c r="S199" s="298" t="e">
        <f ca="1">+IF(AND(ISNUMBER(OFFSET('Water Data'!$I$4,0,10*ROW('Water Data'!I193))),'Data Summary'!CH199="Yes"),100-OFFSET('Water Data'!$I$4,0,10*ROW('Water Data'!I193)),NA())</f>
        <v>#N/A</v>
      </c>
      <c r="T199" s="298" t="e">
        <f ca="1">+IF(AND(ISNUMBER(OFFSET('Water Data'!$I$6,0,10*ROW('Water Data'!I193))),'Data Summary'!CI199="Yes"),OFFSET('Water Data'!$I$6,0,10*ROW('Water Data'!I193)),NA())</f>
        <v>#N/A</v>
      </c>
      <c r="U199" s="298" t="e">
        <f ca="1">+IF(AND(ISNUMBER(OFFSET('Water Data'!$I$9,0,10*ROW('Water Data'!I193))),'Data Summary'!CJ199="Yes"),OFFSET('Water Data'!$I$9,0,10*ROW('Water Data'!I193)),NA())</f>
        <v>#N/A</v>
      </c>
      <c r="V199" s="299" t="e">
        <f ca="1">+IF(AND(ISNUMBER(OFFSET('Sanitation Data'!$D$4,0,10*ROW('Sanitation Data'!D193))),'Data Summary'!CK199="Yes"),100-OFFSET('Sanitation Data'!$D$4,0,10*ROW('Sanitation Data'!D193)),NA())</f>
        <v>#N/A</v>
      </c>
      <c r="W199" s="299" t="e">
        <f ca="1">+IF(AND(ISNUMBER(OFFSET('Sanitation Data'!$D$6,0,10*ROW('Sanitation Data'!D193))),'Data Summary'!CL199="Yes"),OFFSET('Sanitation Data'!$D$6,0,10*ROW('Sanitation Data'!D193)),NA())</f>
        <v>#N/A</v>
      </c>
      <c r="X199" s="299" t="e">
        <f ca="1">+IF(AND(ISNUMBER(OFFSET('Sanitation Data'!$D$10,0,10*ROW('Sanitation Data'!D193))),'Data Summary'!CM199="Yes"),OFFSET('Sanitation Data'!$D$10,0,10*ROW('Sanitation Data'!D193)),NA())</f>
        <v>#N/A</v>
      </c>
      <c r="Y199" s="299" t="e">
        <f ca="1">+IF(AND(ISNUMBER(OFFSET('Sanitation Data'!$D$11,0,10*ROW('Sanitation Data'!D193))),'Data Summary'!CN199="Yes"),OFFSET('Sanitation Data'!$D$11,0,10*ROW('Sanitation Data'!D193)),NA())</f>
        <v>#N/A</v>
      </c>
      <c r="Z199" s="299" t="e">
        <f ca="1">+IF(AND(ISNUMBER(OFFSET('Sanitation Data'!$D$12,0,10*ROW('Sanitation Data'!D193))),'Data Summary'!CO199="Yes"),OFFSET('Sanitation Data'!$D$12,0,10*ROW('Sanitation Data'!D193)),NA())</f>
        <v>#N/A</v>
      </c>
      <c r="AA199" s="299" t="e">
        <f ca="1">+IF(AND(ISNUMBER(OFFSET('Sanitation Data'!$E$4,0,10*ROW('Sanitation Data'!E193))),'Data Summary'!CP199="Yes"),100-OFFSET('Sanitation Data'!$E$4,0,10*ROW('Sanitation Data'!E193)),NA())</f>
        <v>#N/A</v>
      </c>
      <c r="AB199" s="299" t="e">
        <f ca="1">+IF(AND(ISNUMBER(OFFSET('Sanitation Data'!$E$6,0,10*ROW('Sanitation Data'!E193))),'Data Summary'!CQ199="Yes"),OFFSET('Sanitation Data'!$E$6,0,10*ROW('Sanitation Data'!E193)),NA())</f>
        <v>#N/A</v>
      </c>
      <c r="AC199" s="299" t="e">
        <f ca="1">+IF(AND(ISNUMBER(OFFSET('Sanitation Data'!$E$10,0,10*ROW('Sanitation Data'!E193))),'Data Summary'!CR199="Yes"),OFFSET('Sanitation Data'!$E$10,0,10*ROW('Sanitation Data'!E193)),NA())</f>
        <v>#N/A</v>
      </c>
      <c r="AD199" s="299" t="e">
        <f ca="1">+IF(AND(ISNUMBER(OFFSET('Sanitation Data'!$E$11,0,10*ROW('Sanitation Data'!E193))),'Data Summary'!CS199="Yes"),OFFSET('Sanitation Data'!$E$11,0,10*ROW('Sanitation Data'!E193)),NA())</f>
        <v>#N/A</v>
      </c>
      <c r="AE199" s="299" t="e">
        <f ca="1">+IF(AND(ISNUMBER(OFFSET('Sanitation Data'!$E$12,0,10*ROW('Sanitation Data'!E193))),'Data Summary'!CT199="Yes"),OFFSET('Sanitation Data'!$E$12,0,10*ROW('Sanitation Data'!E193)),NA())</f>
        <v>#N/A</v>
      </c>
      <c r="AF199" s="299" t="e">
        <f ca="1">+IF(AND(ISNUMBER(OFFSET('Sanitation Data'!$F$4,0,10*ROW('Sanitation Data'!F193))),'Data Summary'!CU199="Yes"),100-OFFSET('Sanitation Data'!$F$4,0,10*ROW('Sanitation Data'!F193)),NA())</f>
        <v>#N/A</v>
      </c>
      <c r="AG199" s="299" t="e">
        <f ca="1">+IF(AND(ISNUMBER(OFFSET('Sanitation Data'!$F$6,0,10*ROW('Sanitation Data'!F193))),'Data Summary'!CV199="Yes"),OFFSET('Sanitation Data'!$F$6,0,10*ROW('Sanitation Data'!F193)),NA())</f>
        <v>#N/A</v>
      </c>
      <c r="AH199" s="299" t="e">
        <f ca="1">+IF(AND(ISNUMBER(OFFSET('Sanitation Data'!$F$10,0,10*ROW('Sanitation Data'!F193))),'Data Summary'!CW199="Yes"),OFFSET('Sanitation Data'!$F$10,0,10*ROW('Sanitation Data'!F193)),NA())</f>
        <v>#N/A</v>
      </c>
      <c r="AI199" s="299" t="e">
        <f ca="1">+IF(AND(ISNUMBER(OFFSET('Sanitation Data'!$F$11,0,10*ROW('Sanitation Data'!F193))),'Data Summary'!CX199="Yes"),OFFSET('Sanitation Data'!$F$11,0,10*ROW('Sanitation Data'!F193)),NA())</f>
        <v>#N/A</v>
      </c>
      <c r="AJ199" s="299" t="e">
        <f ca="1">+IF(AND(ISNUMBER(OFFSET('Sanitation Data'!$F$12,0,10*ROW('Sanitation Data'!F193))),'Data Summary'!CY199="Yes"),OFFSET('Sanitation Data'!$F$12,0,10*ROW('Sanitation Data'!F193)),NA())</f>
        <v>#N/A</v>
      </c>
      <c r="AK199" s="299" t="e">
        <f ca="1">+IF(AND(ISNUMBER(OFFSET('Sanitation Data'!$G$4,0,10*ROW('Sanitation Data'!G193))),'Data Summary'!CZ199="Yes"),100-OFFSET('Sanitation Data'!$G$4,0,10*ROW('Sanitation Data'!G193)),NA())</f>
        <v>#N/A</v>
      </c>
      <c r="AL199" s="299" t="e">
        <f ca="1">+IF(AND(ISNUMBER(OFFSET('Sanitation Data'!$G$6,0,10*ROW('Sanitation Data'!G193))),'Data Summary'!DA199="Yes"),OFFSET('Sanitation Data'!$G$6,0,10*ROW('Sanitation Data'!G193)),NA())</f>
        <v>#N/A</v>
      </c>
      <c r="AM199" s="299" t="e">
        <f ca="1">+IF(AND(ISNUMBER(OFFSET('Sanitation Data'!$G$10,0,10*ROW('Sanitation Data'!G193))),'Data Summary'!DB199="Yes"),OFFSET('Sanitation Data'!$G$10,0,10*ROW('Sanitation Data'!G193)),NA())</f>
        <v>#N/A</v>
      </c>
      <c r="AN199" s="299" t="e">
        <f ca="1">+IF(AND(ISNUMBER(OFFSET('Sanitation Data'!$G$11,0,10*ROW('Sanitation Data'!G193))),'Data Summary'!DC199="Yes"),OFFSET('Sanitation Data'!$G$11,0,10*ROW('Sanitation Data'!G193)),NA())</f>
        <v>#N/A</v>
      </c>
      <c r="AO199" s="299" t="e">
        <f ca="1">+IF(AND(ISNUMBER(OFFSET('Sanitation Data'!$G$12,0,10*ROW('Sanitation Data'!G193))),'Data Summary'!DD199="Yes"),OFFSET('Sanitation Data'!$G$12,0,10*ROW('Sanitation Data'!G193)),NA())</f>
        <v>#N/A</v>
      </c>
      <c r="AP199" s="299" t="e">
        <f ca="1">+IF(AND(ISNUMBER(OFFSET('Sanitation Data'!$H$4,0,10*ROW('Sanitation Data'!H193))),'Data Summary'!DE199="Yes"),100-OFFSET('Sanitation Data'!$H$4,0,10*ROW('Sanitation Data'!H193)),NA())</f>
        <v>#N/A</v>
      </c>
      <c r="AQ199" s="299" t="e">
        <f ca="1">+IF(AND(ISNUMBER(OFFSET('Sanitation Data'!$H$6,0,10*ROW('Sanitation Data'!H193))),'Data Summary'!DF199="Yes"),OFFSET('Sanitation Data'!$H$6,0,10*ROW('Sanitation Data'!H193)),NA())</f>
        <v>#N/A</v>
      </c>
      <c r="AR199" s="299" t="e">
        <f ca="1">+IF(AND(ISNUMBER(OFFSET('Sanitation Data'!$H$10,0,10*ROW('Sanitation Data'!H193))),'Data Summary'!DG199="Yes"),OFFSET('Sanitation Data'!$H$10,0,10*ROW('Sanitation Data'!H193)),NA())</f>
        <v>#N/A</v>
      </c>
      <c r="AS199" s="299" t="e">
        <f ca="1">+IF(AND(ISNUMBER(OFFSET('Sanitation Data'!$H$11,0,10*ROW('Sanitation Data'!H193))),'Data Summary'!DH199="Yes"),OFFSET('Sanitation Data'!$H$11,0,10*ROW('Sanitation Data'!H193)),NA())</f>
        <v>#N/A</v>
      </c>
      <c r="AT199" s="299" t="e">
        <f ca="1">+IF(AND(ISNUMBER(OFFSET('Sanitation Data'!$H$12,0,10*ROW('Sanitation Data'!H193))),'Data Summary'!DI199="Yes"),OFFSET('Sanitation Data'!$H$12,0,10*ROW('Sanitation Data'!H193)),NA())</f>
        <v>#N/A</v>
      </c>
      <c r="AU199" s="299" t="e">
        <f ca="1">+IF(AND(ISNUMBER(OFFSET('Sanitation Data'!$I$4,0,10*ROW('Sanitation Data'!I193))),'Data Summary'!DJ199="Yes"),100-OFFSET('Sanitation Data'!$I$4,0,10*ROW('Sanitation Data'!I193)),NA())</f>
        <v>#N/A</v>
      </c>
      <c r="AV199" s="299" t="e">
        <f ca="1">+IF(AND(ISNUMBER(OFFSET('Sanitation Data'!$I$6,0,10*ROW('Sanitation Data'!I193))),'Data Summary'!DK199="Yes"),OFFSET('Sanitation Data'!$I$6,0,10*ROW('Sanitation Data'!I193)),NA())</f>
        <v>#N/A</v>
      </c>
      <c r="AW199" s="299" t="e">
        <f ca="1">+IF(AND(ISNUMBER(OFFSET('Sanitation Data'!$I$10,0,10*ROW('Sanitation Data'!I193))),'Data Summary'!DL199="Yes"),OFFSET('Sanitation Data'!$I$10,0,10*ROW('Sanitation Data'!I193)),NA())</f>
        <v>#N/A</v>
      </c>
      <c r="AX199" s="299" t="e">
        <f ca="1">+IF(AND(ISNUMBER(OFFSET('Sanitation Data'!$I$11,0,10*ROW('Sanitation Data'!I193))),'Data Summary'!DM199="Yes"),OFFSET('Sanitation Data'!$I$11,0,10*ROW('Sanitation Data'!I193)),NA())</f>
        <v>#N/A</v>
      </c>
      <c r="AY199" s="299" t="e">
        <f ca="1">+IF(AND(ISNUMBER(OFFSET('Sanitation Data'!$I$12,0,10*ROW('Sanitation Data'!I193))),'Data Summary'!DN199="Yes"),OFFSET('Sanitation Data'!$I$12,0,10*ROW('Sanitation Data'!I193)),NA())</f>
        <v>#N/A</v>
      </c>
      <c r="AZ199" s="300" t="e">
        <f ca="1">+IF(AND(ISNUMBER(OFFSET('Hygiene Data'!$D$5,0,10*ROW('Hygiene Data'!D193))),'Data Summary'!DO199="Yes"),OFFSET('Hygiene Data'!$D$5,0,10*ROW('Hygiene Data'!D193)),NA())</f>
        <v>#N/A</v>
      </c>
      <c r="BA199" s="300" t="e">
        <f ca="1">+IF(AND(ISNUMBER(OFFSET('Hygiene Data'!$D$7,0,10*ROW('Hygiene Data'!D193))),'Data Summary'!DP199="Yes"),OFFSET('Hygiene Data'!$D$7,0,10*ROW('Hygiene Data'!D193)),NA())</f>
        <v>#N/A</v>
      </c>
      <c r="BB199" s="300" t="e">
        <f ca="1">+IF(AND(ISNUMBER(OFFSET('Hygiene Data'!$D$9,0,10*ROW('Hygiene Data'!D193))),'Data Summary'!DQ199="Yes"),OFFSET('Hygiene Data'!$D$9,0,10*ROW('Hygiene Data'!D193)),NA())</f>
        <v>#N/A</v>
      </c>
      <c r="BC199" s="300" t="e">
        <f ca="1">+IF(AND(ISNUMBER(OFFSET('Hygiene Data'!$E$5,0,10*ROW('Hygiene Data'!E193))),'Data Summary'!DR199="Yes"),OFFSET('Hygiene Data'!$E$5,0,10*ROW('Hygiene Data'!E193)),NA())</f>
        <v>#N/A</v>
      </c>
      <c r="BD199" s="300" t="e">
        <f ca="1">+IF(AND(ISNUMBER(OFFSET('Hygiene Data'!$E$7,0,10*ROW('Hygiene Data'!E193))),'Data Summary'!DS199="Yes"),OFFSET('Hygiene Data'!$E$7,0,10*ROW('Hygiene Data'!E193)),NA())</f>
        <v>#N/A</v>
      </c>
      <c r="BE199" s="300" t="e">
        <f ca="1">+IF(AND(ISNUMBER(OFFSET('Hygiene Data'!$E$9,0,10*ROW('Hygiene Data'!E193))),'Data Summary'!DT199="Yes"),OFFSET('Hygiene Data'!$E$9,0,10*ROW('Hygiene Data'!E193)),NA())</f>
        <v>#N/A</v>
      </c>
      <c r="BF199" s="300" t="e">
        <f ca="1">+IF(AND(ISNUMBER(OFFSET('Hygiene Data'!$F$5,0,10*ROW('Hygiene Data'!F193))),'Data Summary'!DU199="Yes"),OFFSET('Hygiene Data'!$F$5,0,10*ROW('Hygiene Data'!F193)),NA())</f>
        <v>#N/A</v>
      </c>
      <c r="BG199" s="300" t="e">
        <f ca="1">+IF(AND(ISNUMBER(OFFSET('Hygiene Data'!$F$7,0,10*ROW('Hygiene Data'!F193))),'Data Summary'!DV199="Yes"),OFFSET('Hygiene Data'!$F$7,0,10*ROW('Hygiene Data'!F193)),NA())</f>
        <v>#N/A</v>
      </c>
      <c r="BH199" s="300" t="e">
        <f ca="1">+IF(AND(ISNUMBER(OFFSET('Hygiene Data'!$F$9,0,10*ROW('Hygiene Data'!F193))),'Data Summary'!DW199="Yes"),OFFSET('Hygiene Data'!$F$9,0,10*ROW('Hygiene Data'!F193)),NA())</f>
        <v>#N/A</v>
      </c>
      <c r="BI199" s="300" t="e">
        <f ca="1">+IF(AND(ISNUMBER(OFFSET('Hygiene Data'!$G$5,0,10*ROW('Hygiene Data'!G193))),'Data Summary'!DX199="Yes"),OFFSET('Hygiene Data'!$G$5,0,10*ROW('Hygiene Data'!G193)),NA())</f>
        <v>#N/A</v>
      </c>
      <c r="BJ199" s="300" t="e">
        <f ca="1">+IF(AND(ISNUMBER(OFFSET('Hygiene Data'!$G$7,0,10*ROW('Hygiene Data'!G193))),'Data Summary'!DY199="Yes"),OFFSET('Hygiene Data'!$G$7,0,10*ROW('Hygiene Data'!G193)),NA())</f>
        <v>#N/A</v>
      </c>
      <c r="BK199" s="300" t="e">
        <f ca="1">+IF(AND(ISNUMBER(OFFSET('Hygiene Data'!$G$9,0,10*ROW('Hygiene Data'!G193))),'Data Summary'!DZ199="Yes"),OFFSET('Hygiene Data'!$G$9,0,10*ROW('Hygiene Data'!G193)),NA())</f>
        <v>#N/A</v>
      </c>
      <c r="BL199" s="300" t="e">
        <f ca="1">+IF(AND(ISNUMBER(OFFSET('Hygiene Data'!$H$5,0,10*ROW('Hygiene Data'!H193))),'Data Summary'!EA199="Yes"),OFFSET('Hygiene Data'!$H$5,0,10*ROW('Hygiene Data'!H193)),NA())</f>
        <v>#N/A</v>
      </c>
      <c r="BM199" s="300" t="e">
        <f ca="1">+IF(AND(ISNUMBER(OFFSET('Hygiene Data'!$H$7,0,10*ROW('Hygiene Data'!H193))),'Data Summary'!EB199="Yes"),OFFSET('Hygiene Data'!$H$7,0,10*ROW('Hygiene Data'!H193)),NA())</f>
        <v>#N/A</v>
      </c>
      <c r="BN199" s="300" t="e">
        <f ca="1">+IF(AND(ISNUMBER(OFFSET('Hygiene Data'!$H$9,0,10*ROW('Hygiene Data'!H193))),'Data Summary'!EC199="Yes"),OFFSET('Hygiene Data'!$H$9,0,10*ROW('Hygiene Data'!H193)),NA())</f>
        <v>#N/A</v>
      </c>
      <c r="BO199" s="300" t="e">
        <f ca="1">+IF(AND(ISNUMBER(OFFSET('Hygiene Data'!$I$5,0,10*ROW('Hygiene Data'!I193))),'Data Summary'!ED199="Yes"),OFFSET('Hygiene Data'!$I$5,0,10*ROW('Hygiene Data'!I193)),NA())</f>
        <v>#N/A</v>
      </c>
      <c r="BP199" s="300" t="e">
        <f ca="1">+IF(AND(ISNUMBER(OFFSET('Hygiene Data'!$I$7,0,10*ROW('Hygiene Data'!I193))),'Data Summary'!EE199="Yes"),OFFSET('Hygiene Data'!$I$7,0,10*ROW('Hygiene Data'!I193)),NA())</f>
        <v>#N/A</v>
      </c>
      <c r="BQ199" s="300" t="e">
        <f ca="1">+IF(AND(ISNUMBER(OFFSET('Hygiene Data'!$I$9,0,10*ROW('Hygiene Data'!I193))),'Data Summary'!EF199="Yes"),OFFSET('Hygiene Data'!$I$9,0,10*ROW('Hygiene Data'!I193)),NA())</f>
        <v>#N/A</v>
      </c>
    </row>
    <row r="200" spans="1:69" x14ac:dyDescent="0.2">
      <c r="A200" s="296" t="e">
        <f ca="1">+RIGHT('Data Summary'!A200,LEN('Data Summary'!A200)-9)</f>
        <v>#VALUE!</v>
      </c>
      <c r="B200" s="270" t="str">
        <f ca="1">+IF(ISTEXT('Data Summary'!B200),'Data Summary'!B200,"")</f>
        <v/>
      </c>
      <c r="C200" s="297" t="e">
        <f ca="1">+VALUE('Data Summary'!C200)</f>
        <v>#VALUE!</v>
      </c>
      <c r="D200" s="298" t="e">
        <f ca="1">+IF(AND(ISNUMBER(OFFSET('Water Data'!$D$4,0,10*ROW('Water Data'!D194))),'Data Summary'!BS200="Yes"),100-OFFSET('Water Data'!$D$4,0,10*ROW('Water Data'!D194)),NA())</f>
        <v>#N/A</v>
      </c>
      <c r="E200" s="298" t="e">
        <f ca="1">+IF(AND(ISNUMBER(OFFSET('Water Data'!$D$6,0,10*ROW('Water Data'!D194))),'Data Summary'!BT200="Yes"),OFFSET('Water Data'!$D$6,0,10*ROW('Water Data'!D194)),NA())</f>
        <v>#N/A</v>
      </c>
      <c r="F200" s="298" t="e">
        <f ca="1">+IF(AND(ISNUMBER(OFFSET('Water Data'!$D$9,0,10*ROW('Water Data'!D194))),'Data Summary'!BU200="Yes"),OFFSET('Water Data'!$D$9,0,10*ROW('Water Data'!D194)),NA())</f>
        <v>#N/A</v>
      </c>
      <c r="G200" s="298" t="e">
        <f ca="1">+IF(AND(ISNUMBER(OFFSET('Water Data'!$E$4,0,10*ROW('Water Data'!E194))),'Data Summary'!BV200="Yes"),100-OFFSET('Water Data'!$E$4,0,10*ROW('Water Data'!E194)),NA())</f>
        <v>#N/A</v>
      </c>
      <c r="H200" s="298" t="e">
        <f ca="1">+IF(AND(ISNUMBER(OFFSET('Water Data'!$E$6,0,10*ROW('Water Data'!E194))),'Data Summary'!BW200="Yes"),OFFSET('Water Data'!$E$6,0,10*ROW('Water Data'!E194)),NA())</f>
        <v>#N/A</v>
      </c>
      <c r="I200" s="298" t="e">
        <f ca="1">+IF(AND(ISNUMBER(OFFSET('Water Data'!$E$9,0,10*ROW('Water Data'!E194))),'Data Summary'!BX200="Yes"),OFFSET('Water Data'!$E$9,0,10*ROW('Water Data'!E194)),NA())</f>
        <v>#N/A</v>
      </c>
      <c r="J200" s="298" t="e">
        <f ca="1">+IF(AND(ISNUMBER(OFFSET('Water Data'!$F$4,0,10*ROW('Water Data'!F194))),'Data Summary'!BY200="Yes"),100-OFFSET('Water Data'!$F$4,0,10*ROW('Water Data'!F194)),NA())</f>
        <v>#N/A</v>
      </c>
      <c r="K200" s="298" t="e">
        <f ca="1">+IF(AND(ISNUMBER(OFFSET('Water Data'!$F$6,0,10*ROW('Water Data'!F194))),'Data Summary'!BZ200="Yes"),OFFSET('Water Data'!$F$6,0,10*ROW('Water Data'!F194)),NA())</f>
        <v>#N/A</v>
      </c>
      <c r="L200" s="298" t="e">
        <f ca="1">+IF(AND(ISNUMBER(OFFSET('Water Data'!$F$9,0,10*ROW('Water Data'!F194))),'Data Summary'!CA200="Yes"),OFFSET('Water Data'!$F$9,0,10*ROW('Water Data'!F194)),NA())</f>
        <v>#N/A</v>
      </c>
      <c r="M200" s="298" t="e">
        <f ca="1">+IF(AND(ISNUMBER(OFFSET('Water Data'!$G$4,0,10*ROW('Water Data'!G194))),'Data Summary'!CB200="Yes"),100-OFFSET('Water Data'!$G$4,0,10*ROW('Water Data'!G194)),NA())</f>
        <v>#N/A</v>
      </c>
      <c r="N200" s="298" t="e">
        <f ca="1">+IF(AND(ISNUMBER(OFFSET('Water Data'!$G$6,0,10*ROW('Water Data'!G194))),'Data Summary'!CC200="Yes"),OFFSET('Water Data'!$G$6,0,10*ROW('Water Data'!G194)),NA())</f>
        <v>#N/A</v>
      </c>
      <c r="O200" s="298" t="e">
        <f ca="1">+IF(AND(ISNUMBER(OFFSET('Water Data'!$G$9,0,10*ROW('Water Data'!G194))),'Data Summary'!CD200="Yes"),OFFSET('Water Data'!$G$9,0,10*ROW('Water Data'!G194)),NA())</f>
        <v>#N/A</v>
      </c>
      <c r="P200" s="298" t="e">
        <f ca="1">+IF(AND(ISNUMBER(OFFSET('Water Data'!$H$4,0,10*ROW('Water Data'!H194))),'Data Summary'!CE200="Yes"),100-OFFSET('Water Data'!$H$4,0,10*ROW('Water Data'!H194)),NA())</f>
        <v>#N/A</v>
      </c>
      <c r="Q200" s="298" t="e">
        <f ca="1">+IF(AND(ISNUMBER(OFFSET('Water Data'!$H$6,0,10*ROW('Water Data'!H194))),'Data Summary'!CF200="Yes"),OFFSET('Water Data'!$H$6,0,10*ROW('Water Data'!H194)),NA())</f>
        <v>#N/A</v>
      </c>
      <c r="R200" s="298" t="e">
        <f ca="1">+IF(AND(ISNUMBER(OFFSET('Water Data'!$H$9,0,10*ROW('Water Data'!H194))),'Data Summary'!CG200="Yes"),OFFSET('Water Data'!$H$9,0,10*ROW('Water Data'!H194)),NA())</f>
        <v>#N/A</v>
      </c>
      <c r="S200" s="298" t="e">
        <f ca="1">+IF(AND(ISNUMBER(OFFSET('Water Data'!$I$4,0,10*ROW('Water Data'!I194))),'Data Summary'!CH200="Yes"),100-OFFSET('Water Data'!$I$4,0,10*ROW('Water Data'!I194)),NA())</f>
        <v>#N/A</v>
      </c>
      <c r="T200" s="298" t="e">
        <f ca="1">+IF(AND(ISNUMBER(OFFSET('Water Data'!$I$6,0,10*ROW('Water Data'!I194))),'Data Summary'!CI200="Yes"),OFFSET('Water Data'!$I$6,0,10*ROW('Water Data'!I194)),NA())</f>
        <v>#N/A</v>
      </c>
      <c r="U200" s="298" t="e">
        <f ca="1">+IF(AND(ISNUMBER(OFFSET('Water Data'!$I$9,0,10*ROW('Water Data'!I194))),'Data Summary'!CJ200="Yes"),OFFSET('Water Data'!$I$9,0,10*ROW('Water Data'!I194)),NA())</f>
        <v>#N/A</v>
      </c>
      <c r="V200" s="299" t="e">
        <f ca="1">+IF(AND(ISNUMBER(OFFSET('Sanitation Data'!$D$4,0,10*ROW('Sanitation Data'!D194))),'Data Summary'!CK200="Yes"),100-OFFSET('Sanitation Data'!$D$4,0,10*ROW('Sanitation Data'!D194)),NA())</f>
        <v>#N/A</v>
      </c>
      <c r="W200" s="299" t="e">
        <f ca="1">+IF(AND(ISNUMBER(OFFSET('Sanitation Data'!$D$6,0,10*ROW('Sanitation Data'!D194))),'Data Summary'!CL200="Yes"),OFFSET('Sanitation Data'!$D$6,0,10*ROW('Sanitation Data'!D194)),NA())</f>
        <v>#N/A</v>
      </c>
      <c r="X200" s="299" t="e">
        <f ca="1">+IF(AND(ISNUMBER(OFFSET('Sanitation Data'!$D$10,0,10*ROW('Sanitation Data'!D194))),'Data Summary'!CM200="Yes"),OFFSET('Sanitation Data'!$D$10,0,10*ROW('Sanitation Data'!D194)),NA())</f>
        <v>#N/A</v>
      </c>
      <c r="Y200" s="299" t="e">
        <f ca="1">+IF(AND(ISNUMBER(OFFSET('Sanitation Data'!$D$11,0,10*ROW('Sanitation Data'!D194))),'Data Summary'!CN200="Yes"),OFFSET('Sanitation Data'!$D$11,0,10*ROW('Sanitation Data'!D194)),NA())</f>
        <v>#N/A</v>
      </c>
      <c r="Z200" s="299" t="e">
        <f ca="1">+IF(AND(ISNUMBER(OFFSET('Sanitation Data'!$D$12,0,10*ROW('Sanitation Data'!D194))),'Data Summary'!CO200="Yes"),OFFSET('Sanitation Data'!$D$12,0,10*ROW('Sanitation Data'!D194)),NA())</f>
        <v>#N/A</v>
      </c>
      <c r="AA200" s="299" t="e">
        <f ca="1">+IF(AND(ISNUMBER(OFFSET('Sanitation Data'!$E$4,0,10*ROW('Sanitation Data'!E194))),'Data Summary'!CP200="Yes"),100-OFFSET('Sanitation Data'!$E$4,0,10*ROW('Sanitation Data'!E194)),NA())</f>
        <v>#N/A</v>
      </c>
      <c r="AB200" s="299" t="e">
        <f ca="1">+IF(AND(ISNUMBER(OFFSET('Sanitation Data'!$E$6,0,10*ROW('Sanitation Data'!E194))),'Data Summary'!CQ200="Yes"),OFFSET('Sanitation Data'!$E$6,0,10*ROW('Sanitation Data'!E194)),NA())</f>
        <v>#N/A</v>
      </c>
      <c r="AC200" s="299" t="e">
        <f ca="1">+IF(AND(ISNUMBER(OFFSET('Sanitation Data'!$E$10,0,10*ROW('Sanitation Data'!E194))),'Data Summary'!CR200="Yes"),OFFSET('Sanitation Data'!$E$10,0,10*ROW('Sanitation Data'!E194)),NA())</f>
        <v>#N/A</v>
      </c>
      <c r="AD200" s="299" t="e">
        <f ca="1">+IF(AND(ISNUMBER(OFFSET('Sanitation Data'!$E$11,0,10*ROW('Sanitation Data'!E194))),'Data Summary'!CS200="Yes"),OFFSET('Sanitation Data'!$E$11,0,10*ROW('Sanitation Data'!E194)),NA())</f>
        <v>#N/A</v>
      </c>
      <c r="AE200" s="299" t="e">
        <f ca="1">+IF(AND(ISNUMBER(OFFSET('Sanitation Data'!$E$12,0,10*ROW('Sanitation Data'!E194))),'Data Summary'!CT200="Yes"),OFFSET('Sanitation Data'!$E$12,0,10*ROW('Sanitation Data'!E194)),NA())</f>
        <v>#N/A</v>
      </c>
      <c r="AF200" s="299" t="e">
        <f ca="1">+IF(AND(ISNUMBER(OFFSET('Sanitation Data'!$F$4,0,10*ROW('Sanitation Data'!F194))),'Data Summary'!CU200="Yes"),100-OFFSET('Sanitation Data'!$F$4,0,10*ROW('Sanitation Data'!F194)),NA())</f>
        <v>#N/A</v>
      </c>
      <c r="AG200" s="299" t="e">
        <f ca="1">+IF(AND(ISNUMBER(OFFSET('Sanitation Data'!$F$6,0,10*ROW('Sanitation Data'!F194))),'Data Summary'!CV200="Yes"),OFFSET('Sanitation Data'!$F$6,0,10*ROW('Sanitation Data'!F194)),NA())</f>
        <v>#N/A</v>
      </c>
      <c r="AH200" s="299" t="e">
        <f ca="1">+IF(AND(ISNUMBER(OFFSET('Sanitation Data'!$F$10,0,10*ROW('Sanitation Data'!F194))),'Data Summary'!CW200="Yes"),OFFSET('Sanitation Data'!$F$10,0,10*ROW('Sanitation Data'!F194)),NA())</f>
        <v>#N/A</v>
      </c>
      <c r="AI200" s="299" t="e">
        <f ca="1">+IF(AND(ISNUMBER(OFFSET('Sanitation Data'!$F$11,0,10*ROW('Sanitation Data'!F194))),'Data Summary'!CX200="Yes"),OFFSET('Sanitation Data'!$F$11,0,10*ROW('Sanitation Data'!F194)),NA())</f>
        <v>#N/A</v>
      </c>
      <c r="AJ200" s="299" t="e">
        <f ca="1">+IF(AND(ISNUMBER(OFFSET('Sanitation Data'!$F$12,0,10*ROW('Sanitation Data'!F194))),'Data Summary'!CY200="Yes"),OFFSET('Sanitation Data'!$F$12,0,10*ROW('Sanitation Data'!F194)),NA())</f>
        <v>#N/A</v>
      </c>
      <c r="AK200" s="299" t="e">
        <f ca="1">+IF(AND(ISNUMBER(OFFSET('Sanitation Data'!$G$4,0,10*ROW('Sanitation Data'!G194))),'Data Summary'!CZ200="Yes"),100-OFFSET('Sanitation Data'!$G$4,0,10*ROW('Sanitation Data'!G194)),NA())</f>
        <v>#N/A</v>
      </c>
      <c r="AL200" s="299" t="e">
        <f ca="1">+IF(AND(ISNUMBER(OFFSET('Sanitation Data'!$G$6,0,10*ROW('Sanitation Data'!G194))),'Data Summary'!DA200="Yes"),OFFSET('Sanitation Data'!$G$6,0,10*ROW('Sanitation Data'!G194)),NA())</f>
        <v>#N/A</v>
      </c>
      <c r="AM200" s="299" t="e">
        <f ca="1">+IF(AND(ISNUMBER(OFFSET('Sanitation Data'!$G$10,0,10*ROW('Sanitation Data'!G194))),'Data Summary'!DB200="Yes"),OFFSET('Sanitation Data'!$G$10,0,10*ROW('Sanitation Data'!G194)),NA())</f>
        <v>#N/A</v>
      </c>
      <c r="AN200" s="299" t="e">
        <f ca="1">+IF(AND(ISNUMBER(OFFSET('Sanitation Data'!$G$11,0,10*ROW('Sanitation Data'!G194))),'Data Summary'!DC200="Yes"),OFFSET('Sanitation Data'!$G$11,0,10*ROW('Sanitation Data'!G194)),NA())</f>
        <v>#N/A</v>
      </c>
      <c r="AO200" s="299" t="e">
        <f ca="1">+IF(AND(ISNUMBER(OFFSET('Sanitation Data'!$G$12,0,10*ROW('Sanitation Data'!G194))),'Data Summary'!DD200="Yes"),OFFSET('Sanitation Data'!$G$12,0,10*ROW('Sanitation Data'!G194)),NA())</f>
        <v>#N/A</v>
      </c>
      <c r="AP200" s="299" t="e">
        <f ca="1">+IF(AND(ISNUMBER(OFFSET('Sanitation Data'!$H$4,0,10*ROW('Sanitation Data'!H194))),'Data Summary'!DE200="Yes"),100-OFFSET('Sanitation Data'!$H$4,0,10*ROW('Sanitation Data'!H194)),NA())</f>
        <v>#N/A</v>
      </c>
      <c r="AQ200" s="299" t="e">
        <f ca="1">+IF(AND(ISNUMBER(OFFSET('Sanitation Data'!$H$6,0,10*ROW('Sanitation Data'!H194))),'Data Summary'!DF200="Yes"),OFFSET('Sanitation Data'!$H$6,0,10*ROW('Sanitation Data'!H194)),NA())</f>
        <v>#N/A</v>
      </c>
      <c r="AR200" s="299" t="e">
        <f ca="1">+IF(AND(ISNUMBER(OFFSET('Sanitation Data'!$H$10,0,10*ROW('Sanitation Data'!H194))),'Data Summary'!DG200="Yes"),OFFSET('Sanitation Data'!$H$10,0,10*ROW('Sanitation Data'!H194)),NA())</f>
        <v>#N/A</v>
      </c>
      <c r="AS200" s="299" t="e">
        <f ca="1">+IF(AND(ISNUMBER(OFFSET('Sanitation Data'!$H$11,0,10*ROW('Sanitation Data'!H194))),'Data Summary'!DH200="Yes"),OFFSET('Sanitation Data'!$H$11,0,10*ROW('Sanitation Data'!H194)),NA())</f>
        <v>#N/A</v>
      </c>
      <c r="AT200" s="299" t="e">
        <f ca="1">+IF(AND(ISNUMBER(OFFSET('Sanitation Data'!$H$12,0,10*ROW('Sanitation Data'!H194))),'Data Summary'!DI200="Yes"),OFFSET('Sanitation Data'!$H$12,0,10*ROW('Sanitation Data'!H194)),NA())</f>
        <v>#N/A</v>
      </c>
      <c r="AU200" s="299" t="e">
        <f ca="1">+IF(AND(ISNUMBER(OFFSET('Sanitation Data'!$I$4,0,10*ROW('Sanitation Data'!I194))),'Data Summary'!DJ200="Yes"),100-OFFSET('Sanitation Data'!$I$4,0,10*ROW('Sanitation Data'!I194)),NA())</f>
        <v>#N/A</v>
      </c>
      <c r="AV200" s="299" t="e">
        <f ca="1">+IF(AND(ISNUMBER(OFFSET('Sanitation Data'!$I$6,0,10*ROW('Sanitation Data'!I194))),'Data Summary'!DK200="Yes"),OFFSET('Sanitation Data'!$I$6,0,10*ROW('Sanitation Data'!I194)),NA())</f>
        <v>#N/A</v>
      </c>
      <c r="AW200" s="299" t="e">
        <f ca="1">+IF(AND(ISNUMBER(OFFSET('Sanitation Data'!$I$10,0,10*ROW('Sanitation Data'!I194))),'Data Summary'!DL200="Yes"),OFFSET('Sanitation Data'!$I$10,0,10*ROW('Sanitation Data'!I194)),NA())</f>
        <v>#N/A</v>
      </c>
      <c r="AX200" s="299" t="e">
        <f ca="1">+IF(AND(ISNUMBER(OFFSET('Sanitation Data'!$I$11,0,10*ROW('Sanitation Data'!I194))),'Data Summary'!DM200="Yes"),OFFSET('Sanitation Data'!$I$11,0,10*ROW('Sanitation Data'!I194)),NA())</f>
        <v>#N/A</v>
      </c>
      <c r="AY200" s="299" t="e">
        <f ca="1">+IF(AND(ISNUMBER(OFFSET('Sanitation Data'!$I$12,0,10*ROW('Sanitation Data'!I194))),'Data Summary'!DN200="Yes"),OFFSET('Sanitation Data'!$I$12,0,10*ROW('Sanitation Data'!I194)),NA())</f>
        <v>#N/A</v>
      </c>
      <c r="AZ200" s="300" t="e">
        <f ca="1">+IF(AND(ISNUMBER(OFFSET('Hygiene Data'!$D$5,0,10*ROW('Hygiene Data'!D194))),'Data Summary'!DO200="Yes"),OFFSET('Hygiene Data'!$D$5,0,10*ROW('Hygiene Data'!D194)),NA())</f>
        <v>#N/A</v>
      </c>
      <c r="BA200" s="300" t="e">
        <f ca="1">+IF(AND(ISNUMBER(OFFSET('Hygiene Data'!$D$7,0,10*ROW('Hygiene Data'!D194))),'Data Summary'!DP200="Yes"),OFFSET('Hygiene Data'!$D$7,0,10*ROW('Hygiene Data'!D194)),NA())</f>
        <v>#N/A</v>
      </c>
      <c r="BB200" s="300" t="e">
        <f ca="1">+IF(AND(ISNUMBER(OFFSET('Hygiene Data'!$D$9,0,10*ROW('Hygiene Data'!D194))),'Data Summary'!DQ200="Yes"),OFFSET('Hygiene Data'!$D$9,0,10*ROW('Hygiene Data'!D194)),NA())</f>
        <v>#N/A</v>
      </c>
      <c r="BC200" s="300" t="e">
        <f ca="1">+IF(AND(ISNUMBER(OFFSET('Hygiene Data'!$E$5,0,10*ROW('Hygiene Data'!E194))),'Data Summary'!DR200="Yes"),OFFSET('Hygiene Data'!$E$5,0,10*ROW('Hygiene Data'!E194)),NA())</f>
        <v>#N/A</v>
      </c>
      <c r="BD200" s="300" t="e">
        <f ca="1">+IF(AND(ISNUMBER(OFFSET('Hygiene Data'!$E$7,0,10*ROW('Hygiene Data'!E194))),'Data Summary'!DS200="Yes"),OFFSET('Hygiene Data'!$E$7,0,10*ROW('Hygiene Data'!E194)),NA())</f>
        <v>#N/A</v>
      </c>
      <c r="BE200" s="300" t="e">
        <f ca="1">+IF(AND(ISNUMBER(OFFSET('Hygiene Data'!$E$9,0,10*ROW('Hygiene Data'!E194))),'Data Summary'!DT200="Yes"),OFFSET('Hygiene Data'!$E$9,0,10*ROW('Hygiene Data'!E194)),NA())</f>
        <v>#N/A</v>
      </c>
      <c r="BF200" s="300" t="e">
        <f ca="1">+IF(AND(ISNUMBER(OFFSET('Hygiene Data'!$F$5,0,10*ROW('Hygiene Data'!F194))),'Data Summary'!DU200="Yes"),OFFSET('Hygiene Data'!$F$5,0,10*ROW('Hygiene Data'!F194)),NA())</f>
        <v>#N/A</v>
      </c>
      <c r="BG200" s="300" t="e">
        <f ca="1">+IF(AND(ISNUMBER(OFFSET('Hygiene Data'!$F$7,0,10*ROW('Hygiene Data'!F194))),'Data Summary'!DV200="Yes"),OFFSET('Hygiene Data'!$F$7,0,10*ROW('Hygiene Data'!F194)),NA())</f>
        <v>#N/A</v>
      </c>
      <c r="BH200" s="300" t="e">
        <f ca="1">+IF(AND(ISNUMBER(OFFSET('Hygiene Data'!$F$9,0,10*ROW('Hygiene Data'!F194))),'Data Summary'!DW200="Yes"),OFFSET('Hygiene Data'!$F$9,0,10*ROW('Hygiene Data'!F194)),NA())</f>
        <v>#N/A</v>
      </c>
      <c r="BI200" s="300" t="e">
        <f ca="1">+IF(AND(ISNUMBER(OFFSET('Hygiene Data'!$G$5,0,10*ROW('Hygiene Data'!G194))),'Data Summary'!DX200="Yes"),OFFSET('Hygiene Data'!$G$5,0,10*ROW('Hygiene Data'!G194)),NA())</f>
        <v>#N/A</v>
      </c>
      <c r="BJ200" s="300" t="e">
        <f ca="1">+IF(AND(ISNUMBER(OFFSET('Hygiene Data'!$G$7,0,10*ROW('Hygiene Data'!G194))),'Data Summary'!DY200="Yes"),OFFSET('Hygiene Data'!$G$7,0,10*ROW('Hygiene Data'!G194)),NA())</f>
        <v>#N/A</v>
      </c>
      <c r="BK200" s="300" t="e">
        <f ca="1">+IF(AND(ISNUMBER(OFFSET('Hygiene Data'!$G$9,0,10*ROW('Hygiene Data'!G194))),'Data Summary'!DZ200="Yes"),OFFSET('Hygiene Data'!$G$9,0,10*ROW('Hygiene Data'!G194)),NA())</f>
        <v>#N/A</v>
      </c>
      <c r="BL200" s="300" t="e">
        <f ca="1">+IF(AND(ISNUMBER(OFFSET('Hygiene Data'!$H$5,0,10*ROW('Hygiene Data'!H194))),'Data Summary'!EA200="Yes"),OFFSET('Hygiene Data'!$H$5,0,10*ROW('Hygiene Data'!H194)),NA())</f>
        <v>#N/A</v>
      </c>
      <c r="BM200" s="300" t="e">
        <f ca="1">+IF(AND(ISNUMBER(OFFSET('Hygiene Data'!$H$7,0,10*ROW('Hygiene Data'!H194))),'Data Summary'!EB200="Yes"),OFFSET('Hygiene Data'!$H$7,0,10*ROW('Hygiene Data'!H194)),NA())</f>
        <v>#N/A</v>
      </c>
      <c r="BN200" s="300" t="e">
        <f ca="1">+IF(AND(ISNUMBER(OFFSET('Hygiene Data'!$H$9,0,10*ROW('Hygiene Data'!H194))),'Data Summary'!EC200="Yes"),OFFSET('Hygiene Data'!$H$9,0,10*ROW('Hygiene Data'!H194)),NA())</f>
        <v>#N/A</v>
      </c>
      <c r="BO200" s="300" t="e">
        <f ca="1">+IF(AND(ISNUMBER(OFFSET('Hygiene Data'!$I$5,0,10*ROW('Hygiene Data'!I194))),'Data Summary'!ED200="Yes"),OFFSET('Hygiene Data'!$I$5,0,10*ROW('Hygiene Data'!I194)),NA())</f>
        <v>#N/A</v>
      </c>
      <c r="BP200" s="300" t="e">
        <f ca="1">+IF(AND(ISNUMBER(OFFSET('Hygiene Data'!$I$7,0,10*ROW('Hygiene Data'!I194))),'Data Summary'!EE200="Yes"),OFFSET('Hygiene Data'!$I$7,0,10*ROW('Hygiene Data'!I194)),NA())</f>
        <v>#N/A</v>
      </c>
      <c r="BQ200" s="300" t="e">
        <f ca="1">+IF(AND(ISNUMBER(OFFSET('Hygiene Data'!$I$9,0,10*ROW('Hygiene Data'!I194))),'Data Summary'!EF200="Yes"),OFFSET('Hygiene Data'!$I$9,0,10*ROW('Hygiene Data'!I194)),NA())</f>
        <v>#N/A</v>
      </c>
    </row>
    <row r="201" spans="1:69" x14ac:dyDescent="0.2">
      <c r="A201" s="296" t="e">
        <f ca="1">+RIGHT('Data Summary'!A201,LEN('Data Summary'!A201)-9)</f>
        <v>#VALUE!</v>
      </c>
      <c r="B201" s="270" t="str">
        <f ca="1">+IF(ISTEXT('Data Summary'!B201),'Data Summary'!B201,"")</f>
        <v/>
      </c>
      <c r="C201" s="297" t="e">
        <f ca="1">+VALUE('Data Summary'!C201)</f>
        <v>#VALUE!</v>
      </c>
      <c r="D201" s="298" t="e">
        <f ca="1">+IF(AND(ISNUMBER(OFFSET('Water Data'!$D$4,0,10*ROW('Water Data'!D195))),'Data Summary'!BS201="Yes"),100-OFFSET('Water Data'!$D$4,0,10*ROW('Water Data'!D195)),NA())</f>
        <v>#N/A</v>
      </c>
      <c r="E201" s="298" t="e">
        <f ca="1">+IF(AND(ISNUMBER(OFFSET('Water Data'!$D$6,0,10*ROW('Water Data'!D195))),'Data Summary'!BT201="Yes"),OFFSET('Water Data'!$D$6,0,10*ROW('Water Data'!D195)),NA())</f>
        <v>#N/A</v>
      </c>
      <c r="F201" s="298" t="e">
        <f ca="1">+IF(AND(ISNUMBER(OFFSET('Water Data'!$D$9,0,10*ROW('Water Data'!D195))),'Data Summary'!BU201="Yes"),OFFSET('Water Data'!$D$9,0,10*ROW('Water Data'!D195)),NA())</f>
        <v>#N/A</v>
      </c>
      <c r="G201" s="298" t="e">
        <f ca="1">+IF(AND(ISNUMBER(OFFSET('Water Data'!$E$4,0,10*ROW('Water Data'!E195))),'Data Summary'!BV201="Yes"),100-OFFSET('Water Data'!$E$4,0,10*ROW('Water Data'!E195)),NA())</f>
        <v>#N/A</v>
      </c>
      <c r="H201" s="298" t="e">
        <f ca="1">+IF(AND(ISNUMBER(OFFSET('Water Data'!$E$6,0,10*ROW('Water Data'!E195))),'Data Summary'!BW201="Yes"),OFFSET('Water Data'!$E$6,0,10*ROW('Water Data'!E195)),NA())</f>
        <v>#N/A</v>
      </c>
      <c r="I201" s="298" t="e">
        <f ca="1">+IF(AND(ISNUMBER(OFFSET('Water Data'!$E$9,0,10*ROW('Water Data'!E195))),'Data Summary'!BX201="Yes"),OFFSET('Water Data'!$E$9,0,10*ROW('Water Data'!E195)),NA())</f>
        <v>#N/A</v>
      </c>
      <c r="J201" s="298" t="e">
        <f ca="1">+IF(AND(ISNUMBER(OFFSET('Water Data'!$F$4,0,10*ROW('Water Data'!F195))),'Data Summary'!BY201="Yes"),100-OFFSET('Water Data'!$F$4,0,10*ROW('Water Data'!F195)),NA())</f>
        <v>#N/A</v>
      </c>
      <c r="K201" s="298" t="e">
        <f ca="1">+IF(AND(ISNUMBER(OFFSET('Water Data'!$F$6,0,10*ROW('Water Data'!F195))),'Data Summary'!BZ201="Yes"),OFFSET('Water Data'!$F$6,0,10*ROW('Water Data'!F195)),NA())</f>
        <v>#N/A</v>
      </c>
      <c r="L201" s="298" t="e">
        <f ca="1">+IF(AND(ISNUMBER(OFFSET('Water Data'!$F$9,0,10*ROW('Water Data'!F195))),'Data Summary'!CA201="Yes"),OFFSET('Water Data'!$F$9,0,10*ROW('Water Data'!F195)),NA())</f>
        <v>#N/A</v>
      </c>
      <c r="M201" s="298" t="e">
        <f ca="1">+IF(AND(ISNUMBER(OFFSET('Water Data'!$G$4,0,10*ROW('Water Data'!G195))),'Data Summary'!CB201="Yes"),100-OFFSET('Water Data'!$G$4,0,10*ROW('Water Data'!G195)),NA())</f>
        <v>#N/A</v>
      </c>
      <c r="N201" s="298" t="e">
        <f ca="1">+IF(AND(ISNUMBER(OFFSET('Water Data'!$G$6,0,10*ROW('Water Data'!G195))),'Data Summary'!CC201="Yes"),OFFSET('Water Data'!$G$6,0,10*ROW('Water Data'!G195)),NA())</f>
        <v>#N/A</v>
      </c>
      <c r="O201" s="298" t="e">
        <f ca="1">+IF(AND(ISNUMBER(OFFSET('Water Data'!$G$9,0,10*ROW('Water Data'!G195))),'Data Summary'!CD201="Yes"),OFFSET('Water Data'!$G$9,0,10*ROW('Water Data'!G195)),NA())</f>
        <v>#N/A</v>
      </c>
      <c r="P201" s="298" t="e">
        <f ca="1">+IF(AND(ISNUMBER(OFFSET('Water Data'!$H$4,0,10*ROW('Water Data'!H195))),'Data Summary'!CE201="Yes"),100-OFFSET('Water Data'!$H$4,0,10*ROW('Water Data'!H195)),NA())</f>
        <v>#N/A</v>
      </c>
      <c r="Q201" s="298" t="e">
        <f ca="1">+IF(AND(ISNUMBER(OFFSET('Water Data'!$H$6,0,10*ROW('Water Data'!H195))),'Data Summary'!CF201="Yes"),OFFSET('Water Data'!$H$6,0,10*ROW('Water Data'!H195)),NA())</f>
        <v>#N/A</v>
      </c>
      <c r="R201" s="298" t="e">
        <f ca="1">+IF(AND(ISNUMBER(OFFSET('Water Data'!$H$9,0,10*ROW('Water Data'!H195))),'Data Summary'!CG201="Yes"),OFFSET('Water Data'!$H$9,0,10*ROW('Water Data'!H195)),NA())</f>
        <v>#N/A</v>
      </c>
      <c r="S201" s="298" t="e">
        <f ca="1">+IF(AND(ISNUMBER(OFFSET('Water Data'!$I$4,0,10*ROW('Water Data'!I195))),'Data Summary'!CH201="Yes"),100-OFFSET('Water Data'!$I$4,0,10*ROW('Water Data'!I195)),NA())</f>
        <v>#N/A</v>
      </c>
      <c r="T201" s="298" t="e">
        <f ca="1">+IF(AND(ISNUMBER(OFFSET('Water Data'!$I$6,0,10*ROW('Water Data'!I195))),'Data Summary'!CI201="Yes"),OFFSET('Water Data'!$I$6,0,10*ROW('Water Data'!I195)),NA())</f>
        <v>#N/A</v>
      </c>
      <c r="U201" s="298" t="e">
        <f ca="1">+IF(AND(ISNUMBER(OFFSET('Water Data'!$I$9,0,10*ROW('Water Data'!I195))),'Data Summary'!CJ201="Yes"),OFFSET('Water Data'!$I$9,0,10*ROW('Water Data'!I195)),NA())</f>
        <v>#N/A</v>
      </c>
      <c r="V201" s="299" t="e">
        <f ca="1">+IF(AND(ISNUMBER(OFFSET('Sanitation Data'!$D$4,0,10*ROW('Sanitation Data'!D195))),'Data Summary'!CK201="Yes"),100-OFFSET('Sanitation Data'!$D$4,0,10*ROW('Sanitation Data'!D195)),NA())</f>
        <v>#N/A</v>
      </c>
      <c r="W201" s="299" t="e">
        <f ca="1">+IF(AND(ISNUMBER(OFFSET('Sanitation Data'!$D$6,0,10*ROW('Sanitation Data'!D195))),'Data Summary'!CL201="Yes"),OFFSET('Sanitation Data'!$D$6,0,10*ROW('Sanitation Data'!D195)),NA())</f>
        <v>#N/A</v>
      </c>
      <c r="X201" s="299" t="e">
        <f ca="1">+IF(AND(ISNUMBER(OFFSET('Sanitation Data'!$D$10,0,10*ROW('Sanitation Data'!D195))),'Data Summary'!CM201="Yes"),OFFSET('Sanitation Data'!$D$10,0,10*ROW('Sanitation Data'!D195)),NA())</f>
        <v>#N/A</v>
      </c>
      <c r="Y201" s="299" t="e">
        <f ca="1">+IF(AND(ISNUMBER(OFFSET('Sanitation Data'!$D$11,0,10*ROW('Sanitation Data'!D195))),'Data Summary'!CN201="Yes"),OFFSET('Sanitation Data'!$D$11,0,10*ROW('Sanitation Data'!D195)),NA())</f>
        <v>#N/A</v>
      </c>
      <c r="Z201" s="299" t="e">
        <f ca="1">+IF(AND(ISNUMBER(OFFSET('Sanitation Data'!$D$12,0,10*ROW('Sanitation Data'!D195))),'Data Summary'!CO201="Yes"),OFFSET('Sanitation Data'!$D$12,0,10*ROW('Sanitation Data'!D195)),NA())</f>
        <v>#N/A</v>
      </c>
      <c r="AA201" s="299" t="e">
        <f ca="1">+IF(AND(ISNUMBER(OFFSET('Sanitation Data'!$E$4,0,10*ROW('Sanitation Data'!E195))),'Data Summary'!CP201="Yes"),100-OFFSET('Sanitation Data'!$E$4,0,10*ROW('Sanitation Data'!E195)),NA())</f>
        <v>#N/A</v>
      </c>
      <c r="AB201" s="299" t="e">
        <f ca="1">+IF(AND(ISNUMBER(OFFSET('Sanitation Data'!$E$6,0,10*ROW('Sanitation Data'!E195))),'Data Summary'!CQ201="Yes"),OFFSET('Sanitation Data'!$E$6,0,10*ROW('Sanitation Data'!E195)),NA())</f>
        <v>#N/A</v>
      </c>
      <c r="AC201" s="299" t="e">
        <f ca="1">+IF(AND(ISNUMBER(OFFSET('Sanitation Data'!$E$10,0,10*ROW('Sanitation Data'!E195))),'Data Summary'!CR201="Yes"),OFFSET('Sanitation Data'!$E$10,0,10*ROW('Sanitation Data'!E195)),NA())</f>
        <v>#N/A</v>
      </c>
      <c r="AD201" s="299" t="e">
        <f ca="1">+IF(AND(ISNUMBER(OFFSET('Sanitation Data'!$E$11,0,10*ROW('Sanitation Data'!E195))),'Data Summary'!CS201="Yes"),OFFSET('Sanitation Data'!$E$11,0,10*ROW('Sanitation Data'!E195)),NA())</f>
        <v>#N/A</v>
      </c>
      <c r="AE201" s="299" t="e">
        <f ca="1">+IF(AND(ISNUMBER(OFFSET('Sanitation Data'!$E$12,0,10*ROW('Sanitation Data'!E195))),'Data Summary'!CT201="Yes"),OFFSET('Sanitation Data'!$E$12,0,10*ROW('Sanitation Data'!E195)),NA())</f>
        <v>#N/A</v>
      </c>
      <c r="AF201" s="299" t="e">
        <f ca="1">+IF(AND(ISNUMBER(OFFSET('Sanitation Data'!$F$4,0,10*ROW('Sanitation Data'!F195))),'Data Summary'!CU201="Yes"),100-OFFSET('Sanitation Data'!$F$4,0,10*ROW('Sanitation Data'!F195)),NA())</f>
        <v>#N/A</v>
      </c>
      <c r="AG201" s="299" t="e">
        <f ca="1">+IF(AND(ISNUMBER(OFFSET('Sanitation Data'!$F$6,0,10*ROW('Sanitation Data'!F195))),'Data Summary'!CV201="Yes"),OFFSET('Sanitation Data'!$F$6,0,10*ROW('Sanitation Data'!F195)),NA())</f>
        <v>#N/A</v>
      </c>
      <c r="AH201" s="299" t="e">
        <f ca="1">+IF(AND(ISNUMBER(OFFSET('Sanitation Data'!$F$10,0,10*ROW('Sanitation Data'!F195))),'Data Summary'!CW201="Yes"),OFFSET('Sanitation Data'!$F$10,0,10*ROW('Sanitation Data'!F195)),NA())</f>
        <v>#N/A</v>
      </c>
      <c r="AI201" s="299" t="e">
        <f ca="1">+IF(AND(ISNUMBER(OFFSET('Sanitation Data'!$F$11,0,10*ROW('Sanitation Data'!F195))),'Data Summary'!CX201="Yes"),OFFSET('Sanitation Data'!$F$11,0,10*ROW('Sanitation Data'!F195)),NA())</f>
        <v>#N/A</v>
      </c>
      <c r="AJ201" s="299" t="e">
        <f ca="1">+IF(AND(ISNUMBER(OFFSET('Sanitation Data'!$F$12,0,10*ROW('Sanitation Data'!F195))),'Data Summary'!CY201="Yes"),OFFSET('Sanitation Data'!$F$12,0,10*ROW('Sanitation Data'!F195)),NA())</f>
        <v>#N/A</v>
      </c>
      <c r="AK201" s="299" t="e">
        <f ca="1">+IF(AND(ISNUMBER(OFFSET('Sanitation Data'!$G$4,0,10*ROW('Sanitation Data'!G195))),'Data Summary'!CZ201="Yes"),100-OFFSET('Sanitation Data'!$G$4,0,10*ROW('Sanitation Data'!G195)),NA())</f>
        <v>#N/A</v>
      </c>
      <c r="AL201" s="299" t="e">
        <f ca="1">+IF(AND(ISNUMBER(OFFSET('Sanitation Data'!$G$6,0,10*ROW('Sanitation Data'!G195))),'Data Summary'!DA201="Yes"),OFFSET('Sanitation Data'!$G$6,0,10*ROW('Sanitation Data'!G195)),NA())</f>
        <v>#N/A</v>
      </c>
      <c r="AM201" s="299" t="e">
        <f ca="1">+IF(AND(ISNUMBER(OFFSET('Sanitation Data'!$G$10,0,10*ROW('Sanitation Data'!G195))),'Data Summary'!DB201="Yes"),OFFSET('Sanitation Data'!$G$10,0,10*ROW('Sanitation Data'!G195)),NA())</f>
        <v>#N/A</v>
      </c>
      <c r="AN201" s="299" t="e">
        <f ca="1">+IF(AND(ISNUMBER(OFFSET('Sanitation Data'!$G$11,0,10*ROW('Sanitation Data'!G195))),'Data Summary'!DC201="Yes"),OFFSET('Sanitation Data'!$G$11,0,10*ROW('Sanitation Data'!G195)),NA())</f>
        <v>#N/A</v>
      </c>
      <c r="AO201" s="299" t="e">
        <f ca="1">+IF(AND(ISNUMBER(OFFSET('Sanitation Data'!$G$12,0,10*ROW('Sanitation Data'!G195))),'Data Summary'!DD201="Yes"),OFFSET('Sanitation Data'!$G$12,0,10*ROW('Sanitation Data'!G195)),NA())</f>
        <v>#N/A</v>
      </c>
      <c r="AP201" s="299" t="e">
        <f ca="1">+IF(AND(ISNUMBER(OFFSET('Sanitation Data'!$H$4,0,10*ROW('Sanitation Data'!H195))),'Data Summary'!DE201="Yes"),100-OFFSET('Sanitation Data'!$H$4,0,10*ROW('Sanitation Data'!H195)),NA())</f>
        <v>#N/A</v>
      </c>
      <c r="AQ201" s="299" t="e">
        <f ca="1">+IF(AND(ISNUMBER(OFFSET('Sanitation Data'!$H$6,0,10*ROW('Sanitation Data'!H195))),'Data Summary'!DF201="Yes"),OFFSET('Sanitation Data'!$H$6,0,10*ROW('Sanitation Data'!H195)),NA())</f>
        <v>#N/A</v>
      </c>
      <c r="AR201" s="299" t="e">
        <f ca="1">+IF(AND(ISNUMBER(OFFSET('Sanitation Data'!$H$10,0,10*ROW('Sanitation Data'!H195))),'Data Summary'!DG201="Yes"),OFFSET('Sanitation Data'!$H$10,0,10*ROW('Sanitation Data'!H195)),NA())</f>
        <v>#N/A</v>
      </c>
      <c r="AS201" s="299" t="e">
        <f ca="1">+IF(AND(ISNUMBER(OFFSET('Sanitation Data'!$H$11,0,10*ROW('Sanitation Data'!H195))),'Data Summary'!DH201="Yes"),OFFSET('Sanitation Data'!$H$11,0,10*ROW('Sanitation Data'!H195)),NA())</f>
        <v>#N/A</v>
      </c>
      <c r="AT201" s="299" t="e">
        <f ca="1">+IF(AND(ISNUMBER(OFFSET('Sanitation Data'!$H$12,0,10*ROW('Sanitation Data'!H195))),'Data Summary'!DI201="Yes"),OFFSET('Sanitation Data'!$H$12,0,10*ROW('Sanitation Data'!H195)),NA())</f>
        <v>#N/A</v>
      </c>
      <c r="AU201" s="299" t="e">
        <f ca="1">+IF(AND(ISNUMBER(OFFSET('Sanitation Data'!$I$4,0,10*ROW('Sanitation Data'!I195))),'Data Summary'!DJ201="Yes"),100-OFFSET('Sanitation Data'!$I$4,0,10*ROW('Sanitation Data'!I195)),NA())</f>
        <v>#N/A</v>
      </c>
      <c r="AV201" s="299" t="e">
        <f ca="1">+IF(AND(ISNUMBER(OFFSET('Sanitation Data'!$I$6,0,10*ROW('Sanitation Data'!I195))),'Data Summary'!DK201="Yes"),OFFSET('Sanitation Data'!$I$6,0,10*ROW('Sanitation Data'!I195)),NA())</f>
        <v>#N/A</v>
      </c>
      <c r="AW201" s="299" t="e">
        <f ca="1">+IF(AND(ISNUMBER(OFFSET('Sanitation Data'!$I$10,0,10*ROW('Sanitation Data'!I195))),'Data Summary'!DL201="Yes"),OFFSET('Sanitation Data'!$I$10,0,10*ROW('Sanitation Data'!I195)),NA())</f>
        <v>#N/A</v>
      </c>
      <c r="AX201" s="299" t="e">
        <f ca="1">+IF(AND(ISNUMBER(OFFSET('Sanitation Data'!$I$11,0,10*ROW('Sanitation Data'!I195))),'Data Summary'!DM201="Yes"),OFFSET('Sanitation Data'!$I$11,0,10*ROW('Sanitation Data'!I195)),NA())</f>
        <v>#N/A</v>
      </c>
      <c r="AY201" s="299" t="e">
        <f ca="1">+IF(AND(ISNUMBER(OFFSET('Sanitation Data'!$I$12,0,10*ROW('Sanitation Data'!I195))),'Data Summary'!DN201="Yes"),OFFSET('Sanitation Data'!$I$12,0,10*ROW('Sanitation Data'!I195)),NA())</f>
        <v>#N/A</v>
      </c>
      <c r="AZ201" s="300" t="e">
        <f ca="1">+IF(AND(ISNUMBER(OFFSET('Hygiene Data'!$D$5,0,10*ROW('Hygiene Data'!D195))),'Data Summary'!DO201="Yes"),OFFSET('Hygiene Data'!$D$5,0,10*ROW('Hygiene Data'!D195)),NA())</f>
        <v>#N/A</v>
      </c>
      <c r="BA201" s="300" t="e">
        <f ca="1">+IF(AND(ISNUMBER(OFFSET('Hygiene Data'!$D$7,0,10*ROW('Hygiene Data'!D195))),'Data Summary'!DP201="Yes"),OFFSET('Hygiene Data'!$D$7,0,10*ROW('Hygiene Data'!D195)),NA())</f>
        <v>#N/A</v>
      </c>
      <c r="BB201" s="300" t="e">
        <f ca="1">+IF(AND(ISNUMBER(OFFSET('Hygiene Data'!$D$9,0,10*ROW('Hygiene Data'!D195))),'Data Summary'!DQ201="Yes"),OFFSET('Hygiene Data'!$D$9,0,10*ROW('Hygiene Data'!D195)),NA())</f>
        <v>#N/A</v>
      </c>
      <c r="BC201" s="300" t="e">
        <f ca="1">+IF(AND(ISNUMBER(OFFSET('Hygiene Data'!$E$5,0,10*ROW('Hygiene Data'!E195))),'Data Summary'!DR201="Yes"),OFFSET('Hygiene Data'!$E$5,0,10*ROW('Hygiene Data'!E195)),NA())</f>
        <v>#N/A</v>
      </c>
      <c r="BD201" s="300" t="e">
        <f ca="1">+IF(AND(ISNUMBER(OFFSET('Hygiene Data'!$E$7,0,10*ROW('Hygiene Data'!E195))),'Data Summary'!DS201="Yes"),OFFSET('Hygiene Data'!$E$7,0,10*ROW('Hygiene Data'!E195)),NA())</f>
        <v>#N/A</v>
      </c>
      <c r="BE201" s="300" t="e">
        <f ca="1">+IF(AND(ISNUMBER(OFFSET('Hygiene Data'!$E$9,0,10*ROW('Hygiene Data'!E195))),'Data Summary'!DT201="Yes"),OFFSET('Hygiene Data'!$E$9,0,10*ROW('Hygiene Data'!E195)),NA())</f>
        <v>#N/A</v>
      </c>
      <c r="BF201" s="300" t="e">
        <f ca="1">+IF(AND(ISNUMBER(OFFSET('Hygiene Data'!$F$5,0,10*ROW('Hygiene Data'!F195))),'Data Summary'!DU201="Yes"),OFFSET('Hygiene Data'!$F$5,0,10*ROW('Hygiene Data'!F195)),NA())</f>
        <v>#N/A</v>
      </c>
      <c r="BG201" s="300" t="e">
        <f ca="1">+IF(AND(ISNUMBER(OFFSET('Hygiene Data'!$F$7,0,10*ROW('Hygiene Data'!F195))),'Data Summary'!DV201="Yes"),OFFSET('Hygiene Data'!$F$7,0,10*ROW('Hygiene Data'!F195)),NA())</f>
        <v>#N/A</v>
      </c>
      <c r="BH201" s="300" t="e">
        <f ca="1">+IF(AND(ISNUMBER(OFFSET('Hygiene Data'!$F$9,0,10*ROW('Hygiene Data'!F195))),'Data Summary'!DW201="Yes"),OFFSET('Hygiene Data'!$F$9,0,10*ROW('Hygiene Data'!F195)),NA())</f>
        <v>#N/A</v>
      </c>
      <c r="BI201" s="300" t="e">
        <f ca="1">+IF(AND(ISNUMBER(OFFSET('Hygiene Data'!$G$5,0,10*ROW('Hygiene Data'!G195))),'Data Summary'!DX201="Yes"),OFFSET('Hygiene Data'!$G$5,0,10*ROW('Hygiene Data'!G195)),NA())</f>
        <v>#N/A</v>
      </c>
      <c r="BJ201" s="300" t="e">
        <f ca="1">+IF(AND(ISNUMBER(OFFSET('Hygiene Data'!$G$7,0,10*ROW('Hygiene Data'!G195))),'Data Summary'!DY201="Yes"),OFFSET('Hygiene Data'!$G$7,0,10*ROW('Hygiene Data'!G195)),NA())</f>
        <v>#N/A</v>
      </c>
      <c r="BK201" s="300" t="e">
        <f ca="1">+IF(AND(ISNUMBER(OFFSET('Hygiene Data'!$G$9,0,10*ROW('Hygiene Data'!G195))),'Data Summary'!DZ201="Yes"),OFFSET('Hygiene Data'!$G$9,0,10*ROW('Hygiene Data'!G195)),NA())</f>
        <v>#N/A</v>
      </c>
      <c r="BL201" s="300" t="e">
        <f ca="1">+IF(AND(ISNUMBER(OFFSET('Hygiene Data'!$H$5,0,10*ROW('Hygiene Data'!H195))),'Data Summary'!EA201="Yes"),OFFSET('Hygiene Data'!$H$5,0,10*ROW('Hygiene Data'!H195)),NA())</f>
        <v>#N/A</v>
      </c>
      <c r="BM201" s="300" t="e">
        <f ca="1">+IF(AND(ISNUMBER(OFFSET('Hygiene Data'!$H$7,0,10*ROW('Hygiene Data'!H195))),'Data Summary'!EB201="Yes"),OFFSET('Hygiene Data'!$H$7,0,10*ROW('Hygiene Data'!H195)),NA())</f>
        <v>#N/A</v>
      </c>
      <c r="BN201" s="300" t="e">
        <f ca="1">+IF(AND(ISNUMBER(OFFSET('Hygiene Data'!$H$9,0,10*ROW('Hygiene Data'!H195))),'Data Summary'!EC201="Yes"),OFFSET('Hygiene Data'!$H$9,0,10*ROW('Hygiene Data'!H195)),NA())</f>
        <v>#N/A</v>
      </c>
      <c r="BO201" s="300" t="e">
        <f ca="1">+IF(AND(ISNUMBER(OFFSET('Hygiene Data'!$I$5,0,10*ROW('Hygiene Data'!I195))),'Data Summary'!ED201="Yes"),OFFSET('Hygiene Data'!$I$5,0,10*ROW('Hygiene Data'!I195)),NA())</f>
        <v>#N/A</v>
      </c>
      <c r="BP201" s="300" t="e">
        <f ca="1">+IF(AND(ISNUMBER(OFFSET('Hygiene Data'!$I$7,0,10*ROW('Hygiene Data'!I195))),'Data Summary'!EE201="Yes"),OFFSET('Hygiene Data'!$I$7,0,10*ROW('Hygiene Data'!I195)),NA())</f>
        <v>#N/A</v>
      </c>
      <c r="BQ201" s="300" t="e">
        <f ca="1">+IF(AND(ISNUMBER(OFFSET('Hygiene Data'!$I$9,0,10*ROW('Hygiene Data'!I195))),'Data Summary'!EF201="Yes"),OFFSET('Hygiene Data'!$I$9,0,10*ROW('Hygiene Data'!I195)),NA())</f>
        <v>#N/A</v>
      </c>
    </row>
    <row r="202" spans="1:69" x14ac:dyDescent="0.2">
      <c r="A202" s="296" t="e">
        <f ca="1">+RIGHT('Data Summary'!A202,LEN('Data Summary'!A202)-9)</f>
        <v>#VALUE!</v>
      </c>
      <c r="B202" s="270" t="str">
        <f ca="1">+IF(ISTEXT('Data Summary'!B202),'Data Summary'!B202,"")</f>
        <v/>
      </c>
      <c r="C202" s="297" t="e">
        <f ca="1">+VALUE('Data Summary'!C202)</f>
        <v>#VALUE!</v>
      </c>
      <c r="D202" s="298" t="e">
        <f ca="1">+IF(AND(ISNUMBER(OFFSET('Water Data'!$D$4,0,10*ROW('Water Data'!D196))),'Data Summary'!BS202="Yes"),100-OFFSET('Water Data'!$D$4,0,10*ROW('Water Data'!D196)),NA())</f>
        <v>#N/A</v>
      </c>
      <c r="E202" s="298" t="e">
        <f ca="1">+IF(AND(ISNUMBER(OFFSET('Water Data'!$D$6,0,10*ROW('Water Data'!D196))),'Data Summary'!BT202="Yes"),OFFSET('Water Data'!$D$6,0,10*ROW('Water Data'!D196)),NA())</f>
        <v>#N/A</v>
      </c>
      <c r="F202" s="298" t="e">
        <f ca="1">+IF(AND(ISNUMBER(OFFSET('Water Data'!$D$9,0,10*ROW('Water Data'!D196))),'Data Summary'!BU202="Yes"),OFFSET('Water Data'!$D$9,0,10*ROW('Water Data'!D196)),NA())</f>
        <v>#N/A</v>
      </c>
      <c r="G202" s="298" t="e">
        <f ca="1">+IF(AND(ISNUMBER(OFFSET('Water Data'!$E$4,0,10*ROW('Water Data'!E196))),'Data Summary'!BV202="Yes"),100-OFFSET('Water Data'!$E$4,0,10*ROW('Water Data'!E196)),NA())</f>
        <v>#N/A</v>
      </c>
      <c r="H202" s="298" t="e">
        <f ca="1">+IF(AND(ISNUMBER(OFFSET('Water Data'!$E$6,0,10*ROW('Water Data'!E196))),'Data Summary'!BW202="Yes"),OFFSET('Water Data'!$E$6,0,10*ROW('Water Data'!E196)),NA())</f>
        <v>#N/A</v>
      </c>
      <c r="I202" s="298" t="e">
        <f ca="1">+IF(AND(ISNUMBER(OFFSET('Water Data'!$E$9,0,10*ROW('Water Data'!E196))),'Data Summary'!BX202="Yes"),OFFSET('Water Data'!$E$9,0,10*ROW('Water Data'!E196)),NA())</f>
        <v>#N/A</v>
      </c>
      <c r="J202" s="298" t="e">
        <f ca="1">+IF(AND(ISNUMBER(OFFSET('Water Data'!$F$4,0,10*ROW('Water Data'!F196))),'Data Summary'!BY202="Yes"),100-OFFSET('Water Data'!$F$4,0,10*ROW('Water Data'!F196)),NA())</f>
        <v>#N/A</v>
      </c>
      <c r="K202" s="298" t="e">
        <f ca="1">+IF(AND(ISNUMBER(OFFSET('Water Data'!$F$6,0,10*ROW('Water Data'!F196))),'Data Summary'!BZ202="Yes"),OFFSET('Water Data'!$F$6,0,10*ROW('Water Data'!F196)),NA())</f>
        <v>#N/A</v>
      </c>
      <c r="L202" s="298" t="e">
        <f ca="1">+IF(AND(ISNUMBER(OFFSET('Water Data'!$F$9,0,10*ROW('Water Data'!F196))),'Data Summary'!CA202="Yes"),OFFSET('Water Data'!$F$9,0,10*ROW('Water Data'!F196)),NA())</f>
        <v>#N/A</v>
      </c>
      <c r="M202" s="298" t="e">
        <f ca="1">+IF(AND(ISNUMBER(OFFSET('Water Data'!$G$4,0,10*ROW('Water Data'!G196))),'Data Summary'!CB202="Yes"),100-OFFSET('Water Data'!$G$4,0,10*ROW('Water Data'!G196)),NA())</f>
        <v>#N/A</v>
      </c>
      <c r="N202" s="298" t="e">
        <f ca="1">+IF(AND(ISNUMBER(OFFSET('Water Data'!$G$6,0,10*ROW('Water Data'!G196))),'Data Summary'!CC202="Yes"),OFFSET('Water Data'!$G$6,0,10*ROW('Water Data'!G196)),NA())</f>
        <v>#N/A</v>
      </c>
      <c r="O202" s="298" t="e">
        <f ca="1">+IF(AND(ISNUMBER(OFFSET('Water Data'!$G$9,0,10*ROW('Water Data'!G196))),'Data Summary'!CD202="Yes"),OFFSET('Water Data'!$G$9,0,10*ROW('Water Data'!G196)),NA())</f>
        <v>#N/A</v>
      </c>
      <c r="P202" s="298" t="e">
        <f ca="1">+IF(AND(ISNUMBER(OFFSET('Water Data'!$H$4,0,10*ROW('Water Data'!H196))),'Data Summary'!CE202="Yes"),100-OFFSET('Water Data'!$H$4,0,10*ROW('Water Data'!H196)),NA())</f>
        <v>#N/A</v>
      </c>
      <c r="Q202" s="298" t="e">
        <f ca="1">+IF(AND(ISNUMBER(OFFSET('Water Data'!$H$6,0,10*ROW('Water Data'!H196))),'Data Summary'!CF202="Yes"),OFFSET('Water Data'!$H$6,0,10*ROW('Water Data'!H196)),NA())</f>
        <v>#N/A</v>
      </c>
      <c r="R202" s="298" t="e">
        <f ca="1">+IF(AND(ISNUMBER(OFFSET('Water Data'!$H$9,0,10*ROW('Water Data'!H196))),'Data Summary'!CG202="Yes"),OFFSET('Water Data'!$H$9,0,10*ROW('Water Data'!H196)),NA())</f>
        <v>#N/A</v>
      </c>
      <c r="S202" s="298" t="e">
        <f ca="1">+IF(AND(ISNUMBER(OFFSET('Water Data'!$I$4,0,10*ROW('Water Data'!I196))),'Data Summary'!CH202="Yes"),100-OFFSET('Water Data'!$I$4,0,10*ROW('Water Data'!I196)),NA())</f>
        <v>#N/A</v>
      </c>
      <c r="T202" s="298" t="e">
        <f ca="1">+IF(AND(ISNUMBER(OFFSET('Water Data'!$I$6,0,10*ROW('Water Data'!I196))),'Data Summary'!CI202="Yes"),OFFSET('Water Data'!$I$6,0,10*ROW('Water Data'!I196)),NA())</f>
        <v>#N/A</v>
      </c>
      <c r="U202" s="298" t="e">
        <f ca="1">+IF(AND(ISNUMBER(OFFSET('Water Data'!$I$9,0,10*ROW('Water Data'!I196))),'Data Summary'!CJ202="Yes"),OFFSET('Water Data'!$I$9,0,10*ROW('Water Data'!I196)),NA())</f>
        <v>#N/A</v>
      </c>
      <c r="V202" s="299" t="e">
        <f ca="1">+IF(AND(ISNUMBER(OFFSET('Sanitation Data'!$D$4,0,10*ROW('Sanitation Data'!D196))),'Data Summary'!CK202="Yes"),100-OFFSET('Sanitation Data'!$D$4,0,10*ROW('Sanitation Data'!D196)),NA())</f>
        <v>#N/A</v>
      </c>
      <c r="W202" s="299" t="e">
        <f ca="1">+IF(AND(ISNUMBER(OFFSET('Sanitation Data'!$D$6,0,10*ROW('Sanitation Data'!D196))),'Data Summary'!CL202="Yes"),OFFSET('Sanitation Data'!$D$6,0,10*ROW('Sanitation Data'!D196)),NA())</f>
        <v>#N/A</v>
      </c>
      <c r="X202" s="299" t="e">
        <f ca="1">+IF(AND(ISNUMBER(OFFSET('Sanitation Data'!$D$10,0,10*ROW('Sanitation Data'!D196))),'Data Summary'!CM202="Yes"),OFFSET('Sanitation Data'!$D$10,0,10*ROW('Sanitation Data'!D196)),NA())</f>
        <v>#N/A</v>
      </c>
      <c r="Y202" s="299" t="e">
        <f ca="1">+IF(AND(ISNUMBER(OFFSET('Sanitation Data'!$D$11,0,10*ROW('Sanitation Data'!D196))),'Data Summary'!CN202="Yes"),OFFSET('Sanitation Data'!$D$11,0,10*ROW('Sanitation Data'!D196)),NA())</f>
        <v>#N/A</v>
      </c>
      <c r="Z202" s="299" t="e">
        <f ca="1">+IF(AND(ISNUMBER(OFFSET('Sanitation Data'!$D$12,0,10*ROW('Sanitation Data'!D196))),'Data Summary'!CO202="Yes"),OFFSET('Sanitation Data'!$D$12,0,10*ROW('Sanitation Data'!D196)),NA())</f>
        <v>#N/A</v>
      </c>
      <c r="AA202" s="299" t="e">
        <f ca="1">+IF(AND(ISNUMBER(OFFSET('Sanitation Data'!$E$4,0,10*ROW('Sanitation Data'!E196))),'Data Summary'!CP202="Yes"),100-OFFSET('Sanitation Data'!$E$4,0,10*ROW('Sanitation Data'!E196)),NA())</f>
        <v>#N/A</v>
      </c>
      <c r="AB202" s="299" t="e">
        <f ca="1">+IF(AND(ISNUMBER(OFFSET('Sanitation Data'!$E$6,0,10*ROW('Sanitation Data'!E196))),'Data Summary'!CQ202="Yes"),OFFSET('Sanitation Data'!$E$6,0,10*ROW('Sanitation Data'!E196)),NA())</f>
        <v>#N/A</v>
      </c>
      <c r="AC202" s="299" t="e">
        <f ca="1">+IF(AND(ISNUMBER(OFFSET('Sanitation Data'!$E$10,0,10*ROW('Sanitation Data'!E196))),'Data Summary'!CR202="Yes"),OFFSET('Sanitation Data'!$E$10,0,10*ROW('Sanitation Data'!E196)),NA())</f>
        <v>#N/A</v>
      </c>
      <c r="AD202" s="299" t="e">
        <f ca="1">+IF(AND(ISNUMBER(OFFSET('Sanitation Data'!$E$11,0,10*ROW('Sanitation Data'!E196))),'Data Summary'!CS202="Yes"),OFFSET('Sanitation Data'!$E$11,0,10*ROW('Sanitation Data'!E196)),NA())</f>
        <v>#N/A</v>
      </c>
      <c r="AE202" s="299" t="e">
        <f ca="1">+IF(AND(ISNUMBER(OFFSET('Sanitation Data'!$E$12,0,10*ROW('Sanitation Data'!E196))),'Data Summary'!CT202="Yes"),OFFSET('Sanitation Data'!$E$12,0,10*ROW('Sanitation Data'!E196)),NA())</f>
        <v>#N/A</v>
      </c>
      <c r="AF202" s="299" t="e">
        <f ca="1">+IF(AND(ISNUMBER(OFFSET('Sanitation Data'!$F$4,0,10*ROW('Sanitation Data'!F196))),'Data Summary'!CU202="Yes"),100-OFFSET('Sanitation Data'!$F$4,0,10*ROW('Sanitation Data'!F196)),NA())</f>
        <v>#N/A</v>
      </c>
      <c r="AG202" s="299" t="e">
        <f ca="1">+IF(AND(ISNUMBER(OFFSET('Sanitation Data'!$F$6,0,10*ROW('Sanitation Data'!F196))),'Data Summary'!CV202="Yes"),OFFSET('Sanitation Data'!$F$6,0,10*ROW('Sanitation Data'!F196)),NA())</f>
        <v>#N/A</v>
      </c>
      <c r="AH202" s="299" t="e">
        <f ca="1">+IF(AND(ISNUMBER(OFFSET('Sanitation Data'!$F$10,0,10*ROW('Sanitation Data'!F196))),'Data Summary'!CW202="Yes"),OFFSET('Sanitation Data'!$F$10,0,10*ROW('Sanitation Data'!F196)),NA())</f>
        <v>#N/A</v>
      </c>
      <c r="AI202" s="299" t="e">
        <f ca="1">+IF(AND(ISNUMBER(OFFSET('Sanitation Data'!$F$11,0,10*ROW('Sanitation Data'!F196))),'Data Summary'!CX202="Yes"),OFFSET('Sanitation Data'!$F$11,0,10*ROW('Sanitation Data'!F196)),NA())</f>
        <v>#N/A</v>
      </c>
      <c r="AJ202" s="299" t="e">
        <f ca="1">+IF(AND(ISNUMBER(OFFSET('Sanitation Data'!$F$12,0,10*ROW('Sanitation Data'!F196))),'Data Summary'!CY202="Yes"),OFFSET('Sanitation Data'!$F$12,0,10*ROW('Sanitation Data'!F196)),NA())</f>
        <v>#N/A</v>
      </c>
      <c r="AK202" s="299" t="e">
        <f ca="1">+IF(AND(ISNUMBER(OFFSET('Sanitation Data'!$G$4,0,10*ROW('Sanitation Data'!G196))),'Data Summary'!CZ202="Yes"),100-OFFSET('Sanitation Data'!$G$4,0,10*ROW('Sanitation Data'!G196)),NA())</f>
        <v>#N/A</v>
      </c>
      <c r="AL202" s="299" t="e">
        <f ca="1">+IF(AND(ISNUMBER(OFFSET('Sanitation Data'!$G$6,0,10*ROW('Sanitation Data'!G196))),'Data Summary'!DA202="Yes"),OFFSET('Sanitation Data'!$G$6,0,10*ROW('Sanitation Data'!G196)),NA())</f>
        <v>#N/A</v>
      </c>
      <c r="AM202" s="299" t="e">
        <f ca="1">+IF(AND(ISNUMBER(OFFSET('Sanitation Data'!$G$10,0,10*ROW('Sanitation Data'!G196))),'Data Summary'!DB202="Yes"),OFFSET('Sanitation Data'!$G$10,0,10*ROW('Sanitation Data'!G196)),NA())</f>
        <v>#N/A</v>
      </c>
      <c r="AN202" s="299" t="e">
        <f ca="1">+IF(AND(ISNUMBER(OFFSET('Sanitation Data'!$G$11,0,10*ROW('Sanitation Data'!G196))),'Data Summary'!DC202="Yes"),OFFSET('Sanitation Data'!$G$11,0,10*ROW('Sanitation Data'!G196)),NA())</f>
        <v>#N/A</v>
      </c>
      <c r="AO202" s="299" t="e">
        <f ca="1">+IF(AND(ISNUMBER(OFFSET('Sanitation Data'!$G$12,0,10*ROW('Sanitation Data'!G196))),'Data Summary'!DD202="Yes"),OFFSET('Sanitation Data'!$G$12,0,10*ROW('Sanitation Data'!G196)),NA())</f>
        <v>#N/A</v>
      </c>
      <c r="AP202" s="299" t="e">
        <f ca="1">+IF(AND(ISNUMBER(OFFSET('Sanitation Data'!$H$4,0,10*ROW('Sanitation Data'!H196))),'Data Summary'!DE202="Yes"),100-OFFSET('Sanitation Data'!$H$4,0,10*ROW('Sanitation Data'!H196)),NA())</f>
        <v>#N/A</v>
      </c>
      <c r="AQ202" s="299" t="e">
        <f ca="1">+IF(AND(ISNUMBER(OFFSET('Sanitation Data'!$H$6,0,10*ROW('Sanitation Data'!H196))),'Data Summary'!DF202="Yes"),OFFSET('Sanitation Data'!$H$6,0,10*ROW('Sanitation Data'!H196)),NA())</f>
        <v>#N/A</v>
      </c>
      <c r="AR202" s="299" t="e">
        <f ca="1">+IF(AND(ISNUMBER(OFFSET('Sanitation Data'!$H$10,0,10*ROW('Sanitation Data'!H196))),'Data Summary'!DG202="Yes"),OFFSET('Sanitation Data'!$H$10,0,10*ROW('Sanitation Data'!H196)),NA())</f>
        <v>#N/A</v>
      </c>
      <c r="AS202" s="299" t="e">
        <f ca="1">+IF(AND(ISNUMBER(OFFSET('Sanitation Data'!$H$11,0,10*ROW('Sanitation Data'!H196))),'Data Summary'!DH202="Yes"),OFFSET('Sanitation Data'!$H$11,0,10*ROW('Sanitation Data'!H196)),NA())</f>
        <v>#N/A</v>
      </c>
      <c r="AT202" s="299" t="e">
        <f ca="1">+IF(AND(ISNUMBER(OFFSET('Sanitation Data'!$H$12,0,10*ROW('Sanitation Data'!H196))),'Data Summary'!DI202="Yes"),OFFSET('Sanitation Data'!$H$12,0,10*ROW('Sanitation Data'!H196)),NA())</f>
        <v>#N/A</v>
      </c>
      <c r="AU202" s="299" t="e">
        <f ca="1">+IF(AND(ISNUMBER(OFFSET('Sanitation Data'!$I$4,0,10*ROW('Sanitation Data'!I196))),'Data Summary'!DJ202="Yes"),100-OFFSET('Sanitation Data'!$I$4,0,10*ROW('Sanitation Data'!I196)),NA())</f>
        <v>#N/A</v>
      </c>
      <c r="AV202" s="299" t="e">
        <f ca="1">+IF(AND(ISNUMBER(OFFSET('Sanitation Data'!$I$6,0,10*ROW('Sanitation Data'!I196))),'Data Summary'!DK202="Yes"),OFFSET('Sanitation Data'!$I$6,0,10*ROW('Sanitation Data'!I196)),NA())</f>
        <v>#N/A</v>
      </c>
      <c r="AW202" s="299" t="e">
        <f ca="1">+IF(AND(ISNUMBER(OFFSET('Sanitation Data'!$I$10,0,10*ROW('Sanitation Data'!I196))),'Data Summary'!DL202="Yes"),OFFSET('Sanitation Data'!$I$10,0,10*ROW('Sanitation Data'!I196)),NA())</f>
        <v>#N/A</v>
      </c>
      <c r="AX202" s="299" t="e">
        <f ca="1">+IF(AND(ISNUMBER(OFFSET('Sanitation Data'!$I$11,0,10*ROW('Sanitation Data'!I196))),'Data Summary'!DM202="Yes"),OFFSET('Sanitation Data'!$I$11,0,10*ROW('Sanitation Data'!I196)),NA())</f>
        <v>#N/A</v>
      </c>
      <c r="AY202" s="299" t="e">
        <f ca="1">+IF(AND(ISNUMBER(OFFSET('Sanitation Data'!$I$12,0,10*ROW('Sanitation Data'!I196))),'Data Summary'!DN202="Yes"),OFFSET('Sanitation Data'!$I$12,0,10*ROW('Sanitation Data'!I196)),NA())</f>
        <v>#N/A</v>
      </c>
      <c r="AZ202" s="300" t="e">
        <f ca="1">+IF(AND(ISNUMBER(OFFSET('Hygiene Data'!$D$5,0,10*ROW('Hygiene Data'!D196))),'Data Summary'!DO202="Yes"),OFFSET('Hygiene Data'!$D$5,0,10*ROW('Hygiene Data'!D196)),NA())</f>
        <v>#N/A</v>
      </c>
      <c r="BA202" s="300" t="e">
        <f ca="1">+IF(AND(ISNUMBER(OFFSET('Hygiene Data'!$D$7,0,10*ROW('Hygiene Data'!D196))),'Data Summary'!DP202="Yes"),OFFSET('Hygiene Data'!$D$7,0,10*ROW('Hygiene Data'!D196)),NA())</f>
        <v>#N/A</v>
      </c>
      <c r="BB202" s="300" t="e">
        <f ca="1">+IF(AND(ISNUMBER(OFFSET('Hygiene Data'!$D$9,0,10*ROW('Hygiene Data'!D196))),'Data Summary'!DQ202="Yes"),OFFSET('Hygiene Data'!$D$9,0,10*ROW('Hygiene Data'!D196)),NA())</f>
        <v>#N/A</v>
      </c>
      <c r="BC202" s="300" t="e">
        <f ca="1">+IF(AND(ISNUMBER(OFFSET('Hygiene Data'!$E$5,0,10*ROW('Hygiene Data'!E196))),'Data Summary'!DR202="Yes"),OFFSET('Hygiene Data'!$E$5,0,10*ROW('Hygiene Data'!E196)),NA())</f>
        <v>#N/A</v>
      </c>
      <c r="BD202" s="300" t="e">
        <f ca="1">+IF(AND(ISNUMBER(OFFSET('Hygiene Data'!$E$7,0,10*ROW('Hygiene Data'!E196))),'Data Summary'!DS202="Yes"),OFFSET('Hygiene Data'!$E$7,0,10*ROW('Hygiene Data'!E196)),NA())</f>
        <v>#N/A</v>
      </c>
      <c r="BE202" s="300" t="e">
        <f ca="1">+IF(AND(ISNUMBER(OFFSET('Hygiene Data'!$E$9,0,10*ROW('Hygiene Data'!E196))),'Data Summary'!DT202="Yes"),OFFSET('Hygiene Data'!$E$9,0,10*ROW('Hygiene Data'!E196)),NA())</f>
        <v>#N/A</v>
      </c>
      <c r="BF202" s="300" t="e">
        <f ca="1">+IF(AND(ISNUMBER(OFFSET('Hygiene Data'!$F$5,0,10*ROW('Hygiene Data'!F196))),'Data Summary'!DU202="Yes"),OFFSET('Hygiene Data'!$F$5,0,10*ROW('Hygiene Data'!F196)),NA())</f>
        <v>#N/A</v>
      </c>
      <c r="BG202" s="300" t="e">
        <f ca="1">+IF(AND(ISNUMBER(OFFSET('Hygiene Data'!$F$7,0,10*ROW('Hygiene Data'!F196))),'Data Summary'!DV202="Yes"),OFFSET('Hygiene Data'!$F$7,0,10*ROW('Hygiene Data'!F196)),NA())</f>
        <v>#N/A</v>
      </c>
      <c r="BH202" s="300" t="e">
        <f ca="1">+IF(AND(ISNUMBER(OFFSET('Hygiene Data'!$F$9,0,10*ROW('Hygiene Data'!F196))),'Data Summary'!DW202="Yes"),OFFSET('Hygiene Data'!$F$9,0,10*ROW('Hygiene Data'!F196)),NA())</f>
        <v>#N/A</v>
      </c>
      <c r="BI202" s="300" t="e">
        <f ca="1">+IF(AND(ISNUMBER(OFFSET('Hygiene Data'!$G$5,0,10*ROW('Hygiene Data'!G196))),'Data Summary'!DX202="Yes"),OFFSET('Hygiene Data'!$G$5,0,10*ROW('Hygiene Data'!G196)),NA())</f>
        <v>#N/A</v>
      </c>
      <c r="BJ202" s="300" t="e">
        <f ca="1">+IF(AND(ISNUMBER(OFFSET('Hygiene Data'!$G$7,0,10*ROW('Hygiene Data'!G196))),'Data Summary'!DY202="Yes"),OFFSET('Hygiene Data'!$G$7,0,10*ROW('Hygiene Data'!G196)),NA())</f>
        <v>#N/A</v>
      </c>
      <c r="BK202" s="300" t="e">
        <f ca="1">+IF(AND(ISNUMBER(OFFSET('Hygiene Data'!$G$9,0,10*ROW('Hygiene Data'!G196))),'Data Summary'!DZ202="Yes"),OFFSET('Hygiene Data'!$G$9,0,10*ROW('Hygiene Data'!G196)),NA())</f>
        <v>#N/A</v>
      </c>
      <c r="BL202" s="300" t="e">
        <f ca="1">+IF(AND(ISNUMBER(OFFSET('Hygiene Data'!$H$5,0,10*ROW('Hygiene Data'!H196))),'Data Summary'!EA202="Yes"),OFFSET('Hygiene Data'!$H$5,0,10*ROW('Hygiene Data'!H196)),NA())</f>
        <v>#N/A</v>
      </c>
      <c r="BM202" s="300" t="e">
        <f ca="1">+IF(AND(ISNUMBER(OFFSET('Hygiene Data'!$H$7,0,10*ROW('Hygiene Data'!H196))),'Data Summary'!EB202="Yes"),OFFSET('Hygiene Data'!$H$7,0,10*ROW('Hygiene Data'!H196)),NA())</f>
        <v>#N/A</v>
      </c>
      <c r="BN202" s="300" t="e">
        <f ca="1">+IF(AND(ISNUMBER(OFFSET('Hygiene Data'!$H$9,0,10*ROW('Hygiene Data'!H196))),'Data Summary'!EC202="Yes"),OFFSET('Hygiene Data'!$H$9,0,10*ROW('Hygiene Data'!H196)),NA())</f>
        <v>#N/A</v>
      </c>
      <c r="BO202" s="300" t="e">
        <f ca="1">+IF(AND(ISNUMBER(OFFSET('Hygiene Data'!$I$5,0,10*ROW('Hygiene Data'!I196))),'Data Summary'!ED202="Yes"),OFFSET('Hygiene Data'!$I$5,0,10*ROW('Hygiene Data'!I196)),NA())</f>
        <v>#N/A</v>
      </c>
      <c r="BP202" s="300" t="e">
        <f ca="1">+IF(AND(ISNUMBER(OFFSET('Hygiene Data'!$I$7,0,10*ROW('Hygiene Data'!I196))),'Data Summary'!EE202="Yes"),OFFSET('Hygiene Data'!$I$7,0,10*ROW('Hygiene Data'!I196)),NA())</f>
        <v>#N/A</v>
      </c>
      <c r="BQ202" s="300" t="e">
        <f ca="1">+IF(AND(ISNUMBER(OFFSET('Hygiene Data'!$I$9,0,10*ROW('Hygiene Data'!I196))),'Data Summary'!EF202="Yes"),OFFSET('Hygiene Data'!$I$9,0,10*ROW('Hygiene Data'!I196)),NA())</f>
        <v>#N/A</v>
      </c>
    </row>
    <row r="203" spans="1:69" x14ac:dyDescent="0.2">
      <c r="A203" s="296" t="e">
        <f ca="1">+RIGHT('Data Summary'!A203,LEN('Data Summary'!A203)-9)</f>
        <v>#VALUE!</v>
      </c>
      <c r="B203" s="270" t="str">
        <f ca="1">+IF(ISTEXT('Data Summary'!B203),'Data Summary'!B203,"")</f>
        <v/>
      </c>
      <c r="C203" s="297" t="e">
        <f ca="1">+VALUE('Data Summary'!C203)</f>
        <v>#VALUE!</v>
      </c>
      <c r="D203" s="298" t="e">
        <f ca="1">+IF(AND(ISNUMBER(OFFSET('Water Data'!$D$4,0,10*ROW('Water Data'!D197))),'Data Summary'!BS203="Yes"),100-OFFSET('Water Data'!$D$4,0,10*ROW('Water Data'!D197)),NA())</f>
        <v>#N/A</v>
      </c>
      <c r="E203" s="298" t="e">
        <f ca="1">+IF(AND(ISNUMBER(OFFSET('Water Data'!$D$6,0,10*ROW('Water Data'!D197))),'Data Summary'!BT203="Yes"),OFFSET('Water Data'!$D$6,0,10*ROW('Water Data'!D197)),NA())</f>
        <v>#N/A</v>
      </c>
      <c r="F203" s="298" t="e">
        <f ca="1">+IF(AND(ISNUMBER(OFFSET('Water Data'!$D$9,0,10*ROW('Water Data'!D197))),'Data Summary'!BU203="Yes"),OFFSET('Water Data'!$D$9,0,10*ROW('Water Data'!D197)),NA())</f>
        <v>#N/A</v>
      </c>
      <c r="G203" s="298" t="e">
        <f ca="1">+IF(AND(ISNUMBER(OFFSET('Water Data'!$E$4,0,10*ROW('Water Data'!E197))),'Data Summary'!BV203="Yes"),100-OFFSET('Water Data'!$E$4,0,10*ROW('Water Data'!E197)),NA())</f>
        <v>#N/A</v>
      </c>
      <c r="H203" s="298" t="e">
        <f ca="1">+IF(AND(ISNUMBER(OFFSET('Water Data'!$E$6,0,10*ROW('Water Data'!E197))),'Data Summary'!BW203="Yes"),OFFSET('Water Data'!$E$6,0,10*ROW('Water Data'!E197)),NA())</f>
        <v>#N/A</v>
      </c>
      <c r="I203" s="298" t="e">
        <f ca="1">+IF(AND(ISNUMBER(OFFSET('Water Data'!$E$9,0,10*ROW('Water Data'!E197))),'Data Summary'!BX203="Yes"),OFFSET('Water Data'!$E$9,0,10*ROW('Water Data'!E197)),NA())</f>
        <v>#N/A</v>
      </c>
      <c r="J203" s="298" t="e">
        <f ca="1">+IF(AND(ISNUMBER(OFFSET('Water Data'!$F$4,0,10*ROW('Water Data'!F197))),'Data Summary'!BY203="Yes"),100-OFFSET('Water Data'!$F$4,0,10*ROW('Water Data'!F197)),NA())</f>
        <v>#N/A</v>
      </c>
      <c r="K203" s="298" t="e">
        <f ca="1">+IF(AND(ISNUMBER(OFFSET('Water Data'!$F$6,0,10*ROW('Water Data'!F197))),'Data Summary'!BZ203="Yes"),OFFSET('Water Data'!$F$6,0,10*ROW('Water Data'!F197)),NA())</f>
        <v>#N/A</v>
      </c>
      <c r="L203" s="298" t="e">
        <f ca="1">+IF(AND(ISNUMBER(OFFSET('Water Data'!$F$9,0,10*ROW('Water Data'!F197))),'Data Summary'!CA203="Yes"),OFFSET('Water Data'!$F$9,0,10*ROW('Water Data'!F197)),NA())</f>
        <v>#N/A</v>
      </c>
      <c r="M203" s="298" t="e">
        <f ca="1">+IF(AND(ISNUMBER(OFFSET('Water Data'!$G$4,0,10*ROW('Water Data'!G197))),'Data Summary'!CB203="Yes"),100-OFFSET('Water Data'!$G$4,0,10*ROW('Water Data'!G197)),NA())</f>
        <v>#N/A</v>
      </c>
      <c r="N203" s="298" t="e">
        <f ca="1">+IF(AND(ISNUMBER(OFFSET('Water Data'!$G$6,0,10*ROW('Water Data'!G197))),'Data Summary'!CC203="Yes"),OFFSET('Water Data'!$G$6,0,10*ROW('Water Data'!G197)),NA())</f>
        <v>#N/A</v>
      </c>
      <c r="O203" s="298" t="e">
        <f ca="1">+IF(AND(ISNUMBER(OFFSET('Water Data'!$G$9,0,10*ROW('Water Data'!G197))),'Data Summary'!CD203="Yes"),OFFSET('Water Data'!$G$9,0,10*ROW('Water Data'!G197)),NA())</f>
        <v>#N/A</v>
      </c>
      <c r="P203" s="298" t="e">
        <f ca="1">+IF(AND(ISNUMBER(OFFSET('Water Data'!$H$4,0,10*ROW('Water Data'!H197))),'Data Summary'!CE203="Yes"),100-OFFSET('Water Data'!$H$4,0,10*ROW('Water Data'!H197)),NA())</f>
        <v>#N/A</v>
      </c>
      <c r="Q203" s="298" t="e">
        <f ca="1">+IF(AND(ISNUMBER(OFFSET('Water Data'!$H$6,0,10*ROW('Water Data'!H197))),'Data Summary'!CF203="Yes"),OFFSET('Water Data'!$H$6,0,10*ROW('Water Data'!H197)),NA())</f>
        <v>#N/A</v>
      </c>
      <c r="R203" s="298" t="e">
        <f ca="1">+IF(AND(ISNUMBER(OFFSET('Water Data'!$H$9,0,10*ROW('Water Data'!H197))),'Data Summary'!CG203="Yes"),OFFSET('Water Data'!$H$9,0,10*ROW('Water Data'!H197)),NA())</f>
        <v>#N/A</v>
      </c>
      <c r="S203" s="298" t="e">
        <f ca="1">+IF(AND(ISNUMBER(OFFSET('Water Data'!$I$4,0,10*ROW('Water Data'!I197))),'Data Summary'!CH203="Yes"),100-OFFSET('Water Data'!$I$4,0,10*ROW('Water Data'!I197)),NA())</f>
        <v>#N/A</v>
      </c>
      <c r="T203" s="298" t="e">
        <f ca="1">+IF(AND(ISNUMBER(OFFSET('Water Data'!$I$6,0,10*ROW('Water Data'!I197))),'Data Summary'!CI203="Yes"),OFFSET('Water Data'!$I$6,0,10*ROW('Water Data'!I197)),NA())</f>
        <v>#N/A</v>
      </c>
      <c r="U203" s="298" t="e">
        <f ca="1">+IF(AND(ISNUMBER(OFFSET('Water Data'!$I$9,0,10*ROW('Water Data'!I197))),'Data Summary'!CJ203="Yes"),OFFSET('Water Data'!$I$9,0,10*ROW('Water Data'!I197)),NA())</f>
        <v>#N/A</v>
      </c>
      <c r="V203" s="299" t="e">
        <f ca="1">+IF(AND(ISNUMBER(OFFSET('Sanitation Data'!$D$4,0,10*ROW('Sanitation Data'!D197))),'Data Summary'!CK203="Yes"),100-OFFSET('Sanitation Data'!$D$4,0,10*ROW('Sanitation Data'!D197)),NA())</f>
        <v>#N/A</v>
      </c>
      <c r="W203" s="299" t="e">
        <f ca="1">+IF(AND(ISNUMBER(OFFSET('Sanitation Data'!$D$6,0,10*ROW('Sanitation Data'!D197))),'Data Summary'!CL203="Yes"),OFFSET('Sanitation Data'!$D$6,0,10*ROW('Sanitation Data'!D197)),NA())</f>
        <v>#N/A</v>
      </c>
      <c r="X203" s="299" t="e">
        <f ca="1">+IF(AND(ISNUMBER(OFFSET('Sanitation Data'!$D$10,0,10*ROW('Sanitation Data'!D197))),'Data Summary'!CM203="Yes"),OFFSET('Sanitation Data'!$D$10,0,10*ROW('Sanitation Data'!D197)),NA())</f>
        <v>#N/A</v>
      </c>
      <c r="Y203" s="299" t="e">
        <f ca="1">+IF(AND(ISNUMBER(OFFSET('Sanitation Data'!$D$11,0,10*ROW('Sanitation Data'!D197))),'Data Summary'!CN203="Yes"),OFFSET('Sanitation Data'!$D$11,0,10*ROW('Sanitation Data'!D197)),NA())</f>
        <v>#N/A</v>
      </c>
      <c r="Z203" s="299" t="e">
        <f ca="1">+IF(AND(ISNUMBER(OFFSET('Sanitation Data'!$D$12,0,10*ROW('Sanitation Data'!D197))),'Data Summary'!CO203="Yes"),OFFSET('Sanitation Data'!$D$12,0,10*ROW('Sanitation Data'!D197)),NA())</f>
        <v>#N/A</v>
      </c>
      <c r="AA203" s="299" t="e">
        <f ca="1">+IF(AND(ISNUMBER(OFFSET('Sanitation Data'!$E$4,0,10*ROW('Sanitation Data'!E197))),'Data Summary'!CP203="Yes"),100-OFFSET('Sanitation Data'!$E$4,0,10*ROW('Sanitation Data'!E197)),NA())</f>
        <v>#N/A</v>
      </c>
      <c r="AB203" s="299" t="e">
        <f ca="1">+IF(AND(ISNUMBER(OFFSET('Sanitation Data'!$E$6,0,10*ROW('Sanitation Data'!E197))),'Data Summary'!CQ203="Yes"),OFFSET('Sanitation Data'!$E$6,0,10*ROW('Sanitation Data'!E197)),NA())</f>
        <v>#N/A</v>
      </c>
      <c r="AC203" s="299" t="e">
        <f ca="1">+IF(AND(ISNUMBER(OFFSET('Sanitation Data'!$E$10,0,10*ROW('Sanitation Data'!E197))),'Data Summary'!CR203="Yes"),OFFSET('Sanitation Data'!$E$10,0,10*ROW('Sanitation Data'!E197)),NA())</f>
        <v>#N/A</v>
      </c>
      <c r="AD203" s="299" t="e">
        <f ca="1">+IF(AND(ISNUMBER(OFFSET('Sanitation Data'!$E$11,0,10*ROW('Sanitation Data'!E197))),'Data Summary'!CS203="Yes"),OFFSET('Sanitation Data'!$E$11,0,10*ROW('Sanitation Data'!E197)),NA())</f>
        <v>#N/A</v>
      </c>
      <c r="AE203" s="299" t="e">
        <f ca="1">+IF(AND(ISNUMBER(OFFSET('Sanitation Data'!$E$12,0,10*ROW('Sanitation Data'!E197))),'Data Summary'!CT203="Yes"),OFFSET('Sanitation Data'!$E$12,0,10*ROW('Sanitation Data'!E197)),NA())</f>
        <v>#N/A</v>
      </c>
      <c r="AF203" s="299" t="e">
        <f ca="1">+IF(AND(ISNUMBER(OFFSET('Sanitation Data'!$F$4,0,10*ROW('Sanitation Data'!F197))),'Data Summary'!CU203="Yes"),100-OFFSET('Sanitation Data'!$F$4,0,10*ROW('Sanitation Data'!F197)),NA())</f>
        <v>#N/A</v>
      </c>
      <c r="AG203" s="299" t="e">
        <f ca="1">+IF(AND(ISNUMBER(OFFSET('Sanitation Data'!$F$6,0,10*ROW('Sanitation Data'!F197))),'Data Summary'!CV203="Yes"),OFFSET('Sanitation Data'!$F$6,0,10*ROW('Sanitation Data'!F197)),NA())</f>
        <v>#N/A</v>
      </c>
      <c r="AH203" s="299" t="e">
        <f ca="1">+IF(AND(ISNUMBER(OFFSET('Sanitation Data'!$F$10,0,10*ROW('Sanitation Data'!F197))),'Data Summary'!CW203="Yes"),OFFSET('Sanitation Data'!$F$10,0,10*ROW('Sanitation Data'!F197)),NA())</f>
        <v>#N/A</v>
      </c>
      <c r="AI203" s="299" t="e">
        <f ca="1">+IF(AND(ISNUMBER(OFFSET('Sanitation Data'!$F$11,0,10*ROW('Sanitation Data'!F197))),'Data Summary'!CX203="Yes"),OFFSET('Sanitation Data'!$F$11,0,10*ROW('Sanitation Data'!F197)),NA())</f>
        <v>#N/A</v>
      </c>
      <c r="AJ203" s="299" t="e">
        <f ca="1">+IF(AND(ISNUMBER(OFFSET('Sanitation Data'!$F$12,0,10*ROW('Sanitation Data'!F197))),'Data Summary'!CY203="Yes"),OFFSET('Sanitation Data'!$F$12,0,10*ROW('Sanitation Data'!F197)),NA())</f>
        <v>#N/A</v>
      </c>
      <c r="AK203" s="299" t="e">
        <f ca="1">+IF(AND(ISNUMBER(OFFSET('Sanitation Data'!$G$4,0,10*ROW('Sanitation Data'!G197))),'Data Summary'!CZ203="Yes"),100-OFFSET('Sanitation Data'!$G$4,0,10*ROW('Sanitation Data'!G197)),NA())</f>
        <v>#N/A</v>
      </c>
      <c r="AL203" s="299" t="e">
        <f ca="1">+IF(AND(ISNUMBER(OFFSET('Sanitation Data'!$G$6,0,10*ROW('Sanitation Data'!G197))),'Data Summary'!DA203="Yes"),OFFSET('Sanitation Data'!$G$6,0,10*ROW('Sanitation Data'!G197)),NA())</f>
        <v>#N/A</v>
      </c>
      <c r="AM203" s="299" t="e">
        <f ca="1">+IF(AND(ISNUMBER(OFFSET('Sanitation Data'!$G$10,0,10*ROW('Sanitation Data'!G197))),'Data Summary'!DB203="Yes"),OFFSET('Sanitation Data'!$G$10,0,10*ROW('Sanitation Data'!G197)),NA())</f>
        <v>#N/A</v>
      </c>
      <c r="AN203" s="299" t="e">
        <f ca="1">+IF(AND(ISNUMBER(OFFSET('Sanitation Data'!$G$11,0,10*ROW('Sanitation Data'!G197))),'Data Summary'!DC203="Yes"),OFFSET('Sanitation Data'!$G$11,0,10*ROW('Sanitation Data'!G197)),NA())</f>
        <v>#N/A</v>
      </c>
      <c r="AO203" s="299" t="e">
        <f ca="1">+IF(AND(ISNUMBER(OFFSET('Sanitation Data'!$G$12,0,10*ROW('Sanitation Data'!G197))),'Data Summary'!DD203="Yes"),OFFSET('Sanitation Data'!$G$12,0,10*ROW('Sanitation Data'!G197)),NA())</f>
        <v>#N/A</v>
      </c>
      <c r="AP203" s="299" t="e">
        <f ca="1">+IF(AND(ISNUMBER(OFFSET('Sanitation Data'!$H$4,0,10*ROW('Sanitation Data'!H197))),'Data Summary'!DE203="Yes"),100-OFFSET('Sanitation Data'!$H$4,0,10*ROW('Sanitation Data'!H197)),NA())</f>
        <v>#N/A</v>
      </c>
      <c r="AQ203" s="299" t="e">
        <f ca="1">+IF(AND(ISNUMBER(OFFSET('Sanitation Data'!$H$6,0,10*ROW('Sanitation Data'!H197))),'Data Summary'!DF203="Yes"),OFFSET('Sanitation Data'!$H$6,0,10*ROW('Sanitation Data'!H197)),NA())</f>
        <v>#N/A</v>
      </c>
      <c r="AR203" s="299" t="e">
        <f ca="1">+IF(AND(ISNUMBER(OFFSET('Sanitation Data'!$H$10,0,10*ROW('Sanitation Data'!H197))),'Data Summary'!DG203="Yes"),OFFSET('Sanitation Data'!$H$10,0,10*ROW('Sanitation Data'!H197)),NA())</f>
        <v>#N/A</v>
      </c>
      <c r="AS203" s="299" t="e">
        <f ca="1">+IF(AND(ISNUMBER(OFFSET('Sanitation Data'!$H$11,0,10*ROW('Sanitation Data'!H197))),'Data Summary'!DH203="Yes"),OFFSET('Sanitation Data'!$H$11,0,10*ROW('Sanitation Data'!H197)),NA())</f>
        <v>#N/A</v>
      </c>
      <c r="AT203" s="299" t="e">
        <f ca="1">+IF(AND(ISNUMBER(OFFSET('Sanitation Data'!$H$12,0,10*ROW('Sanitation Data'!H197))),'Data Summary'!DI203="Yes"),OFFSET('Sanitation Data'!$H$12,0,10*ROW('Sanitation Data'!H197)),NA())</f>
        <v>#N/A</v>
      </c>
      <c r="AU203" s="299" t="e">
        <f ca="1">+IF(AND(ISNUMBER(OFFSET('Sanitation Data'!$I$4,0,10*ROW('Sanitation Data'!I197))),'Data Summary'!DJ203="Yes"),100-OFFSET('Sanitation Data'!$I$4,0,10*ROW('Sanitation Data'!I197)),NA())</f>
        <v>#N/A</v>
      </c>
      <c r="AV203" s="299" t="e">
        <f ca="1">+IF(AND(ISNUMBER(OFFSET('Sanitation Data'!$I$6,0,10*ROW('Sanitation Data'!I197))),'Data Summary'!DK203="Yes"),OFFSET('Sanitation Data'!$I$6,0,10*ROW('Sanitation Data'!I197)),NA())</f>
        <v>#N/A</v>
      </c>
      <c r="AW203" s="299" t="e">
        <f ca="1">+IF(AND(ISNUMBER(OFFSET('Sanitation Data'!$I$10,0,10*ROW('Sanitation Data'!I197))),'Data Summary'!DL203="Yes"),OFFSET('Sanitation Data'!$I$10,0,10*ROW('Sanitation Data'!I197)),NA())</f>
        <v>#N/A</v>
      </c>
      <c r="AX203" s="299" t="e">
        <f ca="1">+IF(AND(ISNUMBER(OFFSET('Sanitation Data'!$I$11,0,10*ROW('Sanitation Data'!I197))),'Data Summary'!DM203="Yes"),OFFSET('Sanitation Data'!$I$11,0,10*ROW('Sanitation Data'!I197)),NA())</f>
        <v>#N/A</v>
      </c>
      <c r="AY203" s="299" t="e">
        <f ca="1">+IF(AND(ISNUMBER(OFFSET('Sanitation Data'!$I$12,0,10*ROW('Sanitation Data'!I197))),'Data Summary'!DN203="Yes"),OFFSET('Sanitation Data'!$I$12,0,10*ROW('Sanitation Data'!I197)),NA())</f>
        <v>#N/A</v>
      </c>
      <c r="AZ203" s="300" t="e">
        <f ca="1">+IF(AND(ISNUMBER(OFFSET('Hygiene Data'!$D$5,0,10*ROW('Hygiene Data'!D197))),'Data Summary'!DO203="Yes"),OFFSET('Hygiene Data'!$D$5,0,10*ROW('Hygiene Data'!D197)),NA())</f>
        <v>#N/A</v>
      </c>
      <c r="BA203" s="300" t="e">
        <f ca="1">+IF(AND(ISNUMBER(OFFSET('Hygiene Data'!$D$7,0,10*ROW('Hygiene Data'!D197))),'Data Summary'!DP203="Yes"),OFFSET('Hygiene Data'!$D$7,0,10*ROW('Hygiene Data'!D197)),NA())</f>
        <v>#N/A</v>
      </c>
      <c r="BB203" s="300" t="e">
        <f ca="1">+IF(AND(ISNUMBER(OFFSET('Hygiene Data'!$D$9,0,10*ROW('Hygiene Data'!D197))),'Data Summary'!DQ203="Yes"),OFFSET('Hygiene Data'!$D$9,0,10*ROW('Hygiene Data'!D197)),NA())</f>
        <v>#N/A</v>
      </c>
      <c r="BC203" s="300" t="e">
        <f ca="1">+IF(AND(ISNUMBER(OFFSET('Hygiene Data'!$E$5,0,10*ROW('Hygiene Data'!E197))),'Data Summary'!DR203="Yes"),OFFSET('Hygiene Data'!$E$5,0,10*ROW('Hygiene Data'!E197)),NA())</f>
        <v>#N/A</v>
      </c>
      <c r="BD203" s="300" t="e">
        <f ca="1">+IF(AND(ISNUMBER(OFFSET('Hygiene Data'!$E$7,0,10*ROW('Hygiene Data'!E197))),'Data Summary'!DS203="Yes"),OFFSET('Hygiene Data'!$E$7,0,10*ROW('Hygiene Data'!E197)),NA())</f>
        <v>#N/A</v>
      </c>
      <c r="BE203" s="300" t="e">
        <f ca="1">+IF(AND(ISNUMBER(OFFSET('Hygiene Data'!$E$9,0,10*ROW('Hygiene Data'!E197))),'Data Summary'!DT203="Yes"),OFFSET('Hygiene Data'!$E$9,0,10*ROW('Hygiene Data'!E197)),NA())</f>
        <v>#N/A</v>
      </c>
      <c r="BF203" s="300" t="e">
        <f ca="1">+IF(AND(ISNUMBER(OFFSET('Hygiene Data'!$F$5,0,10*ROW('Hygiene Data'!F197))),'Data Summary'!DU203="Yes"),OFFSET('Hygiene Data'!$F$5,0,10*ROW('Hygiene Data'!F197)),NA())</f>
        <v>#N/A</v>
      </c>
      <c r="BG203" s="300" t="e">
        <f ca="1">+IF(AND(ISNUMBER(OFFSET('Hygiene Data'!$F$7,0,10*ROW('Hygiene Data'!F197))),'Data Summary'!DV203="Yes"),OFFSET('Hygiene Data'!$F$7,0,10*ROW('Hygiene Data'!F197)),NA())</f>
        <v>#N/A</v>
      </c>
      <c r="BH203" s="300" t="e">
        <f ca="1">+IF(AND(ISNUMBER(OFFSET('Hygiene Data'!$F$9,0,10*ROW('Hygiene Data'!F197))),'Data Summary'!DW203="Yes"),OFFSET('Hygiene Data'!$F$9,0,10*ROW('Hygiene Data'!F197)),NA())</f>
        <v>#N/A</v>
      </c>
      <c r="BI203" s="300" t="e">
        <f ca="1">+IF(AND(ISNUMBER(OFFSET('Hygiene Data'!$G$5,0,10*ROW('Hygiene Data'!G197))),'Data Summary'!DX203="Yes"),OFFSET('Hygiene Data'!$G$5,0,10*ROW('Hygiene Data'!G197)),NA())</f>
        <v>#N/A</v>
      </c>
      <c r="BJ203" s="300" t="e">
        <f ca="1">+IF(AND(ISNUMBER(OFFSET('Hygiene Data'!$G$7,0,10*ROW('Hygiene Data'!G197))),'Data Summary'!DY203="Yes"),OFFSET('Hygiene Data'!$G$7,0,10*ROW('Hygiene Data'!G197)),NA())</f>
        <v>#N/A</v>
      </c>
      <c r="BK203" s="300" t="e">
        <f ca="1">+IF(AND(ISNUMBER(OFFSET('Hygiene Data'!$G$9,0,10*ROW('Hygiene Data'!G197))),'Data Summary'!DZ203="Yes"),OFFSET('Hygiene Data'!$G$9,0,10*ROW('Hygiene Data'!G197)),NA())</f>
        <v>#N/A</v>
      </c>
      <c r="BL203" s="300" t="e">
        <f ca="1">+IF(AND(ISNUMBER(OFFSET('Hygiene Data'!$H$5,0,10*ROW('Hygiene Data'!H197))),'Data Summary'!EA203="Yes"),OFFSET('Hygiene Data'!$H$5,0,10*ROW('Hygiene Data'!H197)),NA())</f>
        <v>#N/A</v>
      </c>
      <c r="BM203" s="300" t="e">
        <f ca="1">+IF(AND(ISNUMBER(OFFSET('Hygiene Data'!$H$7,0,10*ROW('Hygiene Data'!H197))),'Data Summary'!EB203="Yes"),OFFSET('Hygiene Data'!$H$7,0,10*ROW('Hygiene Data'!H197)),NA())</f>
        <v>#N/A</v>
      </c>
      <c r="BN203" s="300" t="e">
        <f ca="1">+IF(AND(ISNUMBER(OFFSET('Hygiene Data'!$H$9,0,10*ROW('Hygiene Data'!H197))),'Data Summary'!EC203="Yes"),OFFSET('Hygiene Data'!$H$9,0,10*ROW('Hygiene Data'!H197)),NA())</f>
        <v>#N/A</v>
      </c>
      <c r="BO203" s="300" t="e">
        <f ca="1">+IF(AND(ISNUMBER(OFFSET('Hygiene Data'!$I$5,0,10*ROW('Hygiene Data'!I197))),'Data Summary'!ED203="Yes"),OFFSET('Hygiene Data'!$I$5,0,10*ROW('Hygiene Data'!I197)),NA())</f>
        <v>#N/A</v>
      </c>
      <c r="BP203" s="300" t="e">
        <f ca="1">+IF(AND(ISNUMBER(OFFSET('Hygiene Data'!$I$7,0,10*ROW('Hygiene Data'!I197))),'Data Summary'!EE203="Yes"),OFFSET('Hygiene Data'!$I$7,0,10*ROW('Hygiene Data'!I197)),NA())</f>
        <v>#N/A</v>
      </c>
      <c r="BQ203" s="300" t="e">
        <f ca="1">+IF(AND(ISNUMBER(OFFSET('Hygiene Data'!$I$9,0,10*ROW('Hygiene Data'!I197))),'Data Summary'!EF203="Yes"),OFFSET('Hygiene Data'!$I$9,0,10*ROW('Hygiene Data'!I197)),NA())</f>
        <v>#N/A</v>
      </c>
    </row>
    <row r="204" spans="1:69" x14ac:dyDescent="0.2">
      <c r="A204" s="296" t="e">
        <f ca="1">+RIGHT('Data Summary'!A204,LEN('Data Summary'!A204)-9)</f>
        <v>#VALUE!</v>
      </c>
      <c r="B204" s="270" t="str">
        <f ca="1">+IF(ISTEXT('Data Summary'!B204),'Data Summary'!B204,"")</f>
        <v/>
      </c>
      <c r="C204" s="297" t="e">
        <f ca="1">+VALUE('Data Summary'!C204)</f>
        <v>#VALUE!</v>
      </c>
      <c r="D204" s="298" t="e">
        <f ca="1">+IF(AND(ISNUMBER(OFFSET('Water Data'!$D$4,0,10*ROW('Water Data'!D198))),'Data Summary'!BS204="Yes"),100-OFFSET('Water Data'!$D$4,0,10*ROW('Water Data'!D198)),NA())</f>
        <v>#N/A</v>
      </c>
      <c r="E204" s="298" t="e">
        <f ca="1">+IF(AND(ISNUMBER(OFFSET('Water Data'!$D$6,0,10*ROW('Water Data'!D198))),'Data Summary'!BT204="Yes"),OFFSET('Water Data'!$D$6,0,10*ROW('Water Data'!D198)),NA())</f>
        <v>#N/A</v>
      </c>
      <c r="F204" s="298" t="e">
        <f ca="1">+IF(AND(ISNUMBER(OFFSET('Water Data'!$D$9,0,10*ROW('Water Data'!D198))),'Data Summary'!BU204="Yes"),OFFSET('Water Data'!$D$9,0,10*ROW('Water Data'!D198)),NA())</f>
        <v>#N/A</v>
      </c>
      <c r="G204" s="298" t="e">
        <f ca="1">+IF(AND(ISNUMBER(OFFSET('Water Data'!$E$4,0,10*ROW('Water Data'!E198))),'Data Summary'!BV204="Yes"),100-OFFSET('Water Data'!$E$4,0,10*ROW('Water Data'!E198)),NA())</f>
        <v>#N/A</v>
      </c>
      <c r="H204" s="298" t="e">
        <f ca="1">+IF(AND(ISNUMBER(OFFSET('Water Data'!$E$6,0,10*ROW('Water Data'!E198))),'Data Summary'!BW204="Yes"),OFFSET('Water Data'!$E$6,0,10*ROW('Water Data'!E198)),NA())</f>
        <v>#N/A</v>
      </c>
      <c r="I204" s="298" t="e">
        <f ca="1">+IF(AND(ISNUMBER(OFFSET('Water Data'!$E$9,0,10*ROW('Water Data'!E198))),'Data Summary'!BX204="Yes"),OFFSET('Water Data'!$E$9,0,10*ROW('Water Data'!E198)),NA())</f>
        <v>#N/A</v>
      </c>
      <c r="J204" s="298" t="e">
        <f ca="1">+IF(AND(ISNUMBER(OFFSET('Water Data'!$F$4,0,10*ROW('Water Data'!F198))),'Data Summary'!BY204="Yes"),100-OFFSET('Water Data'!$F$4,0,10*ROW('Water Data'!F198)),NA())</f>
        <v>#N/A</v>
      </c>
      <c r="K204" s="298" t="e">
        <f ca="1">+IF(AND(ISNUMBER(OFFSET('Water Data'!$F$6,0,10*ROW('Water Data'!F198))),'Data Summary'!BZ204="Yes"),OFFSET('Water Data'!$F$6,0,10*ROW('Water Data'!F198)),NA())</f>
        <v>#N/A</v>
      </c>
      <c r="L204" s="298" t="e">
        <f ca="1">+IF(AND(ISNUMBER(OFFSET('Water Data'!$F$9,0,10*ROW('Water Data'!F198))),'Data Summary'!CA204="Yes"),OFFSET('Water Data'!$F$9,0,10*ROW('Water Data'!F198)),NA())</f>
        <v>#N/A</v>
      </c>
      <c r="M204" s="298" t="e">
        <f ca="1">+IF(AND(ISNUMBER(OFFSET('Water Data'!$G$4,0,10*ROW('Water Data'!G198))),'Data Summary'!CB204="Yes"),100-OFFSET('Water Data'!$G$4,0,10*ROW('Water Data'!G198)),NA())</f>
        <v>#N/A</v>
      </c>
      <c r="N204" s="298" t="e">
        <f ca="1">+IF(AND(ISNUMBER(OFFSET('Water Data'!$G$6,0,10*ROW('Water Data'!G198))),'Data Summary'!CC204="Yes"),OFFSET('Water Data'!$G$6,0,10*ROW('Water Data'!G198)),NA())</f>
        <v>#N/A</v>
      </c>
      <c r="O204" s="298" t="e">
        <f ca="1">+IF(AND(ISNUMBER(OFFSET('Water Data'!$G$9,0,10*ROW('Water Data'!G198))),'Data Summary'!CD204="Yes"),OFFSET('Water Data'!$G$9,0,10*ROW('Water Data'!G198)),NA())</f>
        <v>#N/A</v>
      </c>
      <c r="P204" s="298" t="e">
        <f ca="1">+IF(AND(ISNUMBER(OFFSET('Water Data'!$H$4,0,10*ROW('Water Data'!H198))),'Data Summary'!CE204="Yes"),100-OFFSET('Water Data'!$H$4,0,10*ROW('Water Data'!H198)),NA())</f>
        <v>#N/A</v>
      </c>
      <c r="Q204" s="298" t="e">
        <f ca="1">+IF(AND(ISNUMBER(OFFSET('Water Data'!$H$6,0,10*ROW('Water Data'!H198))),'Data Summary'!CF204="Yes"),OFFSET('Water Data'!$H$6,0,10*ROW('Water Data'!H198)),NA())</f>
        <v>#N/A</v>
      </c>
      <c r="R204" s="298" t="e">
        <f ca="1">+IF(AND(ISNUMBER(OFFSET('Water Data'!$H$9,0,10*ROW('Water Data'!H198))),'Data Summary'!CG204="Yes"),OFFSET('Water Data'!$H$9,0,10*ROW('Water Data'!H198)),NA())</f>
        <v>#N/A</v>
      </c>
      <c r="S204" s="298" t="e">
        <f ca="1">+IF(AND(ISNUMBER(OFFSET('Water Data'!$I$4,0,10*ROW('Water Data'!I198))),'Data Summary'!CH204="Yes"),100-OFFSET('Water Data'!$I$4,0,10*ROW('Water Data'!I198)),NA())</f>
        <v>#N/A</v>
      </c>
      <c r="T204" s="298" t="e">
        <f ca="1">+IF(AND(ISNUMBER(OFFSET('Water Data'!$I$6,0,10*ROW('Water Data'!I198))),'Data Summary'!CI204="Yes"),OFFSET('Water Data'!$I$6,0,10*ROW('Water Data'!I198)),NA())</f>
        <v>#N/A</v>
      </c>
      <c r="U204" s="298" t="e">
        <f ca="1">+IF(AND(ISNUMBER(OFFSET('Water Data'!$I$9,0,10*ROW('Water Data'!I198))),'Data Summary'!CJ204="Yes"),OFFSET('Water Data'!$I$9,0,10*ROW('Water Data'!I198)),NA())</f>
        <v>#N/A</v>
      </c>
      <c r="V204" s="299" t="e">
        <f ca="1">+IF(AND(ISNUMBER(OFFSET('Sanitation Data'!$D$4,0,10*ROW('Sanitation Data'!D198))),'Data Summary'!CK204="Yes"),100-OFFSET('Sanitation Data'!$D$4,0,10*ROW('Sanitation Data'!D198)),NA())</f>
        <v>#N/A</v>
      </c>
      <c r="W204" s="299" t="e">
        <f ca="1">+IF(AND(ISNUMBER(OFFSET('Sanitation Data'!$D$6,0,10*ROW('Sanitation Data'!D198))),'Data Summary'!CL204="Yes"),OFFSET('Sanitation Data'!$D$6,0,10*ROW('Sanitation Data'!D198)),NA())</f>
        <v>#N/A</v>
      </c>
      <c r="X204" s="299" t="e">
        <f ca="1">+IF(AND(ISNUMBER(OFFSET('Sanitation Data'!$D$10,0,10*ROW('Sanitation Data'!D198))),'Data Summary'!CM204="Yes"),OFFSET('Sanitation Data'!$D$10,0,10*ROW('Sanitation Data'!D198)),NA())</f>
        <v>#N/A</v>
      </c>
      <c r="Y204" s="299" t="e">
        <f ca="1">+IF(AND(ISNUMBER(OFFSET('Sanitation Data'!$D$11,0,10*ROW('Sanitation Data'!D198))),'Data Summary'!CN204="Yes"),OFFSET('Sanitation Data'!$D$11,0,10*ROW('Sanitation Data'!D198)),NA())</f>
        <v>#N/A</v>
      </c>
      <c r="Z204" s="299" t="e">
        <f ca="1">+IF(AND(ISNUMBER(OFFSET('Sanitation Data'!$D$12,0,10*ROW('Sanitation Data'!D198))),'Data Summary'!CO204="Yes"),OFFSET('Sanitation Data'!$D$12,0,10*ROW('Sanitation Data'!D198)),NA())</f>
        <v>#N/A</v>
      </c>
      <c r="AA204" s="299" t="e">
        <f ca="1">+IF(AND(ISNUMBER(OFFSET('Sanitation Data'!$E$4,0,10*ROW('Sanitation Data'!E198))),'Data Summary'!CP204="Yes"),100-OFFSET('Sanitation Data'!$E$4,0,10*ROW('Sanitation Data'!E198)),NA())</f>
        <v>#N/A</v>
      </c>
      <c r="AB204" s="299" t="e">
        <f ca="1">+IF(AND(ISNUMBER(OFFSET('Sanitation Data'!$E$6,0,10*ROW('Sanitation Data'!E198))),'Data Summary'!CQ204="Yes"),OFFSET('Sanitation Data'!$E$6,0,10*ROW('Sanitation Data'!E198)),NA())</f>
        <v>#N/A</v>
      </c>
      <c r="AC204" s="299" t="e">
        <f ca="1">+IF(AND(ISNUMBER(OFFSET('Sanitation Data'!$E$10,0,10*ROW('Sanitation Data'!E198))),'Data Summary'!CR204="Yes"),OFFSET('Sanitation Data'!$E$10,0,10*ROW('Sanitation Data'!E198)),NA())</f>
        <v>#N/A</v>
      </c>
      <c r="AD204" s="299" t="e">
        <f ca="1">+IF(AND(ISNUMBER(OFFSET('Sanitation Data'!$E$11,0,10*ROW('Sanitation Data'!E198))),'Data Summary'!CS204="Yes"),OFFSET('Sanitation Data'!$E$11,0,10*ROW('Sanitation Data'!E198)),NA())</f>
        <v>#N/A</v>
      </c>
      <c r="AE204" s="299" t="e">
        <f ca="1">+IF(AND(ISNUMBER(OFFSET('Sanitation Data'!$E$12,0,10*ROW('Sanitation Data'!E198))),'Data Summary'!CT204="Yes"),OFFSET('Sanitation Data'!$E$12,0,10*ROW('Sanitation Data'!E198)),NA())</f>
        <v>#N/A</v>
      </c>
      <c r="AF204" s="299" t="e">
        <f ca="1">+IF(AND(ISNUMBER(OFFSET('Sanitation Data'!$F$4,0,10*ROW('Sanitation Data'!F198))),'Data Summary'!CU204="Yes"),100-OFFSET('Sanitation Data'!$F$4,0,10*ROW('Sanitation Data'!F198)),NA())</f>
        <v>#N/A</v>
      </c>
      <c r="AG204" s="299" t="e">
        <f ca="1">+IF(AND(ISNUMBER(OFFSET('Sanitation Data'!$F$6,0,10*ROW('Sanitation Data'!F198))),'Data Summary'!CV204="Yes"),OFFSET('Sanitation Data'!$F$6,0,10*ROW('Sanitation Data'!F198)),NA())</f>
        <v>#N/A</v>
      </c>
      <c r="AH204" s="299" t="e">
        <f ca="1">+IF(AND(ISNUMBER(OFFSET('Sanitation Data'!$F$10,0,10*ROW('Sanitation Data'!F198))),'Data Summary'!CW204="Yes"),OFFSET('Sanitation Data'!$F$10,0,10*ROW('Sanitation Data'!F198)),NA())</f>
        <v>#N/A</v>
      </c>
      <c r="AI204" s="299" t="e">
        <f ca="1">+IF(AND(ISNUMBER(OFFSET('Sanitation Data'!$F$11,0,10*ROW('Sanitation Data'!F198))),'Data Summary'!CX204="Yes"),OFFSET('Sanitation Data'!$F$11,0,10*ROW('Sanitation Data'!F198)),NA())</f>
        <v>#N/A</v>
      </c>
      <c r="AJ204" s="299" t="e">
        <f ca="1">+IF(AND(ISNUMBER(OFFSET('Sanitation Data'!$F$12,0,10*ROW('Sanitation Data'!F198))),'Data Summary'!CY204="Yes"),OFFSET('Sanitation Data'!$F$12,0,10*ROW('Sanitation Data'!F198)),NA())</f>
        <v>#N/A</v>
      </c>
      <c r="AK204" s="299" t="e">
        <f ca="1">+IF(AND(ISNUMBER(OFFSET('Sanitation Data'!$G$4,0,10*ROW('Sanitation Data'!G198))),'Data Summary'!CZ204="Yes"),100-OFFSET('Sanitation Data'!$G$4,0,10*ROW('Sanitation Data'!G198)),NA())</f>
        <v>#N/A</v>
      </c>
      <c r="AL204" s="299" t="e">
        <f ca="1">+IF(AND(ISNUMBER(OFFSET('Sanitation Data'!$G$6,0,10*ROW('Sanitation Data'!G198))),'Data Summary'!DA204="Yes"),OFFSET('Sanitation Data'!$G$6,0,10*ROW('Sanitation Data'!G198)),NA())</f>
        <v>#N/A</v>
      </c>
      <c r="AM204" s="299" t="e">
        <f ca="1">+IF(AND(ISNUMBER(OFFSET('Sanitation Data'!$G$10,0,10*ROW('Sanitation Data'!G198))),'Data Summary'!DB204="Yes"),OFFSET('Sanitation Data'!$G$10,0,10*ROW('Sanitation Data'!G198)),NA())</f>
        <v>#N/A</v>
      </c>
      <c r="AN204" s="299" t="e">
        <f ca="1">+IF(AND(ISNUMBER(OFFSET('Sanitation Data'!$G$11,0,10*ROW('Sanitation Data'!G198))),'Data Summary'!DC204="Yes"),OFFSET('Sanitation Data'!$G$11,0,10*ROW('Sanitation Data'!G198)),NA())</f>
        <v>#N/A</v>
      </c>
      <c r="AO204" s="299" t="e">
        <f ca="1">+IF(AND(ISNUMBER(OFFSET('Sanitation Data'!$G$12,0,10*ROW('Sanitation Data'!G198))),'Data Summary'!DD204="Yes"),OFFSET('Sanitation Data'!$G$12,0,10*ROW('Sanitation Data'!G198)),NA())</f>
        <v>#N/A</v>
      </c>
      <c r="AP204" s="299" t="e">
        <f ca="1">+IF(AND(ISNUMBER(OFFSET('Sanitation Data'!$H$4,0,10*ROW('Sanitation Data'!H198))),'Data Summary'!DE204="Yes"),100-OFFSET('Sanitation Data'!$H$4,0,10*ROW('Sanitation Data'!H198)),NA())</f>
        <v>#N/A</v>
      </c>
      <c r="AQ204" s="299" t="e">
        <f ca="1">+IF(AND(ISNUMBER(OFFSET('Sanitation Data'!$H$6,0,10*ROW('Sanitation Data'!H198))),'Data Summary'!DF204="Yes"),OFFSET('Sanitation Data'!$H$6,0,10*ROW('Sanitation Data'!H198)),NA())</f>
        <v>#N/A</v>
      </c>
      <c r="AR204" s="299" t="e">
        <f ca="1">+IF(AND(ISNUMBER(OFFSET('Sanitation Data'!$H$10,0,10*ROW('Sanitation Data'!H198))),'Data Summary'!DG204="Yes"),OFFSET('Sanitation Data'!$H$10,0,10*ROW('Sanitation Data'!H198)),NA())</f>
        <v>#N/A</v>
      </c>
      <c r="AS204" s="299" t="e">
        <f ca="1">+IF(AND(ISNUMBER(OFFSET('Sanitation Data'!$H$11,0,10*ROW('Sanitation Data'!H198))),'Data Summary'!DH204="Yes"),OFFSET('Sanitation Data'!$H$11,0,10*ROW('Sanitation Data'!H198)),NA())</f>
        <v>#N/A</v>
      </c>
      <c r="AT204" s="299" t="e">
        <f ca="1">+IF(AND(ISNUMBER(OFFSET('Sanitation Data'!$H$12,0,10*ROW('Sanitation Data'!H198))),'Data Summary'!DI204="Yes"),OFFSET('Sanitation Data'!$H$12,0,10*ROW('Sanitation Data'!H198)),NA())</f>
        <v>#N/A</v>
      </c>
      <c r="AU204" s="299" t="e">
        <f ca="1">+IF(AND(ISNUMBER(OFFSET('Sanitation Data'!$I$4,0,10*ROW('Sanitation Data'!I198))),'Data Summary'!DJ204="Yes"),100-OFFSET('Sanitation Data'!$I$4,0,10*ROW('Sanitation Data'!I198)),NA())</f>
        <v>#N/A</v>
      </c>
      <c r="AV204" s="299" t="e">
        <f ca="1">+IF(AND(ISNUMBER(OFFSET('Sanitation Data'!$I$6,0,10*ROW('Sanitation Data'!I198))),'Data Summary'!DK204="Yes"),OFFSET('Sanitation Data'!$I$6,0,10*ROW('Sanitation Data'!I198)),NA())</f>
        <v>#N/A</v>
      </c>
      <c r="AW204" s="299" t="e">
        <f ca="1">+IF(AND(ISNUMBER(OFFSET('Sanitation Data'!$I$10,0,10*ROW('Sanitation Data'!I198))),'Data Summary'!DL204="Yes"),OFFSET('Sanitation Data'!$I$10,0,10*ROW('Sanitation Data'!I198)),NA())</f>
        <v>#N/A</v>
      </c>
      <c r="AX204" s="299" t="e">
        <f ca="1">+IF(AND(ISNUMBER(OFFSET('Sanitation Data'!$I$11,0,10*ROW('Sanitation Data'!I198))),'Data Summary'!DM204="Yes"),OFFSET('Sanitation Data'!$I$11,0,10*ROW('Sanitation Data'!I198)),NA())</f>
        <v>#N/A</v>
      </c>
      <c r="AY204" s="299" t="e">
        <f ca="1">+IF(AND(ISNUMBER(OFFSET('Sanitation Data'!$I$12,0,10*ROW('Sanitation Data'!I198))),'Data Summary'!DN204="Yes"),OFFSET('Sanitation Data'!$I$12,0,10*ROW('Sanitation Data'!I198)),NA())</f>
        <v>#N/A</v>
      </c>
      <c r="AZ204" s="300" t="e">
        <f ca="1">+IF(AND(ISNUMBER(OFFSET('Hygiene Data'!$D$5,0,10*ROW('Hygiene Data'!D198))),'Data Summary'!DO204="Yes"),OFFSET('Hygiene Data'!$D$5,0,10*ROW('Hygiene Data'!D198)),NA())</f>
        <v>#N/A</v>
      </c>
      <c r="BA204" s="300" t="e">
        <f ca="1">+IF(AND(ISNUMBER(OFFSET('Hygiene Data'!$D$7,0,10*ROW('Hygiene Data'!D198))),'Data Summary'!DP204="Yes"),OFFSET('Hygiene Data'!$D$7,0,10*ROW('Hygiene Data'!D198)),NA())</f>
        <v>#N/A</v>
      </c>
      <c r="BB204" s="300" t="e">
        <f ca="1">+IF(AND(ISNUMBER(OFFSET('Hygiene Data'!$D$9,0,10*ROW('Hygiene Data'!D198))),'Data Summary'!DQ204="Yes"),OFFSET('Hygiene Data'!$D$9,0,10*ROW('Hygiene Data'!D198)),NA())</f>
        <v>#N/A</v>
      </c>
      <c r="BC204" s="300" t="e">
        <f ca="1">+IF(AND(ISNUMBER(OFFSET('Hygiene Data'!$E$5,0,10*ROW('Hygiene Data'!E198))),'Data Summary'!DR204="Yes"),OFFSET('Hygiene Data'!$E$5,0,10*ROW('Hygiene Data'!E198)),NA())</f>
        <v>#N/A</v>
      </c>
      <c r="BD204" s="300" t="e">
        <f ca="1">+IF(AND(ISNUMBER(OFFSET('Hygiene Data'!$E$7,0,10*ROW('Hygiene Data'!E198))),'Data Summary'!DS204="Yes"),OFFSET('Hygiene Data'!$E$7,0,10*ROW('Hygiene Data'!E198)),NA())</f>
        <v>#N/A</v>
      </c>
      <c r="BE204" s="300" t="e">
        <f ca="1">+IF(AND(ISNUMBER(OFFSET('Hygiene Data'!$E$9,0,10*ROW('Hygiene Data'!E198))),'Data Summary'!DT204="Yes"),OFFSET('Hygiene Data'!$E$9,0,10*ROW('Hygiene Data'!E198)),NA())</f>
        <v>#N/A</v>
      </c>
      <c r="BF204" s="300" t="e">
        <f ca="1">+IF(AND(ISNUMBER(OFFSET('Hygiene Data'!$F$5,0,10*ROW('Hygiene Data'!F198))),'Data Summary'!DU204="Yes"),OFFSET('Hygiene Data'!$F$5,0,10*ROW('Hygiene Data'!F198)),NA())</f>
        <v>#N/A</v>
      </c>
      <c r="BG204" s="300" t="e">
        <f ca="1">+IF(AND(ISNUMBER(OFFSET('Hygiene Data'!$F$7,0,10*ROW('Hygiene Data'!F198))),'Data Summary'!DV204="Yes"),OFFSET('Hygiene Data'!$F$7,0,10*ROW('Hygiene Data'!F198)),NA())</f>
        <v>#N/A</v>
      </c>
      <c r="BH204" s="300" t="e">
        <f ca="1">+IF(AND(ISNUMBER(OFFSET('Hygiene Data'!$F$9,0,10*ROW('Hygiene Data'!F198))),'Data Summary'!DW204="Yes"),OFFSET('Hygiene Data'!$F$9,0,10*ROW('Hygiene Data'!F198)),NA())</f>
        <v>#N/A</v>
      </c>
      <c r="BI204" s="300" t="e">
        <f ca="1">+IF(AND(ISNUMBER(OFFSET('Hygiene Data'!$G$5,0,10*ROW('Hygiene Data'!G198))),'Data Summary'!DX204="Yes"),OFFSET('Hygiene Data'!$G$5,0,10*ROW('Hygiene Data'!G198)),NA())</f>
        <v>#N/A</v>
      </c>
      <c r="BJ204" s="300" t="e">
        <f ca="1">+IF(AND(ISNUMBER(OFFSET('Hygiene Data'!$G$7,0,10*ROW('Hygiene Data'!G198))),'Data Summary'!DY204="Yes"),OFFSET('Hygiene Data'!$G$7,0,10*ROW('Hygiene Data'!G198)),NA())</f>
        <v>#N/A</v>
      </c>
      <c r="BK204" s="300" t="e">
        <f ca="1">+IF(AND(ISNUMBER(OFFSET('Hygiene Data'!$G$9,0,10*ROW('Hygiene Data'!G198))),'Data Summary'!DZ204="Yes"),OFFSET('Hygiene Data'!$G$9,0,10*ROW('Hygiene Data'!G198)),NA())</f>
        <v>#N/A</v>
      </c>
      <c r="BL204" s="300" t="e">
        <f ca="1">+IF(AND(ISNUMBER(OFFSET('Hygiene Data'!$H$5,0,10*ROW('Hygiene Data'!H198))),'Data Summary'!EA204="Yes"),OFFSET('Hygiene Data'!$H$5,0,10*ROW('Hygiene Data'!H198)),NA())</f>
        <v>#N/A</v>
      </c>
      <c r="BM204" s="300" t="e">
        <f ca="1">+IF(AND(ISNUMBER(OFFSET('Hygiene Data'!$H$7,0,10*ROW('Hygiene Data'!H198))),'Data Summary'!EB204="Yes"),OFFSET('Hygiene Data'!$H$7,0,10*ROW('Hygiene Data'!H198)),NA())</f>
        <v>#N/A</v>
      </c>
      <c r="BN204" s="300" t="e">
        <f ca="1">+IF(AND(ISNUMBER(OFFSET('Hygiene Data'!$H$9,0,10*ROW('Hygiene Data'!H198))),'Data Summary'!EC204="Yes"),OFFSET('Hygiene Data'!$H$9,0,10*ROW('Hygiene Data'!H198)),NA())</f>
        <v>#N/A</v>
      </c>
      <c r="BO204" s="300" t="e">
        <f ca="1">+IF(AND(ISNUMBER(OFFSET('Hygiene Data'!$I$5,0,10*ROW('Hygiene Data'!I198))),'Data Summary'!ED204="Yes"),OFFSET('Hygiene Data'!$I$5,0,10*ROW('Hygiene Data'!I198)),NA())</f>
        <v>#N/A</v>
      </c>
      <c r="BP204" s="300" t="e">
        <f ca="1">+IF(AND(ISNUMBER(OFFSET('Hygiene Data'!$I$7,0,10*ROW('Hygiene Data'!I198))),'Data Summary'!EE204="Yes"),OFFSET('Hygiene Data'!$I$7,0,10*ROW('Hygiene Data'!I198)),NA())</f>
        <v>#N/A</v>
      </c>
      <c r="BQ204" s="300" t="e">
        <f ca="1">+IF(AND(ISNUMBER(OFFSET('Hygiene Data'!$I$9,0,10*ROW('Hygiene Data'!I198))),'Data Summary'!EF204="Yes"),OFFSET('Hygiene Data'!$I$9,0,10*ROW('Hygiene Data'!I198)),NA())</f>
        <v>#N/A</v>
      </c>
    </row>
    <row r="205" spans="1:69" x14ac:dyDescent="0.2">
      <c r="A205" s="296" t="e">
        <f ca="1">+RIGHT('Data Summary'!A205,LEN('Data Summary'!A205)-9)</f>
        <v>#VALUE!</v>
      </c>
      <c r="B205" s="270" t="str">
        <f ca="1">+IF(ISTEXT('Data Summary'!B205),'Data Summary'!B205,"")</f>
        <v/>
      </c>
      <c r="C205" s="297" t="e">
        <f ca="1">+VALUE('Data Summary'!C205)</f>
        <v>#VALUE!</v>
      </c>
      <c r="D205" s="298" t="e">
        <f ca="1">+IF(AND(ISNUMBER(OFFSET('Water Data'!$D$4,0,10*ROW('Water Data'!D199))),'Data Summary'!BS205="Yes"),100-OFFSET('Water Data'!$D$4,0,10*ROW('Water Data'!D199)),NA())</f>
        <v>#N/A</v>
      </c>
      <c r="E205" s="298" t="e">
        <f ca="1">+IF(AND(ISNUMBER(OFFSET('Water Data'!$D$6,0,10*ROW('Water Data'!D199))),'Data Summary'!BT205="Yes"),OFFSET('Water Data'!$D$6,0,10*ROW('Water Data'!D199)),NA())</f>
        <v>#N/A</v>
      </c>
      <c r="F205" s="298" t="e">
        <f ca="1">+IF(AND(ISNUMBER(OFFSET('Water Data'!$D$9,0,10*ROW('Water Data'!D199))),'Data Summary'!BU205="Yes"),OFFSET('Water Data'!$D$9,0,10*ROW('Water Data'!D199)),NA())</f>
        <v>#N/A</v>
      </c>
      <c r="G205" s="298" t="e">
        <f ca="1">+IF(AND(ISNUMBER(OFFSET('Water Data'!$E$4,0,10*ROW('Water Data'!E199))),'Data Summary'!BV205="Yes"),100-OFFSET('Water Data'!$E$4,0,10*ROW('Water Data'!E199)),NA())</f>
        <v>#N/A</v>
      </c>
      <c r="H205" s="298" t="e">
        <f ca="1">+IF(AND(ISNUMBER(OFFSET('Water Data'!$E$6,0,10*ROW('Water Data'!E199))),'Data Summary'!BW205="Yes"),OFFSET('Water Data'!$E$6,0,10*ROW('Water Data'!E199)),NA())</f>
        <v>#N/A</v>
      </c>
      <c r="I205" s="298" t="e">
        <f ca="1">+IF(AND(ISNUMBER(OFFSET('Water Data'!$E$9,0,10*ROW('Water Data'!E199))),'Data Summary'!BX205="Yes"),OFFSET('Water Data'!$E$9,0,10*ROW('Water Data'!E199)),NA())</f>
        <v>#N/A</v>
      </c>
      <c r="J205" s="298" t="e">
        <f ca="1">+IF(AND(ISNUMBER(OFFSET('Water Data'!$F$4,0,10*ROW('Water Data'!F199))),'Data Summary'!BY205="Yes"),100-OFFSET('Water Data'!$F$4,0,10*ROW('Water Data'!F199)),NA())</f>
        <v>#N/A</v>
      </c>
      <c r="K205" s="298" t="e">
        <f ca="1">+IF(AND(ISNUMBER(OFFSET('Water Data'!$F$6,0,10*ROW('Water Data'!F199))),'Data Summary'!BZ205="Yes"),OFFSET('Water Data'!$F$6,0,10*ROW('Water Data'!F199)),NA())</f>
        <v>#N/A</v>
      </c>
      <c r="L205" s="298" t="e">
        <f ca="1">+IF(AND(ISNUMBER(OFFSET('Water Data'!$F$9,0,10*ROW('Water Data'!F199))),'Data Summary'!CA205="Yes"),OFFSET('Water Data'!$F$9,0,10*ROW('Water Data'!F199)),NA())</f>
        <v>#N/A</v>
      </c>
      <c r="M205" s="298" t="e">
        <f ca="1">+IF(AND(ISNUMBER(OFFSET('Water Data'!$G$4,0,10*ROW('Water Data'!G199))),'Data Summary'!CB205="Yes"),100-OFFSET('Water Data'!$G$4,0,10*ROW('Water Data'!G199)),NA())</f>
        <v>#N/A</v>
      </c>
      <c r="N205" s="298" t="e">
        <f ca="1">+IF(AND(ISNUMBER(OFFSET('Water Data'!$G$6,0,10*ROW('Water Data'!G199))),'Data Summary'!CC205="Yes"),OFFSET('Water Data'!$G$6,0,10*ROW('Water Data'!G199)),NA())</f>
        <v>#N/A</v>
      </c>
      <c r="O205" s="298" t="e">
        <f ca="1">+IF(AND(ISNUMBER(OFFSET('Water Data'!$G$9,0,10*ROW('Water Data'!G199))),'Data Summary'!CD205="Yes"),OFFSET('Water Data'!$G$9,0,10*ROW('Water Data'!G199)),NA())</f>
        <v>#N/A</v>
      </c>
      <c r="P205" s="298" t="e">
        <f ca="1">+IF(AND(ISNUMBER(OFFSET('Water Data'!$H$4,0,10*ROW('Water Data'!H199))),'Data Summary'!CE205="Yes"),100-OFFSET('Water Data'!$H$4,0,10*ROW('Water Data'!H199)),NA())</f>
        <v>#N/A</v>
      </c>
      <c r="Q205" s="298" t="e">
        <f ca="1">+IF(AND(ISNUMBER(OFFSET('Water Data'!$H$6,0,10*ROW('Water Data'!H199))),'Data Summary'!CF205="Yes"),OFFSET('Water Data'!$H$6,0,10*ROW('Water Data'!H199)),NA())</f>
        <v>#N/A</v>
      </c>
      <c r="R205" s="298" t="e">
        <f ca="1">+IF(AND(ISNUMBER(OFFSET('Water Data'!$H$9,0,10*ROW('Water Data'!H199))),'Data Summary'!CG205="Yes"),OFFSET('Water Data'!$H$9,0,10*ROW('Water Data'!H199)),NA())</f>
        <v>#N/A</v>
      </c>
      <c r="S205" s="298" t="e">
        <f ca="1">+IF(AND(ISNUMBER(OFFSET('Water Data'!$I$4,0,10*ROW('Water Data'!I199))),'Data Summary'!CH205="Yes"),100-OFFSET('Water Data'!$I$4,0,10*ROW('Water Data'!I199)),NA())</f>
        <v>#N/A</v>
      </c>
      <c r="T205" s="298" t="e">
        <f ca="1">+IF(AND(ISNUMBER(OFFSET('Water Data'!$I$6,0,10*ROW('Water Data'!I199))),'Data Summary'!CI205="Yes"),OFFSET('Water Data'!$I$6,0,10*ROW('Water Data'!I199)),NA())</f>
        <v>#N/A</v>
      </c>
      <c r="U205" s="298" t="e">
        <f ca="1">+IF(AND(ISNUMBER(OFFSET('Water Data'!$I$9,0,10*ROW('Water Data'!I199))),'Data Summary'!CJ205="Yes"),OFFSET('Water Data'!$I$9,0,10*ROW('Water Data'!I199)),NA())</f>
        <v>#N/A</v>
      </c>
      <c r="V205" s="299" t="e">
        <f ca="1">+IF(AND(ISNUMBER(OFFSET('Sanitation Data'!$D$4,0,10*ROW('Sanitation Data'!D199))),'Data Summary'!CK205="Yes"),100-OFFSET('Sanitation Data'!$D$4,0,10*ROW('Sanitation Data'!D199)),NA())</f>
        <v>#N/A</v>
      </c>
      <c r="W205" s="299" t="e">
        <f ca="1">+IF(AND(ISNUMBER(OFFSET('Sanitation Data'!$D$6,0,10*ROW('Sanitation Data'!D199))),'Data Summary'!CL205="Yes"),OFFSET('Sanitation Data'!$D$6,0,10*ROW('Sanitation Data'!D199)),NA())</f>
        <v>#N/A</v>
      </c>
      <c r="X205" s="299" t="e">
        <f ca="1">+IF(AND(ISNUMBER(OFFSET('Sanitation Data'!$D$10,0,10*ROW('Sanitation Data'!D199))),'Data Summary'!CM205="Yes"),OFFSET('Sanitation Data'!$D$10,0,10*ROW('Sanitation Data'!D199)),NA())</f>
        <v>#N/A</v>
      </c>
      <c r="Y205" s="299" t="e">
        <f ca="1">+IF(AND(ISNUMBER(OFFSET('Sanitation Data'!$D$11,0,10*ROW('Sanitation Data'!D199))),'Data Summary'!CN205="Yes"),OFFSET('Sanitation Data'!$D$11,0,10*ROW('Sanitation Data'!D199)),NA())</f>
        <v>#N/A</v>
      </c>
      <c r="Z205" s="299" t="e">
        <f ca="1">+IF(AND(ISNUMBER(OFFSET('Sanitation Data'!$D$12,0,10*ROW('Sanitation Data'!D199))),'Data Summary'!CO205="Yes"),OFFSET('Sanitation Data'!$D$12,0,10*ROW('Sanitation Data'!D199)),NA())</f>
        <v>#N/A</v>
      </c>
      <c r="AA205" s="299" t="e">
        <f ca="1">+IF(AND(ISNUMBER(OFFSET('Sanitation Data'!$E$4,0,10*ROW('Sanitation Data'!E199))),'Data Summary'!CP205="Yes"),100-OFFSET('Sanitation Data'!$E$4,0,10*ROW('Sanitation Data'!E199)),NA())</f>
        <v>#N/A</v>
      </c>
      <c r="AB205" s="299" t="e">
        <f ca="1">+IF(AND(ISNUMBER(OFFSET('Sanitation Data'!$E$6,0,10*ROW('Sanitation Data'!E199))),'Data Summary'!CQ205="Yes"),OFFSET('Sanitation Data'!$E$6,0,10*ROW('Sanitation Data'!E199)),NA())</f>
        <v>#N/A</v>
      </c>
      <c r="AC205" s="299" t="e">
        <f ca="1">+IF(AND(ISNUMBER(OFFSET('Sanitation Data'!$E$10,0,10*ROW('Sanitation Data'!E199))),'Data Summary'!CR205="Yes"),OFFSET('Sanitation Data'!$E$10,0,10*ROW('Sanitation Data'!E199)),NA())</f>
        <v>#N/A</v>
      </c>
      <c r="AD205" s="299" t="e">
        <f ca="1">+IF(AND(ISNUMBER(OFFSET('Sanitation Data'!$E$11,0,10*ROW('Sanitation Data'!E199))),'Data Summary'!CS205="Yes"),OFFSET('Sanitation Data'!$E$11,0,10*ROW('Sanitation Data'!E199)),NA())</f>
        <v>#N/A</v>
      </c>
      <c r="AE205" s="299" t="e">
        <f ca="1">+IF(AND(ISNUMBER(OFFSET('Sanitation Data'!$E$12,0,10*ROW('Sanitation Data'!E199))),'Data Summary'!CT205="Yes"),OFFSET('Sanitation Data'!$E$12,0,10*ROW('Sanitation Data'!E199)),NA())</f>
        <v>#N/A</v>
      </c>
      <c r="AF205" s="299" t="e">
        <f ca="1">+IF(AND(ISNUMBER(OFFSET('Sanitation Data'!$F$4,0,10*ROW('Sanitation Data'!F199))),'Data Summary'!CU205="Yes"),100-OFFSET('Sanitation Data'!$F$4,0,10*ROW('Sanitation Data'!F199)),NA())</f>
        <v>#N/A</v>
      </c>
      <c r="AG205" s="299" t="e">
        <f ca="1">+IF(AND(ISNUMBER(OFFSET('Sanitation Data'!$F$6,0,10*ROW('Sanitation Data'!F199))),'Data Summary'!CV205="Yes"),OFFSET('Sanitation Data'!$F$6,0,10*ROW('Sanitation Data'!F199)),NA())</f>
        <v>#N/A</v>
      </c>
      <c r="AH205" s="299" t="e">
        <f ca="1">+IF(AND(ISNUMBER(OFFSET('Sanitation Data'!$F$10,0,10*ROW('Sanitation Data'!F199))),'Data Summary'!CW205="Yes"),OFFSET('Sanitation Data'!$F$10,0,10*ROW('Sanitation Data'!F199)),NA())</f>
        <v>#N/A</v>
      </c>
      <c r="AI205" s="299" t="e">
        <f ca="1">+IF(AND(ISNUMBER(OFFSET('Sanitation Data'!$F$11,0,10*ROW('Sanitation Data'!F199))),'Data Summary'!CX205="Yes"),OFFSET('Sanitation Data'!$F$11,0,10*ROW('Sanitation Data'!F199)),NA())</f>
        <v>#N/A</v>
      </c>
      <c r="AJ205" s="299" t="e">
        <f ca="1">+IF(AND(ISNUMBER(OFFSET('Sanitation Data'!$F$12,0,10*ROW('Sanitation Data'!F199))),'Data Summary'!CY205="Yes"),OFFSET('Sanitation Data'!$F$12,0,10*ROW('Sanitation Data'!F199)),NA())</f>
        <v>#N/A</v>
      </c>
      <c r="AK205" s="299" t="e">
        <f ca="1">+IF(AND(ISNUMBER(OFFSET('Sanitation Data'!$G$4,0,10*ROW('Sanitation Data'!G199))),'Data Summary'!CZ205="Yes"),100-OFFSET('Sanitation Data'!$G$4,0,10*ROW('Sanitation Data'!G199)),NA())</f>
        <v>#N/A</v>
      </c>
      <c r="AL205" s="299" t="e">
        <f ca="1">+IF(AND(ISNUMBER(OFFSET('Sanitation Data'!$G$6,0,10*ROW('Sanitation Data'!G199))),'Data Summary'!DA205="Yes"),OFFSET('Sanitation Data'!$G$6,0,10*ROW('Sanitation Data'!G199)),NA())</f>
        <v>#N/A</v>
      </c>
      <c r="AM205" s="299" t="e">
        <f ca="1">+IF(AND(ISNUMBER(OFFSET('Sanitation Data'!$G$10,0,10*ROW('Sanitation Data'!G199))),'Data Summary'!DB205="Yes"),OFFSET('Sanitation Data'!$G$10,0,10*ROW('Sanitation Data'!G199)),NA())</f>
        <v>#N/A</v>
      </c>
      <c r="AN205" s="299" t="e">
        <f ca="1">+IF(AND(ISNUMBER(OFFSET('Sanitation Data'!$G$11,0,10*ROW('Sanitation Data'!G199))),'Data Summary'!DC205="Yes"),OFFSET('Sanitation Data'!$G$11,0,10*ROW('Sanitation Data'!G199)),NA())</f>
        <v>#N/A</v>
      </c>
      <c r="AO205" s="299" t="e">
        <f ca="1">+IF(AND(ISNUMBER(OFFSET('Sanitation Data'!$G$12,0,10*ROW('Sanitation Data'!G199))),'Data Summary'!DD205="Yes"),OFFSET('Sanitation Data'!$G$12,0,10*ROW('Sanitation Data'!G199)),NA())</f>
        <v>#N/A</v>
      </c>
      <c r="AP205" s="299" t="e">
        <f ca="1">+IF(AND(ISNUMBER(OFFSET('Sanitation Data'!$H$4,0,10*ROW('Sanitation Data'!H199))),'Data Summary'!DE205="Yes"),100-OFFSET('Sanitation Data'!$H$4,0,10*ROW('Sanitation Data'!H199)),NA())</f>
        <v>#N/A</v>
      </c>
      <c r="AQ205" s="299" t="e">
        <f ca="1">+IF(AND(ISNUMBER(OFFSET('Sanitation Data'!$H$6,0,10*ROW('Sanitation Data'!H199))),'Data Summary'!DF205="Yes"),OFFSET('Sanitation Data'!$H$6,0,10*ROW('Sanitation Data'!H199)),NA())</f>
        <v>#N/A</v>
      </c>
      <c r="AR205" s="299" t="e">
        <f ca="1">+IF(AND(ISNUMBER(OFFSET('Sanitation Data'!$H$10,0,10*ROW('Sanitation Data'!H199))),'Data Summary'!DG205="Yes"),OFFSET('Sanitation Data'!$H$10,0,10*ROW('Sanitation Data'!H199)),NA())</f>
        <v>#N/A</v>
      </c>
      <c r="AS205" s="299" t="e">
        <f ca="1">+IF(AND(ISNUMBER(OFFSET('Sanitation Data'!$H$11,0,10*ROW('Sanitation Data'!H199))),'Data Summary'!DH205="Yes"),OFFSET('Sanitation Data'!$H$11,0,10*ROW('Sanitation Data'!H199)),NA())</f>
        <v>#N/A</v>
      </c>
      <c r="AT205" s="299" t="e">
        <f ca="1">+IF(AND(ISNUMBER(OFFSET('Sanitation Data'!$H$12,0,10*ROW('Sanitation Data'!H199))),'Data Summary'!DI205="Yes"),OFFSET('Sanitation Data'!$H$12,0,10*ROW('Sanitation Data'!H199)),NA())</f>
        <v>#N/A</v>
      </c>
      <c r="AU205" s="299" t="e">
        <f ca="1">+IF(AND(ISNUMBER(OFFSET('Sanitation Data'!$I$4,0,10*ROW('Sanitation Data'!I199))),'Data Summary'!DJ205="Yes"),100-OFFSET('Sanitation Data'!$I$4,0,10*ROW('Sanitation Data'!I199)),NA())</f>
        <v>#N/A</v>
      </c>
      <c r="AV205" s="299" t="e">
        <f ca="1">+IF(AND(ISNUMBER(OFFSET('Sanitation Data'!$I$6,0,10*ROW('Sanitation Data'!I199))),'Data Summary'!DK205="Yes"),OFFSET('Sanitation Data'!$I$6,0,10*ROW('Sanitation Data'!I199)),NA())</f>
        <v>#N/A</v>
      </c>
      <c r="AW205" s="299" t="e">
        <f ca="1">+IF(AND(ISNUMBER(OFFSET('Sanitation Data'!$I$10,0,10*ROW('Sanitation Data'!I199))),'Data Summary'!DL205="Yes"),OFFSET('Sanitation Data'!$I$10,0,10*ROW('Sanitation Data'!I199)),NA())</f>
        <v>#N/A</v>
      </c>
      <c r="AX205" s="299" t="e">
        <f ca="1">+IF(AND(ISNUMBER(OFFSET('Sanitation Data'!$I$11,0,10*ROW('Sanitation Data'!I199))),'Data Summary'!DM205="Yes"),OFFSET('Sanitation Data'!$I$11,0,10*ROW('Sanitation Data'!I199)),NA())</f>
        <v>#N/A</v>
      </c>
      <c r="AY205" s="299" t="e">
        <f ca="1">+IF(AND(ISNUMBER(OFFSET('Sanitation Data'!$I$12,0,10*ROW('Sanitation Data'!I199))),'Data Summary'!DN205="Yes"),OFFSET('Sanitation Data'!$I$12,0,10*ROW('Sanitation Data'!I199)),NA())</f>
        <v>#N/A</v>
      </c>
      <c r="AZ205" s="300" t="e">
        <f ca="1">+IF(AND(ISNUMBER(OFFSET('Hygiene Data'!$D$5,0,10*ROW('Hygiene Data'!D199))),'Data Summary'!DO205="Yes"),OFFSET('Hygiene Data'!$D$5,0,10*ROW('Hygiene Data'!D199)),NA())</f>
        <v>#N/A</v>
      </c>
      <c r="BA205" s="300" t="e">
        <f ca="1">+IF(AND(ISNUMBER(OFFSET('Hygiene Data'!$D$7,0,10*ROW('Hygiene Data'!D199))),'Data Summary'!DP205="Yes"),OFFSET('Hygiene Data'!$D$7,0,10*ROW('Hygiene Data'!D199)),NA())</f>
        <v>#N/A</v>
      </c>
      <c r="BB205" s="300" t="e">
        <f ca="1">+IF(AND(ISNUMBER(OFFSET('Hygiene Data'!$D$9,0,10*ROW('Hygiene Data'!D199))),'Data Summary'!DQ205="Yes"),OFFSET('Hygiene Data'!$D$9,0,10*ROW('Hygiene Data'!D199)),NA())</f>
        <v>#N/A</v>
      </c>
      <c r="BC205" s="300" t="e">
        <f ca="1">+IF(AND(ISNUMBER(OFFSET('Hygiene Data'!$E$5,0,10*ROW('Hygiene Data'!E199))),'Data Summary'!DR205="Yes"),OFFSET('Hygiene Data'!$E$5,0,10*ROW('Hygiene Data'!E199)),NA())</f>
        <v>#N/A</v>
      </c>
      <c r="BD205" s="300" t="e">
        <f ca="1">+IF(AND(ISNUMBER(OFFSET('Hygiene Data'!$E$7,0,10*ROW('Hygiene Data'!E199))),'Data Summary'!DS205="Yes"),OFFSET('Hygiene Data'!$E$7,0,10*ROW('Hygiene Data'!E199)),NA())</f>
        <v>#N/A</v>
      </c>
      <c r="BE205" s="300" t="e">
        <f ca="1">+IF(AND(ISNUMBER(OFFSET('Hygiene Data'!$E$9,0,10*ROW('Hygiene Data'!E199))),'Data Summary'!DT205="Yes"),OFFSET('Hygiene Data'!$E$9,0,10*ROW('Hygiene Data'!E199)),NA())</f>
        <v>#N/A</v>
      </c>
      <c r="BF205" s="300" t="e">
        <f ca="1">+IF(AND(ISNUMBER(OFFSET('Hygiene Data'!$F$5,0,10*ROW('Hygiene Data'!F199))),'Data Summary'!DU205="Yes"),OFFSET('Hygiene Data'!$F$5,0,10*ROW('Hygiene Data'!F199)),NA())</f>
        <v>#N/A</v>
      </c>
      <c r="BG205" s="300" t="e">
        <f ca="1">+IF(AND(ISNUMBER(OFFSET('Hygiene Data'!$F$7,0,10*ROW('Hygiene Data'!F199))),'Data Summary'!DV205="Yes"),OFFSET('Hygiene Data'!$F$7,0,10*ROW('Hygiene Data'!F199)),NA())</f>
        <v>#N/A</v>
      </c>
      <c r="BH205" s="300" t="e">
        <f ca="1">+IF(AND(ISNUMBER(OFFSET('Hygiene Data'!$F$9,0,10*ROW('Hygiene Data'!F199))),'Data Summary'!DW205="Yes"),OFFSET('Hygiene Data'!$F$9,0,10*ROW('Hygiene Data'!F199)),NA())</f>
        <v>#N/A</v>
      </c>
      <c r="BI205" s="300" t="e">
        <f ca="1">+IF(AND(ISNUMBER(OFFSET('Hygiene Data'!$G$5,0,10*ROW('Hygiene Data'!G199))),'Data Summary'!DX205="Yes"),OFFSET('Hygiene Data'!$G$5,0,10*ROW('Hygiene Data'!G199)),NA())</f>
        <v>#N/A</v>
      </c>
      <c r="BJ205" s="300" t="e">
        <f ca="1">+IF(AND(ISNUMBER(OFFSET('Hygiene Data'!$G$7,0,10*ROW('Hygiene Data'!G199))),'Data Summary'!DY205="Yes"),OFFSET('Hygiene Data'!$G$7,0,10*ROW('Hygiene Data'!G199)),NA())</f>
        <v>#N/A</v>
      </c>
      <c r="BK205" s="300" t="e">
        <f ca="1">+IF(AND(ISNUMBER(OFFSET('Hygiene Data'!$G$9,0,10*ROW('Hygiene Data'!G199))),'Data Summary'!DZ205="Yes"),OFFSET('Hygiene Data'!$G$9,0,10*ROW('Hygiene Data'!G199)),NA())</f>
        <v>#N/A</v>
      </c>
      <c r="BL205" s="300" t="e">
        <f ca="1">+IF(AND(ISNUMBER(OFFSET('Hygiene Data'!$H$5,0,10*ROW('Hygiene Data'!H199))),'Data Summary'!EA205="Yes"),OFFSET('Hygiene Data'!$H$5,0,10*ROW('Hygiene Data'!H199)),NA())</f>
        <v>#N/A</v>
      </c>
      <c r="BM205" s="300" t="e">
        <f ca="1">+IF(AND(ISNUMBER(OFFSET('Hygiene Data'!$H$7,0,10*ROW('Hygiene Data'!H199))),'Data Summary'!EB205="Yes"),OFFSET('Hygiene Data'!$H$7,0,10*ROW('Hygiene Data'!H199)),NA())</f>
        <v>#N/A</v>
      </c>
      <c r="BN205" s="300" t="e">
        <f ca="1">+IF(AND(ISNUMBER(OFFSET('Hygiene Data'!$H$9,0,10*ROW('Hygiene Data'!H199))),'Data Summary'!EC205="Yes"),OFFSET('Hygiene Data'!$H$9,0,10*ROW('Hygiene Data'!H199)),NA())</f>
        <v>#N/A</v>
      </c>
      <c r="BO205" s="300" t="e">
        <f ca="1">+IF(AND(ISNUMBER(OFFSET('Hygiene Data'!$I$5,0,10*ROW('Hygiene Data'!I199))),'Data Summary'!ED205="Yes"),OFFSET('Hygiene Data'!$I$5,0,10*ROW('Hygiene Data'!I199)),NA())</f>
        <v>#N/A</v>
      </c>
      <c r="BP205" s="300" t="e">
        <f ca="1">+IF(AND(ISNUMBER(OFFSET('Hygiene Data'!$I$7,0,10*ROW('Hygiene Data'!I199))),'Data Summary'!EE205="Yes"),OFFSET('Hygiene Data'!$I$7,0,10*ROW('Hygiene Data'!I199)),NA())</f>
        <v>#N/A</v>
      </c>
      <c r="BQ205" s="300" t="e">
        <f ca="1">+IF(AND(ISNUMBER(OFFSET('Hygiene Data'!$I$9,0,10*ROW('Hygiene Data'!I199))),'Data Summary'!EF205="Yes"),OFFSET('Hygiene Data'!$I$9,0,10*ROW('Hygiene Data'!I199)),NA())</f>
        <v>#N/A</v>
      </c>
    </row>
    <row r="206" spans="1:69" x14ac:dyDescent="0.2">
      <c r="A206" s="296" t="e">
        <f ca="1">+RIGHT('Data Summary'!A206,LEN('Data Summary'!A206)-9)</f>
        <v>#VALUE!</v>
      </c>
      <c r="B206" s="270" t="str">
        <f ca="1">+IF(ISTEXT('Data Summary'!B206),'Data Summary'!B206,"")</f>
        <v/>
      </c>
      <c r="C206" s="297" t="e">
        <f ca="1">+VALUE('Data Summary'!C206)</f>
        <v>#VALUE!</v>
      </c>
      <c r="D206" s="298" t="e">
        <f ca="1">+IF(AND(ISNUMBER(OFFSET('Water Data'!$D$4,0,10*ROW('Water Data'!D200))),'Data Summary'!BS206="Yes"),100-OFFSET('Water Data'!$D$4,0,10*ROW('Water Data'!D200)),NA())</f>
        <v>#N/A</v>
      </c>
      <c r="E206" s="298" t="e">
        <f ca="1">+IF(AND(ISNUMBER(OFFSET('Water Data'!$D$6,0,10*ROW('Water Data'!D200))),'Data Summary'!BT206="Yes"),OFFSET('Water Data'!$D$6,0,10*ROW('Water Data'!D200)),NA())</f>
        <v>#N/A</v>
      </c>
      <c r="F206" s="298" t="e">
        <f ca="1">+IF(AND(ISNUMBER(OFFSET('Water Data'!$D$9,0,10*ROW('Water Data'!D200))),'Data Summary'!BU206="Yes"),OFFSET('Water Data'!$D$9,0,10*ROW('Water Data'!D200)),NA())</f>
        <v>#N/A</v>
      </c>
      <c r="G206" s="298" t="e">
        <f ca="1">+IF(AND(ISNUMBER(OFFSET('Water Data'!$E$4,0,10*ROW('Water Data'!E200))),'Data Summary'!BV206="Yes"),100-OFFSET('Water Data'!$E$4,0,10*ROW('Water Data'!E200)),NA())</f>
        <v>#N/A</v>
      </c>
      <c r="H206" s="298" t="e">
        <f ca="1">+IF(AND(ISNUMBER(OFFSET('Water Data'!$E$6,0,10*ROW('Water Data'!E200))),'Data Summary'!BW206="Yes"),OFFSET('Water Data'!$E$6,0,10*ROW('Water Data'!E200)),NA())</f>
        <v>#N/A</v>
      </c>
      <c r="I206" s="298" t="e">
        <f ca="1">+IF(AND(ISNUMBER(OFFSET('Water Data'!$E$9,0,10*ROW('Water Data'!E200))),'Data Summary'!BX206="Yes"),OFFSET('Water Data'!$E$9,0,10*ROW('Water Data'!E200)),NA())</f>
        <v>#N/A</v>
      </c>
      <c r="J206" s="298" t="e">
        <f ca="1">+IF(AND(ISNUMBER(OFFSET('Water Data'!$F$4,0,10*ROW('Water Data'!F200))),'Data Summary'!BY206="Yes"),100-OFFSET('Water Data'!$F$4,0,10*ROW('Water Data'!F200)),NA())</f>
        <v>#N/A</v>
      </c>
      <c r="K206" s="298" t="e">
        <f ca="1">+IF(AND(ISNUMBER(OFFSET('Water Data'!$F$6,0,10*ROW('Water Data'!F200))),'Data Summary'!BZ206="Yes"),OFFSET('Water Data'!$F$6,0,10*ROW('Water Data'!F200)),NA())</f>
        <v>#N/A</v>
      </c>
      <c r="L206" s="298" t="e">
        <f ca="1">+IF(AND(ISNUMBER(OFFSET('Water Data'!$F$9,0,10*ROW('Water Data'!F200))),'Data Summary'!CA206="Yes"),OFFSET('Water Data'!$F$9,0,10*ROW('Water Data'!F200)),NA())</f>
        <v>#N/A</v>
      </c>
      <c r="M206" s="298" t="e">
        <f ca="1">+IF(AND(ISNUMBER(OFFSET('Water Data'!$G$4,0,10*ROW('Water Data'!G200))),'Data Summary'!CB206="Yes"),100-OFFSET('Water Data'!$G$4,0,10*ROW('Water Data'!G200)),NA())</f>
        <v>#N/A</v>
      </c>
      <c r="N206" s="298" t="e">
        <f ca="1">+IF(AND(ISNUMBER(OFFSET('Water Data'!$G$6,0,10*ROW('Water Data'!G200))),'Data Summary'!CC206="Yes"),OFFSET('Water Data'!$G$6,0,10*ROW('Water Data'!G200)),NA())</f>
        <v>#N/A</v>
      </c>
      <c r="O206" s="298" t="e">
        <f ca="1">+IF(AND(ISNUMBER(OFFSET('Water Data'!$G$9,0,10*ROW('Water Data'!G200))),'Data Summary'!CD206="Yes"),OFFSET('Water Data'!$G$9,0,10*ROW('Water Data'!G200)),NA())</f>
        <v>#N/A</v>
      </c>
      <c r="P206" s="298" t="e">
        <f ca="1">+IF(AND(ISNUMBER(OFFSET('Water Data'!$H$4,0,10*ROW('Water Data'!H200))),'Data Summary'!CE206="Yes"),100-OFFSET('Water Data'!$H$4,0,10*ROW('Water Data'!H200)),NA())</f>
        <v>#N/A</v>
      </c>
      <c r="Q206" s="298" t="e">
        <f ca="1">+IF(AND(ISNUMBER(OFFSET('Water Data'!$H$6,0,10*ROW('Water Data'!H200))),'Data Summary'!CF206="Yes"),OFFSET('Water Data'!$H$6,0,10*ROW('Water Data'!H200)),NA())</f>
        <v>#N/A</v>
      </c>
      <c r="R206" s="298" t="e">
        <f ca="1">+IF(AND(ISNUMBER(OFFSET('Water Data'!$H$9,0,10*ROW('Water Data'!H200))),'Data Summary'!CG206="Yes"),OFFSET('Water Data'!$H$9,0,10*ROW('Water Data'!H200)),NA())</f>
        <v>#N/A</v>
      </c>
      <c r="S206" s="298" t="e">
        <f ca="1">+IF(AND(ISNUMBER(OFFSET('Water Data'!$I$4,0,10*ROW('Water Data'!I200))),'Data Summary'!CH206="Yes"),100-OFFSET('Water Data'!$I$4,0,10*ROW('Water Data'!I200)),NA())</f>
        <v>#N/A</v>
      </c>
      <c r="T206" s="298" t="e">
        <f ca="1">+IF(AND(ISNUMBER(OFFSET('Water Data'!$I$6,0,10*ROW('Water Data'!I200))),'Data Summary'!CI206="Yes"),OFFSET('Water Data'!$I$6,0,10*ROW('Water Data'!I200)),NA())</f>
        <v>#N/A</v>
      </c>
      <c r="U206" s="298" t="e">
        <f ca="1">+IF(AND(ISNUMBER(OFFSET('Water Data'!$I$9,0,10*ROW('Water Data'!I200))),'Data Summary'!CJ206="Yes"),OFFSET('Water Data'!$I$9,0,10*ROW('Water Data'!I200)),NA())</f>
        <v>#N/A</v>
      </c>
      <c r="V206" s="299" t="e">
        <f ca="1">+IF(AND(ISNUMBER(OFFSET('Sanitation Data'!$D$4,0,10*ROW('Sanitation Data'!D200))),'Data Summary'!CK206="Yes"),100-OFFSET('Sanitation Data'!$D$4,0,10*ROW('Sanitation Data'!D200)),NA())</f>
        <v>#N/A</v>
      </c>
      <c r="W206" s="299" t="e">
        <f ca="1">+IF(AND(ISNUMBER(OFFSET('Sanitation Data'!$D$6,0,10*ROW('Sanitation Data'!D200))),'Data Summary'!CL206="Yes"),OFFSET('Sanitation Data'!$D$6,0,10*ROW('Sanitation Data'!D200)),NA())</f>
        <v>#N/A</v>
      </c>
      <c r="X206" s="299" t="e">
        <f ca="1">+IF(AND(ISNUMBER(OFFSET('Sanitation Data'!$D$10,0,10*ROW('Sanitation Data'!D200))),'Data Summary'!CM206="Yes"),OFFSET('Sanitation Data'!$D$10,0,10*ROW('Sanitation Data'!D200)),NA())</f>
        <v>#N/A</v>
      </c>
      <c r="Y206" s="299" t="e">
        <f ca="1">+IF(AND(ISNUMBER(OFFSET('Sanitation Data'!$D$11,0,10*ROW('Sanitation Data'!D200))),'Data Summary'!CN206="Yes"),OFFSET('Sanitation Data'!$D$11,0,10*ROW('Sanitation Data'!D200)),NA())</f>
        <v>#N/A</v>
      </c>
      <c r="Z206" s="299" t="e">
        <f ca="1">+IF(AND(ISNUMBER(OFFSET('Sanitation Data'!$D$12,0,10*ROW('Sanitation Data'!D200))),'Data Summary'!CO206="Yes"),OFFSET('Sanitation Data'!$D$12,0,10*ROW('Sanitation Data'!D200)),NA())</f>
        <v>#N/A</v>
      </c>
      <c r="AA206" s="299" t="e">
        <f ca="1">+IF(AND(ISNUMBER(OFFSET('Sanitation Data'!$E$4,0,10*ROW('Sanitation Data'!E200))),'Data Summary'!CP206="Yes"),100-OFFSET('Sanitation Data'!$E$4,0,10*ROW('Sanitation Data'!E200)),NA())</f>
        <v>#N/A</v>
      </c>
      <c r="AB206" s="299" t="e">
        <f ca="1">+IF(AND(ISNUMBER(OFFSET('Sanitation Data'!$E$6,0,10*ROW('Sanitation Data'!E200))),'Data Summary'!CQ206="Yes"),OFFSET('Sanitation Data'!$E$6,0,10*ROW('Sanitation Data'!E200)),NA())</f>
        <v>#N/A</v>
      </c>
      <c r="AC206" s="299" t="e">
        <f ca="1">+IF(AND(ISNUMBER(OFFSET('Sanitation Data'!$E$10,0,10*ROW('Sanitation Data'!E200))),'Data Summary'!CR206="Yes"),OFFSET('Sanitation Data'!$E$10,0,10*ROW('Sanitation Data'!E200)),NA())</f>
        <v>#N/A</v>
      </c>
      <c r="AD206" s="299" t="e">
        <f ca="1">+IF(AND(ISNUMBER(OFFSET('Sanitation Data'!$E$11,0,10*ROW('Sanitation Data'!E200))),'Data Summary'!CS206="Yes"),OFFSET('Sanitation Data'!$E$11,0,10*ROW('Sanitation Data'!E200)),NA())</f>
        <v>#N/A</v>
      </c>
      <c r="AE206" s="299" t="e">
        <f ca="1">+IF(AND(ISNUMBER(OFFSET('Sanitation Data'!$E$12,0,10*ROW('Sanitation Data'!E200))),'Data Summary'!CT206="Yes"),OFFSET('Sanitation Data'!$E$12,0,10*ROW('Sanitation Data'!E200)),NA())</f>
        <v>#N/A</v>
      </c>
      <c r="AF206" s="299" t="e">
        <f ca="1">+IF(AND(ISNUMBER(OFFSET('Sanitation Data'!$F$4,0,10*ROW('Sanitation Data'!F200))),'Data Summary'!CU206="Yes"),100-OFFSET('Sanitation Data'!$F$4,0,10*ROW('Sanitation Data'!F200)),NA())</f>
        <v>#N/A</v>
      </c>
      <c r="AG206" s="299" t="e">
        <f ca="1">+IF(AND(ISNUMBER(OFFSET('Sanitation Data'!$F$6,0,10*ROW('Sanitation Data'!F200))),'Data Summary'!CV206="Yes"),OFFSET('Sanitation Data'!$F$6,0,10*ROW('Sanitation Data'!F200)),NA())</f>
        <v>#N/A</v>
      </c>
      <c r="AH206" s="299" t="e">
        <f ca="1">+IF(AND(ISNUMBER(OFFSET('Sanitation Data'!$F$10,0,10*ROW('Sanitation Data'!F200))),'Data Summary'!CW206="Yes"),OFFSET('Sanitation Data'!$F$10,0,10*ROW('Sanitation Data'!F200)),NA())</f>
        <v>#N/A</v>
      </c>
      <c r="AI206" s="299" t="e">
        <f ca="1">+IF(AND(ISNUMBER(OFFSET('Sanitation Data'!$F$11,0,10*ROW('Sanitation Data'!F200))),'Data Summary'!CX206="Yes"),OFFSET('Sanitation Data'!$F$11,0,10*ROW('Sanitation Data'!F200)),NA())</f>
        <v>#N/A</v>
      </c>
      <c r="AJ206" s="299" t="e">
        <f ca="1">+IF(AND(ISNUMBER(OFFSET('Sanitation Data'!$F$12,0,10*ROW('Sanitation Data'!F200))),'Data Summary'!CY206="Yes"),OFFSET('Sanitation Data'!$F$12,0,10*ROW('Sanitation Data'!F200)),NA())</f>
        <v>#N/A</v>
      </c>
      <c r="AK206" s="299" t="e">
        <f ca="1">+IF(AND(ISNUMBER(OFFSET('Sanitation Data'!$G$4,0,10*ROW('Sanitation Data'!G200))),'Data Summary'!CZ206="Yes"),100-OFFSET('Sanitation Data'!$G$4,0,10*ROW('Sanitation Data'!G200)),NA())</f>
        <v>#N/A</v>
      </c>
      <c r="AL206" s="299" t="e">
        <f ca="1">+IF(AND(ISNUMBER(OFFSET('Sanitation Data'!$G$6,0,10*ROW('Sanitation Data'!G200))),'Data Summary'!DA206="Yes"),OFFSET('Sanitation Data'!$G$6,0,10*ROW('Sanitation Data'!G200)),NA())</f>
        <v>#N/A</v>
      </c>
      <c r="AM206" s="299" t="e">
        <f ca="1">+IF(AND(ISNUMBER(OFFSET('Sanitation Data'!$G$10,0,10*ROW('Sanitation Data'!G200))),'Data Summary'!DB206="Yes"),OFFSET('Sanitation Data'!$G$10,0,10*ROW('Sanitation Data'!G200)),NA())</f>
        <v>#N/A</v>
      </c>
      <c r="AN206" s="299" t="e">
        <f ca="1">+IF(AND(ISNUMBER(OFFSET('Sanitation Data'!$G$11,0,10*ROW('Sanitation Data'!G200))),'Data Summary'!DC206="Yes"),OFFSET('Sanitation Data'!$G$11,0,10*ROW('Sanitation Data'!G200)),NA())</f>
        <v>#N/A</v>
      </c>
      <c r="AO206" s="299" t="e">
        <f ca="1">+IF(AND(ISNUMBER(OFFSET('Sanitation Data'!$G$12,0,10*ROW('Sanitation Data'!G200))),'Data Summary'!DD206="Yes"),OFFSET('Sanitation Data'!$G$12,0,10*ROW('Sanitation Data'!G200)),NA())</f>
        <v>#N/A</v>
      </c>
      <c r="AP206" s="299" t="e">
        <f ca="1">+IF(AND(ISNUMBER(OFFSET('Sanitation Data'!$H$4,0,10*ROW('Sanitation Data'!H200))),'Data Summary'!DE206="Yes"),100-OFFSET('Sanitation Data'!$H$4,0,10*ROW('Sanitation Data'!H200)),NA())</f>
        <v>#N/A</v>
      </c>
      <c r="AQ206" s="299" t="e">
        <f ca="1">+IF(AND(ISNUMBER(OFFSET('Sanitation Data'!$H$6,0,10*ROW('Sanitation Data'!H200))),'Data Summary'!DF206="Yes"),OFFSET('Sanitation Data'!$H$6,0,10*ROW('Sanitation Data'!H200)),NA())</f>
        <v>#N/A</v>
      </c>
      <c r="AR206" s="299" t="e">
        <f ca="1">+IF(AND(ISNUMBER(OFFSET('Sanitation Data'!$H$10,0,10*ROW('Sanitation Data'!H200))),'Data Summary'!DG206="Yes"),OFFSET('Sanitation Data'!$H$10,0,10*ROW('Sanitation Data'!H200)),NA())</f>
        <v>#N/A</v>
      </c>
      <c r="AS206" s="299" t="e">
        <f ca="1">+IF(AND(ISNUMBER(OFFSET('Sanitation Data'!$H$11,0,10*ROW('Sanitation Data'!H200))),'Data Summary'!DH206="Yes"),OFFSET('Sanitation Data'!$H$11,0,10*ROW('Sanitation Data'!H200)),NA())</f>
        <v>#N/A</v>
      </c>
      <c r="AT206" s="299" t="e">
        <f ca="1">+IF(AND(ISNUMBER(OFFSET('Sanitation Data'!$H$12,0,10*ROW('Sanitation Data'!H200))),'Data Summary'!DI206="Yes"),OFFSET('Sanitation Data'!$H$12,0,10*ROW('Sanitation Data'!H200)),NA())</f>
        <v>#N/A</v>
      </c>
      <c r="AU206" s="299" t="e">
        <f ca="1">+IF(AND(ISNUMBER(OFFSET('Sanitation Data'!$I$4,0,10*ROW('Sanitation Data'!I200))),'Data Summary'!DJ206="Yes"),100-OFFSET('Sanitation Data'!$I$4,0,10*ROW('Sanitation Data'!I200)),NA())</f>
        <v>#N/A</v>
      </c>
      <c r="AV206" s="299" t="e">
        <f ca="1">+IF(AND(ISNUMBER(OFFSET('Sanitation Data'!$I$6,0,10*ROW('Sanitation Data'!I200))),'Data Summary'!DK206="Yes"),OFFSET('Sanitation Data'!$I$6,0,10*ROW('Sanitation Data'!I200)),NA())</f>
        <v>#N/A</v>
      </c>
      <c r="AW206" s="299" t="e">
        <f ca="1">+IF(AND(ISNUMBER(OFFSET('Sanitation Data'!$I$10,0,10*ROW('Sanitation Data'!I200))),'Data Summary'!DL206="Yes"),OFFSET('Sanitation Data'!$I$10,0,10*ROW('Sanitation Data'!I200)),NA())</f>
        <v>#N/A</v>
      </c>
      <c r="AX206" s="299" t="e">
        <f ca="1">+IF(AND(ISNUMBER(OFFSET('Sanitation Data'!$I$11,0,10*ROW('Sanitation Data'!I200))),'Data Summary'!DM206="Yes"),OFFSET('Sanitation Data'!$I$11,0,10*ROW('Sanitation Data'!I200)),NA())</f>
        <v>#N/A</v>
      </c>
      <c r="AY206" s="299" t="e">
        <f ca="1">+IF(AND(ISNUMBER(OFFSET('Sanitation Data'!$I$12,0,10*ROW('Sanitation Data'!I200))),'Data Summary'!DN206="Yes"),OFFSET('Sanitation Data'!$I$12,0,10*ROW('Sanitation Data'!I200)),NA())</f>
        <v>#N/A</v>
      </c>
      <c r="AZ206" s="300" t="e">
        <f ca="1">+IF(AND(ISNUMBER(OFFSET('Hygiene Data'!$D$5,0,10*ROW('Hygiene Data'!D200))),'Data Summary'!DO206="Yes"),OFFSET('Hygiene Data'!$D$5,0,10*ROW('Hygiene Data'!D200)),NA())</f>
        <v>#N/A</v>
      </c>
      <c r="BA206" s="300" t="e">
        <f ca="1">+IF(AND(ISNUMBER(OFFSET('Hygiene Data'!$D$7,0,10*ROW('Hygiene Data'!D200))),'Data Summary'!DP206="Yes"),OFFSET('Hygiene Data'!$D$7,0,10*ROW('Hygiene Data'!D200)),NA())</f>
        <v>#N/A</v>
      </c>
      <c r="BB206" s="300" t="e">
        <f ca="1">+IF(AND(ISNUMBER(OFFSET('Hygiene Data'!$D$9,0,10*ROW('Hygiene Data'!D200))),'Data Summary'!DQ206="Yes"),OFFSET('Hygiene Data'!$D$9,0,10*ROW('Hygiene Data'!D200)),NA())</f>
        <v>#N/A</v>
      </c>
      <c r="BC206" s="300" t="e">
        <f ca="1">+IF(AND(ISNUMBER(OFFSET('Hygiene Data'!$E$5,0,10*ROW('Hygiene Data'!E200))),'Data Summary'!DR206="Yes"),OFFSET('Hygiene Data'!$E$5,0,10*ROW('Hygiene Data'!E200)),NA())</f>
        <v>#N/A</v>
      </c>
      <c r="BD206" s="300" t="e">
        <f ca="1">+IF(AND(ISNUMBER(OFFSET('Hygiene Data'!$E$7,0,10*ROW('Hygiene Data'!E200))),'Data Summary'!DS206="Yes"),OFFSET('Hygiene Data'!$E$7,0,10*ROW('Hygiene Data'!E200)),NA())</f>
        <v>#N/A</v>
      </c>
      <c r="BE206" s="300" t="e">
        <f ca="1">+IF(AND(ISNUMBER(OFFSET('Hygiene Data'!$E$9,0,10*ROW('Hygiene Data'!E200))),'Data Summary'!DT206="Yes"),OFFSET('Hygiene Data'!$E$9,0,10*ROW('Hygiene Data'!E200)),NA())</f>
        <v>#N/A</v>
      </c>
      <c r="BF206" s="300" t="e">
        <f ca="1">+IF(AND(ISNUMBER(OFFSET('Hygiene Data'!$F$5,0,10*ROW('Hygiene Data'!F200))),'Data Summary'!DU206="Yes"),OFFSET('Hygiene Data'!$F$5,0,10*ROW('Hygiene Data'!F200)),NA())</f>
        <v>#N/A</v>
      </c>
      <c r="BG206" s="300" t="e">
        <f ca="1">+IF(AND(ISNUMBER(OFFSET('Hygiene Data'!$F$7,0,10*ROW('Hygiene Data'!F200))),'Data Summary'!DV206="Yes"),OFFSET('Hygiene Data'!$F$7,0,10*ROW('Hygiene Data'!F200)),NA())</f>
        <v>#N/A</v>
      </c>
      <c r="BH206" s="300" t="e">
        <f ca="1">+IF(AND(ISNUMBER(OFFSET('Hygiene Data'!$F$9,0,10*ROW('Hygiene Data'!F200))),'Data Summary'!DW206="Yes"),OFFSET('Hygiene Data'!$F$9,0,10*ROW('Hygiene Data'!F200)),NA())</f>
        <v>#N/A</v>
      </c>
      <c r="BI206" s="300" t="e">
        <f ca="1">+IF(AND(ISNUMBER(OFFSET('Hygiene Data'!$G$5,0,10*ROW('Hygiene Data'!G200))),'Data Summary'!DX206="Yes"),OFFSET('Hygiene Data'!$G$5,0,10*ROW('Hygiene Data'!G200)),NA())</f>
        <v>#N/A</v>
      </c>
      <c r="BJ206" s="300" t="e">
        <f ca="1">+IF(AND(ISNUMBER(OFFSET('Hygiene Data'!$G$7,0,10*ROW('Hygiene Data'!G200))),'Data Summary'!DY206="Yes"),OFFSET('Hygiene Data'!$G$7,0,10*ROW('Hygiene Data'!G200)),NA())</f>
        <v>#N/A</v>
      </c>
      <c r="BK206" s="300" t="e">
        <f ca="1">+IF(AND(ISNUMBER(OFFSET('Hygiene Data'!$G$9,0,10*ROW('Hygiene Data'!G200))),'Data Summary'!DZ206="Yes"),OFFSET('Hygiene Data'!$G$9,0,10*ROW('Hygiene Data'!G200)),NA())</f>
        <v>#N/A</v>
      </c>
      <c r="BL206" s="300" t="e">
        <f ca="1">+IF(AND(ISNUMBER(OFFSET('Hygiene Data'!$H$5,0,10*ROW('Hygiene Data'!H200))),'Data Summary'!EA206="Yes"),OFFSET('Hygiene Data'!$H$5,0,10*ROW('Hygiene Data'!H200)),NA())</f>
        <v>#N/A</v>
      </c>
      <c r="BM206" s="300" t="e">
        <f ca="1">+IF(AND(ISNUMBER(OFFSET('Hygiene Data'!$H$7,0,10*ROW('Hygiene Data'!H200))),'Data Summary'!EB206="Yes"),OFFSET('Hygiene Data'!$H$7,0,10*ROW('Hygiene Data'!H200)),NA())</f>
        <v>#N/A</v>
      </c>
      <c r="BN206" s="300" t="e">
        <f ca="1">+IF(AND(ISNUMBER(OFFSET('Hygiene Data'!$H$9,0,10*ROW('Hygiene Data'!H200))),'Data Summary'!EC206="Yes"),OFFSET('Hygiene Data'!$H$9,0,10*ROW('Hygiene Data'!H200)),NA())</f>
        <v>#N/A</v>
      </c>
      <c r="BO206" s="300" t="e">
        <f ca="1">+IF(AND(ISNUMBER(OFFSET('Hygiene Data'!$I$5,0,10*ROW('Hygiene Data'!I200))),'Data Summary'!ED206="Yes"),OFFSET('Hygiene Data'!$I$5,0,10*ROW('Hygiene Data'!I200)),NA())</f>
        <v>#N/A</v>
      </c>
      <c r="BP206" s="300" t="e">
        <f ca="1">+IF(AND(ISNUMBER(OFFSET('Hygiene Data'!$I$7,0,10*ROW('Hygiene Data'!I200))),'Data Summary'!EE206="Yes"),OFFSET('Hygiene Data'!$I$7,0,10*ROW('Hygiene Data'!I200)),NA())</f>
        <v>#N/A</v>
      </c>
      <c r="BQ206" s="300" t="e">
        <f ca="1">+IF(AND(ISNUMBER(OFFSET('Hygiene Data'!$I$9,0,10*ROW('Hygiene Data'!I200))),'Data Summary'!EF206="Yes"),OFFSET('Hygiene Data'!$I$9,0,10*ROW('Hygiene Data'!I200)),NA())</f>
        <v>#N/A</v>
      </c>
    </row>
    <row r="207" spans="1:69" x14ac:dyDescent="0.2">
      <c r="A207" s="296" t="e">
        <f ca="1">+RIGHT('Data Summary'!A207,LEN('Data Summary'!A207)-9)</f>
        <v>#VALUE!</v>
      </c>
      <c r="B207" s="270" t="str">
        <f ca="1">+IF(ISTEXT('Data Summary'!B207),'Data Summary'!B207,"")</f>
        <v/>
      </c>
      <c r="C207" s="297" t="e">
        <f ca="1">+VALUE('Data Summary'!C207)</f>
        <v>#VALUE!</v>
      </c>
      <c r="D207" s="298" t="e">
        <f ca="1">+IF(AND(ISNUMBER(OFFSET('Water Data'!$D$4,0,10*ROW('Water Data'!D201))),'Data Summary'!BS207="Yes"),100-OFFSET('Water Data'!$D$4,0,10*ROW('Water Data'!D201)),NA())</f>
        <v>#N/A</v>
      </c>
      <c r="E207" s="298" t="e">
        <f ca="1">+IF(AND(ISNUMBER(OFFSET('Water Data'!$D$6,0,10*ROW('Water Data'!D201))),'Data Summary'!BT207="Yes"),OFFSET('Water Data'!$D$6,0,10*ROW('Water Data'!D201)),NA())</f>
        <v>#N/A</v>
      </c>
      <c r="F207" s="298" t="e">
        <f ca="1">+IF(AND(ISNUMBER(OFFSET('Water Data'!$D$9,0,10*ROW('Water Data'!D201))),'Data Summary'!BU207="Yes"),OFFSET('Water Data'!$D$9,0,10*ROW('Water Data'!D201)),NA())</f>
        <v>#N/A</v>
      </c>
      <c r="G207" s="298" t="e">
        <f ca="1">+IF(AND(ISNUMBER(OFFSET('Water Data'!$E$4,0,10*ROW('Water Data'!E201))),'Data Summary'!BV207="Yes"),100-OFFSET('Water Data'!$E$4,0,10*ROW('Water Data'!E201)),NA())</f>
        <v>#N/A</v>
      </c>
      <c r="H207" s="298" t="e">
        <f ca="1">+IF(AND(ISNUMBER(OFFSET('Water Data'!$E$6,0,10*ROW('Water Data'!E201))),'Data Summary'!BW207="Yes"),OFFSET('Water Data'!$E$6,0,10*ROW('Water Data'!E201)),NA())</f>
        <v>#N/A</v>
      </c>
      <c r="I207" s="298" t="e">
        <f ca="1">+IF(AND(ISNUMBER(OFFSET('Water Data'!$E$9,0,10*ROW('Water Data'!E201))),'Data Summary'!BX207="Yes"),OFFSET('Water Data'!$E$9,0,10*ROW('Water Data'!E201)),NA())</f>
        <v>#N/A</v>
      </c>
      <c r="J207" s="298" t="e">
        <f ca="1">+IF(AND(ISNUMBER(OFFSET('Water Data'!$F$4,0,10*ROW('Water Data'!F201))),'Data Summary'!BY207="Yes"),100-OFFSET('Water Data'!$F$4,0,10*ROW('Water Data'!F201)),NA())</f>
        <v>#N/A</v>
      </c>
      <c r="K207" s="298" t="e">
        <f ca="1">+IF(AND(ISNUMBER(OFFSET('Water Data'!$F$6,0,10*ROW('Water Data'!F201))),'Data Summary'!BZ207="Yes"),OFFSET('Water Data'!$F$6,0,10*ROW('Water Data'!F201)),NA())</f>
        <v>#N/A</v>
      </c>
      <c r="L207" s="298" t="e">
        <f ca="1">+IF(AND(ISNUMBER(OFFSET('Water Data'!$F$9,0,10*ROW('Water Data'!F201))),'Data Summary'!CA207="Yes"),OFFSET('Water Data'!$F$9,0,10*ROW('Water Data'!F201)),NA())</f>
        <v>#N/A</v>
      </c>
      <c r="M207" s="298" t="e">
        <f ca="1">+IF(AND(ISNUMBER(OFFSET('Water Data'!$G$4,0,10*ROW('Water Data'!G201))),'Data Summary'!CB207="Yes"),100-OFFSET('Water Data'!$G$4,0,10*ROW('Water Data'!G201)),NA())</f>
        <v>#N/A</v>
      </c>
      <c r="N207" s="298" t="e">
        <f ca="1">+IF(AND(ISNUMBER(OFFSET('Water Data'!$G$6,0,10*ROW('Water Data'!G201))),'Data Summary'!CC207="Yes"),OFFSET('Water Data'!$G$6,0,10*ROW('Water Data'!G201)),NA())</f>
        <v>#N/A</v>
      </c>
      <c r="O207" s="298" t="e">
        <f ca="1">+IF(AND(ISNUMBER(OFFSET('Water Data'!$G$9,0,10*ROW('Water Data'!G201))),'Data Summary'!CD207="Yes"),OFFSET('Water Data'!$G$9,0,10*ROW('Water Data'!G201)),NA())</f>
        <v>#N/A</v>
      </c>
      <c r="P207" s="298" t="e">
        <f ca="1">+IF(AND(ISNUMBER(OFFSET('Water Data'!$H$4,0,10*ROW('Water Data'!H201))),'Data Summary'!CE207="Yes"),100-OFFSET('Water Data'!$H$4,0,10*ROW('Water Data'!H201)),NA())</f>
        <v>#N/A</v>
      </c>
      <c r="Q207" s="298" t="e">
        <f ca="1">+IF(AND(ISNUMBER(OFFSET('Water Data'!$H$6,0,10*ROW('Water Data'!H201))),'Data Summary'!CF207="Yes"),OFFSET('Water Data'!$H$6,0,10*ROW('Water Data'!H201)),NA())</f>
        <v>#N/A</v>
      </c>
      <c r="R207" s="298" t="e">
        <f ca="1">+IF(AND(ISNUMBER(OFFSET('Water Data'!$H$9,0,10*ROW('Water Data'!H201))),'Data Summary'!CG207="Yes"),OFFSET('Water Data'!$H$9,0,10*ROW('Water Data'!H201)),NA())</f>
        <v>#N/A</v>
      </c>
      <c r="S207" s="298" t="e">
        <f ca="1">+IF(AND(ISNUMBER(OFFSET('Water Data'!$I$4,0,10*ROW('Water Data'!I201))),'Data Summary'!CH207="Yes"),100-OFFSET('Water Data'!$I$4,0,10*ROW('Water Data'!I201)),NA())</f>
        <v>#N/A</v>
      </c>
      <c r="T207" s="298" t="e">
        <f ca="1">+IF(AND(ISNUMBER(OFFSET('Water Data'!$I$6,0,10*ROW('Water Data'!I201))),'Data Summary'!CI207="Yes"),OFFSET('Water Data'!$I$6,0,10*ROW('Water Data'!I201)),NA())</f>
        <v>#N/A</v>
      </c>
      <c r="U207" s="298" t="e">
        <f ca="1">+IF(AND(ISNUMBER(OFFSET('Water Data'!$I$9,0,10*ROW('Water Data'!I201))),'Data Summary'!CJ207="Yes"),OFFSET('Water Data'!$I$9,0,10*ROW('Water Data'!I201)),NA())</f>
        <v>#N/A</v>
      </c>
      <c r="V207" s="299" t="e">
        <f ca="1">+IF(AND(ISNUMBER(OFFSET('Sanitation Data'!$D$4,0,10*ROW('Sanitation Data'!D201))),'Data Summary'!CK207="Yes"),100-OFFSET('Sanitation Data'!$D$4,0,10*ROW('Sanitation Data'!D201)),NA())</f>
        <v>#N/A</v>
      </c>
      <c r="W207" s="299" t="e">
        <f ca="1">+IF(AND(ISNUMBER(OFFSET('Sanitation Data'!$D$6,0,10*ROW('Sanitation Data'!D201))),'Data Summary'!CL207="Yes"),OFFSET('Sanitation Data'!$D$6,0,10*ROW('Sanitation Data'!D201)),NA())</f>
        <v>#N/A</v>
      </c>
      <c r="X207" s="299" t="e">
        <f ca="1">+IF(AND(ISNUMBER(OFFSET('Sanitation Data'!$D$10,0,10*ROW('Sanitation Data'!D201))),'Data Summary'!CM207="Yes"),OFFSET('Sanitation Data'!$D$10,0,10*ROW('Sanitation Data'!D201)),NA())</f>
        <v>#N/A</v>
      </c>
      <c r="Y207" s="299" t="e">
        <f ca="1">+IF(AND(ISNUMBER(OFFSET('Sanitation Data'!$D$11,0,10*ROW('Sanitation Data'!D201))),'Data Summary'!CN207="Yes"),OFFSET('Sanitation Data'!$D$11,0,10*ROW('Sanitation Data'!D201)),NA())</f>
        <v>#N/A</v>
      </c>
      <c r="Z207" s="299" t="e">
        <f ca="1">+IF(AND(ISNUMBER(OFFSET('Sanitation Data'!$D$12,0,10*ROW('Sanitation Data'!D201))),'Data Summary'!CO207="Yes"),OFFSET('Sanitation Data'!$D$12,0,10*ROW('Sanitation Data'!D201)),NA())</f>
        <v>#N/A</v>
      </c>
      <c r="AA207" s="299" t="e">
        <f ca="1">+IF(AND(ISNUMBER(OFFSET('Sanitation Data'!$E$4,0,10*ROW('Sanitation Data'!E201))),'Data Summary'!CP207="Yes"),100-OFFSET('Sanitation Data'!$E$4,0,10*ROW('Sanitation Data'!E201)),NA())</f>
        <v>#N/A</v>
      </c>
      <c r="AB207" s="299" t="e">
        <f ca="1">+IF(AND(ISNUMBER(OFFSET('Sanitation Data'!$E$6,0,10*ROW('Sanitation Data'!E201))),'Data Summary'!CQ207="Yes"),OFFSET('Sanitation Data'!$E$6,0,10*ROW('Sanitation Data'!E201)),NA())</f>
        <v>#N/A</v>
      </c>
      <c r="AC207" s="299" t="e">
        <f ca="1">+IF(AND(ISNUMBER(OFFSET('Sanitation Data'!$E$10,0,10*ROW('Sanitation Data'!E201))),'Data Summary'!CR207="Yes"),OFFSET('Sanitation Data'!$E$10,0,10*ROW('Sanitation Data'!E201)),NA())</f>
        <v>#N/A</v>
      </c>
      <c r="AD207" s="299" t="e">
        <f ca="1">+IF(AND(ISNUMBER(OFFSET('Sanitation Data'!$E$11,0,10*ROW('Sanitation Data'!E201))),'Data Summary'!CS207="Yes"),OFFSET('Sanitation Data'!$E$11,0,10*ROW('Sanitation Data'!E201)),NA())</f>
        <v>#N/A</v>
      </c>
      <c r="AE207" s="299" t="e">
        <f ca="1">+IF(AND(ISNUMBER(OFFSET('Sanitation Data'!$E$12,0,10*ROW('Sanitation Data'!E201))),'Data Summary'!CT207="Yes"),OFFSET('Sanitation Data'!$E$12,0,10*ROW('Sanitation Data'!E201)),NA())</f>
        <v>#N/A</v>
      </c>
      <c r="AF207" s="299" t="e">
        <f ca="1">+IF(AND(ISNUMBER(OFFSET('Sanitation Data'!$F$4,0,10*ROW('Sanitation Data'!F201))),'Data Summary'!CU207="Yes"),100-OFFSET('Sanitation Data'!$F$4,0,10*ROW('Sanitation Data'!F201)),NA())</f>
        <v>#N/A</v>
      </c>
      <c r="AG207" s="299" t="e">
        <f ca="1">+IF(AND(ISNUMBER(OFFSET('Sanitation Data'!$F$6,0,10*ROW('Sanitation Data'!F201))),'Data Summary'!CV207="Yes"),OFFSET('Sanitation Data'!$F$6,0,10*ROW('Sanitation Data'!F201)),NA())</f>
        <v>#N/A</v>
      </c>
      <c r="AH207" s="299" t="e">
        <f ca="1">+IF(AND(ISNUMBER(OFFSET('Sanitation Data'!$F$10,0,10*ROW('Sanitation Data'!F201))),'Data Summary'!CW207="Yes"),OFFSET('Sanitation Data'!$F$10,0,10*ROW('Sanitation Data'!F201)),NA())</f>
        <v>#N/A</v>
      </c>
      <c r="AI207" s="299" t="e">
        <f ca="1">+IF(AND(ISNUMBER(OFFSET('Sanitation Data'!$F$11,0,10*ROW('Sanitation Data'!F201))),'Data Summary'!CX207="Yes"),OFFSET('Sanitation Data'!$F$11,0,10*ROW('Sanitation Data'!F201)),NA())</f>
        <v>#N/A</v>
      </c>
      <c r="AJ207" s="299" t="e">
        <f ca="1">+IF(AND(ISNUMBER(OFFSET('Sanitation Data'!$F$12,0,10*ROW('Sanitation Data'!F201))),'Data Summary'!CY207="Yes"),OFFSET('Sanitation Data'!$F$12,0,10*ROW('Sanitation Data'!F201)),NA())</f>
        <v>#N/A</v>
      </c>
      <c r="AK207" s="299" t="e">
        <f ca="1">+IF(AND(ISNUMBER(OFFSET('Sanitation Data'!$G$4,0,10*ROW('Sanitation Data'!G201))),'Data Summary'!CZ207="Yes"),100-OFFSET('Sanitation Data'!$G$4,0,10*ROW('Sanitation Data'!G201)),NA())</f>
        <v>#N/A</v>
      </c>
      <c r="AL207" s="299" t="e">
        <f ca="1">+IF(AND(ISNUMBER(OFFSET('Sanitation Data'!$G$6,0,10*ROW('Sanitation Data'!G201))),'Data Summary'!DA207="Yes"),OFFSET('Sanitation Data'!$G$6,0,10*ROW('Sanitation Data'!G201)),NA())</f>
        <v>#N/A</v>
      </c>
      <c r="AM207" s="299" t="e">
        <f ca="1">+IF(AND(ISNUMBER(OFFSET('Sanitation Data'!$G$10,0,10*ROW('Sanitation Data'!G201))),'Data Summary'!DB207="Yes"),OFFSET('Sanitation Data'!$G$10,0,10*ROW('Sanitation Data'!G201)),NA())</f>
        <v>#N/A</v>
      </c>
      <c r="AN207" s="299" t="e">
        <f ca="1">+IF(AND(ISNUMBER(OFFSET('Sanitation Data'!$G$11,0,10*ROW('Sanitation Data'!G201))),'Data Summary'!DC207="Yes"),OFFSET('Sanitation Data'!$G$11,0,10*ROW('Sanitation Data'!G201)),NA())</f>
        <v>#N/A</v>
      </c>
      <c r="AO207" s="299" t="e">
        <f ca="1">+IF(AND(ISNUMBER(OFFSET('Sanitation Data'!$G$12,0,10*ROW('Sanitation Data'!G201))),'Data Summary'!DD207="Yes"),OFFSET('Sanitation Data'!$G$12,0,10*ROW('Sanitation Data'!G201)),NA())</f>
        <v>#N/A</v>
      </c>
      <c r="AP207" s="299" t="e">
        <f ca="1">+IF(AND(ISNUMBER(OFFSET('Sanitation Data'!$H$4,0,10*ROW('Sanitation Data'!H201))),'Data Summary'!DE207="Yes"),100-OFFSET('Sanitation Data'!$H$4,0,10*ROW('Sanitation Data'!H201)),NA())</f>
        <v>#N/A</v>
      </c>
      <c r="AQ207" s="299" t="e">
        <f ca="1">+IF(AND(ISNUMBER(OFFSET('Sanitation Data'!$H$6,0,10*ROW('Sanitation Data'!H201))),'Data Summary'!DF207="Yes"),OFFSET('Sanitation Data'!$H$6,0,10*ROW('Sanitation Data'!H201)),NA())</f>
        <v>#N/A</v>
      </c>
      <c r="AR207" s="299" t="e">
        <f ca="1">+IF(AND(ISNUMBER(OFFSET('Sanitation Data'!$H$10,0,10*ROW('Sanitation Data'!H201))),'Data Summary'!DG207="Yes"),OFFSET('Sanitation Data'!$H$10,0,10*ROW('Sanitation Data'!H201)),NA())</f>
        <v>#N/A</v>
      </c>
      <c r="AS207" s="299" t="e">
        <f ca="1">+IF(AND(ISNUMBER(OFFSET('Sanitation Data'!$H$11,0,10*ROW('Sanitation Data'!H201))),'Data Summary'!DH207="Yes"),OFFSET('Sanitation Data'!$H$11,0,10*ROW('Sanitation Data'!H201)),NA())</f>
        <v>#N/A</v>
      </c>
      <c r="AT207" s="299" t="e">
        <f ca="1">+IF(AND(ISNUMBER(OFFSET('Sanitation Data'!$H$12,0,10*ROW('Sanitation Data'!H201))),'Data Summary'!DI207="Yes"),OFFSET('Sanitation Data'!$H$12,0,10*ROW('Sanitation Data'!H201)),NA())</f>
        <v>#N/A</v>
      </c>
      <c r="AU207" s="299" t="e">
        <f ca="1">+IF(AND(ISNUMBER(OFFSET('Sanitation Data'!$I$4,0,10*ROW('Sanitation Data'!I201))),'Data Summary'!DJ207="Yes"),100-OFFSET('Sanitation Data'!$I$4,0,10*ROW('Sanitation Data'!I201)),NA())</f>
        <v>#N/A</v>
      </c>
      <c r="AV207" s="299" t="e">
        <f ca="1">+IF(AND(ISNUMBER(OFFSET('Sanitation Data'!$I$6,0,10*ROW('Sanitation Data'!I201))),'Data Summary'!DK207="Yes"),OFFSET('Sanitation Data'!$I$6,0,10*ROW('Sanitation Data'!I201)),NA())</f>
        <v>#N/A</v>
      </c>
      <c r="AW207" s="299" t="e">
        <f ca="1">+IF(AND(ISNUMBER(OFFSET('Sanitation Data'!$I$10,0,10*ROW('Sanitation Data'!I201))),'Data Summary'!DL207="Yes"),OFFSET('Sanitation Data'!$I$10,0,10*ROW('Sanitation Data'!I201)),NA())</f>
        <v>#N/A</v>
      </c>
      <c r="AX207" s="299" t="e">
        <f ca="1">+IF(AND(ISNUMBER(OFFSET('Sanitation Data'!$I$11,0,10*ROW('Sanitation Data'!I201))),'Data Summary'!DM207="Yes"),OFFSET('Sanitation Data'!$I$11,0,10*ROW('Sanitation Data'!I201)),NA())</f>
        <v>#N/A</v>
      </c>
      <c r="AY207" s="299" t="e">
        <f ca="1">+IF(AND(ISNUMBER(OFFSET('Sanitation Data'!$I$12,0,10*ROW('Sanitation Data'!I201))),'Data Summary'!DN207="Yes"),OFFSET('Sanitation Data'!$I$12,0,10*ROW('Sanitation Data'!I201)),NA())</f>
        <v>#N/A</v>
      </c>
      <c r="AZ207" s="300" t="e">
        <f ca="1">+IF(AND(ISNUMBER(OFFSET('Hygiene Data'!$D$5,0,10*ROW('Hygiene Data'!D201))),'Data Summary'!DO207="Yes"),OFFSET('Hygiene Data'!$D$5,0,10*ROW('Hygiene Data'!D201)),NA())</f>
        <v>#N/A</v>
      </c>
      <c r="BA207" s="300" t="e">
        <f ca="1">+IF(AND(ISNUMBER(OFFSET('Hygiene Data'!$D$7,0,10*ROW('Hygiene Data'!D201))),'Data Summary'!DP207="Yes"),OFFSET('Hygiene Data'!$D$7,0,10*ROW('Hygiene Data'!D201)),NA())</f>
        <v>#N/A</v>
      </c>
      <c r="BB207" s="300" t="e">
        <f ca="1">+IF(AND(ISNUMBER(OFFSET('Hygiene Data'!$D$9,0,10*ROW('Hygiene Data'!D201))),'Data Summary'!DQ207="Yes"),OFFSET('Hygiene Data'!$D$9,0,10*ROW('Hygiene Data'!D201)),NA())</f>
        <v>#N/A</v>
      </c>
      <c r="BC207" s="300" t="e">
        <f ca="1">+IF(AND(ISNUMBER(OFFSET('Hygiene Data'!$E$5,0,10*ROW('Hygiene Data'!E201))),'Data Summary'!DR207="Yes"),OFFSET('Hygiene Data'!$E$5,0,10*ROW('Hygiene Data'!E201)),NA())</f>
        <v>#N/A</v>
      </c>
      <c r="BD207" s="300" t="e">
        <f ca="1">+IF(AND(ISNUMBER(OFFSET('Hygiene Data'!$E$7,0,10*ROW('Hygiene Data'!E201))),'Data Summary'!DS207="Yes"),OFFSET('Hygiene Data'!$E$7,0,10*ROW('Hygiene Data'!E201)),NA())</f>
        <v>#N/A</v>
      </c>
      <c r="BE207" s="300" t="e">
        <f ca="1">+IF(AND(ISNUMBER(OFFSET('Hygiene Data'!$E$9,0,10*ROW('Hygiene Data'!E201))),'Data Summary'!DT207="Yes"),OFFSET('Hygiene Data'!$E$9,0,10*ROW('Hygiene Data'!E201)),NA())</f>
        <v>#N/A</v>
      </c>
      <c r="BF207" s="300" t="e">
        <f ca="1">+IF(AND(ISNUMBER(OFFSET('Hygiene Data'!$F$5,0,10*ROW('Hygiene Data'!F201))),'Data Summary'!DU207="Yes"),OFFSET('Hygiene Data'!$F$5,0,10*ROW('Hygiene Data'!F201)),NA())</f>
        <v>#N/A</v>
      </c>
      <c r="BG207" s="300" t="e">
        <f ca="1">+IF(AND(ISNUMBER(OFFSET('Hygiene Data'!$F$7,0,10*ROW('Hygiene Data'!F201))),'Data Summary'!DV207="Yes"),OFFSET('Hygiene Data'!$F$7,0,10*ROW('Hygiene Data'!F201)),NA())</f>
        <v>#N/A</v>
      </c>
      <c r="BH207" s="300" t="e">
        <f ca="1">+IF(AND(ISNUMBER(OFFSET('Hygiene Data'!$F$9,0,10*ROW('Hygiene Data'!F201))),'Data Summary'!DW207="Yes"),OFFSET('Hygiene Data'!$F$9,0,10*ROW('Hygiene Data'!F201)),NA())</f>
        <v>#N/A</v>
      </c>
      <c r="BI207" s="300" t="e">
        <f ca="1">+IF(AND(ISNUMBER(OFFSET('Hygiene Data'!$G$5,0,10*ROW('Hygiene Data'!G201))),'Data Summary'!DX207="Yes"),OFFSET('Hygiene Data'!$G$5,0,10*ROW('Hygiene Data'!G201)),NA())</f>
        <v>#N/A</v>
      </c>
      <c r="BJ207" s="300" t="e">
        <f ca="1">+IF(AND(ISNUMBER(OFFSET('Hygiene Data'!$G$7,0,10*ROW('Hygiene Data'!G201))),'Data Summary'!DY207="Yes"),OFFSET('Hygiene Data'!$G$7,0,10*ROW('Hygiene Data'!G201)),NA())</f>
        <v>#N/A</v>
      </c>
      <c r="BK207" s="300" t="e">
        <f ca="1">+IF(AND(ISNUMBER(OFFSET('Hygiene Data'!$G$9,0,10*ROW('Hygiene Data'!G201))),'Data Summary'!DZ207="Yes"),OFFSET('Hygiene Data'!$G$9,0,10*ROW('Hygiene Data'!G201)),NA())</f>
        <v>#N/A</v>
      </c>
      <c r="BL207" s="300" t="e">
        <f ca="1">+IF(AND(ISNUMBER(OFFSET('Hygiene Data'!$H$5,0,10*ROW('Hygiene Data'!H201))),'Data Summary'!EA207="Yes"),OFFSET('Hygiene Data'!$H$5,0,10*ROW('Hygiene Data'!H201)),NA())</f>
        <v>#N/A</v>
      </c>
      <c r="BM207" s="300" t="e">
        <f ca="1">+IF(AND(ISNUMBER(OFFSET('Hygiene Data'!$H$7,0,10*ROW('Hygiene Data'!H201))),'Data Summary'!EB207="Yes"),OFFSET('Hygiene Data'!$H$7,0,10*ROW('Hygiene Data'!H201)),NA())</f>
        <v>#N/A</v>
      </c>
      <c r="BN207" s="300" t="e">
        <f ca="1">+IF(AND(ISNUMBER(OFFSET('Hygiene Data'!$H$9,0,10*ROW('Hygiene Data'!H201))),'Data Summary'!EC207="Yes"),OFFSET('Hygiene Data'!$H$9,0,10*ROW('Hygiene Data'!H201)),NA())</f>
        <v>#N/A</v>
      </c>
      <c r="BO207" s="300" t="e">
        <f ca="1">+IF(AND(ISNUMBER(OFFSET('Hygiene Data'!$I$5,0,10*ROW('Hygiene Data'!I201))),'Data Summary'!ED207="Yes"),OFFSET('Hygiene Data'!$I$5,0,10*ROW('Hygiene Data'!I201)),NA())</f>
        <v>#N/A</v>
      </c>
      <c r="BP207" s="300" t="e">
        <f ca="1">+IF(AND(ISNUMBER(OFFSET('Hygiene Data'!$I$7,0,10*ROW('Hygiene Data'!I201))),'Data Summary'!EE207="Yes"),OFFSET('Hygiene Data'!$I$7,0,10*ROW('Hygiene Data'!I201)),NA())</f>
        <v>#N/A</v>
      </c>
      <c r="BQ207" s="300" t="e">
        <f ca="1">+IF(AND(ISNUMBER(OFFSET('Hygiene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52972-5CDF-44D0-9889-8542D360971A}">
  <sheetPr codeName="Sheet6">
    <tabColor rgb="FFEAEAEA"/>
  </sheetPr>
  <dimension ref="A1:S220"/>
  <sheetViews>
    <sheetView zoomScale="90" zoomScaleNormal="90" workbookViewId="0">
      <pane xSplit="4" ySplit="3" topLeftCell="E4" activePane="bottomRight" state="frozen"/>
      <selection activeCell="A21" sqref="A21"/>
      <selection pane="topRight" activeCell="A21" sqref="A21"/>
      <selection pane="bottomLeft" activeCell="A21" sqref="A21"/>
      <selection pane="bottomRight" activeCell="A4" sqref="A4:A34"/>
    </sheetView>
  </sheetViews>
  <sheetFormatPr defaultColWidth="9" defaultRowHeight="12.75" x14ac:dyDescent="0.2"/>
  <cols>
    <col min="1" max="1" width="23.25" style="352" customWidth="1"/>
    <col min="2" max="2" width="6.5" style="353" customWidth="1"/>
    <col min="3" max="3" width="21.625" style="354" customWidth="1"/>
    <col min="4" max="4" width="9.75" style="301" customWidth="1"/>
    <col min="5" max="5" width="8" style="357" customWidth="1"/>
    <col min="6" max="6" width="8" style="355" customWidth="1"/>
    <col min="7" max="7" width="8" style="358" customWidth="1"/>
    <col min="8" max="8" width="8" style="355" customWidth="1"/>
    <col min="9" max="9" width="8" style="301" customWidth="1"/>
    <col min="10" max="10" width="8" style="356" customWidth="1"/>
    <col min="11" max="11" width="8" style="359" customWidth="1"/>
    <col min="12" max="12" width="8" style="355" customWidth="1"/>
    <col min="13" max="13" width="8" style="360" customWidth="1"/>
    <col min="14" max="14" width="8" style="356" customWidth="1"/>
    <col min="15" max="19" width="8" style="301" customWidth="1"/>
    <col min="20" max="16384" width="9" style="301"/>
  </cols>
  <sheetData>
    <row r="1" spans="1:19" ht="20.25" customHeight="1" x14ac:dyDescent="0.2">
      <c r="A1" s="442" t="str">
        <f ca="1">HLOOKUP(Introduction!$G$4,nametranslations,157,FALSE)</f>
        <v>WHO/UNICEF JMP Estimates
(Updated 2024)</v>
      </c>
      <c r="B1" s="443" t="str">
        <f>HLOOKUP([1]Introduction!$G$4,nametranslations,38,FALSE)</f>
        <v>Water, sanitation and hygiene services in schools</v>
      </c>
      <c r="C1" s="443" t="str">
        <f>HLOOKUP([1]Introduction!$G$4,nametranslations,38,FALSE)</f>
        <v>Water, sanitation and hygiene services in schools</v>
      </c>
      <c r="D1" s="443" t="str">
        <f>HLOOKUP([1]Introduction!$G$4,nametranslations,38,FALSE)</f>
        <v>Water, sanitation and hygiene services in schools</v>
      </c>
      <c r="E1" s="444" t="str">
        <f ca="1">HLOOKUP(Introduction!$G$4,nametranslations,68,FALSE)</f>
        <v>Drinking Water (%)</v>
      </c>
      <c r="F1" s="445"/>
      <c r="G1" s="445"/>
      <c r="H1" s="445"/>
      <c r="I1" s="446"/>
      <c r="J1" s="447" t="str">
        <f ca="1">HLOOKUP(Introduction!$G$4,nametranslations,69,FALSE)</f>
        <v>Sanitation (%)</v>
      </c>
      <c r="K1" s="447"/>
      <c r="L1" s="447"/>
      <c r="M1" s="447"/>
      <c r="N1" s="447"/>
      <c r="O1" s="448" t="str">
        <f ca="1">HLOOKUP(Introduction!$G$4,nametranslations,70,FALSE)</f>
        <v>Hygiene (%)</v>
      </c>
      <c r="P1" s="449"/>
      <c r="Q1" s="449"/>
      <c r="R1" s="449"/>
      <c r="S1" s="450"/>
    </row>
    <row r="2" spans="1:19" x14ac:dyDescent="0.2">
      <c r="A2" s="443" t="str">
        <f>HLOOKUP([1]Introduction!$G$4,nametranslations,38,FALSE)</f>
        <v>Water, sanitation and hygiene services in schools</v>
      </c>
      <c r="B2" s="443" t="str">
        <f>HLOOKUP([1]Introduction!$G$4,nametranslations,38,FALSE)</f>
        <v>Water, sanitation and hygiene services in schools</v>
      </c>
      <c r="C2" s="443" t="str">
        <f>HLOOKUP([1]Introduction!$G$4,nametranslations,38,FALSE)</f>
        <v>Water, sanitation and hygiene services in schools</v>
      </c>
      <c r="D2" s="443" t="str">
        <f>HLOOKUP([1]Introduction!$G$4,nametranslations,38,FALSE)</f>
        <v>Water, sanitation and hygiene services in schools</v>
      </c>
      <c r="E2" s="302"/>
      <c r="F2" s="303"/>
      <c r="G2" s="304"/>
      <c r="H2" s="305"/>
      <c r="I2" s="306"/>
      <c r="J2" s="307"/>
      <c r="K2" s="303"/>
      <c r="L2" s="308"/>
      <c r="M2" s="305"/>
      <c r="N2" s="309"/>
      <c r="O2" s="302"/>
      <c r="P2" s="303"/>
      <c r="Q2" s="310"/>
      <c r="R2" s="305"/>
      <c r="S2" s="306"/>
    </row>
    <row r="3" spans="1:19" ht="134.25" customHeight="1" x14ac:dyDescent="0.2">
      <c r="A3" s="311" t="str">
        <f ca="1">HLOOKUP(Introduction!$G$4,nametranslations,71,FALSE)</f>
        <v>Country</v>
      </c>
      <c r="B3" s="312" t="str">
        <f ca="1">HLOOKUP(Introduction!$G$4,nametranslations,72,FALSE)</f>
        <v>Year</v>
      </c>
      <c r="C3" s="313" t="str">
        <f ca="1">HLOOKUP(Introduction!$G$4,nametranslations,73,FALSE)</f>
        <v>Setting</v>
      </c>
      <c r="D3" s="314" t="str">
        <f ca="1">HLOOKUP(Introduction!$G$4,nametranslations,67,FALSE)</f>
        <v>School Age Population 
Source: United Nations Population Division &amp; UNESCO</v>
      </c>
      <c r="E3" s="315" t="str">
        <f ca="1">HLOOKUP(Introduction!$G$4,nametranslations,74,FALSE)</f>
        <v>Facility</v>
      </c>
      <c r="F3" s="316" t="str">
        <f ca="1">HLOOKUP(Introduction!$G$4,nametranslations,75,FALSE)</f>
        <v>Improved</v>
      </c>
      <c r="G3" s="317" t="str">
        <f ca="1">HLOOKUP(Introduction!$G$4,nametranslations,76,FALSE)</f>
        <v>Basic (improved &amp; available)</v>
      </c>
      <c r="H3" s="318" t="str">
        <f ca="1">HLOOKUP(Introduction!$G$4,nametranslations,77,FALSE)</f>
        <v>Limited</v>
      </c>
      <c r="I3" s="319" t="str">
        <f ca="1">HLOOKUP(Introduction!$G$4,nametranslations,78,FALSE)</f>
        <v>No service</v>
      </c>
      <c r="J3" s="320" t="str">
        <f ca="1">HLOOKUP(Introduction!$G$4,nametranslations,74,FALSE)</f>
        <v>Facility</v>
      </c>
      <c r="K3" s="321" t="str">
        <f ca="1">HLOOKUP(Introduction!$G$4,nametranslations,75,FALSE)</f>
        <v>Improved</v>
      </c>
      <c r="L3" s="322" t="str">
        <f ca="1">HLOOKUP(Introduction!$G$4,nametranslations,79,FALSE)</f>
        <v>Basic
(improved, usable &amp; single-sex)</v>
      </c>
      <c r="M3" s="318" t="str">
        <f ca="1">HLOOKUP(Introduction!$G$4,nametranslations,77,FALSE)</f>
        <v>Limited</v>
      </c>
      <c r="N3" s="319" t="str">
        <f ca="1">HLOOKUP(Introduction!$G$4,nametranslations,78,FALSE)</f>
        <v>No service</v>
      </c>
      <c r="O3" s="315" t="str">
        <f ca="1">HLOOKUP(Introduction!$G$4,nametranslations,74,FALSE)</f>
        <v>Facility</v>
      </c>
      <c r="P3" s="316" t="str">
        <f ca="1">HLOOKUP(Introduction!$G$4,nametranslations,80,FALSE)</f>
        <v>Facility with water</v>
      </c>
      <c r="Q3" s="323" t="str">
        <f ca="1">HLOOKUP(Introduction!$G$4,nametranslations,81,FALSE)</f>
        <v>Basic  
(facility with water &amp; soap)</v>
      </c>
      <c r="R3" s="318" t="str">
        <f ca="1">HLOOKUP(Introduction!$G$4,nametranslations,77,FALSE)</f>
        <v>Limited</v>
      </c>
      <c r="S3" s="319" t="str">
        <f ca="1">HLOOKUP(Introduction!$G$4,nametranslations,78,FALSE)</f>
        <v>No service</v>
      </c>
    </row>
    <row r="4" spans="1:19" x14ac:dyDescent="0.2">
      <c r="A4" s="324" t="str">
        <f ca="1">+Introduction!$C$7</f>
        <v>Estonia</v>
      </c>
      <c r="B4" s="325">
        <f>IF(ISBLANK(Regressions!B14), " ", Regressions!B14)</f>
        <v>2000</v>
      </c>
      <c r="C4" s="326" t="str">
        <f ca="1">HLOOKUP(Introduction!$G$4,nametranslations,24,FALSE)</f>
        <v>Total</v>
      </c>
      <c r="D4" s="327">
        <f>IF(ISBLANK(Regressions!D14), " ", Regressions!D14)</f>
        <v>295820</v>
      </c>
      <c r="E4" s="328">
        <f>IF(ISNUMBER(Regressions!E14),ROUND(Regressions!E14, 1), NA())</f>
        <v>100</v>
      </c>
      <c r="F4" s="329">
        <f>IF(ISNUMBER(Regressions!F14),ROUND(Regressions!F14, 1), NA())</f>
        <v>100</v>
      </c>
      <c r="G4" s="330">
        <f>IF(ISNUMBER(Regressions!G14),ROUND(Regressions!G14, 1), NA())</f>
        <v>100</v>
      </c>
      <c r="H4" s="331">
        <f>IF(ISNUMBER(Regressions!H14),ROUND(Regressions!H14, 1), NA())</f>
        <v>0</v>
      </c>
      <c r="I4" s="332">
        <f>IF(ISNUMBER(Regressions!I14),ROUND(Regressions!I14, 1), NA())</f>
        <v>0</v>
      </c>
      <c r="J4" s="333">
        <f>IF(ISNUMBER(Regressions!K14),ROUND(Regressions!K14, 1), NA())</f>
        <v>100</v>
      </c>
      <c r="K4" s="329">
        <f>IF(ISNUMBER(Regressions!L14),ROUND(Regressions!L14, 1), NA())</f>
        <v>100</v>
      </c>
      <c r="L4" s="334">
        <f>IF(ISNUMBER(Regressions!M14),ROUND(Regressions!M14, 1), NA())</f>
        <v>100</v>
      </c>
      <c r="M4" s="331">
        <f>IF(ISNUMBER(Regressions!N14),ROUND(Regressions!N14, 1), NA())</f>
        <v>0</v>
      </c>
      <c r="N4" s="332">
        <f>IF(ISNUMBER(Regressions!O14),ROUND(Regressions!O14, 1), NA())</f>
        <v>0</v>
      </c>
      <c r="O4" s="333">
        <f>IF(ISNUMBER(Regressions!Q14),ROUND(Regressions!Q14, 1), NA())</f>
        <v>100</v>
      </c>
      <c r="P4" s="329">
        <f>IF(ISNUMBER(Regressions!R14),ROUND(Regressions!R14, 1), NA())</f>
        <v>100</v>
      </c>
      <c r="Q4" s="335">
        <f>IF(ISNUMBER(Regressions!S14),ROUND(Regressions!S14, 1), NA())</f>
        <v>100</v>
      </c>
      <c r="R4" s="331">
        <f>IF(ISNUMBER(Regressions!T14),ROUND(Regressions!T14, 1), NA())</f>
        <v>0</v>
      </c>
      <c r="S4" s="332">
        <f>IF(ISNUMBER(Regressions!U14),ROUND(Regressions!U14, 1), NA())</f>
        <v>0</v>
      </c>
    </row>
    <row r="5" spans="1:19" x14ac:dyDescent="0.2">
      <c r="A5" s="324" t="str">
        <f ca="1">+Introduction!$C$7</f>
        <v>Estonia</v>
      </c>
      <c r="B5" s="325">
        <f>IF(ISBLANK(Regressions!B15), " ", Regressions!B15)</f>
        <v>2001</v>
      </c>
      <c r="C5" s="324" t="str">
        <f ca="1">HLOOKUP(Introduction!$G$4,nametranslations,24,FALSE)</f>
        <v>Total</v>
      </c>
      <c r="D5" s="327">
        <f>IF(ISBLANK(Regressions!D15), " ", Regressions!D15)</f>
        <v>286920</v>
      </c>
      <c r="E5" s="328">
        <f>IF(ISNUMBER(Regressions!E15),ROUND(Regressions!E15, 1), NA())</f>
        <v>100</v>
      </c>
      <c r="F5" s="329">
        <f>IF(ISNUMBER(Regressions!F15),ROUND(Regressions!F15, 1), NA())</f>
        <v>100</v>
      </c>
      <c r="G5" s="330">
        <f>IF(ISNUMBER(Regressions!G15),ROUND(Regressions!G15, 1), NA())</f>
        <v>100</v>
      </c>
      <c r="H5" s="331">
        <f>IF(ISNUMBER(Regressions!H15),ROUND(Regressions!H15, 1), NA())</f>
        <v>0</v>
      </c>
      <c r="I5" s="332">
        <f>IF(ISNUMBER(Regressions!I15),ROUND(Regressions!I15, 1), NA())</f>
        <v>0</v>
      </c>
      <c r="J5" s="333">
        <f>IF(ISNUMBER(Regressions!K15),ROUND(Regressions!K15, 1), NA())</f>
        <v>100</v>
      </c>
      <c r="K5" s="329">
        <f>IF(ISNUMBER(Regressions!L15),ROUND(Regressions!L15, 1), NA())</f>
        <v>100</v>
      </c>
      <c r="L5" s="334">
        <f>IF(ISNUMBER(Regressions!M15),ROUND(Regressions!M15, 1), NA())</f>
        <v>100</v>
      </c>
      <c r="M5" s="331">
        <f>IF(ISNUMBER(Regressions!N15),ROUND(Regressions!N15, 1), NA())</f>
        <v>0</v>
      </c>
      <c r="N5" s="332">
        <f>IF(ISNUMBER(Regressions!O15),ROUND(Regressions!O15, 1), NA())</f>
        <v>0</v>
      </c>
      <c r="O5" s="333">
        <f>IF(ISNUMBER(Regressions!Q15),ROUND(Regressions!Q15, 1), NA())</f>
        <v>100</v>
      </c>
      <c r="P5" s="329">
        <f>IF(ISNUMBER(Regressions!R15),ROUND(Regressions!R15, 1), NA())</f>
        <v>100</v>
      </c>
      <c r="Q5" s="335">
        <f>IF(ISNUMBER(Regressions!S15),ROUND(Regressions!S15, 1), NA())</f>
        <v>100</v>
      </c>
      <c r="R5" s="331">
        <f>IF(ISNUMBER(Regressions!T15),ROUND(Regressions!T15, 1), NA())</f>
        <v>0</v>
      </c>
      <c r="S5" s="332">
        <f>IF(ISNUMBER(Regressions!U15),ROUND(Regressions!U15, 1), NA())</f>
        <v>0</v>
      </c>
    </row>
    <row r="6" spans="1:19" x14ac:dyDescent="0.2">
      <c r="A6" s="324" t="str">
        <f ca="1">+Introduction!$C$7</f>
        <v>Estonia</v>
      </c>
      <c r="B6" s="325">
        <f>IF(ISBLANK(Regressions!B16), " ", Regressions!B16)</f>
        <v>2002</v>
      </c>
      <c r="C6" s="324" t="str">
        <f ca="1">HLOOKUP(Introduction!$G$4,nametranslations,24,FALSE)</f>
        <v>Total</v>
      </c>
      <c r="D6" s="327">
        <f>IF(ISBLANK(Regressions!D16), " ", Regressions!D16)</f>
        <v>277760</v>
      </c>
      <c r="E6" s="328">
        <f>IF(ISNUMBER(Regressions!E16),ROUND(Regressions!E16, 1), NA())</f>
        <v>100</v>
      </c>
      <c r="F6" s="329">
        <f>IF(ISNUMBER(Regressions!F16),ROUND(Regressions!F16, 1), NA())</f>
        <v>100</v>
      </c>
      <c r="G6" s="330">
        <f>IF(ISNUMBER(Regressions!G16),ROUND(Regressions!G16, 1), NA())</f>
        <v>100</v>
      </c>
      <c r="H6" s="331">
        <f>IF(ISNUMBER(Regressions!H16),ROUND(Regressions!H16, 1), NA())</f>
        <v>0</v>
      </c>
      <c r="I6" s="332">
        <f>IF(ISNUMBER(Regressions!I16),ROUND(Regressions!I16, 1), NA())</f>
        <v>0</v>
      </c>
      <c r="J6" s="333">
        <f>IF(ISNUMBER(Regressions!K16),ROUND(Regressions!K16, 1), NA())</f>
        <v>100</v>
      </c>
      <c r="K6" s="329">
        <f>IF(ISNUMBER(Regressions!L16),ROUND(Regressions!L16, 1), NA())</f>
        <v>100</v>
      </c>
      <c r="L6" s="334">
        <f>IF(ISNUMBER(Regressions!M16),ROUND(Regressions!M16, 1), NA())</f>
        <v>100</v>
      </c>
      <c r="M6" s="331">
        <f>IF(ISNUMBER(Regressions!N16),ROUND(Regressions!N16, 1), NA())</f>
        <v>0</v>
      </c>
      <c r="N6" s="332">
        <f>IF(ISNUMBER(Regressions!O16),ROUND(Regressions!O16, 1), NA())</f>
        <v>0</v>
      </c>
      <c r="O6" s="333">
        <f>IF(ISNUMBER(Regressions!Q16),ROUND(Regressions!Q16, 1), NA())</f>
        <v>100</v>
      </c>
      <c r="P6" s="329">
        <f>IF(ISNUMBER(Regressions!R16),ROUND(Regressions!R16, 1), NA())</f>
        <v>100</v>
      </c>
      <c r="Q6" s="335">
        <f>IF(ISNUMBER(Regressions!S16),ROUND(Regressions!S16, 1), NA())</f>
        <v>100</v>
      </c>
      <c r="R6" s="331">
        <f>IF(ISNUMBER(Regressions!T16),ROUND(Regressions!T16, 1), NA())</f>
        <v>0</v>
      </c>
      <c r="S6" s="332">
        <f>IF(ISNUMBER(Regressions!U16),ROUND(Regressions!U16, 1), NA())</f>
        <v>0</v>
      </c>
    </row>
    <row r="7" spans="1:19" x14ac:dyDescent="0.2">
      <c r="A7" s="324" t="str">
        <f ca="1">+Introduction!$C$7</f>
        <v>Estonia</v>
      </c>
      <c r="B7" s="325">
        <f>IF(ISBLANK(Regressions!B17), " ", Regressions!B17)</f>
        <v>2003</v>
      </c>
      <c r="C7" s="324" t="str">
        <f ca="1">HLOOKUP(Introduction!$G$4,nametranslations,24,FALSE)</f>
        <v>Total</v>
      </c>
      <c r="D7" s="327">
        <f>IF(ISBLANK(Regressions!D17), " ", Regressions!D17)</f>
        <v>268410</v>
      </c>
      <c r="E7" s="328">
        <f>IF(ISNUMBER(Regressions!E17),ROUND(Regressions!E17, 1), NA())</f>
        <v>100</v>
      </c>
      <c r="F7" s="329">
        <f>IF(ISNUMBER(Regressions!F17),ROUND(Regressions!F17, 1), NA())</f>
        <v>100</v>
      </c>
      <c r="G7" s="330">
        <f>IF(ISNUMBER(Regressions!G17),ROUND(Regressions!G17, 1), NA())</f>
        <v>100</v>
      </c>
      <c r="H7" s="331">
        <f>IF(ISNUMBER(Regressions!H17),ROUND(Regressions!H17, 1), NA())</f>
        <v>0</v>
      </c>
      <c r="I7" s="332">
        <f>IF(ISNUMBER(Regressions!I17),ROUND(Regressions!I17, 1), NA())</f>
        <v>0</v>
      </c>
      <c r="J7" s="333">
        <f>IF(ISNUMBER(Regressions!K17),ROUND(Regressions!K17, 1), NA())</f>
        <v>100</v>
      </c>
      <c r="K7" s="329">
        <f>IF(ISNUMBER(Regressions!L17),ROUND(Regressions!L17, 1), NA())</f>
        <v>100</v>
      </c>
      <c r="L7" s="334">
        <f>IF(ISNUMBER(Regressions!M17),ROUND(Regressions!M17, 1), NA())</f>
        <v>100</v>
      </c>
      <c r="M7" s="331">
        <f>IF(ISNUMBER(Regressions!N17),ROUND(Regressions!N17, 1), NA())</f>
        <v>0</v>
      </c>
      <c r="N7" s="332">
        <f>IF(ISNUMBER(Regressions!O17),ROUND(Regressions!O17, 1), NA())</f>
        <v>0</v>
      </c>
      <c r="O7" s="333">
        <f>IF(ISNUMBER(Regressions!Q17),ROUND(Regressions!Q17, 1), NA())</f>
        <v>100</v>
      </c>
      <c r="P7" s="329">
        <f>IF(ISNUMBER(Regressions!R17),ROUND(Regressions!R17, 1), NA())</f>
        <v>100</v>
      </c>
      <c r="Q7" s="335">
        <f>IF(ISNUMBER(Regressions!S17),ROUND(Regressions!S17, 1), NA())</f>
        <v>100</v>
      </c>
      <c r="R7" s="331">
        <f>IF(ISNUMBER(Regressions!T17),ROUND(Regressions!T17, 1), NA())</f>
        <v>0</v>
      </c>
      <c r="S7" s="332">
        <f>IF(ISNUMBER(Regressions!U17),ROUND(Regressions!U17, 1), NA())</f>
        <v>0</v>
      </c>
    </row>
    <row r="8" spans="1:19" x14ac:dyDescent="0.2">
      <c r="A8" s="324" t="str">
        <f ca="1">+Introduction!$C$7</f>
        <v>Estonia</v>
      </c>
      <c r="B8" s="325">
        <f>IF(ISBLANK(Regressions!B18), " ", Regressions!B18)</f>
        <v>2004</v>
      </c>
      <c r="C8" s="324" t="str">
        <f ca="1">HLOOKUP(Introduction!$G$4,nametranslations,24,FALSE)</f>
        <v>Total</v>
      </c>
      <c r="D8" s="327">
        <f>IF(ISBLANK(Regressions!D18), " ", Regressions!D18)</f>
        <v>259850</v>
      </c>
      <c r="E8" s="328">
        <f>IF(ISNUMBER(Regressions!E18),ROUND(Regressions!E18, 1), NA())</f>
        <v>100</v>
      </c>
      <c r="F8" s="329">
        <f>IF(ISNUMBER(Regressions!F18),ROUND(Regressions!F18, 1), NA())</f>
        <v>100</v>
      </c>
      <c r="G8" s="330">
        <f>IF(ISNUMBER(Regressions!G18),ROUND(Regressions!G18, 1), NA())</f>
        <v>100</v>
      </c>
      <c r="H8" s="331">
        <f>IF(ISNUMBER(Regressions!H18),ROUND(Regressions!H18, 1), NA())</f>
        <v>0</v>
      </c>
      <c r="I8" s="332">
        <f>IF(ISNUMBER(Regressions!I18),ROUND(Regressions!I18, 1), NA())</f>
        <v>0</v>
      </c>
      <c r="J8" s="333">
        <f>IF(ISNUMBER(Regressions!K18),ROUND(Regressions!K18, 1), NA())</f>
        <v>100</v>
      </c>
      <c r="K8" s="329">
        <f>IF(ISNUMBER(Regressions!L18),ROUND(Regressions!L18, 1), NA())</f>
        <v>100</v>
      </c>
      <c r="L8" s="334">
        <f>IF(ISNUMBER(Regressions!M18),ROUND(Regressions!M18, 1), NA())</f>
        <v>100</v>
      </c>
      <c r="M8" s="331">
        <f>IF(ISNUMBER(Regressions!N18),ROUND(Regressions!N18, 1), NA())</f>
        <v>0</v>
      </c>
      <c r="N8" s="332">
        <f>IF(ISNUMBER(Regressions!O18),ROUND(Regressions!O18, 1), NA())</f>
        <v>0</v>
      </c>
      <c r="O8" s="333">
        <f>IF(ISNUMBER(Regressions!Q18),ROUND(Regressions!Q18, 1), NA())</f>
        <v>100</v>
      </c>
      <c r="P8" s="329">
        <f>IF(ISNUMBER(Regressions!R18),ROUND(Regressions!R18, 1), NA())</f>
        <v>100</v>
      </c>
      <c r="Q8" s="335">
        <f>IF(ISNUMBER(Regressions!S18),ROUND(Regressions!S18, 1), NA())</f>
        <v>100</v>
      </c>
      <c r="R8" s="331">
        <f>IF(ISNUMBER(Regressions!T18),ROUND(Regressions!T18, 1), NA())</f>
        <v>0</v>
      </c>
      <c r="S8" s="332">
        <f>IF(ISNUMBER(Regressions!U18),ROUND(Regressions!U18, 1), NA())</f>
        <v>0</v>
      </c>
    </row>
    <row r="9" spans="1:19" x14ac:dyDescent="0.2">
      <c r="A9" s="324" t="str">
        <f ca="1">+Introduction!$C$7</f>
        <v>Estonia</v>
      </c>
      <c r="B9" s="325">
        <f>IF(ISBLANK(Regressions!B19), " ", Regressions!B19)</f>
        <v>2005</v>
      </c>
      <c r="C9" s="324" t="str">
        <f ca="1">HLOOKUP(Introduction!$G$4,nametranslations,24,FALSE)</f>
        <v>Total</v>
      </c>
      <c r="D9" s="327">
        <f>IF(ISBLANK(Regressions!D19), " ", Regressions!D19)</f>
        <v>251630</v>
      </c>
      <c r="E9" s="328">
        <f>IF(ISNUMBER(Regressions!E19),ROUND(Regressions!E19, 1), NA())</f>
        <v>100</v>
      </c>
      <c r="F9" s="329">
        <f>IF(ISNUMBER(Regressions!F19),ROUND(Regressions!F19, 1), NA())</f>
        <v>100</v>
      </c>
      <c r="G9" s="330">
        <f>IF(ISNUMBER(Regressions!G19),ROUND(Regressions!G19, 1), NA())</f>
        <v>100</v>
      </c>
      <c r="H9" s="331">
        <f>IF(ISNUMBER(Regressions!H19),ROUND(Regressions!H19, 1), NA())</f>
        <v>0</v>
      </c>
      <c r="I9" s="332">
        <f>IF(ISNUMBER(Regressions!I19),ROUND(Regressions!I19, 1), NA())</f>
        <v>0</v>
      </c>
      <c r="J9" s="333">
        <f>IF(ISNUMBER(Regressions!K19),ROUND(Regressions!K19, 1), NA())</f>
        <v>100</v>
      </c>
      <c r="K9" s="329">
        <f>IF(ISNUMBER(Regressions!L19),ROUND(Regressions!L19, 1), NA())</f>
        <v>100</v>
      </c>
      <c r="L9" s="334">
        <f>IF(ISNUMBER(Regressions!M19),ROUND(Regressions!M19, 1), NA())</f>
        <v>100</v>
      </c>
      <c r="M9" s="331">
        <f>IF(ISNUMBER(Regressions!N19),ROUND(Regressions!N19, 1), NA())</f>
        <v>0</v>
      </c>
      <c r="N9" s="332">
        <f>IF(ISNUMBER(Regressions!O19),ROUND(Regressions!O19, 1), NA())</f>
        <v>0</v>
      </c>
      <c r="O9" s="333">
        <f>IF(ISNUMBER(Regressions!Q19),ROUND(Regressions!Q19, 1), NA())</f>
        <v>100</v>
      </c>
      <c r="P9" s="329">
        <f>IF(ISNUMBER(Regressions!R19),ROUND(Regressions!R19, 1), NA())</f>
        <v>100</v>
      </c>
      <c r="Q9" s="335">
        <f>IF(ISNUMBER(Regressions!S19),ROUND(Regressions!S19, 1), NA())</f>
        <v>100</v>
      </c>
      <c r="R9" s="331">
        <f>IF(ISNUMBER(Regressions!T19),ROUND(Regressions!T19, 1), NA())</f>
        <v>0</v>
      </c>
      <c r="S9" s="332">
        <f>IF(ISNUMBER(Regressions!U19),ROUND(Regressions!U19, 1), NA())</f>
        <v>0</v>
      </c>
    </row>
    <row r="10" spans="1:19" x14ac:dyDescent="0.2">
      <c r="A10" s="324" t="str">
        <f ca="1">+Introduction!$C$7</f>
        <v>Estonia</v>
      </c>
      <c r="B10" s="325">
        <f>IF(ISBLANK(Regressions!B20), " ", Regressions!B20)</f>
        <v>2006</v>
      </c>
      <c r="C10" s="324" t="str">
        <f ca="1">HLOOKUP(Introduction!$G$4,nametranslations,24,FALSE)</f>
        <v>Total</v>
      </c>
      <c r="D10" s="327">
        <f>IF(ISBLANK(Regressions!D20), " ", Regressions!D20)</f>
        <v>243570</v>
      </c>
      <c r="E10" s="328">
        <f>IF(ISNUMBER(Regressions!E20),ROUND(Regressions!E20, 1), NA())</f>
        <v>100</v>
      </c>
      <c r="F10" s="329">
        <f>IF(ISNUMBER(Regressions!F20),ROUND(Regressions!F20, 1), NA())</f>
        <v>100</v>
      </c>
      <c r="G10" s="330">
        <f>IF(ISNUMBER(Regressions!G20),ROUND(Regressions!G20, 1), NA())</f>
        <v>100</v>
      </c>
      <c r="H10" s="331">
        <f>IF(ISNUMBER(Regressions!H20),ROUND(Regressions!H20, 1), NA())</f>
        <v>0</v>
      </c>
      <c r="I10" s="332">
        <f>IF(ISNUMBER(Regressions!I20),ROUND(Regressions!I20, 1), NA())</f>
        <v>0</v>
      </c>
      <c r="J10" s="333">
        <f>IF(ISNUMBER(Regressions!K20),ROUND(Regressions!K20, 1), NA())</f>
        <v>100</v>
      </c>
      <c r="K10" s="329">
        <f>IF(ISNUMBER(Regressions!L20),ROUND(Regressions!L20, 1), NA())</f>
        <v>100</v>
      </c>
      <c r="L10" s="334">
        <f>IF(ISNUMBER(Regressions!M20),ROUND(Regressions!M20, 1), NA())</f>
        <v>100</v>
      </c>
      <c r="M10" s="331">
        <f>IF(ISNUMBER(Regressions!N20),ROUND(Regressions!N20, 1), NA())</f>
        <v>0</v>
      </c>
      <c r="N10" s="332">
        <f>IF(ISNUMBER(Regressions!O20),ROUND(Regressions!O20, 1), NA())</f>
        <v>0</v>
      </c>
      <c r="O10" s="333">
        <f>IF(ISNUMBER(Regressions!Q20),ROUND(Regressions!Q20, 1), NA())</f>
        <v>100</v>
      </c>
      <c r="P10" s="329">
        <f>IF(ISNUMBER(Regressions!R20),ROUND(Regressions!R20, 1), NA())</f>
        <v>100</v>
      </c>
      <c r="Q10" s="335">
        <f>IF(ISNUMBER(Regressions!S20),ROUND(Regressions!S20, 1), NA())</f>
        <v>100</v>
      </c>
      <c r="R10" s="331">
        <f>IF(ISNUMBER(Regressions!T20),ROUND(Regressions!T20, 1), NA())</f>
        <v>0</v>
      </c>
      <c r="S10" s="332">
        <f>IF(ISNUMBER(Regressions!U20),ROUND(Regressions!U20, 1), NA())</f>
        <v>0</v>
      </c>
    </row>
    <row r="11" spans="1:19" x14ac:dyDescent="0.2">
      <c r="A11" s="324" t="str">
        <f ca="1">+Introduction!$C$7</f>
        <v>Estonia</v>
      </c>
      <c r="B11" s="325">
        <f>IF(ISBLANK(Regressions!B21), " ", Regressions!B21)</f>
        <v>2007</v>
      </c>
      <c r="C11" s="324" t="str">
        <f ca="1">HLOOKUP(Introduction!$G$4,nametranslations,24,FALSE)</f>
        <v>Total</v>
      </c>
      <c r="D11" s="327">
        <f>IF(ISBLANK(Regressions!D21), " ", Regressions!D21)</f>
        <v>234570</v>
      </c>
      <c r="E11" s="328">
        <f>IF(ISNUMBER(Regressions!E21),ROUND(Regressions!E21, 1), NA())</f>
        <v>100</v>
      </c>
      <c r="F11" s="329">
        <f>IF(ISNUMBER(Regressions!F21),ROUND(Regressions!F21, 1), NA())</f>
        <v>100</v>
      </c>
      <c r="G11" s="330">
        <f>IF(ISNUMBER(Regressions!G21),ROUND(Regressions!G21, 1), NA())</f>
        <v>100</v>
      </c>
      <c r="H11" s="331">
        <f>IF(ISNUMBER(Regressions!H21),ROUND(Regressions!H21, 1), NA())</f>
        <v>0</v>
      </c>
      <c r="I11" s="332">
        <f>IF(ISNUMBER(Regressions!I21),ROUND(Regressions!I21, 1), NA())</f>
        <v>0</v>
      </c>
      <c r="J11" s="333">
        <f>IF(ISNUMBER(Regressions!K21),ROUND(Regressions!K21, 1), NA())</f>
        <v>100</v>
      </c>
      <c r="K11" s="329">
        <f>IF(ISNUMBER(Regressions!L21),ROUND(Regressions!L21, 1), NA())</f>
        <v>100</v>
      </c>
      <c r="L11" s="334">
        <f>IF(ISNUMBER(Regressions!M21),ROUND(Regressions!M21, 1), NA())</f>
        <v>100</v>
      </c>
      <c r="M11" s="331">
        <f>IF(ISNUMBER(Regressions!N21),ROUND(Regressions!N21, 1), NA())</f>
        <v>0</v>
      </c>
      <c r="N11" s="332">
        <f>IF(ISNUMBER(Regressions!O21),ROUND(Regressions!O21, 1), NA())</f>
        <v>0</v>
      </c>
      <c r="O11" s="333">
        <f>IF(ISNUMBER(Regressions!Q21),ROUND(Regressions!Q21, 1), NA())</f>
        <v>100</v>
      </c>
      <c r="P11" s="329">
        <f>IF(ISNUMBER(Regressions!R21),ROUND(Regressions!R21, 1), NA())</f>
        <v>100</v>
      </c>
      <c r="Q11" s="335">
        <f>IF(ISNUMBER(Regressions!S21),ROUND(Regressions!S21, 1), NA())</f>
        <v>100</v>
      </c>
      <c r="R11" s="331">
        <f>IF(ISNUMBER(Regressions!T21),ROUND(Regressions!T21, 1), NA())</f>
        <v>0</v>
      </c>
      <c r="S11" s="332">
        <f>IF(ISNUMBER(Regressions!U21),ROUND(Regressions!U21, 1), NA())</f>
        <v>0</v>
      </c>
    </row>
    <row r="12" spans="1:19" x14ac:dyDescent="0.2">
      <c r="A12" s="324" t="str">
        <f ca="1">+Introduction!$C$7</f>
        <v>Estonia</v>
      </c>
      <c r="B12" s="325">
        <f>IF(ISBLANK(Regressions!B22), " ", Regressions!B22)</f>
        <v>2008</v>
      </c>
      <c r="C12" s="324" t="str">
        <f ca="1">HLOOKUP(Introduction!$G$4,nametranslations,24,FALSE)</f>
        <v>Total</v>
      </c>
      <c r="D12" s="327">
        <f>IF(ISBLANK(Regressions!D22), " ", Regressions!D22)</f>
        <v>226780</v>
      </c>
      <c r="E12" s="328">
        <f>IF(ISNUMBER(Regressions!E22),ROUND(Regressions!E22, 1), NA())</f>
        <v>100</v>
      </c>
      <c r="F12" s="329">
        <f>IF(ISNUMBER(Regressions!F22),ROUND(Regressions!F22, 1), NA())</f>
        <v>100</v>
      </c>
      <c r="G12" s="330">
        <f>IF(ISNUMBER(Regressions!G22),ROUND(Regressions!G22, 1), NA())</f>
        <v>100</v>
      </c>
      <c r="H12" s="331">
        <f>IF(ISNUMBER(Regressions!H22),ROUND(Regressions!H22, 1), NA())</f>
        <v>0</v>
      </c>
      <c r="I12" s="332">
        <f>IF(ISNUMBER(Regressions!I22),ROUND(Regressions!I22, 1), NA())</f>
        <v>0</v>
      </c>
      <c r="J12" s="333">
        <f>IF(ISNUMBER(Regressions!K22),ROUND(Regressions!K22, 1), NA())</f>
        <v>100</v>
      </c>
      <c r="K12" s="329">
        <f>IF(ISNUMBER(Regressions!L22),ROUND(Regressions!L22, 1), NA())</f>
        <v>100</v>
      </c>
      <c r="L12" s="334">
        <f>IF(ISNUMBER(Regressions!M22),ROUND(Regressions!M22, 1), NA())</f>
        <v>100</v>
      </c>
      <c r="M12" s="331">
        <f>IF(ISNUMBER(Regressions!N22),ROUND(Regressions!N22, 1), NA())</f>
        <v>0</v>
      </c>
      <c r="N12" s="332">
        <f>IF(ISNUMBER(Regressions!O22),ROUND(Regressions!O22, 1), NA())</f>
        <v>0</v>
      </c>
      <c r="O12" s="333">
        <f>IF(ISNUMBER(Regressions!Q22),ROUND(Regressions!Q22, 1), NA())</f>
        <v>100</v>
      </c>
      <c r="P12" s="329">
        <f>IF(ISNUMBER(Regressions!R22),ROUND(Regressions!R22, 1), NA())</f>
        <v>100</v>
      </c>
      <c r="Q12" s="335">
        <f>IF(ISNUMBER(Regressions!S22),ROUND(Regressions!S22, 1), NA())</f>
        <v>100</v>
      </c>
      <c r="R12" s="331">
        <f>IF(ISNUMBER(Regressions!T22),ROUND(Regressions!T22, 1), NA())</f>
        <v>0</v>
      </c>
      <c r="S12" s="332">
        <f>IF(ISNUMBER(Regressions!U22),ROUND(Regressions!U22, 1), NA())</f>
        <v>0</v>
      </c>
    </row>
    <row r="13" spans="1:19" x14ac:dyDescent="0.2">
      <c r="A13" s="324" t="str">
        <f ca="1">+Introduction!$C$7</f>
        <v>Estonia</v>
      </c>
      <c r="B13" s="325">
        <f>IF(ISBLANK(Regressions!B23), " ", Regressions!B23)</f>
        <v>2009</v>
      </c>
      <c r="C13" s="324" t="str">
        <f ca="1">HLOOKUP(Introduction!$G$4,nametranslations,24,FALSE)</f>
        <v>Total</v>
      </c>
      <c r="D13" s="327">
        <f>IF(ISBLANK(Regressions!D23), " ", Regressions!D23)</f>
        <v>219870</v>
      </c>
      <c r="E13" s="328">
        <f>IF(ISNUMBER(Regressions!E23),ROUND(Regressions!E23, 1), NA())</f>
        <v>100</v>
      </c>
      <c r="F13" s="329">
        <f>IF(ISNUMBER(Regressions!F23),ROUND(Regressions!F23, 1), NA())</f>
        <v>100</v>
      </c>
      <c r="G13" s="330">
        <f>IF(ISNUMBER(Regressions!G23),ROUND(Regressions!G23, 1), NA())</f>
        <v>100</v>
      </c>
      <c r="H13" s="331">
        <f>IF(ISNUMBER(Regressions!H23),ROUND(Regressions!H23, 1), NA())</f>
        <v>0</v>
      </c>
      <c r="I13" s="332">
        <f>IF(ISNUMBER(Regressions!I23),ROUND(Regressions!I23, 1), NA())</f>
        <v>0</v>
      </c>
      <c r="J13" s="333">
        <f>IF(ISNUMBER(Regressions!K23),ROUND(Regressions!K23, 1), NA())</f>
        <v>100</v>
      </c>
      <c r="K13" s="329">
        <f>IF(ISNUMBER(Regressions!L23),ROUND(Regressions!L23, 1), NA())</f>
        <v>100</v>
      </c>
      <c r="L13" s="334">
        <f>IF(ISNUMBER(Regressions!M23),ROUND(Regressions!M23, 1), NA())</f>
        <v>100</v>
      </c>
      <c r="M13" s="331">
        <f>IF(ISNUMBER(Regressions!N23),ROUND(Regressions!N23, 1), NA())</f>
        <v>0</v>
      </c>
      <c r="N13" s="332">
        <f>IF(ISNUMBER(Regressions!O23),ROUND(Regressions!O23, 1), NA())</f>
        <v>0</v>
      </c>
      <c r="O13" s="333">
        <f>IF(ISNUMBER(Regressions!Q23),ROUND(Regressions!Q23, 1), NA())</f>
        <v>100</v>
      </c>
      <c r="P13" s="329">
        <f>IF(ISNUMBER(Regressions!R23),ROUND(Regressions!R23, 1), NA())</f>
        <v>100</v>
      </c>
      <c r="Q13" s="335">
        <f>IF(ISNUMBER(Regressions!S23),ROUND(Regressions!S23, 1), NA())</f>
        <v>100</v>
      </c>
      <c r="R13" s="331">
        <f>IF(ISNUMBER(Regressions!T23),ROUND(Regressions!T23, 1), NA())</f>
        <v>0</v>
      </c>
      <c r="S13" s="332">
        <f>IF(ISNUMBER(Regressions!U23),ROUND(Regressions!U23, 1), NA())</f>
        <v>0</v>
      </c>
    </row>
    <row r="14" spans="1:19" x14ac:dyDescent="0.2">
      <c r="A14" s="324" t="str">
        <f ca="1">+Introduction!$C$7</f>
        <v>Estonia</v>
      </c>
      <c r="B14" s="325">
        <f>IF(ISBLANK(Regressions!B24), " ", Regressions!B24)</f>
        <v>2010</v>
      </c>
      <c r="C14" s="324" t="str">
        <f ca="1">HLOOKUP(Introduction!$G$4,nametranslations,24,FALSE)</f>
        <v>Total</v>
      </c>
      <c r="D14" s="327">
        <f>IF(ISBLANK(Regressions!D24), " ", Regressions!D24)</f>
        <v>214820</v>
      </c>
      <c r="E14" s="328">
        <f>IF(ISNUMBER(Regressions!E24),ROUND(Regressions!E24, 1), NA())</f>
        <v>100</v>
      </c>
      <c r="F14" s="329">
        <f>IF(ISNUMBER(Regressions!F24),ROUND(Regressions!F24, 1), NA())</f>
        <v>100</v>
      </c>
      <c r="G14" s="330">
        <f>IF(ISNUMBER(Regressions!G24),ROUND(Regressions!G24, 1), NA())</f>
        <v>100</v>
      </c>
      <c r="H14" s="331">
        <f>IF(ISNUMBER(Regressions!H24),ROUND(Regressions!H24, 1), NA())</f>
        <v>0</v>
      </c>
      <c r="I14" s="332">
        <f>IF(ISNUMBER(Regressions!I24),ROUND(Regressions!I24, 1), NA())</f>
        <v>0</v>
      </c>
      <c r="J14" s="333">
        <f>IF(ISNUMBER(Regressions!K24),ROUND(Regressions!K24, 1), NA())</f>
        <v>100</v>
      </c>
      <c r="K14" s="329">
        <f>IF(ISNUMBER(Regressions!L24),ROUND(Regressions!L24, 1), NA())</f>
        <v>100</v>
      </c>
      <c r="L14" s="334">
        <f>IF(ISNUMBER(Regressions!M24),ROUND(Regressions!M24, 1), NA())</f>
        <v>100</v>
      </c>
      <c r="M14" s="331">
        <f>IF(ISNUMBER(Regressions!N24),ROUND(Regressions!N24, 1), NA())</f>
        <v>0</v>
      </c>
      <c r="N14" s="332">
        <f>IF(ISNUMBER(Regressions!O24),ROUND(Regressions!O24, 1), NA())</f>
        <v>0</v>
      </c>
      <c r="O14" s="333">
        <f>IF(ISNUMBER(Regressions!Q24),ROUND(Regressions!Q24, 1), NA())</f>
        <v>100</v>
      </c>
      <c r="P14" s="329">
        <f>IF(ISNUMBER(Regressions!R24),ROUND(Regressions!R24, 1), NA())</f>
        <v>100</v>
      </c>
      <c r="Q14" s="335">
        <f>IF(ISNUMBER(Regressions!S24),ROUND(Regressions!S24, 1), NA())</f>
        <v>100</v>
      </c>
      <c r="R14" s="331">
        <f>IF(ISNUMBER(Regressions!T24),ROUND(Regressions!T24, 1), NA())</f>
        <v>0</v>
      </c>
      <c r="S14" s="332">
        <f>IF(ISNUMBER(Regressions!U24),ROUND(Regressions!U24, 1), NA())</f>
        <v>0</v>
      </c>
    </row>
    <row r="15" spans="1:19" x14ac:dyDescent="0.2">
      <c r="A15" s="324" t="str">
        <f ca="1">+Introduction!$C$7</f>
        <v>Estonia</v>
      </c>
      <c r="B15" s="325">
        <f>IF(ISBLANK(Regressions!B25), " ", Regressions!B25)</f>
        <v>2011</v>
      </c>
      <c r="C15" s="324" t="str">
        <f ca="1">HLOOKUP(Introduction!$G$4,nametranslations,24,FALSE)</f>
        <v>Total</v>
      </c>
      <c r="D15" s="327">
        <f>IF(ISBLANK(Regressions!D25), " ", Regressions!D25)</f>
        <v>212740</v>
      </c>
      <c r="E15" s="328">
        <f>IF(ISNUMBER(Regressions!E25),ROUND(Regressions!E25, 1), NA())</f>
        <v>100</v>
      </c>
      <c r="F15" s="329">
        <f>IF(ISNUMBER(Regressions!F25),ROUND(Regressions!F25, 1), NA())</f>
        <v>100</v>
      </c>
      <c r="G15" s="330">
        <f>IF(ISNUMBER(Regressions!G25),ROUND(Regressions!G25, 1), NA())</f>
        <v>100</v>
      </c>
      <c r="H15" s="331">
        <f>IF(ISNUMBER(Regressions!H25),ROUND(Regressions!H25, 1), NA())</f>
        <v>0</v>
      </c>
      <c r="I15" s="332">
        <f>IF(ISNUMBER(Regressions!I25),ROUND(Regressions!I25, 1), NA())</f>
        <v>0</v>
      </c>
      <c r="J15" s="333">
        <f>IF(ISNUMBER(Regressions!K25),ROUND(Regressions!K25, 1), NA())</f>
        <v>100</v>
      </c>
      <c r="K15" s="329">
        <f>IF(ISNUMBER(Regressions!L25),ROUND(Regressions!L25, 1), NA())</f>
        <v>100</v>
      </c>
      <c r="L15" s="334">
        <f>IF(ISNUMBER(Regressions!M25),ROUND(Regressions!M25, 1), NA())</f>
        <v>100</v>
      </c>
      <c r="M15" s="331">
        <f>IF(ISNUMBER(Regressions!N25),ROUND(Regressions!N25, 1), NA())</f>
        <v>0</v>
      </c>
      <c r="N15" s="332">
        <f>IF(ISNUMBER(Regressions!O25),ROUND(Regressions!O25, 1), NA())</f>
        <v>0</v>
      </c>
      <c r="O15" s="333">
        <f>IF(ISNUMBER(Regressions!Q25),ROUND(Regressions!Q25, 1), NA())</f>
        <v>100</v>
      </c>
      <c r="P15" s="329">
        <f>IF(ISNUMBER(Regressions!R25),ROUND(Regressions!R25, 1), NA())</f>
        <v>100</v>
      </c>
      <c r="Q15" s="335">
        <f>IF(ISNUMBER(Regressions!S25),ROUND(Regressions!S25, 1), NA())</f>
        <v>100</v>
      </c>
      <c r="R15" s="331">
        <f>IF(ISNUMBER(Regressions!T25),ROUND(Regressions!T25, 1), NA())</f>
        <v>0</v>
      </c>
      <c r="S15" s="332">
        <f>IF(ISNUMBER(Regressions!U25),ROUND(Regressions!U25, 1), NA())</f>
        <v>0</v>
      </c>
    </row>
    <row r="16" spans="1:19" x14ac:dyDescent="0.2">
      <c r="A16" s="324" t="str">
        <f ca="1">+Introduction!$C$7</f>
        <v>Estonia</v>
      </c>
      <c r="B16" s="325">
        <f>IF(ISBLANK(Regressions!B26), " ", Regressions!B26)</f>
        <v>2012</v>
      </c>
      <c r="C16" s="324" t="str">
        <f ca="1">HLOOKUP(Introduction!$G$4,nametranslations,24,FALSE)</f>
        <v>Total</v>
      </c>
      <c r="D16" s="327">
        <f>IF(ISBLANK(Regressions!D26), " ", Regressions!D26)</f>
        <v>211516</v>
      </c>
      <c r="E16" s="328">
        <f>IF(ISNUMBER(Regressions!E26),ROUND(Regressions!E26, 1), NA())</f>
        <v>100</v>
      </c>
      <c r="F16" s="329">
        <f>IF(ISNUMBER(Regressions!F26),ROUND(Regressions!F26, 1), NA())</f>
        <v>100</v>
      </c>
      <c r="G16" s="330">
        <f>IF(ISNUMBER(Regressions!G26),ROUND(Regressions!G26, 1), NA())</f>
        <v>100</v>
      </c>
      <c r="H16" s="331">
        <f>IF(ISNUMBER(Regressions!H26),ROUND(Regressions!H26, 1), NA())</f>
        <v>0</v>
      </c>
      <c r="I16" s="332">
        <f>IF(ISNUMBER(Regressions!I26),ROUND(Regressions!I26, 1), NA())</f>
        <v>0</v>
      </c>
      <c r="J16" s="333">
        <f>IF(ISNUMBER(Regressions!K26),ROUND(Regressions!K26, 1), NA())</f>
        <v>100</v>
      </c>
      <c r="K16" s="329">
        <f>IF(ISNUMBER(Regressions!L26),ROUND(Regressions!L26, 1), NA())</f>
        <v>100</v>
      </c>
      <c r="L16" s="334">
        <f>IF(ISNUMBER(Regressions!M26),ROUND(Regressions!M26, 1), NA())</f>
        <v>100</v>
      </c>
      <c r="M16" s="331">
        <f>IF(ISNUMBER(Regressions!N26),ROUND(Regressions!N26, 1), NA())</f>
        <v>0</v>
      </c>
      <c r="N16" s="332">
        <f>IF(ISNUMBER(Regressions!O26),ROUND(Regressions!O26, 1), NA())</f>
        <v>0</v>
      </c>
      <c r="O16" s="333">
        <f>IF(ISNUMBER(Regressions!Q26),ROUND(Regressions!Q26, 1), NA())</f>
        <v>100</v>
      </c>
      <c r="P16" s="329">
        <f>IF(ISNUMBER(Regressions!R26),ROUND(Regressions!R26, 1), NA())</f>
        <v>100</v>
      </c>
      <c r="Q16" s="335">
        <f>IF(ISNUMBER(Regressions!S26),ROUND(Regressions!S26, 1), NA())</f>
        <v>100</v>
      </c>
      <c r="R16" s="331">
        <f>IF(ISNUMBER(Regressions!T26),ROUND(Regressions!T26, 1), NA())</f>
        <v>0</v>
      </c>
      <c r="S16" s="332">
        <f>IF(ISNUMBER(Regressions!U26),ROUND(Regressions!U26, 1), NA())</f>
        <v>0</v>
      </c>
    </row>
    <row r="17" spans="1:19" x14ac:dyDescent="0.2">
      <c r="A17" s="324" t="str">
        <f ca="1">+Introduction!$C$7</f>
        <v>Estonia</v>
      </c>
      <c r="B17" s="325">
        <f>IF(ISBLANK(Regressions!B27), " ", Regressions!B27)</f>
        <v>2013</v>
      </c>
      <c r="C17" s="324" t="str">
        <f ca="1">HLOOKUP(Introduction!$G$4,nametranslations,24,FALSE)</f>
        <v>Total</v>
      </c>
      <c r="D17" s="327">
        <f>IF(ISBLANK(Regressions!D27), " ", Regressions!D27)</f>
        <v>212184</v>
      </c>
      <c r="E17" s="328">
        <f>IF(ISNUMBER(Regressions!E27),ROUND(Regressions!E27, 1), NA())</f>
        <v>100</v>
      </c>
      <c r="F17" s="329">
        <f>IF(ISNUMBER(Regressions!F27),ROUND(Regressions!F27, 1), NA())</f>
        <v>100</v>
      </c>
      <c r="G17" s="330">
        <f>IF(ISNUMBER(Regressions!G27),ROUND(Regressions!G27, 1), NA())</f>
        <v>100</v>
      </c>
      <c r="H17" s="331">
        <f>IF(ISNUMBER(Regressions!H27),ROUND(Regressions!H27, 1), NA())</f>
        <v>0</v>
      </c>
      <c r="I17" s="332">
        <f>IF(ISNUMBER(Regressions!I27),ROUND(Regressions!I27, 1), NA())</f>
        <v>0</v>
      </c>
      <c r="J17" s="333">
        <f>IF(ISNUMBER(Regressions!K27),ROUND(Regressions!K27, 1), NA())</f>
        <v>100</v>
      </c>
      <c r="K17" s="329">
        <f>IF(ISNUMBER(Regressions!L27),ROUND(Regressions!L27, 1), NA())</f>
        <v>100</v>
      </c>
      <c r="L17" s="334">
        <f>IF(ISNUMBER(Regressions!M27),ROUND(Regressions!M27, 1), NA())</f>
        <v>100</v>
      </c>
      <c r="M17" s="331">
        <f>IF(ISNUMBER(Regressions!N27),ROUND(Regressions!N27, 1), NA())</f>
        <v>0</v>
      </c>
      <c r="N17" s="332">
        <f>IF(ISNUMBER(Regressions!O27),ROUND(Regressions!O27, 1), NA())</f>
        <v>0</v>
      </c>
      <c r="O17" s="333">
        <f>IF(ISNUMBER(Regressions!Q27),ROUND(Regressions!Q27, 1), NA())</f>
        <v>100</v>
      </c>
      <c r="P17" s="329">
        <f>IF(ISNUMBER(Regressions!R27),ROUND(Regressions!R27, 1), NA())</f>
        <v>100</v>
      </c>
      <c r="Q17" s="335">
        <f>IF(ISNUMBER(Regressions!S27),ROUND(Regressions!S27, 1), NA())</f>
        <v>100</v>
      </c>
      <c r="R17" s="331">
        <f>IF(ISNUMBER(Regressions!T27),ROUND(Regressions!T27, 1), NA())</f>
        <v>0</v>
      </c>
      <c r="S17" s="332">
        <f>IF(ISNUMBER(Regressions!U27),ROUND(Regressions!U27, 1), NA())</f>
        <v>0</v>
      </c>
    </row>
    <row r="18" spans="1:19" x14ac:dyDescent="0.2">
      <c r="A18" s="324" t="str">
        <f ca="1">+Introduction!$C$7</f>
        <v>Estonia</v>
      </c>
      <c r="B18" s="325">
        <f>IF(ISBLANK(Regressions!B28), " ", Regressions!B28)</f>
        <v>2014</v>
      </c>
      <c r="C18" s="324" t="str">
        <f ca="1">HLOOKUP(Introduction!$G$4,nametranslations,24,FALSE)</f>
        <v>Total</v>
      </c>
      <c r="D18" s="327">
        <f>IF(ISBLANK(Regressions!D28), " ", Regressions!D28)</f>
        <v>213950</v>
      </c>
      <c r="E18" s="328">
        <f>IF(ISNUMBER(Regressions!E28),ROUND(Regressions!E28, 1), NA())</f>
        <v>100</v>
      </c>
      <c r="F18" s="329">
        <f>IF(ISNUMBER(Regressions!F28),ROUND(Regressions!F28, 1), NA())</f>
        <v>100</v>
      </c>
      <c r="G18" s="330">
        <f>IF(ISNUMBER(Regressions!G28),ROUND(Regressions!G28, 1), NA())</f>
        <v>100</v>
      </c>
      <c r="H18" s="331">
        <f>IF(ISNUMBER(Regressions!H28),ROUND(Regressions!H28, 1), NA())</f>
        <v>0</v>
      </c>
      <c r="I18" s="332">
        <f>IF(ISNUMBER(Regressions!I28),ROUND(Regressions!I28, 1), NA())</f>
        <v>0</v>
      </c>
      <c r="J18" s="333">
        <f>IF(ISNUMBER(Regressions!K28),ROUND(Regressions!K28, 1), NA())</f>
        <v>100</v>
      </c>
      <c r="K18" s="329">
        <f>IF(ISNUMBER(Regressions!L28),ROUND(Regressions!L28, 1), NA())</f>
        <v>100</v>
      </c>
      <c r="L18" s="334">
        <f>IF(ISNUMBER(Regressions!M28),ROUND(Regressions!M28, 1), NA())</f>
        <v>100</v>
      </c>
      <c r="M18" s="331">
        <f>IF(ISNUMBER(Regressions!N28),ROUND(Regressions!N28, 1), NA())</f>
        <v>0</v>
      </c>
      <c r="N18" s="332">
        <f>IF(ISNUMBER(Regressions!O28),ROUND(Regressions!O28, 1), NA())</f>
        <v>0</v>
      </c>
      <c r="O18" s="333">
        <f>IF(ISNUMBER(Regressions!Q28),ROUND(Regressions!Q28, 1), NA())</f>
        <v>100</v>
      </c>
      <c r="P18" s="329">
        <f>IF(ISNUMBER(Regressions!R28),ROUND(Regressions!R28, 1), NA())</f>
        <v>100</v>
      </c>
      <c r="Q18" s="335">
        <f>IF(ISNUMBER(Regressions!S28),ROUND(Regressions!S28, 1), NA())</f>
        <v>100</v>
      </c>
      <c r="R18" s="331">
        <f>IF(ISNUMBER(Regressions!T28),ROUND(Regressions!T28, 1), NA())</f>
        <v>0</v>
      </c>
      <c r="S18" s="332">
        <f>IF(ISNUMBER(Regressions!U28),ROUND(Regressions!U28, 1), NA())</f>
        <v>0</v>
      </c>
    </row>
    <row r="19" spans="1:19" x14ac:dyDescent="0.2">
      <c r="A19" s="324" t="str">
        <f ca="1">+Introduction!$C$7</f>
        <v>Estonia</v>
      </c>
      <c r="B19" s="325">
        <f>IF(ISBLANK(Regressions!B29), " ", Regressions!B29)</f>
        <v>2015</v>
      </c>
      <c r="C19" s="324" t="str">
        <f ca="1">HLOOKUP(Introduction!$G$4,nametranslations,24,FALSE)</f>
        <v>Total</v>
      </c>
      <c r="D19" s="327">
        <f>IF(ISBLANK(Regressions!D29), " ", Regressions!D29)</f>
        <v>215554</v>
      </c>
      <c r="E19" s="328">
        <f>IF(ISNUMBER(Regressions!E29),ROUND(Regressions!E29, 1), NA())</f>
        <v>100</v>
      </c>
      <c r="F19" s="329">
        <f>IF(ISNUMBER(Regressions!F29),ROUND(Regressions!F29, 1), NA())</f>
        <v>100</v>
      </c>
      <c r="G19" s="330">
        <f>IF(ISNUMBER(Regressions!G29),ROUND(Regressions!G29, 1), NA())</f>
        <v>100</v>
      </c>
      <c r="H19" s="331">
        <f>IF(ISNUMBER(Regressions!H29),ROUND(Regressions!H29, 1), NA())</f>
        <v>0</v>
      </c>
      <c r="I19" s="332">
        <f>IF(ISNUMBER(Regressions!I29),ROUND(Regressions!I29, 1), NA())</f>
        <v>0</v>
      </c>
      <c r="J19" s="333">
        <f>IF(ISNUMBER(Regressions!K29),ROUND(Regressions!K29, 1), NA())</f>
        <v>100</v>
      </c>
      <c r="K19" s="329">
        <f>IF(ISNUMBER(Regressions!L29),ROUND(Regressions!L29, 1), NA())</f>
        <v>100</v>
      </c>
      <c r="L19" s="334">
        <f>IF(ISNUMBER(Regressions!M29),ROUND(Regressions!M29, 1), NA())</f>
        <v>100</v>
      </c>
      <c r="M19" s="331">
        <f>IF(ISNUMBER(Regressions!N29),ROUND(Regressions!N29, 1), NA())</f>
        <v>0</v>
      </c>
      <c r="N19" s="332">
        <f>IF(ISNUMBER(Regressions!O29),ROUND(Regressions!O29, 1), NA())</f>
        <v>0</v>
      </c>
      <c r="O19" s="333">
        <f>IF(ISNUMBER(Regressions!Q29),ROUND(Regressions!Q29, 1), NA())</f>
        <v>100</v>
      </c>
      <c r="P19" s="329">
        <f>IF(ISNUMBER(Regressions!R29),ROUND(Regressions!R29, 1), NA())</f>
        <v>100</v>
      </c>
      <c r="Q19" s="335">
        <f>IF(ISNUMBER(Regressions!S29),ROUND(Regressions!S29, 1), NA())</f>
        <v>100</v>
      </c>
      <c r="R19" s="331">
        <f>IF(ISNUMBER(Regressions!T29),ROUND(Regressions!T29, 1), NA())</f>
        <v>0</v>
      </c>
      <c r="S19" s="332">
        <f>IF(ISNUMBER(Regressions!U29),ROUND(Regressions!U29, 1), NA())</f>
        <v>0</v>
      </c>
    </row>
    <row r="20" spans="1:19" x14ac:dyDescent="0.2">
      <c r="A20" s="324" t="str">
        <f ca="1">+Introduction!$C$7</f>
        <v>Estonia</v>
      </c>
      <c r="B20" s="325">
        <f>IF(ISBLANK(Regressions!B30), " ", Regressions!B30)</f>
        <v>2016</v>
      </c>
      <c r="C20" s="324" t="str">
        <f ca="1">HLOOKUP(Introduction!$G$4,nametranslations,24,FALSE)</f>
        <v>Total</v>
      </c>
      <c r="D20" s="327">
        <f>IF(ISBLANK(Regressions!D30), " ", Regressions!D30)</f>
        <v>217114</v>
      </c>
      <c r="E20" s="328">
        <f>IF(ISNUMBER(Regressions!E30),ROUND(Regressions!E30, 1), NA())</f>
        <v>100</v>
      </c>
      <c r="F20" s="329">
        <f>IF(ISNUMBER(Regressions!F30),ROUND(Regressions!F30, 1), NA())</f>
        <v>100</v>
      </c>
      <c r="G20" s="330">
        <f>IF(ISNUMBER(Regressions!G30),ROUND(Regressions!G30, 1), NA())</f>
        <v>100</v>
      </c>
      <c r="H20" s="331">
        <f>IF(ISNUMBER(Regressions!H30),ROUND(Regressions!H30, 1), NA())</f>
        <v>0</v>
      </c>
      <c r="I20" s="332">
        <f>IF(ISNUMBER(Regressions!I30),ROUND(Regressions!I30, 1), NA())</f>
        <v>0</v>
      </c>
      <c r="J20" s="333">
        <f>IF(ISNUMBER(Regressions!K30),ROUND(Regressions!K30, 1), NA())</f>
        <v>100</v>
      </c>
      <c r="K20" s="329">
        <f>IF(ISNUMBER(Regressions!L30),ROUND(Regressions!L30, 1), NA())</f>
        <v>100</v>
      </c>
      <c r="L20" s="334">
        <f>IF(ISNUMBER(Regressions!M30),ROUND(Regressions!M30, 1), NA())</f>
        <v>100</v>
      </c>
      <c r="M20" s="331">
        <f>IF(ISNUMBER(Regressions!N30),ROUND(Regressions!N30, 1), NA())</f>
        <v>0</v>
      </c>
      <c r="N20" s="332">
        <f>IF(ISNUMBER(Regressions!O30),ROUND(Regressions!O30, 1), NA())</f>
        <v>0</v>
      </c>
      <c r="O20" s="333">
        <f>IF(ISNUMBER(Regressions!Q30),ROUND(Regressions!Q30, 1), NA())</f>
        <v>100</v>
      </c>
      <c r="P20" s="329">
        <f>IF(ISNUMBER(Regressions!R30),ROUND(Regressions!R30, 1), NA())</f>
        <v>100</v>
      </c>
      <c r="Q20" s="335">
        <f>IF(ISNUMBER(Regressions!S30),ROUND(Regressions!S30, 1), NA())</f>
        <v>100</v>
      </c>
      <c r="R20" s="331">
        <f>IF(ISNUMBER(Regressions!T30),ROUND(Regressions!T30, 1), NA())</f>
        <v>0</v>
      </c>
      <c r="S20" s="332">
        <f>IF(ISNUMBER(Regressions!U30),ROUND(Regressions!U30, 1), NA())</f>
        <v>0</v>
      </c>
    </row>
    <row r="21" spans="1:19" x14ac:dyDescent="0.2">
      <c r="A21" s="324" t="str">
        <f ca="1">+Introduction!$C$7</f>
        <v>Estonia</v>
      </c>
      <c r="B21" s="325">
        <f>IF(ISBLANK(Regressions!B31), " ", Regressions!B31)</f>
        <v>2017</v>
      </c>
      <c r="C21" s="324" t="str">
        <f ca="1">HLOOKUP(Introduction!$G$4,nametranslations,24,FALSE)</f>
        <v>Total</v>
      </c>
      <c r="D21" s="327">
        <f>IF(ISBLANK(Regressions!D31), " ", Regressions!D31)</f>
        <v>219174</v>
      </c>
      <c r="E21" s="328">
        <f>IF(ISNUMBER(Regressions!E31),ROUND(Regressions!E31, 1), NA())</f>
        <v>100</v>
      </c>
      <c r="F21" s="329">
        <f>IF(ISNUMBER(Regressions!F31),ROUND(Regressions!F31, 1), NA())</f>
        <v>100</v>
      </c>
      <c r="G21" s="330">
        <f>IF(ISNUMBER(Regressions!G31),ROUND(Regressions!G31, 1), NA())</f>
        <v>100</v>
      </c>
      <c r="H21" s="331">
        <f>IF(ISNUMBER(Regressions!H31),ROUND(Regressions!H31, 1), NA())</f>
        <v>0</v>
      </c>
      <c r="I21" s="332">
        <f>IF(ISNUMBER(Regressions!I31),ROUND(Regressions!I31, 1), NA())</f>
        <v>0</v>
      </c>
      <c r="J21" s="333">
        <f>IF(ISNUMBER(Regressions!K31),ROUND(Regressions!K31, 1), NA())</f>
        <v>100</v>
      </c>
      <c r="K21" s="329">
        <f>IF(ISNUMBER(Regressions!L31),ROUND(Regressions!L31, 1), NA())</f>
        <v>100</v>
      </c>
      <c r="L21" s="334">
        <f>IF(ISNUMBER(Regressions!M31),ROUND(Regressions!M31, 1), NA())</f>
        <v>100</v>
      </c>
      <c r="M21" s="331">
        <f>IF(ISNUMBER(Regressions!N31),ROUND(Regressions!N31, 1), NA())</f>
        <v>0</v>
      </c>
      <c r="N21" s="332">
        <f>IF(ISNUMBER(Regressions!O31),ROUND(Regressions!O31, 1), NA())</f>
        <v>0</v>
      </c>
      <c r="O21" s="333">
        <f>IF(ISNUMBER(Regressions!Q31),ROUND(Regressions!Q31, 1), NA())</f>
        <v>100</v>
      </c>
      <c r="P21" s="329">
        <f>IF(ISNUMBER(Regressions!R31),ROUND(Regressions!R31, 1), NA())</f>
        <v>100</v>
      </c>
      <c r="Q21" s="335">
        <f>IF(ISNUMBER(Regressions!S31),ROUND(Regressions!S31, 1), NA())</f>
        <v>100</v>
      </c>
      <c r="R21" s="331">
        <f>IF(ISNUMBER(Regressions!T31),ROUND(Regressions!T31, 1), NA())</f>
        <v>0</v>
      </c>
      <c r="S21" s="332">
        <f>IF(ISNUMBER(Regressions!U31),ROUND(Regressions!U31, 1), NA())</f>
        <v>0</v>
      </c>
    </row>
    <row r="22" spans="1:19" x14ac:dyDescent="0.2">
      <c r="A22" s="324" t="str">
        <f ca="1">+Introduction!$C$7</f>
        <v>Estonia</v>
      </c>
      <c r="B22" s="325">
        <f>IF(ISBLANK(Regressions!B32), " ", Regressions!B32)</f>
        <v>2018</v>
      </c>
      <c r="C22" s="324" t="str">
        <f ca="1">HLOOKUP(Introduction!$G$4,nametranslations,24,FALSE)</f>
        <v>Total</v>
      </c>
      <c r="D22" s="327">
        <f>IF(ISBLANK(Regressions!D32), " ", Regressions!D32)</f>
        <v>221652</v>
      </c>
      <c r="E22" s="328">
        <f>IF(ISNUMBER(Regressions!E32),ROUND(Regressions!E32, 1), NA())</f>
        <v>100</v>
      </c>
      <c r="F22" s="329">
        <f>IF(ISNUMBER(Regressions!F32),ROUND(Regressions!F32, 1), NA())</f>
        <v>100</v>
      </c>
      <c r="G22" s="330">
        <f>IF(ISNUMBER(Regressions!G32),ROUND(Regressions!G32, 1), NA())</f>
        <v>100</v>
      </c>
      <c r="H22" s="331">
        <f>IF(ISNUMBER(Regressions!H32),ROUND(Regressions!H32, 1), NA())</f>
        <v>0</v>
      </c>
      <c r="I22" s="332">
        <f>IF(ISNUMBER(Regressions!I32),ROUND(Regressions!I32, 1), NA())</f>
        <v>0</v>
      </c>
      <c r="J22" s="333">
        <f>IF(ISNUMBER(Regressions!K32),ROUND(Regressions!K32, 1), NA())</f>
        <v>100</v>
      </c>
      <c r="K22" s="329">
        <f>IF(ISNUMBER(Regressions!L32),ROUND(Regressions!L32, 1), NA())</f>
        <v>100</v>
      </c>
      <c r="L22" s="334">
        <f>IF(ISNUMBER(Regressions!M32),ROUND(Regressions!M32, 1), NA())</f>
        <v>100</v>
      </c>
      <c r="M22" s="331">
        <f>IF(ISNUMBER(Regressions!N32),ROUND(Regressions!N32, 1), NA())</f>
        <v>0</v>
      </c>
      <c r="N22" s="332">
        <f>IF(ISNUMBER(Regressions!O32),ROUND(Regressions!O32, 1), NA())</f>
        <v>0</v>
      </c>
      <c r="O22" s="333">
        <f>IF(ISNUMBER(Regressions!Q32),ROUND(Regressions!Q32, 1), NA())</f>
        <v>100</v>
      </c>
      <c r="P22" s="329">
        <f>IF(ISNUMBER(Regressions!R32),ROUND(Regressions!R32, 1), NA())</f>
        <v>100</v>
      </c>
      <c r="Q22" s="335">
        <f>IF(ISNUMBER(Regressions!S32),ROUND(Regressions!S32, 1), NA())</f>
        <v>100</v>
      </c>
      <c r="R22" s="331">
        <f>IF(ISNUMBER(Regressions!T32),ROUND(Regressions!T32, 1), NA())</f>
        <v>0</v>
      </c>
      <c r="S22" s="332">
        <f>IF(ISNUMBER(Regressions!U32),ROUND(Regressions!U32, 1), NA())</f>
        <v>0</v>
      </c>
    </row>
    <row r="23" spans="1:19" x14ac:dyDescent="0.2">
      <c r="A23" s="324" t="str">
        <f ca="1">+Introduction!$C$7</f>
        <v>Estonia</v>
      </c>
      <c r="B23" s="325">
        <f>IF(ISBLANK(Regressions!B33), " ", Regressions!B33)</f>
        <v>2019</v>
      </c>
      <c r="C23" s="324" t="str">
        <f ca="1">HLOOKUP(Introduction!$G$4,nametranslations,24,FALSE)</f>
        <v>Total</v>
      </c>
      <c r="D23" s="327">
        <f>IF(ISBLANK(Regressions!D33), " ", Regressions!D33)</f>
        <v>224324</v>
      </c>
      <c r="E23" s="328">
        <f>IF(ISNUMBER(Regressions!E33),ROUND(Regressions!E33, 1), NA())</f>
        <v>100</v>
      </c>
      <c r="F23" s="329">
        <f>IF(ISNUMBER(Regressions!F33),ROUND(Regressions!F33, 1), NA())</f>
        <v>100</v>
      </c>
      <c r="G23" s="330">
        <f>IF(ISNUMBER(Regressions!G33),ROUND(Regressions!G33, 1), NA())</f>
        <v>100</v>
      </c>
      <c r="H23" s="331">
        <f>IF(ISNUMBER(Regressions!H33),ROUND(Regressions!H33, 1), NA())</f>
        <v>0</v>
      </c>
      <c r="I23" s="332">
        <f>IF(ISNUMBER(Regressions!I33),ROUND(Regressions!I33, 1), NA())</f>
        <v>0</v>
      </c>
      <c r="J23" s="333">
        <f>IF(ISNUMBER(Regressions!K33),ROUND(Regressions!K33, 1), NA())</f>
        <v>100</v>
      </c>
      <c r="K23" s="329">
        <f>IF(ISNUMBER(Regressions!L33),ROUND(Regressions!L33, 1), NA())</f>
        <v>100</v>
      </c>
      <c r="L23" s="334">
        <f>IF(ISNUMBER(Regressions!M33),ROUND(Regressions!M33, 1), NA())</f>
        <v>100</v>
      </c>
      <c r="M23" s="331">
        <f>IF(ISNUMBER(Regressions!N33),ROUND(Regressions!N33, 1), NA())</f>
        <v>0</v>
      </c>
      <c r="N23" s="332">
        <f>IF(ISNUMBER(Regressions!O33),ROUND(Regressions!O33, 1), NA())</f>
        <v>0</v>
      </c>
      <c r="O23" s="333">
        <f>IF(ISNUMBER(Regressions!Q33),ROUND(Regressions!Q33, 1), NA())</f>
        <v>100</v>
      </c>
      <c r="P23" s="329">
        <f>IF(ISNUMBER(Regressions!R33),ROUND(Regressions!R33, 1), NA())</f>
        <v>100</v>
      </c>
      <c r="Q23" s="335">
        <f>IF(ISNUMBER(Regressions!S33),ROUND(Regressions!S33, 1), NA())</f>
        <v>100</v>
      </c>
      <c r="R23" s="331">
        <f>IF(ISNUMBER(Regressions!T33),ROUND(Regressions!T33, 1), NA())</f>
        <v>0</v>
      </c>
      <c r="S23" s="332">
        <f>IF(ISNUMBER(Regressions!U33),ROUND(Regressions!U33, 1), NA())</f>
        <v>0</v>
      </c>
    </row>
    <row r="24" spans="1:19" x14ac:dyDescent="0.2">
      <c r="A24" s="324" t="str">
        <f ca="1">+Introduction!$C$7</f>
        <v>Estonia</v>
      </c>
      <c r="B24" s="325">
        <f>IF(ISBLANK(Regressions!B34), " ", Regressions!B34)</f>
        <v>2020</v>
      </c>
      <c r="C24" s="324" t="str">
        <f ca="1">HLOOKUP(Introduction!$G$4,nametranslations,24,FALSE)</f>
        <v>Total</v>
      </c>
      <c r="D24" s="327">
        <f>IF(ISBLANK(Regressions!D34), " ", Regressions!D34)</f>
        <v>226550</v>
      </c>
      <c r="E24" s="328">
        <f>IF(ISNUMBER(Regressions!E34),ROUND(Regressions!E34, 1), NA())</f>
        <v>100</v>
      </c>
      <c r="F24" s="329">
        <f>IF(ISNUMBER(Regressions!F34),ROUND(Regressions!F34, 1), NA())</f>
        <v>100</v>
      </c>
      <c r="G24" s="330">
        <f>IF(ISNUMBER(Regressions!G34),ROUND(Regressions!G34, 1), NA())</f>
        <v>100</v>
      </c>
      <c r="H24" s="331">
        <f>IF(ISNUMBER(Regressions!H34),ROUND(Regressions!H34, 1), NA())</f>
        <v>0</v>
      </c>
      <c r="I24" s="332">
        <f>IF(ISNUMBER(Regressions!I34),ROUND(Regressions!I34, 1), NA())</f>
        <v>0</v>
      </c>
      <c r="J24" s="333">
        <f>IF(ISNUMBER(Regressions!K34),ROUND(Regressions!K34, 1), NA())</f>
        <v>100</v>
      </c>
      <c r="K24" s="329">
        <f>IF(ISNUMBER(Regressions!L34),ROUND(Regressions!L34, 1), NA())</f>
        <v>100</v>
      </c>
      <c r="L24" s="334">
        <f>IF(ISNUMBER(Regressions!M34),ROUND(Regressions!M34, 1), NA())</f>
        <v>100</v>
      </c>
      <c r="M24" s="331">
        <f>IF(ISNUMBER(Regressions!N34),ROUND(Regressions!N34, 1), NA())</f>
        <v>0</v>
      </c>
      <c r="N24" s="332">
        <f>IF(ISNUMBER(Regressions!O34),ROUND(Regressions!O34, 1), NA())</f>
        <v>0</v>
      </c>
      <c r="O24" s="333">
        <f>IF(ISNUMBER(Regressions!Q34),ROUND(Regressions!Q34, 1), NA())</f>
        <v>100</v>
      </c>
      <c r="P24" s="329">
        <f>IF(ISNUMBER(Regressions!R34),ROUND(Regressions!R34, 1), NA())</f>
        <v>100</v>
      </c>
      <c r="Q24" s="335">
        <f>IF(ISNUMBER(Regressions!S34),ROUND(Regressions!S34, 1), NA())</f>
        <v>100</v>
      </c>
      <c r="R24" s="331">
        <f>IF(ISNUMBER(Regressions!T34),ROUND(Regressions!T34, 1), NA())</f>
        <v>0</v>
      </c>
      <c r="S24" s="332">
        <f>IF(ISNUMBER(Regressions!U34),ROUND(Regressions!U34, 1), NA())</f>
        <v>0</v>
      </c>
    </row>
    <row r="25" spans="1:19" x14ac:dyDescent="0.2">
      <c r="A25" s="324" t="str">
        <f ca="1">+Introduction!$C$7</f>
        <v>Estonia</v>
      </c>
      <c r="B25" s="325">
        <f>IF(ISBLANK(Regressions!B35), " ", Regressions!B35)</f>
        <v>2021</v>
      </c>
      <c r="C25" s="324" t="str">
        <f ca="1">HLOOKUP(Introduction!$G$4,nametranslations,24,FALSE)</f>
        <v>Total</v>
      </c>
      <c r="D25" s="327">
        <f>IF(ISBLANK(Regressions!D35), " ", Regressions!D35)</f>
        <v>228667</v>
      </c>
      <c r="E25" s="333">
        <f>IF(ISNUMBER(Regressions!E35),ROUND(Regressions!E35, 1), NA())</f>
        <v>100</v>
      </c>
      <c r="F25" s="329">
        <f>IF(ISNUMBER(Regressions!F35),ROUND(Regressions!F35, 1), NA())</f>
        <v>100</v>
      </c>
      <c r="G25" s="336">
        <f>IF(ISNUMBER(Regressions!G35),ROUND(Regressions!G35, 1), NA())</f>
        <v>100</v>
      </c>
      <c r="H25" s="331">
        <f>IF(ISNUMBER(Regressions!H35),ROUND(Regressions!H35, 1), NA())</f>
        <v>0</v>
      </c>
      <c r="I25" s="337">
        <f>IF(ISNUMBER(Regressions!I35),ROUND(Regressions!I35, 1), NA())</f>
        <v>0</v>
      </c>
      <c r="J25" s="333">
        <f>IF(ISNUMBER(Regressions!K35),ROUND(Regressions!K35, 1), NA())</f>
        <v>100</v>
      </c>
      <c r="K25" s="329">
        <f>IF(ISNUMBER(Regressions!L35),ROUND(Regressions!L35, 1), NA())</f>
        <v>100</v>
      </c>
      <c r="L25" s="338">
        <f>IF(ISNUMBER(Regressions!M35),ROUND(Regressions!M35, 1), NA())</f>
        <v>100</v>
      </c>
      <c r="M25" s="331">
        <f>IF(ISNUMBER(Regressions!N35),ROUND(Regressions!N35, 1), NA())</f>
        <v>0</v>
      </c>
      <c r="N25" s="337">
        <f>IF(ISNUMBER(Regressions!O35),ROUND(Regressions!O35, 1), NA())</f>
        <v>0</v>
      </c>
      <c r="O25" s="333">
        <f>IF(ISNUMBER(Regressions!Q35),ROUND(Regressions!Q35, 1), NA())</f>
        <v>100</v>
      </c>
      <c r="P25" s="329">
        <f>IF(ISNUMBER(Regressions!R35),ROUND(Regressions!R35, 1), NA())</f>
        <v>100</v>
      </c>
      <c r="Q25" s="339">
        <f>IF(ISNUMBER(Regressions!S35),ROUND(Regressions!S35, 1), NA())</f>
        <v>100</v>
      </c>
      <c r="R25" s="331">
        <f>IF(ISNUMBER(Regressions!T35),ROUND(Regressions!T35, 1), NA())</f>
        <v>0</v>
      </c>
      <c r="S25" s="337">
        <f>IF(ISNUMBER(Regressions!U35),ROUND(Regressions!U35, 1), NA())</f>
        <v>0</v>
      </c>
    </row>
    <row r="26" spans="1:19" x14ac:dyDescent="0.2">
      <c r="A26" s="324" t="str">
        <f ca="1">+Introduction!$C$7</f>
        <v>Estonia</v>
      </c>
      <c r="B26" s="325">
        <f>IF(ISBLANK(Regressions!B36), " ", Regressions!B36)</f>
        <v>2022</v>
      </c>
      <c r="C26" s="324" t="str">
        <f ca="1">HLOOKUP(Introduction!$G$4,nametranslations,24,FALSE)</f>
        <v>Total</v>
      </c>
      <c r="D26" s="327">
        <f>IF(ISBLANK(Regressions!D36), " ", Regressions!D36)</f>
        <v>230970</v>
      </c>
      <c r="E26" s="328">
        <f>IF(ISNUMBER(Regressions!E36),ROUND(Regressions!E36, 1), NA())</f>
        <v>100</v>
      </c>
      <c r="F26" s="329">
        <f>IF(ISNUMBER(Regressions!F36),ROUND(Regressions!F36, 1), NA())</f>
        <v>100</v>
      </c>
      <c r="G26" s="330">
        <f>IF(ISNUMBER(Regressions!G36),ROUND(Regressions!G36, 1), NA())</f>
        <v>100</v>
      </c>
      <c r="H26" s="331">
        <f>IF(ISNUMBER(Regressions!H36),ROUND(Regressions!H36, 1), NA())</f>
        <v>0</v>
      </c>
      <c r="I26" s="332">
        <f>IF(ISNUMBER(Regressions!I36),ROUND(Regressions!I36, 1), NA())</f>
        <v>0</v>
      </c>
      <c r="J26" s="333">
        <f>IF(ISNUMBER(Regressions!K36),ROUND(Regressions!K36, 1), NA())</f>
        <v>100</v>
      </c>
      <c r="K26" s="329">
        <f>IF(ISNUMBER(Regressions!L36),ROUND(Regressions!L36, 1), NA())</f>
        <v>100</v>
      </c>
      <c r="L26" s="334">
        <f>IF(ISNUMBER(Regressions!M36),ROUND(Regressions!M36, 1), NA())</f>
        <v>100</v>
      </c>
      <c r="M26" s="331">
        <f>IF(ISNUMBER(Regressions!N36),ROUND(Regressions!N36, 1), NA())</f>
        <v>0</v>
      </c>
      <c r="N26" s="332">
        <f>IF(ISNUMBER(Regressions!O36),ROUND(Regressions!O36, 1), NA())</f>
        <v>0</v>
      </c>
      <c r="O26" s="333">
        <f>IF(ISNUMBER(Regressions!Q36),ROUND(Regressions!Q36, 1), NA())</f>
        <v>100</v>
      </c>
      <c r="P26" s="329">
        <f>IF(ISNUMBER(Regressions!R36),ROUND(Regressions!R36, 1), NA())</f>
        <v>100</v>
      </c>
      <c r="Q26" s="335">
        <f>IF(ISNUMBER(Regressions!S36),ROUND(Regressions!S36, 1), NA())</f>
        <v>100</v>
      </c>
      <c r="R26" s="331">
        <f>IF(ISNUMBER(Regressions!T36),ROUND(Regressions!T36, 1), NA())</f>
        <v>0</v>
      </c>
      <c r="S26" s="332">
        <f>IF(ISNUMBER(Regressions!U36),ROUND(Regressions!U36, 1), NA())</f>
        <v>0</v>
      </c>
    </row>
    <row r="27" spans="1:19" x14ac:dyDescent="0.2">
      <c r="A27" s="340" t="str">
        <f ca="1">+Introduction!$C$7</f>
        <v>Estonia</v>
      </c>
      <c r="B27" s="341">
        <f>IF(ISBLANK(Regressions!B37), " ", Regressions!B37)</f>
        <v>2023</v>
      </c>
      <c r="C27" s="340" t="str">
        <f ca="1">HLOOKUP(Introduction!$G$4,nametranslations,24,FALSE)</f>
        <v>Total</v>
      </c>
      <c r="D27" s="342">
        <f>IF(ISBLANK(Regressions!D37), " ", Regressions!D37)</f>
        <v>232673</v>
      </c>
      <c r="E27" s="343">
        <f>IF(ISNUMBER(Regressions!E37),ROUND(Regressions!E37, 1), NA())</f>
        <v>100</v>
      </c>
      <c r="F27" s="344">
        <f>IF(ISNUMBER(Regressions!F37),ROUND(Regressions!F37, 1), NA())</f>
        <v>100</v>
      </c>
      <c r="G27" s="345">
        <f>IF(ISNUMBER(Regressions!G37),ROUND(Regressions!G37, 1), NA())</f>
        <v>100</v>
      </c>
      <c r="H27" s="346">
        <f>IF(ISNUMBER(Regressions!H37),ROUND(Regressions!H37, 1), NA())</f>
        <v>0</v>
      </c>
      <c r="I27" s="347">
        <f>IF(ISNUMBER(Regressions!I37),ROUND(Regressions!I37, 1), NA())</f>
        <v>0</v>
      </c>
      <c r="J27" s="348">
        <f>IF(ISNUMBER(Regressions!K37),ROUND(Regressions!K37, 1), NA())</f>
        <v>100</v>
      </c>
      <c r="K27" s="344">
        <f>IF(ISNUMBER(Regressions!L37),ROUND(Regressions!L37, 1), NA())</f>
        <v>100</v>
      </c>
      <c r="L27" s="349">
        <f>IF(ISNUMBER(Regressions!M37),ROUND(Regressions!M37, 1), NA())</f>
        <v>100</v>
      </c>
      <c r="M27" s="346">
        <f>IF(ISNUMBER(Regressions!N37),ROUND(Regressions!N37, 1), NA())</f>
        <v>0</v>
      </c>
      <c r="N27" s="347">
        <f>IF(ISNUMBER(Regressions!O37),ROUND(Regressions!O37, 1), NA())</f>
        <v>0</v>
      </c>
      <c r="O27" s="348">
        <f>IF(ISNUMBER(Regressions!Q37),ROUND(Regressions!Q37, 1), NA())</f>
        <v>100</v>
      </c>
      <c r="P27" s="344">
        <f>IF(ISNUMBER(Regressions!R37),ROUND(Regressions!R37, 1), NA())</f>
        <v>100</v>
      </c>
      <c r="Q27" s="350">
        <f>IF(ISNUMBER(Regressions!S37),ROUND(Regressions!S37, 1), NA())</f>
        <v>100</v>
      </c>
      <c r="R27" s="346">
        <f>IF(ISNUMBER(Regressions!T37),ROUND(Regressions!T37, 1), NA())</f>
        <v>0</v>
      </c>
      <c r="S27" s="347">
        <f>IF(ISNUMBER(Regressions!U37),ROUND(Regressions!U37, 1), NA())</f>
        <v>0</v>
      </c>
    </row>
    <row r="28" spans="1:19" hidden="1" x14ac:dyDescent="0.2">
      <c r="A28" s="324" t="str">
        <f ca="1">+Introduction!$C$7</f>
        <v>Estonia</v>
      </c>
      <c r="B28" s="325">
        <f>IF(ISBLANK(Regressions!B38), " ", Regressions!B38)</f>
        <v>2024</v>
      </c>
      <c r="C28" s="324" t="str">
        <f ca="1">HLOOKUP(Introduction!$G$4,nametranslations,24,FALSE)</f>
        <v>Total</v>
      </c>
      <c r="D28" s="327" t="str">
        <f>IF(ISBLANK(Regressions!D38), " ", Regressions!D38)</f>
        <v xml:space="preserve"> </v>
      </c>
      <c r="E28" s="328" t="e">
        <f>IF(ISNUMBER(Regressions!E38),ROUND(Regressions!E38, 1), NA())</f>
        <v>#N/A</v>
      </c>
      <c r="F28" s="329" t="e">
        <f>IF(ISNUMBER(Regressions!F38),ROUND(Regressions!F38, 1), NA())</f>
        <v>#N/A</v>
      </c>
      <c r="G28" s="330" t="e">
        <f>IF(ISNUMBER(Regressions!G38),ROUND(Regressions!G38, 1), NA())</f>
        <v>#N/A</v>
      </c>
      <c r="H28" s="331" t="e">
        <f>IF(ISNUMBER(Regressions!H38),ROUND(Regressions!H38, 1), NA())</f>
        <v>#N/A</v>
      </c>
      <c r="I28" s="332" t="e">
        <f>IF(ISNUMBER(Regressions!I38),ROUND(Regressions!I38, 1), NA())</f>
        <v>#N/A</v>
      </c>
      <c r="J28" s="333" t="e">
        <f>IF(ISNUMBER(Regressions!K38),ROUND(Regressions!K38, 1), NA())</f>
        <v>#N/A</v>
      </c>
      <c r="K28" s="329" t="e">
        <f>IF(ISNUMBER(Regressions!L38),ROUND(Regressions!L38, 1), NA())</f>
        <v>#N/A</v>
      </c>
      <c r="L28" s="334" t="e">
        <f>IF(ISNUMBER(Regressions!M38),ROUND(Regressions!M38, 1), NA())</f>
        <v>#N/A</v>
      </c>
      <c r="M28" s="331" t="e">
        <f>IF(ISNUMBER(Regressions!N38),ROUND(Regressions!N38, 1), NA())</f>
        <v>#N/A</v>
      </c>
      <c r="N28" s="332" t="e">
        <f>IF(ISNUMBER(Regressions!O38),ROUND(Regressions!O38, 1), NA())</f>
        <v>#N/A</v>
      </c>
      <c r="O28" s="333" t="e">
        <f>IF(ISNUMBER(Regressions!Q38),ROUND(Regressions!Q38, 1), NA())</f>
        <v>#N/A</v>
      </c>
      <c r="P28" s="329" t="e">
        <f>IF(ISNUMBER(Regressions!R38),ROUND(Regressions!R38, 1), NA())</f>
        <v>#N/A</v>
      </c>
      <c r="Q28" s="335" t="e">
        <f>IF(ISNUMBER(Regressions!S38),ROUND(Regressions!S38, 1), NA())</f>
        <v>#N/A</v>
      </c>
      <c r="R28" s="331" t="e">
        <f>IF(ISNUMBER(Regressions!T38),ROUND(Regressions!T38, 1), NA())</f>
        <v>#N/A</v>
      </c>
      <c r="S28" s="332" t="e">
        <f>IF(ISNUMBER(Regressions!U38),ROUND(Regressions!U38, 1), NA())</f>
        <v>#N/A</v>
      </c>
    </row>
    <row r="29" spans="1:19" hidden="1" x14ac:dyDescent="0.2">
      <c r="A29" s="324" t="str">
        <f ca="1">+Introduction!$C$7</f>
        <v>Estonia</v>
      </c>
      <c r="B29" s="325">
        <f>IF(ISBLANK(Regressions!B39), " ", Regressions!B39)</f>
        <v>2025</v>
      </c>
      <c r="C29" s="324" t="str">
        <f ca="1">HLOOKUP(Introduction!$G$4,nametranslations,24,FALSE)</f>
        <v>Total</v>
      </c>
      <c r="D29" s="327" t="str">
        <f>IF(ISBLANK(Regressions!D39), " ", Regressions!D39)</f>
        <v xml:space="preserve"> </v>
      </c>
      <c r="E29" s="328" t="e">
        <f>IF(ISNUMBER(Regressions!E39),ROUND(Regressions!E39, 1), NA())</f>
        <v>#N/A</v>
      </c>
      <c r="F29" s="329" t="e">
        <f>IF(ISNUMBER(Regressions!F39),ROUND(Regressions!F39, 1), NA())</f>
        <v>#N/A</v>
      </c>
      <c r="G29" s="330" t="e">
        <f>IF(ISNUMBER(Regressions!G39),ROUND(Regressions!G39, 1), NA())</f>
        <v>#N/A</v>
      </c>
      <c r="H29" s="331" t="e">
        <f>IF(ISNUMBER(Regressions!H39),ROUND(Regressions!H39, 1), NA())</f>
        <v>#N/A</v>
      </c>
      <c r="I29" s="332" t="e">
        <f>IF(ISNUMBER(Regressions!I39),ROUND(Regressions!I39, 1), NA())</f>
        <v>#N/A</v>
      </c>
      <c r="J29" s="333" t="e">
        <f>IF(ISNUMBER(Regressions!K39),ROUND(Regressions!K39, 1), NA())</f>
        <v>#N/A</v>
      </c>
      <c r="K29" s="329" t="e">
        <f>IF(ISNUMBER(Regressions!L39),ROUND(Regressions!L39, 1), NA())</f>
        <v>#N/A</v>
      </c>
      <c r="L29" s="334" t="e">
        <f>IF(ISNUMBER(Regressions!M39),ROUND(Regressions!M39, 1), NA())</f>
        <v>#N/A</v>
      </c>
      <c r="M29" s="331" t="e">
        <f>IF(ISNUMBER(Regressions!N39),ROUND(Regressions!N39, 1), NA())</f>
        <v>#N/A</v>
      </c>
      <c r="N29" s="332" t="e">
        <f>IF(ISNUMBER(Regressions!O39),ROUND(Regressions!O39, 1), NA())</f>
        <v>#N/A</v>
      </c>
      <c r="O29" s="333" t="e">
        <f>IF(ISNUMBER(Regressions!Q39),ROUND(Regressions!Q39, 1), NA())</f>
        <v>#N/A</v>
      </c>
      <c r="P29" s="329" t="e">
        <f>IF(ISNUMBER(Regressions!R39),ROUND(Regressions!R39, 1), NA())</f>
        <v>#N/A</v>
      </c>
      <c r="Q29" s="335" t="e">
        <f>IF(ISNUMBER(Regressions!S39),ROUND(Regressions!S39, 1), NA())</f>
        <v>#N/A</v>
      </c>
      <c r="R29" s="331" t="e">
        <f>IF(ISNUMBER(Regressions!T39),ROUND(Regressions!T39, 1), NA())</f>
        <v>#N/A</v>
      </c>
      <c r="S29" s="332" t="e">
        <f>IF(ISNUMBER(Regressions!U39),ROUND(Regressions!U39, 1), NA())</f>
        <v>#N/A</v>
      </c>
    </row>
    <row r="30" spans="1:19" hidden="1" x14ac:dyDescent="0.2">
      <c r="A30" s="324" t="str">
        <f ca="1">+Introduction!$C$7</f>
        <v>Estonia</v>
      </c>
      <c r="B30" s="325">
        <f>IF(ISBLANK(Regressions!B40), " ", Regressions!B40)</f>
        <v>2026</v>
      </c>
      <c r="C30" s="324" t="str">
        <f ca="1">HLOOKUP(Introduction!$G$4,nametranslations,24,FALSE)</f>
        <v>Total</v>
      </c>
      <c r="D30" s="327" t="str">
        <f>IF(ISBLANK(Regressions!D40), " ", Regressions!D40)</f>
        <v xml:space="preserve"> </v>
      </c>
      <c r="E30" s="328" t="e">
        <f>IF(ISNUMBER(Regressions!E40),ROUND(Regressions!E40, 1), NA())</f>
        <v>#N/A</v>
      </c>
      <c r="F30" s="329" t="e">
        <f>IF(ISNUMBER(Regressions!F40),ROUND(Regressions!F40, 1), NA())</f>
        <v>#N/A</v>
      </c>
      <c r="G30" s="330" t="e">
        <f>IF(ISNUMBER(Regressions!G40),ROUND(Regressions!G40, 1), NA())</f>
        <v>#N/A</v>
      </c>
      <c r="H30" s="331" t="e">
        <f>IF(ISNUMBER(Regressions!H40),ROUND(Regressions!H40, 1), NA())</f>
        <v>#N/A</v>
      </c>
      <c r="I30" s="332" t="e">
        <f>IF(ISNUMBER(Regressions!I40),ROUND(Regressions!I40, 1), NA())</f>
        <v>#N/A</v>
      </c>
      <c r="J30" s="333" t="e">
        <f>IF(ISNUMBER(Regressions!K40),ROUND(Regressions!K40, 1), NA())</f>
        <v>#N/A</v>
      </c>
      <c r="K30" s="329" t="e">
        <f>IF(ISNUMBER(Regressions!L40),ROUND(Regressions!L40, 1), NA())</f>
        <v>#N/A</v>
      </c>
      <c r="L30" s="334" t="e">
        <f>IF(ISNUMBER(Regressions!M40),ROUND(Regressions!M40, 1), NA())</f>
        <v>#N/A</v>
      </c>
      <c r="M30" s="331" t="e">
        <f>IF(ISNUMBER(Regressions!N40),ROUND(Regressions!N40, 1), NA())</f>
        <v>#N/A</v>
      </c>
      <c r="N30" s="332" t="e">
        <f>IF(ISNUMBER(Regressions!O40),ROUND(Regressions!O40, 1), NA())</f>
        <v>#N/A</v>
      </c>
      <c r="O30" s="333" t="e">
        <f>IF(ISNUMBER(Regressions!Q40),ROUND(Regressions!Q40, 1), NA())</f>
        <v>#N/A</v>
      </c>
      <c r="P30" s="329" t="e">
        <f>IF(ISNUMBER(Regressions!R40),ROUND(Regressions!R40, 1), NA())</f>
        <v>#N/A</v>
      </c>
      <c r="Q30" s="335" t="e">
        <f>IF(ISNUMBER(Regressions!S40),ROUND(Regressions!S40, 1), NA())</f>
        <v>#N/A</v>
      </c>
      <c r="R30" s="331" t="e">
        <f>IF(ISNUMBER(Regressions!T40),ROUND(Regressions!T40, 1), NA())</f>
        <v>#N/A</v>
      </c>
      <c r="S30" s="332" t="e">
        <f>IF(ISNUMBER(Regressions!U40),ROUND(Regressions!U40, 1), NA())</f>
        <v>#N/A</v>
      </c>
    </row>
    <row r="31" spans="1:19" hidden="1" x14ac:dyDescent="0.2">
      <c r="A31" s="324" t="str">
        <f ca="1">+Introduction!$C$7</f>
        <v>Estonia</v>
      </c>
      <c r="B31" s="325">
        <f>IF(ISBLANK(Regressions!B41), " ", Regressions!B41)</f>
        <v>2027</v>
      </c>
      <c r="C31" s="324" t="str">
        <f ca="1">HLOOKUP(Introduction!$G$4,nametranslations,24,FALSE)</f>
        <v>Total</v>
      </c>
      <c r="D31" s="327" t="str">
        <f>IF(ISBLANK(Regressions!D41), " ", Regressions!D41)</f>
        <v xml:space="preserve"> </v>
      </c>
      <c r="E31" s="328" t="e">
        <f>IF(ISNUMBER(Regressions!E41),ROUND(Regressions!E41, 1), NA())</f>
        <v>#N/A</v>
      </c>
      <c r="F31" s="329" t="e">
        <f>IF(ISNUMBER(Regressions!F41),ROUND(Regressions!F41, 1), NA())</f>
        <v>#N/A</v>
      </c>
      <c r="G31" s="330" t="e">
        <f>IF(ISNUMBER(Regressions!G41),ROUND(Regressions!G41, 1), NA())</f>
        <v>#N/A</v>
      </c>
      <c r="H31" s="331" t="e">
        <f>IF(ISNUMBER(Regressions!H41),ROUND(Regressions!H41, 1), NA())</f>
        <v>#N/A</v>
      </c>
      <c r="I31" s="332" t="e">
        <f>IF(ISNUMBER(Regressions!I41),ROUND(Regressions!I41, 1), NA())</f>
        <v>#N/A</v>
      </c>
      <c r="J31" s="333" t="e">
        <f>IF(ISNUMBER(Regressions!K41),ROUND(Regressions!K41, 1), NA())</f>
        <v>#N/A</v>
      </c>
      <c r="K31" s="329" t="e">
        <f>IF(ISNUMBER(Regressions!L41),ROUND(Regressions!L41, 1), NA())</f>
        <v>#N/A</v>
      </c>
      <c r="L31" s="334" t="e">
        <f>IF(ISNUMBER(Regressions!M41),ROUND(Regressions!M41, 1), NA())</f>
        <v>#N/A</v>
      </c>
      <c r="M31" s="331" t="e">
        <f>IF(ISNUMBER(Regressions!N41),ROUND(Regressions!N41, 1), NA())</f>
        <v>#N/A</v>
      </c>
      <c r="N31" s="332" t="e">
        <f>IF(ISNUMBER(Regressions!O41),ROUND(Regressions!O41, 1), NA())</f>
        <v>#N/A</v>
      </c>
      <c r="O31" s="333" t="e">
        <f>IF(ISNUMBER(Regressions!Q41),ROUND(Regressions!Q41, 1), NA())</f>
        <v>#N/A</v>
      </c>
      <c r="P31" s="329" t="e">
        <f>IF(ISNUMBER(Regressions!R41),ROUND(Regressions!R41, 1), NA())</f>
        <v>#N/A</v>
      </c>
      <c r="Q31" s="335" t="e">
        <f>IF(ISNUMBER(Regressions!S41),ROUND(Regressions!S41, 1), NA())</f>
        <v>#N/A</v>
      </c>
      <c r="R31" s="331" t="e">
        <f>IF(ISNUMBER(Regressions!T41),ROUND(Regressions!T41, 1), NA())</f>
        <v>#N/A</v>
      </c>
      <c r="S31" s="332" t="e">
        <f>IF(ISNUMBER(Regressions!U41),ROUND(Regressions!U41, 1), NA())</f>
        <v>#N/A</v>
      </c>
    </row>
    <row r="32" spans="1:19" hidden="1" x14ac:dyDescent="0.2">
      <c r="A32" s="324" t="str">
        <f ca="1">+Introduction!$C$7</f>
        <v>Estonia</v>
      </c>
      <c r="B32" s="325">
        <f>IF(ISBLANK(Regressions!B42), " ", Regressions!B42)</f>
        <v>2028</v>
      </c>
      <c r="C32" s="324" t="str">
        <f ca="1">HLOOKUP(Introduction!$G$4,nametranslations,24,FALSE)</f>
        <v>Total</v>
      </c>
      <c r="D32" s="327" t="str">
        <f>IF(ISBLANK(Regressions!D42), " ", Regressions!D42)</f>
        <v xml:space="preserve"> </v>
      </c>
      <c r="E32" s="328" t="e">
        <f>IF(ISNUMBER(Regressions!E42),ROUND(Regressions!E42, 1), NA())</f>
        <v>#N/A</v>
      </c>
      <c r="F32" s="329" t="e">
        <f>IF(ISNUMBER(Regressions!F42),ROUND(Regressions!F42, 1), NA())</f>
        <v>#N/A</v>
      </c>
      <c r="G32" s="330" t="e">
        <f>IF(ISNUMBER(Regressions!G42),ROUND(Regressions!G42, 1), NA())</f>
        <v>#N/A</v>
      </c>
      <c r="H32" s="331" t="e">
        <f>IF(ISNUMBER(Regressions!H42),ROUND(Regressions!H42, 1), NA())</f>
        <v>#N/A</v>
      </c>
      <c r="I32" s="332" t="e">
        <f>IF(ISNUMBER(Regressions!I42),ROUND(Regressions!I42, 1), NA())</f>
        <v>#N/A</v>
      </c>
      <c r="J32" s="333" t="e">
        <f>IF(ISNUMBER(Regressions!K42),ROUND(Regressions!K42, 1), NA())</f>
        <v>#N/A</v>
      </c>
      <c r="K32" s="329" t="e">
        <f>IF(ISNUMBER(Regressions!L42),ROUND(Regressions!L42, 1), NA())</f>
        <v>#N/A</v>
      </c>
      <c r="L32" s="334" t="e">
        <f>IF(ISNUMBER(Regressions!M42),ROUND(Regressions!M42, 1), NA())</f>
        <v>#N/A</v>
      </c>
      <c r="M32" s="331" t="e">
        <f>IF(ISNUMBER(Regressions!N42),ROUND(Regressions!N42, 1), NA())</f>
        <v>#N/A</v>
      </c>
      <c r="N32" s="332" t="e">
        <f>IF(ISNUMBER(Regressions!O42),ROUND(Regressions!O42, 1), NA())</f>
        <v>#N/A</v>
      </c>
      <c r="O32" s="333" t="e">
        <f>IF(ISNUMBER(Regressions!Q42),ROUND(Regressions!Q42, 1), NA())</f>
        <v>#N/A</v>
      </c>
      <c r="P32" s="329" t="e">
        <f>IF(ISNUMBER(Regressions!R42),ROUND(Regressions!R42, 1), NA())</f>
        <v>#N/A</v>
      </c>
      <c r="Q32" s="335" t="e">
        <f>IF(ISNUMBER(Regressions!S42),ROUND(Regressions!S42, 1), NA())</f>
        <v>#N/A</v>
      </c>
      <c r="R32" s="331" t="e">
        <f>IF(ISNUMBER(Regressions!T42),ROUND(Regressions!T42, 1), NA())</f>
        <v>#N/A</v>
      </c>
      <c r="S32" s="332" t="e">
        <f>IF(ISNUMBER(Regressions!U42),ROUND(Regressions!U42, 1), NA())</f>
        <v>#N/A</v>
      </c>
    </row>
    <row r="33" spans="1:19" hidden="1" x14ac:dyDescent="0.2">
      <c r="A33" s="324" t="str">
        <f ca="1">+Introduction!$C$7</f>
        <v>Estonia</v>
      </c>
      <c r="B33" s="325">
        <f>IF(ISBLANK(Regressions!B43), " ", Regressions!B43)</f>
        <v>2029</v>
      </c>
      <c r="C33" s="324" t="str">
        <f ca="1">HLOOKUP(Introduction!$G$4,nametranslations,24,FALSE)</f>
        <v>Total</v>
      </c>
      <c r="D33" s="327" t="str">
        <f>IF(ISBLANK(Regressions!D43), " ", Regressions!D43)</f>
        <v xml:space="preserve"> </v>
      </c>
      <c r="E33" s="328" t="e">
        <f>IF(ISNUMBER(Regressions!E43),ROUND(Regressions!E43, 1), NA())</f>
        <v>#N/A</v>
      </c>
      <c r="F33" s="329" t="e">
        <f>IF(ISNUMBER(Regressions!F43),ROUND(Regressions!F43, 1), NA())</f>
        <v>#N/A</v>
      </c>
      <c r="G33" s="330" t="e">
        <f>IF(ISNUMBER(Regressions!G43),ROUND(Regressions!G43, 1), NA())</f>
        <v>#N/A</v>
      </c>
      <c r="H33" s="331" t="e">
        <f>IF(ISNUMBER(Regressions!H43),ROUND(Regressions!H43, 1), NA())</f>
        <v>#N/A</v>
      </c>
      <c r="I33" s="332" t="e">
        <f>IF(ISNUMBER(Regressions!I43),ROUND(Regressions!I43, 1), NA())</f>
        <v>#N/A</v>
      </c>
      <c r="J33" s="333" t="e">
        <f>IF(ISNUMBER(Regressions!K43),ROUND(Regressions!K43, 1), NA())</f>
        <v>#N/A</v>
      </c>
      <c r="K33" s="329" t="e">
        <f>IF(ISNUMBER(Regressions!L43),ROUND(Regressions!L43, 1), NA())</f>
        <v>#N/A</v>
      </c>
      <c r="L33" s="334" t="e">
        <f>IF(ISNUMBER(Regressions!M43),ROUND(Regressions!M43, 1), NA())</f>
        <v>#N/A</v>
      </c>
      <c r="M33" s="331" t="e">
        <f>IF(ISNUMBER(Regressions!N43),ROUND(Regressions!N43, 1), NA())</f>
        <v>#N/A</v>
      </c>
      <c r="N33" s="332" t="e">
        <f>IF(ISNUMBER(Regressions!O43),ROUND(Regressions!O43, 1), NA())</f>
        <v>#N/A</v>
      </c>
      <c r="O33" s="333" t="e">
        <f>IF(ISNUMBER(Regressions!Q43),ROUND(Regressions!Q43, 1), NA())</f>
        <v>#N/A</v>
      </c>
      <c r="P33" s="329" t="e">
        <f>IF(ISNUMBER(Regressions!R43),ROUND(Regressions!R43, 1), NA())</f>
        <v>#N/A</v>
      </c>
      <c r="Q33" s="335" t="e">
        <f>IF(ISNUMBER(Regressions!S43),ROUND(Regressions!S43, 1), NA())</f>
        <v>#N/A</v>
      </c>
      <c r="R33" s="331" t="e">
        <f>IF(ISNUMBER(Regressions!T43),ROUND(Regressions!T43, 1), NA())</f>
        <v>#N/A</v>
      </c>
      <c r="S33" s="332" t="e">
        <f>IF(ISNUMBER(Regressions!U43),ROUND(Regressions!U43, 1), NA())</f>
        <v>#N/A</v>
      </c>
    </row>
    <row r="34" spans="1:19" hidden="1" x14ac:dyDescent="0.2">
      <c r="A34" s="324" t="str">
        <f ca="1">+Introduction!$C$7</f>
        <v>Estonia</v>
      </c>
      <c r="B34" s="325">
        <f>IF(ISBLANK(Regressions!B44), " ", Regressions!B44)</f>
        <v>2030</v>
      </c>
      <c r="C34" s="324" t="str">
        <f ca="1">HLOOKUP(Introduction!$G$4,nametranslations,24,FALSE)</f>
        <v>Total</v>
      </c>
      <c r="D34" s="327" t="str">
        <f>IF(ISBLANK(Regressions!D44), " ", Regressions!D44)</f>
        <v xml:space="preserve"> </v>
      </c>
      <c r="E34" s="328" t="e">
        <f>IF(ISNUMBER(Regressions!E44),ROUND(Regressions!E44, 1), NA())</f>
        <v>#N/A</v>
      </c>
      <c r="F34" s="329" t="e">
        <f>IF(ISNUMBER(Regressions!F44),ROUND(Regressions!F44, 1), NA())</f>
        <v>#N/A</v>
      </c>
      <c r="G34" s="330" t="e">
        <f>IF(ISNUMBER(Regressions!G44),ROUND(Regressions!G44, 1), NA())</f>
        <v>#N/A</v>
      </c>
      <c r="H34" s="331" t="e">
        <f>IF(ISNUMBER(Regressions!H44),ROUND(Regressions!H44, 1), NA())</f>
        <v>#N/A</v>
      </c>
      <c r="I34" s="332" t="e">
        <f>IF(ISNUMBER(Regressions!I44),ROUND(Regressions!I44, 1), NA())</f>
        <v>#N/A</v>
      </c>
      <c r="J34" s="333" t="e">
        <f>IF(ISNUMBER(Regressions!K44),ROUND(Regressions!K44, 1), NA())</f>
        <v>#N/A</v>
      </c>
      <c r="K34" s="329" t="e">
        <f>IF(ISNUMBER(Regressions!L44),ROUND(Regressions!L44, 1), NA())</f>
        <v>#N/A</v>
      </c>
      <c r="L34" s="334" t="e">
        <f>IF(ISNUMBER(Regressions!M44),ROUND(Regressions!M44, 1), NA())</f>
        <v>#N/A</v>
      </c>
      <c r="M34" s="331" t="e">
        <f>IF(ISNUMBER(Regressions!N44),ROUND(Regressions!N44, 1), NA())</f>
        <v>#N/A</v>
      </c>
      <c r="N34" s="332" t="e">
        <f>IF(ISNUMBER(Regressions!O44),ROUND(Regressions!O44, 1), NA())</f>
        <v>#N/A</v>
      </c>
      <c r="O34" s="333" t="e">
        <f>IF(ISNUMBER(Regressions!Q44),ROUND(Regressions!Q44, 1), NA())</f>
        <v>#N/A</v>
      </c>
      <c r="P34" s="329" t="e">
        <f>IF(ISNUMBER(Regressions!R44),ROUND(Regressions!R44, 1), NA())</f>
        <v>#N/A</v>
      </c>
      <c r="Q34" s="335" t="e">
        <f>IF(ISNUMBER(Regressions!S44),ROUND(Regressions!S44, 1), NA())</f>
        <v>#N/A</v>
      </c>
      <c r="R34" s="331" t="e">
        <f>IF(ISNUMBER(Regressions!T44),ROUND(Regressions!T44, 1), NA())</f>
        <v>#N/A</v>
      </c>
      <c r="S34" s="332" t="e">
        <f>IF(ISNUMBER(Regressions!U44),ROUND(Regressions!U44, 1), NA())</f>
        <v>#N/A</v>
      </c>
    </row>
    <row r="35" spans="1:19" x14ac:dyDescent="0.2">
      <c r="A35" s="324" t="str">
        <f ca="1">+Introduction!$C$7</f>
        <v>Estonia</v>
      </c>
      <c r="B35" s="325">
        <f>IF(ISBLANK(Regressions!B45), " ", Regressions!B45)</f>
        <v>2000</v>
      </c>
      <c r="C35" s="324" t="str">
        <f ca="1">HLOOKUP(Introduction!$G$4,nametranslations,26,FALSE)</f>
        <v>Urban</v>
      </c>
      <c r="D35" s="327">
        <f>IF(ISBLANK(Regressions!D45), " ", Regressions!D45)</f>
        <v>205204.40640563969</v>
      </c>
      <c r="E35" s="328" t="e">
        <f>IF(ISNUMBER(Regressions!E45),ROUND(Regressions!E45, 1), NA())</f>
        <v>#N/A</v>
      </c>
      <c r="F35" s="329" t="e">
        <f>IF(ISNUMBER(Regressions!F45),ROUND(Regressions!F45, 1), NA())</f>
        <v>#N/A</v>
      </c>
      <c r="G35" s="330" t="e">
        <f>IF(ISNUMBER(Regressions!G45),ROUND(Regressions!G45, 1), NA())</f>
        <v>#N/A</v>
      </c>
      <c r="H35" s="331" t="e">
        <f>IF(ISNUMBER(Regressions!H45),ROUND(Regressions!H45, 1), NA())</f>
        <v>#N/A</v>
      </c>
      <c r="I35" s="332" t="e">
        <f>IF(ISNUMBER(Regressions!I45),ROUND(Regressions!I45, 1), NA())</f>
        <v>#N/A</v>
      </c>
      <c r="J35" s="333" t="e">
        <f>IF(ISNUMBER(Regressions!K45),ROUND(Regressions!K45, 1), NA())</f>
        <v>#N/A</v>
      </c>
      <c r="K35" s="329" t="e">
        <f>IF(ISNUMBER(Regressions!L45),ROUND(Regressions!L45, 1), NA())</f>
        <v>#N/A</v>
      </c>
      <c r="L35" s="334" t="e">
        <f>IF(ISNUMBER(Regressions!M45),ROUND(Regressions!M45, 1), NA())</f>
        <v>#N/A</v>
      </c>
      <c r="M35" s="331" t="e">
        <f>IF(ISNUMBER(Regressions!N45),ROUND(Regressions!N45, 1), NA())</f>
        <v>#N/A</v>
      </c>
      <c r="N35" s="332" t="e">
        <f>IF(ISNUMBER(Regressions!O45),ROUND(Regressions!O45, 1), NA())</f>
        <v>#N/A</v>
      </c>
      <c r="O35" s="333" t="e">
        <f>IF(ISNUMBER(Regressions!Q45),ROUND(Regressions!Q45, 1), NA())</f>
        <v>#N/A</v>
      </c>
      <c r="P35" s="329" t="e">
        <f>IF(ISNUMBER(Regressions!R45),ROUND(Regressions!R45, 1), NA())</f>
        <v>#N/A</v>
      </c>
      <c r="Q35" s="335" t="e">
        <f>IF(ISNUMBER(Regressions!S45),ROUND(Regressions!S45, 1), NA())</f>
        <v>#N/A</v>
      </c>
      <c r="R35" s="331" t="e">
        <f>IF(ISNUMBER(Regressions!T45),ROUND(Regressions!T45, 1), NA())</f>
        <v>#N/A</v>
      </c>
      <c r="S35" s="332" t="e">
        <f>IF(ISNUMBER(Regressions!U45),ROUND(Regressions!U45, 1), NA())</f>
        <v>#N/A</v>
      </c>
    </row>
    <row r="36" spans="1:19" x14ac:dyDescent="0.2">
      <c r="A36" s="324" t="str">
        <f ca="1">+Introduction!$C$7</f>
        <v>Estonia</v>
      </c>
      <c r="B36" s="325">
        <f>IF(ISBLANK(Regressions!B46), " ", Regressions!B46)</f>
        <v>2001</v>
      </c>
      <c r="C36" s="324" t="str">
        <f ca="1">HLOOKUP(Introduction!$G$4,nametranslations,26,FALSE)</f>
        <v>Urban</v>
      </c>
      <c r="D36" s="327">
        <f>IF(ISBLANK(Regressions!D46), " ", Regressions!D46)</f>
        <v>198669.13711853031</v>
      </c>
      <c r="E36" s="328" t="e">
        <f>IF(ISNUMBER(Regressions!E46),ROUND(Regressions!E46, 1), NA())</f>
        <v>#N/A</v>
      </c>
      <c r="F36" s="329" t="e">
        <f>IF(ISNUMBER(Regressions!F46),ROUND(Regressions!F46, 1), NA())</f>
        <v>#N/A</v>
      </c>
      <c r="G36" s="330" t="e">
        <f>IF(ISNUMBER(Regressions!G46),ROUND(Regressions!G46, 1), NA())</f>
        <v>#N/A</v>
      </c>
      <c r="H36" s="331" t="e">
        <f>IF(ISNUMBER(Regressions!H46),ROUND(Regressions!H46, 1), NA())</f>
        <v>#N/A</v>
      </c>
      <c r="I36" s="332" t="e">
        <f>IF(ISNUMBER(Regressions!I46),ROUND(Regressions!I46, 1), NA())</f>
        <v>#N/A</v>
      </c>
      <c r="J36" s="333" t="e">
        <f>IF(ISNUMBER(Regressions!K46),ROUND(Regressions!K46, 1), NA())</f>
        <v>#N/A</v>
      </c>
      <c r="K36" s="329" t="e">
        <f>IF(ISNUMBER(Regressions!L46),ROUND(Regressions!L46, 1), NA())</f>
        <v>#N/A</v>
      </c>
      <c r="L36" s="334" t="e">
        <f>IF(ISNUMBER(Regressions!M46),ROUND(Regressions!M46, 1), NA())</f>
        <v>#N/A</v>
      </c>
      <c r="M36" s="331" t="e">
        <f>IF(ISNUMBER(Regressions!N46),ROUND(Regressions!N46, 1), NA())</f>
        <v>#N/A</v>
      </c>
      <c r="N36" s="332" t="e">
        <f>IF(ISNUMBER(Regressions!O46),ROUND(Regressions!O46, 1), NA())</f>
        <v>#N/A</v>
      </c>
      <c r="O36" s="333" t="e">
        <f>IF(ISNUMBER(Regressions!Q46),ROUND(Regressions!Q46, 1), NA())</f>
        <v>#N/A</v>
      </c>
      <c r="P36" s="329" t="e">
        <f>IF(ISNUMBER(Regressions!R46),ROUND(Regressions!R46, 1), NA())</f>
        <v>#N/A</v>
      </c>
      <c r="Q36" s="335" t="e">
        <f>IF(ISNUMBER(Regressions!S46),ROUND(Regressions!S46, 1), NA())</f>
        <v>#N/A</v>
      </c>
      <c r="R36" s="331" t="e">
        <f>IF(ISNUMBER(Regressions!T46),ROUND(Regressions!T46, 1), NA())</f>
        <v>#N/A</v>
      </c>
      <c r="S36" s="332" t="e">
        <f>IF(ISNUMBER(Regressions!U46),ROUND(Regressions!U46, 1), NA())</f>
        <v>#N/A</v>
      </c>
    </row>
    <row r="37" spans="1:19" x14ac:dyDescent="0.2">
      <c r="A37" s="324" t="str">
        <f ca="1">+Introduction!$C$7</f>
        <v>Estonia</v>
      </c>
      <c r="B37" s="325">
        <f>IF(ISBLANK(Regressions!B47), " ", Regressions!B47)</f>
        <v>2002</v>
      </c>
      <c r="C37" s="324" t="str">
        <f ca="1">HLOOKUP(Introduction!$G$4,nametranslations,26,FALSE)</f>
        <v>Urban</v>
      </c>
      <c r="D37" s="327">
        <f>IF(ISBLANK(Regressions!D47), " ", Regressions!D47)</f>
        <v>191976.59414062501</v>
      </c>
      <c r="E37" s="328" t="e">
        <f>IF(ISNUMBER(Regressions!E47),ROUND(Regressions!E47, 1), NA())</f>
        <v>#N/A</v>
      </c>
      <c r="F37" s="329" t="e">
        <f>IF(ISNUMBER(Regressions!F47),ROUND(Regressions!F47, 1), NA())</f>
        <v>#N/A</v>
      </c>
      <c r="G37" s="330" t="e">
        <f>IF(ISNUMBER(Regressions!G47),ROUND(Regressions!G47, 1), NA())</f>
        <v>#N/A</v>
      </c>
      <c r="H37" s="331" t="e">
        <f>IF(ISNUMBER(Regressions!H47),ROUND(Regressions!H47, 1), NA())</f>
        <v>#N/A</v>
      </c>
      <c r="I37" s="332" t="e">
        <f>IF(ISNUMBER(Regressions!I47),ROUND(Regressions!I47, 1), NA())</f>
        <v>#N/A</v>
      </c>
      <c r="J37" s="333" t="e">
        <f>IF(ISNUMBER(Regressions!K47),ROUND(Regressions!K47, 1), NA())</f>
        <v>#N/A</v>
      </c>
      <c r="K37" s="329" t="e">
        <f>IF(ISNUMBER(Regressions!L47),ROUND(Regressions!L47, 1), NA())</f>
        <v>#N/A</v>
      </c>
      <c r="L37" s="334" t="e">
        <f>IF(ISNUMBER(Regressions!M47),ROUND(Regressions!M47, 1), NA())</f>
        <v>#N/A</v>
      </c>
      <c r="M37" s="331" t="e">
        <f>IF(ISNUMBER(Regressions!N47),ROUND(Regressions!N47, 1), NA())</f>
        <v>#N/A</v>
      </c>
      <c r="N37" s="332" t="e">
        <f>IF(ISNUMBER(Regressions!O47),ROUND(Regressions!O47, 1), NA())</f>
        <v>#N/A</v>
      </c>
      <c r="O37" s="333" t="e">
        <f>IF(ISNUMBER(Regressions!Q47),ROUND(Regressions!Q47, 1), NA())</f>
        <v>#N/A</v>
      </c>
      <c r="P37" s="329" t="e">
        <f>IF(ISNUMBER(Regressions!R47),ROUND(Regressions!R47, 1), NA())</f>
        <v>#N/A</v>
      </c>
      <c r="Q37" s="335" t="e">
        <f>IF(ISNUMBER(Regressions!S47),ROUND(Regressions!S47, 1), NA())</f>
        <v>#N/A</v>
      </c>
      <c r="R37" s="331" t="e">
        <f>IF(ISNUMBER(Regressions!T47),ROUND(Regressions!T47, 1), NA())</f>
        <v>#N/A</v>
      </c>
      <c r="S37" s="332" t="e">
        <f>IF(ISNUMBER(Regressions!U47),ROUND(Regressions!U47, 1), NA())</f>
        <v>#N/A</v>
      </c>
    </row>
    <row r="38" spans="1:19" x14ac:dyDescent="0.2">
      <c r="A38" s="324" t="str">
        <f ca="1">+Introduction!$C$7</f>
        <v>Estonia</v>
      </c>
      <c r="B38" s="325">
        <f>IF(ISBLANK(Regressions!B48), " ", Regressions!B48)</f>
        <v>2003</v>
      </c>
      <c r="C38" s="324" t="str">
        <f ca="1">HLOOKUP(Introduction!$G$4,nametranslations,26,FALSE)</f>
        <v>Urban</v>
      </c>
      <c r="D38" s="327">
        <f>IF(ISBLANK(Regressions!D48), " ", Regressions!D48)</f>
        <v>185173.37064056401</v>
      </c>
      <c r="E38" s="328" t="e">
        <f>IF(ISNUMBER(Regressions!E48),ROUND(Regressions!E48, 1), NA())</f>
        <v>#N/A</v>
      </c>
      <c r="F38" s="329" t="e">
        <f>IF(ISNUMBER(Regressions!F48),ROUND(Regressions!F48, 1), NA())</f>
        <v>#N/A</v>
      </c>
      <c r="G38" s="330" t="e">
        <f>IF(ISNUMBER(Regressions!G48),ROUND(Regressions!G48, 1), NA())</f>
        <v>#N/A</v>
      </c>
      <c r="H38" s="331" t="e">
        <f>IF(ISNUMBER(Regressions!H48),ROUND(Regressions!H48, 1), NA())</f>
        <v>#N/A</v>
      </c>
      <c r="I38" s="332" t="e">
        <f>IF(ISNUMBER(Regressions!I48),ROUND(Regressions!I48, 1), NA())</f>
        <v>#N/A</v>
      </c>
      <c r="J38" s="333" t="e">
        <f>IF(ISNUMBER(Regressions!K48),ROUND(Regressions!K48, 1), NA())</f>
        <v>#N/A</v>
      </c>
      <c r="K38" s="329" t="e">
        <f>IF(ISNUMBER(Regressions!L48),ROUND(Regressions!L48, 1), NA())</f>
        <v>#N/A</v>
      </c>
      <c r="L38" s="334" t="e">
        <f>IF(ISNUMBER(Regressions!M48),ROUND(Regressions!M48, 1), NA())</f>
        <v>#N/A</v>
      </c>
      <c r="M38" s="331" t="e">
        <f>IF(ISNUMBER(Regressions!N48),ROUND(Regressions!N48, 1), NA())</f>
        <v>#N/A</v>
      </c>
      <c r="N38" s="332" t="e">
        <f>IF(ISNUMBER(Regressions!O48),ROUND(Regressions!O48, 1), NA())</f>
        <v>#N/A</v>
      </c>
      <c r="O38" s="333" t="e">
        <f>IF(ISNUMBER(Regressions!Q48),ROUND(Regressions!Q48, 1), NA())</f>
        <v>#N/A</v>
      </c>
      <c r="P38" s="329" t="e">
        <f>IF(ISNUMBER(Regressions!R48),ROUND(Regressions!R48, 1), NA())</f>
        <v>#N/A</v>
      </c>
      <c r="Q38" s="335" t="e">
        <f>IF(ISNUMBER(Regressions!S48),ROUND(Regressions!S48, 1), NA())</f>
        <v>#N/A</v>
      </c>
      <c r="R38" s="331" t="e">
        <f>IF(ISNUMBER(Regressions!T48),ROUND(Regressions!T48, 1), NA())</f>
        <v>#N/A</v>
      </c>
      <c r="S38" s="332" t="e">
        <f>IF(ISNUMBER(Regressions!U48),ROUND(Regressions!U48, 1), NA())</f>
        <v>#N/A</v>
      </c>
    </row>
    <row r="39" spans="1:19" x14ac:dyDescent="0.2">
      <c r="A39" s="324" t="str">
        <f ca="1">+Introduction!$C$7</f>
        <v>Estonia</v>
      </c>
      <c r="B39" s="325">
        <f>IF(ISBLANK(Regressions!B49), " ", Regressions!B49)</f>
        <v>2004</v>
      </c>
      <c r="C39" s="324" t="str">
        <f ca="1">HLOOKUP(Introduction!$G$4,nametranslations,26,FALSE)</f>
        <v>Urban</v>
      </c>
      <c r="D39" s="327">
        <f>IF(ISBLANK(Regressions!D49), " ", Regressions!D49)</f>
        <v>178937.9057312012</v>
      </c>
      <c r="E39" s="328" t="e">
        <f>IF(ISNUMBER(Regressions!E49),ROUND(Regressions!E49, 1), NA())</f>
        <v>#N/A</v>
      </c>
      <c r="F39" s="329" t="e">
        <f>IF(ISNUMBER(Regressions!F49),ROUND(Regressions!F49, 1), NA())</f>
        <v>#N/A</v>
      </c>
      <c r="G39" s="330" t="e">
        <f>IF(ISNUMBER(Regressions!G49),ROUND(Regressions!G49, 1), NA())</f>
        <v>#N/A</v>
      </c>
      <c r="H39" s="331" t="e">
        <f>IF(ISNUMBER(Regressions!H49),ROUND(Regressions!H49, 1), NA())</f>
        <v>#N/A</v>
      </c>
      <c r="I39" s="332" t="e">
        <f>IF(ISNUMBER(Regressions!I49),ROUND(Regressions!I49, 1), NA())</f>
        <v>#N/A</v>
      </c>
      <c r="J39" s="333" t="e">
        <f>IF(ISNUMBER(Regressions!K49),ROUND(Regressions!K49, 1), NA())</f>
        <v>#N/A</v>
      </c>
      <c r="K39" s="329" t="e">
        <f>IF(ISNUMBER(Regressions!L49),ROUND(Regressions!L49, 1), NA())</f>
        <v>#N/A</v>
      </c>
      <c r="L39" s="334" t="e">
        <f>IF(ISNUMBER(Regressions!M49),ROUND(Regressions!M49, 1), NA())</f>
        <v>#N/A</v>
      </c>
      <c r="M39" s="331" t="e">
        <f>IF(ISNUMBER(Regressions!N49),ROUND(Regressions!N49, 1), NA())</f>
        <v>#N/A</v>
      </c>
      <c r="N39" s="332" t="e">
        <f>IF(ISNUMBER(Regressions!O49),ROUND(Regressions!O49, 1), NA())</f>
        <v>#N/A</v>
      </c>
      <c r="O39" s="333" t="e">
        <f>IF(ISNUMBER(Regressions!Q49),ROUND(Regressions!Q49, 1), NA())</f>
        <v>#N/A</v>
      </c>
      <c r="P39" s="329" t="e">
        <f>IF(ISNUMBER(Regressions!R49),ROUND(Regressions!R49, 1), NA())</f>
        <v>#N/A</v>
      </c>
      <c r="Q39" s="335" t="e">
        <f>IF(ISNUMBER(Regressions!S49),ROUND(Regressions!S49, 1), NA())</f>
        <v>#N/A</v>
      </c>
      <c r="R39" s="331" t="e">
        <f>IF(ISNUMBER(Regressions!T49),ROUND(Regressions!T49, 1), NA())</f>
        <v>#N/A</v>
      </c>
      <c r="S39" s="332" t="e">
        <f>IF(ISNUMBER(Regressions!U49),ROUND(Regressions!U49, 1), NA())</f>
        <v>#N/A</v>
      </c>
    </row>
    <row r="40" spans="1:19" x14ac:dyDescent="0.2">
      <c r="A40" s="324" t="str">
        <f ca="1">+Introduction!$C$7</f>
        <v>Estonia</v>
      </c>
      <c r="B40" s="325">
        <f>IF(ISBLANK(Regressions!B50), " ", Regressions!B50)</f>
        <v>2005</v>
      </c>
      <c r="C40" s="324" t="str">
        <f ca="1">HLOOKUP(Introduction!$G$4,nametranslations,26,FALSE)</f>
        <v>Urban</v>
      </c>
      <c r="D40" s="327">
        <f>IF(ISBLANK(Regressions!D50), " ", Regressions!D50)</f>
        <v>172957.88203582761</v>
      </c>
      <c r="E40" s="328" t="e">
        <f>IF(ISNUMBER(Regressions!E50),ROUND(Regressions!E50, 1), NA())</f>
        <v>#N/A</v>
      </c>
      <c r="F40" s="329" t="e">
        <f>IF(ISNUMBER(Regressions!F50),ROUND(Regressions!F50, 1), NA())</f>
        <v>#N/A</v>
      </c>
      <c r="G40" s="330" t="e">
        <f>IF(ISNUMBER(Regressions!G50),ROUND(Regressions!G50, 1), NA())</f>
        <v>#N/A</v>
      </c>
      <c r="H40" s="331" t="e">
        <f>IF(ISNUMBER(Regressions!H50),ROUND(Regressions!H50, 1), NA())</f>
        <v>#N/A</v>
      </c>
      <c r="I40" s="332" t="e">
        <f>IF(ISNUMBER(Regressions!I50),ROUND(Regressions!I50, 1), NA())</f>
        <v>#N/A</v>
      </c>
      <c r="J40" s="333" t="e">
        <f>IF(ISNUMBER(Regressions!K50),ROUND(Regressions!K50, 1), NA())</f>
        <v>#N/A</v>
      </c>
      <c r="K40" s="329" t="e">
        <f>IF(ISNUMBER(Regressions!L50),ROUND(Regressions!L50, 1), NA())</f>
        <v>#N/A</v>
      </c>
      <c r="L40" s="334" t="e">
        <f>IF(ISNUMBER(Regressions!M50),ROUND(Regressions!M50, 1), NA())</f>
        <v>#N/A</v>
      </c>
      <c r="M40" s="331" t="e">
        <f>IF(ISNUMBER(Regressions!N50),ROUND(Regressions!N50, 1), NA())</f>
        <v>#N/A</v>
      </c>
      <c r="N40" s="332" t="e">
        <f>IF(ISNUMBER(Regressions!O50),ROUND(Regressions!O50, 1), NA())</f>
        <v>#N/A</v>
      </c>
      <c r="O40" s="333" t="e">
        <f>IF(ISNUMBER(Regressions!Q50),ROUND(Regressions!Q50, 1), NA())</f>
        <v>#N/A</v>
      </c>
      <c r="P40" s="329" t="e">
        <f>IF(ISNUMBER(Regressions!R50),ROUND(Regressions!R50, 1), NA())</f>
        <v>#N/A</v>
      </c>
      <c r="Q40" s="335" t="e">
        <f>IF(ISNUMBER(Regressions!S50),ROUND(Regressions!S50, 1), NA())</f>
        <v>#N/A</v>
      </c>
      <c r="R40" s="331" t="e">
        <f>IF(ISNUMBER(Regressions!T50),ROUND(Regressions!T50, 1), NA())</f>
        <v>#N/A</v>
      </c>
      <c r="S40" s="332" t="e">
        <f>IF(ISNUMBER(Regressions!U50),ROUND(Regressions!U50, 1), NA())</f>
        <v>#N/A</v>
      </c>
    </row>
    <row r="41" spans="1:19" x14ac:dyDescent="0.2">
      <c r="A41" s="324" t="str">
        <f ca="1">+Introduction!$C$7</f>
        <v>Estonia</v>
      </c>
      <c r="B41" s="325">
        <f>IF(ISBLANK(Regressions!B51), " ", Regressions!B51)</f>
        <v>2006</v>
      </c>
      <c r="C41" s="324" t="str">
        <f ca="1">HLOOKUP(Introduction!$G$4,nametranslations,26,FALSE)</f>
        <v>Urban</v>
      </c>
      <c r="D41" s="327">
        <f>IF(ISBLANK(Regressions!D51), " ", Regressions!D51)</f>
        <v>167106.0754005432</v>
      </c>
      <c r="E41" s="328" t="e">
        <f>IF(ISNUMBER(Regressions!E51),ROUND(Regressions!E51, 1), NA())</f>
        <v>#N/A</v>
      </c>
      <c r="F41" s="329" t="e">
        <f>IF(ISNUMBER(Regressions!F51),ROUND(Regressions!F51, 1), NA())</f>
        <v>#N/A</v>
      </c>
      <c r="G41" s="330" t="e">
        <f>IF(ISNUMBER(Regressions!G51),ROUND(Regressions!G51, 1), NA())</f>
        <v>#N/A</v>
      </c>
      <c r="H41" s="331" t="e">
        <f>IF(ISNUMBER(Regressions!H51),ROUND(Regressions!H51, 1), NA())</f>
        <v>#N/A</v>
      </c>
      <c r="I41" s="332" t="e">
        <f>IF(ISNUMBER(Regressions!I51),ROUND(Regressions!I51, 1), NA())</f>
        <v>#N/A</v>
      </c>
      <c r="J41" s="333" t="e">
        <f>IF(ISNUMBER(Regressions!K51),ROUND(Regressions!K51, 1), NA())</f>
        <v>#N/A</v>
      </c>
      <c r="K41" s="329" t="e">
        <f>IF(ISNUMBER(Regressions!L51),ROUND(Regressions!L51, 1), NA())</f>
        <v>#N/A</v>
      </c>
      <c r="L41" s="334" t="e">
        <f>IF(ISNUMBER(Regressions!M51),ROUND(Regressions!M51, 1), NA())</f>
        <v>#N/A</v>
      </c>
      <c r="M41" s="331" t="e">
        <f>IF(ISNUMBER(Regressions!N51),ROUND(Regressions!N51, 1), NA())</f>
        <v>#N/A</v>
      </c>
      <c r="N41" s="332" t="e">
        <f>IF(ISNUMBER(Regressions!O51),ROUND(Regressions!O51, 1), NA())</f>
        <v>#N/A</v>
      </c>
      <c r="O41" s="333" t="e">
        <f>IF(ISNUMBER(Regressions!Q51),ROUND(Regressions!Q51, 1), NA())</f>
        <v>#N/A</v>
      </c>
      <c r="P41" s="329" t="e">
        <f>IF(ISNUMBER(Regressions!R51),ROUND(Regressions!R51, 1), NA())</f>
        <v>#N/A</v>
      </c>
      <c r="Q41" s="335" t="e">
        <f>IF(ISNUMBER(Regressions!S51),ROUND(Regressions!S51, 1), NA())</f>
        <v>#N/A</v>
      </c>
      <c r="R41" s="331" t="e">
        <f>IF(ISNUMBER(Regressions!T51),ROUND(Regressions!T51, 1), NA())</f>
        <v>#N/A</v>
      </c>
      <c r="S41" s="332" t="e">
        <f>IF(ISNUMBER(Regressions!U51),ROUND(Regressions!U51, 1), NA())</f>
        <v>#N/A</v>
      </c>
    </row>
    <row r="42" spans="1:19" x14ac:dyDescent="0.2">
      <c r="A42" s="324" t="str">
        <f ca="1">+Introduction!$C$7</f>
        <v>Estonia</v>
      </c>
      <c r="B42" s="325">
        <f>IF(ISBLANK(Regressions!B52), " ", Regressions!B52)</f>
        <v>2007</v>
      </c>
      <c r="C42" s="324" t="str">
        <f ca="1">HLOOKUP(Introduction!$G$4,nametranslations,26,FALSE)</f>
        <v>Urban</v>
      </c>
      <c r="D42" s="327">
        <f>IF(ISBLANK(Regressions!D52), " ", Regressions!D52)</f>
        <v>160631.1815666199</v>
      </c>
      <c r="E42" s="328" t="e">
        <f>IF(ISNUMBER(Regressions!E52),ROUND(Regressions!E52, 1), NA())</f>
        <v>#N/A</v>
      </c>
      <c r="F42" s="329" t="e">
        <f>IF(ISNUMBER(Regressions!F52),ROUND(Regressions!F52, 1), NA())</f>
        <v>#N/A</v>
      </c>
      <c r="G42" s="330" t="e">
        <f>IF(ISNUMBER(Regressions!G52),ROUND(Regressions!G52, 1), NA())</f>
        <v>#N/A</v>
      </c>
      <c r="H42" s="331" t="e">
        <f>IF(ISNUMBER(Regressions!H52),ROUND(Regressions!H52, 1), NA())</f>
        <v>#N/A</v>
      </c>
      <c r="I42" s="332" t="e">
        <f>IF(ISNUMBER(Regressions!I52),ROUND(Regressions!I52, 1), NA())</f>
        <v>#N/A</v>
      </c>
      <c r="J42" s="333" t="e">
        <f>IF(ISNUMBER(Regressions!K52),ROUND(Regressions!K52, 1), NA())</f>
        <v>#N/A</v>
      </c>
      <c r="K42" s="329" t="e">
        <f>IF(ISNUMBER(Regressions!L52),ROUND(Regressions!L52, 1), NA())</f>
        <v>#N/A</v>
      </c>
      <c r="L42" s="334" t="e">
        <f>IF(ISNUMBER(Regressions!M52),ROUND(Regressions!M52, 1), NA())</f>
        <v>#N/A</v>
      </c>
      <c r="M42" s="331" t="e">
        <f>IF(ISNUMBER(Regressions!N52),ROUND(Regressions!N52, 1), NA())</f>
        <v>#N/A</v>
      </c>
      <c r="N42" s="332" t="e">
        <f>IF(ISNUMBER(Regressions!O52),ROUND(Regressions!O52, 1), NA())</f>
        <v>#N/A</v>
      </c>
      <c r="O42" s="333" t="e">
        <f>IF(ISNUMBER(Regressions!Q52),ROUND(Regressions!Q52, 1), NA())</f>
        <v>#N/A</v>
      </c>
      <c r="P42" s="329" t="e">
        <f>IF(ISNUMBER(Regressions!R52),ROUND(Regressions!R52, 1), NA())</f>
        <v>#N/A</v>
      </c>
      <c r="Q42" s="335" t="e">
        <f>IF(ISNUMBER(Regressions!S52),ROUND(Regressions!S52, 1), NA())</f>
        <v>#N/A</v>
      </c>
      <c r="R42" s="331" t="e">
        <f>IF(ISNUMBER(Regressions!T52),ROUND(Regressions!T52, 1), NA())</f>
        <v>#N/A</v>
      </c>
      <c r="S42" s="332" t="e">
        <f>IF(ISNUMBER(Regressions!U52),ROUND(Regressions!U52, 1), NA())</f>
        <v>#N/A</v>
      </c>
    </row>
    <row r="43" spans="1:19" x14ac:dyDescent="0.2">
      <c r="A43" s="324" t="str">
        <f ca="1">+Introduction!$C$7</f>
        <v>Estonia</v>
      </c>
      <c r="B43" s="325">
        <f>IF(ISBLANK(Regressions!B53), " ", Regressions!B53)</f>
        <v>2008</v>
      </c>
      <c r="C43" s="324" t="str">
        <f ca="1">HLOOKUP(Introduction!$G$4,nametranslations,26,FALSE)</f>
        <v>Urban</v>
      </c>
      <c r="D43" s="327">
        <f>IF(ISBLANK(Regressions!D53), " ", Regressions!D53)</f>
        <v>155006.39309387209</v>
      </c>
      <c r="E43" s="328" t="e">
        <f>IF(ISNUMBER(Regressions!E53),ROUND(Regressions!E53, 1), NA())</f>
        <v>#N/A</v>
      </c>
      <c r="F43" s="329" t="e">
        <f>IF(ISNUMBER(Regressions!F53),ROUND(Regressions!F53, 1), NA())</f>
        <v>#N/A</v>
      </c>
      <c r="G43" s="330" t="e">
        <f>IF(ISNUMBER(Regressions!G53),ROUND(Regressions!G53, 1), NA())</f>
        <v>#N/A</v>
      </c>
      <c r="H43" s="331" t="e">
        <f>IF(ISNUMBER(Regressions!H53),ROUND(Regressions!H53, 1), NA())</f>
        <v>#N/A</v>
      </c>
      <c r="I43" s="332" t="e">
        <f>IF(ISNUMBER(Regressions!I53),ROUND(Regressions!I53, 1), NA())</f>
        <v>#N/A</v>
      </c>
      <c r="J43" s="333" t="e">
        <f>IF(ISNUMBER(Regressions!K53),ROUND(Regressions!K53, 1), NA())</f>
        <v>#N/A</v>
      </c>
      <c r="K43" s="329" t="e">
        <f>IF(ISNUMBER(Regressions!L53),ROUND(Regressions!L53, 1), NA())</f>
        <v>#N/A</v>
      </c>
      <c r="L43" s="334" t="e">
        <f>IF(ISNUMBER(Regressions!M53),ROUND(Regressions!M53, 1), NA())</f>
        <v>#N/A</v>
      </c>
      <c r="M43" s="331" t="e">
        <f>IF(ISNUMBER(Regressions!N53),ROUND(Regressions!N53, 1), NA())</f>
        <v>#N/A</v>
      </c>
      <c r="N43" s="332" t="e">
        <f>IF(ISNUMBER(Regressions!O53),ROUND(Regressions!O53, 1), NA())</f>
        <v>#N/A</v>
      </c>
      <c r="O43" s="333" t="e">
        <f>IF(ISNUMBER(Regressions!Q53),ROUND(Regressions!Q53, 1), NA())</f>
        <v>#N/A</v>
      </c>
      <c r="P43" s="329" t="e">
        <f>IF(ISNUMBER(Regressions!R53),ROUND(Regressions!R53, 1), NA())</f>
        <v>#N/A</v>
      </c>
      <c r="Q43" s="335" t="e">
        <f>IF(ISNUMBER(Regressions!S53),ROUND(Regressions!S53, 1), NA())</f>
        <v>#N/A</v>
      </c>
      <c r="R43" s="331" t="e">
        <f>IF(ISNUMBER(Regressions!T53),ROUND(Regressions!T53, 1), NA())</f>
        <v>#N/A</v>
      </c>
      <c r="S43" s="332" t="e">
        <f>IF(ISNUMBER(Regressions!U53),ROUND(Regressions!U53, 1), NA())</f>
        <v>#N/A</v>
      </c>
    </row>
    <row r="44" spans="1:19" x14ac:dyDescent="0.2">
      <c r="A44" s="324" t="str">
        <f ca="1">+Introduction!$C$7</f>
        <v>Estonia</v>
      </c>
      <c r="B44" s="325">
        <f>IF(ISBLANK(Regressions!B54), " ", Regressions!B54)</f>
        <v>2009</v>
      </c>
      <c r="C44" s="324" t="str">
        <f ca="1">HLOOKUP(Introduction!$G$4,nametranslations,26,FALSE)</f>
        <v>Urban</v>
      </c>
      <c r="D44" s="327">
        <f>IF(ISBLANK(Regressions!D54), " ", Regressions!D54)</f>
        <v>150001.90916061401</v>
      </c>
      <c r="E44" s="328" t="e">
        <f>IF(ISNUMBER(Regressions!E54),ROUND(Regressions!E54, 1), NA())</f>
        <v>#N/A</v>
      </c>
      <c r="F44" s="329" t="e">
        <f>IF(ISNUMBER(Regressions!F54),ROUND(Regressions!F54, 1), NA())</f>
        <v>#N/A</v>
      </c>
      <c r="G44" s="330" t="e">
        <f>IF(ISNUMBER(Regressions!G54),ROUND(Regressions!G54, 1), NA())</f>
        <v>#N/A</v>
      </c>
      <c r="H44" s="331" t="e">
        <f>IF(ISNUMBER(Regressions!H54),ROUND(Regressions!H54, 1), NA())</f>
        <v>#N/A</v>
      </c>
      <c r="I44" s="332" t="e">
        <f>IF(ISNUMBER(Regressions!I54),ROUND(Regressions!I54, 1), NA())</f>
        <v>#N/A</v>
      </c>
      <c r="J44" s="333" t="e">
        <f>IF(ISNUMBER(Regressions!K54),ROUND(Regressions!K54, 1), NA())</f>
        <v>#N/A</v>
      </c>
      <c r="K44" s="329" t="e">
        <f>IF(ISNUMBER(Regressions!L54),ROUND(Regressions!L54, 1), NA())</f>
        <v>#N/A</v>
      </c>
      <c r="L44" s="334" t="e">
        <f>IF(ISNUMBER(Regressions!M54),ROUND(Regressions!M54, 1), NA())</f>
        <v>#N/A</v>
      </c>
      <c r="M44" s="331" t="e">
        <f>IF(ISNUMBER(Regressions!N54),ROUND(Regressions!N54, 1), NA())</f>
        <v>#N/A</v>
      </c>
      <c r="N44" s="332" t="e">
        <f>IF(ISNUMBER(Regressions!O54),ROUND(Regressions!O54, 1), NA())</f>
        <v>#N/A</v>
      </c>
      <c r="O44" s="333" t="e">
        <f>IF(ISNUMBER(Regressions!Q54),ROUND(Regressions!Q54, 1), NA())</f>
        <v>#N/A</v>
      </c>
      <c r="P44" s="329" t="e">
        <f>IF(ISNUMBER(Regressions!R54),ROUND(Regressions!R54, 1), NA())</f>
        <v>#N/A</v>
      </c>
      <c r="Q44" s="335" t="e">
        <f>IF(ISNUMBER(Regressions!S54),ROUND(Regressions!S54, 1), NA())</f>
        <v>#N/A</v>
      </c>
      <c r="R44" s="331" t="e">
        <f>IF(ISNUMBER(Regressions!T54),ROUND(Regressions!T54, 1), NA())</f>
        <v>#N/A</v>
      </c>
      <c r="S44" s="332" t="e">
        <f>IF(ISNUMBER(Regressions!U54),ROUND(Regressions!U54, 1), NA())</f>
        <v>#N/A</v>
      </c>
    </row>
    <row r="45" spans="1:19" x14ac:dyDescent="0.2">
      <c r="A45" s="324" t="str">
        <f ca="1">+Introduction!$C$7</f>
        <v>Estonia</v>
      </c>
      <c r="B45" s="325">
        <f>IF(ISBLANK(Regressions!B55), " ", Regressions!B55)</f>
        <v>2010</v>
      </c>
      <c r="C45" s="324" t="str">
        <f ca="1">HLOOKUP(Introduction!$G$4,nametranslations,26,FALSE)</f>
        <v>Urban</v>
      </c>
      <c r="D45" s="327">
        <f>IF(ISBLANK(Regressions!D55), " ", Regressions!D55)</f>
        <v>146279.534602356</v>
      </c>
      <c r="E45" s="328" t="e">
        <f>IF(ISNUMBER(Regressions!E55),ROUND(Regressions!E55, 1), NA())</f>
        <v>#N/A</v>
      </c>
      <c r="F45" s="329" t="e">
        <f>IF(ISNUMBER(Regressions!F55),ROUND(Regressions!F55, 1), NA())</f>
        <v>#N/A</v>
      </c>
      <c r="G45" s="330" t="e">
        <f>IF(ISNUMBER(Regressions!G55),ROUND(Regressions!G55, 1), NA())</f>
        <v>#N/A</v>
      </c>
      <c r="H45" s="331" t="e">
        <f>IF(ISNUMBER(Regressions!H55),ROUND(Regressions!H55, 1), NA())</f>
        <v>#N/A</v>
      </c>
      <c r="I45" s="332" t="e">
        <f>IF(ISNUMBER(Regressions!I55),ROUND(Regressions!I55, 1), NA())</f>
        <v>#N/A</v>
      </c>
      <c r="J45" s="333" t="e">
        <f>IF(ISNUMBER(Regressions!K55),ROUND(Regressions!K55, 1), NA())</f>
        <v>#N/A</v>
      </c>
      <c r="K45" s="329" t="e">
        <f>IF(ISNUMBER(Regressions!L55),ROUND(Regressions!L55, 1), NA())</f>
        <v>#N/A</v>
      </c>
      <c r="L45" s="334" t="e">
        <f>IF(ISNUMBER(Regressions!M55),ROUND(Regressions!M55, 1), NA())</f>
        <v>#N/A</v>
      </c>
      <c r="M45" s="331" t="e">
        <f>IF(ISNUMBER(Regressions!N55),ROUND(Regressions!N55, 1), NA())</f>
        <v>#N/A</v>
      </c>
      <c r="N45" s="332" t="e">
        <f>IF(ISNUMBER(Regressions!O55),ROUND(Regressions!O55, 1), NA())</f>
        <v>#N/A</v>
      </c>
      <c r="O45" s="333" t="e">
        <f>IF(ISNUMBER(Regressions!Q55),ROUND(Regressions!Q55, 1), NA())</f>
        <v>#N/A</v>
      </c>
      <c r="P45" s="329" t="e">
        <f>IF(ISNUMBER(Regressions!R55),ROUND(Regressions!R55, 1), NA())</f>
        <v>#N/A</v>
      </c>
      <c r="Q45" s="335" t="e">
        <f>IF(ISNUMBER(Regressions!S55),ROUND(Regressions!S55, 1), NA())</f>
        <v>#N/A</v>
      </c>
      <c r="R45" s="331" t="e">
        <f>IF(ISNUMBER(Regressions!T55),ROUND(Regressions!T55, 1), NA())</f>
        <v>#N/A</v>
      </c>
      <c r="S45" s="332" t="e">
        <f>IF(ISNUMBER(Regressions!U55),ROUND(Regressions!U55, 1), NA())</f>
        <v>#N/A</v>
      </c>
    </row>
    <row r="46" spans="1:19" x14ac:dyDescent="0.2">
      <c r="A46" s="324" t="str">
        <f ca="1">+Introduction!$C$7</f>
        <v>Estonia</v>
      </c>
      <c r="B46" s="325">
        <f>IF(ISBLANK(Regressions!B56), " ", Regressions!B56)</f>
        <v>2011</v>
      </c>
      <c r="C46" s="324" t="str">
        <f ca="1">HLOOKUP(Introduction!$G$4,nametranslations,26,FALSE)</f>
        <v>Urban</v>
      </c>
      <c r="D46" s="327">
        <f>IF(ISBLANK(Regressions!D56), " ", Regressions!D56)</f>
        <v>144588.73320922849</v>
      </c>
      <c r="E46" s="328" t="e">
        <f>IF(ISNUMBER(Regressions!E56),ROUND(Regressions!E56, 1), NA())</f>
        <v>#N/A</v>
      </c>
      <c r="F46" s="329" t="e">
        <f>IF(ISNUMBER(Regressions!F56),ROUND(Regressions!F56, 1), NA())</f>
        <v>#N/A</v>
      </c>
      <c r="G46" s="330" t="e">
        <f>IF(ISNUMBER(Regressions!G56),ROUND(Regressions!G56, 1), NA())</f>
        <v>#N/A</v>
      </c>
      <c r="H46" s="331" t="e">
        <f>IF(ISNUMBER(Regressions!H56),ROUND(Regressions!H56, 1), NA())</f>
        <v>#N/A</v>
      </c>
      <c r="I46" s="332" t="e">
        <f>IF(ISNUMBER(Regressions!I56),ROUND(Regressions!I56, 1), NA())</f>
        <v>#N/A</v>
      </c>
      <c r="J46" s="333" t="e">
        <f>IF(ISNUMBER(Regressions!K56),ROUND(Regressions!K56, 1), NA())</f>
        <v>#N/A</v>
      </c>
      <c r="K46" s="329" t="e">
        <f>IF(ISNUMBER(Regressions!L56),ROUND(Regressions!L56, 1), NA())</f>
        <v>#N/A</v>
      </c>
      <c r="L46" s="334" t="e">
        <f>IF(ISNUMBER(Regressions!M56),ROUND(Regressions!M56, 1), NA())</f>
        <v>#N/A</v>
      </c>
      <c r="M46" s="331" t="e">
        <f>IF(ISNUMBER(Regressions!N56),ROUND(Regressions!N56, 1), NA())</f>
        <v>#N/A</v>
      </c>
      <c r="N46" s="332" t="e">
        <f>IF(ISNUMBER(Regressions!O56),ROUND(Regressions!O56, 1), NA())</f>
        <v>#N/A</v>
      </c>
      <c r="O46" s="333" t="e">
        <f>IF(ISNUMBER(Regressions!Q56),ROUND(Regressions!Q56, 1), NA())</f>
        <v>#N/A</v>
      </c>
      <c r="P46" s="329" t="e">
        <f>IF(ISNUMBER(Regressions!R56),ROUND(Regressions!R56, 1), NA())</f>
        <v>#N/A</v>
      </c>
      <c r="Q46" s="335" t="e">
        <f>IF(ISNUMBER(Regressions!S56),ROUND(Regressions!S56, 1), NA())</f>
        <v>#N/A</v>
      </c>
      <c r="R46" s="331" t="e">
        <f>IF(ISNUMBER(Regressions!T56),ROUND(Regressions!T56, 1), NA())</f>
        <v>#N/A</v>
      </c>
      <c r="S46" s="332" t="e">
        <f>IF(ISNUMBER(Regressions!U56),ROUND(Regressions!U56, 1), NA())</f>
        <v>#N/A</v>
      </c>
    </row>
    <row r="47" spans="1:19" x14ac:dyDescent="0.2">
      <c r="A47" s="324" t="str">
        <f ca="1">+Introduction!$C$7</f>
        <v>Estonia</v>
      </c>
      <c r="B47" s="325">
        <f>IF(ISBLANK(Regressions!B57), " ", Regressions!B57)</f>
        <v>2012</v>
      </c>
      <c r="C47" s="324" t="str">
        <f ca="1">HLOOKUP(Introduction!$G$4,nametranslations,26,FALSE)</f>
        <v>Urban</v>
      </c>
      <c r="D47" s="327">
        <f>IF(ISBLANK(Regressions!D57), " ", Regressions!D57)</f>
        <v>143775.88377441411</v>
      </c>
      <c r="E47" s="328" t="e">
        <f>IF(ISNUMBER(Regressions!E57),ROUND(Regressions!E57, 1), NA())</f>
        <v>#N/A</v>
      </c>
      <c r="F47" s="329" t="e">
        <f>IF(ISNUMBER(Regressions!F57),ROUND(Regressions!F57, 1), NA())</f>
        <v>#N/A</v>
      </c>
      <c r="G47" s="330" t="e">
        <f>IF(ISNUMBER(Regressions!G57),ROUND(Regressions!G57, 1), NA())</f>
        <v>#N/A</v>
      </c>
      <c r="H47" s="331" t="e">
        <f>IF(ISNUMBER(Regressions!H57),ROUND(Regressions!H57, 1), NA())</f>
        <v>#N/A</v>
      </c>
      <c r="I47" s="332" t="e">
        <f>IF(ISNUMBER(Regressions!I57),ROUND(Regressions!I57, 1), NA())</f>
        <v>#N/A</v>
      </c>
      <c r="J47" s="333" t="e">
        <f>IF(ISNUMBER(Regressions!K57),ROUND(Regressions!K57, 1), NA())</f>
        <v>#N/A</v>
      </c>
      <c r="K47" s="329" t="e">
        <f>IF(ISNUMBER(Regressions!L57),ROUND(Regressions!L57, 1), NA())</f>
        <v>#N/A</v>
      </c>
      <c r="L47" s="334" t="e">
        <f>IF(ISNUMBER(Regressions!M57),ROUND(Regressions!M57, 1), NA())</f>
        <v>#N/A</v>
      </c>
      <c r="M47" s="331" t="e">
        <f>IF(ISNUMBER(Regressions!N57),ROUND(Regressions!N57, 1), NA())</f>
        <v>#N/A</v>
      </c>
      <c r="N47" s="332" t="e">
        <f>IF(ISNUMBER(Regressions!O57),ROUND(Regressions!O57, 1), NA())</f>
        <v>#N/A</v>
      </c>
      <c r="O47" s="333" t="e">
        <f>IF(ISNUMBER(Regressions!Q57),ROUND(Regressions!Q57, 1), NA())</f>
        <v>#N/A</v>
      </c>
      <c r="P47" s="329" t="e">
        <f>IF(ISNUMBER(Regressions!R57),ROUND(Regressions!R57, 1), NA())</f>
        <v>#N/A</v>
      </c>
      <c r="Q47" s="335" t="e">
        <f>IF(ISNUMBER(Regressions!S57),ROUND(Regressions!S57, 1), NA())</f>
        <v>#N/A</v>
      </c>
      <c r="R47" s="331" t="e">
        <f>IF(ISNUMBER(Regressions!T57),ROUND(Regressions!T57, 1), NA())</f>
        <v>#N/A</v>
      </c>
      <c r="S47" s="332" t="e">
        <f>IF(ISNUMBER(Regressions!U57),ROUND(Regressions!U57, 1), NA())</f>
        <v>#N/A</v>
      </c>
    </row>
    <row r="48" spans="1:19" x14ac:dyDescent="0.2">
      <c r="A48" s="324" t="str">
        <f ca="1">+Introduction!$C$7</f>
        <v>Estonia</v>
      </c>
      <c r="B48" s="325">
        <f>IF(ISBLANK(Regressions!B58), " ", Regressions!B58)</f>
        <v>2013</v>
      </c>
      <c r="C48" s="324" t="str">
        <f ca="1">HLOOKUP(Introduction!$G$4,nametranslations,26,FALSE)</f>
        <v>Urban</v>
      </c>
      <c r="D48" s="327">
        <f>IF(ISBLANK(Regressions!D58), " ", Regressions!D58)</f>
        <v>144543.98797668461</v>
      </c>
      <c r="E48" s="328" t="e">
        <f>IF(ISNUMBER(Regressions!E58),ROUND(Regressions!E58, 1), NA())</f>
        <v>#N/A</v>
      </c>
      <c r="F48" s="329" t="e">
        <f>IF(ISNUMBER(Regressions!F58),ROUND(Regressions!F58, 1), NA())</f>
        <v>#N/A</v>
      </c>
      <c r="G48" s="330" t="e">
        <f>IF(ISNUMBER(Regressions!G58),ROUND(Regressions!G58, 1), NA())</f>
        <v>#N/A</v>
      </c>
      <c r="H48" s="331" t="e">
        <f>IF(ISNUMBER(Regressions!H58),ROUND(Regressions!H58, 1), NA())</f>
        <v>#N/A</v>
      </c>
      <c r="I48" s="332" t="e">
        <f>IF(ISNUMBER(Regressions!I58),ROUND(Regressions!I58, 1), NA())</f>
        <v>#N/A</v>
      </c>
      <c r="J48" s="333" t="e">
        <f>IF(ISNUMBER(Regressions!K58),ROUND(Regressions!K58, 1), NA())</f>
        <v>#N/A</v>
      </c>
      <c r="K48" s="329" t="e">
        <f>IF(ISNUMBER(Regressions!L58),ROUND(Regressions!L58, 1), NA())</f>
        <v>#N/A</v>
      </c>
      <c r="L48" s="334" t="e">
        <f>IF(ISNUMBER(Regressions!M58),ROUND(Regressions!M58, 1), NA())</f>
        <v>#N/A</v>
      </c>
      <c r="M48" s="331" t="e">
        <f>IF(ISNUMBER(Regressions!N58),ROUND(Regressions!N58, 1), NA())</f>
        <v>#N/A</v>
      </c>
      <c r="N48" s="332" t="e">
        <f>IF(ISNUMBER(Regressions!O58),ROUND(Regressions!O58, 1), NA())</f>
        <v>#N/A</v>
      </c>
      <c r="O48" s="333" t="e">
        <f>IF(ISNUMBER(Regressions!Q58),ROUND(Regressions!Q58, 1), NA())</f>
        <v>#N/A</v>
      </c>
      <c r="P48" s="329" t="e">
        <f>IF(ISNUMBER(Regressions!R58),ROUND(Regressions!R58, 1), NA())</f>
        <v>#N/A</v>
      </c>
      <c r="Q48" s="335" t="e">
        <f>IF(ISNUMBER(Regressions!S58),ROUND(Regressions!S58, 1), NA())</f>
        <v>#N/A</v>
      </c>
      <c r="R48" s="331" t="e">
        <f>IF(ISNUMBER(Regressions!T58),ROUND(Regressions!T58, 1), NA())</f>
        <v>#N/A</v>
      </c>
      <c r="S48" s="332" t="e">
        <f>IF(ISNUMBER(Regressions!U58),ROUND(Regressions!U58, 1), NA())</f>
        <v>#N/A</v>
      </c>
    </row>
    <row r="49" spans="1:19" x14ac:dyDescent="0.2">
      <c r="A49" s="324" t="str">
        <f ca="1">+Introduction!$C$7</f>
        <v>Estonia</v>
      </c>
      <c r="B49" s="325">
        <f>IF(ISBLANK(Regressions!B59), " ", Regressions!B59)</f>
        <v>2014</v>
      </c>
      <c r="C49" s="324" t="str">
        <f ca="1">HLOOKUP(Introduction!$G$4,nametranslations,26,FALSE)</f>
        <v>Urban</v>
      </c>
      <c r="D49" s="327">
        <f>IF(ISBLANK(Regressions!D59), " ", Regressions!D59)</f>
        <v>146061.519493103</v>
      </c>
      <c r="E49" s="328" t="e">
        <f>IF(ISNUMBER(Regressions!E59),ROUND(Regressions!E59, 1), NA())</f>
        <v>#N/A</v>
      </c>
      <c r="F49" s="329" t="e">
        <f>IF(ISNUMBER(Regressions!F59),ROUND(Regressions!F59, 1), NA())</f>
        <v>#N/A</v>
      </c>
      <c r="G49" s="330" t="e">
        <f>IF(ISNUMBER(Regressions!G59),ROUND(Regressions!G59, 1), NA())</f>
        <v>#N/A</v>
      </c>
      <c r="H49" s="331" t="e">
        <f>IF(ISNUMBER(Regressions!H59),ROUND(Regressions!H59, 1), NA())</f>
        <v>#N/A</v>
      </c>
      <c r="I49" s="332" t="e">
        <f>IF(ISNUMBER(Regressions!I59),ROUND(Regressions!I59, 1), NA())</f>
        <v>#N/A</v>
      </c>
      <c r="J49" s="333" t="e">
        <f>IF(ISNUMBER(Regressions!K59),ROUND(Regressions!K59, 1), NA())</f>
        <v>#N/A</v>
      </c>
      <c r="K49" s="329" t="e">
        <f>IF(ISNUMBER(Regressions!L59),ROUND(Regressions!L59, 1), NA())</f>
        <v>#N/A</v>
      </c>
      <c r="L49" s="334" t="e">
        <f>IF(ISNUMBER(Regressions!M59),ROUND(Regressions!M59, 1), NA())</f>
        <v>#N/A</v>
      </c>
      <c r="M49" s="331" t="e">
        <f>IF(ISNUMBER(Regressions!N59),ROUND(Regressions!N59, 1), NA())</f>
        <v>#N/A</v>
      </c>
      <c r="N49" s="332" t="e">
        <f>IF(ISNUMBER(Regressions!O59),ROUND(Regressions!O59, 1), NA())</f>
        <v>#N/A</v>
      </c>
      <c r="O49" s="333" t="e">
        <f>IF(ISNUMBER(Regressions!Q59),ROUND(Regressions!Q59, 1), NA())</f>
        <v>#N/A</v>
      </c>
      <c r="P49" s="329" t="e">
        <f>IF(ISNUMBER(Regressions!R59),ROUND(Regressions!R59, 1), NA())</f>
        <v>#N/A</v>
      </c>
      <c r="Q49" s="335" t="e">
        <f>IF(ISNUMBER(Regressions!S59),ROUND(Regressions!S59, 1), NA())</f>
        <v>#N/A</v>
      </c>
      <c r="R49" s="331" t="e">
        <f>IF(ISNUMBER(Regressions!T59),ROUND(Regressions!T59, 1), NA())</f>
        <v>#N/A</v>
      </c>
      <c r="S49" s="332" t="e">
        <f>IF(ISNUMBER(Regressions!U59),ROUND(Regressions!U59, 1), NA())</f>
        <v>#N/A</v>
      </c>
    </row>
    <row r="50" spans="1:19" x14ac:dyDescent="0.2">
      <c r="A50" s="324" t="str">
        <f ca="1">+Introduction!$C$7</f>
        <v>Estonia</v>
      </c>
      <c r="B50" s="325">
        <f>IF(ISBLANK(Regressions!B60), " ", Regressions!B60)</f>
        <v>2015</v>
      </c>
      <c r="C50" s="324" t="str">
        <f ca="1">HLOOKUP(Introduction!$G$4,nametranslations,26,FALSE)</f>
        <v>Urban</v>
      </c>
      <c r="D50" s="327">
        <f>IF(ISBLANK(Regressions!D60), " ", Regressions!D60)</f>
        <v>147473.4254293823</v>
      </c>
      <c r="E50" s="328" t="e">
        <f>IF(ISNUMBER(Regressions!E60),ROUND(Regressions!E60, 1), NA())</f>
        <v>#N/A</v>
      </c>
      <c r="F50" s="329" t="e">
        <f>IF(ISNUMBER(Regressions!F60),ROUND(Regressions!F60, 1), NA())</f>
        <v>#N/A</v>
      </c>
      <c r="G50" s="330" t="e">
        <f>IF(ISNUMBER(Regressions!G60),ROUND(Regressions!G60, 1), NA())</f>
        <v>#N/A</v>
      </c>
      <c r="H50" s="331" t="e">
        <f>IF(ISNUMBER(Regressions!H60),ROUND(Regressions!H60, 1), NA())</f>
        <v>#N/A</v>
      </c>
      <c r="I50" s="332" t="e">
        <f>IF(ISNUMBER(Regressions!I60),ROUND(Regressions!I60, 1), NA())</f>
        <v>#N/A</v>
      </c>
      <c r="J50" s="333" t="e">
        <f>IF(ISNUMBER(Regressions!K60),ROUND(Regressions!K60, 1), NA())</f>
        <v>#N/A</v>
      </c>
      <c r="K50" s="329" t="e">
        <f>IF(ISNUMBER(Regressions!L60),ROUND(Regressions!L60, 1), NA())</f>
        <v>#N/A</v>
      </c>
      <c r="L50" s="334" t="e">
        <f>IF(ISNUMBER(Regressions!M60),ROUND(Regressions!M60, 1), NA())</f>
        <v>#N/A</v>
      </c>
      <c r="M50" s="331" t="e">
        <f>IF(ISNUMBER(Regressions!N60),ROUND(Regressions!N60, 1), NA())</f>
        <v>#N/A</v>
      </c>
      <c r="N50" s="332" t="e">
        <f>IF(ISNUMBER(Regressions!O60),ROUND(Regressions!O60, 1), NA())</f>
        <v>#N/A</v>
      </c>
      <c r="O50" s="333" t="e">
        <f>IF(ISNUMBER(Regressions!Q60),ROUND(Regressions!Q60, 1), NA())</f>
        <v>#N/A</v>
      </c>
      <c r="P50" s="329" t="e">
        <f>IF(ISNUMBER(Regressions!R60),ROUND(Regressions!R60, 1), NA())</f>
        <v>#N/A</v>
      </c>
      <c r="Q50" s="335" t="e">
        <f>IF(ISNUMBER(Regressions!S60),ROUND(Regressions!S60, 1), NA())</f>
        <v>#N/A</v>
      </c>
      <c r="R50" s="331" t="e">
        <f>IF(ISNUMBER(Regressions!T60),ROUND(Regressions!T60, 1), NA())</f>
        <v>#N/A</v>
      </c>
      <c r="S50" s="332" t="e">
        <f>IF(ISNUMBER(Regressions!U60),ROUND(Regressions!U60, 1), NA())</f>
        <v>#N/A</v>
      </c>
    </row>
    <row r="51" spans="1:19" x14ac:dyDescent="0.2">
      <c r="A51" s="324" t="str">
        <f ca="1">+Introduction!$C$7</f>
        <v>Estonia</v>
      </c>
      <c r="B51" s="325">
        <f>IF(ISBLANK(Regressions!B61), " ", Regressions!B61)</f>
        <v>2016</v>
      </c>
      <c r="C51" s="324" t="str">
        <f ca="1">HLOOKUP(Introduction!$G$4,nametranslations,26,FALSE)</f>
        <v>Urban</v>
      </c>
      <c r="D51" s="327">
        <f>IF(ISBLANK(Regressions!D61), " ", Regressions!D61)</f>
        <v>148859.8795059204</v>
      </c>
      <c r="E51" s="328" t="e">
        <f>IF(ISNUMBER(Regressions!E61),ROUND(Regressions!E61, 1), NA())</f>
        <v>#N/A</v>
      </c>
      <c r="F51" s="329" t="e">
        <f>IF(ISNUMBER(Regressions!F61),ROUND(Regressions!F61, 1), NA())</f>
        <v>#N/A</v>
      </c>
      <c r="G51" s="330" t="e">
        <f>IF(ISNUMBER(Regressions!G61),ROUND(Regressions!G61, 1), NA())</f>
        <v>#N/A</v>
      </c>
      <c r="H51" s="331" t="e">
        <f>IF(ISNUMBER(Regressions!H61),ROUND(Regressions!H61, 1), NA())</f>
        <v>#N/A</v>
      </c>
      <c r="I51" s="332" t="e">
        <f>IF(ISNUMBER(Regressions!I61),ROUND(Regressions!I61, 1), NA())</f>
        <v>#N/A</v>
      </c>
      <c r="J51" s="333" t="e">
        <f>IF(ISNUMBER(Regressions!K61),ROUND(Regressions!K61, 1), NA())</f>
        <v>#N/A</v>
      </c>
      <c r="K51" s="329" t="e">
        <f>IF(ISNUMBER(Regressions!L61),ROUND(Regressions!L61, 1), NA())</f>
        <v>#N/A</v>
      </c>
      <c r="L51" s="334" t="e">
        <f>IF(ISNUMBER(Regressions!M61),ROUND(Regressions!M61, 1), NA())</f>
        <v>#N/A</v>
      </c>
      <c r="M51" s="331" t="e">
        <f>IF(ISNUMBER(Regressions!N61),ROUND(Regressions!N61, 1), NA())</f>
        <v>#N/A</v>
      </c>
      <c r="N51" s="332" t="e">
        <f>IF(ISNUMBER(Regressions!O61),ROUND(Regressions!O61, 1), NA())</f>
        <v>#N/A</v>
      </c>
      <c r="O51" s="333" t="e">
        <f>IF(ISNUMBER(Regressions!Q61),ROUND(Regressions!Q61, 1), NA())</f>
        <v>#N/A</v>
      </c>
      <c r="P51" s="329" t="e">
        <f>IF(ISNUMBER(Regressions!R61),ROUND(Regressions!R61, 1), NA())</f>
        <v>#N/A</v>
      </c>
      <c r="Q51" s="335" t="e">
        <f>IF(ISNUMBER(Regressions!S61),ROUND(Regressions!S61, 1), NA())</f>
        <v>#N/A</v>
      </c>
      <c r="R51" s="331" t="e">
        <f>IF(ISNUMBER(Regressions!T61),ROUND(Regressions!T61, 1), NA())</f>
        <v>#N/A</v>
      </c>
      <c r="S51" s="332" t="e">
        <f>IF(ISNUMBER(Regressions!U61),ROUND(Regressions!U61, 1), NA())</f>
        <v>#N/A</v>
      </c>
    </row>
    <row r="52" spans="1:19" x14ac:dyDescent="0.2">
      <c r="A52" s="324" t="str">
        <f ca="1">+Introduction!$C$7</f>
        <v>Estonia</v>
      </c>
      <c r="B52" s="325">
        <f>IF(ISBLANK(Regressions!B62), " ", Regressions!B62)</f>
        <v>2017</v>
      </c>
      <c r="C52" s="324" t="str">
        <f ca="1">HLOOKUP(Introduction!$G$4,nametranslations,26,FALSE)</f>
        <v>Urban</v>
      </c>
      <c r="D52" s="327">
        <f>IF(ISBLANK(Regressions!D62), " ", Regressions!D62)</f>
        <v>150609.80386734009</v>
      </c>
      <c r="E52" s="328" t="e">
        <f>IF(ISNUMBER(Regressions!E62),ROUND(Regressions!E62, 1), NA())</f>
        <v>#N/A</v>
      </c>
      <c r="F52" s="329" t="e">
        <f>IF(ISNUMBER(Regressions!F62),ROUND(Regressions!F62, 1), NA())</f>
        <v>#N/A</v>
      </c>
      <c r="G52" s="330" t="e">
        <f>IF(ISNUMBER(Regressions!G62),ROUND(Regressions!G62, 1), NA())</f>
        <v>#N/A</v>
      </c>
      <c r="H52" s="331" t="e">
        <f>IF(ISNUMBER(Regressions!H62),ROUND(Regressions!H62, 1), NA())</f>
        <v>#N/A</v>
      </c>
      <c r="I52" s="332" t="e">
        <f>IF(ISNUMBER(Regressions!I62),ROUND(Regressions!I62, 1), NA())</f>
        <v>#N/A</v>
      </c>
      <c r="J52" s="333" t="e">
        <f>IF(ISNUMBER(Regressions!K62),ROUND(Regressions!K62, 1), NA())</f>
        <v>#N/A</v>
      </c>
      <c r="K52" s="329" t="e">
        <f>IF(ISNUMBER(Regressions!L62),ROUND(Regressions!L62, 1), NA())</f>
        <v>#N/A</v>
      </c>
      <c r="L52" s="334" t="e">
        <f>IF(ISNUMBER(Regressions!M62),ROUND(Regressions!M62, 1), NA())</f>
        <v>#N/A</v>
      </c>
      <c r="M52" s="331" t="e">
        <f>IF(ISNUMBER(Regressions!N62),ROUND(Regressions!N62, 1), NA())</f>
        <v>#N/A</v>
      </c>
      <c r="N52" s="332" t="e">
        <f>IF(ISNUMBER(Regressions!O62),ROUND(Regressions!O62, 1), NA())</f>
        <v>#N/A</v>
      </c>
      <c r="O52" s="333" t="e">
        <f>IF(ISNUMBER(Regressions!Q62),ROUND(Regressions!Q62, 1), NA())</f>
        <v>#N/A</v>
      </c>
      <c r="P52" s="329" t="e">
        <f>IF(ISNUMBER(Regressions!R62),ROUND(Regressions!R62, 1), NA())</f>
        <v>#N/A</v>
      </c>
      <c r="Q52" s="335" t="e">
        <f>IF(ISNUMBER(Regressions!S62),ROUND(Regressions!S62, 1), NA())</f>
        <v>#N/A</v>
      </c>
      <c r="R52" s="331" t="e">
        <f>IF(ISNUMBER(Regressions!T62),ROUND(Regressions!T62, 1), NA())</f>
        <v>#N/A</v>
      </c>
      <c r="S52" s="332" t="e">
        <f>IF(ISNUMBER(Regressions!U62),ROUND(Regressions!U62, 1), NA())</f>
        <v>#N/A</v>
      </c>
    </row>
    <row r="53" spans="1:19" x14ac:dyDescent="0.2">
      <c r="A53" s="324" t="str">
        <f ca="1">+Introduction!$C$7</f>
        <v>Estonia</v>
      </c>
      <c r="B53" s="325">
        <f>IF(ISBLANK(Regressions!B63), " ", Regressions!B63)</f>
        <v>2018</v>
      </c>
      <c r="C53" s="324" t="str">
        <f ca="1">HLOOKUP(Introduction!$G$4,nametranslations,26,FALSE)</f>
        <v>Urban</v>
      </c>
      <c r="D53" s="327">
        <f>IF(ISBLANK(Regressions!D63), " ", Regressions!D63)</f>
        <v>152673.89151214599</v>
      </c>
      <c r="E53" s="328" t="e">
        <f>IF(ISNUMBER(Regressions!E63),ROUND(Regressions!E63, 1), NA())</f>
        <v>#N/A</v>
      </c>
      <c r="F53" s="329" t="e">
        <f>IF(ISNUMBER(Regressions!F63),ROUND(Regressions!F63, 1), NA())</f>
        <v>#N/A</v>
      </c>
      <c r="G53" s="330" t="e">
        <f>IF(ISNUMBER(Regressions!G63),ROUND(Regressions!G63, 1), NA())</f>
        <v>#N/A</v>
      </c>
      <c r="H53" s="331" t="e">
        <f>IF(ISNUMBER(Regressions!H63),ROUND(Regressions!H63, 1), NA())</f>
        <v>#N/A</v>
      </c>
      <c r="I53" s="332" t="e">
        <f>IF(ISNUMBER(Regressions!I63),ROUND(Regressions!I63, 1), NA())</f>
        <v>#N/A</v>
      </c>
      <c r="J53" s="333" t="e">
        <f>IF(ISNUMBER(Regressions!K63),ROUND(Regressions!K63, 1), NA())</f>
        <v>#N/A</v>
      </c>
      <c r="K53" s="329" t="e">
        <f>IF(ISNUMBER(Regressions!L63),ROUND(Regressions!L63, 1), NA())</f>
        <v>#N/A</v>
      </c>
      <c r="L53" s="334" t="e">
        <f>IF(ISNUMBER(Regressions!M63),ROUND(Regressions!M63, 1), NA())</f>
        <v>#N/A</v>
      </c>
      <c r="M53" s="331" t="e">
        <f>IF(ISNUMBER(Regressions!N63),ROUND(Regressions!N63, 1), NA())</f>
        <v>#N/A</v>
      </c>
      <c r="N53" s="332" t="e">
        <f>IF(ISNUMBER(Regressions!O63),ROUND(Regressions!O63, 1), NA())</f>
        <v>#N/A</v>
      </c>
      <c r="O53" s="333" t="e">
        <f>IF(ISNUMBER(Regressions!Q63),ROUND(Regressions!Q63, 1), NA())</f>
        <v>#N/A</v>
      </c>
      <c r="P53" s="329" t="e">
        <f>IF(ISNUMBER(Regressions!R63),ROUND(Regressions!R63, 1), NA())</f>
        <v>#N/A</v>
      </c>
      <c r="Q53" s="335" t="e">
        <f>IF(ISNUMBER(Regressions!S63),ROUND(Regressions!S63, 1), NA())</f>
        <v>#N/A</v>
      </c>
      <c r="R53" s="331" t="e">
        <f>IF(ISNUMBER(Regressions!T63),ROUND(Regressions!T63, 1), NA())</f>
        <v>#N/A</v>
      </c>
      <c r="S53" s="332" t="e">
        <f>IF(ISNUMBER(Regressions!U63),ROUND(Regressions!U63, 1), NA())</f>
        <v>#N/A</v>
      </c>
    </row>
    <row r="54" spans="1:19" x14ac:dyDescent="0.2">
      <c r="A54" s="324" t="str">
        <f ca="1">+Introduction!$C$7</f>
        <v>Estonia</v>
      </c>
      <c r="B54" s="325">
        <f>IF(ISBLANK(Regressions!B64), " ", Regressions!B64)</f>
        <v>2019</v>
      </c>
      <c r="C54" s="324" t="str">
        <f ca="1">HLOOKUP(Introduction!$G$4,nametranslations,26,FALSE)</f>
        <v>Urban</v>
      </c>
      <c r="D54" s="327">
        <f>IF(ISBLANK(Regressions!D64), " ", Regressions!D64)</f>
        <v>154897.9708535767</v>
      </c>
      <c r="E54" s="328" t="e">
        <f>IF(ISNUMBER(Regressions!E64),ROUND(Regressions!E64, 1), NA())</f>
        <v>#N/A</v>
      </c>
      <c r="F54" s="329" t="e">
        <f>IF(ISNUMBER(Regressions!F64),ROUND(Regressions!F64, 1), NA())</f>
        <v>#N/A</v>
      </c>
      <c r="G54" s="330" t="e">
        <f>IF(ISNUMBER(Regressions!G64),ROUND(Regressions!G64, 1), NA())</f>
        <v>#N/A</v>
      </c>
      <c r="H54" s="331" t="e">
        <f>IF(ISNUMBER(Regressions!H64),ROUND(Regressions!H64, 1), NA())</f>
        <v>#N/A</v>
      </c>
      <c r="I54" s="332" t="e">
        <f>IF(ISNUMBER(Regressions!I64),ROUND(Regressions!I64, 1), NA())</f>
        <v>#N/A</v>
      </c>
      <c r="J54" s="333" t="e">
        <f>IF(ISNUMBER(Regressions!K64),ROUND(Regressions!K64, 1), NA())</f>
        <v>#N/A</v>
      </c>
      <c r="K54" s="329" t="e">
        <f>IF(ISNUMBER(Regressions!L64),ROUND(Regressions!L64, 1), NA())</f>
        <v>#N/A</v>
      </c>
      <c r="L54" s="334" t="e">
        <f>IF(ISNUMBER(Regressions!M64),ROUND(Regressions!M64, 1), NA())</f>
        <v>#N/A</v>
      </c>
      <c r="M54" s="331" t="e">
        <f>IF(ISNUMBER(Regressions!N64),ROUND(Regressions!N64, 1), NA())</f>
        <v>#N/A</v>
      </c>
      <c r="N54" s="332" t="e">
        <f>IF(ISNUMBER(Regressions!O64),ROUND(Regressions!O64, 1), NA())</f>
        <v>#N/A</v>
      </c>
      <c r="O54" s="333" t="e">
        <f>IF(ISNUMBER(Regressions!Q64),ROUND(Regressions!Q64, 1), NA())</f>
        <v>#N/A</v>
      </c>
      <c r="P54" s="329" t="e">
        <f>IF(ISNUMBER(Regressions!R64),ROUND(Regressions!R64, 1), NA())</f>
        <v>#N/A</v>
      </c>
      <c r="Q54" s="335" t="e">
        <f>IF(ISNUMBER(Regressions!S64),ROUND(Regressions!S64, 1), NA())</f>
        <v>#N/A</v>
      </c>
      <c r="R54" s="331" t="e">
        <f>IF(ISNUMBER(Regressions!T64),ROUND(Regressions!T64, 1), NA())</f>
        <v>#N/A</v>
      </c>
      <c r="S54" s="332" t="e">
        <f>IF(ISNUMBER(Regressions!U64),ROUND(Regressions!U64, 1), NA())</f>
        <v>#N/A</v>
      </c>
    </row>
    <row r="55" spans="1:19" ht="13.5" customHeight="1" x14ac:dyDescent="0.2">
      <c r="A55" s="324" t="str">
        <f ca="1">+Introduction!$C$7</f>
        <v>Estonia</v>
      </c>
      <c r="B55" s="325">
        <f>IF(ISBLANK(Regressions!B65), " ", Regressions!B65)</f>
        <v>2020</v>
      </c>
      <c r="C55" s="324" t="str">
        <f ca="1">HLOOKUP(Introduction!$G$4,nametranslations,26,FALSE)</f>
        <v>Urban</v>
      </c>
      <c r="D55" s="327">
        <f>IF(ISBLANK(Regressions!D65), " ", Regressions!D65)</f>
        <v>156838.29106521609</v>
      </c>
      <c r="E55" s="328" t="e">
        <f>IF(ISNUMBER(Regressions!E65),ROUND(Regressions!E65, 1), NA())</f>
        <v>#N/A</v>
      </c>
      <c r="F55" s="329" t="e">
        <f>IF(ISNUMBER(Regressions!F65),ROUND(Regressions!F65, 1), NA())</f>
        <v>#N/A</v>
      </c>
      <c r="G55" s="330" t="e">
        <f>IF(ISNUMBER(Regressions!G65),ROUND(Regressions!G65, 1), NA())</f>
        <v>#N/A</v>
      </c>
      <c r="H55" s="331" t="e">
        <f>IF(ISNUMBER(Regressions!H65),ROUND(Regressions!H65, 1), NA())</f>
        <v>#N/A</v>
      </c>
      <c r="I55" s="332" t="e">
        <f>IF(ISNUMBER(Regressions!I65),ROUND(Regressions!I65, 1), NA())</f>
        <v>#N/A</v>
      </c>
      <c r="J55" s="333" t="e">
        <f>IF(ISNUMBER(Regressions!K65),ROUND(Regressions!K65, 1), NA())</f>
        <v>#N/A</v>
      </c>
      <c r="K55" s="329" t="e">
        <f>IF(ISNUMBER(Regressions!L65),ROUND(Regressions!L65, 1), NA())</f>
        <v>#N/A</v>
      </c>
      <c r="L55" s="334" t="e">
        <f>IF(ISNUMBER(Regressions!M65),ROUND(Regressions!M65, 1), NA())</f>
        <v>#N/A</v>
      </c>
      <c r="M55" s="331" t="e">
        <f>IF(ISNUMBER(Regressions!N65),ROUND(Regressions!N65, 1), NA())</f>
        <v>#N/A</v>
      </c>
      <c r="N55" s="332" t="e">
        <f>IF(ISNUMBER(Regressions!O65),ROUND(Regressions!O65, 1), NA())</f>
        <v>#N/A</v>
      </c>
      <c r="O55" s="333" t="e">
        <f>IF(ISNUMBER(Regressions!Q65),ROUND(Regressions!Q65, 1), NA())</f>
        <v>#N/A</v>
      </c>
      <c r="P55" s="329" t="e">
        <f>IF(ISNUMBER(Regressions!R65),ROUND(Regressions!R65, 1), NA())</f>
        <v>#N/A</v>
      </c>
      <c r="Q55" s="335" t="e">
        <f>IF(ISNUMBER(Regressions!S65),ROUND(Regressions!S65, 1), NA())</f>
        <v>#N/A</v>
      </c>
      <c r="R55" s="331" t="e">
        <f>IF(ISNUMBER(Regressions!T65),ROUND(Regressions!T65, 1), NA())</f>
        <v>#N/A</v>
      </c>
      <c r="S55" s="332" t="e">
        <f>IF(ISNUMBER(Regressions!U65),ROUND(Regressions!U65, 1), NA())</f>
        <v>#N/A</v>
      </c>
    </row>
    <row r="56" spans="1:19" x14ac:dyDescent="0.2">
      <c r="A56" s="324" t="str">
        <f ca="1">+Introduction!$C$7</f>
        <v>Estonia</v>
      </c>
      <c r="B56" s="325">
        <f>IF(ISBLANK(Regressions!B66), " ", Regressions!B66)</f>
        <v>2021</v>
      </c>
      <c r="C56" s="324" t="str">
        <f ca="1">HLOOKUP(Introduction!$G$4,nametranslations,26,FALSE)</f>
        <v>Urban</v>
      </c>
      <c r="D56" s="327">
        <f>IF(ISBLANK(Regressions!D66), " ", Regressions!D66)</f>
        <v>158729.2001435089</v>
      </c>
      <c r="E56" s="333" t="e">
        <f>IF(ISNUMBER(Regressions!E66),ROUND(Regressions!E66, 1), NA())</f>
        <v>#N/A</v>
      </c>
      <c r="F56" s="329" t="e">
        <f>IF(ISNUMBER(Regressions!F66),ROUND(Regressions!F66, 1), NA())</f>
        <v>#N/A</v>
      </c>
      <c r="G56" s="336" t="e">
        <f>IF(ISNUMBER(Regressions!G66),ROUND(Regressions!G66, 1), NA())</f>
        <v>#N/A</v>
      </c>
      <c r="H56" s="331" t="e">
        <f>IF(ISNUMBER(Regressions!H66),ROUND(Regressions!H66, 1), NA())</f>
        <v>#N/A</v>
      </c>
      <c r="I56" s="337" t="e">
        <f>IF(ISNUMBER(Regressions!I66),ROUND(Regressions!I66, 1), NA())</f>
        <v>#N/A</v>
      </c>
      <c r="J56" s="333" t="e">
        <f>IF(ISNUMBER(Regressions!K66),ROUND(Regressions!K66, 1), NA())</f>
        <v>#N/A</v>
      </c>
      <c r="K56" s="329" t="e">
        <f>IF(ISNUMBER(Regressions!L66),ROUND(Regressions!L66, 1), NA())</f>
        <v>#N/A</v>
      </c>
      <c r="L56" s="338" t="e">
        <f>IF(ISNUMBER(Regressions!M66),ROUND(Regressions!M66, 1), NA())</f>
        <v>#N/A</v>
      </c>
      <c r="M56" s="331" t="e">
        <f>IF(ISNUMBER(Regressions!N66),ROUND(Regressions!N66, 1), NA())</f>
        <v>#N/A</v>
      </c>
      <c r="N56" s="337" t="e">
        <f>IF(ISNUMBER(Regressions!O66),ROUND(Regressions!O66, 1), NA())</f>
        <v>#N/A</v>
      </c>
      <c r="O56" s="333" t="e">
        <f>IF(ISNUMBER(Regressions!Q66),ROUND(Regressions!Q66, 1), NA())</f>
        <v>#N/A</v>
      </c>
      <c r="P56" s="329" t="e">
        <f>IF(ISNUMBER(Regressions!R66),ROUND(Regressions!R66, 1), NA())</f>
        <v>#N/A</v>
      </c>
      <c r="Q56" s="339" t="e">
        <f>IF(ISNUMBER(Regressions!S66),ROUND(Regressions!S66, 1), NA())</f>
        <v>#N/A</v>
      </c>
      <c r="R56" s="331" t="e">
        <f>IF(ISNUMBER(Regressions!T66),ROUND(Regressions!T66, 1), NA())</f>
        <v>#N/A</v>
      </c>
      <c r="S56" s="337" t="e">
        <f>IF(ISNUMBER(Regressions!U66),ROUND(Regressions!U66, 1), NA())</f>
        <v>#N/A</v>
      </c>
    </row>
    <row r="57" spans="1:19" x14ac:dyDescent="0.2">
      <c r="A57" s="324" t="str">
        <f ca="1">+Introduction!$C$7</f>
        <v>Estonia</v>
      </c>
      <c r="B57" s="325">
        <f>IF(ISBLANK(Regressions!B67), " ", Regressions!B67)</f>
        <v>2022</v>
      </c>
      <c r="C57" s="324" t="str">
        <f ca="1">HLOOKUP(Introduction!$G$4,nametranslations,26,FALSE)</f>
        <v>Urban</v>
      </c>
      <c r="D57" s="327">
        <f>IF(ISBLANK(Regressions!D67), " ", Regressions!D67)</f>
        <v>160775.90997848511</v>
      </c>
      <c r="E57" s="328" t="e">
        <f>IF(ISNUMBER(Regressions!E67),ROUND(Regressions!E67, 1), NA())</f>
        <v>#N/A</v>
      </c>
      <c r="F57" s="329" t="e">
        <f>IF(ISNUMBER(Regressions!F67),ROUND(Regressions!F67, 1), NA())</f>
        <v>#N/A</v>
      </c>
      <c r="G57" s="330" t="e">
        <f>IF(ISNUMBER(Regressions!G67),ROUND(Regressions!G67, 1), NA())</f>
        <v>#N/A</v>
      </c>
      <c r="H57" s="331" t="e">
        <f>IF(ISNUMBER(Regressions!H67),ROUND(Regressions!H67, 1), NA())</f>
        <v>#N/A</v>
      </c>
      <c r="I57" s="332" t="e">
        <f>IF(ISNUMBER(Regressions!I67),ROUND(Regressions!I67, 1), NA())</f>
        <v>#N/A</v>
      </c>
      <c r="J57" s="333" t="e">
        <f>IF(ISNUMBER(Regressions!K67),ROUND(Regressions!K67, 1), NA())</f>
        <v>#N/A</v>
      </c>
      <c r="K57" s="329" t="e">
        <f>IF(ISNUMBER(Regressions!L67),ROUND(Regressions!L67, 1), NA())</f>
        <v>#N/A</v>
      </c>
      <c r="L57" s="334" t="e">
        <f>IF(ISNUMBER(Regressions!M67),ROUND(Regressions!M67, 1), NA())</f>
        <v>#N/A</v>
      </c>
      <c r="M57" s="331" t="e">
        <f>IF(ISNUMBER(Regressions!N67),ROUND(Regressions!N67, 1), NA())</f>
        <v>#N/A</v>
      </c>
      <c r="N57" s="332" t="e">
        <f>IF(ISNUMBER(Regressions!O67),ROUND(Regressions!O67, 1), NA())</f>
        <v>#N/A</v>
      </c>
      <c r="O57" s="333" t="e">
        <f>IF(ISNUMBER(Regressions!Q67),ROUND(Regressions!Q67, 1), NA())</f>
        <v>#N/A</v>
      </c>
      <c r="P57" s="329" t="e">
        <f>IF(ISNUMBER(Regressions!R67),ROUND(Regressions!R67, 1), NA())</f>
        <v>#N/A</v>
      </c>
      <c r="Q57" s="335" t="e">
        <f>IF(ISNUMBER(Regressions!S67),ROUND(Regressions!S67, 1), NA())</f>
        <v>#N/A</v>
      </c>
      <c r="R57" s="331" t="e">
        <f>IF(ISNUMBER(Regressions!T67),ROUND(Regressions!T67, 1), NA())</f>
        <v>#N/A</v>
      </c>
      <c r="S57" s="332" t="e">
        <f>IF(ISNUMBER(Regressions!U67),ROUND(Regressions!U67, 1), NA())</f>
        <v>#N/A</v>
      </c>
    </row>
    <row r="58" spans="1:19" x14ac:dyDescent="0.2">
      <c r="A58" s="340" t="str">
        <f ca="1">+Introduction!$C$7</f>
        <v>Estonia</v>
      </c>
      <c r="B58" s="341">
        <f>IF(ISBLANK(Regressions!B68), " ", Regressions!B68)</f>
        <v>2023</v>
      </c>
      <c r="C58" s="340" t="str">
        <f ca="1">HLOOKUP(Introduction!$G$4,nametranslations,26,FALSE)</f>
        <v>Urban</v>
      </c>
      <c r="D58" s="342">
        <f>IF(ISBLANK(Regressions!D68), " ", Regressions!D68)</f>
        <v>162429.0156195068</v>
      </c>
      <c r="E58" s="343" t="e">
        <f>IF(ISNUMBER(Regressions!E68),ROUND(Regressions!E68, 1), NA())</f>
        <v>#N/A</v>
      </c>
      <c r="F58" s="344" t="e">
        <f>IF(ISNUMBER(Regressions!F68),ROUND(Regressions!F68, 1), NA())</f>
        <v>#N/A</v>
      </c>
      <c r="G58" s="345" t="e">
        <f>IF(ISNUMBER(Regressions!G68),ROUND(Regressions!G68, 1), NA())</f>
        <v>#N/A</v>
      </c>
      <c r="H58" s="346" t="e">
        <f>IF(ISNUMBER(Regressions!H68),ROUND(Regressions!H68, 1), NA())</f>
        <v>#N/A</v>
      </c>
      <c r="I58" s="347" t="e">
        <f>IF(ISNUMBER(Regressions!I68),ROUND(Regressions!I68, 1), NA())</f>
        <v>#N/A</v>
      </c>
      <c r="J58" s="348" t="e">
        <f>IF(ISNUMBER(Regressions!K68),ROUND(Regressions!K68, 1), NA())</f>
        <v>#N/A</v>
      </c>
      <c r="K58" s="344" t="e">
        <f>IF(ISNUMBER(Regressions!L68),ROUND(Regressions!L68, 1), NA())</f>
        <v>#N/A</v>
      </c>
      <c r="L58" s="349" t="e">
        <f>IF(ISNUMBER(Regressions!M68),ROUND(Regressions!M68, 1), NA())</f>
        <v>#N/A</v>
      </c>
      <c r="M58" s="346" t="e">
        <f>IF(ISNUMBER(Regressions!N68),ROUND(Regressions!N68, 1), NA())</f>
        <v>#N/A</v>
      </c>
      <c r="N58" s="347" t="e">
        <f>IF(ISNUMBER(Regressions!O68),ROUND(Regressions!O68, 1), NA())</f>
        <v>#N/A</v>
      </c>
      <c r="O58" s="348" t="e">
        <f>IF(ISNUMBER(Regressions!Q68),ROUND(Regressions!Q68, 1), NA())</f>
        <v>#N/A</v>
      </c>
      <c r="P58" s="344" t="e">
        <f>IF(ISNUMBER(Regressions!R68),ROUND(Regressions!R68, 1), NA())</f>
        <v>#N/A</v>
      </c>
      <c r="Q58" s="350" t="e">
        <f>IF(ISNUMBER(Regressions!S68),ROUND(Regressions!S68, 1), NA())</f>
        <v>#N/A</v>
      </c>
      <c r="R58" s="346" t="e">
        <f>IF(ISNUMBER(Regressions!T68),ROUND(Regressions!T68, 1), NA())</f>
        <v>#N/A</v>
      </c>
      <c r="S58" s="347" t="e">
        <f>IF(ISNUMBER(Regressions!U68),ROUND(Regressions!U68, 1), NA())</f>
        <v>#N/A</v>
      </c>
    </row>
    <row r="59" spans="1:19" hidden="1" x14ac:dyDescent="0.2">
      <c r="A59" s="324" t="str">
        <f ca="1">+Introduction!$C$7</f>
        <v>Estonia</v>
      </c>
      <c r="B59" s="325">
        <f>IF(ISBLANK(Regressions!B69), " ", Regressions!B69)</f>
        <v>2024</v>
      </c>
      <c r="C59" s="324" t="str">
        <f ca="1">HLOOKUP(Introduction!$G$4,nametranslations,26,FALSE)</f>
        <v>Urban</v>
      </c>
      <c r="D59" s="327" t="str">
        <f>IF(ISBLANK(Regressions!D69), " ", Regressions!D69)</f>
        <v xml:space="preserve"> </v>
      </c>
      <c r="E59" s="328" t="e">
        <f>IF(ISNUMBER(Regressions!E69),ROUND(Regressions!E69, 1), NA())</f>
        <v>#N/A</v>
      </c>
      <c r="F59" s="329" t="e">
        <f>IF(ISNUMBER(Regressions!F69),ROUND(Regressions!F69, 1), NA())</f>
        <v>#N/A</v>
      </c>
      <c r="G59" s="330" t="e">
        <f>IF(ISNUMBER(Regressions!G69),ROUND(Regressions!G69, 1), NA())</f>
        <v>#N/A</v>
      </c>
      <c r="H59" s="331" t="e">
        <f>IF(ISNUMBER(Regressions!H69),ROUND(Regressions!H69, 1), NA())</f>
        <v>#N/A</v>
      </c>
      <c r="I59" s="332" t="e">
        <f>IF(ISNUMBER(Regressions!I69),ROUND(Regressions!I69, 1), NA())</f>
        <v>#N/A</v>
      </c>
      <c r="J59" s="333" t="e">
        <f>IF(ISNUMBER(Regressions!K69),ROUND(Regressions!K69, 1), NA())</f>
        <v>#N/A</v>
      </c>
      <c r="K59" s="329" t="e">
        <f>IF(ISNUMBER(Regressions!L69),ROUND(Regressions!L69, 1), NA())</f>
        <v>#N/A</v>
      </c>
      <c r="L59" s="334" t="e">
        <f>IF(ISNUMBER(Regressions!M69),ROUND(Regressions!M69, 1), NA())</f>
        <v>#N/A</v>
      </c>
      <c r="M59" s="331" t="e">
        <f>IF(ISNUMBER(Regressions!N69),ROUND(Regressions!N69, 1), NA())</f>
        <v>#N/A</v>
      </c>
      <c r="N59" s="332" t="e">
        <f>IF(ISNUMBER(Regressions!O69),ROUND(Regressions!O69, 1), NA())</f>
        <v>#N/A</v>
      </c>
      <c r="O59" s="333" t="e">
        <f>IF(ISNUMBER(Regressions!Q69),ROUND(Regressions!Q69, 1), NA())</f>
        <v>#N/A</v>
      </c>
      <c r="P59" s="329" t="e">
        <f>IF(ISNUMBER(Regressions!R69),ROUND(Regressions!R69, 1), NA())</f>
        <v>#N/A</v>
      </c>
      <c r="Q59" s="335" t="e">
        <f>IF(ISNUMBER(Regressions!S69),ROUND(Regressions!S69, 1), NA())</f>
        <v>#N/A</v>
      </c>
      <c r="R59" s="331" t="e">
        <f>IF(ISNUMBER(Regressions!T69),ROUND(Regressions!T69, 1), NA())</f>
        <v>#N/A</v>
      </c>
      <c r="S59" s="332" t="e">
        <f>IF(ISNUMBER(Regressions!U69),ROUND(Regressions!U69, 1), NA())</f>
        <v>#N/A</v>
      </c>
    </row>
    <row r="60" spans="1:19" hidden="1" x14ac:dyDescent="0.2">
      <c r="A60" s="324" t="str">
        <f ca="1">+Introduction!$C$7</f>
        <v>Estonia</v>
      </c>
      <c r="B60" s="325">
        <f>IF(ISBLANK(Regressions!B70), " ", Regressions!B70)</f>
        <v>2025</v>
      </c>
      <c r="C60" s="324" t="str">
        <f ca="1">HLOOKUP(Introduction!$G$4,nametranslations,26,FALSE)</f>
        <v>Urban</v>
      </c>
      <c r="D60" s="327" t="str">
        <f>IF(ISBLANK(Regressions!D70), " ", Regressions!D70)</f>
        <v xml:space="preserve"> </v>
      </c>
      <c r="E60" s="328" t="e">
        <f>IF(ISNUMBER(Regressions!E70),ROUND(Regressions!E70, 1), NA())</f>
        <v>#N/A</v>
      </c>
      <c r="F60" s="329" t="e">
        <f>IF(ISNUMBER(Regressions!F70),ROUND(Regressions!F70, 1), NA())</f>
        <v>#N/A</v>
      </c>
      <c r="G60" s="330" t="e">
        <f>IF(ISNUMBER(Regressions!G70),ROUND(Regressions!G70, 1), NA())</f>
        <v>#N/A</v>
      </c>
      <c r="H60" s="331" t="e">
        <f>IF(ISNUMBER(Regressions!H70),ROUND(Regressions!H70, 1), NA())</f>
        <v>#N/A</v>
      </c>
      <c r="I60" s="332" t="e">
        <f>IF(ISNUMBER(Regressions!I70),ROUND(Regressions!I70, 1), NA())</f>
        <v>#N/A</v>
      </c>
      <c r="J60" s="333" t="e">
        <f>IF(ISNUMBER(Regressions!K70),ROUND(Regressions!K70, 1), NA())</f>
        <v>#N/A</v>
      </c>
      <c r="K60" s="329" t="e">
        <f>IF(ISNUMBER(Regressions!L70),ROUND(Regressions!L70, 1), NA())</f>
        <v>#N/A</v>
      </c>
      <c r="L60" s="334" t="e">
        <f>IF(ISNUMBER(Regressions!M70),ROUND(Regressions!M70, 1), NA())</f>
        <v>#N/A</v>
      </c>
      <c r="M60" s="331" t="e">
        <f>IF(ISNUMBER(Regressions!N70),ROUND(Regressions!N70, 1), NA())</f>
        <v>#N/A</v>
      </c>
      <c r="N60" s="332" t="e">
        <f>IF(ISNUMBER(Regressions!O70),ROUND(Regressions!O70, 1), NA())</f>
        <v>#N/A</v>
      </c>
      <c r="O60" s="333" t="e">
        <f>IF(ISNUMBER(Regressions!Q70),ROUND(Regressions!Q70, 1), NA())</f>
        <v>#N/A</v>
      </c>
      <c r="P60" s="329" t="e">
        <f>IF(ISNUMBER(Regressions!R70),ROUND(Regressions!R70, 1), NA())</f>
        <v>#N/A</v>
      </c>
      <c r="Q60" s="335" t="e">
        <f>IF(ISNUMBER(Regressions!S70),ROUND(Regressions!S70, 1), NA())</f>
        <v>#N/A</v>
      </c>
      <c r="R60" s="331" t="e">
        <f>IF(ISNUMBER(Regressions!T70),ROUND(Regressions!T70, 1), NA())</f>
        <v>#N/A</v>
      </c>
      <c r="S60" s="332" t="e">
        <f>IF(ISNUMBER(Regressions!U70),ROUND(Regressions!U70, 1), NA())</f>
        <v>#N/A</v>
      </c>
    </row>
    <row r="61" spans="1:19" hidden="1" x14ac:dyDescent="0.2">
      <c r="A61" s="324" t="str">
        <f ca="1">+Introduction!$C$7</f>
        <v>Estonia</v>
      </c>
      <c r="B61" s="325">
        <f>IF(ISBLANK(Regressions!B71), " ", Regressions!B71)</f>
        <v>2026</v>
      </c>
      <c r="C61" s="324" t="str">
        <f ca="1">HLOOKUP(Introduction!$G$4,nametranslations,26,FALSE)</f>
        <v>Urban</v>
      </c>
      <c r="D61" s="327" t="str">
        <f>IF(ISBLANK(Regressions!D71), " ", Regressions!D71)</f>
        <v xml:space="preserve"> </v>
      </c>
      <c r="E61" s="328" t="e">
        <f>IF(ISNUMBER(Regressions!E71),ROUND(Regressions!E71, 1), NA())</f>
        <v>#N/A</v>
      </c>
      <c r="F61" s="329" t="e">
        <f>IF(ISNUMBER(Regressions!F71),ROUND(Regressions!F71, 1), NA())</f>
        <v>#N/A</v>
      </c>
      <c r="G61" s="330" t="e">
        <f>IF(ISNUMBER(Regressions!G71),ROUND(Regressions!G71, 1), NA())</f>
        <v>#N/A</v>
      </c>
      <c r="H61" s="331" t="e">
        <f>IF(ISNUMBER(Regressions!H71),ROUND(Regressions!H71, 1), NA())</f>
        <v>#N/A</v>
      </c>
      <c r="I61" s="332" t="e">
        <f>IF(ISNUMBER(Regressions!I71),ROUND(Regressions!I71, 1), NA())</f>
        <v>#N/A</v>
      </c>
      <c r="J61" s="333" t="e">
        <f>IF(ISNUMBER(Regressions!K71),ROUND(Regressions!K71, 1), NA())</f>
        <v>#N/A</v>
      </c>
      <c r="K61" s="329" t="e">
        <f>IF(ISNUMBER(Regressions!L71),ROUND(Regressions!L71, 1), NA())</f>
        <v>#N/A</v>
      </c>
      <c r="L61" s="334" t="e">
        <f>IF(ISNUMBER(Regressions!M71),ROUND(Regressions!M71, 1), NA())</f>
        <v>#N/A</v>
      </c>
      <c r="M61" s="331" t="e">
        <f>IF(ISNUMBER(Regressions!N71),ROUND(Regressions!N71, 1), NA())</f>
        <v>#N/A</v>
      </c>
      <c r="N61" s="332" t="e">
        <f>IF(ISNUMBER(Regressions!O71),ROUND(Regressions!O71, 1), NA())</f>
        <v>#N/A</v>
      </c>
      <c r="O61" s="333" t="e">
        <f>IF(ISNUMBER(Regressions!Q71),ROUND(Regressions!Q71, 1), NA())</f>
        <v>#N/A</v>
      </c>
      <c r="P61" s="329" t="e">
        <f>IF(ISNUMBER(Regressions!R71),ROUND(Regressions!R71, 1), NA())</f>
        <v>#N/A</v>
      </c>
      <c r="Q61" s="335" t="e">
        <f>IF(ISNUMBER(Regressions!S71),ROUND(Regressions!S71, 1), NA())</f>
        <v>#N/A</v>
      </c>
      <c r="R61" s="331" t="e">
        <f>IF(ISNUMBER(Regressions!T71),ROUND(Regressions!T71, 1), NA())</f>
        <v>#N/A</v>
      </c>
      <c r="S61" s="332" t="e">
        <f>IF(ISNUMBER(Regressions!U71),ROUND(Regressions!U71, 1), NA())</f>
        <v>#N/A</v>
      </c>
    </row>
    <row r="62" spans="1:19" hidden="1" x14ac:dyDescent="0.2">
      <c r="A62" s="324" t="str">
        <f ca="1">+Introduction!$C$7</f>
        <v>Estonia</v>
      </c>
      <c r="B62" s="325">
        <f>IF(ISBLANK(Regressions!B72), " ", Regressions!B72)</f>
        <v>2027</v>
      </c>
      <c r="C62" s="324" t="str">
        <f ca="1">HLOOKUP(Introduction!$G$4,nametranslations,26,FALSE)</f>
        <v>Urban</v>
      </c>
      <c r="D62" s="327" t="str">
        <f>IF(ISBLANK(Regressions!D72), " ", Regressions!D72)</f>
        <v xml:space="preserve"> </v>
      </c>
      <c r="E62" s="328" t="e">
        <f>IF(ISNUMBER(Regressions!E72),ROUND(Regressions!E72, 1), NA())</f>
        <v>#N/A</v>
      </c>
      <c r="F62" s="329" t="e">
        <f>IF(ISNUMBER(Regressions!F72),ROUND(Regressions!F72, 1), NA())</f>
        <v>#N/A</v>
      </c>
      <c r="G62" s="330" t="e">
        <f>IF(ISNUMBER(Regressions!G72),ROUND(Regressions!G72, 1), NA())</f>
        <v>#N/A</v>
      </c>
      <c r="H62" s="331" t="e">
        <f>IF(ISNUMBER(Regressions!H72),ROUND(Regressions!H72, 1), NA())</f>
        <v>#N/A</v>
      </c>
      <c r="I62" s="332" t="e">
        <f>IF(ISNUMBER(Regressions!I72),ROUND(Regressions!I72, 1), NA())</f>
        <v>#N/A</v>
      </c>
      <c r="J62" s="333" t="e">
        <f>IF(ISNUMBER(Regressions!K72),ROUND(Regressions!K72, 1), NA())</f>
        <v>#N/A</v>
      </c>
      <c r="K62" s="329" t="e">
        <f>IF(ISNUMBER(Regressions!L72),ROUND(Regressions!L72, 1), NA())</f>
        <v>#N/A</v>
      </c>
      <c r="L62" s="334" t="e">
        <f>IF(ISNUMBER(Regressions!M72),ROUND(Regressions!M72, 1), NA())</f>
        <v>#N/A</v>
      </c>
      <c r="M62" s="331" t="e">
        <f>IF(ISNUMBER(Regressions!N72),ROUND(Regressions!N72, 1), NA())</f>
        <v>#N/A</v>
      </c>
      <c r="N62" s="332" t="e">
        <f>IF(ISNUMBER(Regressions!O72),ROUND(Regressions!O72, 1), NA())</f>
        <v>#N/A</v>
      </c>
      <c r="O62" s="333" t="e">
        <f>IF(ISNUMBER(Regressions!Q72),ROUND(Regressions!Q72, 1), NA())</f>
        <v>#N/A</v>
      </c>
      <c r="P62" s="329" t="e">
        <f>IF(ISNUMBER(Regressions!R72),ROUND(Regressions!R72, 1), NA())</f>
        <v>#N/A</v>
      </c>
      <c r="Q62" s="335" t="e">
        <f>IF(ISNUMBER(Regressions!S72),ROUND(Regressions!S72, 1), NA())</f>
        <v>#N/A</v>
      </c>
      <c r="R62" s="331" t="e">
        <f>IF(ISNUMBER(Regressions!T72),ROUND(Regressions!T72, 1), NA())</f>
        <v>#N/A</v>
      </c>
      <c r="S62" s="332" t="e">
        <f>IF(ISNUMBER(Regressions!U72),ROUND(Regressions!U72, 1), NA())</f>
        <v>#N/A</v>
      </c>
    </row>
    <row r="63" spans="1:19" hidden="1" x14ac:dyDescent="0.2">
      <c r="A63" s="324" t="str">
        <f ca="1">+Introduction!$C$7</f>
        <v>Estonia</v>
      </c>
      <c r="B63" s="325">
        <f>IF(ISBLANK(Regressions!B73), " ", Regressions!B73)</f>
        <v>2028</v>
      </c>
      <c r="C63" s="324" t="str">
        <f ca="1">HLOOKUP(Introduction!$G$4,nametranslations,26,FALSE)</f>
        <v>Urban</v>
      </c>
      <c r="D63" s="327" t="str">
        <f>IF(ISBLANK(Regressions!D73), " ", Regressions!D73)</f>
        <v xml:space="preserve"> </v>
      </c>
      <c r="E63" s="328" t="e">
        <f>IF(ISNUMBER(Regressions!E73),ROUND(Regressions!E73, 1), NA())</f>
        <v>#N/A</v>
      </c>
      <c r="F63" s="329" t="e">
        <f>IF(ISNUMBER(Regressions!F73),ROUND(Regressions!F73, 1), NA())</f>
        <v>#N/A</v>
      </c>
      <c r="G63" s="330" t="e">
        <f>IF(ISNUMBER(Regressions!G73),ROUND(Regressions!G73, 1), NA())</f>
        <v>#N/A</v>
      </c>
      <c r="H63" s="331" t="e">
        <f>IF(ISNUMBER(Regressions!H73),ROUND(Regressions!H73, 1), NA())</f>
        <v>#N/A</v>
      </c>
      <c r="I63" s="332" t="e">
        <f>IF(ISNUMBER(Regressions!I73),ROUND(Regressions!I73, 1), NA())</f>
        <v>#N/A</v>
      </c>
      <c r="J63" s="333" t="e">
        <f>IF(ISNUMBER(Regressions!K73),ROUND(Regressions!K73, 1), NA())</f>
        <v>#N/A</v>
      </c>
      <c r="K63" s="329" t="e">
        <f>IF(ISNUMBER(Regressions!L73),ROUND(Regressions!L73, 1), NA())</f>
        <v>#N/A</v>
      </c>
      <c r="L63" s="334" t="e">
        <f>IF(ISNUMBER(Regressions!M73),ROUND(Regressions!M73, 1), NA())</f>
        <v>#N/A</v>
      </c>
      <c r="M63" s="331" t="e">
        <f>IF(ISNUMBER(Regressions!N73),ROUND(Regressions!N73, 1), NA())</f>
        <v>#N/A</v>
      </c>
      <c r="N63" s="332" t="e">
        <f>IF(ISNUMBER(Regressions!O73),ROUND(Regressions!O73, 1), NA())</f>
        <v>#N/A</v>
      </c>
      <c r="O63" s="333" t="e">
        <f>IF(ISNUMBER(Regressions!Q73),ROUND(Regressions!Q73, 1), NA())</f>
        <v>#N/A</v>
      </c>
      <c r="P63" s="329" t="e">
        <f>IF(ISNUMBER(Regressions!R73),ROUND(Regressions!R73, 1), NA())</f>
        <v>#N/A</v>
      </c>
      <c r="Q63" s="335" t="e">
        <f>IF(ISNUMBER(Regressions!S73),ROUND(Regressions!S73, 1), NA())</f>
        <v>#N/A</v>
      </c>
      <c r="R63" s="331" t="e">
        <f>IF(ISNUMBER(Regressions!T73),ROUND(Regressions!T73, 1), NA())</f>
        <v>#N/A</v>
      </c>
      <c r="S63" s="332" t="e">
        <f>IF(ISNUMBER(Regressions!U73),ROUND(Regressions!U73, 1), NA())</f>
        <v>#N/A</v>
      </c>
    </row>
    <row r="64" spans="1:19" hidden="1" x14ac:dyDescent="0.2">
      <c r="A64" s="324" t="str">
        <f ca="1">+Introduction!$C$7</f>
        <v>Estonia</v>
      </c>
      <c r="B64" s="325">
        <f>IF(ISBLANK(Regressions!B74), " ", Regressions!B74)</f>
        <v>2029</v>
      </c>
      <c r="C64" s="324" t="str">
        <f ca="1">HLOOKUP(Introduction!$G$4,nametranslations,26,FALSE)</f>
        <v>Urban</v>
      </c>
      <c r="D64" s="327" t="str">
        <f>IF(ISBLANK(Regressions!D74), " ", Regressions!D74)</f>
        <v xml:space="preserve"> </v>
      </c>
      <c r="E64" s="328" t="e">
        <f>IF(ISNUMBER(Regressions!E74),ROUND(Regressions!E74, 1), NA())</f>
        <v>#N/A</v>
      </c>
      <c r="F64" s="329" t="e">
        <f>IF(ISNUMBER(Regressions!F74),ROUND(Regressions!F74, 1), NA())</f>
        <v>#N/A</v>
      </c>
      <c r="G64" s="330" t="e">
        <f>IF(ISNUMBER(Regressions!G74),ROUND(Regressions!G74, 1), NA())</f>
        <v>#N/A</v>
      </c>
      <c r="H64" s="331" t="e">
        <f>IF(ISNUMBER(Regressions!H74),ROUND(Regressions!H74, 1), NA())</f>
        <v>#N/A</v>
      </c>
      <c r="I64" s="332" t="e">
        <f>IF(ISNUMBER(Regressions!I74),ROUND(Regressions!I74, 1), NA())</f>
        <v>#N/A</v>
      </c>
      <c r="J64" s="333" t="e">
        <f>IF(ISNUMBER(Regressions!K74),ROUND(Regressions!K74, 1), NA())</f>
        <v>#N/A</v>
      </c>
      <c r="K64" s="329" t="e">
        <f>IF(ISNUMBER(Regressions!L74),ROUND(Regressions!L74, 1), NA())</f>
        <v>#N/A</v>
      </c>
      <c r="L64" s="334" t="e">
        <f>IF(ISNUMBER(Regressions!M74),ROUND(Regressions!M74, 1), NA())</f>
        <v>#N/A</v>
      </c>
      <c r="M64" s="331" t="e">
        <f>IF(ISNUMBER(Regressions!N74),ROUND(Regressions!N74, 1), NA())</f>
        <v>#N/A</v>
      </c>
      <c r="N64" s="332" t="e">
        <f>IF(ISNUMBER(Regressions!O74),ROUND(Regressions!O74, 1), NA())</f>
        <v>#N/A</v>
      </c>
      <c r="O64" s="333" t="e">
        <f>IF(ISNUMBER(Regressions!Q74),ROUND(Regressions!Q74, 1), NA())</f>
        <v>#N/A</v>
      </c>
      <c r="P64" s="329" t="e">
        <f>IF(ISNUMBER(Regressions!R74),ROUND(Regressions!R74, 1), NA())</f>
        <v>#N/A</v>
      </c>
      <c r="Q64" s="335" t="e">
        <f>IF(ISNUMBER(Regressions!S74),ROUND(Regressions!S74, 1), NA())</f>
        <v>#N/A</v>
      </c>
      <c r="R64" s="331" t="e">
        <f>IF(ISNUMBER(Regressions!T74),ROUND(Regressions!T74, 1), NA())</f>
        <v>#N/A</v>
      </c>
      <c r="S64" s="332" t="e">
        <f>IF(ISNUMBER(Regressions!U74),ROUND(Regressions!U74, 1), NA())</f>
        <v>#N/A</v>
      </c>
    </row>
    <row r="65" spans="1:19" hidden="1" x14ac:dyDescent="0.2">
      <c r="A65" s="324" t="str">
        <f ca="1">+Introduction!$C$7</f>
        <v>Estonia</v>
      </c>
      <c r="B65" s="325">
        <f>IF(ISBLANK(Regressions!B75), " ", Regressions!B75)</f>
        <v>2030</v>
      </c>
      <c r="C65" s="324" t="str">
        <f ca="1">HLOOKUP(Introduction!$G$4,nametranslations,26,FALSE)</f>
        <v>Urban</v>
      </c>
      <c r="D65" s="327" t="str">
        <f>IF(ISBLANK(Regressions!D75), " ", Regressions!D75)</f>
        <v xml:space="preserve"> </v>
      </c>
      <c r="E65" s="328" t="e">
        <f>IF(ISNUMBER(Regressions!E75),ROUND(Regressions!E75, 1), NA())</f>
        <v>#N/A</v>
      </c>
      <c r="F65" s="329" t="e">
        <f>IF(ISNUMBER(Regressions!F75),ROUND(Regressions!F75, 1), NA())</f>
        <v>#N/A</v>
      </c>
      <c r="G65" s="330" t="e">
        <f>IF(ISNUMBER(Regressions!G75),ROUND(Regressions!G75, 1), NA())</f>
        <v>#N/A</v>
      </c>
      <c r="H65" s="331" t="e">
        <f>IF(ISNUMBER(Regressions!H75),ROUND(Regressions!H75, 1), NA())</f>
        <v>#N/A</v>
      </c>
      <c r="I65" s="332" t="e">
        <f>IF(ISNUMBER(Regressions!I75),ROUND(Regressions!I75, 1), NA())</f>
        <v>#N/A</v>
      </c>
      <c r="J65" s="333" t="e">
        <f>IF(ISNUMBER(Regressions!K75),ROUND(Regressions!K75, 1), NA())</f>
        <v>#N/A</v>
      </c>
      <c r="K65" s="329" t="e">
        <f>IF(ISNUMBER(Regressions!L75),ROUND(Regressions!L75, 1), NA())</f>
        <v>#N/A</v>
      </c>
      <c r="L65" s="334" t="e">
        <f>IF(ISNUMBER(Regressions!M75),ROUND(Regressions!M75, 1), NA())</f>
        <v>#N/A</v>
      </c>
      <c r="M65" s="331" t="e">
        <f>IF(ISNUMBER(Regressions!N75),ROUND(Regressions!N75, 1), NA())</f>
        <v>#N/A</v>
      </c>
      <c r="N65" s="332" t="e">
        <f>IF(ISNUMBER(Regressions!O75),ROUND(Regressions!O75, 1), NA())</f>
        <v>#N/A</v>
      </c>
      <c r="O65" s="333" t="e">
        <f>IF(ISNUMBER(Regressions!Q75),ROUND(Regressions!Q75, 1), NA())</f>
        <v>#N/A</v>
      </c>
      <c r="P65" s="329" t="e">
        <f>IF(ISNUMBER(Regressions!R75),ROUND(Regressions!R75, 1), NA())</f>
        <v>#N/A</v>
      </c>
      <c r="Q65" s="335" t="e">
        <f>IF(ISNUMBER(Regressions!S75),ROUND(Regressions!S75, 1), NA())</f>
        <v>#N/A</v>
      </c>
      <c r="R65" s="331" t="e">
        <f>IF(ISNUMBER(Regressions!T75),ROUND(Regressions!T75, 1), NA())</f>
        <v>#N/A</v>
      </c>
      <c r="S65" s="332" t="e">
        <f>IF(ISNUMBER(Regressions!U75),ROUND(Regressions!U75, 1), NA())</f>
        <v>#N/A</v>
      </c>
    </row>
    <row r="66" spans="1:19" x14ac:dyDescent="0.2">
      <c r="A66" s="324" t="str">
        <f ca="1">+Introduction!$C$7</f>
        <v>Estonia</v>
      </c>
      <c r="B66" s="325">
        <f>IF(ISBLANK(Regressions!B76), " ", Regressions!B76)</f>
        <v>2000</v>
      </c>
      <c r="C66" s="324" t="str">
        <f ca="1">HLOOKUP(Introduction!$G$4,nametranslations,25,FALSE)</f>
        <v>Rural</v>
      </c>
      <c r="D66" s="327">
        <f>IF(ISBLANK(Regressions!D76), " ", Regressions!D76)</f>
        <v>90615.593594360354</v>
      </c>
      <c r="E66" s="328" t="e">
        <f>IF(ISNUMBER(Regressions!E76),ROUND(Regressions!E76, 1), NA())</f>
        <v>#N/A</v>
      </c>
      <c r="F66" s="329" t="e">
        <f>IF(ISNUMBER(Regressions!F76),ROUND(Regressions!F76, 1), NA())</f>
        <v>#N/A</v>
      </c>
      <c r="G66" s="330" t="e">
        <f>IF(ISNUMBER(Regressions!G76),ROUND(Regressions!G76, 1), NA())</f>
        <v>#N/A</v>
      </c>
      <c r="H66" s="331" t="e">
        <f>IF(ISNUMBER(Regressions!H76),ROUND(Regressions!H76, 1), NA())</f>
        <v>#N/A</v>
      </c>
      <c r="I66" s="332" t="e">
        <f>IF(ISNUMBER(Regressions!I76),ROUND(Regressions!I76, 1), NA())</f>
        <v>#N/A</v>
      </c>
      <c r="J66" s="333" t="e">
        <f>IF(ISNUMBER(Regressions!K76),ROUND(Regressions!K76, 1), NA())</f>
        <v>#N/A</v>
      </c>
      <c r="K66" s="329" t="e">
        <f>IF(ISNUMBER(Regressions!L76),ROUND(Regressions!L76, 1), NA())</f>
        <v>#N/A</v>
      </c>
      <c r="L66" s="334" t="e">
        <f>IF(ISNUMBER(Regressions!M76),ROUND(Regressions!M76, 1), NA())</f>
        <v>#N/A</v>
      </c>
      <c r="M66" s="331" t="e">
        <f>IF(ISNUMBER(Regressions!N76),ROUND(Regressions!N76, 1), NA())</f>
        <v>#N/A</v>
      </c>
      <c r="N66" s="332" t="e">
        <f>IF(ISNUMBER(Regressions!O76),ROUND(Regressions!O76, 1), NA())</f>
        <v>#N/A</v>
      </c>
      <c r="O66" s="333" t="e">
        <f>IF(ISNUMBER(Regressions!Q76),ROUND(Regressions!Q76, 1), NA())</f>
        <v>#N/A</v>
      </c>
      <c r="P66" s="329" t="e">
        <f>IF(ISNUMBER(Regressions!R76),ROUND(Regressions!R76, 1), NA())</f>
        <v>#N/A</v>
      </c>
      <c r="Q66" s="335" t="e">
        <f>IF(ISNUMBER(Regressions!S76),ROUND(Regressions!S76, 1), NA())</f>
        <v>#N/A</v>
      </c>
      <c r="R66" s="331" t="e">
        <f>IF(ISNUMBER(Regressions!T76),ROUND(Regressions!T76, 1), NA())</f>
        <v>#N/A</v>
      </c>
      <c r="S66" s="332" t="e">
        <f>IF(ISNUMBER(Regressions!U76),ROUND(Regressions!U76, 1), NA())</f>
        <v>#N/A</v>
      </c>
    </row>
    <row r="67" spans="1:19" x14ac:dyDescent="0.2">
      <c r="A67" s="324" t="str">
        <f ca="1">+Introduction!$C$7</f>
        <v>Estonia</v>
      </c>
      <c r="B67" s="325">
        <f>IF(ISBLANK(Regressions!B77), " ", Regressions!B77)</f>
        <v>2001</v>
      </c>
      <c r="C67" s="324" t="str">
        <f ca="1">HLOOKUP(Introduction!$G$4,nametranslations,25,FALSE)</f>
        <v>Rural</v>
      </c>
      <c r="D67" s="327">
        <f>IF(ISBLANK(Regressions!D77), " ", Regressions!D77)</f>
        <v>88250.862881469715</v>
      </c>
      <c r="E67" s="328" t="e">
        <f>IF(ISNUMBER(Regressions!E77),ROUND(Regressions!E77, 1), NA())</f>
        <v>#N/A</v>
      </c>
      <c r="F67" s="329" t="e">
        <f>IF(ISNUMBER(Regressions!F77),ROUND(Regressions!F77, 1), NA())</f>
        <v>#N/A</v>
      </c>
      <c r="G67" s="330" t="e">
        <f>IF(ISNUMBER(Regressions!G77),ROUND(Regressions!G77, 1), NA())</f>
        <v>#N/A</v>
      </c>
      <c r="H67" s="331" t="e">
        <f>IF(ISNUMBER(Regressions!H77),ROUND(Regressions!H77, 1), NA())</f>
        <v>#N/A</v>
      </c>
      <c r="I67" s="332" t="e">
        <f>IF(ISNUMBER(Regressions!I77),ROUND(Regressions!I77, 1), NA())</f>
        <v>#N/A</v>
      </c>
      <c r="J67" s="333" t="e">
        <f>IF(ISNUMBER(Regressions!K77),ROUND(Regressions!K77, 1), NA())</f>
        <v>#N/A</v>
      </c>
      <c r="K67" s="329" t="e">
        <f>IF(ISNUMBER(Regressions!L77),ROUND(Regressions!L77, 1), NA())</f>
        <v>#N/A</v>
      </c>
      <c r="L67" s="334" t="e">
        <f>IF(ISNUMBER(Regressions!M77),ROUND(Regressions!M77, 1), NA())</f>
        <v>#N/A</v>
      </c>
      <c r="M67" s="331" t="e">
        <f>IF(ISNUMBER(Regressions!N77),ROUND(Regressions!N77, 1), NA())</f>
        <v>#N/A</v>
      </c>
      <c r="N67" s="332" t="e">
        <f>IF(ISNUMBER(Regressions!O77),ROUND(Regressions!O77, 1), NA())</f>
        <v>#N/A</v>
      </c>
      <c r="O67" s="333" t="e">
        <f>IF(ISNUMBER(Regressions!Q77),ROUND(Regressions!Q77, 1), NA())</f>
        <v>#N/A</v>
      </c>
      <c r="P67" s="329" t="e">
        <f>IF(ISNUMBER(Regressions!R77),ROUND(Regressions!R77, 1), NA())</f>
        <v>#N/A</v>
      </c>
      <c r="Q67" s="335" t="e">
        <f>IF(ISNUMBER(Regressions!S77),ROUND(Regressions!S77, 1), NA())</f>
        <v>#N/A</v>
      </c>
      <c r="R67" s="331" t="e">
        <f>IF(ISNUMBER(Regressions!T77),ROUND(Regressions!T77, 1), NA())</f>
        <v>#N/A</v>
      </c>
      <c r="S67" s="332" t="e">
        <f>IF(ISNUMBER(Regressions!U77),ROUND(Regressions!U77, 1), NA())</f>
        <v>#N/A</v>
      </c>
    </row>
    <row r="68" spans="1:19" x14ac:dyDescent="0.2">
      <c r="A68" s="324" t="str">
        <f ca="1">+Introduction!$C$7</f>
        <v>Estonia</v>
      </c>
      <c r="B68" s="325">
        <f>IF(ISBLANK(Regressions!B78), " ", Regressions!B78)</f>
        <v>2002</v>
      </c>
      <c r="C68" s="324" t="str">
        <f ca="1">HLOOKUP(Introduction!$G$4,nametranslations,25,FALSE)</f>
        <v>Rural</v>
      </c>
      <c r="D68" s="327">
        <f>IF(ISBLANK(Regressions!D78), " ", Regressions!D78)</f>
        <v>85783.405859374994</v>
      </c>
      <c r="E68" s="328" t="e">
        <f>IF(ISNUMBER(Regressions!E78),ROUND(Regressions!E78, 1), NA())</f>
        <v>#N/A</v>
      </c>
      <c r="F68" s="329" t="e">
        <f>IF(ISNUMBER(Regressions!F78),ROUND(Regressions!F78, 1), NA())</f>
        <v>#N/A</v>
      </c>
      <c r="G68" s="330" t="e">
        <f>IF(ISNUMBER(Regressions!G78),ROUND(Regressions!G78, 1), NA())</f>
        <v>#N/A</v>
      </c>
      <c r="H68" s="331" t="e">
        <f>IF(ISNUMBER(Regressions!H78),ROUND(Regressions!H78, 1), NA())</f>
        <v>#N/A</v>
      </c>
      <c r="I68" s="332" t="e">
        <f>IF(ISNUMBER(Regressions!I78),ROUND(Regressions!I78, 1), NA())</f>
        <v>#N/A</v>
      </c>
      <c r="J68" s="333" t="e">
        <f>IF(ISNUMBER(Regressions!K78),ROUND(Regressions!K78, 1), NA())</f>
        <v>#N/A</v>
      </c>
      <c r="K68" s="329" t="e">
        <f>IF(ISNUMBER(Regressions!L78),ROUND(Regressions!L78, 1), NA())</f>
        <v>#N/A</v>
      </c>
      <c r="L68" s="334" t="e">
        <f>IF(ISNUMBER(Regressions!M78),ROUND(Regressions!M78, 1), NA())</f>
        <v>#N/A</v>
      </c>
      <c r="M68" s="331" t="e">
        <f>IF(ISNUMBER(Regressions!N78),ROUND(Regressions!N78, 1), NA())</f>
        <v>#N/A</v>
      </c>
      <c r="N68" s="332" t="e">
        <f>IF(ISNUMBER(Regressions!O78),ROUND(Regressions!O78, 1), NA())</f>
        <v>#N/A</v>
      </c>
      <c r="O68" s="333" t="e">
        <f>IF(ISNUMBER(Regressions!Q78),ROUND(Regressions!Q78, 1), NA())</f>
        <v>#N/A</v>
      </c>
      <c r="P68" s="329" t="e">
        <f>IF(ISNUMBER(Regressions!R78),ROUND(Regressions!R78, 1), NA())</f>
        <v>#N/A</v>
      </c>
      <c r="Q68" s="335" t="e">
        <f>IF(ISNUMBER(Regressions!S78),ROUND(Regressions!S78, 1), NA())</f>
        <v>#N/A</v>
      </c>
      <c r="R68" s="331" t="e">
        <f>IF(ISNUMBER(Regressions!T78),ROUND(Regressions!T78, 1), NA())</f>
        <v>#N/A</v>
      </c>
      <c r="S68" s="332" t="e">
        <f>IF(ISNUMBER(Regressions!U78),ROUND(Regressions!U78, 1), NA())</f>
        <v>#N/A</v>
      </c>
    </row>
    <row r="69" spans="1:19" x14ac:dyDescent="0.2">
      <c r="A69" s="324" t="str">
        <f ca="1">+Introduction!$C$7</f>
        <v>Estonia</v>
      </c>
      <c r="B69" s="325">
        <f>IF(ISBLANK(Regressions!B79), " ", Regressions!B79)</f>
        <v>2003</v>
      </c>
      <c r="C69" s="324" t="str">
        <f ca="1">HLOOKUP(Introduction!$G$4,nametranslations,25,FALSE)</f>
        <v>Rural</v>
      </c>
      <c r="D69" s="327">
        <f>IF(ISBLANK(Regressions!D79), " ", Regressions!D79)</f>
        <v>83236.629359436032</v>
      </c>
      <c r="E69" s="328" t="e">
        <f>IF(ISNUMBER(Regressions!E79),ROUND(Regressions!E79, 1), NA())</f>
        <v>#N/A</v>
      </c>
      <c r="F69" s="329" t="e">
        <f>IF(ISNUMBER(Regressions!F79),ROUND(Regressions!F79, 1), NA())</f>
        <v>#N/A</v>
      </c>
      <c r="G69" s="330" t="e">
        <f>IF(ISNUMBER(Regressions!G79),ROUND(Regressions!G79, 1), NA())</f>
        <v>#N/A</v>
      </c>
      <c r="H69" s="331" t="e">
        <f>IF(ISNUMBER(Regressions!H79),ROUND(Regressions!H79, 1), NA())</f>
        <v>#N/A</v>
      </c>
      <c r="I69" s="332" t="e">
        <f>IF(ISNUMBER(Regressions!I79),ROUND(Regressions!I79, 1), NA())</f>
        <v>#N/A</v>
      </c>
      <c r="J69" s="333" t="e">
        <f>IF(ISNUMBER(Regressions!K79),ROUND(Regressions!K79, 1), NA())</f>
        <v>#N/A</v>
      </c>
      <c r="K69" s="329" t="e">
        <f>IF(ISNUMBER(Regressions!L79),ROUND(Regressions!L79, 1), NA())</f>
        <v>#N/A</v>
      </c>
      <c r="L69" s="334" t="e">
        <f>IF(ISNUMBER(Regressions!M79),ROUND(Regressions!M79, 1), NA())</f>
        <v>#N/A</v>
      </c>
      <c r="M69" s="331" t="e">
        <f>IF(ISNUMBER(Regressions!N79),ROUND(Regressions!N79, 1), NA())</f>
        <v>#N/A</v>
      </c>
      <c r="N69" s="332" t="e">
        <f>IF(ISNUMBER(Regressions!O79),ROUND(Regressions!O79, 1), NA())</f>
        <v>#N/A</v>
      </c>
      <c r="O69" s="333" t="e">
        <f>IF(ISNUMBER(Regressions!Q79),ROUND(Regressions!Q79, 1), NA())</f>
        <v>#N/A</v>
      </c>
      <c r="P69" s="329" t="e">
        <f>IF(ISNUMBER(Regressions!R79),ROUND(Regressions!R79, 1), NA())</f>
        <v>#N/A</v>
      </c>
      <c r="Q69" s="335" t="e">
        <f>IF(ISNUMBER(Regressions!S79),ROUND(Regressions!S79, 1), NA())</f>
        <v>#N/A</v>
      </c>
      <c r="R69" s="331" t="e">
        <f>IF(ISNUMBER(Regressions!T79),ROUND(Regressions!T79, 1), NA())</f>
        <v>#N/A</v>
      </c>
      <c r="S69" s="332" t="e">
        <f>IF(ISNUMBER(Regressions!U79),ROUND(Regressions!U79, 1), NA())</f>
        <v>#N/A</v>
      </c>
    </row>
    <row r="70" spans="1:19" x14ac:dyDescent="0.2">
      <c r="A70" s="324" t="str">
        <f ca="1">+Introduction!$C$7</f>
        <v>Estonia</v>
      </c>
      <c r="B70" s="325">
        <f>IF(ISBLANK(Regressions!B80), " ", Regressions!B80)</f>
        <v>2004</v>
      </c>
      <c r="C70" s="324" t="str">
        <f ca="1">HLOOKUP(Introduction!$G$4,nametranslations,25,FALSE)</f>
        <v>Rural</v>
      </c>
      <c r="D70" s="327">
        <f>IF(ISBLANK(Regressions!D80), " ", Regressions!D80)</f>
        <v>80912.094268798828</v>
      </c>
      <c r="E70" s="328" t="e">
        <f>IF(ISNUMBER(Regressions!E80),ROUND(Regressions!E80, 1), NA())</f>
        <v>#N/A</v>
      </c>
      <c r="F70" s="329" t="e">
        <f>IF(ISNUMBER(Regressions!F80),ROUND(Regressions!F80, 1), NA())</f>
        <v>#N/A</v>
      </c>
      <c r="G70" s="330" t="e">
        <f>IF(ISNUMBER(Regressions!G80),ROUND(Regressions!G80, 1), NA())</f>
        <v>#N/A</v>
      </c>
      <c r="H70" s="331" t="e">
        <f>IF(ISNUMBER(Regressions!H80),ROUND(Regressions!H80, 1), NA())</f>
        <v>#N/A</v>
      </c>
      <c r="I70" s="332" t="e">
        <f>IF(ISNUMBER(Regressions!I80),ROUND(Regressions!I80, 1), NA())</f>
        <v>#N/A</v>
      </c>
      <c r="J70" s="333" t="e">
        <f>IF(ISNUMBER(Regressions!K80),ROUND(Regressions!K80, 1), NA())</f>
        <v>#N/A</v>
      </c>
      <c r="K70" s="329" t="e">
        <f>IF(ISNUMBER(Regressions!L80),ROUND(Regressions!L80, 1), NA())</f>
        <v>#N/A</v>
      </c>
      <c r="L70" s="334" t="e">
        <f>IF(ISNUMBER(Regressions!M80),ROUND(Regressions!M80, 1), NA())</f>
        <v>#N/A</v>
      </c>
      <c r="M70" s="331" t="e">
        <f>IF(ISNUMBER(Regressions!N80),ROUND(Regressions!N80, 1), NA())</f>
        <v>#N/A</v>
      </c>
      <c r="N70" s="332" t="e">
        <f>IF(ISNUMBER(Regressions!O80),ROUND(Regressions!O80, 1), NA())</f>
        <v>#N/A</v>
      </c>
      <c r="O70" s="333" t="e">
        <f>IF(ISNUMBER(Regressions!Q80),ROUND(Regressions!Q80, 1), NA())</f>
        <v>#N/A</v>
      </c>
      <c r="P70" s="329" t="e">
        <f>IF(ISNUMBER(Regressions!R80),ROUND(Regressions!R80, 1), NA())</f>
        <v>#N/A</v>
      </c>
      <c r="Q70" s="335" t="e">
        <f>IF(ISNUMBER(Regressions!S80),ROUND(Regressions!S80, 1), NA())</f>
        <v>#N/A</v>
      </c>
      <c r="R70" s="331" t="e">
        <f>IF(ISNUMBER(Regressions!T80),ROUND(Regressions!T80, 1), NA())</f>
        <v>#N/A</v>
      </c>
      <c r="S70" s="332" t="e">
        <f>IF(ISNUMBER(Regressions!U80),ROUND(Regressions!U80, 1), NA())</f>
        <v>#N/A</v>
      </c>
    </row>
    <row r="71" spans="1:19" x14ac:dyDescent="0.2">
      <c r="A71" s="324" t="str">
        <f ca="1">+Introduction!$C$7</f>
        <v>Estonia</v>
      </c>
      <c r="B71" s="325">
        <f>IF(ISBLANK(Regressions!B81), " ", Regressions!B81)</f>
        <v>2005</v>
      </c>
      <c r="C71" s="324" t="str">
        <f ca="1">HLOOKUP(Introduction!$G$4,nametranslations,25,FALSE)</f>
        <v>Rural</v>
      </c>
      <c r="D71" s="327">
        <f>IF(ISBLANK(Regressions!D81), " ", Regressions!D81)</f>
        <v>78672.117964172372</v>
      </c>
      <c r="E71" s="328" t="e">
        <f>IF(ISNUMBER(Regressions!E81),ROUND(Regressions!E81, 1), NA())</f>
        <v>#N/A</v>
      </c>
      <c r="F71" s="329" t="e">
        <f>IF(ISNUMBER(Regressions!F81),ROUND(Regressions!F81, 1), NA())</f>
        <v>#N/A</v>
      </c>
      <c r="G71" s="330" t="e">
        <f>IF(ISNUMBER(Regressions!G81),ROUND(Regressions!G81, 1), NA())</f>
        <v>#N/A</v>
      </c>
      <c r="H71" s="331" t="e">
        <f>IF(ISNUMBER(Regressions!H81),ROUND(Regressions!H81, 1), NA())</f>
        <v>#N/A</v>
      </c>
      <c r="I71" s="332" t="e">
        <f>IF(ISNUMBER(Regressions!I81),ROUND(Regressions!I81, 1), NA())</f>
        <v>#N/A</v>
      </c>
      <c r="J71" s="333" t="e">
        <f>IF(ISNUMBER(Regressions!K81),ROUND(Regressions!K81, 1), NA())</f>
        <v>#N/A</v>
      </c>
      <c r="K71" s="329" t="e">
        <f>IF(ISNUMBER(Regressions!L81),ROUND(Regressions!L81, 1), NA())</f>
        <v>#N/A</v>
      </c>
      <c r="L71" s="334" t="e">
        <f>IF(ISNUMBER(Regressions!M81),ROUND(Regressions!M81, 1), NA())</f>
        <v>#N/A</v>
      </c>
      <c r="M71" s="331" t="e">
        <f>IF(ISNUMBER(Regressions!N81),ROUND(Regressions!N81, 1), NA())</f>
        <v>#N/A</v>
      </c>
      <c r="N71" s="332" t="e">
        <f>IF(ISNUMBER(Regressions!O81),ROUND(Regressions!O81, 1), NA())</f>
        <v>#N/A</v>
      </c>
      <c r="O71" s="333" t="e">
        <f>IF(ISNUMBER(Regressions!Q81),ROUND(Regressions!Q81, 1), NA())</f>
        <v>#N/A</v>
      </c>
      <c r="P71" s="329" t="e">
        <f>IF(ISNUMBER(Regressions!R81),ROUND(Regressions!R81, 1), NA())</f>
        <v>#N/A</v>
      </c>
      <c r="Q71" s="335" t="e">
        <f>IF(ISNUMBER(Regressions!S81),ROUND(Regressions!S81, 1), NA())</f>
        <v>#N/A</v>
      </c>
      <c r="R71" s="331" t="e">
        <f>IF(ISNUMBER(Regressions!T81),ROUND(Regressions!T81, 1), NA())</f>
        <v>#N/A</v>
      </c>
      <c r="S71" s="332" t="e">
        <f>IF(ISNUMBER(Regressions!U81),ROUND(Regressions!U81, 1), NA())</f>
        <v>#N/A</v>
      </c>
    </row>
    <row r="72" spans="1:19" x14ac:dyDescent="0.2">
      <c r="A72" s="324" t="str">
        <f ca="1">+Introduction!$C$7</f>
        <v>Estonia</v>
      </c>
      <c r="B72" s="325">
        <f>IF(ISBLANK(Regressions!B82), " ", Regressions!B82)</f>
        <v>2006</v>
      </c>
      <c r="C72" s="324" t="str">
        <f ca="1">HLOOKUP(Introduction!$G$4,nametranslations,25,FALSE)</f>
        <v>Rural</v>
      </c>
      <c r="D72" s="327">
        <f>IF(ISBLANK(Regressions!D82), " ", Regressions!D82)</f>
        <v>76463.92459945679</v>
      </c>
      <c r="E72" s="328" t="e">
        <f>IF(ISNUMBER(Regressions!E82),ROUND(Regressions!E82, 1), NA())</f>
        <v>#N/A</v>
      </c>
      <c r="F72" s="329" t="e">
        <f>IF(ISNUMBER(Regressions!F82),ROUND(Regressions!F82, 1), NA())</f>
        <v>#N/A</v>
      </c>
      <c r="G72" s="330" t="e">
        <f>IF(ISNUMBER(Regressions!G82),ROUND(Regressions!G82, 1), NA())</f>
        <v>#N/A</v>
      </c>
      <c r="H72" s="331" t="e">
        <f>IF(ISNUMBER(Regressions!H82),ROUND(Regressions!H82, 1), NA())</f>
        <v>#N/A</v>
      </c>
      <c r="I72" s="332" t="e">
        <f>IF(ISNUMBER(Regressions!I82),ROUND(Regressions!I82, 1), NA())</f>
        <v>#N/A</v>
      </c>
      <c r="J72" s="333" t="e">
        <f>IF(ISNUMBER(Regressions!K82),ROUND(Regressions!K82, 1), NA())</f>
        <v>#N/A</v>
      </c>
      <c r="K72" s="329" t="e">
        <f>IF(ISNUMBER(Regressions!L82),ROUND(Regressions!L82, 1), NA())</f>
        <v>#N/A</v>
      </c>
      <c r="L72" s="334" t="e">
        <f>IF(ISNUMBER(Regressions!M82),ROUND(Regressions!M82, 1), NA())</f>
        <v>#N/A</v>
      </c>
      <c r="M72" s="331" t="e">
        <f>IF(ISNUMBER(Regressions!N82),ROUND(Regressions!N82, 1), NA())</f>
        <v>#N/A</v>
      </c>
      <c r="N72" s="332" t="e">
        <f>IF(ISNUMBER(Regressions!O82),ROUND(Regressions!O82, 1), NA())</f>
        <v>#N/A</v>
      </c>
      <c r="O72" s="333" t="e">
        <f>IF(ISNUMBER(Regressions!Q82),ROUND(Regressions!Q82, 1), NA())</f>
        <v>#N/A</v>
      </c>
      <c r="P72" s="329" t="e">
        <f>IF(ISNUMBER(Regressions!R82),ROUND(Regressions!R82, 1), NA())</f>
        <v>#N/A</v>
      </c>
      <c r="Q72" s="335" t="e">
        <f>IF(ISNUMBER(Regressions!S82),ROUND(Regressions!S82, 1), NA())</f>
        <v>#N/A</v>
      </c>
      <c r="R72" s="331" t="e">
        <f>IF(ISNUMBER(Regressions!T82),ROUND(Regressions!T82, 1), NA())</f>
        <v>#N/A</v>
      </c>
      <c r="S72" s="332" t="e">
        <f>IF(ISNUMBER(Regressions!U82),ROUND(Regressions!U82, 1), NA())</f>
        <v>#N/A</v>
      </c>
    </row>
    <row r="73" spans="1:19" x14ac:dyDescent="0.2">
      <c r="A73" s="324" t="str">
        <f ca="1">+Introduction!$C$7</f>
        <v>Estonia</v>
      </c>
      <c r="B73" s="325">
        <f>IF(ISBLANK(Regressions!B83), " ", Regressions!B83)</f>
        <v>2007</v>
      </c>
      <c r="C73" s="324" t="str">
        <f ca="1">HLOOKUP(Introduction!$G$4,nametranslations,25,FALSE)</f>
        <v>Rural</v>
      </c>
      <c r="D73" s="327">
        <f>IF(ISBLANK(Regressions!D83), " ", Regressions!D83)</f>
        <v>73938.818433380118</v>
      </c>
      <c r="E73" s="328" t="e">
        <f>IF(ISNUMBER(Regressions!E83),ROUND(Regressions!E83, 1), NA())</f>
        <v>#N/A</v>
      </c>
      <c r="F73" s="329" t="e">
        <f>IF(ISNUMBER(Regressions!F83),ROUND(Regressions!F83, 1), NA())</f>
        <v>#N/A</v>
      </c>
      <c r="G73" s="330" t="e">
        <f>IF(ISNUMBER(Regressions!G83),ROUND(Regressions!G83, 1), NA())</f>
        <v>#N/A</v>
      </c>
      <c r="H73" s="331" t="e">
        <f>IF(ISNUMBER(Regressions!H83),ROUND(Regressions!H83, 1), NA())</f>
        <v>#N/A</v>
      </c>
      <c r="I73" s="332" t="e">
        <f>IF(ISNUMBER(Regressions!I83),ROUND(Regressions!I83, 1), NA())</f>
        <v>#N/A</v>
      </c>
      <c r="J73" s="333" t="e">
        <f>IF(ISNUMBER(Regressions!K83),ROUND(Regressions!K83, 1), NA())</f>
        <v>#N/A</v>
      </c>
      <c r="K73" s="329" t="e">
        <f>IF(ISNUMBER(Regressions!L83),ROUND(Regressions!L83, 1), NA())</f>
        <v>#N/A</v>
      </c>
      <c r="L73" s="334" t="e">
        <f>IF(ISNUMBER(Regressions!M83),ROUND(Regressions!M83, 1), NA())</f>
        <v>#N/A</v>
      </c>
      <c r="M73" s="331" t="e">
        <f>IF(ISNUMBER(Regressions!N83),ROUND(Regressions!N83, 1), NA())</f>
        <v>#N/A</v>
      </c>
      <c r="N73" s="332" t="e">
        <f>IF(ISNUMBER(Regressions!O83),ROUND(Regressions!O83, 1), NA())</f>
        <v>#N/A</v>
      </c>
      <c r="O73" s="333" t="e">
        <f>IF(ISNUMBER(Regressions!Q83),ROUND(Regressions!Q83, 1), NA())</f>
        <v>#N/A</v>
      </c>
      <c r="P73" s="329" t="e">
        <f>IF(ISNUMBER(Regressions!R83),ROUND(Regressions!R83, 1), NA())</f>
        <v>#N/A</v>
      </c>
      <c r="Q73" s="335" t="e">
        <f>IF(ISNUMBER(Regressions!S83),ROUND(Regressions!S83, 1), NA())</f>
        <v>#N/A</v>
      </c>
      <c r="R73" s="331" t="e">
        <f>IF(ISNUMBER(Regressions!T83),ROUND(Regressions!T83, 1), NA())</f>
        <v>#N/A</v>
      </c>
      <c r="S73" s="332" t="e">
        <f>IF(ISNUMBER(Regressions!U83),ROUND(Regressions!U83, 1), NA())</f>
        <v>#N/A</v>
      </c>
    </row>
    <row r="74" spans="1:19" x14ac:dyDescent="0.2">
      <c r="A74" s="324" t="str">
        <f ca="1">+Introduction!$C$7</f>
        <v>Estonia</v>
      </c>
      <c r="B74" s="325">
        <f>IF(ISBLANK(Regressions!B84), " ", Regressions!B84)</f>
        <v>2008</v>
      </c>
      <c r="C74" s="324" t="str">
        <f ca="1">HLOOKUP(Introduction!$G$4,nametranslations,25,FALSE)</f>
        <v>Rural</v>
      </c>
      <c r="D74" s="327">
        <f>IF(ISBLANK(Regressions!D84), " ", Regressions!D84)</f>
        <v>71773.606906127941</v>
      </c>
      <c r="E74" s="328" t="e">
        <f>IF(ISNUMBER(Regressions!E84),ROUND(Regressions!E84, 1), NA())</f>
        <v>#N/A</v>
      </c>
      <c r="F74" s="329" t="e">
        <f>IF(ISNUMBER(Regressions!F84),ROUND(Regressions!F84, 1), NA())</f>
        <v>#N/A</v>
      </c>
      <c r="G74" s="330" t="e">
        <f>IF(ISNUMBER(Regressions!G84),ROUND(Regressions!G84, 1), NA())</f>
        <v>#N/A</v>
      </c>
      <c r="H74" s="331" t="e">
        <f>IF(ISNUMBER(Regressions!H84),ROUND(Regressions!H84, 1), NA())</f>
        <v>#N/A</v>
      </c>
      <c r="I74" s="332" t="e">
        <f>IF(ISNUMBER(Regressions!I84),ROUND(Regressions!I84, 1), NA())</f>
        <v>#N/A</v>
      </c>
      <c r="J74" s="333" t="e">
        <f>IF(ISNUMBER(Regressions!K84),ROUND(Regressions!K84, 1), NA())</f>
        <v>#N/A</v>
      </c>
      <c r="K74" s="329" t="e">
        <f>IF(ISNUMBER(Regressions!L84),ROUND(Regressions!L84, 1), NA())</f>
        <v>#N/A</v>
      </c>
      <c r="L74" s="334" t="e">
        <f>IF(ISNUMBER(Regressions!M84),ROUND(Regressions!M84, 1), NA())</f>
        <v>#N/A</v>
      </c>
      <c r="M74" s="331" t="e">
        <f>IF(ISNUMBER(Regressions!N84),ROUND(Regressions!N84, 1), NA())</f>
        <v>#N/A</v>
      </c>
      <c r="N74" s="332" t="e">
        <f>IF(ISNUMBER(Regressions!O84),ROUND(Regressions!O84, 1), NA())</f>
        <v>#N/A</v>
      </c>
      <c r="O74" s="333" t="e">
        <f>IF(ISNUMBER(Regressions!Q84),ROUND(Regressions!Q84, 1), NA())</f>
        <v>#N/A</v>
      </c>
      <c r="P74" s="329" t="e">
        <f>IF(ISNUMBER(Regressions!R84),ROUND(Regressions!R84, 1), NA())</f>
        <v>#N/A</v>
      </c>
      <c r="Q74" s="335" t="e">
        <f>IF(ISNUMBER(Regressions!S84),ROUND(Regressions!S84, 1), NA())</f>
        <v>#N/A</v>
      </c>
      <c r="R74" s="331" t="e">
        <f>IF(ISNUMBER(Regressions!T84),ROUND(Regressions!T84, 1), NA())</f>
        <v>#N/A</v>
      </c>
      <c r="S74" s="332" t="e">
        <f>IF(ISNUMBER(Regressions!U84),ROUND(Regressions!U84, 1), NA())</f>
        <v>#N/A</v>
      </c>
    </row>
    <row r="75" spans="1:19" x14ac:dyDescent="0.2">
      <c r="A75" s="324" t="str">
        <f ca="1">+Introduction!$C$7</f>
        <v>Estonia</v>
      </c>
      <c r="B75" s="325">
        <f>IF(ISBLANK(Regressions!B85), " ", Regressions!B85)</f>
        <v>2009</v>
      </c>
      <c r="C75" s="324" t="str">
        <f ca="1">HLOOKUP(Introduction!$G$4,nametranslations,25,FALSE)</f>
        <v>Rural</v>
      </c>
      <c r="D75" s="327">
        <f>IF(ISBLANK(Regressions!D85), " ", Regressions!D85)</f>
        <v>69868.090839385986</v>
      </c>
      <c r="E75" s="328" t="e">
        <f>IF(ISNUMBER(Regressions!E85),ROUND(Regressions!E85, 1), NA())</f>
        <v>#N/A</v>
      </c>
      <c r="F75" s="329" t="e">
        <f>IF(ISNUMBER(Regressions!F85),ROUND(Regressions!F85, 1), NA())</f>
        <v>#N/A</v>
      </c>
      <c r="G75" s="330" t="e">
        <f>IF(ISNUMBER(Regressions!G85),ROUND(Regressions!G85, 1), NA())</f>
        <v>#N/A</v>
      </c>
      <c r="H75" s="331" t="e">
        <f>IF(ISNUMBER(Regressions!H85),ROUND(Regressions!H85, 1), NA())</f>
        <v>#N/A</v>
      </c>
      <c r="I75" s="332" t="e">
        <f>IF(ISNUMBER(Regressions!I85),ROUND(Regressions!I85, 1), NA())</f>
        <v>#N/A</v>
      </c>
      <c r="J75" s="333" t="e">
        <f>IF(ISNUMBER(Regressions!K85),ROUND(Regressions!K85, 1), NA())</f>
        <v>#N/A</v>
      </c>
      <c r="K75" s="329" t="e">
        <f>IF(ISNUMBER(Regressions!L85),ROUND(Regressions!L85, 1), NA())</f>
        <v>#N/A</v>
      </c>
      <c r="L75" s="334" t="e">
        <f>IF(ISNUMBER(Regressions!M85),ROUND(Regressions!M85, 1), NA())</f>
        <v>#N/A</v>
      </c>
      <c r="M75" s="331" t="e">
        <f>IF(ISNUMBER(Regressions!N85),ROUND(Regressions!N85, 1), NA())</f>
        <v>#N/A</v>
      </c>
      <c r="N75" s="332" t="e">
        <f>IF(ISNUMBER(Regressions!O85),ROUND(Regressions!O85, 1), NA())</f>
        <v>#N/A</v>
      </c>
      <c r="O75" s="333" t="e">
        <f>IF(ISNUMBER(Regressions!Q85),ROUND(Regressions!Q85, 1), NA())</f>
        <v>#N/A</v>
      </c>
      <c r="P75" s="329" t="e">
        <f>IF(ISNUMBER(Regressions!R85),ROUND(Regressions!R85, 1), NA())</f>
        <v>#N/A</v>
      </c>
      <c r="Q75" s="335" t="e">
        <f>IF(ISNUMBER(Regressions!S85),ROUND(Regressions!S85, 1), NA())</f>
        <v>#N/A</v>
      </c>
      <c r="R75" s="331" t="e">
        <f>IF(ISNUMBER(Regressions!T85),ROUND(Regressions!T85, 1), NA())</f>
        <v>#N/A</v>
      </c>
      <c r="S75" s="332" t="e">
        <f>IF(ISNUMBER(Regressions!U85),ROUND(Regressions!U85, 1), NA())</f>
        <v>#N/A</v>
      </c>
    </row>
    <row r="76" spans="1:19" x14ac:dyDescent="0.2">
      <c r="A76" s="324" t="str">
        <f ca="1">+Introduction!$C$7</f>
        <v>Estonia</v>
      </c>
      <c r="B76" s="325">
        <f>IF(ISBLANK(Regressions!B86), " ", Regressions!B86)</f>
        <v>2010</v>
      </c>
      <c r="C76" s="324" t="str">
        <f ca="1">HLOOKUP(Introduction!$G$4,nametranslations,25,FALSE)</f>
        <v>Rural</v>
      </c>
      <c r="D76" s="327">
        <f>IF(ISBLANK(Regressions!D86), " ", Regressions!D86)</f>
        <v>68540.465397644046</v>
      </c>
      <c r="E76" s="328" t="e">
        <f>IF(ISNUMBER(Regressions!E86),ROUND(Regressions!E86, 1), NA())</f>
        <v>#N/A</v>
      </c>
      <c r="F76" s="329" t="e">
        <f>IF(ISNUMBER(Regressions!F86),ROUND(Regressions!F86, 1), NA())</f>
        <v>#N/A</v>
      </c>
      <c r="G76" s="330" t="e">
        <f>IF(ISNUMBER(Regressions!G86),ROUND(Regressions!G86, 1), NA())</f>
        <v>#N/A</v>
      </c>
      <c r="H76" s="331" t="e">
        <f>IF(ISNUMBER(Regressions!H86),ROUND(Regressions!H86, 1), NA())</f>
        <v>#N/A</v>
      </c>
      <c r="I76" s="332" t="e">
        <f>IF(ISNUMBER(Regressions!I86),ROUND(Regressions!I86, 1), NA())</f>
        <v>#N/A</v>
      </c>
      <c r="J76" s="333" t="e">
        <f>IF(ISNUMBER(Regressions!K86),ROUND(Regressions!K86, 1), NA())</f>
        <v>#N/A</v>
      </c>
      <c r="K76" s="329" t="e">
        <f>IF(ISNUMBER(Regressions!L86),ROUND(Regressions!L86, 1), NA())</f>
        <v>#N/A</v>
      </c>
      <c r="L76" s="334" t="e">
        <f>IF(ISNUMBER(Regressions!M86),ROUND(Regressions!M86, 1), NA())</f>
        <v>#N/A</v>
      </c>
      <c r="M76" s="331" t="e">
        <f>IF(ISNUMBER(Regressions!N86),ROUND(Regressions!N86, 1), NA())</f>
        <v>#N/A</v>
      </c>
      <c r="N76" s="332" t="e">
        <f>IF(ISNUMBER(Regressions!O86),ROUND(Regressions!O86, 1), NA())</f>
        <v>#N/A</v>
      </c>
      <c r="O76" s="333" t="e">
        <f>IF(ISNUMBER(Regressions!Q86),ROUND(Regressions!Q86, 1), NA())</f>
        <v>#N/A</v>
      </c>
      <c r="P76" s="329" t="e">
        <f>IF(ISNUMBER(Regressions!R86),ROUND(Regressions!R86, 1), NA())</f>
        <v>#N/A</v>
      </c>
      <c r="Q76" s="335" t="e">
        <f>IF(ISNUMBER(Regressions!S86),ROUND(Regressions!S86, 1), NA())</f>
        <v>#N/A</v>
      </c>
      <c r="R76" s="331" t="e">
        <f>IF(ISNUMBER(Regressions!T86),ROUND(Regressions!T86, 1), NA())</f>
        <v>#N/A</v>
      </c>
      <c r="S76" s="332" t="e">
        <f>IF(ISNUMBER(Regressions!U86),ROUND(Regressions!U86, 1), NA())</f>
        <v>#N/A</v>
      </c>
    </row>
    <row r="77" spans="1:19" x14ac:dyDescent="0.2">
      <c r="A77" s="324" t="str">
        <f ca="1">+Introduction!$C$7</f>
        <v>Estonia</v>
      </c>
      <c r="B77" s="325">
        <f>IF(ISBLANK(Regressions!B87), " ", Regressions!B87)</f>
        <v>2011</v>
      </c>
      <c r="C77" s="324" t="str">
        <f ca="1">HLOOKUP(Introduction!$G$4,nametranslations,25,FALSE)</f>
        <v>Rural</v>
      </c>
      <c r="D77" s="327">
        <f>IF(ISBLANK(Regressions!D87), " ", Regressions!D87)</f>
        <v>68151.266790771479</v>
      </c>
      <c r="E77" s="328" t="e">
        <f>IF(ISNUMBER(Regressions!E87),ROUND(Regressions!E87, 1), NA())</f>
        <v>#N/A</v>
      </c>
      <c r="F77" s="329" t="e">
        <f>IF(ISNUMBER(Regressions!F87),ROUND(Regressions!F87, 1), NA())</f>
        <v>#N/A</v>
      </c>
      <c r="G77" s="330" t="e">
        <f>IF(ISNUMBER(Regressions!G87),ROUND(Regressions!G87, 1), NA())</f>
        <v>#N/A</v>
      </c>
      <c r="H77" s="331" t="e">
        <f>IF(ISNUMBER(Regressions!H87),ROUND(Regressions!H87, 1), NA())</f>
        <v>#N/A</v>
      </c>
      <c r="I77" s="332" t="e">
        <f>IF(ISNUMBER(Regressions!I87),ROUND(Regressions!I87, 1), NA())</f>
        <v>#N/A</v>
      </c>
      <c r="J77" s="333" t="e">
        <f>IF(ISNUMBER(Regressions!K87),ROUND(Regressions!K87, 1), NA())</f>
        <v>#N/A</v>
      </c>
      <c r="K77" s="329" t="e">
        <f>IF(ISNUMBER(Regressions!L87),ROUND(Regressions!L87, 1), NA())</f>
        <v>#N/A</v>
      </c>
      <c r="L77" s="334" t="e">
        <f>IF(ISNUMBER(Regressions!M87),ROUND(Regressions!M87, 1), NA())</f>
        <v>#N/A</v>
      </c>
      <c r="M77" s="331" t="e">
        <f>IF(ISNUMBER(Regressions!N87),ROUND(Regressions!N87, 1), NA())</f>
        <v>#N/A</v>
      </c>
      <c r="N77" s="332" t="e">
        <f>IF(ISNUMBER(Regressions!O87),ROUND(Regressions!O87, 1), NA())</f>
        <v>#N/A</v>
      </c>
      <c r="O77" s="333" t="e">
        <f>IF(ISNUMBER(Regressions!Q87),ROUND(Regressions!Q87, 1), NA())</f>
        <v>#N/A</v>
      </c>
      <c r="P77" s="329" t="e">
        <f>IF(ISNUMBER(Regressions!R87),ROUND(Regressions!R87, 1), NA())</f>
        <v>#N/A</v>
      </c>
      <c r="Q77" s="335" t="e">
        <f>IF(ISNUMBER(Regressions!S87),ROUND(Regressions!S87, 1), NA())</f>
        <v>#N/A</v>
      </c>
      <c r="R77" s="331" t="e">
        <f>IF(ISNUMBER(Regressions!T87),ROUND(Regressions!T87, 1), NA())</f>
        <v>#N/A</v>
      </c>
      <c r="S77" s="332" t="e">
        <f>IF(ISNUMBER(Regressions!U87),ROUND(Regressions!U87, 1), NA())</f>
        <v>#N/A</v>
      </c>
    </row>
    <row r="78" spans="1:19" x14ac:dyDescent="0.2">
      <c r="A78" s="324" t="str">
        <f ca="1">+Introduction!$C$7</f>
        <v>Estonia</v>
      </c>
      <c r="B78" s="325">
        <f>IF(ISBLANK(Regressions!B88), " ", Regressions!B88)</f>
        <v>2012</v>
      </c>
      <c r="C78" s="324" t="str">
        <f ca="1">HLOOKUP(Introduction!$G$4,nametranslations,25,FALSE)</f>
        <v>Rural</v>
      </c>
      <c r="D78" s="327">
        <f>IF(ISBLANK(Regressions!D88), " ", Regressions!D88)</f>
        <v>67740.116225585938</v>
      </c>
      <c r="E78" s="328" t="e">
        <f>IF(ISNUMBER(Regressions!E88),ROUND(Regressions!E88, 1), NA())</f>
        <v>#N/A</v>
      </c>
      <c r="F78" s="329" t="e">
        <f>IF(ISNUMBER(Regressions!F88),ROUND(Regressions!F88, 1), NA())</f>
        <v>#N/A</v>
      </c>
      <c r="G78" s="330" t="e">
        <f>IF(ISNUMBER(Regressions!G88),ROUND(Regressions!G88, 1), NA())</f>
        <v>#N/A</v>
      </c>
      <c r="H78" s="331" t="e">
        <f>IF(ISNUMBER(Regressions!H88),ROUND(Regressions!H88, 1), NA())</f>
        <v>#N/A</v>
      </c>
      <c r="I78" s="332" t="e">
        <f>IF(ISNUMBER(Regressions!I88),ROUND(Regressions!I88, 1), NA())</f>
        <v>#N/A</v>
      </c>
      <c r="J78" s="333" t="e">
        <f>IF(ISNUMBER(Regressions!K88),ROUND(Regressions!K88, 1), NA())</f>
        <v>#N/A</v>
      </c>
      <c r="K78" s="329" t="e">
        <f>IF(ISNUMBER(Regressions!L88),ROUND(Regressions!L88, 1), NA())</f>
        <v>#N/A</v>
      </c>
      <c r="L78" s="334" t="e">
        <f>IF(ISNUMBER(Regressions!M88),ROUND(Regressions!M88, 1), NA())</f>
        <v>#N/A</v>
      </c>
      <c r="M78" s="331" t="e">
        <f>IF(ISNUMBER(Regressions!N88),ROUND(Regressions!N88, 1), NA())</f>
        <v>#N/A</v>
      </c>
      <c r="N78" s="332" t="e">
        <f>IF(ISNUMBER(Regressions!O88),ROUND(Regressions!O88, 1), NA())</f>
        <v>#N/A</v>
      </c>
      <c r="O78" s="333" t="e">
        <f>IF(ISNUMBER(Regressions!Q88),ROUND(Regressions!Q88, 1), NA())</f>
        <v>#N/A</v>
      </c>
      <c r="P78" s="329" t="e">
        <f>IF(ISNUMBER(Regressions!R88),ROUND(Regressions!R88, 1), NA())</f>
        <v>#N/A</v>
      </c>
      <c r="Q78" s="335" t="e">
        <f>IF(ISNUMBER(Regressions!S88),ROUND(Regressions!S88, 1), NA())</f>
        <v>#N/A</v>
      </c>
      <c r="R78" s="331" t="e">
        <f>IF(ISNUMBER(Regressions!T88),ROUND(Regressions!T88, 1), NA())</f>
        <v>#N/A</v>
      </c>
      <c r="S78" s="332" t="e">
        <f>IF(ISNUMBER(Regressions!U88),ROUND(Regressions!U88, 1), NA())</f>
        <v>#N/A</v>
      </c>
    </row>
    <row r="79" spans="1:19" x14ac:dyDescent="0.2">
      <c r="A79" s="324" t="str">
        <f ca="1">+Introduction!$C$7</f>
        <v>Estonia</v>
      </c>
      <c r="B79" s="325">
        <f>IF(ISBLANK(Regressions!B89), " ", Regressions!B89)</f>
        <v>2013</v>
      </c>
      <c r="C79" s="324" t="str">
        <f ca="1">HLOOKUP(Introduction!$G$4,nametranslations,25,FALSE)</f>
        <v>Rural</v>
      </c>
      <c r="D79" s="327">
        <f>IF(ISBLANK(Regressions!D89), " ", Regressions!D89)</f>
        <v>67640.01202331543</v>
      </c>
      <c r="E79" s="328" t="e">
        <f>IF(ISNUMBER(Regressions!E89),ROUND(Regressions!E89, 1), NA())</f>
        <v>#N/A</v>
      </c>
      <c r="F79" s="329" t="e">
        <f>IF(ISNUMBER(Regressions!F89),ROUND(Regressions!F89, 1), NA())</f>
        <v>#N/A</v>
      </c>
      <c r="G79" s="330" t="e">
        <f>IF(ISNUMBER(Regressions!G89),ROUND(Regressions!G89, 1), NA())</f>
        <v>#N/A</v>
      </c>
      <c r="H79" s="331" t="e">
        <f>IF(ISNUMBER(Regressions!H89),ROUND(Regressions!H89, 1), NA())</f>
        <v>#N/A</v>
      </c>
      <c r="I79" s="332" t="e">
        <f>IF(ISNUMBER(Regressions!I89),ROUND(Regressions!I89, 1), NA())</f>
        <v>#N/A</v>
      </c>
      <c r="J79" s="333" t="e">
        <f>IF(ISNUMBER(Regressions!K89),ROUND(Regressions!K89, 1), NA())</f>
        <v>#N/A</v>
      </c>
      <c r="K79" s="329" t="e">
        <f>IF(ISNUMBER(Regressions!L89),ROUND(Regressions!L89, 1), NA())</f>
        <v>#N/A</v>
      </c>
      <c r="L79" s="334" t="e">
        <f>IF(ISNUMBER(Regressions!M89),ROUND(Regressions!M89, 1), NA())</f>
        <v>#N/A</v>
      </c>
      <c r="M79" s="331" t="e">
        <f>IF(ISNUMBER(Regressions!N89),ROUND(Regressions!N89, 1), NA())</f>
        <v>#N/A</v>
      </c>
      <c r="N79" s="332" t="e">
        <f>IF(ISNUMBER(Regressions!O89),ROUND(Regressions!O89, 1), NA())</f>
        <v>#N/A</v>
      </c>
      <c r="O79" s="333" t="e">
        <f>IF(ISNUMBER(Regressions!Q89),ROUND(Regressions!Q89, 1), NA())</f>
        <v>#N/A</v>
      </c>
      <c r="P79" s="329" t="e">
        <f>IF(ISNUMBER(Regressions!R89),ROUND(Regressions!R89, 1), NA())</f>
        <v>#N/A</v>
      </c>
      <c r="Q79" s="335" t="e">
        <f>IF(ISNUMBER(Regressions!S89),ROUND(Regressions!S89, 1), NA())</f>
        <v>#N/A</v>
      </c>
      <c r="R79" s="331" t="e">
        <f>IF(ISNUMBER(Regressions!T89),ROUND(Regressions!T89, 1), NA())</f>
        <v>#N/A</v>
      </c>
      <c r="S79" s="332" t="e">
        <f>IF(ISNUMBER(Regressions!U89),ROUND(Regressions!U89, 1), NA())</f>
        <v>#N/A</v>
      </c>
    </row>
    <row r="80" spans="1:19" x14ac:dyDescent="0.2">
      <c r="A80" s="324" t="str">
        <f ca="1">+Introduction!$C$7</f>
        <v>Estonia</v>
      </c>
      <c r="B80" s="325">
        <f>IF(ISBLANK(Regressions!B90), " ", Regressions!B90)</f>
        <v>2014</v>
      </c>
      <c r="C80" s="324" t="str">
        <f ca="1">HLOOKUP(Introduction!$G$4,nametranslations,25,FALSE)</f>
        <v>Rural</v>
      </c>
      <c r="D80" s="327">
        <f>IF(ISBLANK(Regressions!D90), " ", Regressions!D90)</f>
        <v>67888.480506896973</v>
      </c>
      <c r="E80" s="328" t="e">
        <f>IF(ISNUMBER(Regressions!E90),ROUND(Regressions!E90, 1), NA())</f>
        <v>#N/A</v>
      </c>
      <c r="F80" s="329" t="e">
        <f>IF(ISNUMBER(Regressions!F90),ROUND(Regressions!F90, 1), NA())</f>
        <v>#N/A</v>
      </c>
      <c r="G80" s="330" t="e">
        <f>IF(ISNUMBER(Regressions!G90),ROUND(Regressions!G90, 1), NA())</f>
        <v>#N/A</v>
      </c>
      <c r="H80" s="331" t="e">
        <f>IF(ISNUMBER(Regressions!H90),ROUND(Regressions!H90, 1), NA())</f>
        <v>#N/A</v>
      </c>
      <c r="I80" s="332" t="e">
        <f>IF(ISNUMBER(Regressions!I90),ROUND(Regressions!I90, 1), NA())</f>
        <v>#N/A</v>
      </c>
      <c r="J80" s="333" t="e">
        <f>IF(ISNUMBER(Regressions!K90),ROUND(Regressions!K90, 1), NA())</f>
        <v>#N/A</v>
      </c>
      <c r="K80" s="329" t="e">
        <f>IF(ISNUMBER(Regressions!L90),ROUND(Regressions!L90, 1), NA())</f>
        <v>#N/A</v>
      </c>
      <c r="L80" s="334" t="e">
        <f>IF(ISNUMBER(Regressions!M90),ROUND(Regressions!M90, 1), NA())</f>
        <v>#N/A</v>
      </c>
      <c r="M80" s="331" t="e">
        <f>IF(ISNUMBER(Regressions!N90),ROUND(Regressions!N90, 1), NA())</f>
        <v>#N/A</v>
      </c>
      <c r="N80" s="332" t="e">
        <f>IF(ISNUMBER(Regressions!O90),ROUND(Regressions!O90, 1), NA())</f>
        <v>#N/A</v>
      </c>
      <c r="O80" s="333" t="e">
        <f>IF(ISNUMBER(Regressions!Q90),ROUND(Regressions!Q90, 1), NA())</f>
        <v>#N/A</v>
      </c>
      <c r="P80" s="329" t="e">
        <f>IF(ISNUMBER(Regressions!R90),ROUND(Regressions!R90, 1), NA())</f>
        <v>#N/A</v>
      </c>
      <c r="Q80" s="335" t="e">
        <f>IF(ISNUMBER(Regressions!S90),ROUND(Regressions!S90, 1), NA())</f>
        <v>#N/A</v>
      </c>
      <c r="R80" s="331" t="e">
        <f>IF(ISNUMBER(Regressions!T90),ROUND(Regressions!T90, 1), NA())</f>
        <v>#N/A</v>
      </c>
      <c r="S80" s="332" t="e">
        <f>IF(ISNUMBER(Regressions!U90),ROUND(Regressions!U90, 1), NA())</f>
        <v>#N/A</v>
      </c>
    </row>
    <row r="81" spans="1:19" x14ac:dyDescent="0.2">
      <c r="A81" s="324" t="str">
        <f ca="1">+Introduction!$C$7</f>
        <v>Estonia</v>
      </c>
      <c r="B81" s="325">
        <f>IF(ISBLANK(Regressions!B91), " ", Regressions!B91)</f>
        <v>2015</v>
      </c>
      <c r="C81" s="324" t="str">
        <f ca="1">HLOOKUP(Introduction!$G$4,nametranslations,25,FALSE)</f>
        <v>Rural</v>
      </c>
      <c r="D81" s="327">
        <f>IF(ISBLANK(Regressions!D91), " ", Regressions!D91)</f>
        <v>68080.574570617668</v>
      </c>
      <c r="E81" s="328" t="e">
        <f>IF(ISNUMBER(Regressions!E91),ROUND(Regressions!E91, 1), NA())</f>
        <v>#N/A</v>
      </c>
      <c r="F81" s="329" t="e">
        <f>IF(ISNUMBER(Regressions!F91),ROUND(Regressions!F91, 1), NA())</f>
        <v>#N/A</v>
      </c>
      <c r="G81" s="330" t="e">
        <f>IF(ISNUMBER(Regressions!G91),ROUND(Regressions!G91, 1), NA())</f>
        <v>#N/A</v>
      </c>
      <c r="H81" s="331" t="e">
        <f>IF(ISNUMBER(Regressions!H91),ROUND(Regressions!H91, 1), NA())</f>
        <v>#N/A</v>
      </c>
      <c r="I81" s="332" t="e">
        <f>IF(ISNUMBER(Regressions!I91),ROUND(Regressions!I91, 1), NA())</f>
        <v>#N/A</v>
      </c>
      <c r="J81" s="333" t="e">
        <f>IF(ISNUMBER(Regressions!K91),ROUND(Regressions!K91, 1), NA())</f>
        <v>#N/A</v>
      </c>
      <c r="K81" s="329" t="e">
        <f>IF(ISNUMBER(Regressions!L91),ROUND(Regressions!L91, 1), NA())</f>
        <v>#N/A</v>
      </c>
      <c r="L81" s="334" t="e">
        <f>IF(ISNUMBER(Regressions!M91),ROUND(Regressions!M91, 1), NA())</f>
        <v>#N/A</v>
      </c>
      <c r="M81" s="331" t="e">
        <f>IF(ISNUMBER(Regressions!N91),ROUND(Regressions!N91, 1), NA())</f>
        <v>#N/A</v>
      </c>
      <c r="N81" s="332" t="e">
        <f>IF(ISNUMBER(Regressions!O91),ROUND(Regressions!O91, 1), NA())</f>
        <v>#N/A</v>
      </c>
      <c r="O81" s="333" t="e">
        <f>IF(ISNUMBER(Regressions!Q91),ROUND(Regressions!Q91, 1), NA())</f>
        <v>#N/A</v>
      </c>
      <c r="P81" s="329" t="e">
        <f>IF(ISNUMBER(Regressions!R91),ROUND(Regressions!R91, 1), NA())</f>
        <v>#N/A</v>
      </c>
      <c r="Q81" s="335" t="e">
        <f>IF(ISNUMBER(Regressions!S91),ROUND(Regressions!S91, 1), NA())</f>
        <v>#N/A</v>
      </c>
      <c r="R81" s="331" t="e">
        <f>IF(ISNUMBER(Regressions!T91),ROUND(Regressions!T91, 1), NA())</f>
        <v>#N/A</v>
      </c>
      <c r="S81" s="332" t="e">
        <f>IF(ISNUMBER(Regressions!U91),ROUND(Regressions!U91, 1), NA())</f>
        <v>#N/A</v>
      </c>
    </row>
    <row r="82" spans="1:19" x14ac:dyDescent="0.2">
      <c r="A82" s="324" t="str">
        <f ca="1">+Introduction!$C$7</f>
        <v>Estonia</v>
      </c>
      <c r="B82" s="325">
        <f>IF(ISBLANK(Regressions!B92), " ", Regressions!B92)</f>
        <v>2016</v>
      </c>
      <c r="C82" s="324" t="str">
        <f ca="1">HLOOKUP(Introduction!$G$4,nametranslations,25,FALSE)</f>
        <v>Rural</v>
      </c>
      <c r="D82" s="327">
        <f>IF(ISBLANK(Regressions!D92), " ", Regressions!D92)</f>
        <v>68254.120494079587</v>
      </c>
      <c r="E82" s="328" t="e">
        <f>IF(ISNUMBER(Regressions!E92),ROUND(Regressions!E92, 1), NA())</f>
        <v>#N/A</v>
      </c>
      <c r="F82" s="329" t="e">
        <f>IF(ISNUMBER(Regressions!F92),ROUND(Regressions!F92, 1), NA())</f>
        <v>#N/A</v>
      </c>
      <c r="G82" s="330" t="e">
        <f>IF(ISNUMBER(Regressions!G92),ROUND(Regressions!G92, 1), NA())</f>
        <v>#N/A</v>
      </c>
      <c r="H82" s="331" t="e">
        <f>IF(ISNUMBER(Regressions!H92),ROUND(Regressions!H92, 1), NA())</f>
        <v>#N/A</v>
      </c>
      <c r="I82" s="332" t="e">
        <f>IF(ISNUMBER(Regressions!I92),ROUND(Regressions!I92, 1), NA())</f>
        <v>#N/A</v>
      </c>
      <c r="J82" s="333" t="e">
        <f>IF(ISNUMBER(Regressions!K92),ROUND(Regressions!K92, 1), NA())</f>
        <v>#N/A</v>
      </c>
      <c r="K82" s="329" t="e">
        <f>IF(ISNUMBER(Regressions!L92),ROUND(Regressions!L92, 1), NA())</f>
        <v>#N/A</v>
      </c>
      <c r="L82" s="334" t="e">
        <f>IF(ISNUMBER(Regressions!M92),ROUND(Regressions!M92, 1), NA())</f>
        <v>#N/A</v>
      </c>
      <c r="M82" s="331" t="e">
        <f>IF(ISNUMBER(Regressions!N92),ROUND(Regressions!N92, 1), NA())</f>
        <v>#N/A</v>
      </c>
      <c r="N82" s="332" t="e">
        <f>IF(ISNUMBER(Regressions!O92),ROUND(Regressions!O92, 1), NA())</f>
        <v>#N/A</v>
      </c>
      <c r="O82" s="333" t="e">
        <f>IF(ISNUMBER(Regressions!Q92),ROUND(Regressions!Q92, 1), NA())</f>
        <v>#N/A</v>
      </c>
      <c r="P82" s="329" t="e">
        <f>IF(ISNUMBER(Regressions!R92),ROUND(Regressions!R92, 1), NA())</f>
        <v>#N/A</v>
      </c>
      <c r="Q82" s="335" t="e">
        <f>IF(ISNUMBER(Regressions!S92),ROUND(Regressions!S92, 1), NA())</f>
        <v>#N/A</v>
      </c>
      <c r="R82" s="331" t="e">
        <f>IF(ISNUMBER(Regressions!T92),ROUND(Regressions!T92, 1), NA())</f>
        <v>#N/A</v>
      </c>
      <c r="S82" s="332" t="e">
        <f>IF(ISNUMBER(Regressions!U92),ROUND(Regressions!U92, 1), NA())</f>
        <v>#N/A</v>
      </c>
    </row>
    <row r="83" spans="1:19" x14ac:dyDescent="0.2">
      <c r="A83" s="324" t="str">
        <f ca="1">+Introduction!$C$7</f>
        <v>Estonia</v>
      </c>
      <c r="B83" s="325">
        <f>IF(ISBLANK(Regressions!B93), " ", Regressions!B93)</f>
        <v>2017</v>
      </c>
      <c r="C83" s="324" t="str">
        <f ca="1">HLOOKUP(Introduction!$G$4,nametranslations,25,FALSE)</f>
        <v>Rural</v>
      </c>
      <c r="D83" s="327">
        <f>IF(ISBLANK(Regressions!D93), " ", Regressions!D93)</f>
        <v>68564.196132659912</v>
      </c>
      <c r="E83" s="328" t="e">
        <f>IF(ISNUMBER(Regressions!E93),ROUND(Regressions!E93, 1), NA())</f>
        <v>#N/A</v>
      </c>
      <c r="F83" s="329" t="e">
        <f>IF(ISNUMBER(Regressions!F93),ROUND(Regressions!F93, 1), NA())</f>
        <v>#N/A</v>
      </c>
      <c r="G83" s="330" t="e">
        <f>IF(ISNUMBER(Regressions!G93),ROUND(Regressions!G93, 1), NA())</f>
        <v>#N/A</v>
      </c>
      <c r="H83" s="331" t="e">
        <f>IF(ISNUMBER(Regressions!H93),ROUND(Regressions!H93, 1), NA())</f>
        <v>#N/A</v>
      </c>
      <c r="I83" s="332" t="e">
        <f>IF(ISNUMBER(Regressions!I93),ROUND(Regressions!I93, 1), NA())</f>
        <v>#N/A</v>
      </c>
      <c r="J83" s="333" t="e">
        <f>IF(ISNUMBER(Regressions!K93),ROUND(Regressions!K93, 1), NA())</f>
        <v>#N/A</v>
      </c>
      <c r="K83" s="329" t="e">
        <f>IF(ISNUMBER(Regressions!L93),ROUND(Regressions!L93, 1), NA())</f>
        <v>#N/A</v>
      </c>
      <c r="L83" s="334" t="e">
        <f>IF(ISNUMBER(Regressions!M93),ROUND(Regressions!M93, 1), NA())</f>
        <v>#N/A</v>
      </c>
      <c r="M83" s="331" t="e">
        <f>IF(ISNUMBER(Regressions!N93),ROUND(Regressions!N93, 1), NA())</f>
        <v>#N/A</v>
      </c>
      <c r="N83" s="332" t="e">
        <f>IF(ISNUMBER(Regressions!O93),ROUND(Regressions!O93, 1), NA())</f>
        <v>#N/A</v>
      </c>
      <c r="O83" s="333" t="e">
        <f>IF(ISNUMBER(Regressions!Q93),ROUND(Regressions!Q93, 1), NA())</f>
        <v>#N/A</v>
      </c>
      <c r="P83" s="329" t="e">
        <f>IF(ISNUMBER(Regressions!R93),ROUND(Regressions!R93, 1), NA())</f>
        <v>#N/A</v>
      </c>
      <c r="Q83" s="335" t="e">
        <f>IF(ISNUMBER(Regressions!S93),ROUND(Regressions!S93, 1), NA())</f>
        <v>#N/A</v>
      </c>
      <c r="R83" s="331" t="e">
        <f>IF(ISNUMBER(Regressions!T93),ROUND(Regressions!T93, 1), NA())</f>
        <v>#N/A</v>
      </c>
      <c r="S83" s="332" t="e">
        <f>IF(ISNUMBER(Regressions!U93),ROUND(Regressions!U93, 1), NA())</f>
        <v>#N/A</v>
      </c>
    </row>
    <row r="84" spans="1:19" x14ac:dyDescent="0.2">
      <c r="A84" s="324" t="str">
        <f ca="1">+Introduction!$C$7</f>
        <v>Estonia</v>
      </c>
      <c r="B84" s="325">
        <f>IF(ISBLANK(Regressions!B94), " ", Regressions!B94)</f>
        <v>2018</v>
      </c>
      <c r="C84" s="324" t="str">
        <f ca="1">HLOOKUP(Introduction!$G$4,nametranslations,25,FALSE)</f>
        <v>Rural</v>
      </c>
      <c r="D84" s="327">
        <f>IF(ISBLANK(Regressions!D94), " ", Regressions!D94)</f>
        <v>68978.108487853999</v>
      </c>
      <c r="E84" s="328" t="e">
        <f>IF(ISNUMBER(Regressions!E94),ROUND(Regressions!E94, 1), NA())</f>
        <v>#N/A</v>
      </c>
      <c r="F84" s="329" t="e">
        <f>IF(ISNUMBER(Regressions!F94),ROUND(Regressions!F94, 1), NA())</f>
        <v>#N/A</v>
      </c>
      <c r="G84" s="330" t="e">
        <f>IF(ISNUMBER(Regressions!G94),ROUND(Regressions!G94, 1), NA())</f>
        <v>#N/A</v>
      </c>
      <c r="H84" s="331" t="e">
        <f>IF(ISNUMBER(Regressions!H94),ROUND(Regressions!H94, 1), NA())</f>
        <v>#N/A</v>
      </c>
      <c r="I84" s="332" t="e">
        <f>IF(ISNUMBER(Regressions!I94),ROUND(Regressions!I94, 1), NA())</f>
        <v>#N/A</v>
      </c>
      <c r="J84" s="333" t="e">
        <f>IF(ISNUMBER(Regressions!K94),ROUND(Regressions!K94, 1), NA())</f>
        <v>#N/A</v>
      </c>
      <c r="K84" s="329" t="e">
        <f>IF(ISNUMBER(Regressions!L94),ROUND(Regressions!L94, 1), NA())</f>
        <v>#N/A</v>
      </c>
      <c r="L84" s="334" t="e">
        <f>IF(ISNUMBER(Regressions!M94),ROUND(Regressions!M94, 1), NA())</f>
        <v>#N/A</v>
      </c>
      <c r="M84" s="331" t="e">
        <f>IF(ISNUMBER(Regressions!N94),ROUND(Regressions!N94, 1), NA())</f>
        <v>#N/A</v>
      </c>
      <c r="N84" s="332" t="e">
        <f>IF(ISNUMBER(Regressions!O94),ROUND(Regressions!O94, 1), NA())</f>
        <v>#N/A</v>
      </c>
      <c r="O84" s="333" t="e">
        <f>IF(ISNUMBER(Regressions!Q94),ROUND(Regressions!Q94, 1), NA())</f>
        <v>#N/A</v>
      </c>
      <c r="P84" s="329" t="e">
        <f>IF(ISNUMBER(Regressions!R94),ROUND(Regressions!R94, 1), NA())</f>
        <v>#N/A</v>
      </c>
      <c r="Q84" s="335" t="e">
        <f>IF(ISNUMBER(Regressions!S94),ROUND(Regressions!S94, 1), NA())</f>
        <v>#N/A</v>
      </c>
      <c r="R84" s="331" t="e">
        <f>IF(ISNUMBER(Regressions!T94),ROUND(Regressions!T94, 1), NA())</f>
        <v>#N/A</v>
      </c>
      <c r="S84" s="332" t="e">
        <f>IF(ISNUMBER(Regressions!U94),ROUND(Regressions!U94, 1), NA())</f>
        <v>#N/A</v>
      </c>
    </row>
    <row r="85" spans="1:19" x14ac:dyDescent="0.2">
      <c r="A85" s="324" t="str">
        <f ca="1">+Introduction!$C$7</f>
        <v>Estonia</v>
      </c>
      <c r="B85" s="325">
        <f>IF(ISBLANK(Regressions!B95), " ", Regressions!B95)</f>
        <v>2019</v>
      </c>
      <c r="C85" s="324" t="str">
        <f ca="1">HLOOKUP(Introduction!$G$4,nametranslations,25,FALSE)</f>
        <v>Rural</v>
      </c>
      <c r="D85" s="327">
        <f>IF(ISBLANK(Regressions!D95), " ", Regressions!D95)</f>
        <v>69426.029146423345</v>
      </c>
      <c r="E85" s="328" t="e">
        <f>IF(ISNUMBER(Regressions!E95),ROUND(Regressions!E95, 1), NA())</f>
        <v>#N/A</v>
      </c>
      <c r="F85" s="329" t="e">
        <f>IF(ISNUMBER(Regressions!F95),ROUND(Regressions!F95, 1), NA())</f>
        <v>#N/A</v>
      </c>
      <c r="G85" s="330" t="e">
        <f>IF(ISNUMBER(Regressions!G95),ROUND(Regressions!G95, 1), NA())</f>
        <v>#N/A</v>
      </c>
      <c r="H85" s="331" t="e">
        <f>IF(ISNUMBER(Regressions!H95),ROUND(Regressions!H95, 1), NA())</f>
        <v>#N/A</v>
      </c>
      <c r="I85" s="332" t="e">
        <f>IF(ISNUMBER(Regressions!I95),ROUND(Regressions!I95, 1), NA())</f>
        <v>#N/A</v>
      </c>
      <c r="J85" s="333" t="e">
        <f>IF(ISNUMBER(Regressions!K95),ROUND(Regressions!K95, 1), NA())</f>
        <v>#N/A</v>
      </c>
      <c r="K85" s="329" t="e">
        <f>IF(ISNUMBER(Regressions!L95),ROUND(Regressions!L95, 1), NA())</f>
        <v>#N/A</v>
      </c>
      <c r="L85" s="334" t="e">
        <f>IF(ISNUMBER(Regressions!M95),ROUND(Regressions!M95, 1), NA())</f>
        <v>#N/A</v>
      </c>
      <c r="M85" s="331" t="e">
        <f>IF(ISNUMBER(Regressions!N95),ROUND(Regressions!N95, 1), NA())</f>
        <v>#N/A</v>
      </c>
      <c r="N85" s="332" t="e">
        <f>IF(ISNUMBER(Regressions!O95),ROUND(Regressions!O95, 1), NA())</f>
        <v>#N/A</v>
      </c>
      <c r="O85" s="333" t="e">
        <f>IF(ISNUMBER(Regressions!Q95),ROUND(Regressions!Q95, 1), NA())</f>
        <v>#N/A</v>
      </c>
      <c r="P85" s="329" t="e">
        <f>IF(ISNUMBER(Regressions!R95),ROUND(Regressions!R95, 1), NA())</f>
        <v>#N/A</v>
      </c>
      <c r="Q85" s="335" t="e">
        <f>IF(ISNUMBER(Regressions!S95),ROUND(Regressions!S95, 1), NA())</f>
        <v>#N/A</v>
      </c>
      <c r="R85" s="331" t="e">
        <f>IF(ISNUMBER(Regressions!T95),ROUND(Regressions!T95, 1), NA())</f>
        <v>#N/A</v>
      </c>
      <c r="S85" s="332" t="e">
        <f>IF(ISNUMBER(Regressions!U95),ROUND(Regressions!U95, 1), NA())</f>
        <v>#N/A</v>
      </c>
    </row>
    <row r="86" spans="1:19" x14ac:dyDescent="0.2">
      <c r="A86" s="324" t="str">
        <f ca="1">+Introduction!$C$7</f>
        <v>Estonia</v>
      </c>
      <c r="B86" s="325">
        <f>IF(ISBLANK(Regressions!B96), " ", Regressions!B96)</f>
        <v>2020</v>
      </c>
      <c r="C86" s="324" t="str">
        <f ca="1">HLOOKUP(Introduction!$G$4,nametranslations,25,FALSE)</f>
        <v>Rural</v>
      </c>
      <c r="D86" s="327">
        <f>IF(ISBLANK(Regressions!D96), " ", Regressions!D96)</f>
        <v>69711.708934783936</v>
      </c>
      <c r="E86" s="328" t="e">
        <f>IF(ISNUMBER(Regressions!E96),ROUND(Regressions!E96, 1), NA())</f>
        <v>#N/A</v>
      </c>
      <c r="F86" s="329" t="e">
        <f>IF(ISNUMBER(Regressions!F96),ROUND(Regressions!F96, 1), NA())</f>
        <v>#N/A</v>
      </c>
      <c r="G86" s="330" t="e">
        <f>IF(ISNUMBER(Regressions!G96),ROUND(Regressions!G96, 1), NA())</f>
        <v>#N/A</v>
      </c>
      <c r="H86" s="331" t="e">
        <f>IF(ISNUMBER(Regressions!H96),ROUND(Regressions!H96, 1), NA())</f>
        <v>#N/A</v>
      </c>
      <c r="I86" s="332" t="e">
        <f>IF(ISNUMBER(Regressions!I96),ROUND(Regressions!I96, 1), NA())</f>
        <v>#N/A</v>
      </c>
      <c r="J86" s="333" t="e">
        <f>IF(ISNUMBER(Regressions!K96),ROUND(Regressions!K96, 1), NA())</f>
        <v>#N/A</v>
      </c>
      <c r="K86" s="329" t="e">
        <f>IF(ISNUMBER(Regressions!L96),ROUND(Regressions!L96, 1), NA())</f>
        <v>#N/A</v>
      </c>
      <c r="L86" s="334" t="e">
        <f>IF(ISNUMBER(Regressions!M96),ROUND(Regressions!M96, 1), NA())</f>
        <v>#N/A</v>
      </c>
      <c r="M86" s="331" t="e">
        <f>IF(ISNUMBER(Regressions!N96),ROUND(Regressions!N96, 1), NA())</f>
        <v>#N/A</v>
      </c>
      <c r="N86" s="332" t="e">
        <f>IF(ISNUMBER(Regressions!O96),ROUND(Regressions!O96, 1), NA())</f>
        <v>#N/A</v>
      </c>
      <c r="O86" s="333" t="e">
        <f>IF(ISNUMBER(Regressions!Q96),ROUND(Regressions!Q96, 1), NA())</f>
        <v>#N/A</v>
      </c>
      <c r="P86" s="329" t="e">
        <f>IF(ISNUMBER(Regressions!R96),ROUND(Regressions!R96, 1), NA())</f>
        <v>#N/A</v>
      </c>
      <c r="Q86" s="335" t="e">
        <f>IF(ISNUMBER(Regressions!S96),ROUND(Regressions!S96, 1), NA())</f>
        <v>#N/A</v>
      </c>
      <c r="R86" s="331" t="e">
        <f>IF(ISNUMBER(Regressions!T96),ROUND(Regressions!T96, 1), NA())</f>
        <v>#N/A</v>
      </c>
      <c r="S86" s="332" t="e">
        <f>IF(ISNUMBER(Regressions!U96),ROUND(Regressions!U96, 1), NA())</f>
        <v>#N/A</v>
      </c>
    </row>
    <row r="87" spans="1:19" x14ac:dyDescent="0.2">
      <c r="A87" s="324" t="str">
        <f ca="1">+Introduction!$C$7</f>
        <v>Estonia</v>
      </c>
      <c r="B87" s="325">
        <f>IF(ISBLANK(Regressions!B97), " ", Regressions!B97)</f>
        <v>2021</v>
      </c>
      <c r="C87" s="324" t="str">
        <f ca="1">HLOOKUP(Introduction!$G$4,nametranslations,25,FALSE)</f>
        <v>Rural</v>
      </c>
      <c r="D87" s="327">
        <f>IF(ISBLANK(Regressions!D97), " ", Regressions!D97)</f>
        <v>69937.799856491096</v>
      </c>
      <c r="E87" s="333" t="e">
        <f>IF(ISNUMBER(Regressions!E97),ROUND(Regressions!E97, 1), NA())</f>
        <v>#N/A</v>
      </c>
      <c r="F87" s="329" t="e">
        <f>IF(ISNUMBER(Regressions!F97),ROUND(Regressions!F97, 1), NA())</f>
        <v>#N/A</v>
      </c>
      <c r="G87" s="336" t="e">
        <f>IF(ISNUMBER(Regressions!G97),ROUND(Regressions!G97, 1), NA())</f>
        <v>#N/A</v>
      </c>
      <c r="H87" s="331" t="e">
        <f>IF(ISNUMBER(Regressions!H97),ROUND(Regressions!H97, 1), NA())</f>
        <v>#N/A</v>
      </c>
      <c r="I87" s="337" t="e">
        <f>IF(ISNUMBER(Regressions!I97),ROUND(Regressions!I97, 1), NA())</f>
        <v>#N/A</v>
      </c>
      <c r="J87" s="333" t="e">
        <f>IF(ISNUMBER(Regressions!K97),ROUND(Regressions!K97, 1), NA())</f>
        <v>#N/A</v>
      </c>
      <c r="K87" s="329" t="e">
        <f>IF(ISNUMBER(Regressions!L97),ROUND(Regressions!L97, 1), NA())</f>
        <v>#N/A</v>
      </c>
      <c r="L87" s="338" t="e">
        <f>IF(ISNUMBER(Regressions!M97),ROUND(Regressions!M97, 1), NA())</f>
        <v>#N/A</v>
      </c>
      <c r="M87" s="331" t="e">
        <f>IF(ISNUMBER(Regressions!N97),ROUND(Regressions!N97, 1), NA())</f>
        <v>#N/A</v>
      </c>
      <c r="N87" s="337" t="e">
        <f>IF(ISNUMBER(Regressions!O97),ROUND(Regressions!O97, 1), NA())</f>
        <v>#N/A</v>
      </c>
      <c r="O87" s="333" t="e">
        <f>IF(ISNUMBER(Regressions!Q97),ROUND(Regressions!Q97, 1), NA())</f>
        <v>#N/A</v>
      </c>
      <c r="P87" s="329" t="e">
        <f>IF(ISNUMBER(Regressions!R97),ROUND(Regressions!R97, 1), NA())</f>
        <v>#N/A</v>
      </c>
      <c r="Q87" s="339" t="e">
        <f>IF(ISNUMBER(Regressions!S97),ROUND(Regressions!S97, 1), NA())</f>
        <v>#N/A</v>
      </c>
      <c r="R87" s="331" t="e">
        <f>IF(ISNUMBER(Regressions!T97),ROUND(Regressions!T97, 1), NA())</f>
        <v>#N/A</v>
      </c>
      <c r="S87" s="337" t="e">
        <f>IF(ISNUMBER(Regressions!U97),ROUND(Regressions!U97, 1), NA())</f>
        <v>#N/A</v>
      </c>
    </row>
    <row r="88" spans="1:19" x14ac:dyDescent="0.2">
      <c r="A88" s="324" t="str">
        <f ca="1">+Introduction!$C$7</f>
        <v>Estonia</v>
      </c>
      <c r="B88" s="325">
        <f>IF(ISBLANK(Regressions!B98), " ", Regressions!B98)</f>
        <v>2022</v>
      </c>
      <c r="C88" s="324" t="str">
        <f ca="1">HLOOKUP(Introduction!$G$4,nametranslations,25,FALSE)</f>
        <v>Rural</v>
      </c>
      <c r="D88" s="327">
        <f>IF(ISBLANK(Regressions!D98), " ", Regressions!D98)</f>
        <v>70194.090021514887</v>
      </c>
      <c r="E88" s="328" t="e">
        <f>IF(ISNUMBER(Regressions!E98),ROUND(Regressions!E98, 1), NA())</f>
        <v>#N/A</v>
      </c>
      <c r="F88" s="329" t="e">
        <f>IF(ISNUMBER(Regressions!F98),ROUND(Regressions!F98, 1), NA())</f>
        <v>#N/A</v>
      </c>
      <c r="G88" s="330" t="e">
        <f>IF(ISNUMBER(Regressions!G98),ROUND(Regressions!G98, 1), NA())</f>
        <v>#N/A</v>
      </c>
      <c r="H88" s="331" t="e">
        <f>IF(ISNUMBER(Regressions!H98),ROUND(Regressions!H98, 1), NA())</f>
        <v>#N/A</v>
      </c>
      <c r="I88" s="332" t="e">
        <f>IF(ISNUMBER(Regressions!I98),ROUND(Regressions!I98, 1), NA())</f>
        <v>#N/A</v>
      </c>
      <c r="J88" s="333" t="e">
        <f>IF(ISNUMBER(Regressions!K98),ROUND(Regressions!K98, 1), NA())</f>
        <v>#N/A</v>
      </c>
      <c r="K88" s="329" t="e">
        <f>IF(ISNUMBER(Regressions!L98),ROUND(Regressions!L98, 1), NA())</f>
        <v>#N/A</v>
      </c>
      <c r="L88" s="334" t="e">
        <f>IF(ISNUMBER(Regressions!M98),ROUND(Regressions!M98, 1), NA())</f>
        <v>#N/A</v>
      </c>
      <c r="M88" s="331" t="e">
        <f>IF(ISNUMBER(Regressions!N98),ROUND(Regressions!N98, 1), NA())</f>
        <v>#N/A</v>
      </c>
      <c r="N88" s="332" t="e">
        <f>IF(ISNUMBER(Regressions!O98),ROUND(Regressions!O98, 1), NA())</f>
        <v>#N/A</v>
      </c>
      <c r="O88" s="333" t="e">
        <f>IF(ISNUMBER(Regressions!Q98),ROUND(Regressions!Q98, 1), NA())</f>
        <v>#N/A</v>
      </c>
      <c r="P88" s="329" t="e">
        <f>IF(ISNUMBER(Regressions!R98),ROUND(Regressions!R98, 1), NA())</f>
        <v>#N/A</v>
      </c>
      <c r="Q88" s="335" t="e">
        <f>IF(ISNUMBER(Regressions!S98),ROUND(Regressions!S98, 1), NA())</f>
        <v>#N/A</v>
      </c>
      <c r="R88" s="331" t="e">
        <f>IF(ISNUMBER(Regressions!T98),ROUND(Regressions!T98, 1), NA())</f>
        <v>#N/A</v>
      </c>
      <c r="S88" s="332" t="e">
        <f>IF(ISNUMBER(Regressions!U98),ROUND(Regressions!U98, 1), NA())</f>
        <v>#N/A</v>
      </c>
    </row>
    <row r="89" spans="1:19" x14ac:dyDescent="0.2">
      <c r="A89" s="340" t="str">
        <f ca="1">+Introduction!$C$7</f>
        <v>Estonia</v>
      </c>
      <c r="B89" s="341">
        <f>IF(ISBLANK(Regressions!B99), " ", Regressions!B99)</f>
        <v>2023</v>
      </c>
      <c r="C89" s="340" t="str">
        <f ca="1">HLOOKUP(Introduction!$G$4,nametranslations,25,FALSE)</f>
        <v>Rural</v>
      </c>
      <c r="D89" s="342">
        <f>IF(ISBLANK(Regressions!D99), " ", Regressions!D99)</f>
        <v>70243.984380493159</v>
      </c>
      <c r="E89" s="343" t="e">
        <f>IF(ISNUMBER(Regressions!E99),ROUND(Regressions!E99, 1), NA())</f>
        <v>#N/A</v>
      </c>
      <c r="F89" s="344" t="e">
        <f>IF(ISNUMBER(Regressions!F99),ROUND(Regressions!F99, 1), NA())</f>
        <v>#N/A</v>
      </c>
      <c r="G89" s="345" t="e">
        <f>IF(ISNUMBER(Regressions!G99),ROUND(Regressions!G99, 1), NA())</f>
        <v>#N/A</v>
      </c>
      <c r="H89" s="346" t="e">
        <f>IF(ISNUMBER(Regressions!H99),ROUND(Regressions!H99, 1), NA())</f>
        <v>#N/A</v>
      </c>
      <c r="I89" s="347" t="e">
        <f>IF(ISNUMBER(Regressions!I99),ROUND(Regressions!I99, 1), NA())</f>
        <v>#N/A</v>
      </c>
      <c r="J89" s="348" t="e">
        <f>IF(ISNUMBER(Regressions!K99),ROUND(Regressions!K99, 1), NA())</f>
        <v>#N/A</v>
      </c>
      <c r="K89" s="344" t="e">
        <f>IF(ISNUMBER(Regressions!L99),ROUND(Regressions!L99, 1), NA())</f>
        <v>#N/A</v>
      </c>
      <c r="L89" s="349" t="e">
        <f>IF(ISNUMBER(Regressions!M99),ROUND(Regressions!M99, 1), NA())</f>
        <v>#N/A</v>
      </c>
      <c r="M89" s="346" t="e">
        <f>IF(ISNUMBER(Regressions!N99),ROUND(Regressions!N99, 1), NA())</f>
        <v>#N/A</v>
      </c>
      <c r="N89" s="347" t="e">
        <f>IF(ISNUMBER(Regressions!O99),ROUND(Regressions!O99, 1), NA())</f>
        <v>#N/A</v>
      </c>
      <c r="O89" s="348" t="e">
        <f>IF(ISNUMBER(Regressions!Q99),ROUND(Regressions!Q99, 1), NA())</f>
        <v>#N/A</v>
      </c>
      <c r="P89" s="344" t="e">
        <f>IF(ISNUMBER(Regressions!R99),ROUND(Regressions!R99, 1), NA())</f>
        <v>#N/A</v>
      </c>
      <c r="Q89" s="350" t="e">
        <f>IF(ISNUMBER(Regressions!S99),ROUND(Regressions!S99, 1), NA())</f>
        <v>#N/A</v>
      </c>
      <c r="R89" s="346" t="e">
        <f>IF(ISNUMBER(Regressions!T99),ROUND(Regressions!T99, 1), NA())</f>
        <v>#N/A</v>
      </c>
      <c r="S89" s="347" t="e">
        <f>IF(ISNUMBER(Regressions!U99),ROUND(Regressions!U99, 1), NA())</f>
        <v>#N/A</v>
      </c>
    </row>
    <row r="90" spans="1:19" hidden="1" x14ac:dyDescent="0.2">
      <c r="A90" s="324" t="str">
        <f ca="1">+Introduction!$C$7</f>
        <v>Estonia</v>
      </c>
      <c r="B90" s="325">
        <f>IF(ISBLANK(Regressions!B100), " ", Regressions!B100)</f>
        <v>2024</v>
      </c>
      <c r="C90" s="324" t="str">
        <f ca="1">HLOOKUP(Introduction!$G$4,nametranslations,25,FALSE)</f>
        <v>Rural</v>
      </c>
      <c r="D90" s="327" t="str">
        <f>IF(ISBLANK(Regressions!D100), " ", Regressions!D100)</f>
        <v xml:space="preserve"> </v>
      </c>
      <c r="E90" s="328" t="e">
        <f>IF(ISNUMBER(Regressions!E100),ROUND(Regressions!E100, 1), NA())</f>
        <v>#N/A</v>
      </c>
      <c r="F90" s="329" t="e">
        <f>IF(ISNUMBER(Regressions!F100),ROUND(Regressions!F100, 1), NA())</f>
        <v>#N/A</v>
      </c>
      <c r="G90" s="330" t="e">
        <f>IF(ISNUMBER(Regressions!G100),ROUND(Regressions!G100, 1), NA())</f>
        <v>#N/A</v>
      </c>
      <c r="H90" s="331" t="e">
        <f>IF(ISNUMBER(Regressions!H100),ROUND(Regressions!H100, 1), NA())</f>
        <v>#N/A</v>
      </c>
      <c r="I90" s="332" t="e">
        <f>IF(ISNUMBER(Regressions!I100),ROUND(Regressions!I100, 1), NA())</f>
        <v>#N/A</v>
      </c>
      <c r="J90" s="333" t="e">
        <f>IF(ISNUMBER(Regressions!K100),ROUND(Regressions!K100, 1), NA())</f>
        <v>#N/A</v>
      </c>
      <c r="K90" s="329" t="e">
        <f>IF(ISNUMBER(Regressions!L100),ROUND(Regressions!L100, 1), NA())</f>
        <v>#N/A</v>
      </c>
      <c r="L90" s="334" t="e">
        <f>IF(ISNUMBER(Regressions!M100),ROUND(Regressions!M100, 1), NA())</f>
        <v>#N/A</v>
      </c>
      <c r="M90" s="331" t="e">
        <f>IF(ISNUMBER(Regressions!N100),ROUND(Regressions!N100, 1), NA())</f>
        <v>#N/A</v>
      </c>
      <c r="N90" s="332" t="e">
        <f>IF(ISNUMBER(Regressions!O100),ROUND(Regressions!O100, 1), NA())</f>
        <v>#N/A</v>
      </c>
      <c r="O90" s="333" t="e">
        <f>IF(ISNUMBER(Regressions!Q100),ROUND(Regressions!Q100, 1), NA())</f>
        <v>#N/A</v>
      </c>
      <c r="P90" s="329" t="e">
        <f>IF(ISNUMBER(Regressions!R100),ROUND(Regressions!R100, 1), NA())</f>
        <v>#N/A</v>
      </c>
      <c r="Q90" s="335" t="e">
        <f>IF(ISNUMBER(Regressions!S100),ROUND(Regressions!S100, 1), NA())</f>
        <v>#N/A</v>
      </c>
      <c r="R90" s="331" t="e">
        <f>IF(ISNUMBER(Regressions!T100),ROUND(Regressions!T100, 1), NA())</f>
        <v>#N/A</v>
      </c>
      <c r="S90" s="332" t="e">
        <f>IF(ISNUMBER(Regressions!U100),ROUND(Regressions!U100, 1), NA())</f>
        <v>#N/A</v>
      </c>
    </row>
    <row r="91" spans="1:19" hidden="1" x14ac:dyDescent="0.2">
      <c r="A91" s="324" t="str">
        <f ca="1">+Introduction!$C$7</f>
        <v>Estonia</v>
      </c>
      <c r="B91" s="325">
        <f>IF(ISBLANK(Regressions!B101), " ", Regressions!B101)</f>
        <v>2025</v>
      </c>
      <c r="C91" s="324" t="str">
        <f ca="1">HLOOKUP(Introduction!$G$4,nametranslations,25,FALSE)</f>
        <v>Rural</v>
      </c>
      <c r="D91" s="327" t="str">
        <f>IF(ISBLANK(Regressions!D101), " ", Regressions!D101)</f>
        <v xml:space="preserve"> </v>
      </c>
      <c r="E91" s="328" t="e">
        <f>IF(ISNUMBER(Regressions!E101),ROUND(Regressions!E101, 1), NA())</f>
        <v>#N/A</v>
      </c>
      <c r="F91" s="329" t="e">
        <f>IF(ISNUMBER(Regressions!F101),ROUND(Regressions!F101, 1), NA())</f>
        <v>#N/A</v>
      </c>
      <c r="G91" s="330" t="e">
        <f>IF(ISNUMBER(Regressions!G101),ROUND(Regressions!G101, 1), NA())</f>
        <v>#N/A</v>
      </c>
      <c r="H91" s="331" t="e">
        <f>IF(ISNUMBER(Regressions!H101),ROUND(Regressions!H101, 1), NA())</f>
        <v>#N/A</v>
      </c>
      <c r="I91" s="332" t="e">
        <f>IF(ISNUMBER(Regressions!I101),ROUND(Regressions!I101, 1), NA())</f>
        <v>#N/A</v>
      </c>
      <c r="J91" s="333" t="e">
        <f>IF(ISNUMBER(Regressions!K101),ROUND(Regressions!K101, 1), NA())</f>
        <v>#N/A</v>
      </c>
      <c r="K91" s="329" t="e">
        <f>IF(ISNUMBER(Regressions!L101),ROUND(Regressions!L101, 1), NA())</f>
        <v>#N/A</v>
      </c>
      <c r="L91" s="334" t="e">
        <f>IF(ISNUMBER(Regressions!M101),ROUND(Regressions!M101, 1), NA())</f>
        <v>#N/A</v>
      </c>
      <c r="M91" s="331" t="e">
        <f>IF(ISNUMBER(Regressions!N101),ROUND(Regressions!N101, 1), NA())</f>
        <v>#N/A</v>
      </c>
      <c r="N91" s="332" t="e">
        <f>IF(ISNUMBER(Regressions!O101),ROUND(Regressions!O101, 1), NA())</f>
        <v>#N/A</v>
      </c>
      <c r="O91" s="333" t="e">
        <f>IF(ISNUMBER(Regressions!Q101),ROUND(Regressions!Q101, 1), NA())</f>
        <v>#N/A</v>
      </c>
      <c r="P91" s="329" t="e">
        <f>IF(ISNUMBER(Regressions!R101),ROUND(Regressions!R101, 1), NA())</f>
        <v>#N/A</v>
      </c>
      <c r="Q91" s="335" t="e">
        <f>IF(ISNUMBER(Regressions!S101),ROUND(Regressions!S101, 1), NA())</f>
        <v>#N/A</v>
      </c>
      <c r="R91" s="331" t="e">
        <f>IF(ISNUMBER(Regressions!T101),ROUND(Regressions!T101, 1), NA())</f>
        <v>#N/A</v>
      </c>
      <c r="S91" s="332" t="e">
        <f>IF(ISNUMBER(Regressions!U101),ROUND(Regressions!U101, 1), NA())</f>
        <v>#N/A</v>
      </c>
    </row>
    <row r="92" spans="1:19" hidden="1" x14ac:dyDescent="0.2">
      <c r="A92" s="324" t="str">
        <f ca="1">+Introduction!$C$7</f>
        <v>Estonia</v>
      </c>
      <c r="B92" s="325">
        <f>IF(ISBLANK(Regressions!B102), " ", Regressions!B102)</f>
        <v>2026</v>
      </c>
      <c r="C92" s="324" t="str">
        <f ca="1">HLOOKUP(Introduction!$G$4,nametranslations,25,FALSE)</f>
        <v>Rural</v>
      </c>
      <c r="D92" s="327" t="str">
        <f>IF(ISBLANK(Regressions!D102), " ", Regressions!D102)</f>
        <v xml:space="preserve"> </v>
      </c>
      <c r="E92" s="328" t="e">
        <f>IF(ISNUMBER(Regressions!E102),ROUND(Regressions!E102, 1), NA())</f>
        <v>#N/A</v>
      </c>
      <c r="F92" s="329" t="e">
        <f>IF(ISNUMBER(Regressions!F102),ROUND(Regressions!F102, 1), NA())</f>
        <v>#N/A</v>
      </c>
      <c r="G92" s="330" t="e">
        <f>IF(ISNUMBER(Regressions!G102),ROUND(Regressions!G102, 1), NA())</f>
        <v>#N/A</v>
      </c>
      <c r="H92" s="331" t="e">
        <f>IF(ISNUMBER(Regressions!H102),ROUND(Regressions!H102, 1), NA())</f>
        <v>#N/A</v>
      </c>
      <c r="I92" s="332" t="e">
        <f>IF(ISNUMBER(Regressions!I102),ROUND(Regressions!I102, 1), NA())</f>
        <v>#N/A</v>
      </c>
      <c r="J92" s="333" t="e">
        <f>IF(ISNUMBER(Regressions!K102),ROUND(Regressions!K102, 1), NA())</f>
        <v>#N/A</v>
      </c>
      <c r="K92" s="329" t="e">
        <f>IF(ISNUMBER(Regressions!L102),ROUND(Regressions!L102, 1), NA())</f>
        <v>#N/A</v>
      </c>
      <c r="L92" s="334" t="e">
        <f>IF(ISNUMBER(Regressions!M102),ROUND(Regressions!M102, 1), NA())</f>
        <v>#N/A</v>
      </c>
      <c r="M92" s="331" t="e">
        <f>IF(ISNUMBER(Regressions!N102),ROUND(Regressions!N102, 1), NA())</f>
        <v>#N/A</v>
      </c>
      <c r="N92" s="332" t="e">
        <f>IF(ISNUMBER(Regressions!O102),ROUND(Regressions!O102, 1), NA())</f>
        <v>#N/A</v>
      </c>
      <c r="O92" s="333" t="e">
        <f>IF(ISNUMBER(Regressions!Q102),ROUND(Regressions!Q102, 1), NA())</f>
        <v>#N/A</v>
      </c>
      <c r="P92" s="329" t="e">
        <f>IF(ISNUMBER(Regressions!R102),ROUND(Regressions!R102, 1), NA())</f>
        <v>#N/A</v>
      </c>
      <c r="Q92" s="335" t="e">
        <f>IF(ISNUMBER(Regressions!S102),ROUND(Regressions!S102, 1), NA())</f>
        <v>#N/A</v>
      </c>
      <c r="R92" s="331" t="e">
        <f>IF(ISNUMBER(Regressions!T102),ROUND(Regressions!T102, 1), NA())</f>
        <v>#N/A</v>
      </c>
      <c r="S92" s="332" t="e">
        <f>IF(ISNUMBER(Regressions!U102),ROUND(Regressions!U102, 1), NA())</f>
        <v>#N/A</v>
      </c>
    </row>
    <row r="93" spans="1:19" hidden="1" x14ac:dyDescent="0.2">
      <c r="A93" s="324" t="str">
        <f ca="1">+Introduction!$C$7</f>
        <v>Estonia</v>
      </c>
      <c r="B93" s="325">
        <f>IF(ISBLANK(Regressions!B103), " ", Regressions!B103)</f>
        <v>2027</v>
      </c>
      <c r="C93" s="324" t="str">
        <f ca="1">HLOOKUP(Introduction!$G$4,nametranslations,25,FALSE)</f>
        <v>Rural</v>
      </c>
      <c r="D93" s="327" t="str">
        <f>IF(ISBLANK(Regressions!D103), " ", Regressions!D103)</f>
        <v xml:space="preserve"> </v>
      </c>
      <c r="E93" s="328" t="e">
        <f>IF(ISNUMBER(Regressions!E103),ROUND(Regressions!E103, 1), NA())</f>
        <v>#N/A</v>
      </c>
      <c r="F93" s="329" t="e">
        <f>IF(ISNUMBER(Regressions!F103),ROUND(Regressions!F103, 1), NA())</f>
        <v>#N/A</v>
      </c>
      <c r="G93" s="330" t="e">
        <f>IF(ISNUMBER(Regressions!G103),ROUND(Regressions!G103, 1), NA())</f>
        <v>#N/A</v>
      </c>
      <c r="H93" s="331" t="e">
        <f>IF(ISNUMBER(Regressions!H103),ROUND(Regressions!H103, 1), NA())</f>
        <v>#N/A</v>
      </c>
      <c r="I93" s="332" t="e">
        <f>IF(ISNUMBER(Regressions!I103),ROUND(Regressions!I103, 1), NA())</f>
        <v>#N/A</v>
      </c>
      <c r="J93" s="333" t="e">
        <f>IF(ISNUMBER(Regressions!K103),ROUND(Regressions!K103, 1), NA())</f>
        <v>#N/A</v>
      </c>
      <c r="K93" s="329" t="e">
        <f>IF(ISNUMBER(Regressions!L103),ROUND(Regressions!L103, 1), NA())</f>
        <v>#N/A</v>
      </c>
      <c r="L93" s="334" t="e">
        <f>IF(ISNUMBER(Regressions!M103),ROUND(Regressions!M103, 1), NA())</f>
        <v>#N/A</v>
      </c>
      <c r="M93" s="331" t="e">
        <f>IF(ISNUMBER(Regressions!N103),ROUND(Regressions!N103, 1), NA())</f>
        <v>#N/A</v>
      </c>
      <c r="N93" s="332" t="e">
        <f>IF(ISNUMBER(Regressions!O103),ROUND(Regressions!O103, 1), NA())</f>
        <v>#N/A</v>
      </c>
      <c r="O93" s="333" t="e">
        <f>IF(ISNUMBER(Regressions!Q103),ROUND(Regressions!Q103, 1), NA())</f>
        <v>#N/A</v>
      </c>
      <c r="P93" s="329" t="e">
        <f>IF(ISNUMBER(Regressions!R103),ROUND(Regressions!R103, 1), NA())</f>
        <v>#N/A</v>
      </c>
      <c r="Q93" s="335" t="e">
        <f>IF(ISNUMBER(Regressions!S103),ROUND(Regressions!S103, 1), NA())</f>
        <v>#N/A</v>
      </c>
      <c r="R93" s="331" t="e">
        <f>IF(ISNUMBER(Regressions!T103),ROUND(Regressions!T103, 1), NA())</f>
        <v>#N/A</v>
      </c>
      <c r="S93" s="332" t="e">
        <f>IF(ISNUMBER(Regressions!U103),ROUND(Regressions!U103, 1), NA())</f>
        <v>#N/A</v>
      </c>
    </row>
    <row r="94" spans="1:19" hidden="1" x14ac:dyDescent="0.2">
      <c r="A94" s="324" t="str">
        <f ca="1">+Introduction!$C$7</f>
        <v>Estonia</v>
      </c>
      <c r="B94" s="325">
        <f>IF(ISBLANK(Regressions!B104), " ", Regressions!B104)</f>
        <v>2028</v>
      </c>
      <c r="C94" s="324" t="str">
        <f ca="1">HLOOKUP(Introduction!$G$4,nametranslations,25,FALSE)</f>
        <v>Rural</v>
      </c>
      <c r="D94" s="327" t="str">
        <f>IF(ISBLANK(Regressions!D104), " ", Regressions!D104)</f>
        <v xml:space="preserve"> </v>
      </c>
      <c r="E94" s="328" t="e">
        <f>IF(ISNUMBER(Regressions!E104),ROUND(Regressions!E104, 1), NA())</f>
        <v>#N/A</v>
      </c>
      <c r="F94" s="329" t="e">
        <f>IF(ISNUMBER(Regressions!F104),ROUND(Regressions!F104, 1), NA())</f>
        <v>#N/A</v>
      </c>
      <c r="G94" s="330" t="e">
        <f>IF(ISNUMBER(Regressions!G104),ROUND(Regressions!G104, 1), NA())</f>
        <v>#N/A</v>
      </c>
      <c r="H94" s="331" t="e">
        <f>IF(ISNUMBER(Regressions!H104),ROUND(Regressions!H104, 1), NA())</f>
        <v>#N/A</v>
      </c>
      <c r="I94" s="332" t="e">
        <f>IF(ISNUMBER(Regressions!I104),ROUND(Regressions!I104, 1), NA())</f>
        <v>#N/A</v>
      </c>
      <c r="J94" s="333" t="e">
        <f>IF(ISNUMBER(Regressions!K104),ROUND(Regressions!K104, 1), NA())</f>
        <v>#N/A</v>
      </c>
      <c r="K94" s="329" t="e">
        <f>IF(ISNUMBER(Regressions!L104),ROUND(Regressions!L104, 1), NA())</f>
        <v>#N/A</v>
      </c>
      <c r="L94" s="334" t="e">
        <f>IF(ISNUMBER(Regressions!M104),ROUND(Regressions!M104, 1), NA())</f>
        <v>#N/A</v>
      </c>
      <c r="M94" s="331" t="e">
        <f>IF(ISNUMBER(Regressions!N104),ROUND(Regressions!N104, 1), NA())</f>
        <v>#N/A</v>
      </c>
      <c r="N94" s="332" t="e">
        <f>IF(ISNUMBER(Regressions!O104),ROUND(Regressions!O104, 1), NA())</f>
        <v>#N/A</v>
      </c>
      <c r="O94" s="333" t="e">
        <f>IF(ISNUMBER(Regressions!Q104),ROUND(Regressions!Q104, 1), NA())</f>
        <v>#N/A</v>
      </c>
      <c r="P94" s="329" t="e">
        <f>IF(ISNUMBER(Regressions!R104),ROUND(Regressions!R104, 1), NA())</f>
        <v>#N/A</v>
      </c>
      <c r="Q94" s="335" t="e">
        <f>IF(ISNUMBER(Regressions!S104),ROUND(Regressions!S104, 1), NA())</f>
        <v>#N/A</v>
      </c>
      <c r="R94" s="331" t="e">
        <f>IF(ISNUMBER(Regressions!T104),ROUND(Regressions!T104, 1), NA())</f>
        <v>#N/A</v>
      </c>
      <c r="S94" s="332" t="e">
        <f>IF(ISNUMBER(Regressions!U104),ROUND(Regressions!U104, 1), NA())</f>
        <v>#N/A</v>
      </c>
    </row>
    <row r="95" spans="1:19" hidden="1" x14ac:dyDescent="0.2">
      <c r="A95" s="324" t="str">
        <f ca="1">+Introduction!$C$7</f>
        <v>Estonia</v>
      </c>
      <c r="B95" s="325">
        <f>IF(ISBLANK(Regressions!B105), " ", Regressions!B105)</f>
        <v>2029</v>
      </c>
      <c r="C95" s="324" t="str">
        <f ca="1">HLOOKUP(Introduction!$G$4,nametranslations,25,FALSE)</f>
        <v>Rural</v>
      </c>
      <c r="D95" s="327" t="str">
        <f>IF(ISBLANK(Regressions!D105), " ", Regressions!D105)</f>
        <v xml:space="preserve"> </v>
      </c>
      <c r="E95" s="328" t="e">
        <f>IF(ISNUMBER(Regressions!E105),ROUND(Regressions!E105, 1), NA())</f>
        <v>#N/A</v>
      </c>
      <c r="F95" s="329" t="e">
        <f>IF(ISNUMBER(Regressions!F105),ROUND(Regressions!F105, 1), NA())</f>
        <v>#N/A</v>
      </c>
      <c r="G95" s="330" t="e">
        <f>IF(ISNUMBER(Regressions!G105),ROUND(Regressions!G105, 1), NA())</f>
        <v>#N/A</v>
      </c>
      <c r="H95" s="331" t="e">
        <f>IF(ISNUMBER(Regressions!H105),ROUND(Regressions!H105, 1), NA())</f>
        <v>#N/A</v>
      </c>
      <c r="I95" s="332" t="e">
        <f>IF(ISNUMBER(Regressions!I105),ROUND(Regressions!I105, 1), NA())</f>
        <v>#N/A</v>
      </c>
      <c r="J95" s="333" t="e">
        <f>IF(ISNUMBER(Regressions!K105),ROUND(Regressions!K105, 1), NA())</f>
        <v>#N/A</v>
      </c>
      <c r="K95" s="329" t="e">
        <f>IF(ISNUMBER(Regressions!L105),ROUND(Regressions!L105, 1), NA())</f>
        <v>#N/A</v>
      </c>
      <c r="L95" s="334" t="e">
        <f>IF(ISNUMBER(Regressions!M105),ROUND(Regressions!M105, 1), NA())</f>
        <v>#N/A</v>
      </c>
      <c r="M95" s="331" t="e">
        <f>IF(ISNUMBER(Regressions!N105),ROUND(Regressions!N105, 1), NA())</f>
        <v>#N/A</v>
      </c>
      <c r="N95" s="332" t="e">
        <f>IF(ISNUMBER(Regressions!O105),ROUND(Regressions!O105, 1), NA())</f>
        <v>#N/A</v>
      </c>
      <c r="O95" s="333" t="e">
        <f>IF(ISNUMBER(Regressions!Q105),ROUND(Regressions!Q105, 1), NA())</f>
        <v>#N/A</v>
      </c>
      <c r="P95" s="329" t="e">
        <f>IF(ISNUMBER(Regressions!R105),ROUND(Regressions!R105, 1), NA())</f>
        <v>#N/A</v>
      </c>
      <c r="Q95" s="335" t="e">
        <f>IF(ISNUMBER(Regressions!S105),ROUND(Regressions!S105, 1), NA())</f>
        <v>#N/A</v>
      </c>
      <c r="R95" s="331" t="e">
        <f>IF(ISNUMBER(Regressions!T105),ROUND(Regressions!T105, 1), NA())</f>
        <v>#N/A</v>
      </c>
      <c r="S95" s="332" t="e">
        <f>IF(ISNUMBER(Regressions!U105),ROUND(Regressions!U105, 1), NA())</f>
        <v>#N/A</v>
      </c>
    </row>
    <row r="96" spans="1:19" hidden="1" x14ac:dyDescent="0.2">
      <c r="A96" s="324" t="str">
        <f ca="1">+Introduction!$C$7</f>
        <v>Estonia</v>
      </c>
      <c r="B96" s="325">
        <f>IF(ISBLANK(Regressions!B106), " ", Regressions!B106)</f>
        <v>2030</v>
      </c>
      <c r="C96" s="324" t="str">
        <f ca="1">HLOOKUP(Introduction!$G$4,nametranslations,25,FALSE)</f>
        <v>Rural</v>
      </c>
      <c r="D96" s="327" t="str">
        <f>IF(ISBLANK(Regressions!D106), " ", Regressions!D106)</f>
        <v xml:space="preserve"> </v>
      </c>
      <c r="E96" s="328" t="e">
        <f>IF(ISNUMBER(Regressions!E106),ROUND(Regressions!E106, 1), NA())</f>
        <v>#N/A</v>
      </c>
      <c r="F96" s="329" t="e">
        <f>IF(ISNUMBER(Regressions!F106),ROUND(Regressions!F106, 1), NA())</f>
        <v>#N/A</v>
      </c>
      <c r="G96" s="330" t="e">
        <f>IF(ISNUMBER(Regressions!G106),ROUND(Regressions!G106, 1), NA())</f>
        <v>#N/A</v>
      </c>
      <c r="H96" s="331" t="e">
        <f>IF(ISNUMBER(Regressions!H106),ROUND(Regressions!H106, 1), NA())</f>
        <v>#N/A</v>
      </c>
      <c r="I96" s="332" t="e">
        <f>IF(ISNUMBER(Regressions!I106),ROUND(Regressions!I106, 1), NA())</f>
        <v>#N/A</v>
      </c>
      <c r="J96" s="333" t="e">
        <f>IF(ISNUMBER(Regressions!K106),ROUND(Regressions!K106, 1), NA())</f>
        <v>#N/A</v>
      </c>
      <c r="K96" s="329" t="e">
        <f>IF(ISNUMBER(Regressions!L106),ROUND(Regressions!L106, 1), NA())</f>
        <v>#N/A</v>
      </c>
      <c r="L96" s="334" t="e">
        <f>IF(ISNUMBER(Regressions!M106),ROUND(Regressions!M106, 1), NA())</f>
        <v>#N/A</v>
      </c>
      <c r="M96" s="331" t="e">
        <f>IF(ISNUMBER(Regressions!N106),ROUND(Regressions!N106, 1), NA())</f>
        <v>#N/A</v>
      </c>
      <c r="N96" s="332" t="e">
        <f>IF(ISNUMBER(Regressions!O106),ROUND(Regressions!O106, 1), NA())</f>
        <v>#N/A</v>
      </c>
      <c r="O96" s="333" t="e">
        <f>IF(ISNUMBER(Regressions!Q106),ROUND(Regressions!Q106, 1), NA())</f>
        <v>#N/A</v>
      </c>
      <c r="P96" s="329" t="e">
        <f>IF(ISNUMBER(Regressions!R106),ROUND(Regressions!R106, 1), NA())</f>
        <v>#N/A</v>
      </c>
      <c r="Q96" s="335" t="e">
        <f>IF(ISNUMBER(Regressions!S106),ROUND(Regressions!S106, 1), NA())</f>
        <v>#N/A</v>
      </c>
      <c r="R96" s="331" t="e">
        <f>IF(ISNUMBER(Regressions!T106),ROUND(Regressions!T106, 1), NA())</f>
        <v>#N/A</v>
      </c>
      <c r="S96" s="332" t="e">
        <f>IF(ISNUMBER(Regressions!U106),ROUND(Regressions!U106, 1), NA())</f>
        <v>#N/A</v>
      </c>
    </row>
    <row r="97" spans="1:19" x14ac:dyDescent="0.2">
      <c r="A97" s="324" t="str">
        <f ca="1">+Introduction!$C$7</f>
        <v>Estonia</v>
      </c>
      <c r="B97" s="325">
        <f>IF(ISBLANK(Regressions!B107), " ", Regressions!B107)</f>
        <v>2000</v>
      </c>
      <c r="C97" s="324" t="str">
        <f ca="1">HLOOKUP(Introduction!$G$4,nametranslations,27,FALSE)</f>
        <v>Pre-primary</v>
      </c>
      <c r="D97" s="327">
        <f>IF(ISBLANK(Regressions!D107), " ", Regressions!D107)</f>
        <v>54520</v>
      </c>
      <c r="E97" s="328" t="e">
        <f>IF(ISNUMBER(Regressions!E107),ROUND(Regressions!E107, 1), NA())</f>
        <v>#N/A</v>
      </c>
      <c r="F97" s="329" t="e">
        <f>IF(ISNUMBER(Regressions!F107),ROUND(Regressions!F107, 1), NA())</f>
        <v>#N/A</v>
      </c>
      <c r="G97" s="330" t="e">
        <f>IF(ISNUMBER(Regressions!G107),ROUND(Regressions!G107, 1), NA())</f>
        <v>#N/A</v>
      </c>
      <c r="H97" s="331" t="e">
        <f>IF(ISNUMBER(Regressions!H107),ROUND(Regressions!H107, 1), NA())</f>
        <v>#N/A</v>
      </c>
      <c r="I97" s="332" t="e">
        <f>IF(ISNUMBER(Regressions!I107),ROUND(Regressions!I107, 1), NA())</f>
        <v>#N/A</v>
      </c>
      <c r="J97" s="333" t="e">
        <f>IF(ISNUMBER(Regressions!K107),ROUND(Regressions!K107, 1), NA())</f>
        <v>#N/A</v>
      </c>
      <c r="K97" s="329" t="e">
        <f>IF(ISNUMBER(Regressions!L107),ROUND(Regressions!L107, 1), NA())</f>
        <v>#N/A</v>
      </c>
      <c r="L97" s="334" t="e">
        <f>IF(ISNUMBER(Regressions!M107),ROUND(Regressions!M107, 1), NA())</f>
        <v>#N/A</v>
      </c>
      <c r="M97" s="331" t="e">
        <f>IF(ISNUMBER(Regressions!N107),ROUND(Regressions!N107, 1), NA())</f>
        <v>#N/A</v>
      </c>
      <c r="N97" s="332" t="e">
        <f>IF(ISNUMBER(Regressions!O107),ROUND(Regressions!O107, 1), NA())</f>
        <v>#N/A</v>
      </c>
      <c r="O97" s="333" t="e">
        <f>IF(ISNUMBER(Regressions!Q107),ROUND(Regressions!Q107, 1), NA())</f>
        <v>#N/A</v>
      </c>
      <c r="P97" s="329" t="e">
        <f>IF(ISNUMBER(Regressions!R107),ROUND(Regressions!R107, 1), NA())</f>
        <v>#N/A</v>
      </c>
      <c r="Q97" s="335" t="e">
        <f>IF(ISNUMBER(Regressions!S107),ROUND(Regressions!S107, 1), NA())</f>
        <v>#N/A</v>
      </c>
      <c r="R97" s="331" t="e">
        <f>IF(ISNUMBER(Regressions!T107),ROUND(Regressions!T107, 1), NA())</f>
        <v>#N/A</v>
      </c>
      <c r="S97" s="332" t="e">
        <f>IF(ISNUMBER(Regressions!U107),ROUND(Regressions!U107, 1), NA())</f>
        <v>#N/A</v>
      </c>
    </row>
    <row r="98" spans="1:19" x14ac:dyDescent="0.2">
      <c r="A98" s="324" t="str">
        <f ca="1">+Introduction!$C$7</f>
        <v>Estonia</v>
      </c>
      <c r="B98" s="325">
        <f>IF(ISBLANK(Regressions!B108), " ", Regressions!B108)</f>
        <v>2001</v>
      </c>
      <c r="C98" s="324" t="str">
        <f ca="1">HLOOKUP(Introduction!$G$4,nametranslations,27,FALSE)</f>
        <v>Pre-primary</v>
      </c>
      <c r="D98" s="327">
        <f>IF(ISBLANK(Regressions!D108), " ", Regressions!D108)</f>
        <v>52130</v>
      </c>
      <c r="E98" s="328" t="e">
        <f>IF(ISNUMBER(Regressions!E108),ROUND(Regressions!E108, 1), NA())</f>
        <v>#N/A</v>
      </c>
      <c r="F98" s="329" t="e">
        <f>IF(ISNUMBER(Regressions!F108),ROUND(Regressions!F108, 1), NA())</f>
        <v>#N/A</v>
      </c>
      <c r="G98" s="330" t="e">
        <f>IF(ISNUMBER(Regressions!G108),ROUND(Regressions!G108, 1), NA())</f>
        <v>#N/A</v>
      </c>
      <c r="H98" s="331" t="e">
        <f>IF(ISNUMBER(Regressions!H108),ROUND(Regressions!H108, 1), NA())</f>
        <v>#N/A</v>
      </c>
      <c r="I98" s="332" t="e">
        <f>IF(ISNUMBER(Regressions!I108),ROUND(Regressions!I108, 1), NA())</f>
        <v>#N/A</v>
      </c>
      <c r="J98" s="333" t="e">
        <f>IF(ISNUMBER(Regressions!K108),ROUND(Regressions!K108, 1), NA())</f>
        <v>#N/A</v>
      </c>
      <c r="K98" s="329" t="e">
        <f>IF(ISNUMBER(Regressions!L108),ROUND(Regressions!L108, 1), NA())</f>
        <v>#N/A</v>
      </c>
      <c r="L98" s="334" t="e">
        <f>IF(ISNUMBER(Regressions!M108),ROUND(Regressions!M108, 1), NA())</f>
        <v>#N/A</v>
      </c>
      <c r="M98" s="331" t="e">
        <f>IF(ISNUMBER(Regressions!N108),ROUND(Regressions!N108, 1), NA())</f>
        <v>#N/A</v>
      </c>
      <c r="N98" s="332" t="e">
        <f>IF(ISNUMBER(Regressions!O108),ROUND(Regressions!O108, 1), NA())</f>
        <v>#N/A</v>
      </c>
      <c r="O98" s="333" t="e">
        <f>IF(ISNUMBER(Regressions!Q108),ROUND(Regressions!Q108, 1), NA())</f>
        <v>#N/A</v>
      </c>
      <c r="P98" s="329" t="e">
        <f>IF(ISNUMBER(Regressions!R108),ROUND(Regressions!R108, 1), NA())</f>
        <v>#N/A</v>
      </c>
      <c r="Q98" s="335" t="e">
        <f>IF(ISNUMBER(Regressions!S108),ROUND(Regressions!S108, 1), NA())</f>
        <v>#N/A</v>
      </c>
      <c r="R98" s="331" t="e">
        <f>IF(ISNUMBER(Regressions!T108),ROUND(Regressions!T108, 1), NA())</f>
        <v>#N/A</v>
      </c>
      <c r="S98" s="332" t="e">
        <f>IF(ISNUMBER(Regressions!U108),ROUND(Regressions!U108, 1), NA())</f>
        <v>#N/A</v>
      </c>
    </row>
    <row r="99" spans="1:19" x14ac:dyDescent="0.2">
      <c r="A99" s="324" t="str">
        <f ca="1">+Introduction!$C$7</f>
        <v>Estonia</v>
      </c>
      <c r="B99" s="325">
        <f>IF(ISBLANK(Regressions!B109), " ", Regressions!B109)</f>
        <v>2002</v>
      </c>
      <c r="C99" s="324" t="str">
        <f ca="1">HLOOKUP(Introduction!$G$4,nametranslations,27,FALSE)</f>
        <v>Pre-primary</v>
      </c>
      <c r="D99" s="327">
        <f>IF(ISBLANK(Regressions!D109), " ", Regressions!D109)</f>
        <v>50350</v>
      </c>
      <c r="E99" s="328" t="e">
        <f>IF(ISNUMBER(Regressions!E109),ROUND(Regressions!E109, 1), NA())</f>
        <v>#N/A</v>
      </c>
      <c r="F99" s="329" t="e">
        <f>IF(ISNUMBER(Regressions!F109),ROUND(Regressions!F109, 1), NA())</f>
        <v>#N/A</v>
      </c>
      <c r="G99" s="330" t="e">
        <f>IF(ISNUMBER(Regressions!G109),ROUND(Regressions!G109, 1), NA())</f>
        <v>#N/A</v>
      </c>
      <c r="H99" s="331" t="e">
        <f>IF(ISNUMBER(Regressions!H109),ROUND(Regressions!H109, 1), NA())</f>
        <v>#N/A</v>
      </c>
      <c r="I99" s="332" t="e">
        <f>IF(ISNUMBER(Regressions!I109),ROUND(Regressions!I109, 1), NA())</f>
        <v>#N/A</v>
      </c>
      <c r="J99" s="333" t="e">
        <f>IF(ISNUMBER(Regressions!K109),ROUND(Regressions!K109, 1), NA())</f>
        <v>#N/A</v>
      </c>
      <c r="K99" s="329" t="e">
        <f>IF(ISNUMBER(Regressions!L109),ROUND(Regressions!L109, 1), NA())</f>
        <v>#N/A</v>
      </c>
      <c r="L99" s="334" t="e">
        <f>IF(ISNUMBER(Regressions!M109),ROUND(Regressions!M109, 1), NA())</f>
        <v>#N/A</v>
      </c>
      <c r="M99" s="331" t="e">
        <f>IF(ISNUMBER(Regressions!N109),ROUND(Regressions!N109, 1), NA())</f>
        <v>#N/A</v>
      </c>
      <c r="N99" s="332" t="e">
        <f>IF(ISNUMBER(Regressions!O109),ROUND(Regressions!O109, 1), NA())</f>
        <v>#N/A</v>
      </c>
      <c r="O99" s="333" t="e">
        <f>IF(ISNUMBER(Regressions!Q109),ROUND(Regressions!Q109, 1), NA())</f>
        <v>#N/A</v>
      </c>
      <c r="P99" s="329" t="e">
        <f>IF(ISNUMBER(Regressions!R109),ROUND(Regressions!R109, 1), NA())</f>
        <v>#N/A</v>
      </c>
      <c r="Q99" s="335" t="e">
        <f>IF(ISNUMBER(Regressions!S109),ROUND(Regressions!S109, 1), NA())</f>
        <v>#N/A</v>
      </c>
      <c r="R99" s="331" t="e">
        <f>IF(ISNUMBER(Regressions!T109),ROUND(Regressions!T109, 1), NA())</f>
        <v>#N/A</v>
      </c>
      <c r="S99" s="332" t="e">
        <f>IF(ISNUMBER(Regressions!U109),ROUND(Regressions!U109, 1), NA())</f>
        <v>#N/A</v>
      </c>
    </row>
    <row r="100" spans="1:19" x14ac:dyDescent="0.2">
      <c r="A100" s="324" t="str">
        <f ca="1">+Introduction!$C$7</f>
        <v>Estonia</v>
      </c>
      <c r="B100" s="325">
        <f>IF(ISBLANK(Regressions!B110), " ", Regressions!B110)</f>
        <v>2003</v>
      </c>
      <c r="C100" s="324" t="str">
        <f ca="1">HLOOKUP(Introduction!$G$4,nametranslations,27,FALSE)</f>
        <v>Pre-primary</v>
      </c>
      <c r="D100" s="327">
        <f>IF(ISBLANK(Regressions!D110), " ", Regressions!D110)</f>
        <v>49380</v>
      </c>
      <c r="E100" s="328" t="e">
        <f>IF(ISNUMBER(Regressions!E110),ROUND(Regressions!E110, 1), NA())</f>
        <v>#N/A</v>
      </c>
      <c r="F100" s="329" t="e">
        <f>IF(ISNUMBER(Regressions!F110),ROUND(Regressions!F110, 1), NA())</f>
        <v>#N/A</v>
      </c>
      <c r="G100" s="330" t="e">
        <f>IF(ISNUMBER(Regressions!G110),ROUND(Regressions!G110, 1), NA())</f>
        <v>#N/A</v>
      </c>
      <c r="H100" s="331" t="e">
        <f>IF(ISNUMBER(Regressions!H110),ROUND(Regressions!H110, 1), NA())</f>
        <v>#N/A</v>
      </c>
      <c r="I100" s="332" t="e">
        <f>IF(ISNUMBER(Regressions!I110),ROUND(Regressions!I110, 1), NA())</f>
        <v>#N/A</v>
      </c>
      <c r="J100" s="333" t="e">
        <f>IF(ISNUMBER(Regressions!K110),ROUND(Regressions!K110, 1), NA())</f>
        <v>#N/A</v>
      </c>
      <c r="K100" s="329" t="e">
        <f>IF(ISNUMBER(Regressions!L110),ROUND(Regressions!L110, 1), NA())</f>
        <v>#N/A</v>
      </c>
      <c r="L100" s="334" t="e">
        <f>IF(ISNUMBER(Regressions!M110),ROUND(Regressions!M110, 1), NA())</f>
        <v>#N/A</v>
      </c>
      <c r="M100" s="331" t="e">
        <f>IF(ISNUMBER(Regressions!N110),ROUND(Regressions!N110, 1), NA())</f>
        <v>#N/A</v>
      </c>
      <c r="N100" s="332" t="e">
        <f>IF(ISNUMBER(Regressions!O110),ROUND(Regressions!O110, 1), NA())</f>
        <v>#N/A</v>
      </c>
      <c r="O100" s="333" t="e">
        <f>IF(ISNUMBER(Regressions!Q110),ROUND(Regressions!Q110, 1), NA())</f>
        <v>#N/A</v>
      </c>
      <c r="P100" s="329" t="e">
        <f>IF(ISNUMBER(Regressions!R110),ROUND(Regressions!R110, 1), NA())</f>
        <v>#N/A</v>
      </c>
      <c r="Q100" s="335" t="e">
        <f>IF(ISNUMBER(Regressions!S110),ROUND(Regressions!S110, 1), NA())</f>
        <v>#N/A</v>
      </c>
      <c r="R100" s="331" t="e">
        <f>IF(ISNUMBER(Regressions!T110),ROUND(Regressions!T110, 1), NA())</f>
        <v>#N/A</v>
      </c>
      <c r="S100" s="332" t="e">
        <f>IF(ISNUMBER(Regressions!U110),ROUND(Regressions!U110, 1), NA())</f>
        <v>#N/A</v>
      </c>
    </row>
    <row r="101" spans="1:19" x14ac:dyDescent="0.2">
      <c r="A101" s="324" t="str">
        <f ca="1">+Introduction!$C$7</f>
        <v>Estonia</v>
      </c>
      <c r="B101" s="325">
        <f>IF(ISBLANK(Regressions!B111), " ", Regressions!B111)</f>
        <v>2004</v>
      </c>
      <c r="C101" s="324" t="str">
        <f ca="1">HLOOKUP(Introduction!$G$4,nametranslations,27,FALSE)</f>
        <v>Pre-primary</v>
      </c>
      <c r="D101" s="327">
        <f>IF(ISBLANK(Regressions!D111), " ", Regressions!D111)</f>
        <v>49370</v>
      </c>
      <c r="E101" s="328" t="e">
        <f>IF(ISNUMBER(Regressions!E111),ROUND(Regressions!E111, 1), NA())</f>
        <v>#N/A</v>
      </c>
      <c r="F101" s="329" t="e">
        <f>IF(ISNUMBER(Regressions!F111),ROUND(Regressions!F111, 1), NA())</f>
        <v>#N/A</v>
      </c>
      <c r="G101" s="330" t="e">
        <f>IF(ISNUMBER(Regressions!G111),ROUND(Regressions!G111, 1), NA())</f>
        <v>#N/A</v>
      </c>
      <c r="H101" s="331" t="e">
        <f>IF(ISNUMBER(Regressions!H111),ROUND(Regressions!H111, 1), NA())</f>
        <v>#N/A</v>
      </c>
      <c r="I101" s="332" t="e">
        <f>IF(ISNUMBER(Regressions!I111),ROUND(Regressions!I111, 1), NA())</f>
        <v>#N/A</v>
      </c>
      <c r="J101" s="333" t="e">
        <f>IF(ISNUMBER(Regressions!K111),ROUND(Regressions!K111, 1), NA())</f>
        <v>#N/A</v>
      </c>
      <c r="K101" s="329" t="e">
        <f>IF(ISNUMBER(Regressions!L111),ROUND(Regressions!L111, 1), NA())</f>
        <v>#N/A</v>
      </c>
      <c r="L101" s="334" t="e">
        <f>IF(ISNUMBER(Regressions!M111),ROUND(Regressions!M111, 1), NA())</f>
        <v>#N/A</v>
      </c>
      <c r="M101" s="331" t="e">
        <f>IF(ISNUMBER(Regressions!N111),ROUND(Regressions!N111, 1), NA())</f>
        <v>#N/A</v>
      </c>
      <c r="N101" s="332" t="e">
        <f>IF(ISNUMBER(Regressions!O111),ROUND(Regressions!O111, 1), NA())</f>
        <v>#N/A</v>
      </c>
      <c r="O101" s="333" t="e">
        <f>IF(ISNUMBER(Regressions!Q111),ROUND(Regressions!Q111, 1), NA())</f>
        <v>#N/A</v>
      </c>
      <c r="P101" s="329" t="e">
        <f>IF(ISNUMBER(Regressions!R111),ROUND(Regressions!R111, 1), NA())</f>
        <v>#N/A</v>
      </c>
      <c r="Q101" s="335" t="e">
        <f>IF(ISNUMBER(Regressions!S111),ROUND(Regressions!S111, 1), NA())</f>
        <v>#N/A</v>
      </c>
      <c r="R101" s="331" t="e">
        <f>IF(ISNUMBER(Regressions!T111),ROUND(Regressions!T111, 1), NA())</f>
        <v>#N/A</v>
      </c>
      <c r="S101" s="332" t="e">
        <f>IF(ISNUMBER(Regressions!U111),ROUND(Regressions!U111, 1), NA())</f>
        <v>#N/A</v>
      </c>
    </row>
    <row r="102" spans="1:19" x14ac:dyDescent="0.2">
      <c r="A102" s="324" t="str">
        <f ca="1">+Introduction!$C$7</f>
        <v>Estonia</v>
      </c>
      <c r="B102" s="325">
        <f>IF(ISBLANK(Regressions!B112), " ", Regressions!B112)</f>
        <v>2005</v>
      </c>
      <c r="C102" s="324" t="str">
        <f ca="1">HLOOKUP(Introduction!$G$4,nametranslations,27,FALSE)</f>
        <v>Pre-primary</v>
      </c>
      <c r="D102" s="327">
        <f>IF(ISBLANK(Regressions!D112), " ", Regressions!D112)</f>
        <v>49590</v>
      </c>
      <c r="E102" s="328" t="e">
        <f>IF(ISNUMBER(Regressions!E112),ROUND(Regressions!E112, 1), NA())</f>
        <v>#N/A</v>
      </c>
      <c r="F102" s="329" t="e">
        <f>IF(ISNUMBER(Regressions!F112),ROUND(Regressions!F112, 1), NA())</f>
        <v>#N/A</v>
      </c>
      <c r="G102" s="330" t="e">
        <f>IF(ISNUMBER(Regressions!G112),ROUND(Regressions!G112, 1), NA())</f>
        <v>#N/A</v>
      </c>
      <c r="H102" s="331" t="e">
        <f>IF(ISNUMBER(Regressions!H112),ROUND(Regressions!H112, 1), NA())</f>
        <v>#N/A</v>
      </c>
      <c r="I102" s="332" t="e">
        <f>IF(ISNUMBER(Regressions!I112),ROUND(Regressions!I112, 1), NA())</f>
        <v>#N/A</v>
      </c>
      <c r="J102" s="333" t="e">
        <f>IF(ISNUMBER(Regressions!K112),ROUND(Regressions!K112, 1), NA())</f>
        <v>#N/A</v>
      </c>
      <c r="K102" s="329" t="e">
        <f>IF(ISNUMBER(Regressions!L112),ROUND(Regressions!L112, 1), NA())</f>
        <v>#N/A</v>
      </c>
      <c r="L102" s="334" t="e">
        <f>IF(ISNUMBER(Regressions!M112),ROUND(Regressions!M112, 1), NA())</f>
        <v>#N/A</v>
      </c>
      <c r="M102" s="331" t="e">
        <f>IF(ISNUMBER(Regressions!N112),ROUND(Regressions!N112, 1), NA())</f>
        <v>#N/A</v>
      </c>
      <c r="N102" s="332" t="e">
        <f>IF(ISNUMBER(Regressions!O112),ROUND(Regressions!O112, 1), NA())</f>
        <v>#N/A</v>
      </c>
      <c r="O102" s="333" t="e">
        <f>IF(ISNUMBER(Regressions!Q112),ROUND(Regressions!Q112, 1), NA())</f>
        <v>#N/A</v>
      </c>
      <c r="P102" s="329" t="e">
        <f>IF(ISNUMBER(Regressions!R112),ROUND(Regressions!R112, 1), NA())</f>
        <v>#N/A</v>
      </c>
      <c r="Q102" s="335" t="e">
        <f>IF(ISNUMBER(Regressions!S112),ROUND(Regressions!S112, 1), NA())</f>
        <v>#N/A</v>
      </c>
      <c r="R102" s="331" t="e">
        <f>IF(ISNUMBER(Regressions!T112),ROUND(Regressions!T112, 1), NA())</f>
        <v>#N/A</v>
      </c>
      <c r="S102" s="332" t="e">
        <f>IF(ISNUMBER(Regressions!U112),ROUND(Regressions!U112, 1), NA())</f>
        <v>#N/A</v>
      </c>
    </row>
    <row r="103" spans="1:19" x14ac:dyDescent="0.2">
      <c r="A103" s="324" t="str">
        <f ca="1">+Introduction!$C$7</f>
        <v>Estonia</v>
      </c>
      <c r="B103" s="325">
        <f>IF(ISBLANK(Regressions!B113), " ", Regressions!B113)</f>
        <v>2006</v>
      </c>
      <c r="C103" s="324" t="str">
        <f ca="1">HLOOKUP(Introduction!$G$4,nametranslations,27,FALSE)</f>
        <v>Pre-primary</v>
      </c>
      <c r="D103" s="327">
        <f>IF(ISBLANK(Regressions!D113), " ", Regressions!D113)</f>
        <v>50530</v>
      </c>
      <c r="E103" s="328" t="e">
        <f>IF(ISNUMBER(Regressions!E113),ROUND(Regressions!E113, 1), NA())</f>
        <v>#N/A</v>
      </c>
      <c r="F103" s="329" t="e">
        <f>IF(ISNUMBER(Regressions!F113),ROUND(Regressions!F113, 1), NA())</f>
        <v>#N/A</v>
      </c>
      <c r="G103" s="330" t="e">
        <f>IF(ISNUMBER(Regressions!G113),ROUND(Regressions!G113, 1), NA())</f>
        <v>#N/A</v>
      </c>
      <c r="H103" s="331" t="e">
        <f>IF(ISNUMBER(Regressions!H113),ROUND(Regressions!H113, 1), NA())</f>
        <v>#N/A</v>
      </c>
      <c r="I103" s="332" t="e">
        <f>IF(ISNUMBER(Regressions!I113),ROUND(Regressions!I113, 1), NA())</f>
        <v>#N/A</v>
      </c>
      <c r="J103" s="333" t="e">
        <f>IF(ISNUMBER(Regressions!K113),ROUND(Regressions!K113, 1), NA())</f>
        <v>#N/A</v>
      </c>
      <c r="K103" s="329" t="e">
        <f>IF(ISNUMBER(Regressions!L113),ROUND(Regressions!L113, 1), NA())</f>
        <v>#N/A</v>
      </c>
      <c r="L103" s="334" t="e">
        <f>IF(ISNUMBER(Regressions!M113),ROUND(Regressions!M113, 1), NA())</f>
        <v>#N/A</v>
      </c>
      <c r="M103" s="331" t="e">
        <f>IF(ISNUMBER(Regressions!N113),ROUND(Regressions!N113, 1), NA())</f>
        <v>#N/A</v>
      </c>
      <c r="N103" s="332" t="e">
        <f>IF(ISNUMBER(Regressions!O113),ROUND(Regressions!O113, 1), NA())</f>
        <v>#N/A</v>
      </c>
      <c r="O103" s="333" t="e">
        <f>IF(ISNUMBER(Regressions!Q113),ROUND(Regressions!Q113, 1), NA())</f>
        <v>#N/A</v>
      </c>
      <c r="P103" s="329" t="e">
        <f>IF(ISNUMBER(Regressions!R113),ROUND(Regressions!R113, 1), NA())</f>
        <v>#N/A</v>
      </c>
      <c r="Q103" s="335" t="e">
        <f>IF(ISNUMBER(Regressions!S113),ROUND(Regressions!S113, 1), NA())</f>
        <v>#N/A</v>
      </c>
      <c r="R103" s="331" t="e">
        <f>IF(ISNUMBER(Regressions!T113),ROUND(Regressions!T113, 1), NA())</f>
        <v>#N/A</v>
      </c>
      <c r="S103" s="332" t="e">
        <f>IF(ISNUMBER(Regressions!U113),ROUND(Regressions!U113, 1), NA())</f>
        <v>#N/A</v>
      </c>
    </row>
    <row r="104" spans="1:19" x14ac:dyDescent="0.2">
      <c r="A104" s="324" t="str">
        <f ca="1">+Introduction!$C$7</f>
        <v>Estonia</v>
      </c>
      <c r="B104" s="325">
        <f>IF(ISBLANK(Regressions!B114), " ", Regressions!B114)</f>
        <v>2007</v>
      </c>
      <c r="C104" s="324" t="str">
        <f ca="1">HLOOKUP(Introduction!$G$4,nametranslations,27,FALSE)</f>
        <v>Pre-primary</v>
      </c>
      <c r="D104" s="327">
        <f>IF(ISBLANK(Regressions!D114), " ", Regressions!D114)</f>
        <v>51220</v>
      </c>
      <c r="E104" s="328" t="e">
        <f>IF(ISNUMBER(Regressions!E114),ROUND(Regressions!E114, 1), NA())</f>
        <v>#N/A</v>
      </c>
      <c r="F104" s="329" t="e">
        <f>IF(ISNUMBER(Regressions!F114),ROUND(Regressions!F114, 1), NA())</f>
        <v>#N/A</v>
      </c>
      <c r="G104" s="330" t="e">
        <f>IF(ISNUMBER(Regressions!G114),ROUND(Regressions!G114, 1), NA())</f>
        <v>#N/A</v>
      </c>
      <c r="H104" s="331" t="e">
        <f>IF(ISNUMBER(Regressions!H114),ROUND(Regressions!H114, 1), NA())</f>
        <v>#N/A</v>
      </c>
      <c r="I104" s="332" t="e">
        <f>IF(ISNUMBER(Regressions!I114),ROUND(Regressions!I114, 1), NA())</f>
        <v>#N/A</v>
      </c>
      <c r="J104" s="333" t="e">
        <f>IF(ISNUMBER(Regressions!K114),ROUND(Regressions!K114, 1), NA())</f>
        <v>#N/A</v>
      </c>
      <c r="K104" s="329" t="e">
        <f>IF(ISNUMBER(Regressions!L114),ROUND(Regressions!L114, 1), NA())</f>
        <v>#N/A</v>
      </c>
      <c r="L104" s="334" t="e">
        <f>IF(ISNUMBER(Regressions!M114),ROUND(Regressions!M114, 1), NA())</f>
        <v>#N/A</v>
      </c>
      <c r="M104" s="331" t="e">
        <f>IF(ISNUMBER(Regressions!N114),ROUND(Regressions!N114, 1), NA())</f>
        <v>#N/A</v>
      </c>
      <c r="N104" s="332" t="e">
        <f>IF(ISNUMBER(Regressions!O114),ROUND(Regressions!O114, 1), NA())</f>
        <v>#N/A</v>
      </c>
      <c r="O104" s="333" t="e">
        <f>IF(ISNUMBER(Regressions!Q114),ROUND(Regressions!Q114, 1), NA())</f>
        <v>#N/A</v>
      </c>
      <c r="P104" s="329" t="e">
        <f>IF(ISNUMBER(Regressions!R114),ROUND(Regressions!R114, 1), NA())</f>
        <v>#N/A</v>
      </c>
      <c r="Q104" s="335" t="e">
        <f>IF(ISNUMBER(Regressions!S114),ROUND(Regressions!S114, 1), NA())</f>
        <v>#N/A</v>
      </c>
      <c r="R104" s="331" t="e">
        <f>IF(ISNUMBER(Regressions!T114),ROUND(Regressions!T114, 1), NA())</f>
        <v>#N/A</v>
      </c>
      <c r="S104" s="332" t="e">
        <f>IF(ISNUMBER(Regressions!U114),ROUND(Regressions!U114, 1), NA())</f>
        <v>#N/A</v>
      </c>
    </row>
    <row r="105" spans="1:19" x14ac:dyDescent="0.2">
      <c r="A105" s="324" t="str">
        <f ca="1">+Introduction!$C$7</f>
        <v>Estonia</v>
      </c>
      <c r="B105" s="325">
        <f>IF(ISBLANK(Regressions!B115), " ", Regressions!B115)</f>
        <v>2008</v>
      </c>
      <c r="C105" s="324" t="str">
        <f ca="1">HLOOKUP(Introduction!$G$4,nametranslations,27,FALSE)</f>
        <v>Pre-primary</v>
      </c>
      <c r="D105" s="327">
        <f>IF(ISBLANK(Regressions!D115), " ", Regressions!D115)</f>
        <v>52110</v>
      </c>
      <c r="E105" s="328" t="e">
        <f>IF(ISNUMBER(Regressions!E115),ROUND(Regressions!E115, 1), NA())</f>
        <v>#N/A</v>
      </c>
      <c r="F105" s="329" t="e">
        <f>IF(ISNUMBER(Regressions!F115),ROUND(Regressions!F115, 1), NA())</f>
        <v>#N/A</v>
      </c>
      <c r="G105" s="330" t="e">
        <f>IF(ISNUMBER(Regressions!G115),ROUND(Regressions!G115, 1), NA())</f>
        <v>#N/A</v>
      </c>
      <c r="H105" s="331" t="e">
        <f>IF(ISNUMBER(Regressions!H115),ROUND(Regressions!H115, 1), NA())</f>
        <v>#N/A</v>
      </c>
      <c r="I105" s="332" t="e">
        <f>IF(ISNUMBER(Regressions!I115),ROUND(Regressions!I115, 1), NA())</f>
        <v>#N/A</v>
      </c>
      <c r="J105" s="333" t="e">
        <f>IF(ISNUMBER(Regressions!K115),ROUND(Regressions!K115, 1), NA())</f>
        <v>#N/A</v>
      </c>
      <c r="K105" s="329" t="e">
        <f>IF(ISNUMBER(Regressions!L115),ROUND(Regressions!L115, 1), NA())</f>
        <v>#N/A</v>
      </c>
      <c r="L105" s="334" t="e">
        <f>IF(ISNUMBER(Regressions!M115),ROUND(Regressions!M115, 1), NA())</f>
        <v>#N/A</v>
      </c>
      <c r="M105" s="331" t="e">
        <f>IF(ISNUMBER(Regressions!N115),ROUND(Regressions!N115, 1), NA())</f>
        <v>#N/A</v>
      </c>
      <c r="N105" s="332" t="e">
        <f>IF(ISNUMBER(Regressions!O115),ROUND(Regressions!O115, 1), NA())</f>
        <v>#N/A</v>
      </c>
      <c r="O105" s="333" t="e">
        <f>IF(ISNUMBER(Regressions!Q115),ROUND(Regressions!Q115, 1), NA())</f>
        <v>#N/A</v>
      </c>
      <c r="P105" s="329" t="e">
        <f>IF(ISNUMBER(Regressions!R115),ROUND(Regressions!R115, 1), NA())</f>
        <v>#N/A</v>
      </c>
      <c r="Q105" s="335" t="e">
        <f>IF(ISNUMBER(Regressions!S115),ROUND(Regressions!S115, 1), NA())</f>
        <v>#N/A</v>
      </c>
      <c r="R105" s="331" t="e">
        <f>IF(ISNUMBER(Regressions!T115),ROUND(Regressions!T115, 1), NA())</f>
        <v>#N/A</v>
      </c>
      <c r="S105" s="332" t="e">
        <f>IF(ISNUMBER(Regressions!U115),ROUND(Regressions!U115, 1), NA())</f>
        <v>#N/A</v>
      </c>
    </row>
    <row r="106" spans="1:19" x14ac:dyDescent="0.2">
      <c r="A106" s="324" t="str">
        <f ca="1">+Introduction!$C$7</f>
        <v>Estonia</v>
      </c>
      <c r="B106" s="325">
        <f>IF(ISBLANK(Regressions!B116), " ", Regressions!B116)</f>
        <v>2009</v>
      </c>
      <c r="C106" s="324" t="str">
        <f ca="1">HLOOKUP(Introduction!$G$4,nametranslations,27,FALSE)</f>
        <v>Pre-primary</v>
      </c>
      <c r="D106" s="327">
        <f>IF(ISBLANK(Regressions!D116), " ", Regressions!D116)</f>
        <v>53760</v>
      </c>
      <c r="E106" s="328" t="e">
        <f>IF(ISNUMBER(Regressions!E116),ROUND(Regressions!E116, 1), NA())</f>
        <v>#N/A</v>
      </c>
      <c r="F106" s="329" t="e">
        <f>IF(ISNUMBER(Regressions!F116),ROUND(Regressions!F116, 1), NA())</f>
        <v>#N/A</v>
      </c>
      <c r="G106" s="330" t="e">
        <f>IF(ISNUMBER(Regressions!G116),ROUND(Regressions!G116, 1), NA())</f>
        <v>#N/A</v>
      </c>
      <c r="H106" s="331" t="e">
        <f>IF(ISNUMBER(Regressions!H116),ROUND(Regressions!H116, 1), NA())</f>
        <v>#N/A</v>
      </c>
      <c r="I106" s="332" t="e">
        <f>IF(ISNUMBER(Regressions!I116),ROUND(Regressions!I116, 1), NA())</f>
        <v>#N/A</v>
      </c>
      <c r="J106" s="333" t="e">
        <f>IF(ISNUMBER(Regressions!K116),ROUND(Regressions!K116, 1), NA())</f>
        <v>#N/A</v>
      </c>
      <c r="K106" s="329" t="e">
        <f>IF(ISNUMBER(Regressions!L116),ROUND(Regressions!L116, 1), NA())</f>
        <v>#N/A</v>
      </c>
      <c r="L106" s="334" t="e">
        <f>IF(ISNUMBER(Regressions!M116),ROUND(Regressions!M116, 1), NA())</f>
        <v>#N/A</v>
      </c>
      <c r="M106" s="331" t="e">
        <f>IF(ISNUMBER(Regressions!N116),ROUND(Regressions!N116, 1), NA())</f>
        <v>#N/A</v>
      </c>
      <c r="N106" s="332" t="e">
        <f>IF(ISNUMBER(Regressions!O116),ROUND(Regressions!O116, 1), NA())</f>
        <v>#N/A</v>
      </c>
      <c r="O106" s="333" t="e">
        <f>IF(ISNUMBER(Regressions!Q116),ROUND(Regressions!Q116, 1), NA())</f>
        <v>#N/A</v>
      </c>
      <c r="P106" s="329" t="e">
        <f>IF(ISNUMBER(Regressions!R116),ROUND(Regressions!R116, 1), NA())</f>
        <v>#N/A</v>
      </c>
      <c r="Q106" s="335" t="e">
        <f>IF(ISNUMBER(Regressions!S116),ROUND(Regressions!S116, 1), NA())</f>
        <v>#N/A</v>
      </c>
      <c r="R106" s="331" t="e">
        <f>IF(ISNUMBER(Regressions!T116),ROUND(Regressions!T116, 1), NA())</f>
        <v>#N/A</v>
      </c>
      <c r="S106" s="332" t="e">
        <f>IF(ISNUMBER(Regressions!U116),ROUND(Regressions!U116, 1), NA())</f>
        <v>#N/A</v>
      </c>
    </row>
    <row r="107" spans="1:19" x14ac:dyDescent="0.2">
      <c r="A107" s="324" t="str">
        <f ca="1">+Introduction!$C$7</f>
        <v>Estonia</v>
      </c>
      <c r="B107" s="325">
        <f>IF(ISBLANK(Regressions!B117), " ", Regressions!B117)</f>
        <v>2010</v>
      </c>
      <c r="C107" s="324" t="str">
        <f ca="1">HLOOKUP(Introduction!$G$4,nametranslations,27,FALSE)</f>
        <v>Pre-primary</v>
      </c>
      <c r="D107" s="327">
        <f>IF(ISBLANK(Regressions!D117), " ", Regressions!D117)</f>
        <v>55600</v>
      </c>
      <c r="E107" s="328" t="e">
        <f>IF(ISNUMBER(Regressions!E117),ROUND(Regressions!E117, 1), NA())</f>
        <v>#N/A</v>
      </c>
      <c r="F107" s="329" t="e">
        <f>IF(ISNUMBER(Regressions!F117),ROUND(Regressions!F117, 1), NA())</f>
        <v>#N/A</v>
      </c>
      <c r="G107" s="330" t="e">
        <f>IF(ISNUMBER(Regressions!G117),ROUND(Regressions!G117, 1), NA())</f>
        <v>#N/A</v>
      </c>
      <c r="H107" s="331" t="e">
        <f>IF(ISNUMBER(Regressions!H117),ROUND(Regressions!H117, 1), NA())</f>
        <v>#N/A</v>
      </c>
      <c r="I107" s="332" t="e">
        <f>IF(ISNUMBER(Regressions!I117),ROUND(Regressions!I117, 1), NA())</f>
        <v>#N/A</v>
      </c>
      <c r="J107" s="333" t="e">
        <f>IF(ISNUMBER(Regressions!K117),ROUND(Regressions!K117, 1), NA())</f>
        <v>#N/A</v>
      </c>
      <c r="K107" s="329" t="e">
        <f>IF(ISNUMBER(Regressions!L117),ROUND(Regressions!L117, 1), NA())</f>
        <v>#N/A</v>
      </c>
      <c r="L107" s="334" t="e">
        <f>IF(ISNUMBER(Regressions!M117),ROUND(Regressions!M117, 1), NA())</f>
        <v>#N/A</v>
      </c>
      <c r="M107" s="331" t="e">
        <f>IF(ISNUMBER(Regressions!N117),ROUND(Regressions!N117, 1), NA())</f>
        <v>#N/A</v>
      </c>
      <c r="N107" s="332" t="e">
        <f>IF(ISNUMBER(Regressions!O117),ROUND(Regressions!O117, 1), NA())</f>
        <v>#N/A</v>
      </c>
      <c r="O107" s="333" t="e">
        <f>IF(ISNUMBER(Regressions!Q117),ROUND(Regressions!Q117, 1), NA())</f>
        <v>#N/A</v>
      </c>
      <c r="P107" s="329" t="e">
        <f>IF(ISNUMBER(Regressions!R117),ROUND(Regressions!R117, 1), NA())</f>
        <v>#N/A</v>
      </c>
      <c r="Q107" s="335" t="e">
        <f>IF(ISNUMBER(Regressions!S117),ROUND(Regressions!S117, 1), NA())</f>
        <v>#N/A</v>
      </c>
      <c r="R107" s="331" t="e">
        <f>IF(ISNUMBER(Regressions!T117),ROUND(Regressions!T117, 1), NA())</f>
        <v>#N/A</v>
      </c>
      <c r="S107" s="332" t="e">
        <f>IF(ISNUMBER(Regressions!U117),ROUND(Regressions!U117, 1), NA())</f>
        <v>#N/A</v>
      </c>
    </row>
    <row r="108" spans="1:19" x14ac:dyDescent="0.2">
      <c r="A108" s="324" t="str">
        <f ca="1">+Introduction!$C$7</f>
        <v>Estonia</v>
      </c>
      <c r="B108" s="325">
        <f>IF(ISBLANK(Regressions!B118), " ", Regressions!B118)</f>
        <v>2011</v>
      </c>
      <c r="C108" s="324" t="str">
        <f ca="1">HLOOKUP(Introduction!$G$4,nametranslations,27,FALSE)</f>
        <v>Pre-primary</v>
      </c>
      <c r="D108" s="327">
        <f>IF(ISBLANK(Regressions!D118), " ", Regressions!D118)</f>
        <v>58190</v>
      </c>
      <c r="E108" s="328" t="e">
        <f>IF(ISNUMBER(Regressions!E118),ROUND(Regressions!E118, 1), NA())</f>
        <v>#N/A</v>
      </c>
      <c r="F108" s="329" t="e">
        <f>IF(ISNUMBER(Regressions!F118),ROUND(Regressions!F118, 1), NA())</f>
        <v>#N/A</v>
      </c>
      <c r="G108" s="330" t="e">
        <f>IF(ISNUMBER(Regressions!G118),ROUND(Regressions!G118, 1), NA())</f>
        <v>#N/A</v>
      </c>
      <c r="H108" s="331" t="e">
        <f>IF(ISNUMBER(Regressions!H118),ROUND(Regressions!H118, 1), NA())</f>
        <v>#N/A</v>
      </c>
      <c r="I108" s="332" t="e">
        <f>IF(ISNUMBER(Regressions!I118),ROUND(Regressions!I118, 1), NA())</f>
        <v>#N/A</v>
      </c>
      <c r="J108" s="333" t="e">
        <f>IF(ISNUMBER(Regressions!K118),ROUND(Regressions!K118, 1), NA())</f>
        <v>#N/A</v>
      </c>
      <c r="K108" s="329" t="e">
        <f>IF(ISNUMBER(Regressions!L118),ROUND(Regressions!L118, 1), NA())</f>
        <v>#N/A</v>
      </c>
      <c r="L108" s="334" t="e">
        <f>IF(ISNUMBER(Regressions!M118),ROUND(Regressions!M118, 1), NA())</f>
        <v>#N/A</v>
      </c>
      <c r="M108" s="331" t="e">
        <f>IF(ISNUMBER(Regressions!N118),ROUND(Regressions!N118, 1), NA())</f>
        <v>#N/A</v>
      </c>
      <c r="N108" s="332" t="e">
        <f>IF(ISNUMBER(Regressions!O118),ROUND(Regressions!O118, 1), NA())</f>
        <v>#N/A</v>
      </c>
      <c r="O108" s="333" t="e">
        <f>IF(ISNUMBER(Regressions!Q118),ROUND(Regressions!Q118, 1), NA())</f>
        <v>#N/A</v>
      </c>
      <c r="P108" s="329" t="e">
        <f>IF(ISNUMBER(Regressions!R118),ROUND(Regressions!R118, 1), NA())</f>
        <v>#N/A</v>
      </c>
      <c r="Q108" s="335" t="e">
        <f>IF(ISNUMBER(Regressions!S118),ROUND(Regressions!S118, 1), NA())</f>
        <v>#N/A</v>
      </c>
      <c r="R108" s="331" t="e">
        <f>IF(ISNUMBER(Regressions!T118),ROUND(Regressions!T118, 1), NA())</f>
        <v>#N/A</v>
      </c>
      <c r="S108" s="332" t="e">
        <f>IF(ISNUMBER(Regressions!U118),ROUND(Regressions!U118, 1), NA())</f>
        <v>#N/A</v>
      </c>
    </row>
    <row r="109" spans="1:19" x14ac:dyDescent="0.2">
      <c r="A109" s="324" t="str">
        <f ca="1">+Introduction!$C$7</f>
        <v>Estonia</v>
      </c>
      <c r="B109" s="325">
        <f>IF(ISBLANK(Regressions!B119), " ", Regressions!B119)</f>
        <v>2012</v>
      </c>
      <c r="C109" s="324" t="str">
        <f ca="1">HLOOKUP(Introduction!$G$4,nametranslations,27,FALSE)</f>
        <v>Pre-primary</v>
      </c>
      <c r="D109" s="327">
        <f>IF(ISBLANK(Regressions!D119), " ", Regressions!D119)</f>
        <v>60304</v>
      </c>
      <c r="E109" s="328" t="e">
        <f>IF(ISNUMBER(Regressions!E119),ROUND(Regressions!E119, 1), NA())</f>
        <v>#N/A</v>
      </c>
      <c r="F109" s="329" t="e">
        <f>IF(ISNUMBER(Regressions!F119),ROUND(Regressions!F119, 1), NA())</f>
        <v>#N/A</v>
      </c>
      <c r="G109" s="330" t="e">
        <f>IF(ISNUMBER(Regressions!G119),ROUND(Regressions!G119, 1), NA())</f>
        <v>#N/A</v>
      </c>
      <c r="H109" s="331" t="e">
        <f>IF(ISNUMBER(Regressions!H119),ROUND(Regressions!H119, 1), NA())</f>
        <v>#N/A</v>
      </c>
      <c r="I109" s="332" t="e">
        <f>IF(ISNUMBER(Regressions!I119),ROUND(Regressions!I119, 1), NA())</f>
        <v>#N/A</v>
      </c>
      <c r="J109" s="333" t="e">
        <f>IF(ISNUMBER(Regressions!K119),ROUND(Regressions!K119, 1), NA())</f>
        <v>#N/A</v>
      </c>
      <c r="K109" s="329" t="e">
        <f>IF(ISNUMBER(Regressions!L119),ROUND(Regressions!L119, 1), NA())</f>
        <v>#N/A</v>
      </c>
      <c r="L109" s="334" t="e">
        <f>IF(ISNUMBER(Regressions!M119),ROUND(Regressions!M119, 1), NA())</f>
        <v>#N/A</v>
      </c>
      <c r="M109" s="331" t="e">
        <f>IF(ISNUMBER(Regressions!N119),ROUND(Regressions!N119, 1), NA())</f>
        <v>#N/A</v>
      </c>
      <c r="N109" s="332" t="e">
        <f>IF(ISNUMBER(Regressions!O119),ROUND(Regressions!O119, 1), NA())</f>
        <v>#N/A</v>
      </c>
      <c r="O109" s="333" t="e">
        <f>IF(ISNUMBER(Regressions!Q119),ROUND(Regressions!Q119, 1), NA())</f>
        <v>#N/A</v>
      </c>
      <c r="P109" s="329" t="e">
        <f>IF(ISNUMBER(Regressions!R119),ROUND(Regressions!R119, 1), NA())</f>
        <v>#N/A</v>
      </c>
      <c r="Q109" s="335" t="e">
        <f>IF(ISNUMBER(Regressions!S119),ROUND(Regressions!S119, 1), NA())</f>
        <v>#N/A</v>
      </c>
      <c r="R109" s="331" t="e">
        <f>IF(ISNUMBER(Regressions!T119),ROUND(Regressions!T119, 1), NA())</f>
        <v>#N/A</v>
      </c>
      <c r="S109" s="332" t="e">
        <f>IF(ISNUMBER(Regressions!U119),ROUND(Regressions!U119, 1), NA())</f>
        <v>#N/A</v>
      </c>
    </row>
    <row r="110" spans="1:19" x14ac:dyDescent="0.2">
      <c r="A110" s="324" t="str">
        <f ca="1">+Introduction!$C$7</f>
        <v>Estonia</v>
      </c>
      <c r="B110" s="325">
        <f>IF(ISBLANK(Regressions!B120), " ", Regressions!B120)</f>
        <v>2013</v>
      </c>
      <c r="C110" s="324" t="str">
        <f ca="1">HLOOKUP(Introduction!$G$4,nametranslations,27,FALSE)</f>
        <v>Pre-primary</v>
      </c>
      <c r="D110" s="327">
        <f>IF(ISBLANK(Regressions!D120), " ", Regressions!D120)</f>
        <v>61599</v>
      </c>
      <c r="E110" s="328" t="e">
        <f>IF(ISNUMBER(Regressions!E120),ROUND(Regressions!E120, 1), NA())</f>
        <v>#N/A</v>
      </c>
      <c r="F110" s="329" t="e">
        <f>IF(ISNUMBER(Regressions!F120),ROUND(Regressions!F120, 1), NA())</f>
        <v>#N/A</v>
      </c>
      <c r="G110" s="330" t="e">
        <f>IF(ISNUMBER(Regressions!G120),ROUND(Regressions!G120, 1), NA())</f>
        <v>#N/A</v>
      </c>
      <c r="H110" s="331" t="e">
        <f>IF(ISNUMBER(Regressions!H120),ROUND(Regressions!H120, 1), NA())</f>
        <v>#N/A</v>
      </c>
      <c r="I110" s="332" t="e">
        <f>IF(ISNUMBER(Regressions!I120),ROUND(Regressions!I120, 1), NA())</f>
        <v>#N/A</v>
      </c>
      <c r="J110" s="333" t="e">
        <f>IF(ISNUMBER(Regressions!K120),ROUND(Regressions!K120, 1), NA())</f>
        <v>#N/A</v>
      </c>
      <c r="K110" s="329" t="e">
        <f>IF(ISNUMBER(Regressions!L120),ROUND(Regressions!L120, 1), NA())</f>
        <v>#N/A</v>
      </c>
      <c r="L110" s="334" t="e">
        <f>IF(ISNUMBER(Regressions!M120),ROUND(Regressions!M120, 1), NA())</f>
        <v>#N/A</v>
      </c>
      <c r="M110" s="331" t="e">
        <f>IF(ISNUMBER(Regressions!N120),ROUND(Regressions!N120, 1), NA())</f>
        <v>#N/A</v>
      </c>
      <c r="N110" s="332" t="e">
        <f>IF(ISNUMBER(Regressions!O120),ROUND(Regressions!O120, 1), NA())</f>
        <v>#N/A</v>
      </c>
      <c r="O110" s="333" t="e">
        <f>IF(ISNUMBER(Regressions!Q120),ROUND(Regressions!Q120, 1), NA())</f>
        <v>#N/A</v>
      </c>
      <c r="P110" s="329" t="e">
        <f>IF(ISNUMBER(Regressions!R120),ROUND(Regressions!R120, 1), NA())</f>
        <v>#N/A</v>
      </c>
      <c r="Q110" s="335" t="e">
        <f>IF(ISNUMBER(Regressions!S120),ROUND(Regressions!S120, 1), NA())</f>
        <v>#N/A</v>
      </c>
      <c r="R110" s="331" t="e">
        <f>IF(ISNUMBER(Regressions!T120),ROUND(Regressions!T120, 1), NA())</f>
        <v>#N/A</v>
      </c>
      <c r="S110" s="332" t="e">
        <f>IF(ISNUMBER(Regressions!U120),ROUND(Regressions!U120, 1), NA())</f>
        <v>#N/A</v>
      </c>
    </row>
    <row r="111" spans="1:19" x14ac:dyDescent="0.2">
      <c r="A111" s="324" t="str">
        <f ca="1">+Introduction!$C$7</f>
        <v>Estonia</v>
      </c>
      <c r="B111" s="325">
        <f>IF(ISBLANK(Regressions!B121), " ", Regressions!B121)</f>
        <v>2014</v>
      </c>
      <c r="C111" s="324" t="str">
        <f ca="1">HLOOKUP(Introduction!$G$4,nametranslations,27,FALSE)</f>
        <v>Pre-primary</v>
      </c>
      <c r="D111" s="327">
        <f>IF(ISBLANK(Regressions!D121), " ", Regressions!D121)</f>
        <v>62515</v>
      </c>
      <c r="E111" s="328" t="e">
        <f>IF(ISNUMBER(Regressions!E121),ROUND(Regressions!E121, 1), NA())</f>
        <v>#N/A</v>
      </c>
      <c r="F111" s="329" t="e">
        <f>IF(ISNUMBER(Regressions!F121),ROUND(Regressions!F121, 1), NA())</f>
        <v>#N/A</v>
      </c>
      <c r="G111" s="330" t="e">
        <f>IF(ISNUMBER(Regressions!G121),ROUND(Regressions!G121, 1), NA())</f>
        <v>#N/A</v>
      </c>
      <c r="H111" s="331" t="e">
        <f>IF(ISNUMBER(Regressions!H121),ROUND(Regressions!H121, 1), NA())</f>
        <v>#N/A</v>
      </c>
      <c r="I111" s="332" t="e">
        <f>IF(ISNUMBER(Regressions!I121),ROUND(Regressions!I121, 1), NA())</f>
        <v>#N/A</v>
      </c>
      <c r="J111" s="333" t="e">
        <f>IF(ISNUMBER(Regressions!K121),ROUND(Regressions!K121, 1), NA())</f>
        <v>#N/A</v>
      </c>
      <c r="K111" s="329" t="e">
        <f>IF(ISNUMBER(Regressions!L121),ROUND(Regressions!L121, 1), NA())</f>
        <v>#N/A</v>
      </c>
      <c r="L111" s="334" t="e">
        <f>IF(ISNUMBER(Regressions!M121),ROUND(Regressions!M121, 1), NA())</f>
        <v>#N/A</v>
      </c>
      <c r="M111" s="331" t="e">
        <f>IF(ISNUMBER(Regressions!N121),ROUND(Regressions!N121, 1), NA())</f>
        <v>#N/A</v>
      </c>
      <c r="N111" s="332" t="e">
        <f>IF(ISNUMBER(Regressions!O121),ROUND(Regressions!O121, 1), NA())</f>
        <v>#N/A</v>
      </c>
      <c r="O111" s="333" t="e">
        <f>IF(ISNUMBER(Regressions!Q121),ROUND(Regressions!Q121, 1), NA())</f>
        <v>#N/A</v>
      </c>
      <c r="P111" s="329" t="e">
        <f>IF(ISNUMBER(Regressions!R121),ROUND(Regressions!R121, 1), NA())</f>
        <v>#N/A</v>
      </c>
      <c r="Q111" s="335" t="e">
        <f>IF(ISNUMBER(Regressions!S121),ROUND(Regressions!S121, 1), NA())</f>
        <v>#N/A</v>
      </c>
      <c r="R111" s="331" t="e">
        <f>IF(ISNUMBER(Regressions!T121),ROUND(Regressions!T121, 1), NA())</f>
        <v>#N/A</v>
      </c>
      <c r="S111" s="332" t="e">
        <f>IF(ISNUMBER(Regressions!U121),ROUND(Regressions!U121, 1), NA())</f>
        <v>#N/A</v>
      </c>
    </row>
    <row r="112" spans="1:19" x14ac:dyDescent="0.2">
      <c r="A112" s="324" t="str">
        <f ca="1">+Introduction!$C$7</f>
        <v>Estonia</v>
      </c>
      <c r="B112" s="325">
        <f>IF(ISBLANK(Regressions!B122), " ", Regressions!B122)</f>
        <v>2015</v>
      </c>
      <c r="C112" s="324" t="str">
        <f ca="1">HLOOKUP(Introduction!$G$4,nametranslations,27,FALSE)</f>
        <v>Pre-primary</v>
      </c>
      <c r="D112" s="327">
        <f>IF(ISBLANK(Regressions!D122), " ", Regressions!D122)</f>
        <v>61671</v>
      </c>
      <c r="E112" s="328" t="e">
        <f>IF(ISNUMBER(Regressions!E122),ROUND(Regressions!E122, 1), NA())</f>
        <v>#N/A</v>
      </c>
      <c r="F112" s="329" t="e">
        <f>IF(ISNUMBER(Regressions!F122),ROUND(Regressions!F122, 1), NA())</f>
        <v>#N/A</v>
      </c>
      <c r="G112" s="330" t="e">
        <f>IF(ISNUMBER(Regressions!G122),ROUND(Regressions!G122, 1), NA())</f>
        <v>#N/A</v>
      </c>
      <c r="H112" s="331" t="e">
        <f>IF(ISNUMBER(Regressions!H122),ROUND(Regressions!H122, 1), NA())</f>
        <v>#N/A</v>
      </c>
      <c r="I112" s="332" t="e">
        <f>IF(ISNUMBER(Regressions!I122),ROUND(Regressions!I122, 1), NA())</f>
        <v>#N/A</v>
      </c>
      <c r="J112" s="333" t="e">
        <f>IF(ISNUMBER(Regressions!K122),ROUND(Regressions!K122, 1), NA())</f>
        <v>#N/A</v>
      </c>
      <c r="K112" s="329" t="e">
        <f>IF(ISNUMBER(Regressions!L122),ROUND(Regressions!L122, 1), NA())</f>
        <v>#N/A</v>
      </c>
      <c r="L112" s="334" t="e">
        <f>IF(ISNUMBER(Regressions!M122),ROUND(Regressions!M122, 1), NA())</f>
        <v>#N/A</v>
      </c>
      <c r="M112" s="331" t="e">
        <f>IF(ISNUMBER(Regressions!N122),ROUND(Regressions!N122, 1), NA())</f>
        <v>#N/A</v>
      </c>
      <c r="N112" s="332" t="e">
        <f>IF(ISNUMBER(Regressions!O122),ROUND(Regressions!O122, 1), NA())</f>
        <v>#N/A</v>
      </c>
      <c r="O112" s="333" t="e">
        <f>IF(ISNUMBER(Regressions!Q122),ROUND(Regressions!Q122, 1), NA())</f>
        <v>#N/A</v>
      </c>
      <c r="P112" s="329" t="e">
        <f>IF(ISNUMBER(Regressions!R122),ROUND(Regressions!R122, 1), NA())</f>
        <v>#N/A</v>
      </c>
      <c r="Q112" s="335" t="e">
        <f>IF(ISNUMBER(Regressions!S122),ROUND(Regressions!S122, 1), NA())</f>
        <v>#N/A</v>
      </c>
      <c r="R112" s="331" t="e">
        <f>IF(ISNUMBER(Regressions!T122),ROUND(Regressions!T122, 1), NA())</f>
        <v>#N/A</v>
      </c>
      <c r="S112" s="332" t="e">
        <f>IF(ISNUMBER(Regressions!U122),ROUND(Regressions!U122, 1), NA())</f>
        <v>#N/A</v>
      </c>
    </row>
    <row r="113" spans="1:19" x14ac:dyDescent="0.2">
      <c r="A113" s="324" t="str">
        <f ca="1">+Introduction!$C$7</f>
        <v>Estonia</v>
      </c>
      <c r="B113" s="325">
        <f>IF(ISBLANK(Regressions!B123), " ", Regressions!B123)</f>
        <v>2016</v>
      </c>
      <c r="C113" s="324" t="str">
        <f ca="1">HLOOKUP(Introduction!$G$4,nametranslations,27,FALSE)</f>
        <v>Pre-primary</v>
      </c>
      <c r="D113" s="327">
        <f>IF(ISBLANK(Regressions!D123), " ", Regressions!D123)</f>
        <v>60108</v>
      </c>
      <c r="E113" s="328" t="e">
        <f>IF(ISNUMBER(Regressions!E123),ROUND(Regressions!E123, 1), NA())</f>
        <v>#N/A</v>
      </c>
      <c r="F113" s="329" t="e">
        <f>IF(ISNUMBER(Regressions!F123),ROUND(Regressions!F123, 1), NA())</f>
        <v>#N/A</v>
      </c>
      <c r="G113" s="330" t="e">
        <f>IF(ISNUMBER(Regressions!G123),ROUND(Regressions!G123, 1), NA())</f>
        <v>#N/A</v>
      </c>
      <c r="H113" s="331" t="e">
        <f>IF(ISNUMBER(Regressions!H123),ROUND(Regressions!H123, 1), NA())</f>
        <v>#N/A</v>
      </c>
      <c r="I113" s="332" t="e">
        <f>IF(ISNUMBER(Regressions!I123),ROUND(Regressions!I123, 1), NA())</f>
        <v>#N/A</v>
      </c>
      <c r="J113" s="333" t="e">
        <f>IF(ISNUMBER(Regressions!K123),ROUND(Regressions!K123, 1), NA())</f>
        <v>#N/A</v>
      </c>
      <c r="K113" s="329" t="e">
        <f>IF(ISNUMBER(Regressions!L123),ROUND(Regressions!L123, 1), NA())</f>
        <v>#N/A</v>
      </c>
      <c r="L113" s="334" t="e">
        <f>IF(ISNUMBER(Regressions!M123),ROUND(Regressions!M123, 1), NA())</f>
        <v>#N/A</v>
      </c>
      <c r="M113" s="331" t="e">
        <f>IF(ISNUMBER(Regressions!N123),ROUND(Regressions!N123, 1), NA())</f>
        <v>#N/A</v>
      </c>
      <c r="N113" s="332" t="e">
        <f>IF(ISNUMBER(Regressions!O123),ROUND(Regressions!O123, 1), NA())</f>
        <v>#N/A</v>
      </c>
      <c r="O113" s="333" t="e">
        <f>IF(ISNUMBER(Regressions!Q123),ROUND(Regressions!Q123, 1), NA())</f>
        <v>#N/A</v>
      </c>
      <c r="P113" s="329" t="e">
        <f>IF(ISNUMBER(Regressions!R123),ROUND(Regressions!R123, 1), NA())</f>
        <v>#N/A</v>
      </c>
      <c r="Q113" s="335" t="e">
        <f>IF(ISNUMBER(Regressions!S123),ROUND(Regressions!S123, 1), NA())</f>
        <v>#N/A</v>
      </c>
      <c r="R113" s="331" t="e">
        <f>IF(ISNUMBER(Regressions!T123),ROUND(Regressions!T123, 1), NA())</f>
        <v>#N/A</v>
      </c>
      <c r="S113" s="332" t="e">
        <f>IF(ISNUMBER(Regressions!U123),ROUND(Regressions!U123, 1), NA())</f>
        <v>#N/A</v>
      </c>
    </row>
    <row r="114" spans="1:19" x14ac:dyDescent="0.2">
      <c r="A114" s="324" t="str">
        <f ca="1">+Introduction!$C$7</f>
        <v>Estonia</v>
      </c>
      <c r="B114" s="325">
        <f>IF(ISBLANK(Regressions!B124), " ", Regressions!B124)</f>
        <v>2017</v>
      </c>
      <c r="C114" s="324" t="str">
        <f ca="1">HLOOKUP(Introduction!$G$4,nametranslations,27,FALSE)</f>
        <v>Pre-primary</v>
      </c>
      <c r="D114" s="327">
        <f>IF(ISBLANK(Regressions!D124), " ", Regressions!D124)</f>
        <v>58560</v>
      </c>
      <c r="E114" s="328" t="e">
        <f>IF(ISNUMBER(Regressions!E124),ROUND(Regressions!E124, 1), NA())</f>
        <v>#N/A</v>
      </c>
      <c r="F114" s="329" t="e">
        <f>IF(ISNUMBER(Regressions!F124),ROUND(Regressions!F124, 1), NA())</f>
        <v>#N/A</v>
      </c>
      <c r="G114" s="330" t="e">
        <f>IF(ISNUMBER(Regressions!G124),ROUND(Regressions!G124, 1), NA())</f>
        <v>#N/A</v>
      </c>
      <c r="H114" s="331" t="e">
        <f>IF(ISNUMBER(Regressions!H124),ROUND(Regressions!H124, 1), NA())</f>
        <v>#N/A</v>
      </c>
      <c r="I114" s="332" t="e">
        <f>IF(ISNUMBER(Regressions!I124),ROUND(Regressions!I124, 1), NA())</f>
        <v>#N/A</v>
      </c>
      <c r="J114" s="333" t="e">
        <f>IF(ISNUMBER(Regressions!K124),ROUND(Regressions!K124, 1), NA())</f>
        <v>#N/A</v>
      </c>
      <c r="K114" s="329" t="e">
        <f>IF(ISNUMBER(Regressions!L124),ROUND(Regressions!L124, 1), NA())</f>
        <v>#N/A</v>
      </c>
      <c r="L114" s="334" t="e">
        <f>IF(ISNUMBER(Regressions!M124),ROUND(Regressions!M124, 1), NA())</f>
        <v>#N/A</v>
      </c>
      <c r="M114" s="331" t="e">
        <f>IF(ISNUMBER(Regressions!N124),ROUND(Regressions!N124, 1), NA())</f>
        <v>#N/A</v>
      </c>
      <c r="N114" s="332" t="e">
        <f>IF(ISNUMBER(Regressions!O124),ROUND(Regressions!O124, 1), NA())</f>
        <v>#N/A</v>
      </c>
      <c r="O114" s="333" t="e">
        <f>IF(ISNUMBER(Regressions!Q124),ROUND(Regressions!Q124, 1), NA())</f>
        <v>#N/A</v>
      </c>
      <c r="P114" s="329" t="e">
        <f>IF(ISNUMBER(Regressions!R124),ROUND(Regressions!R124, 1), NA())</f>
        <v>#N/A</v>
      </c>
      <c r="Q114" s="335" t="e">
        <f>IF(ISNUMBER(Regressions!S124),ROUND(Regressions!S124, 1), NA())</f>
        <v>#N/A</v>
      </c>
      <c r="R114" s="331" t="e">
        <f>IF(ISNUMBER(Regressions!T124),ROUND(Regressions!T124, 1), NA())</f>
        <v>#N/A</v>
      </c>
      <c r="S114" s="332" t="e">
        <f>IF(ISNUMBER(Regressions!U124),ROUND(Regressions!U124, 1), NA())</f>
        <v>#N/A</v>
      </c>
    </row>
    <row r="115" spans="1:19" x14ac:dyDescent="0.2">
      <c r="A115" s="324" t="str">
        <f ca="1">+Introduction!$C$7</f>
        <v>Estonia</v>
      </c>
      <c r="B115" s="325">
        <f>IF(ISBLANK(Regressions!B125), " ", Regressions!B125)</f>
        <v>2018</v>
      </c>
      <c r="C115" s="324" t="str">
        <f ca="1">HLOOKUP(Introduction!$G$4,nametranslations,27,FALSE)</f>
        <v>Pre-primary</v>
      </c>
      <c r="D115" s="327">
        <f>IF(ISBLANK(Regressions!D125), " ", Regressions!D125)</f>
        <v>56735</v>
      </c>
      <c r="E115" s="328" t="e">
        <f>IF(ISNUMBER(Regressions!E125),ROUND(Regressions!E125, 1), NA())</f>
        <v>#N/A</v>
      </c>
      <c r="F115" s="329" t="e">
        <f>IF(ISNUMBER(Regressions!F125),ROUND(Regressions!F125, 1), NA())</f>
        <v>#N/A</v>
      </c>
      <c r="G115" s="330" t="e">
        <f>IF(ISNUMBER(Regressions!G125),ROUND(Regressions!G125, 1), NA())</f>
        <v>#N/A</v>
      </c>
      <c r="H115" s="331" t="e">
        <f>IF(ISNUMBER(Regressions!H125),ROUND(Regressions!H125, 1), NA())</f>
        <v>#N/A</v>
      </c>
      <c r="I115" s="332" t="e">
        <f>IF(ISNUMBER(Regressions!I125),ROUND(Regressions!I125, 1), NA())</f>
        <v>#N/A</v>
      </c>
      <c r="J115" s="333" t="e">
        <f>IF(ISNUMBER(Regressions!K125),ROUND(Regressions!K125, 1), NA())</f>
        <v>#N/A</v>
      </c>
      <c r="K115" s="329" t="e">
        <f>IF(ISNUMBER(Regressions!L125),ROUND(Regressions!L125, 1), NA())</f>
        <v>#N/A</v>
      </c>
      <c r="L115" s="334" t="e">
        <f>IF(ISNUMBER(Regressions!M125),ROUND(Regressions!M125, 1), NA())</f>
        <v>#N/A</v>
      </c>
      <c r="M115" s="331" t="e">
        <f>IF(ISNUMBER(Regressions!N125),ROUND(Regressions!N125, 1), NA())</f>
        <v>#N/A</v>
      </c>
      <c r="N115" s="332" t="e">
        <f>IF(ISNUMBER(Regressions!O125),ROUND(Regressions!O125, 1), NA())</f>
        <v>#N/A</v>
      </c>
      <c r="O115" s="333" t="e">
        <f>IF(ISNUMBER(Regressions!Q125),ROUND(Regressions!Q125, 1), NA())</f>
        <v>#N/A</v>
      </c>
      <c r="P115" s="329" t="e">
        <f>IF(ISNUMBER(Regressions!R125),ROUND(Regressions!R125, 1), NA())</f>
        <v>#N/A</v>
      </c>
      <c r="Q115" s="335" t="e">
        <f>IF(ISNUMBER(Regressions!S125),ROUND(Regressions!S125, 1), NA())</f>
        <v>#N/A</v>
      </c>
      <c r="R115" s="331" t="e">
        <f>IF(ISNUMBER(Regressions!T125),ROUND(Regressions!T125, 1), NA())</f>
        <v>#N/A</v>
      </c>
      <c r="S115" s="332" t="e">
        <f>IF(ISNUMBER(Regressions!U125),ROUND(Regressions!U125, 1), NA())</f>
        <v>#N/A</v>
      </c>
    </row>
    <row r="116" spans="1:19" x14ac:dyDescent="0.2">
      <c r="A116" s="324" t="str">
        <f ca="1">+Introduction!$C$7</f>
        <v>Estonia</v>
      </c>
      <c r="B116" s="325">
        <f>IF(ISBLANK(Regressions!B126), " ", Regressions!B126)</f>
        <v>2019</v>
      </c>
      <c r="C116" s="324" t="str">
        <f ca="1">HLOOKUP(Introduction!$G$4,nametranslations,27,FALSE)</f>
        <v>Pre-primary</v>
      </c>
      <c r="D116" s="327">
        <f>IF(ISBLANK(Regressions!D126), " ", Regressions!D126)</f>
        <v>56405</v>
      </c>
      <c r="E116" s="328" t="e">
        <f>IF(ISNUMBER(Regressions!E126),ROUND(Regressions!E126, 1), NA())</f>
        <v>#N/A</v>
      </c>
      <c r="F116" s="329" t="e">
        <f>IF(ISNUMBER(Regressions!F126),ROUND(Regressions!F126, 1), NA())</f>
        <v>#N/A</v>
      </c>
      <c r="G116" s="330" t="e">
        <f>IF(ISNUMBER(Regressions!G126),ROUND(Regressions!G126, 1), NA())</f>
        <v>#N/A</v>
      </c>
      <c r="H116" s="331" t="e">
        <f>IF(ISNUMBER(Regressions!H126),ROUND(Regressions!H126, 1), NA())</f>
        <v>#N/A</v>
      </c>
      <c r="I116" s="332" t="e">
        <f>IF(ISNUMBER(Regressions!I126),ROUND(Regressions!I126, 1), NA())</f>
        <v>#N/A</v>
      </c>
      <c r="J116" s="333" t="e">
        <f>IF(ISNUMBER(Regressions!K126),ROUND(Regressions!K126, 1), NA())</f>
        <v>#N/A</v>
      </c>
      <c r="K116" s="329" t="e">
        <f>IF(ISNUMBER(Regressions!L126),ROUND(Regressions!L126, 1), NA())</f>
        <v>#N/A</v>
      </c>
      <c r="L116" s="334" t="e">
        <f>IF(ISNUMBER(Regressions!M126),ROUND(Regressions!M126, 1), NA())</f>
        <v>#N/A</v>
      </c>
      <c r="M116" s="331" t="e">
        <f>IF(ISNUMBER(Regressions!N126),ROUND(Regressions!N126, 1), NA())</f>
        <v>#N/A</v>
      </c>
      <c r="N116" s="332" t="e">
        <f>IF(ISNUMBER(Regressions!O126),ROUND(Regressions!O126, 1), NA())</f>
        <v>#N/A</v>
      </c>
      <c r="O116" s="333" t="e">
        <f>IF(ISNUMBER(Regressions!Q126),ROUND(Regressions!Q126, 1), NA())</f>
        <v>#N/A</v>
      </c>
      <c r="P116" s="329" t="e">
        <f>IF(ISNUMBER(Regressions!R126),ROUND(Regressions!R126, 1), NA())</f>
        <v>#N/A</v>
      </c>
      <c r="Q116" s="335" t="e">
        <f>IF(ISNUMBER(Regressions!S126),ROUND(Regressions!S126, 1), NA())</f>
        <v>#N/A</v>
      </c>
      <c r="R116" s="331" t="e">
        <f>IF(ISNUMBER(Regressions!T126),ROUND(Regressions!T126, 1), NA())</f>
        <v>#N/A</v>
      </c>
      <c r="S116" s="332" t="e">
        <f>IF(ISNUMBER(Regressions!U126),ROUND(Regressions!U126, 1), NA())</f>
        <v>#N/A</v>
      </c>
    </row>
    <row r="117" spans="1:19" x14ac:dyDescent="0.2">
      <c r="A117" s="324" t="str">
        <f ca="1">+Introduction!$C$7</f>
        <v>Estonia</v>
      </c>
      <c r="B117" s="325">
        <f>IF(ISBLANK(Regressions!B127), " ", Regressions!B127)</f>
        <v>2020</v>
      </c>
      <c r="C117" s="324" t="str">
        <f ca="1">HLOOKUP(Introduction!$G$4,nametranslations,27,FALSE)</f>
        <v>Pre-primary</v>
      </c>
      <c r="D117" s="327">
        <f>IF(ISBLANK(Regressions!D127), " ", Regressions!D127)</f>
        <v>56663</v>
      </c>
      <c r="E117" s="328" t="e">
        <f>IF(ISNUMBER(Regressions!E127),ROUND(Regressions!E127, 1), NA())</f>
        <v>#N/A</v>
      </c>
      <c r="F117" s="329" t="e">
        <f>IF(ISNUMBER(Regressions!F127),ROUND(Regressions!F127, 1), NA())</f>
        <v>#N/A</v>
      </c>
      <c r="G117" s="330" t="e">
        <f>IF(ISNUMBER(Regressions!G127),ROUND(Regressions!G127, 1), NA())</f>
        <v>#N/A</v>
      </c>
      <c r="H117" s="331" t="e">
        <f>IF(ISNUMBER(Regressions!H127),ROUND(Regressions!H127, 1), NA())</f>
        <v>#N/A</v>
      </c>
      <c r="I117" s="332" t="e">
        <f>IF(ISNUMBER(Regressions!I127),ROUND(Regressions!I127, 1), NA())</f>
        <v>#N/A</v>
      </c>
      <c r="J117" s="333" t="e">
        <f>IF(ISNUMBER(Regressions!K127),ROUND(Regressions!K127, 1), NA())</f>
        <v>#N/A</v>
      </c>
      <c r="K117" s="329" t="e">
        <f>IF(ISNUMBER(Regressions!L127),ROUND(Regressions!L127, 1), NA())</f>
        <v>#N/A</v>
      </c>
      <c r="L117" s="334" t="e">
        <f>IF(ISNUMBER(Regressions!M127),ROUND(Regressions!M127, 1), NA())</f>
        <v>#N/A</v>
      </c>
      <c r="M117" s="331" t="e">
        <f>IF(ISNUMBER(Regressions!N127),ROUND(Regressions!N127, 1), NA())</f>
        <v>#N/A</v>
      </c>
      <c r="N117" s="332" t="e">
        <f>IF(ISNUMBER(Regressions!O127),ROUND(Regressions!O127, 1), NA())</f>
        <v>#N/A</v>
      </c>
      <c r="O117" s="333" t="e">
        <f>IF(ISNUMBER(Regressions!Q127),ROUND(Regressions!Q127, 1), NA())</f>
        <v>#N/A</v>
      </c>
      <c r="P117" s="329" t="e">
        <f>IF(ISNUMBER(Regressions!R127),ROUND(Regressions!R127, 1), NA())</f>
        <v>#N/A</v>
      </c>
      <c r="Q117" s="335" t="e">
        <f>IF(ISNUMBER(Regressions!S127),ROUND(Regressions!S127, 1), NA())</f>
        <v>#N/A</v>
      </c>
      <c r="R117" s="331" t="e">
        <f>IF(ISNUMBER(Regressions!T127),ROUND(Regressions!T127, 1), NA())</f>
        <v>#N/A</v>
      </c>
      <c r="S117" s="332" t="e">
        <f>IF(ISNUMBER(Regressions!U127),ROUND(Regressions!U127, 1), NA())</f>
        <v>#N/A</v>
      </c>
    </row>
    <row r="118" spans="1:19" x14ac:dyDescent="0.2">
      <c r="A118" s="324" t="str">
        <f ca="1">+Introduction!$C$7</f>
        <v>Estonia</v>
      </c>
      <c r="B118" s="325">
        <f>IF(ISBLANK(Regressions!B128), " ", Regressions!B128)</f>
        <v>2021</v>
      </c>
      <c r="C118" s="324" t="str">
        <f ca="1">HLOOKUP(Introduction!$G$4,nametranslations,27,FALSE)</f>
        <v>Pre-primary</v>
      </c>
      <c r="D118" s="327">
        <f>IF(ISBLANK(Regressions!D128), " ", Regressions!D128)</f>
        <v>56738</v>
      </c>
      <c r="E118" s="333" t="e">
        <f>IF(ISNUMBER(Regressions!E128),ROUND(Regressions!E128, 1), NA())</f>
        <v>#N/A</v>
      </c>
      <c r="F118" s="329" t="e">
        <f>IF(ISNUMBER(Regressions!F128),ROUND(Regressions!F128, 1), NA())</f>
        <v>#N/A</v>
      </c>
      <c r="G118" s="336" t="e">
        <f>IF(ISNUMBER(Regressions!G128),ROUND(Regressions!G128, 1), NA())</f>
        <v>#N/A</v>
      </c>
      <c r="H118" s="331" t="e">
        <f>IF(ISNUMBER(Regressions!H128),ROUND(Regressions!H128, 1), NA())</f>
        <v>#N/A</v>
      </c>
      <c r="I118" s="337" t="e">
        <f>IF(ISNUMBER(Regressions!I128),ROUND(Regressions!I128, 1), NA())</f>
        <v>#N/A</v>
      </c>
      <c r="J118" s="333" t="e">
        <f>IF(ISNUMBER(Regressions!K128),ROUND(Regressions!K128, 1), NA())</f>
        <v>#N/A</v>
      </c>
      <c r="K118" s="329" t="e">
        <f>IF(ISNUMBER(Regressions!L128),ROUND(Regressions!L128, 1), NA())</f>
        <v>#N/A</v>
      </c>
      <c r="L118" s="338" t="e">
        <f>IF(ISNUMBER(Regressions!M128),ROUND(Regressions!M128, 1), NA())</f>
        <v>#N/A</v>
      </c>
      <c r="M118" s="331" t="e">
        <f>IF(ISNUMBER(Regressions!N128),ROUND(Regressions!N128, 1), NA())</f>
        <v>#N/A</v>
      </c>
      <c r="N118" s="337" t="e">
        <f>IF(ISNUMBER(Regressions!O128),ROUND(Regressions!O128, 1), NA())</f>
        <v>#N/A</v>
      </c>
      <c r="O118" s="333" t="e">
        <f>IF(ISNUMBER(Regressions!Q128),ROUND(Regressions!Q128, 1), NA())</f>
        <v>#N/A</v>
      </c>
      <c r="P118" s="329" t="e">
        <f>IF(ISNUMBER(Regressions!R128),ROUND(Regressions!R128, 1), NA())</f>
        <v>#N/A</v>
      </c>
      <c r="Q118" s="339" t="e">
        <f>IF(ISNUMBER(Regressions!S128),ROUND(Regressions!S128, 1), NA())</f>
        <v>#N/A</v>
      </c>
      <c r="R118" s="331" t="e">
        <f>IF(ISNUMBER(Regressions!T128),ROUND(Regressions!T128, 1), NA())</f>
        <v>#N/A</v>
      </c>
      <c r="S118" s="337" t="e">
        <f>IF(ISNUMBER(Regressions!U128),ROUND(Regressions!U128, 1), NA())</f>
        <v>#N/A</v>
      </c>
    </row>
    <row r="119" spans="1:19" x14ac:dyDescent="0.2">
      <c r="A119" s="324" t="str">
        <f ca="1">+Introduction!$C$7</f>
        <v>Estonia</v>
      </c>
      <c r="B119" s="325">
        <f>IF(ISBLANK(Regressions!B129), " ", Regressions!B129)</f>
        <v>2022</v>
      </c>
      <c r="C119" s="324" t="str">
        <f ca="1">HLOOKUP(Introduction!$G$4,nametranslations,27,FALSE)</f>
        <v>Pre-primary</v>
      </c>
      <c r="D119" s="327">
        <f>IF(ISBLANK(Regressions!D129), " ", Regressions!D129)</f>
        <v>57523</v>
      </c>
      <c r="E119" s="328" t="e">
        <f>IF(ISNUMBER(Regressions!E129),ROUND(Regressions!E129, 1), NA())</f>
        <v>#N/A</v>
      </c>
      <c r="F119" s="329" t="e">
        <f>IF(ISNUMBER(Regressions!F129),ROUND(Regressions!F129, 1), NA())</f>
        <v>#N/A</v>
      </c>
      <c r="G119" s="330" t="e">
        <f>IF(ISNUMBER(Regressions!G129),ROUND(Regressions!G129, 1), NA())</f>
        <v>#N/A</v>
      </c>
      <c r="H119" s="331" t="e">
        <f>IF(ISNUMBER(Regressions!H129),ROUND(Regressions!H129, 1), NA())</f>
        <v>#N/A</v>
      </c>
      <c r="I119" s="332" t="e">
        <f>IF(ISNUMBER(Regressions!I129),ROUND(Regressions!I129, 1), NA())</f>
        <v>#N/A</v>
      </c>
      <c r="J119" s="333" t="e">
        <f>IF(ISNUMBER(Regressions!K129),ROUND(Regressions!K129, 1), NA())</f>
        <v>#N/A</v>
      </c>
      <c r="K119" s="329" t="e">
        <f>IF(ISNUMBER(Regressions!L129),ROUND(Regressions!L129, 1), NA())</f>
        <v>#N/A</v>
      </c>
      <c r="L119" s="334" t="e">
        <f>IF(ISNUMBER(Regressions!M129),ROUND(Regressions!M129, 1), NA())</f>
        <v>#N/A</v>
      </c>
      <c r="M119" s="331" t="e">
        <f>IF(ISNUMBER(Regressions!N129),ROUND(Regressions!N129, 1), NA())</f>
        <v>#N/A</v>
      </c>
      <c r="N119" s="332" t="e">
        <f>IF(ISNUMBER(Regressions!O129),ROUND(Regressions!O129, 1), NA())</f>
        <v>#N/A</v>
      </c>
      <c r="O119" s="333" t="e">
        <f>IF(ISNUMBER(Regressions!Q129),ROUND(Regressions!Q129, 1), NA())</f>
        <v>#N/A</v>
      </c>
      <c r="P119" s="329" t="e">
        <f>IF(ISNUMBER(Regressions!R129),ROUND(Regressions!R129, 1), NA())</f>
        <v>#N/A</v>
      </c>
      <c r="Q119" s="335" t="e">
        <f>IF(ISNUMBER(Regressions!S129),ROUND(Regressions!S129, 1), NA())</f>
        <v>#N/A</v>
      </c>
      <c r="R119" s="331" t="e">
        <f>IF(ISNUMBER(Regressions!T129),ROUND(Regressions!T129, 1), NA())</f>
        <v>#N/A</v>
      </c>
      <c r="S119" s="332" t="e">
        <f>IF(ISNUMBER(Regressions!U129),ROUND(Regressions!U129, 1), NA())</f>
        <v>#N/A</v>
      </c>
    </row>
    <row r="120" spans="1:19" x14ac:dyDescent="0.2">
      <c r="A120" s="340" t="str">
        <f ca="1">+Introduction!$C$7</f>
        <v>Estonia</v>
      </c>
      <c r="B120" s="341">
        <f>IF(ISBLANK(Regressions!B130), " ", Regressions!B130)</f>
        <v>2023</v>
      </c>
      <c r="C120" s="340" t="str">
        <f ca="1">HLOOKUP(Introduction!$G$4,nametranslations,27,FALSE)</f>
        <v>Pre-primary</v>
      </c>
      <c r="D120" s="342">
        <f>IF(ISBLANK(Regressions!D130), " ", Regressions!D130)</f>
        <v>57082</v>
      </c>
      <c r="E120" s="343" t="e">
        <f>IF(ISNUMBER(Regressions!E130),ROUND(Regressions!E130, 1), NA())</f>
        <v>#N/A</v>
      </c>
      <c r="F120" s="344" t="e">
        <f>IF(ISNUMBER(Regressions!F130),ROUND(Regressions!F130, 1), NA())</f>
        <v>#N/A</v>
      </c>
      <c r="G120" s="345" t="e">
        <f>IF(ISNUMBER(Regressions!G130),ROUND(Regressions!G130, 1), NA())</f>
        <v>#N/A</v>
      </c>
      <c r="H120" s="346" t="e">
        <f>IF(ISNUMBER(Regressions!H130),ROUND(Regressions!H130, 1), NA())</f>
        <v>#N/A</v>
      </c>
      <c r="I120" s="347" t="e">
        <f>IF(ISNUMBER(Regressions!I130),ROUND(Regressions!I130, 1), NA())</f>
        <v>#N/A</v>
      </c>
      <c r="J120" s="348" t="e">
        <f>IF(ISNUMBER(Regressions!K130),ROUND(Regressions!K130, 1), NA())</f>
        <v>#N/A</v>
      </c>
      <c r="K120" s="344" t="e">
        <f>IF(ISNUMBER(Regressions!L130),ROUND(Regressions!L130, 1), NA())</f>
        <v>#N/A</v>
      </c>
      <c r="L120" s="349" t="e">
        <f>IF(ISNUMBER(Regressions!M130),ROUND(Regressions!M130, 1), NA())</f>
        <v>#N/A</v>
      </c>
      <c r="M120" s="346" t="e">
        <f>IF(ISNUMBER(Regressions!N130),ROUND(Regressions!N130, 1), NA())</f>
        <v>#N/A</v>
      </c>
      <c r="N120" s="347" t="e">
        <f>IF(ISNUMBER(Regressions!O130),ROUND(Regressions!O130, 1), NA())</f>
        <v>#N/A</v>
      </c>
      <c r="O120" s="348" t="e">
        <f>IF(ISNUMBER(Regressions!Q130),ROUND(Regressions!Q130, 1), NA())</f>
        <v>#N/A</v>
      </c>
      <c r="P120" s="344" t="e">
        <f>IF(ISNUMBER(Regressions!R130),ROUND(Regressions!R130, 1), NA())</f>
        <v>#N/A</v>
      </c>
      <c r="Q120" s="350" t="e">
        <f>IF(ISNUMBER(Regressions!S130),ROUND(Regressions!S130, 1), NA())</f>
        <v>#N/A</v>
      </c>
      <c r="R120" s="346" t="e">
        <f>IF(ISNUMBER(Regressions!T130),ROUND(Regressions!T130, 1), NA())</f>
        <v>#N/A</v>
      </c>
      <c r="S120" s="347" t="e">
        <f>IF(ISNUMBER(Regressions!U130),ROUND(Regressions!U130, 1), NA())</f>
        <v>#N/A</v>
      </c>
    </row>
    <row r="121" spans="1:19" hidden="1" x14ac:dyDescent="0.2">
      <c r="A121" s="324" t="str">
        <f ca="1">+Introduction!$C$7</f>
        <v>Estonia</v>
      </c>
      <c r="B121" s="325">
        <f>IF(ISBLANK(Regressions!B131), " ", Regressions!B131)</f>
        <v>2024</v>
      </c>
      <c r="C121" s="324" t="str">
        <f ca="1">HLOOKUP(Introduction!$G$4,nametranslations,27,FALSE)</f>
        <v>Pre-primary</v>
      </c>
      <c r="D121" s="327" t="str">
        <f>IF(ISBLANK(Regressions!D131), " ", Regressions!D131)</f>
        <v xml:space="preserve"> </v>
      </c>
      <c r="E121" s="328" t="e">
        <f>IF(ISNUMBER(Regressions!E131),ROUND(Regressions!E131, 1), NA())</f>
        <v>#N/A</v>
      </c>
      <c r="F121" s="329" t="e">
        <f>IF(ISNUMBER(Regressions!F131),ROUND(Regressions!F131, 1), NA())</f>
        <v>#N/A</v>
      </c>
      <c r="G121" s="330" t="e">
        <f>IF(ISNUMBER(Regressions!G131),ROUND(Regressions!G131, 1), NA())</f>
        <v>#N/A</v>
      </c>
      <c r="H121" s="331" t="e">
        <f>IF(ISNUMBER(Regressions!H131),ROUND(Regressions!H131, 1), NA())</f>
        <v>#N/A</v>
      </c>
      <c r="I121" s="332" t="e">
        <f>IF(ISNUMBER(Regressions!I131),ROUND(Regressions!I131, 1), NA())</f>
        <v>#N/A</v>
      </c>
      <c r="J121" s="333" t="e">
        <f>IF(ISNUMBER(Regressions!K131),ROUND(Regressions!K131, 1), NA())</f>
        <v>#N/A</v>
      </c>
      <c r="K121" s="329" t="e">
        <f>IF(ISNUMBER(Regressions!L131),ROUND(Regressions!L131, 1), NA())</f>
        <v>#N/A</v>
      </c>
      <c r="L121" s="334" t="e">
        <f>IF(ISNUMBER(Regressions!M131),ROUND(Regressions!M131, 1), NA())</f>
        <v>#N/A</v>
      </c>
      <c r="M121" s="331" t="e">
        <f>IF(ISNUMBER(Regressions!N131),ROUND(Regressions!N131, 1), NA())</f>
        <v>#N/A</v>
      </c>
      <c r="N121" s="332" t="e">
        <f>IF(ISNUMBER(Regressions!O131),ROUND(Regressions!O131, 1), NA())</f>
        <v>#N/A</v>
      </c>
      <c r="O121" s="333" t="e">
        <f>IF(ISNUMBER(Regressions!Q131),ROUND(Regressions!Q131, 1), NA())</f>
        <v>#N/A</v>
      </c>
      <c r="P121" s="329" t="e">
        <f>IF(ISNUMBER(Regressions!R131),ROUND(Regressions!R131, 1), NA())</f>
        <v>#N/A</v>
      </c>
      <c r="Q121" s="335" t="e">
        <f>IF(ISNUMBER(Regressions!S131),ROUND(Regressions!S131, 1), NA())</f>
        <v>#N/A</v>
      </c>
      <c r="R121" s="331" t="e">
        <f>IF(ISNUMBER(Regressions!T131),ROUND(Regressions!T131, 1), NA())</f>
        <v>#N/A</v>
      </c>
      <c r="S121" s="332" t="e">
        <f>IF(ISNUMBER(Regressions!U131),ROUND(Regressions!U131, 1), NA())</f>
        <v>#N/A</v>
      </c>
    </row>
    <row r="122" spans="1:19" hidden="1" x14ac:dyDescent="0.2">
      <c r="A122" s="324" t="str">
        <f ca="1">+Introduction!$C$7</f>
        <v>Estonia</v>
      </c>
      <c r="B122" s="325">
        <f>IF(ISBLANK(Regressions!B132), " ", Regressions!B132)</f>
        <v>2025</v>
      </c>
      <c r="C122" s="324" t="str">
        <f ca="1">HLOOKUP(Introduction!$G$4,nametranslations,27,FALSE)</f>
        <v>Pre-primary</v>
      </c>
      <c r="D122" s="327" t="str">
        <f>IF(ISBLANK(Regressions!D132), " ", Regressions!D132)</f>
        <v xml:space="preserve"> </v>
      </c>
      <c r="E122" s="328" t="e">
        <f>IF(ISNUMBER(Regressions!E132),ROUND(Regressions!E132, 1), NA())</f>
        <v>#N/A</v>
      </c>
      <c r="F122" s="329" t="e">
        <f>IF(ISNUMBER(Regressions!F132),ROUND(Regressions!F132, 1), NA())</f>
        <v>#N/A</v>
      </c>
      <c r="G122" s="330" t="e">
        <f>IF(ISNUMBER(Regressions!G132),ROUND(Regressions!G132, 1), NA())</f>
        <v>#N/A</v>
      </c>
      <c r="H122" s="331" t="e">
        <f>IF(ISNUMBER(Regressions!H132),ROUND(Regressions!H132, 1), NA())</f>
        <v>#N/A</v>
      </c>
      <c r="I122" s="332" t="e">
        <f>IF(ISNUMBER(Regressions!I132),ROUND(Regressions!I132, 1), NA())</f>
        <v>#N/A</v>
      </c>
      <c r="J122" s="333" t="e">
        <f>IF(ISNUMBER(Regressions!K132),ROUND(Regressions!K132, 1), NA())</f>
        <v>#N/A</v>
      </c>
      <c r="K122" s="329" t="e">
        <f>IF(ISNUMBER(Regressions!L132),ROUND(Regressions!L132, 1), NA())</f>
        <v>#N/A</v>
      </c>
      <c r="L122" s="334" t="e">
        <f>IF(ISNUMBER(Regressions!M132),ROUND(Regressions!M132, 1), NA())</f>
        <v>#N/A</v>
      </c>
      <c r="M122" s="331" t="e">
        <f>IF(ISNUMBER(Regressions!N132),ROUND(Regressions!N132, 1), NA())</f>
        <v>#N/A</v>
      </c>
      <c r="N122" s="332" t="e">
        <f>IF(ISNUMBER(Regressions!O132),ROUND(Regressions!O132, 1), NA())</f>
        <v>#N/A</v>
      </c>
      <c r="O122" s="333" t="e">
        <f>IF(ISNUMBER(Regressions!Q132),ROUND(Regressions!Q132, 1), NA())</f>
        <v>#N/A</v>
      </c>
      <c r="P122" s="329" t="e">
        <f>IF(ISNUMBER(Regressions!R132),ROUND(Regressions!R132, 1), NA())</f>
        <v>#N/A</v>
      </c>
      <c r="Q122" s="335" t="e">
        <f>IF(ISNUMBER(Regressions!S132),ROUND(Regressions!S132, 1), NA())</f>
        <v>#N/A</v>
      </c>
      <c r="R122" s="331" t="e">
        <f>IF(ISNUMBER(Regressions!T132),ROUND(Regressions!T132, 1), NA())</f>
        <v>#N/A</v>
      </c>
      <c r="S122" s="332" t="e">
        <f>IF(ISNUMBER(Regressions!U132),ROUND(Regressions!U132, 1), NA())</f>
        <v>#N/A</v>
      </c>
    </row>
    <row r="123" spans="1:19" hidden="1" x14ac:dyDescent="0.2">
      <c r="A123" s="324" t="str">
        <f ca="1">+Introduction!$C$7</f>
        <v>Estonia</v>
      </c>
      <c r="B123" s="325">
        <f>IF(ISBLANK(Regressions!B133), " ", Regressions!B133)</f>
        <v>2026</v>
      </c>
      <c r="C123" s="324" t="str">
        <f ca="1">HLOOKUP(Introduction!$G$4,nametranslations,27,FALSE)</f>
        <v>Pre-primary</v>
      </c>
      <c r="D123" s="327" t="str">
        <f>IF(ISBLANK(Regressions!D133), " ", Regressions!D133)</f>
        <v xml:space="preserve"> </v>
      </c>
      <c r="E123" s="328" t="e">
        <f>IF(ISNUMBER(Regressions!E133),ROUND(Regressions!E133, 1), NA())</f>
        <v>#N/A</v>
      </c>
      <c r="F123" s="329" t="e">
        <f>IF(ISNUMBER(Regressions!F133),ROUND(Regressions!F133, 1), NA())</f>
        <v>#N/A</v>
      </c>
      <c r="G123" s="330" t="e">
        <f>IF(ISNUMBER(Regressions!G133),ROUND(Regressions!G133, 1), NA())</f>
        <v>#N/A</v>
      </c>
      <c r="H123" s="331" t="e">
        <f>IF(ISNUMBER(Regressions!H133),ROUND(Regressions!H133, 1), NA())</f>
        <v>#N/A</v>
      </c>
      <c r="I123" s="332" t="e">
        <f>IF(ISNUMBER(Regressions!I133),ROUND(Regressions!I133, 1), NA())</f>
        <v>#N/A</v>
      </c>
      <c r="J123" s="333" t="e">
        <f>IF(ISNUMBER(Regressions!K133),ROUND(Regressions!K133, 1), NA())</f>
        <v>#N/A</v>
      </c>
      <c r="K123" s="329" t="e">
        <f>IF(ISNUMBER(Regressions!L133),ROUND(Regressions!L133, 1), NA())</f>
        <v>#N/A</v>
      </c>
      <c r="L123" s="334" t="e">
        <f>IF(ISNUMBER(Regressions!M133),ROUND(Regressions!M133, 1), NA())</f>
        <v>#N/A</v>
      </c>
      <c r="M123" s="331" t="e">
        <f>IF(ISNUMBER(Regressions!N133),ROUND(Regressions!N133, 1), NA())</f>
        <v>#N/A</v>
      </c>
      <c r="N123" s="332" t="e">
        <f>IF(ISNUMBER(Regressions!O133),ROUND(Regressions!O133, 1), NA())</f>
        <v>#N/A</v>
      </c>
      <c r="O123" s="333" t="e">
        <f>IF(ISNUMBER(Regressions!Q133),ROUND(Regressions!Q133, 1), NA())</f>
        <v>#N/A</v>
      </c>
      <c r="P123" s="329" t="e">
        <f>IF(ISNUMBER(Regressions!R133),ROUND(Regressions!R133, 1), NA())</f>
        <v>#N/A</v>
      </c>
      <c r="Q123" s="335" t="e">
        <f>IF(ISNUMBER(Regressions!S133),ROUND(Regressions!S133, 1), NA())</f>
        <v>#N/A</v>
      </c>
      <c r="R123" s="331" t="e">
        <f>IF(ISNUMBER(Regressions!T133),ROUND(Regressions!T133, 1), NA())</f>
        <v>#N/A</v>
      </c>
      <c r="S123" s="332" t="e">
        <f>IF(ISNUMBER(Regressions!U133),ROUND(Regressions!U133, 1), NA())</f>
        <v>#N/A</v>
      </c>
    </row>
    <row r="124" spans="1:19" hidden="1" x14ac:dyDescent="0.2">
      <c r="A124" s="324" t="str">
        <f ca="1">+Introduction!$C$7</f>
        <v>Estonia</v>
      </c>
      <c r="B124" s="325">
        <f>IF(ISBLANK(Regressions!B134), " ", Regressions!B134)</f>
        <v>2027</v>
      </c>
      <c r="C124" s="324" t="str">
        <f ca="1">HLOOKUP(Introduction!$G$4,nametranslations,27,FALSE)</f>
        <v>Pre-primary</v>
      </c>
      <c r="D124" s="327" t="str">
        <f>IF(ISBLANK(Regressions!D134), " ", Regressions!D134)</f>
        <v xml:space="preserve"> </v>
      </c>
      <c r="E124" s="328" t="e">
        <f>IF(ISNUMBER(Regressions!E134),ROUND(Regressions!E134, 1), NA())</f>
        <v>#N/A</v>
      </c>
      <c r="F124" s="329" t="e">
        <f>IF(ISNUMBER(Regressions!F134),ROUND(Regressions!F134, 1), NA())</f>
        <v>#N/A</v>
      </c>
      <c r="G124" s="330" t="e">
        <f>IF(ISNUMBER(Regressions!G134),ROUND(Regressions!G134, 1), NA())</f>
        <v>#N/A</v>
      </c>
      <c r="H124" s="331" t="e">
        <f>IF(ISNUMBER(Regressions!H134),ROUND(Regressions!H134, 1), NA())</f>
        <v>#N/A</v>
      </c>
      <c r="I124" s="332" t="e">
        <f>IF(ISNUMBER(Regressions!I134),ROUND(Regressions!I134, 1), NA())</f>
        <v>#N/A</v>
      </c>
      <c r="J124" s="333" t="e">
        <f>IF(ISNUMBER(Regressions!K134),ROUND(Regressions!K134, 1), NA())</f>
        <v>#N/A</v>
      </c>
      <c r="K124" s="329" t="e">
        <f>IF(ISNUMBER(Regressions!L134),ROUND(Regressions!L134, 1), NA())</f>
        <v>#N/A</v>
      </c>
      <c r="L124" s="334" t="e">
        <f>IF(ISNUMBER(Regressions!M134),ROUND(Regressions!M134, 1), NA())</f>
        <v>#N/A</v>
      </c>
      <c r="M124" s="331" t="e">
        <f>IF(ISNUMBER(Regressions!N134),ROUND(Regressions!N134, 1), NA())</f>
        <v>#N/A</v>
      </c>
      <c r="N124" s="332" t="e">
        <f>IF(ISNUMBER(Regressions!O134),ROUND(Regressions!O134, 1), NA())</f>
        <v>#N/A</v>
      </c>
      <c r="O124" s="333" t="e">
        <f>IF(ISNUMBER(Regressions!Q134),ROUND(Regressions!Q134, 1), NA())</f>
        <v>#N/A</v>
      </c>
      <c r="P124" s="329" t="e">
        <f>IF(ISNUMBER(Regressions!R134),ROUND(Regressions!R134, 1), NA())</f>
        <v>#N/A</v>
      </c>
      <c r="Q124" s="335" t="e">
        <f>IF(ISNUMBER(Regressions!S134),ROUND(Regressions!S134, 1), NA())</f>
        <v>#N/A</v>
      </c>
      <c r="R124" s="331" t="e">
        <f>IF(ISNUMBER(Regressions!T134),ROUND(Regressions!T134, 1), NA())</f>
        <v>#N/A</v>
      </c>
      <c r="S124" s="332" t="e">
        <f>IF(ISNUMBER(Regressions!U134),ROUND(Regressions!U134, 1), NA())</f>
        <v>#N/A</v>
      </c>
    </row>
    <row r="125" spans="1:19" hidden="1" x14ac:dyDescent="0.2">
      <c r="A125" s="324" t="str">
        <f ca="1">+Introduction!$C$7</f>
        <v>Estonia</v>
      </c>
      <c r="B125" s="325">
        <f>IF(ISBLANK(Regressions!B135), " ", Regressions!B135)</f>
        <v>2028</v>
      </c>
      <c r="C125" s="324" t="str">
        <f ca="1">HLOOKUP(Introduction!$G$4,nametranslations,27,FALSE)</f>
        <v>Pre-primary</v>
      </c>
      <c r="D125" s="327" t="str">
        <f>IF(ISBLANK(Regressions!D135), " ", Regressions!D135)</f>
        <v xml:space="preserve"> </v>
      </c>
      <c r="E125" s="328" t="e">
        <f>IF(ISNUMBER(Regressions!E135),ROUND(Regressions!E135, 1), NA())</f>
        <v>#N/A</v>
      </c>
      <c r="F125" s="329" t="e">
        <f>IF(ISNUMBER(Regressions!F135),ROUND(Regressions!F135, 1), NA())</f>
        <v>#N/A</v>
      </c>
      <c r="G125" s="330" t="e">
        <f>IF(ISNUMBER(Regressions!G135),ROUND(Regressions!G135, 1), NA())</f>
        <v>#N/A</v>
      </c>
      <c r="H125" s="331" t="e">
        <f>IF(ISNUMBER(Regressions!H135),ROUND(Regressions!H135, 1), NA())</f>
        <v>#N/A</v>
      </c>
      <c r="I125" s="332" t="e">
        <f>IF(ISNUMBER(Regressions!I135),ROUND(Regressions!I135, 1), NA())</f>
        <v>#N/A</v>
      </c>
      <c r="J125" s="333" t="e">
        <f>IF(ISNUMBER(Regressions!K135),ROUND(Regressions!K135, 1), NA())</f>
        <v>#N/A</v>
      </c>
      <c r="K125" s="329" t="e">
        <f>IF(ISNUMBER(Regressions!L135),ROUND(Regressions!L135, 1), NA())</f>
        <v>#N/A</v>
      </c>
      <c r="L125" s="334" t="e">
        <f>IF(ISNUMBER(Regressions!M135),ROUND(Regressions!M135, 1), NA())</f>
        <v>#N/A</v>
      </c>
      <c r="M125" s="331" t="e">
        <f>IF(ISNUMBER(Regressions!N135),ROUND(Regressions!N135, 1), NA())</f>
        <v>#N/A</v>
      </c>
      <c r="N125" s="332" t="e">
        <f>IF(ISNUMBER(Regressions!O135),ROUND(Regressions!O135, 1), NA())</f>
        <v>#N/A</v>
      </c>
      <c r="O125" s="333" t="e">
        <f>IF(ISNUMBER(Regressions!Q135),ROUND(Regressions!Q135, 1), NA())</f>
        <v>#N/A</v>
      </c>
      <c r="P125" s="329" t="e">
        <f>IF(ISNUMBER(Regressions!R135),ROUND(Regressions!R135, 1), NA())</f>
        <v>#N/A</v>
      </c>
      <c r="Q125" s="335" t="e">
        <f>IF(ISNUMBER(Regressions!S135),ROUND(Regressions!S135, 1), NA())</f>
        <v>#N/A</v>
      </c>
      <c r="R125" s="331" t="e">
        <f>IF(ISNUMBER(Regressions!T135),ROUND(Regressions!T135, 1), NA())</f>
        <v>#N/A</v>
      </c>
      <c r="S125" s="332" t="e">
        <f>IF(ISNUMBER(Regressions!U135),ROUND(Regressions!U135, 1), NA())</f>
        <v>#N/A</v>
      </c>
    </row>
    <row r="126" spans="1:19" hidden="1" x14ac:dyDescent="0.2">
      <c r="A126" s="324" t="str">
        <f ca="1">+Introduction!$C$7</f>
        <v>Estonia</v>
      </c>
      <c r="B126" s="325">
        <f>IF(ISBLANK(Regressions!B136), " ", Regressions!B136)</f>
        <v>2029</v>
      </c>
      <c r="C126" s="324" t="str">
        <f ca="1">HLOOKUP(Introduction!$G$4,nametranslations,27,FALSE)</f>
        <v>Pre-primary</v>
      </c>
      <c r="D126" s="327" t="str">
        <f>IF(ISBLANK(Regressions!D136), " ", Regressions!D136)</f>
        <v xml:space="preserve"> </v>
      </c>
      <c r="E126" s="328" t="e">
        <f>IF(ISNUMBER(Regressions!E136),ROUND(Regressions!E136, 1), NA())</f>
        <v>#N/A</v>
      </c>
      <c r="F126" s="329" t="e">
        <f>IF(ISNUMBER(Regressions!F136),ROUND(Regressions!F136, 1), NA())</f>
        <v>#N/A</v>
      </c>
      <c r="G126" s="330" t="e">
        <f>IF(ISNUMBER(Regressions!G136),ROUND(Regressions!G136, 1), NA())</f>
        <v>#N/A</v>
      </c>
      <c r="H126" s="331" t="e">
        <f>IF(ISNUMBER(Regressions!H136),ROUND(Regressions!H136, 1), NA())</f>
        <v>#N/A</v>
      </c>
      <c r="I126" s="332" t="e">
        <f>IF(ISNUMBER(Regressions!I136),ROUND(Regressions!I136, 1), NA())</f>
        <v>#N/A</v>
      </c>
      <c r="J126" s="333" t="e">
        <f>IF(ISNUMBER(Regressions!K136),ROUND(Regressions!K136, 1), NA())</f>
        <v>#N/A</v>
      </c>
      <c r="K126" s="329" t="e">
        <f>IF(ISNUMBER(Regressions!L136),ROUND(Regressions!L136, 1), NA())</f>
        <v>#N/A</v>
      </c>
      <c r="L126" s="334" t="e">
        <f>IF(ISNUMBER(Regressions!M136),ROUND(Regressions!M136, 1), NA())</f>
        <v>#N/A</v>
      </c>
      <c r="M126" s="331" t="e">
        <f>IF(ISNUMBER(Regressions!N136),ROUND(Regressions!N136, 1), NA())</f>
        <v>#N/A</v>
      </c>
      <c r="N126" s="332" t="e">
        <f>IF(ISNUMBER(Regressions!O136),ROUND(Regressions!O136, 1), NA())</f>
        <v>#N/A</v>
      </c>
      <c r="O126" s="333" t="e">
        <f>IF(ISNUMBER(Regressions!Q136),ROUND(Regressions!Q136, 1), NA())</f>
        <v>#N/A</v>
      </c>
      <c r="P126" s="329" t="e">
        <f>IF(ISNUMBER(Regressions!R136),ROUND(Regressions!R136, 1), NA())</f>
        <v>#N/A</v>
      </c>
      <c r="Q126" s="335" t="e">
        <f>IF(ISNUMBER(Regressions!S136),ROUND(Regressions!S136, 1), NA())</f>
        <v>#N/A</v>
      </c>
      <c r="R126" s="331" t="e">
        <f>IF(ISNUMBER(Regressions!T136),ROUND(Regressions!T136, 1), NA())</f>
        <v>#N/A</v>
      </c>
      <c r="S126" s="332" t="e">
        <f>IF(ISNUMBER(Regressions!U136),ROUND(Regressions!U136, 1), NA())</f>
        <v>#N/A</v>
      </c>
    </row>
    <row r="127" spans="1:19" hidden="1" x14ac:dyDescent="0.2">
      <c r="A127" s="324" t="str">
        <f ca="1">+Introduction!$C$7</f>
        <v>Estonia</v>
      </c>
      <c r="B127" s="325">
        <f>IF(ISBLANK(Regressions!B137), " ", Regressions!B137)</f>
        <v>2030</v>
      </c>
      <c r="C127" s="324" t="str">
        <f ca="1">HLOOKUP(Introduction!$G$4,nametranslations,27,FALSE)</f>
        <v>Pre-primary</v>
      </c>
      <c r="D127" s="327" t="str">
        <f>IF(ISBLANK(Regressions!D137), " ", Regressions!D137)</f>
        <v xml:space="preserve"> </v>
      </c>
      <c r="E127" s="328" t="e">
        <f>IF(ISNUMBER(Regressions!E137),ROUND(Regressions!E137, 1), NA())</f>
        <v>#N/A</v>
      </c>
      <c r="F127" s="329" t="e">
        <f>IF(ISNUMBER(Regressions!F137),ROUND(Regressions!F137, 1), NA())</f>
        <v>#N/A</v>
      </c>
      <c r="G127" s="330" t="e">
        <f>IF(ISNUMBER(Regressions!G137),ROUND(Regressions!G137, 1), NA())</f>
        <v>#N/A</v>
      </c>
      <c r="H127" s="331" t="e">
        <f>IF(ISNUMBER(Regressions!H137),ROUND(Regressions!H137, 1), NA())</f>
        <v>#N/A</v>
      </c>
      <c r="I127" s="332" t="e">
        <f>IF(ISNUMBER(Regressions!I137),ROUND(Regressions!I137, 1), NA())</f>
        <v>#N/A</v>
      </c>
      <c r="J127" s="333" t="e">
        <f>IF(ISNUMBER(Regressions!K137),ROUND(Regressions!K137, 1), NA())</f>
        <v>#N/A</v>
      </c>
      <c r="K127" s="329" t="e">
        <f>IF(ISNUMBER(Regressions!L137),ROUND(Regressions!L137, 1), NA())</f>
        <v>#N/A</v>
      </c>
      <c r="L127" s="334" t="e">
        <f>IF(ISNUMBER(Regressions!M137),ROUND(Regressions!M137, 1), NA())</f>
        <v>#N/A</v>
      </c>
      <c r="M127" s="331" t="e">
        <f>IF(ISNUMBER(Regressions!N137),ROUND(Regressions!N137, 1), NA())</f>
        <v>#N/A</v>
      </c>
      <c r="N127" s="332" t="e">
        <f>IF(ISNUMBER(Regressions!O137),ROUND(Regressions!O137, 1), NA())</f>
        <v>#N/A</v>
      </c>
      <c r="O127" s="333" t="e">
        <f>IF(ISNUMBER(Regressions!Q137),ROUND(Regressions!Q137, 1), NA())</f>
        <v>#N/A</v>
      </c>
      <c r="P127" s="329" t="e">
        <f>IF(ISNUMBER(Regressions!R137),ROUND(Regressions!R137, 1), NA())</f>
        <v>#N/A</v>
      </c>
      <c r="Q127" s="335" t="e">
        <f>IF(ISNUMBER(Regressions!S137),ROUND(Regressions!S137, 1), NA())</f>
        <v>#N/A</v>
      </c>
      <c r="R127" s="331" t="e">
        <f>IF(ISNUMBER(Regressions!T137),ROUND(Regressions!T137, 1), NA())</f>
        <v>#N/A</v>
      </c>
      <c r="S127" s="332" t="e">
        <f>IF(ISNUMBER(Regressions!U137),ROUND(Regressions!U137, 1), NA())</f>
        <v>#N/A</v>
      </c>
    </row>
    <row r="128" spans="1:19" x14ac:dyDescent="0.2">
      <c r="A128" s="324" t="str">
        <f ca="1">+Introduction!$C$7</f>
        <v>Estonia</v>
      </c>
      <c r="B128" s="325">
        <f>IF(ISBLANK(Regressions!B138), " ", Regressions!B138)</f>
        <v>2000</v>
      </c>
      <c r="C128" s="324" t="str">
        <f ca="1">HLOOKUP(Introduction!$G$4,nametranslations,28,FALSE)</f>
        <v>Primary</v>
      </c>
      <c r="D128" s="327">
        <f>IF(ISBLANK(Regressions!D138), " ", Regressions!D138)</f>
        <v>118290</v>
      </c>
      <c r="E128" s="328">
        <f>IF(ISNUMBER(Regressions!E138),ROUND(Regressions!E138, 1), NA())</f>
        <v>100</v>
      </c>
      <c r="F128" s="329">
        <f>IF(ISNUMBER(Regressions!F138),ROUND(Regressions!F138, 1), NA())</f>
        <v>100</v>
      </c>
      <c r="G128" s="330">
        <f>IF(ISNUMBER(Regressions!G138),ROUND(Regressions!G138, 1), NA())</f>
        <v>100</v>
      </c>
      <c r="H128" s="331">
        <f>IF(ISNUMBER(Regressions!H138),ROUND(Regressions!H138, 1), NA())</f>
        <v>0</v>
      </c>
      <c r="I128" s="332">
        <f>IF(ISNUMBER(Regressions!I138),ROUND(Regressions!I138, 1), NA())</f>
        <v>0</v>
      </c>
      <c r="J128" s="333">
        <f>IF(ISNUMBER(Regressions!K138),ROUND(Regressions!K138, 1), NA())</f>
        <v>100</v>
      </c>
      <c r="K128" s="329">
        <f>IF(ISNUMBER(Regressions!L138),ROUND(Regressions!L138, 1), NA())</f>
        <v>100</v>
      </c>
      <c r="L128" s="334">
        <f>IF(ISNUMBER(Regressions!M138),ROUND(Regressions!M138, 1), NA())</f>
        <v>100</v>
      </c>
      <c r="M128" s="331">
        <f>IF(ISNUMBER(Regressions!N138),ROUND(Regressions!N138, 1), NA())</f>
        <v>0</v>
      </c>
      <c r="N128" s="332">
        <f>IF(ISNUMBER(Regressions!O138),ROUND(Regressions!O138, 1), NA())</f>
        <v>0</v>
      </c>
      <c r="O128" s="333">
        <f>IF(ISNUMBER(Regressions!Q138),ROUND(Regressions!Q138, 1), NA())</f>
        <v>100</v>
      </c>
      <c r="P128" s="329">
        <f>IF(ISNUMBER(Regressions!R138),ROUND(Regressions!R138, 1), NA())</f>
        <v>100</v>
      </c>
      <c r="Q128" s="335">
        <f>IF(ISNUMBER(Regressions!S138),ROUND(Regressions!S138, 1), NA())</f>
        <v>100</v>
      </c>
      <c r="R128" s="331">
        <f>IF(ISNUMBER(Regressions!T138),ROUND(Regressions!T138, 1), NA())</f>
        <v>0</v>
      </c>
      <c r="S128" s="332">
        <f>IF(ISNUMBER(Regressions!U138),ROUND(Regressions!U138, 1), NA())</f>
        <v>0</v>
      </c>
    </row>
    <row r="129" spans="1:19" x14ac:dyDescent="0.2">
      <c r="A129" s="324" t="str">
        <f ca="1">+Introduction!$C$7</f>
        <v>Estonia</v>
      </c>
      <c r="B129" s="325">
        <f>IF(ISBLANK(Regressions!B139), " ", Regressions!B139)</f>
        <v>2001</v>
      </c>
      <c r="C129" s="324" t="str">
        <f ca="1">HLOOKUP(Introduction!$G$4,nametranslations,28,FALSE)</f>
        <v>Primary</v>
      </c>
      <c r="D129" s="327">
        <f>IF(ISBLANK(Regressions!D139), " ", Regressions!D139)</f>
        <v>111130</v>
      </c>
      <c r="E129" s="328">
        <f>IF(ISNUMBER(Regressions!E139),ROUND(Regressions!E139, 1), NA())</f>
        <v>100</v>
      </c>
      <c r="F129" s="329">
        <f>IF(ISNUMBER(Regressions!F139),ROUND(Regressions!F139, 1), NA())</f>
        <v>100</v>
      </c>
      <c r="G129" s="330">
        <f>IF(ISNUMBER(Regressions!G139),ROUND(Regressions!G139, 1), NA())</f>
        <v>100</v>
      </c>
      <c r="H129" s="331">
        <f>IF(ISNUMBER(Regressions!H139),ROUND(Regressions!H139, 1), NA())</f>
        <v>0</v>
      </c>
      <c r="I129" s="332">
        <f>IF(ISNUMBER(Regressions!I139),ROUND(Regressions!I139, 1), NA())</f>
        <v>0</v>
      </c>
      <c r="J129" s="333">
        <f>IF(ISNUMBER(Regressions!K139),ROUND(Regressions!K139, 1), NA())</f>
        <v>100</v>
      </c>
      <c r="K129" s="329">
        <f>IF(ISNUMBER(Regressions!L139),ROUND(Regressions!L139, 1), NA())</f>
        <v>100</v>
      </c>
      <c r="L129" s="334">
        <f>IF(ISNUMBER(Regressions!M139),ROUND(Regressions!M139, 1), NA())</f>
        <v>100</v>
      </c>
      <c r="M129" s="331">
        <f>IF(ISNUMBER(Regressions!N139),ROUND(Regressions!N139, 1), NA())</f>
        <v>0</v>
      </c>
      <c r="N129" s="332">
        <f>IF(ISNUMBER(Regressions!O139),ROUND(Regressions!O139, 1), NA())</f>
        <v>0</v>
      </c>
      <c r="O129" s="333">
        <f>IF(ISNUMBER(Regressions!Q139),ROUND(Regressions!Q139, 1), NA())</f>
        <v>100</v>
      </c>
      <c r="P129" s="329">
        <f>IF(ISNUMBER(Regressions!R139),ROUND(Regressions!R139, 1), NA())</f>
        <v>100</v>
      </c>
      <c r="Q129" s="335">
        <f>IF(ISNUMBER(Regressions!S139),ROUND(Regressions!S139, 1), NA())</f>
        <v>100</v>
      </c>
      <c r="R129" s="331">
        <f>IF(ISNUMBER(Regressions!T139),ROUND(Regressions!T139, 1), NA())</f>
        <v>0</v>
      </c>
      <c r="S129" s="332">
        <f>IF(ISNUMBER(Regressions!U139),ROUND(Regressions!U139, 1), NA())</f>
        <v>0</v>
      </c>
    </row>
    <row r="130" spans="1:19" x14ac:dyDescent="0.2">
      <c r="A130" s="324" t="str">
        <f ca="1">+Introduction!$C$7</f>
        <v>Estonia</v>
      </c>
      <c r="B130" s="325">
        <f>IF(ISBLANK(Regressions!B140), " ", Regressions!B140)</f>
        <v>2002</v>
      </c>
      <c r="C130" s="324" t="str">
        <f ca="1">HLOOKUP(Introduction!$G$4,nametranslations,28,FALSE)</f>
        <v>Primary</v>
      </c>
      <c r="D130" s="327">
        <f>IF(ISBLANK(Regressions!D140), " ", Regressions!D140)</f>
        <v>103000</v>
      </c>
      <c r="E130" s="328">
        <f>IF(ISNUMBER(Regressions!E140),ROUND(Regressions!E140, 1), NA())</f>
        <v>100</v>
      </c>
      <c r="F130" s="329">
        <f>IF(ISNUMBER(Regressions!F140),ROUND(Regressions!F140, 1), NA())</f>
        <v>100</v>
      </c>
      <c r="G130" s="330">
        <f>IF(ISNUMBER(Regressions!G140),ROUND(Regressions!G140, 1), NA())</f>
        <v>100</v>
      </c>
      <c r="H130" s="331">
        <f>IF(ISNUMBER(Regressions!H140),ROUND(Regressions!H140, 1), NA())</f>
        <v>0</v>
      </c>
      <c r="I130" s="332">
        <f>IF(ISNUMBER(Regressions!I140),ROUND(Regressions!I140, 1), NA())</f>
        <v>0</v>
      </c>
      <c r="J130" s="333">
        <f>IF(ISNUMBER(Regressions!K140),ROUND(Regressions!K140, 1), NA())</f>
        <v>100</v>
      </c>
      <c r="K130" s="329">
        <f>IF(ISNUMBER(Regressions!L140),ROUND(Regressions!L140, 1), NA())</f>
        <v>100</v>
      </c>
      <c r="L130" s="334">
        <f>IF(ISNUMBER(Regressions!M140),ROUND(Regressions!M140, 1), NA())</f>
        <v>100</v>
      </c>
      <c r="M130" s="331">
        <f>IF(ISNUMBER(Regressions!N140),ROUND(Regressions!N140, 1), NA())</f>
        <v>0</v>
      </c>
      <c r="N130" s="332">
        <f>IF(ISNUMBER(Regressions!O140),ROUND(Regressions!O140, 1), NA())</f>
        <v>0</v>
      </c>
      <c r="O130" s="333">
        <f>IF(ISNUMBER(Regressions!Q140),ROUND(Regressions!Q140, 1), NA())</f>
        <v>100</v>
      </c>
      <c r="P130" s="329">
        <f>IF(ISNUMBER(Regressions!R140),ROUND(Regressions!R140, 1), NA())</f>
        <v>100</v>
      </c>
      <c r="Q130" s="335">
        <f>IF(ISNUMBER(Regressions!S140),ROUND(Regressions!S140, 1), NA())</f>
        <v>100</v>
      </c>
      <c r="R130" s="331">
        <f>IF(ISNUMBER(Regressions!T140),ROUND(Regressions!T140, 1), NA())</f>
        <v>0</v>
      </c>
      <c r="S130" s="332">
        <f>IF(ISNUMBER(Regressions!U140),ROUND(Regressions!U140, 1), NA())</f>
        <v>0</v>
      </c>
    </row>
    <row r="131" spans="1:19" x14ac:dyDescent="0.2">
      <c r="A131" s="324" t="str">
        <f ca="1">+Introduction!$C$7</f>
        <v>Estonia</v>
      </c>
      <c r="B131" s="325">
        <f>IF(ISBLANK(Regressions!B141), " ", Regressions!B141)</f>
        <v>2003</v>
      </c>
      <c r="C131" s="324" t="str">
        <f ca="1">HLOOKUP(Introduction!$G$4,nametranslations,28,FALSE)</f>
        <v>Primary</v>
      </c>
      <c r="D131" s="327">
        <f>IF(ISBLANK(Regressions!D141), " ", Regressions!D141)</f>
        <v>94810</v>
      </c>
      <c r="E131" s="328">
        <f>IF(ISNUMBER(Regressions!E141),ROUND(Regressions!E141, 1), NA())</f>
        <v>100</v>
      </c>
      <c r="F131" s="329">
        <f>IF(ISNUMBER(Regressions!F141),ROUND(Regressions!F141, 1), NA())</f>
        <v>100</v>
      </c>
      <c r="G131" s="330">
        <f>IF(ISNUMBER(Regressions!G141),ROUND(Regressions!G141, 1), NA())</f>
        <v>100</v>
      </c>
      <c r="H131" s="331">
        <f>IF(ISNUMBER(Regressions!H141),ROUND(Regressions!H141, 1), NA())</f>
        <v>0</v>
      </c>
      <c r="I131" s="332">
        <f>IF(ISNUMBER(Regressions!I141),ROUND(Regressions!I141, 1), NA())</f>
        <v>0</v>
      </c>
      <c r="J131" s="333">
        <f>IF(ISNUMBER(Regressions!K141),ROUND(Regressions!K141, 1), NA())</f>
        <v>100</v>
      </c>
      <c r="K131" s="329">
        <f>IF(ISNUMBER(Regressions!L141),ROUND(Regressions!L141, 1), NA())</f>
        <v>100</v>
      </c>
      <c r="L131" s="334">
        <f>IF(ISNUMBER(Regressions!M141),ROUND(Regressions!M141, 1), NA())</f>
        <v>100</v>
      </c>
      <c r="M131" s="331">
        <f>IF(ISNUMBER(Regressions!N141),ROUND(Regressions!N141, 1), NA())</f>
        <v>0</v>
      </c>
      <c r="N131" s="332">
        <f>IF(ISNUMBER(Regressions!O141),ROUND(Regressions!O141, 1), NA())</f>
        <v>0</v>
      </c>
      <c r="O131" s="333">
        <f>IF(ISNUMBER(Regressions!Q141),ROUND(Regressions!Q141, 1), NA())</f>
        <v>100</v>
      </c>
      <c r="P131" s="329">
        <f>IF(ISNUMBER(Regressions!R141),ROUND(Regressions!R141, 1), NA())</f>
        <v>100</v>
      </c>
      <c r="Q131" s="335">
        <f>IF(ISNUMBER(Regressions!S141),ROUND(Regressions!S141, 1), NA())</f>
        <v>100</v>
      </c>
      <c r="R131" s="331">
        <f>IF(ISNUMBER(Regressions!T141),ROUND(Regressions!T141, 1), NA())</f>
        <v>0</v>
      </c>
      <c r="S131" s="332">
        <f>IF(ISNUMBER(Regressions!U141),ROUND(Regressions!U141, 1), NA())</f>
        <v>0</v>
      </c>
    </row>
    <row r="132" spans="1:19" x14ac:dyDescent="0.2">
      <c r="A132" s="324" t="str">
        <f ca="1">+Introduction!$C$7</f>
        <v>Estonia</v>
      </c>
      <c r="B132" s="325">
        <f>IF(ISBLANK(Regressions!B142), " ", Regressions!B142)</f>
        <v>2004</v>
      </c>
      <c r="C132" s="324" t="str">
        <f ca="1">HLOOKUP(Introduction!$G$4,nametranslations,28,FALSE)</f>
        <v>Primary</v>
      </c>
      <c r="D132" s="327">
        <f>IF(ISBLANK(Regressions!D142), " ", Regressions!D142)</f>
        <v>87870</v>
      </c>
      <c r="E132" s="328">
        <f>IF(ISNUMBER(Regressions!E142),ROUND(Regressions!E142, 1), NA())</f>
        <v>100</v>
      </c>
      <c r="F132" s="329">
        <f>IF(ISNUMBER(Regressions!F142),ROUND(Regressions!F142, 1), NA())</f>
        <v>100</v>
      </c>
      <c r="G132" s="330">
        <f>IF(ISNUMBER(Regressions!G142),ROUND(Regressions!G142, 1), NA())</f>
        <v>100</v>
      </c>
      <c r="H132" s="331">
        <f>IF(ISNUMBER(Regressions!H142),ROUND(Regressions!H142, 1), NA())</f>
        <v>0</v>
      </c>
      <c r="I132" s="332">
        <f>IF(ISNUMBER(Regressions!I142),ROUND(Regressions!I142, 1), NA())</f>
        <v>0</v>
      </c>
      <c r="J132" s="333">
        <f>IF(ISNUMBER(Regressions!K142),ROUND(Regressions!K142, 1), NA())</f>
        <v>100</v>
      </c>
      <c r="K132" s="329">
        <f>IF(ISNUMBER(Regressions!L142),ROUND(Regressions!L142, 1), NA())</f>
        <v>100</v>
      </c>
      <c r="L132" s="334">
        <f>IF(ISNUMBER(Regressions!M142),ROUND(Regressions!M142, 1), NA())</f>
        <v>100</v>
      </c>
      <c r="M132" s="331">
        <f>IF(ISNUMBER(Regressions!N142),ROUND(Regressions!N142, 1), NA())</f>
        <v>0</v>
      </c>
      <c r="N132" s="332">
        <f>IF(ISNUMBER(Regressions!O142),ROUND(Regressions!O142, 1), NA())</f>
        <v>0</v>
      </c>
      <c r="O132" s="333">
        <f>IF(ISNUMBER(Regressions!Q142),ROUND(Regressions!Q142, 1), NA())</f>
        <v>100</v>
      </c>
      <c r="P132" s="329">
        <f>IF(ISNUMBER(Regressions!R142),ROUND(Regressions!R142, 1), NA())</f>
        <v>100</v>
      </c>
      <c r="Q132" s="335">
        <f>IF(ISNUMBER(Regressions!S142),ROUND(Regressions!S142, 1), NA())</f>
        <v>100</v>
      </c>
      <c r="R132" s="331">
        <f>IF(ISNUMBER(Regressions!T142),ROUND(Regressions!T142, 1), NA())</f>
        <v>0</v>
      </c>
      <c r="S132" s="332">
        <f>IF(ISNUMBER(Regressions!U142),ROUND(Regressions!U142, 1), NA())</f>
        <v>0</v>
      </c>
    </row>
    <row r="133" spans="1:19" x14ac:dyDescent="0.2">
      <c r="A133" s="324" t="str">
        <f ca="1">+Introduction!$C$7</f>
        <v>Estonia</v>
      </c>
      <c r="B133" s="325">
        <f>IF(ISBLANK(Regressions!B143), " ", Regressions!B143)</f>
        <v>2005</v>
      </c>
      <c r="C133" s="324" t="str">
        <f ca="1">HLOOKUP(Introduction!$G$4,nametranslations,28,FALSE)</f>
        <v>Primary</v>
      </c>
      <c r="D133" s="327">
        <f>IF(ISBLANK(Regressions!D143), " ", Regressions!D143)</f>
        <v>82590</v>
      </c>
      <c r="E133" s="328">
        <f>IF(ISNUMBER(Regressions!E143),ROUND(Regressions!E143, 1), NA())</f>
        <v>100</v>
      </c>
      <c r="F133" s="329">
        <f>IF(ISNUMBER(Regressions!F143),ROUND(Regressions!F143, 1), NA())</f>
        <v>100</v>
      </c>
      <c r="G133" s="330">
        <f>IF(ISNUMBER(Regressions!G143),ROUND(Regressions!G143, 1), NA())</f>
        <v>100</v>
      </c>
      <c r="H133" s="331">
        <f>IF(ISNUMBER(Regressions!H143),ROUND(Regressions!H143, 1), NA())</f>
        <v>0</v>
      </c>
      <c r="I133" s="332">
        <f>IF(ISNUMBER(Regressions!I143),ROUND(Regressions!I143, 1), NA())</f>
        <v>0</v>
      </c>
      <c r="J133" s="333">
        <f>IF(ISNUMBER(Regressions!K143),ROUND(Regressions!K143, 1), NA())</f>
        <v>100</v>
      </c>
      <c r="K133" s="329">
        <f>IF(ISNUMBER(Regressions!L143),ROUND(Regressions!L143, 1), NA())</f>
        <v>100</v>
      </c>
      <c r="L133" s="334">
        <f>IF(ISNUMBER(Regressions!M143),ROUND(Regressions!M143, 1), NA())</f>
        <v>100</v>
      </c>
      <c r="M133" s="331">
        <f>IF(ISNUMBER(Regressions!N143),ROUND(Regressions!N143, 1), NA())</f>
        <v>0</v>
      </c>
      <c r="N133" s="332">
        <f>IF(ISNUMBER(Regressions!O143),ROUND(Regressions!O143, 1), NA())</f>
        <v>0</v>
      </c>
      <c r="O133" s="333">
        <f>IF(ISNUMBER(Regressions!Q143),ROUND(Regressions!Q143, 1), NA())</f>
        <v>100</v>
      </c>
      <c r="P133" s="329">
        <f>IF(ISNUMBER(Regressions!R143),ROUND(Regressions!R143, 1), NA())</f>
        <v>100</v>
      </c>
      <c r="Q133" s="335">
        <f>IF(ISNUMBER(Regressions!S143),ROUND(Regressions!S143, 1), NA())</f>
        <v>100</v>
      </c>
      <c r="R133" s="331">
        <f>IF(ISNUMBER(Regressions!T143),ROUND(Regressions!T143, 1), NA())</f>
        <v>0</v>
      </c>
      <c r="S133" s="332">
        <f>IF(ISNUMBER(Regressions!U143),ROUND(Regressions!U143, 1), NA())</f>
        <v>0</v>
      </c>
    </row>
    <row r="134" spans="1:19" x14ac:dyDescent="0.2">
      <c r="A134" s="324" t="str">
        <f ca="1">+Introduction!$C$7</f>
        <v>Estonia</v>
      </c>
      <c r="B134" s="325">
        <f>IF(ISBLANK(Regressions!B144), " ", Regressions!B144)</f>
        <v>2006</v>
      </c>
      <c r="C134" s="324" t="str">
        <f ca="1">HLOOKUP(Introduction!$G$4,nametranslations,28,FALSE)</f>
        <v>Primary</v>
      </c>
      <c r="D134" s="327">
        <f>IF(ISBLANK(Regressions!D144), " ", Regressions!D144)</f>
        <v>77450</v>
      </c>
      <c r="E134" s="328">
        <f>IF(ISNUMBER(Regressions!E144),ROUND(Regressions!E144, 1), NA())</f>
        <v>100</v>
      </c>
      <c r="F134" s="329">
        <f>IF(ISNUMBER(Regressions!F144),ROUND(Regressions!F144, 1), NA())</f>
        <v>100</v>
      </c>
      <c r="G134" s="330">
        <f>IF(ISNUMBER(Regressions!G144),ROUND(Regressions!G144, 1), NA())</f>
        <v>100</v>
      </c>
      <c r="H134" s="331">
        <f>IF(ISNUMBER(Regressions!H144),ROUND(Regressions!H144, 1), NA())</f>
        <v>0</v>
      </c>
      <c r="I134" s="332">
        <f>IF(ISNUMBER(Regressions!I144),ROUND(Regressions!I144, 1), NA())</f>
        <v>0</v>
      </c>
      <c r="J134" s="333">
        <f>IF(ISNUMBER(Regressions!K144),ROUND(Regressions!K144, 1), NA())</f>
        <v>100</v>
      </c>
      <c r="K134" s="329">
        <f>IF(ISNUMBER(Regressions!L144),ROUND(Regressions!L144, 1), NA())</f>
        <v>100</v>
      </c>
      <c r="L134" s="334">
        <f>IF(ISNUMBER(Regressions!M144),ROUND(Regressions!M144, 1), NA())</f>
        <v>100</v>
      </c>
      <c r="M134" s="331">
        <f>IF(ISNUMBER(Regressions!N144),ROUND(Regressions!N144, 1), NA())</f>
        <v>0</v>
      </c>
      <c r="N134" s="332">
        <f>IF(ISNUMBER(Regressions!O144),ROUND(Regressions!O144, 1), NA())</f>
        <v>0</v>
      </c>
      <c r="O134" s="333">
        <f>IF(ISNUMBER(Regressions!Q144),ROUND(Regressions!Q144, 1), NA())</f>
        <v>100</v>
      </c>
      <c r="P134" s="329">
        <f>IF(ISNUMBER(Regressions!R144),ROUND(Regressions!R144, 1), NA())</f>
        <v>100</v>
      </c>
      <c r="Q134" s="335">
        <f>IF(ISNUMBER(Regressions!S144),ROUND(Regressions!S144, 1), NA())</f>
        <v>100</v>
      </c>
      <c r="R134" s="331">
        <f>IF(ISNUMBER(Regressions!T144),ROUND(Regressions!T144, 1), NA())</f>
        <v>0</v>
      </c>
      <c r="S134" s="332">
        <f>IF(ISNUMBER(Regressions!U144),ROUND(Regressions!U144, 1), NA())</f>
        <v>0</v>
      </c>
    </row>
    <row r="135" spans="1:19" x14ac:dyDescent="0.2">
      <c r="A135" s="324" t="str">
        <f ca="1">+Introduction!$C$7</f>
        <v>Estonia</v>
      </c>
      <c r="B135" s="325">
        <f>IF(ISBLANK(Regressions!B145), " ", Regressions!B145)</f>
        <v>2007</v>
      </c>
      <c r="C135" s="324" t="str">
        <f ca="1">HLOOKUP(Introduction!$G$4,nametranslations,28,FALSE)</f>
        <v>Primary</v>
      </c>
      <c r="D135" s="327">
        <f>IF(ISBLANK(Regressions!D145), " ", Regressions!D145)</f>
        <v>74770</v>
      </c>
      <c r="E135" s="328">
        <f>IF(ISNUMBER(Regressions!E145),ROUND(Regressions!E145, 1), NA())</f>
        <v>100</v>
      </c>
      <c r="F135" s="329">
        <f>IF(ISNUMBER(Regressions!F145),ROUND(Regressions!F145, 1), NA())</f>
        <v>100</v>
      </c>
      <c r="G135" s="330">
        <f>IF(ISNUMBER(Regressions!G145),ROUND(Regressions!G145, 1), NA())</f>
        <v>100</v>
      </c>
      <c r="H135" s="331">
        <f>IF(ISNUMBER(Regressions!H145),ROUND(Regressions!H145, 1), NA())</f>
        <v>0</v>
      </c>
      <c r="I135" s="332">
        <f>IF(ISNUMBER(Regressions!I145),ROUND(Regressions!I145, 1), NA())</f>
        <v>0</v>
      </c>
      <c r="J135" s="333">
        <f>IF(ISNUMBER(Regressions!K145),ROUND(Regressions!K145, 1), NA())</f>
        <v>100</v>
      </c>
      <c r="K135" s="329">
        <f>IF(ISNUMBER(Regressions!L145),ROUND(Regressions!L145, 1), NA())</f>
        <v>100</v>
      </c>
      <c r="L135" s="334">
        <f>IF(ISNUMBER(Regressions!M145),ROUND(Regressions!M145, 1), NA())</f>
        <v>100</v>
      </c>
      <c r="M135" s="331">
        <f>IF(ISNUMBER(Regressions!N145),ROUND(Regressions!N145, 1), NA())</f>
        <v>0</v>
      </c>
      <c r="N135" s="332">
        <f>IF(ISNUMBER(Regressions!O145),ROUND(Regressions!O145, 1), NA())</f>
        <v>0</v>
      </c>
      <c r="O135" s="333">
        <f>IF(ISNUMBER(Regressions!Q145),ROUND(Regressions!Q145, 1), NA())</f>
        <v>100</v>
      </c>
      <c r="P135" s="329">
        <f>IF(ISNUMBER(Regressions!R145),ROUND(Regressions!R145, 1), NA())</f>
        <v>100</v>
      </c>
      <c r="Q135" s="335">
        <f>IF(ISNUMBER(Regressions!S145),ROUND(Regressions!S145, 1), NA())</f>
        <v>100</v>
      </c>
      <c r="R135" s="331">
        <f>IF(ISNUMBER(Regressions!T145),ROUND(Regressions!T145, 1), NA())</f>
        <v>0</v>
      </c>
      <c r="S135" s="332">
        <f>IF(ISNUMBER(Regressions!U145),ROUND(Regressions!U145, 1), NA())</f>
        <v>0</v>
      </c>
    </row>
    <row r="136" spans="1:19" x14ac:dyDescent="0.2">
      <c r="A136" s="324" t="str">
        <f ca="1">+Introduction!$C$7</f>
        <v>Estonia</v>
      </c>
      <c r="B136" s="325">
        <f>IF(ISBLANK(Regressions!B146), " ", Regressions!B146)</f>
        <v>2008</v>
      </c>
      <c r="C136" s="324" t="str">
        <f ca="1">HLOOKUP(Introduction!$G$4,nametranslations,28,FALSE)</f>
        <v>Primary</v>
      </c>
      <c r="D136" s="327">
        <f>IF(ISBLANK(Regressions!D146), " ", Regressions!D146)</f>
        <v>74040</v>
      </c>
      <c r="E136" s="328">
        <f>IF(ISNUMBER(Regressions!E146),ROUND(Regressions!E146, 1), NA())</f>
        <v>100</v>
      </c>
      <c r="F136" s="329">
        <f>IF(ISNUMBER(Regressions!F146),ROUND(Regressions!F146, 1), NA())</f>
        <v>100</v>
      </c>
      <c r="G136" s="330">
        <f>IF(ISNUMBER(Regressions!G146),ROUND(Regressions!G146, 1), NA())</f>
        <v>100</v>
      </c>
      <c r="H136" s="331">
        <f>IF(ISNUMBER(Regressions!H146),ROUND(Regressions!H146, 1), NA())</f>
        <v>0</v>
      </c>
      <c r="I136" s="332">
        <f>IF(ISNUMBER(Regressions!I146),ROUND(Regressions!I146, 1), NA())</f>
        <v>0</v>
      </c>
      <c r="J136" s="333">
        <f>IF(ISNUMBER(Regressions!K146),ROUND(Regressions!K146, 1), NA())</f>
        <v>100</v>
      </c>
      <c r="K136" s="329">
        <f>IF(ISNUMBER(Regressions!L146),ROUND(Regressions!L146, 1), NA())</f>
        <v>100</v>
      </c>
      <c r="L136" s="334">
        <f>IF(ISNUMBER(Regressions!M146),ROUND(Regressions!M146, 1), NA())</f>
        <v>100</v>
      </c>
      <c r="M136" s="331">
        <f>IF(ISNUMBER(Regressions!N146),ROUND(Regressions!N146, 1), NA())</f>
        <v>0</v>
      </c>
      <c r="N136" s="332">
        <f>IF(ISNUMBER(Regressions!O146),ROUND(Regressions!O146, 1), NA())</f>
        <v>0</v>
      </c>
      <c r="O136" s="333">
        <f>IF(ISNUMBER(Regressions!Q146),ROUND(Regressions!Q146, 1), NA())</f>
        <v>100</v>
      </c>
      <c r="P136" s="329">
        <f>IF(ISNUMBER(Regressions!R146),ROUND(Regressions!R146, 1), NA())</f>
        <v>100</v>
      </c>
      <c r="Q136" s="335">
        <f>IF(ISNUMBER(Regressions!S146),ROUND(Regressions!S146, 1), NA())</f>
        <v>100</v>
      </c>
      <c r="R136" s="331">
        <f>IF(ISNUMBER(Regressions!T146),ROUND(Regressions!T146, 1), NA())</f>
        <v>0</v>
      </c>
      <c r="S136" s="332">
        <f>IF(ISNUMBER(Regressions!U146),ROUND(Regressions!U146, 1), NA())</f>
        <v>0</v>
      </c>
    </row>
    <row r="137" spans="1:19" x14ac:dyDescent="0.2">
      <c r="A137" s="324" t="str">
        <f ca="1">+Introduction!$C$7</f>
        <v>Estonia</v>
      </c>
      <c r="B137" s="325">
        <f>IF(ISBLANK(Regressions!B147), " ", Regressions!B147)</f>
        <v>2009</v>
      </c>
      <c r="C137" s="324" t="str">
        <f ca="1">HLOOKUP(Introduction!$G$4,nametranslations,28,FALSE)</f>
        <v>Primary</v>
      </c>
      <c r="D137" s="327">
        <f>IF(ISBLANK(Regressions!D147), " ", Regressions!D147)</f>
        <v>73430</v>
      </c>
      <c r="E137" s="328">
        <f>IF(ISNUMBER(Regressions!E147),ROUND(Regressions!E147, 1), NA())</f>
        <v>100</v>
      </c>
      <c r="F137" s="329">
        <f>IF(ISNUMBER(Regressions!F147),ROUND(Regressions!F147, 1), NA())</f>
        <v>100</v>
      </c>
      <c r="G137" s="330">
        <f>IF(ISNUMBER(Regressions!G147),ROUND(Regressions!G147, 1), NA())</f>
        <v>100</v>
      </c>
      <c r="H137" s="331">
        <f>IF(ISNUMBER(Regressions!H147),ROUND(Regressions!H147, 1), NA())</f>
        <v>0</v>
      </c>
      <c r="I137" s="332">
        <f>IF(ISNUMBER(Regressions!I147),ROUND(Regressions!I147, 1), NA())</f>
        <v>0</v>
      </c>
      <c r="J137" s="333">
        <f>IF(ISNUMBER(Regressions!K147),ROUND(Regressions!K147, 1), NA())</f>
        <v>100</v>
      </c>
      <c r="K137" s="329">
        <f>IF(ISNUMBER(Regressions!L147),ROUND(Regressions!L147, 1), NA())</f>
        <v>100</v>
      </c>
      <c r="L137" s="334">
        <f>IF(ISNUMBER(Regressions!M147),ROUND(Regressions!M147, 1), NA())</f>
        <v>100</v>
      </c>
      <c r="M137" s="331">
        <f>IF(ISNUMBER(Regressions!N147),ROUND(Regressions!N147, 1), NA())</f>
        <v>0</v>
      </c>
      <c r="N137" s="332">
        <f>IF(ISNUMBER(Regressions!O147),ROUND(Regressions!O147, 1), NA())</f>
        <v>0</v>
      </c>
      <c r="O137" s="333">
        <f>IF(ISNUMBER(Regressions!Q147),ROUND(Regressions!Q147, 1), NA())</f>
        <v>100</v>
      </c>
      <c r="P137" s="329">
        <f>IF(ISNUMBER(Regressions!R147),ROUND(Regressions!R147, 1), NA())</f>
        <v>100</v>
      </c>
      <c r="Q137" s="335">
        <f>IF(ISNUMBER(Regressions!S147),ROUND(Regressions!S147, 1), NA())</f>
        <v>100</v>
      </c>
      <c r="R137" s="331">
        <f>IF(ISNUMBER(Regressions!T147),ROUND(Regressions!T147, 1), NA())</f>
        <v>0</v>
      </c>
      <c r="S137" s="332">
        <f>IF(ISNUMBER(Regressions!U147),ROUND(Regressions!U147, 1), NA())</f>
        <v>0</v>
      </c>
    </row>
    <row r="138" spans="1:19" x14ac:dyDescent="0.2">
      <c r="A138" s="324" t="str">
        <f ca="1">+Introduction!$C$7</f>
        <v>Estonia</v>
      </c>
      <c r="B138" s="325">
        <f>IF(ISBLANK(Regressions!B148), " ", Regressions!B148)</f>
        <v>2010</v>
      </c>
      <c r="C138" s="324" t="str">
        <f ca="1">HLOOKUP(Introduction!$G$4,nametranslations,28,FALSE)</f>
        <v>Primary</v>
      </c>
      <c r="D138" s="327">
        <f>IF(ISBLANK(Regressions!D148), " ", Regressions!D148)</f>
        <v>73250</v>
      </c>
      <c r="E138" s="328">
        <f>IF(ISNUMBER(Regressions!E148),ROUND(Regressions!E148, 1), NA())</f>
        <v>100</v>
      </c>
      <c r="F138" s="329">
        <f>IF(ISNUMBER(Regressions!F148),ROUND(Regressions!F148, 1), NA())</f>
        <v>100</v>
      </c>
      <c r="G138" s="330">
        <f>IF(ISNUMBER(Regressions!G148),ROUND(Regressions!G148, 1), NA())</f>
        <v>100</v>
      </c>
      <c r="H138" s="331">
        <f>IF(ISNUMBER(Regressions!H148),ROUND(Regressions!H148, 1), NA())</f>
        <v>0</v>
      </c>
      <c r="I138" s="332">
        <f>IF(ISNUMBER(Regressions!I148),ROUND(Regressions!I148, 1), NA())</f>
        <v>0</v>
      </c>
      <c r="J138" s="333">
        <f>IF(ISNUMBER(Regressions!K148),ROUND(Regressions!K148, 1), NA())</f>
        <v>100</v>
      </c>
      <c r="K138" s="329">
        <f>IF(ISNUMBER(Regressions!L148),ROUND(Regressions!L148, 1), NA())</f>
        <v>100</v>
      </c>
      <c r="L138" s="334">
        <f>IF(ISNUMBER(Regressions!M148),ROUND(Regressions!M148, 1), NA())</f>
        <v>100</v>
      </c>
      <c r="M138" s="331">
        <f>IF(ISNUMBER(Regressions!N148),ROUND(Regressions!N148, 1), NA())</f>
        <v>0</v>
      </c>
      <c r="N138" s="332">
        <f>IF(ISNUMBER(Regressions!O148),ROUND(Regressions!O148, 1), NA())</f>
        <v>0</v>
      </c>
      <c r="O138" s="333">
        <f>IF(ISNUMBER(Regressions!Q148),ROUND(Regressions!Q148, 1), NA())</f>
        <v>100</v>
      </c>
      <c r="P138" s="329">
        <f>IF(ISNUMBER(Regressions!R148),ROUND(Regressions!R148, 1), NA())</f>
        <v>100</v>
      </c>
      <c r="Q138" s="335">
        <f>IF(ISNUMBER(Regressions!S148),ROUND(Regressions!S148, 1), NA())</f>
        <v>100</v>
      </c>
      <c r="R138" s="331">
        <f>IF(ISNUMBER(Regressions!T148),ROUND(Regressions!T148, 1), NA())</f>
        <v>0</v>
      </c>
      <c r="S138" s="332">
        <f>IF(ISNUMBER(Regressions!U148),ROUND(Regressions!U148, 1), NA())</f>
        <v>0</v>
      </c>
    </row>
    <row r="139" spans="1:19" x14ac:dyDescent="0.2">
      <c r="A139" s="324" t="str">
        <f ca="1">+Introduction!$C$7</f>
        <v>Estonia</v>
      </c>
      <c r="B139" s="325">
        <f>IF(ISBLANK(Regressions!B149), " ", Regressions!B149)</f>
        <v>2011</v>
      </c>
      <c r="C139" s="324" t="str">
        <f ca="1">HLOOKUP(Introduction!$G$4,nametranslations,28,FALSE)</f>
        <v>Primary</v>
      </c>
      <c r="D139" s="327">
        <f>IF(ISBLANK(Regressions!D149), " ", Regressions!D149)</f>
        <v>73760</v>
      </c>
      <c r="E139" s="328">
        <f>IF(ISNUMBER(Regressions!E149),ROUND(Regressions!E149, 1), NA())</f>
        <v>100</v>
      </c>
      <c r="F139" s="329">
        <f>IF(ISNUMBER(Regressions!F149),ROUND(Regressions!F149, 1), NA())</f>
        <v>100</v>
      </c>
      <c r="G139" s="330">
        <f>IF(ISNUMBER(Regressions!G149),ROUND(Regressions!G149, 1), NA())</f>
        <v>100</v>
      </c>
      <c r="H139" s="331">
        <f>IF(ISNUMBER(Regressions!H149),ROUND(Regressions!H149, 1), NA())</f>
        <v>0</v>
      </c>
      <c r="I139" s="332">
        <f>IF(ISNUMBER(Regressions!I149),ROUND(Regressions!I149, 1), NA())</f>
        <v>0</v>
      </c>
      <c r="J139" s="333">
        <f>IF(ISNUMBER(Regressions!K149),ROUND(Regressions!K149, 1), NA())</f>
        <v>100</v>
      </c>
      <c r="K139" s="329">
        <f>IF(ISNUMBER(Regressions!L149),ROUND(Regressions!L149, 1), NA())</f>
        <v>100</v>
      </c>
      <c r="L139" s="334">
        <f>IF(ISNUMBER(Regressions!M149),ROUND(Regressions!M149, 1), NA())</f>
        <v>100</v>
      </c>
      <c r="M139" s="331">
        <f>IF(ISNUMBER(Regressions!N149),ROUND(Regressions!N149, 1), NA())</f>
        <v>0</v>
      </c>
      <c r="N139" s="332">
        <f>IF(ISNUMBER(Regressions!O149),ROUND(Regressions!O149, 1), NA())</f>
        <v>0</v>
      </c>
      <c r="O139" s="333">
        <f>IF(ISNUMBER(Regressions!Q149),ROUND(Regressions!Q149, 1), NA())</f>
        <v>100</v>
      </c>
      <c r="P139" s="329">
        <f>IF(ISNUMBER(Regressions!R149),ROUND(Regressions!R149, 1), NA())</f>
        <v>100</v>
      </c>
      <c r="Q139" s="335">
        <f>IF(ISNUMBER(Regressions!S149),ROUND(Regressions!S149, 1), NA())</f>
        <v>100</v>
      </c>
      <c r="R139" s="331">
        <f>IF(ISNUMBER(Regressions!T149),ROUND(Regressions!T149, 1), NA())</f>
        <v>0</v>
      </c>
      <c r="S139" s="332">
        <f>IF(ISNUMBER(Regressions!U149),ROUND(Regressions!U149, 1), NA())</f>
        <v>0</v>
      </c>
    </row>
    <row r="140" spans="1:19" x14ac:dyDescent="0.2">
      <c r="A140" s="324" t="str">
        <f ca="1">+Introduction!$C$7</f>
        <v>Estonia</v>
      </c>
      <c r="B140" s="325">
        <f>IF(ISBLANK(Regressions!B150), " ", Regressions!B150)</f>
        <v>2012</v>
      </c>
      <c r="C140" s="324" t="str">
        <f ca="1">HLOOKUP(Introduction!$G$4,nametranslations,28,FALSE)</f>
        <v>Primary</v>
      </c>
      <c r="D140" s="327">
        <f>IF(ISBLANK(Regressions!D150), " ", Regressions!D150)</f>
        <v>75518</v>
      </c>
      <c r="E140" s="328">
        <f>IF(ISNUMBER(Regressions!E150),ROUND(Regressions!E150, 1), NA())</f>
        <v>100</v>
      </c>
      <c r="F140" s="329">
        <f>IF(ISNUMBER(Regressions!F150),ROUND(Regressions!F150, 1), NA())</f>
        <v>100</v>
      </c>
      <c r="G140" s="330">
        <f>IF(ISNUMBER(Regressions!G150),ROUND(Regressions!G150, 1), NA())</f>
        <v>100</v>
      </c>
      <c r="H140" s="331">
        <f>IF(ISNUMBER(Regressions!H150),ROUND(Regressions!H150, 1), NA())</f>
        <v>0</v>
      </c>
      <c r="I140" s="332">
        <f>IF(ISNUMBER(Regressions!I150),ROUND(Regressions!I150, 1), NA())</f>
        <v>0</v>
      </c>
      <c r="J140" s="333">
        <f>IF(ISNUMBER(Regressions!K150),ROUND(Regressions!K150, 1), NA())</f>
        <v>100</v>
      </c>
      <c r="K140" s="329">
        <f>IF(ISNUMBER(Regressions!L150),ROUND(Regressions!L150, 1), NA())</f>
        <v>100</v>
      </c>
      <c r="L140" s="334">
        <f>IF(ISNUMBER(Regressions!M150),ROUND(Regressions!M150, 1), NA())</f>
        <v>100</v>
      </c>
      <c r="M140" s="331">
        <f>IF(ISNUMBER(Regressions!N150),ROUND(Regressions!N150, 1), NA())</f>
        <v>0</v>
      </c>
      <c r="N140" s="332">
        <f>IF(ISNUMBER(Regressions!O150),ROUND(Regressions!O150, 1), NA())</f>
        <v>0</v>
      </c>
      <c r="O140" s="333">
        <f>IF(ISNUMBER(Regressions!Q150),ROUND(Regressions!Q150, 1), NA())</f>
        <v>100</v>
      </c>
      <c r="P140" s="329">
        <f>IF(ISNUMBER(Regressions!R150),ROUND(Regressions!R150, 1), NA())</f>
        <v>100</v>
      </c>
      <c r="Q140" s="335">
        <f>IF(ISNUMBER(Regressions!S150),ROUND(Regressions!S150, 1), NA())</f>
        <v>100</v>
      </c>
      <c r="R140" s="331">
        <f>IF(ISNUMBER(Regressions!T150),ROUND(Regressions!T150, 1), NA())</f>
        <v>0</v>
      </c>
      <c r="S140" s="332">
        <f>IF(ISNUMBER(Regressions!U150),ROUND(Regressions!U150, 1), NA())</f>
        <v>0</v>
      </c>
    </row>
    <row r="141" spans="1:19" x14ac:dyDescent="0.2">
      <c r="A141" s="324" t="str">
        <f ca="1">+Introduction!$C$7</f>
        <v>Estonia</v>
      </c>
      <c r="B141" s="325">
        <f>IF(ISBLANK(Regressions!B151), " ", Regressions!B151)</f>
        <v>2013</v>
      </c>
      <c r="C141" s="324" t="str">
        <f ca="1">HLOOKUP(Introduction!$G$4,nametranslations,28,FALSE)</f>
        <v>Primary</v>
      </c>
      <c r="D141" s="327">
        <f>IF(ISBLANK(Regressions!D151), " ", Regressions!D151)</f>
        <v>77441</v>
      </c>
      <c r="E141" s="328">
        <f>IF(ISNUMBER(Regressions!E151),ROUND(Regressions!E151, 1), NA())</f>
        <v>100</v>
      </c>
      <c r="F141" s="329">
        <f>IF(ISNUMBER(Regressions!F151),ROUND(Regressions!F151, 1), NA())</f>
        <v>100</v>
      </c>
      <c r="G141" s="330">
        <f>IF(ISNUMBER(Regressions!G151),ROUND(Regressions!G151, 1), NA())</f>
        <v>100</v>
      </c>
      <c r="H141" s="331">
        <f>IF(ISNUMBER(Regressions!H151),ROUND(Regressions!H151, 1), NA())</f>
        <v>0</v>
      </c>
      <c r="I141" s="332">
        <f>IF(ISNUMBER(Regressions!I151),ROUND(Regressions!I151, 1), NA())</f>
        <v>0</v>
      </c>
      <c r="J141" s="333">
        <f>IF(ISNUMBER(Regressions!K151),ROUND(Regressions!K151, 1), NA())</f>
        <v>100</v>
      </c>
      <c r="K141" s="329">
        <f>IF(ISNUMBER(Regressions!L151),ROUND(Regressions!L151, 1), NA())</f>
        <v>100</v>
      </c>
      <c r="L141" s="334">
        <f>IF(ISNUMBER(Regressions!M151),ROUND(Regressions!M151, 1), NA())</f>
        <v>100</v>
      </c>
      <c r="M141" s="331">
        <f>IF(ISNUMBER(Regressions!N151),ROUND(Regressions!N151, 1), NA())</f>
        <v>0</v>
      </c>
      <c r="N141" s="332">
        <f>IF(ISNUMBER(Regressions!O151),ROUND(Regressions!O151, 1), NA())</f>
        <v>0</v>
      </c>
      <c r="O141" s="333">
        <f>IF(ISNUMBER(Regressions!Q151),ROUND(Regressions!Q151, 1), NA())</f>
        <v>100</v>
      </c>
      <c r="P141" s="329">
        <f>IF(ISNUMBER(Regressions!R151),ROUND(Regressions!R151, 1), NA())</f>
        <v>100</v>
      </c>
      <c r="Q141" s="335">
        <f>IF(ISNUMBER(Regressions!S151),ROUND(Regressions!S151, 1), NA())</f>
        <v>100</v>
      </c>
      <c r="R141" s="331">
        <f>IF(ISNUMBER(Regressions!T151),ROUND(Regressions!T151, 1), NA())</f>
        <v>0</v>
      </c>
      <c r="S141" s="332">
        <f>IF(ISNUMBER(Regressions!U151),ROUND(Regressions!U151, 1), NA())</f>
        <v>0</v>
      </c>
    </row>
    <row r="142" spans="1:19" x14ac:dyDescent="0.2">
      <c r="A142" s="324" t="str">
        <f ca="1">+Introduction!$C$7</f>
        <v>Estonia</v>
      </c>
      <c r="B142" s="325">
        <f>IF(ISBLANK(Regressions!B152), " ", Regressions!B152)</f>
        <v>2014</v>
      </c>
      <c r="C142" s="324" t="str">
        <f ca="1">HLOOKUP(Introduction!$G$4,nametranslations,28,FALSE)</f>
        <v>Primary</v>
      </c>
      <c r="D142" s="327">
        <f>IF(ISBLANK(Regressions!D152), " ", Regressions!D152)</f>
        <v>79120</v>
      </c>
      <c r="E142" s="328">
        <f>IF(ISNUMBER(Regressions!E152),ROUND(Regressions!E152, 1), NA())</f>
        <v>100</v>
      </c>
      <c r="F142" s="329">
        <f>IF(ISNUMBER(Regressions!F152),ROUND(Regressions!F152, 1), NA())</f>
        <v>100</v>
      </c>
      <c r="G142" s="330">
        <f>IF(ISNUMBER(Regressions!G152),ROUND(Regressions!G152, 1), NA())</f>
        <v>100</v>
      </c>
      <c r="H142" s="331">
        <f>IF(ISNUMBER(Regressions!H152),ROUND(Regressions!H152, 1), NA())</f>
        <v>0</v>
      </c>
      <c r="I142" s="332">
        <f>IF(ISNUMBER(Regressions!I152),ROUND(Regressions!I152, 1), NA())</f>
        <v>0</v>
      </c>
      <c r="J142" s="333">
        <f>IF(ISNUMBER(Regressions!K152),ROUND(Regressions!K152, 1), NA())</f>
        <v>100</v>
      </c>
      <c r="K142" s="329">
        <f>IF(ISNUMBER(Regressions!L152),ROUND(Regressions!L152, 1), NA())</f>
        <v>100</v>
      </c>
      <c r="L142" s="334">
        <f>IF(ISNUMBER(Regressions!M152),ROUND(Regressions!M152, 1), NA())</f>
        <v>100</v>
      </c>
      <c r="M142" s="331">
        <f>IF(ISNUMBER(Regressions!N152),ROUND(Regressions!N152, 1), NA())</f>
        <v>0</v>
      </c>
      <c r="N142" s="332">
        <f>IF(ISNUMBER(Regressions!O152),ROUND(Regressions!O152, 1), NA())</f>
        <v>0</v>
      </c>
      <c r="O142" s="333">
        <f>IF(ISNUMBER(Regressions!Q152),ROUND(Regressions!Q152, 1), NA())</f>
        <v>100</v>
      </c>
      <c r="P142" s="329">
        <f>IF(ISNUMBER(Regressions!R152),ROUND(Regressions!R152, 1), NA())</f>
        <v>100</v>
      </c>
      <c r="Q142" s="335">
        <f>IF(ISNUMBER(Regressions!S152),ROUND(Regressions!S152, 1), NA())</f>
        <v>100</v>
      </c>
      <c r="R142" s="331">
        <f>IF(ISNUMBER(Regressions!T152),ROUND(Regressions!T152, 1), NA())</f>
        <v>0</v>
      </c>
      <c r="S142" s="332">
        <f>IF(ISNUMBER(Regressions!U152),ROUND(Regressions!U152, 1), NA())</f>
        <v>0</v>
      </c>
    </row>
    <row r="143" spans="1:19" x14ac:dyDescent="0.2">
      <c r="A143" s="324" t="str">
        <f ca="1">+Introduction!$C$7</f>
        <v>Estonia</v>
      </c>
      <c r="B143" s="325">
        <f>IF(ISBLANK(Regressions!B153), " ", Regressions!B153)</f>
        <v>2015</v>
      </c>
      <c r="C143" s="324" t="str">
        <f ca="1">HLOOKUP(Introduction!$G$4,nametranslations,28,FALSE)</f>
        <v>Primary</v>
      </c>
      <c r="D143" s="327">
        <f>IF(ISBLANK(Regressions!D153), " ", Regressions!D153)</f>
        <v>82157</v>
      </c>
      <c r="E143" s="328">
        <f>IF(ISNUMBER(Regressions!E153),ROUND(Regressions!E153, 1), NA())</f>
        <v>100</v>
      </c>
      <c r="F143" s="329">
        <f>IF(ISNUMBER(Regressions!F153),ROUND(Regressions!F153, 1), NA())</f>
        <v>100</v>
      </c>
      <c r="G143" s="330">
        <f>IF(ISNUMBER(Regressions!G153),ROUND(Regressions!G153, 1), NA())</f>
        <v>100</v>
      </c>
      <c r="H143" s="331">
        <f>IF(ISNUMBER(Regressions!H153),ROUND(Regressions!H153, 1), NA())</f>
        <v>0</v>
      </c>
      <c r="I143" s="332">
        <f>IF(ISNUMBER(Regressions!I153),ROUND(Regressions!I153, 1), NA())</f>
        <v>0</v>
      </c>
      <c r="J143" s="333">
        <f>IF(ISNUMBER(Regressions!K153),ROUND(Regressions!K153, 1), NA())</f>
        <v>100</v>
      </c>
      <c r="K143" s="329">
        <f>IF(ISNUMBER(Regressions!L153),ROUND(Regressions!L153, 1), NA())</f>
        <v>100</v>
      </c>
      <c r="L143" s="334">
        <f>IF(ISNUMBER(Regressions!M153),ROUND(Regressions!M153, 1), NA())</f>
        <v>100</v>
      </c>
      <c r="M143" s="331">
        <f>IF(ISNUMBER(Regressions!N153),ROUND(Regressions!N153, 1), NA())</f>
        <v>0</v>
      </c>
      <c r="N143" s="332">
        <f>IF(ISNUMBER(Regressions!O153),ROUND(Regressions!O153, 1), NA())</f>
        <v>0</v>
      </c>
      <c r="O143" s="333">
        <f>IF(ISNUMBER(Regressions!Q153),ROUND(Regressions!Q153, 1), NA())</f>
        <v>100</v>
      </c>
      <c r="P143" s="329">
        <f>IF(ISNUMBER(Regressions!R153),ROUND(Regressions!R153, 1), NA())</f>
        <v>100</v>
      </c>
      <c r="Q143" s="335">
        <f>IF(ISNUMBER(Regressions!S153),ROUND(Regressions!S153, 1), NA())</f>
        <v>100</v>
      </c>
      <c r="R143" s="331">
        <f>IF(ISNUMBER(Regressions!T153),ROUND(Regressions!T153, 1), NA())</f>
        <v>0</v>
      </c>
      <c r="S143" s="332">
        <f>IF(ISNUMBER(Regressions!U153),ROUND(Regressions!U153, 1), NA())</f>
        <v>0</v>
      </c>
    </row>
    <row r="144" spans="1:19" x14ac:dyDescent="0.2">
      <c r="A144" s="324" t="str">
        <f ca="1">+Introduction!$C$7</f>
        <v>Estonia</v>
      </c>
      <c r="B144" s="325">
        <f>IF(ISBLANK(Regressions!B154), " ", Regressions!B154)</f>
        <v>2016</v>
      </c>
      <c r="C144" s="324" t="str">
        <f ca="1">HLOOKUP(Introduction!$G$4,nametranslations,28,FALSE)</f>
        <v>Primary</v>
      </c>
      <c r="D144" s="327">
        <f>IF(ISBLANK(Regressions!D154), " ", Regressions!D154)</f>
        <v>85129</v>
      </c>
      <c r="E144" s="328">
        <f>IF(ISNUMBER(Regressions!E154),ROUND(Regressions!E154, 1), NA())</f>
        <v>100</v>
      </c>
      <c r="F144" s="329">
        <f>IF(ISNUMBER(Regressions!F154),ROUND(Regressions!F154, 1), NA())</f>
        <v>100</v>
      </c>
      <c r="G144" s="330">
        <f>IF(ISNUMBER(Regressions!G154),ROUND(Regressions!G154, 1), NA())</f>
        <v>100</v>
      </c>
      <c r="H144" s="331">
        <f>IF(ISNUMBER(Regressions!H154),ROUND(Regressions!H154, 1), NA())</f>
        <v>0</v>
      </c>
      <c r="I144" s="332">
        <f>IF(ISNUMBER(Regressions!I154),ROUND(Regressions!I154, 1), NA())</f>
        <v>0</v>
      </c>
      <c r="J144" s="333">
        <f>IF(ISNUMBER(Regressions!K154),ROUND(Regressions!K154, 1), NA())</f>
        <v>100</v>
      </c>
      <c r="K144" s="329">
        <f>IF(ISNUMBER(Regressions!L154),ROUND(Regressions!L154, 1), NA())</f>
        <v>100</v>
      </c>
      <c r="L144" s="334">
        <f>IF(ISNUMBER(Regressions!M154),ROUND(Regressions!M154, 1), NA())</f>
        <v>100</v>
      </c>
      <c r="M144" s="331">
        <f>IF(ISNUMBER(Regressions!N154),ROUND(Regressions!N154, 1), NA())</f>
        <v>0</v>
      </c>
      <c r="N144" s="332">
        <f>IF(ISNUMBER(Regressions!O154),ROUND(Regressions!O154, 1), NA())</f>
        <v>0</v>
      </c>
      <c r="O144" s="333">
        <f>IF(ISNUMBER(Regressions!Q154),ROUND(Regressions!Q154, 1), NA())</f>
        <v>100</v>
      </c>
      <c r="P144" s="329">
        <f>IF(ISNUMBER(Regressions!R154),ROUND(Regressions!R154, 1), NA())</f>
        <v>100</v>
      </c>
      <c r="Q144" s="335">
        <f>IF(ISNUMBER(Regressions!S154),ROUND(Regressions!S154, 1), NA())</f>
        <v>100</v>
      </c>
      <c r="R144" s="331">
        <f>IF(ISNUMBER(Regressions!T154),ROUND(Regressions!T154, 1), NA())</f>
        <v>0</v>
      </c>
      <c r="S144" s="332">
        <f>IF(ISNUMBER(Regressions!U154),ROUND(Regressions!U154, 1), NA())</f>
        <v>0</v>
      </c>
    </row>
    <row r="145" spans="1:19" x14ac:dyDescent="0.2">
      <c r="A145" s="324" t="str">
        <f ca="1">+Introduction!$C$7</f>
        <v>Estonia</v>
      </c>
      <c r="B145" s="325">
        <f>IF(ISBLANK(Regressions!B155), " ", Regressions!B155)</f>
        <v>2017</v>
      </c>
      <c r="C145" s="324" t="str">
        <f ca="1">HLOOKUP(Introduction!$G$4,nametranslations,28,FALSE)</f>
        <v>Primary</v>
      </c>
      <c r="D145" s="327">
        <f>IF(ISBLANK(Regressions!D155), " ", Regressions!D155)</f>
        <v>88038</v>
      </c>
      <c r="E145" s="328">
        <f>IF(ISNUMBER(Regressions!E155),ROUND(Regressions!E155, 1), NA())</f>
        <v>100</v>
      </c>
      <c r="F145" s="329">
        <f>IF(ISNUMBER(Regressions!F155),ROUND(Regressions!F155, 1), NA())</f>
        <v>100</v>
      </c>
      <c r="G145" s="330">
        <f>IF(ISNUMBER(Regressions!G155),ROUND(Regressions!G155, 1), NA())</f>
        <v>100</v>
      </c>
      <c r="H145" s="331">
        <f>IF(ISNUMBER(Regressions!H155),ROUND(Regressions!H155, 1), NA())</f>
        <v>0</v>
      </c>
      <c r="I145" s="332">
        <f>IF(ISNUMBER(Regressions!I155),ROUND(Regressions!I155, 1), NA())</f>
        <v>0</v>
      </c>
      <c r="J145" s="333">
        <f>IF(ISNUMBER(Regressions!K155),ROUND(Regressions!K155, 1), NA())</f>
        <v>100</v>
      </c>
      <c r="K145" s="329">
        <f>IF(ISNUMBER(Regressions!L155),ROUND(Regressions!L155, 1), NA())</f>
        <v>100</v>
      </c>
      <c r="L145" s="334">
        <f>IF(ISNUMBER(Regressions!M155),ROUND(Regressions!M155, 1), NA())</f>
        <v>100</v>
      </c>
      <c r="M145" s="331">
        <f>IF(ISNUMBER(Regressions!N155),ROUND(Regressions!N155, 1), NA())</f>
        <v>0</v>
      </c>
      <c r="N145" s="332">
        <f>IF(ISNUMBER(Regressions!O155),ROUND(Regressions!O155, 1), NA())</f>
        <v>0</v>
      </c>
      <c r="O145" s="333">
        <f>IF(ISNUMBER(Regressions!Q155),ROUND(Regressions!Q155, 1), NA())</f>
        <v>100</v>
      </c>
      <c r="P145" s="329">
        <f>IF(ISNUMBER(Regressions!R155),ROUND(Regressions!R155, 1), NA())</f>
        <v>100</v>
      </c>
      <c r="Q145" s="335">
        <f>IF(ISNUMBER(Regressions!S155),ROUND(Regressions!S155, 1), NA())</f>
        <v>100</v>
      </c>
      <c r="R145" s="331">
        <f>IF(ISNUMBER(Regressions!T155),ROUND(Regressions!T155, 1), NA())</f>
        <v>0</v>
      </c>
      <c r="S145" s="332">
        <f>IF(ISNUMBER(Regressions!U155),ROUND(Regressions!U155, 1), NA())</f>
        <v>0</v>
      </c>
    </row>
    <row r="146" spans="1:19" x14ac:dyDescent="0.2">
      <c r="A146" s="324" t="str">
        <f ca="1">+Introduction!$C$7</f>
        <v>Estonia</v>
      </c>
      <c r="B146" s="325">
        <f>IF(ISBLANK(Regressions!B156), " ", Regressions!B156)</f>
        <v>2018</v>
      </c>
      <c r="C146" s="324" t="str">
        <f ca="1">HLOOKUP(Introduction!$G$4,nametranslations,28,FALSE)</f>
        <v>Primary</v>
      </c>
      <c r="D146" s="327">
        <f>IF(ISBLANK(Regressions!D156), " ", Regressions!D156)</f>
        <v>90407</v>
      </c>
      <c r="E146" s="328">
        <f>IF(ISNUMBER(Regressions!E156),ROUND(Regressions!E156, 1), NA())</f>
        <v>100</v>
      </c>
      <c r="F146" s="329">
        <f>IF(ISNUMBER(Regressions!F156),ROUND(Regressions!F156, 1), NA())</f>
        <v>100</v>
      </c>
      <c r="G146" s="330">
        <f>IF(ISNUMBER(Regressions!G156),ROUND(Regressions!G156, 1), NA())</f>
        <v>100</v>
      </c>
      <c r="H146" s="331">
        <f>IF(ISNUMBER(Regressions!H156),ROUND(Regressions!H156, 1), NA())</f>
        <v>0</v>
      </c>
      <c r="I146" s="332">
        <f>IF(ISNUMBER(Regressions!I156),ROUND(Regressions!I156, 1), NA())</f>
        <v>0</v>
      </c>
      <c r="J146" s="333">
        <f>IF(ISNUMBER(Regressions!K156),ROUND(Regressions!K156, 1), NA())</f>
        <v>100</v>
      </c>
      <c r="K146" s="329">
        <f>IF(ISNUMBER(Regressions!L156),ROUND(Regressions!L156, 1), NA())</f>
        <v>100</v>
      </c>
      <c r="L146" s="334">
        <f>IF(ISNUMBER(Regressions!M156),ROUND(Regressions!M156, 1), NA())</f>
        <v>100</v>
      </c>
      <c r="M146" s="331">
        <f>IF(ISNUMBER(Regressions!N156),ROUND(Regressions!N156, 1), NA())</f>
        <v>0</v>
      </c>
      <c r="N146" s="332">
        <f>IF(ISNUMBER(Regressions!O156),ROUND(Regressions!O156, 1), NA())</f>
        <v>0</v>
      </c>
      <c r="O146" s="333">
        <f>IF(ISNUMBER(Regressions!Q156),ROUND(Regressions!Q156, 1), NA())</f>
        <v>100</v>
      </c>
      <c r="P146" s="329">
        <f>IF(ISNUMBER(Regressions!R156),ROUND(Regressions!R156, 1), NA())</f>
        <v>100</v>
      </c>
      <c r="Q146" s="335">
        <f>IF(ISNUMBER(Regressions!S156),ROUND(Regressions!S156, 1), NA())</f>
        <v>100</v>
      </c>
      <c r="R146" s="331">
        <f>IF(ISNUMBER(Regressions!T156),ROUND(Regressions!T156, 1), NA())</f>
        <v>0</v>
      </c>
      <c r="S146" s="332">
        <f>IF(ISNUMBER(Regressions!U156),ROUND(Regressions!U156, 1), NA())</f>
        <v>0</v>
      </c>
    </row>
    <row r="147" spans="1:19" x14ac:dyDescent="0.2">
      <c r="A147" s="324" t="str">
        <f ca="1">+Introduction!$C$7</f>
        <v>Estonia</v>
      </c>
      <c r="B147" s="325">
        <f>IF(ISBLANK(Regressions!B157), " ", Regressions!B157)</f>
        <v>2019</v>
      </c>
      <c r="C147" s="324" t="str">
        <f ca="1">HLOOKUP(Introduction!$G$4,nametranslations,28,FALSE)</f>
        <v>Primary</v>
      </c>
      <c r="D147" s="327">
        <f>IF(ISBLANK(Regressions!D157), " ", Regressions!D157)</f>
        <v>91300</v>
      </c>
      <c r="E147" s="328">
        <f>IF(ISNUMBER(Regressions!E157),ROUND(Regressions!E157, 1), NA())</f>
        <v>100</v>
      </c>
      <c r="F147" s="329">
        <f>IF(ISNUMBER(Regressions!F157),ROUND(Regressions!F157, 1), NA())</f>
        <v>100</v>
      </c>
      <c r="G147" s="330">
        <f>IF(ISNUMBER(Regressions!G157),ROUND(Regressions!G157, 1), NA())</f>
        <v>100</v>
      </c>
      <c r="H147" s="331">
        <f>IF(ISNUMBER(Regressions!H157),ROUND(Regressions!H157, 1), NA())</f>
        <v>0</v>
      </c>
      <c r="I147" s="332">
        <f>IF(ISNUMBER(Regressions!I157),ROUND(Regressions!I157, 1), NA())</f>
        <v>0</v>
      </c>
      <c r="J147" s="333">
        <f>IF(ISNUMBER(Regressions!K157),ROUND(Regressions!K157, 1), NA())</f>
        <v>100</v>
      </c>
      <c r="K147" s="329">
        <f>IF(ISNUMBER(Regressions!L157),ROUND(Regressions!L157, 1), NA())</f>
        <v>100</v>
      </c>
      <c r="L147" s="334">
        <f>IF(ISNUMBER(Regressions!M157),ROUND(Regressions!M157, 1), NA())</f>
        <v>100</v>
      </c>
      <c r="M147" s="331">
        <f>IF(ISNUMBER(Regressions!N157),ROUND(Regressions!N157, 1), NA())</f>
        <v>0</v>
      </c>
      <c r="N147" s="332">
        <f>IF(ISNUMBER(Regressions!O157),ROUND(Regressions!O157, 1), NA())</f>
        <v>0</v>
      </c>
      <c r="O147" s="333">
        <f>IF(ISNUMBER(Regressions!Q157),ROUND(Regressions!Q157, 1), NA())</f>
        <v>100</v>
      </c>
      <c r="P147" s="329">
        <f>IF(ISNUMBER(Regressions!R157),ROUND(Regressions!R157, 1), NA())</f>
        <v>100</v>
      </c>
      <c r="Q147" s="335">
        <f>IF(ISNUMBER(Regressions!S157),ROUND(Regressions!S157, 1), NA())</f>
        <v>100</v>
      </c>
      <c r="R147" s="331">
        <f>IF(ISNUMBER(Regressions!T157),ROUND(Regressions!T157, 1), NA())</f>
        <v>0</v>
      </c>
      <c r="S147" s="332">
        <f>IF(ISNUMBER(Regressions!U157),ROUND(Regressions!U157, 1), NA())</f>
        <v>0</v>
      </c>
    </row>
    <row r="148" spans="1:19" x14ac:dyDescent="0.2">
      <c r="A148" s="324" t="str">
        <f ca="1">+Introduction!$C$7</f>
        <v>Estonia</v>
      </c>
      <c r="B148" s="325">
        <f>IF(ISBLANK(Regressions!B158), " ", Regressions!B158)</f>
        <v>2020</v>
      </c>
      <c r="C148" s="324" t="str">
        <f ca="1">HLOOKUP(Introduction!$G$4,nametranslations,28,FALSE)</f>
        <v>Primary</v>
      </c>
      <c r="D148" s="327">
        <f>IF(ISBLANK(Regressions!D158), " ", Regressions!D158)</f>
        <v>91210</v>
      </c>
      <c r="E148" s="328">
        <f>IF(ISNUMBER(Regressions!E158),ROUND(Regressions!E158, 1), NA())</f>
        <v>100</v>
      </c>
      <c r="F148" s="329">
        <f>IF(ISNUMBER(Regressions!F158),ROUND(Regressions!F158, 1), NA())</f>
        <v>100</v>
      </c>
      <c r="G148" s="330">
        <f>IF(ISNUMBER(Regressions!G158),ROUND(Regressions!G158, 1), NA())</f>
        <v>100</v>
      </c>
      <c r="H148" s="331">
        <f>IF(ISNUMBER(Regressions!H158),ROUND(Regressions!H158, 1), NA())</f>
        <v>0</v>
      </c>
      <c r="I148" s="332">
        <f>IF(ISNUMBER(Regressions!I158),ROUND(Regressions!I158, 1), NA())</f>
        <v>0</v>
      </c>
      <c r="J148" s="333">
        <f>IF(ISNUMBER(Regressions!K158),ROUND(Regressions!K158, 1), NA())</f>
        <v>100</v>
      </c>
      <c r="K148" s="329">
        <f>IF(ISNUMBER(Regressions!L158),ROUND(Regressions!L158, 1), NA())</f>
        <v>100</v>
      </c>
      <c r="L148" s="334">
        <f>IF(ISNUMBER(Regressions!M158),ROUND(Regressions!M158, 1), NA())</f>
        <v>100</v>
      </c>
      <c r="M148" s="331">
        <f>IF(ISNUMBER(Regressions!N158),ROUND(Regressions!N158, 1), NA())</f>
        <v>0</v>
      </c>
      <c r="N148" s="332">
        <f>IF(ISNUMBER(Regressions!O158),ROUND(Regressions!O158, 1), NA())</f>
        <v>0</v>
      </c>
      <c r="O148" s="333">
        <f>IF(ISNUMBER(Regressions!Q158),ROUND(Regressions!Q158, 1), NA())</f>
        <v>100</v>
      </c>
      <c r="P148" s="329">
        <f>IF(ISNUMBER(Regressions!R158),ROUND(Regressions!R158, 1), NA())</f>
        <v>100</v>
      </c>
      <c r="Q148" s="335">
        <f>IF(ISNUMBER(Regressions!S158),ROUND(Regressions!S158, 1), NA())</f>
        <v>100</v>
      </c>
      <c r="R148" s="331">
        <f>IF(ISNUMBER(Regressions!T158),ROUND(Regressions!T158, 1), NA())</f>
        <v>0</v>
      </c>
      <c r="S148" s="332">
        <f>IF(ISNUMBER(Regressions!U158),ROUND(Regressions!U158, 1), NA())</f>
        <v>0</v>
      </c>
    </row>
    <row r="149" spans="1:19" x14ac:dyDescent="0.2">
      <c r="A149" s="324" t="str">
        <f ca="1">+Introduction!$C$7</f>
        <v>Estonia</v>
      </c>
      <c r="B149" s="325">
        <f>IF(ISBLANK(Regressions!B159), " ", Regressions!B159)</f>
        <v>2021</v>
      </c>
      <c r="C149" s="324" t="str">
        <f ca="1">HLOOKUP(Introduction!$G$4,nametranslations,28,FALSE)</f>
        <v>Primary</v>
      </c>
      <c r="D149" s="327">
        <f>IF(ISBLANK(Regressions!D159), " ", Regressions!D159)</f>
        <v>90059</v>
      </c>
      <c r="E149" s="333">
        <f>IF(ISNUMBER(Regressions!E159),ROUND(Regressions!E159, 1), NA())</f>
        <v>100</v>
      </c>
      <c r="F149" s="329">
        <f>IF(ISNUMBER(Regressions!F159),ROUND(Regressions!F159, 1), NA())</f>
        <v>100</v>
      </c>
      <c r="G149" s="336">
        <f>IF(ISNUMBER(Regressions!G159),ROUND(Regressions!G159, 1), NA())</f>
        <v>100</v>
      </c>
      <c r="H149" s="331">
        <f>IF(ISNUMBER(Regressions!H159),ROUND(Regressions!H159, 1), NA())</f>
        <v>0</v>
      </c>
      <c r="I149" s="337">
        <f>IF(ISNUMBER(Regressions!I159),ROUND(Regressions!I159, 1), NA())</f>
        <v>0</v>
      </c>
      <c r="J149" s="333">
        <f>IF(ISNUMBER(Regressions!K159),ROUND(Regressions!K159, 1), NA())</f>
        <v>100</v>
      </c>
      <c r="K149" s="329">
        <f>IF(ISNUMBER(Regressions!L159),ROUND(Regressions!L159, 1), NA())</f>
        <v>100</v>
      </c>
      <c r="L149" s="338">
        <f>IF(ISNUMBER(Regressions!M159),ROUND(Regressions!M159, 1), NA())</f>
        <v>100</v>
      </c>
      <c r="M149" s="331">
        <f>IF(ISNUMBER(Regressions!N159),ROUND(Regressions!N159, 1), NA())</f>
        <v>0</v>
      </c>
      <c r="N149" s="337">
        <f>IF(ISNUMBER(Regressions!O159),ROUND(Regressions!O159, 1), NA())</f>
        <v>0</v>
      </c>
      <c r="O149" s="333">
        <f>IF(ISNUMBER(Regressions!Q159),ROUND(Regressions!Q159, 1), NA())</f>
        <v>100</v>
      </c>
      <c r="P149" s="329">
        <f>IF(ISNUMBER(Regressions!R159),ROUND(Regressions!R159, 1), NA())</f>
        <v>100</v>
      </c>
      <c r="Q149" s="339">
        <f>IF(ISNUMBER(Regressions!S159),ROUND(Regressions!S159, 1), NA())</f>
        <v>100</v>
      </c>
      <c r="R149" s="331">
        <f>IF(ISNUMBER(Regressions!T159),ROUND(Regressions!T159, 1), NA())</f>
        <v>0</v>
      </c>
      <c r="S149" s="337">
        <f>IF(ISNUMBER(Regressions!U159),ROUND(Regressions!U159, 1), NA())</f>
        <v>0</v>
      </c>
    </row>
    <row r="150" spans="1:19" x14ac:dyDescent="0.2">
      <c r="A150" s="324" t="str">
        <f ca="1">+Introduction!$C$7</f>
        <v>Estonia</v>
      </c>
      <c r="B150" s="325">
        <f>IF(ISBLANK(Regressions!B160), " ", Regressions!B160)</f>
        <v>2022</v>
      </c>
      <c r="C150" s="324" t="str">
        <f ca="1">HLOOKUP(Introduction!$G$4,nametranslations,28,FALSE)</f>
        <v>Primary</v>
      </c>
      <c r="D150" s="327">
        <f>IF(ISBLANK(Regressions!D160), " ", Regressions!D160)</f>
        <v>88429</v>
      </c>
      <c r="E150" s="328">
        <f>IF(ISNUMBER(Regressions!E160),ROUND(Regressions!E160, 1), NA())</f>
        <v>100</v>
      </c>
      <c r="F150" s="329">
        <f>IF(ISNUMBER(Regressions!F160),ROUND(Regressions!F160, 1), NA())</f>
        <v>100</v>
      </c>
      <c r="G150" s="330">
        <f>IF(ISNUMBER(Regressions!G160),ROUND(Regressions!G160, 1), NA())</f>
        <v>100</v>
      </c>
      <c r="H150" s="331">
        <f>IF(ISNUMBER(Regressions!H160),ROUND(Regressions!H160, 1), NA())</f>
        <v>0</v>
      </c>
      <c r="I150" s="332">
        <f>IF(ISNUMBER(Regressions!I160),ROUND(Regressions!I160, 1), NA())</f>
        <v>0</v>
      </c>
      <c r="J150" s="333">
        <f>IF(ISNUMBER(Regressions!K160),ROUND(Regressions!K160, 1), NA())</f>
        <v>100</v>
      </c>
      <c r="K150" s="329">
        <f>IF(ISNUMBER(Regressions!L160),ROUND(Regressions!L160, 1), NA())</f>
        <v>100</v>
      </c>
      <c r="L150" s="334">
        <f>IF(ISNUMBER(Regressions!M160),ROUND(Regressions!M160, 1), NA())</f>
        <v>100</v>
      </c>
      <c r="M150" s="331">
        <f>IF(ISNUMBER(Regressions!N160),ROUND(Regressions!N160, 1), NA())</f>
        <v>0</v>
      </c>
      <c r="N150" s="332">
        <f>IF(ISNUMBER(Regressions!O160),ROUND(Regressions!O160, 1), NA())</f>
        <v>0</v>
      </c>
      <c r="O150" s="333">
        <f>IF(ISNUMBER(Regressions!Q160),ROUND(Regressions!Q160, 1), NA())</f>
        <v>100</v>
      </c>
      <c r="P150" s="329">
        <f>IF(ISNUMBER(Regressions!R160),ROUND(Regressions!R160, 1), NA())</f>
        <v>100</v>
      </c>
      <c r="Q150" s="335">
        <f>IF(ISNUMBER(Regressions!S160),ROUND(Regressions!S160, 1), NA())</f>
        <v>100</v>
      </c>
      <c r="R150" s="331">
        <f>IF(ISNUMBER(Regressions!T160),ROUND(Regressions!T160, 1), NA())</f>
        <v>0</v>
      </c>
      <c r="S150" s="332">
        <f>IF(ISNUMBER(Regressions!U160),ROUND(Regressions!U160, 1), NA())</f>
        <v>0</v>
      </c>
    </row>
    <row r="151" spans="1:19" x14ac:dyDescent="0.2">
      <c r="A151" s="340" t="str">
        <f ca="1">+Introduction!$C$7</f>
        <v>Estonia</v>
      </c>
      <c r="B151" s="341">
        <f>IF(ISBLANK(Regressions!B161), " ", Regressions!B161)</f>
        <v>2023</v>
      </c>
      <c r="C151" s="340" t="str">
        <f ca="1">HLOOKUP(Introduction!$G$4,nametranslations,28,FALSE)</f>
        <v>Primary</v>
      </c>
      <c r="D151" s="342">
        <f>IF(ISBLANK(Regressions!D161), " ", Regressions!D161)</f>
        <v>87252</v>
      </c>
      <c r="E151" s="343">
        <f>IF(ISNUMBER(Regressions!E161),ROUND(Regressions!E161, 1), NA())</f>
        <v>100</v>
      </c>
      <c r="F151" s="344">
        <f>IF(ISNUMBER(Regressions!F161),ROUND(Regressions!F161, 1), NA())</f>
        <v>100</v>
      </c>
      <c r="G151" s="345">
        <f>IF(ISNUMBER(Regressions!G161),ROUND(Regressions!G161, 1), NA())</f>
        <v>100</v>
      </c>
      <c r="H151" s="346">
        <f>IF(ISNUMBER(Regressions!H161),ROUND(Regressions!H161, 1), NA())</f>
        <v>0</v>
      </c>
      <c r="I151" s="347">
        <f>IF(ISNUMBER(Regressions!I161),ROUND(Regressions!I161, 1), NA())</f>
        <v>0</v>
      </c>
      <c r="J151" s="348">
        <f>IF(ISNUMBER(Regressions!K161),ROUND(Regressions!K161, 1), NA())</f>
        <v>100</v>
      </c>
      <c r="K151" s="344">
        <f>IF(ISNUMBER(Regressions!L161),ROUND(Regressions!L161, 1), NA())</f>
        <v>100</v>
      </c>
      <c r="L151" s="349">
        <f>IF(ISNUMBER(Regressions!M161),ROUND(Regressions!M161, 1), NA())</f>
        <v>100</v>
      </c>
      <c r="M151" s="346">
        <f>IF(ISNUMBER(Regressions!N161),ROUND(Regressions!N161, 1), NA())</f>
        <v>0</v>
      </c>
      <c r="N151" s="347">
        <f>IF(ISNUMBER(Regressions!O161),ROUND(Regressions!O161, 1), NA())</f>
        <v>0</v>
      </c>
      <c r="O151" s="348">
        <f>IF(ISNUMBER(Regressions!Q161),ROUND(Regressions!Q161, 1), NA())</f>
        <v>100</v>
      </c>
      <c r="P151" s="344">
        <f>IF(ISNUMBER(Regressions!R161),ROUND(Regressions!R161, 1), NA())</f>
        <v>100</v>
      </c>
      <c r="Q151" s="350">
        <f>IF(ISNUMBER(Regressions!S161),ROUND(Regressions!S161, 1), NA())</f>
        <v>100</v>
      </c>
      <c r="R151" s="346">
        <f>IF(ISNUMBER(Regressions!T161),ROUND(Regressions!T161, 1), NA())</f>
        <v>0</v>
      </c>
      <c r="S151" s="347">
        <f>IF(ISNUMBER(Regressions!U161),ROUND(Regressions!U161, 1), NA())</f>
        <v>0</v>
      </c>
    </row>
    <row r="152" spans="1:19" hidden="1" x14ac:dyDescent="0.2">
      <c r="A152" s="324" t="str">
        <f ca="1">+Introduction!$C$7</f>
        <v>Estonia</v>
      </c>
      <c r="B152" s="325">
        <f>IF(ISBLANK(Regressions!B162), " ", Regressions!B162)</f>
        <v>2024</v>
      </c>
      <c r="C152" s="324" t="str">
        <f ca="1">HLOOKUP(Introduction!$G$4,nametranslations,28,FALSE)</f>
        <v>Primary</v>
      </c>
      <c r="D152" s="327" t="str">
        <f>IF(ISBLANK(Regressions!D162), " ", Regressions!D162)</f>
        <v xml:space="preserve"> </v>
      </c>
      <c r="E152" s="328" t="e">
        <f>IF(ISNUMBER(Regressions!E162),ROUND(Regressions!E162, 1), NA())</f>
        <v>#N/A</v>
      </c>
      <c r="F152" s="329" t="e">
        <f>IF(ISNUMBER(Regressions!F162),ROUND(Regressions!F162, 1), NA())</f>
        <v>#N/A</v>
      </c>
      <c r="G152" s="330" t="e">
        <f>IF(ISNUMBER(Regressions!G162),ROUND(Regressions!G162, 1), NA())</f>
        <v>#N/A</v>
      </c>
      <c r="H152" s="331" t="e">
        <f>IF(ISNUMBER(Regressions!H162),ROUND(Regressions!H162, 1), NA())</f>
        <v>#N/A</v>
      </c>
      <c r="I152" s="332" t="e">
        <f>IF(ISNUMBER(Regressions!I162),ROUND(Regressions!I162, 1), NA())</f>
        <v>#N/A</v>
      </c>
      <c r="J152" s="333" t="e">
        <f>IF(ISNUMBER(Regressions!K162),ROUND(Regressions!K162, 1), NA())</f>
        <v>#N/A</v>
      </c>
      <c r="K152" s="329" t="e">
        <f>IF(ISNUMBER(Regressions!L162),ROUND(Regressions!L162, 1), NA())</f>
        <v>#N/A</v>
      </c>
      <c r="L152" s="334" t="e">
        <f>IF(ISNUMBER(Regressions!M162),ROUND(Regressions!M162, 1), NA())</f>
        <v>#N/A</v>
      </c>
      <c r="M152" s="331" t="e">
        <f>IF(ISNUMBER(Regressions!N162),ROUND(Regressions!N162, 1), NA())</f>
        <v>#N/A</v>
      </c>
      <c r="N152" s="332" t="e">
        <f>IF(ISNUMBER(Regressions!O162),ROUND(Regressions!O162, 1), NA())</f>
        <v>#N/A</v>
      </c>
      <c r="O152" s="333" t="e">
        <f>IF(ISNUMBER(Regressions!Q162),ROUND(Regressions!Q162, 1), NA())</f>
        <v>#N/A</v>
      </c>
      <c r="P152" s="329" t="e">
        <f>IF(ISNUMBER(Regressions!R162),ROUND(Regressions!R162, 1), NA())</f>
        <v>#N/A</v>
      </c>
      <c r="Q152" s="335" t="e">
        <f>IF(ISNUMBER(Regressions!S162),ROUND(Regressions!S162, 1), NA())</f>
        <v>#N/A</v>
      </c>
      <c r="R152" s="331" t="e">
        <f>IF(ISNUMBER(Regressions!T162),ROUND(Regressions!T162, 1), NA())</f>
        <v>#N/A</v>
      </c>
      <c r="S152" s="332" t="e">
        <f>IF(ISNUMBER(Regressions!U162),ROUND(Regressions!U162, 1), NA())</f>
        <v>#N/A</v>
      </c>
    </row>
    <row r="153" spans="1:19" hidden="1" x14ac:dyDescent="0.2">
      <c r="A153" s="324" t="str">
        <f ca="1">+Introduction!$C$7</f>
        <v>Estonia</v>
      </c>
      <c r="B153" s="325">
        <f>IF(ISBLANK(Regressions!B163), " ", Regressions!B163)</f>
        <v>2025</v>
      </c>
      <c r="C153" s="324" t="str">
        <f ca="1">HLOOKUP(Introduction!$G$4,nametranslations,28,FALSE)</f>
        <v>Primary</v>
      </c>
      <c r="D153" s="327" t="str">
        <f>IF(ISBLANK(Regressions!D163), " ", Regressions!D163)</f>
        <v xml:space="preserve"> </v>
      </c>
      <c r="E153" s="328" t="e">
        <f>IF(ISNUMBER(Regressions!E163),ROUND(Regressions!E163, 1), NA())</f>
        <v>#N/A</v>
      </c>
      <c r="F153" s="329" t="e">
        <f>IF(ISNUMBER(Regressions!F163),ROUND(Regressions!F163, 1), NA())</f>
        <v>#N/A</v>
      </c>
      <c r="G153" s="330" t="e">
        <f>IF(ISNUMBER(Regressions!G163),ROUND(Regressions!G163, 1), NA())</f>
        <v>#N/A</v>
      </c>
      <c r="H153" s="331" t="e">
        <f>IF(ISNUMBER(Regressions!H163),ROUND(Regressions!H163, 1), NA())</f>
        <v>#N/A</v>
      </c>
      <c r="I153" s="332" t="e">
        <f>IF(ISNUMBER(Regressions!I163),ROUND(Regressions!I163, 1), NA())</f>
        <v>#N/A</v>
      </c>
      <c r="J153" s="333" t="e">
        <f>IF(ISNUMBER(Regressions!K163),ROUND(Regressions!K163, 1), NA())</f>
        <v>#N/A</v>
      </c>
      <c r="K153" s="329" t="e">
        <f>IF(ISNUMBER(Regressions!L163),ROUND(Regressions!L163, 1), NA())</f>
        <v>#N/A</v>
      </c>
      <c r="L153" s="334" t="e">
        <f>IF(ISNUMBER(Regressions!M163),ROUND(Regressions!M163, 1), NA())</f>
        <v>#N/A</v>
      </c>
      <c r="M153" s="331" t="e">
        <f>IF(ISNUMBER(Regressions!N163),ROUND(Regressions!N163, 1), NA())</f>
        <v>#N/A</v>
      </c>
      <c r="N153" s="332" t="e">
        <f>IF(ISNUMBER(Regressions!O163),ROUND(Regressions!O163, 1), NA())</f>
        <v>#N/A</v>
      </c>
      <c r="O153" s="333" t="e">
        <f>IF(ISNUMBER(Regressions!Q163),ROUND(Regressions!Q163, 1), NA())</f>
        <v>#N/A</v>
      </c>
      <c r="P153" s="329" t="e">
        <f>IF(ISNUMBER(Regressions!R163),ROUND(Regressions!R163, 1), NA())</f>
        <v>#N/A</v>
      </c>
      <c r="Q153" s="335" t="e">
        <f>IF(ISNUMBER(Regressions!S163),ROUND(Regressions!S163, 1), NA())</f>
        <v>#N/A</v>
      </c>
      <c r="R153" s="331" t="e">
        <f>IF(ISNUMBER(Regressions!T163),ROUND(Regressions!T163, 1), NA())</f>
        <v>#N/A</v>
      </c>
      <c r="S153" s="332" t="e">
        <f>IF(ISNUMBER(Regressions!U163),ROUND(Regressions!U163, 1), NA())</f>
        <v>#N/A</v>
      </c>
    </row>
    <row r="154" spans="1:19" hidden="1" x14ac:dyDescent="0.2">
      <c r="A154" s="324" t="str">
        <f ca="1">+Introduction!$C$7</f>
        <v>Estonia</v>
      </c>
      <c r="B154" s="325">
        <f>IF(ISBLANK(Regressions!B164), " ", Regressions!B164)</f>
        <v>2026</v>
      </c>
      <c r="C154" s="324" t="str">
        <f ca="1">HLOOKUP(Introduction!$G$4,nametranslations,28,FALSE)</f>
        <v>Primary</v>
      </c>
      <c r="D154" s="327" t="str">
        <f>IF(ISBLANK(Regressions!D164), " ", Regressions!D164)</f>
        <v xml:space="preserve"> </v>
      </c>
      <c r="E154" s="328" t="e">
        <f>IF(ISNUMBER(Regressions!E164),ROUND(Regressions!E164, 1), NA())</f>
        <v>#N/A</v>
      </c>
      <c r="F154" s="329" t="e">
        <f>IF(ISNUMBER(Regressions!F164),ROUND(Regressions!F164, 1), NA())</f>
        <v>#N/A</v>
      </c>
      <c r="G154" s="330" t="e">
        <f>IF(ISNUMBER(Regressions!G164),ROUND(Regressions!G164, 1), NA())</f>
        <v>#N/A</v>
      </c>
      <c r="H154" s="331" t="e">
        <f>IF(ISNUMBER(Regressions!H164),ROUND(Regressions!H164, 1), NA())</f>
        <v>#N/A</v>
      </c>
      <c r="I154" s="332" t="e">
        <f>IF(ISNUMBER(Regressions!I164),ROUND(Regressions!I164, 1), NA())</f>
        <v>#N/A</v>
      </c>
      <c r="J154" s="333" t="e">
        <f>IF(ISNUMBER(Regressions!K164),ROUND(Regressions!K164, 1), NA())</f>
        <v>#N/A</v>
      </c>
      <c r="K154" s="329" t="e">
        <f>IF(ISNUMBER(Regressions!L164),ROUND(Regressions!L164, 1), NA())</f>
        <v>#N/A</v>
      </c>
      <c r="L154" s="334" t="e">
        <f>IF(ISNUMBER(Regressions!M164),ROUND(Regressions!M164, 1), NA())</f>
        <v>#N/A</v>
      </c>
      <c r="M154" s="331" t="e">
        <f>IF(ISNUMBER(Regressions!N164),ROUND(Regressions!N164, 1), NA())</f>
        <v>#N/A</v>
      </c>
      <c r="N154" s="332" t="e">
        <f>IF(ISNUMBER(Regressions!O164),ROUND(Regressions!O164, 1), NA())</f>
        <v>#N/A</v>
      </c>
      <c r="O154" s="333" t="e">
        <f>IF(ISNUMBER(Regressions!Q164),ROUND(Regressions!Q164, 1), NA())</f>
        <v>#N/A</v>
      </c>
      <c r="P154" s="329" t="e">
        <f>IF(ISNUMBER(Regressions!R164),ROUND(Regressions!R164, 1), NA())</f>
        <v>#N/A</v>
      </c>
      <c r="Q154" s="335" t="e">
        <f>IF(ISNUMBER(Regressions!S164),ROUND(Regressions!S164, 1), NA())</f>
        <v>#N/A</v>
      </c>
      <c r="R154" s="331" t="e">
        <f>IF(ISNUMBER(Regressions!T164),ROUND(Regressions!T164, 1), NA())</f>
        <v>#N/A</v>
      </c>
      <c r="S154" s="332" t="e">
        <f>IF(ISNUMBER(Regressions!U164),ROUND(Regressions!U164, 1), NA())</f>
        <v>#N/A</v>
      </c>
    </row>
    <row r="155" spans="1:19" hidden="1" x14ac:dyDescent="0.2">
      <c r="A155" s="324" t="str">
        <f ca="1">+Introduction!$C$7</f>
        <v>Estonia</v>
      </c>
      <c r="B155" s="325">
        <f>IF(ISBLANK(Regressions!B165), " ", Regressions!B165)</f>
        <v>2027</v>
      </c>
      <c r="C155" s="324" t="str">
        <f ca="1">HLOOKUP(Introduction!$G$4,nametranslations,28,FALSE)</f>
        <v>Primary</v>
      </c>
      <c r="D155" s="327" t="str">
        <f>IF(ISBLANK(Regressions!D165), " ", Regressions!D165)</f>
        <v xml:space="preserve"> </v>
      </c>
      <c r="E155" s="328" t="e">
        <f>IF(ISNUMBER(Regressions!E165),ROUND(Regressions!E165, 1), NA())</f>
        <v>#N/A</v>
      </c>
      <c r="F155" s="329" t="e">
        <f>IF(ISNUMBER(Regressions!F165),ROUND(Regressions!F165, 1), NA())</f>
        <v>#N/A</v>
      </c>
      <c r="G155" s="330" t="e">
        <f>IF(ISNUMBER(Regressions!G165),ROUND(Regressions!G165, 1), NA())</f>
        <v>#N/A</v>
      </c>
      <c r="H155" s="331" t="e">
        <f>IF(ISNUMBER(Regressions!H165),ROUND(Regressions!H165, 1), NA())</f>
        <v>#N/A</v>
      </c>
      <c r="I155" s="332" t="e">
        <f>IF(ISNUMBER(Regressions!I165),ROUND(Regressions!I165, 1), NA())</f>
        <v>#N/A</v>
      </c>
      <c r="J155" s="333" t="e">
        <f>IF(ISNUMBER(Regressions!K165),ROUND(Regressions!K165, 1), NA())</f>
        <v>#N/A</v>
      </c>
      <c r="K155" s="329" t="e">
        <f>IF(ISNUMBER(Regressions!L165),ROUND(Regressions!L165, 1), NA())</f>
        <v>#N/A</v>
      </c>
      <c r="L155" s="334" t="e">
        <f>IF(ISNUMBER(Regressions!M165),ROUND(Regressions!M165, 1), NA())</f>
        <v>#N/A</v>
      </c>
      <c r="M155" s="331" t="e">
        <f>IF(ISNUMBER(Regressions!N165),ROUND(Regressions!N165, 1), NA())</f>
        <v>#N/A</v>
      </c>
      <c r="N155" s="332" t="e">
        <f>IF(ISNUMBER(Regressions!O165),ROUND(Regressions!O165, 1), NA())</f>
        <v>#N/A</v>
      </c>
      <c r="O155" s="333" t="e">
        <f>IF(ISNUMBER(Regressions!Q165),ROUND(Regressions!Q165, 1), NA())</f>
        <v>#N/A</v>
      </c>
      <c r="P155" s="329" t="e">
        <f>IF(ISNUMBER(Regressions!R165),ROUND(Regressions!R165, 1), NA())</f>
        <v>#N/A</v>
      </c>
      <c r="Q155" s="335" t="e">
        <f>IF(ISNUMBER(Regressions!S165),ROUND(Regressions!S165, 1), NA())</f>
        <v>#N/A</v>
      </c>
      <c r="R155" s="331" t="e">
        <f>IF(ISNUMBER(Regressions!T165),ROUND(Regressions!T165, 1), NA())</f>
        <v>#N/A</v>
      </c>
      <c r="S155" s="332" t="e">
        <f>IF(ISNUMBER(Regressions!U165),ROUND(Regressions!U165, 1), NA())</f>
        <v>#N/A</v>
      </c>
    </row>
    <row r="156" spans="1:19" hidden="1" x14ac:dyDescent="0.2">
      <c r="A156" s="324" t="str">
        <f ca="1">+Introduction!$C$7</f>
        <v>Estonia</v>
      </c>
      <c r="B156" s="325">
        <f>IF(ISBLANK(Regressions!B166), " ", Regressions!B166)</f>
        <v>2028</v>
      </c>
      <c r="C156" s="324" t="str">
        <f ca="1">HLOOKUP(Introduction!$G$4,nametranslations,28,FALSE)</f>
        <v>Primary</v>
      </c>
      <c r="D156" s="327" t="str">
        <f>IF(ISBLANK(Regressions!D166), " ", Regressions!D166)</f>
        <v xml:space="preserve"> </v>
      </c>
      <c r="E156" s="328" t="e">
        <f>IF(ISNUMBER(Regressions!E166),ROUND(Regressions!E166, 1), NA())</f>
        <v>#N/A</v>
      </c>
      <c r="F156" s="329" t="e">
        <f>IF(ISNUMBER(Regressions!F166),ROUND(Regressions!F166, 1), NA())</f>
        <v>#N/A</v>
      </c>
      <c r="G156" s="330" t="e">
        <f>IF(ISNUMBER(Regressions!G166),ROUND(Regressions!G166, 1), NA())</f>
        <v>#N/A</v>
      </c>
      <c r="H156" s="331" t="e">
        <f>IF(ISNUMBER(Regressions!H166),ROUND(Regressions!H166, 1), NA())</f>
        <v>#N/A</v>
      </c>
      <c r="I156" s="332" t="e">
        <f>IF(ISNUMBER(Regressions!I166),ROUND(Regressions!I166, 1), NA())</f>
        <v>#N/A</v>
      </c>
      <c r="J156" s="333" t="e">
        <f>IF(ISNUMBER(Regressions!K166),ROUND(Regressions!K166, 1), NA())</f>
        <v>#N/A</v>
      </c>
      <c r="K156" s="329" t="e">
        <f>IF(ISNUMBER(Regressions!L166),ROUND(Regressions!L166, 1), NA())</f>
        <v>#N/A</v>
      </c>
      <c r="L156" s="334" t="e">
        <f>IF(ISNUMBER(Regressions!M166),ROUND(Regressions!M166, 1), NA())</f>
        <v>#N/A</v>
      </c>
      <c r="M156" s="331" t="e">
        <f>IF(ISNUMBER(Regressions!N166),ROUND(Regressions!N166, 1), NA())</f>
        <v>#N/A</v>
      </c>
      <c r="N156" s="332" t="e">
        <f>IF(ISNUMBER(Regressions!O166),ROUND(Regressions!O166, 1), NA())</f>
        <v>#N/A</v>
      </c>
      <c r="O156" s="333" t="e">
        <f>IF(ISNUMBER(Regressions!Q166),ROUND(Regressions!Q166, 1), NA())</f>
        <v>#N/A</v>
      </c>
      <c r="P156" s="329" t="e">
        <f>IF(ISNUMBER(Regressions!R166),ROUND(Regressions!R166, 1), NA())</f>
        <v>#N/A</v>
      </c>
      <c r="Q156" s="335" t="e">
        <f>IF(ISNUMBER(Regressions!S166),ROUND(Regressions!S166, 1), NA())</f>
        <v>#N/A</v>
      </c>
      <c r="R156" s="331" t="e">
        <f>IF(ISNUMBER(Regressions!T166),ROUND(Regressions!T166, 1), NA())</f>
        <v>#N/A</v>
      </c>
      <c r="S156" s="332" t="e">
        <f>IF(ISNUMBER(Regressions!U166),ROUND(Regressions!U166, 1), NA())</f>
        <v>#N/A</v>
      </c>
    </row>
    <row r="157" spans="1:19" hidden="1" x14ac:dyDescent="0.2">
      <c r="A157" s="324" t="str">
        <f ca="1">+Introduction!$C$7</f>
        <v>Estonia</v>
      </c>
      <c r="B157" s="325">
        <f>IF(ISBLANK(Regressions!B167), " ", Regressions!B167)</f>
        <v>2029</v>
      </c>
      <c r="C157" s="324" t="str">
        <f ca="1">HLOOKUP(Introduction!$G$4,nametranslations,28,FALSE)</f>
        <v>Primary</v>
      </c>
      <c r="D157" s="327" t="str">
        <f>IF(ISBLANK(Regressions!D167), " ", Regressions!D167)</f>
        <v xml:space="preserve"> </v>
      </c>
      <c r="E157" s="328" t="e">
        <f>IF(ISNUMBER(Regressions!E167),ROUND(Regressions!E167, 1), NA())</f>
        <v>#N/A</v>
      </c>
      <c r="F157" s="329" t="e">
        <f>IF(ISNUMBER(Regressions!F167),ROUND(Regressions!F167, 1), NA())</f>
        <v>#N/A</v>
      </c>
      <c r="G157" s="330" t="e">
        <f>IF(ISNUMBER(Regressions!G167),ROUND(Regressions!G167, 1), NA())</f>
        <v>#N/A</v>
      </c>
      <c r="H157" s="331" t="e">
        <f>IF(ISNUMBER(Regressions!H167),ROUND(Regressions!H167, 1), NA())</f>
        <v>#N/A</v>
      </c>
      <c r="I157" s="332" t="e">
        <f>IF(ISNUMBER(Regressions!I167),ROUND(Regressions!I167, 1), NA())</f>
        <v>#N/A</v>
      </c>
      <c r="J157" s="333" t="e">
        <f>IF(ISNUMBER(Regressions!K167),ROUND(Regressions!K167, 1), NA())</f>
        <v>#N/A</v>
      </c>
      <c r="K157" s="329" t="e">
        <f>IF(ISNUMBER(Regressions!L167),ROUND(Regressions!L167, 1), NA())</f>
        <v>#N/A</v>
      </c>
      <c r="L157" s="334" t="e">
        <f>IF(ISNUMBER(Regressions!M167),ROUND(Regressions!M167, 1), NA())</f>
        <v>#N/A</v>
      </c>
      <c r="M157" s="331" t="e">
        <f>IF(ISNUMBER(Regressions!N167),ROUND(Regressions!N167, 1), NA())</f>
        <v>#N/A</v>
      </c>
      <c r="N157" s="332" t="e">
        <f>IF(ISNUMBER(Regressions!O167),ROUND(Regressions!O167, 1), NA())</f>
        <v>#N/A</v>
      </c>
      <c r="O157" s="333" t="e">
        <f>IF(ISNUMBER(Regressions!Q167),ROUND(Regressions!Q167, 1), NA())</f>
        <v>#N/A</v>
      </c>
      <c r="P157" s="329" t="e">
        <f>IF(ISNUMBER(Regressions!R167),ROUND(Regressions!R167, 1), NA())</f>
        <v>#N/A</v>
      </c>
      <c r="Q157" s="335" t="e">
        <f>IF(ISNUMBER(Regressions!S167),ROUND(Regressions!S167, 1), NA())</f>
        <v>#N/A</v>
      </c>
      <c r="R157" s="331" t="e">
        <f>IF(ISNUMBER(Regressions!T167),ROUND(Regressions!T167, 1), NA())</f>
        <v>#N/A</v>
      </c>
      <c r="S157" s="332" t="e">
        <f>IF(ISNUMBER(Regressions!U167),ROUND(Regressions!U167, 1), NA())</f>
        <v>#N/A</v>
      </c>
    </row>
    <row r="158" spans="1:19" hidden="1" x14ac:dyDescent="0.2">
      <c r="A158" s="324" t="str">
        <f ca="1">+Introduction!$C$7</f>
        <v>Estonia</v>
      </c>
      <c r="B158" s="325">
        <f>IF(ISBLANK(Regressions!B168), " ", Regressions!B168)</f>
        <v>2030</v>
      </c>
      <c r="C158" s="324" t="str">
        <f ca="1">HLOOKUP(Introduction!$G$4,nametranslations,28,FALSE)</f>
        <v>Primary</v>
      </c>
      <c r="D158" s="327" t="str">
        <f>IF(ISBLANK(Regressions!D168), " ", Regressions!D168)</f>
        <v xml:space="preserve"> </v>
      </c>
      <c r="E158" s="328" t="e">
        <f>IF(ISNUMBER(Regressions!E168),ROUND(Regressions!E168, 1), NA())</f>
        <v>#N/A</v>
      </c>
      <c r="F158" s="329" t="e">
        <f>IF(ISNUMBER(Regressions!F168),ROUND(Regressions!F168, 1), NA())</f>
        <v>#N/A</v>
      </c>
      <c r="G158" s="330" t="e">
        <f>IF(ISNUMBER(Regressions!G168),ROUND(Regressions!G168, 1), NA())</f>
        <v>#N/A</v>
      </c>
      <c r="H158" s="331" t="e">
        <f>IF(ISNUMBER(Regressions!H168),ROUND(Regressions!H168, 1), NA())</f>
        <v>#N/A</v>
      </c>
      <c r="I158" s="332" t="e">
        <f>IF(ISNUMBER(Regressions!I168),ROUND(Regressions!I168, 1), NA())</f>
        <v>#N/A</v>
      </c>
      <c r="J158" s="333" t="e">
        <f>IF(ISNUMBER(Regressions!K168),ROUND(Regressions!K168, 1), NA())</f>
        <v>#N/A</v>
      </c>
      <c r="K158" s="329" t="e">
        <f>IF(ISNUMBER(Regressions!L168),ROUND(Regressions!L168, 1), NA())</f>
        <v>#N/A</v>
      </c>
      <c r="L158" s="334" t="e">
        <f>IF(ISNUMBER(Regressions!M168),ROUND(Regressions!M168, 1), NA())</f>
        <v>#N/A</v>
      </c>
      <c r="M158" s="331" t="e">
        <f>IF(ISNUMBER(Regressions!N168),ROUND(Regressions!N168, 1), NA())</f>
        <v>#N/A</v>
      </c>
      <c r="N158" s="332" t="e">
        <f>IF(ISNUMBER(Regressions!O168),ROUND(Regressions!O168, 1), NA())</f>
        <v>#N/A</v>
      </c>
      <c r="O158" s="333" t="e">
        <f>IF(ISNUMBER(Regressions!Q168),ROUND(Regressions!Q168, 1), NA())</f>
        <v>#N/A</v>
      </c>
      <c r="P158" s="329" t="e">
        <f>IF(ISNUMBER(Regressions!R168),ROUND(Regressions!R168, 1), NA())</f>
        <v>#N/A</v>
      </c>
      <c r="Q158" s="335" t="e">
        <f>IF(ISNUMBER(Regressions!S168),ROUND(Regressions!S168, 1), NA())</f>
        <v>#N/A</v>
      </c>
      <c r="R158" s="331" t="e">
        <f>IF(ISNUMBER(Regressions!T168),ROUND(Regressions!T168, 1), NA())</f>
        <v>#N/A</v>
      </c>
      <c r="S158" s="332" t="e">
        <f>IF(ISNUMBER(Regressions!U168),ROUND(Regressions!U168, 1), NA())</f>
        <v>#N/A</v>
      </c>
    </row>
    <row r="159" spans="1:19" x14ac:dyDescent="0.2">
      <c r="A159" s="324" t="str">
        <f ca="1">+Introduction!$C$7</f>
        <v>Estonia</v>
      </c>
      <c r="B159" s="325">
        <f>IF(ISBLANK(Regressions!B169), " ", Regressions!B169)</f>
        <v>2000</v>
      </c>
      <c r="C159" s="324" t="str">
        <f ca="1">HLOOKUP(Introduction!$G$4,nametranslations,29,FALSE)</f>
        <v>Secondary</v>
      </c>
      <c r="D159" s="327">
        <f>IF(ISBLANK(Regressions!D169), " ", Regressions!D169)</f>
        <v>123010</v>
      </c>
      <c r="E159" s="328">
        <f>IF(ISNUMBER(Regressions!E169),ROUND(Regressions!E169, 1), NA())</f>
        <v>100</v>
      </c>
      <c r="F159" s="329">
        <f>IF(ISNUMBER(Regressions!F169),ROUND(Regressions!F169, 1), NA())</f>
        <v>100</v>
      </c>
      <c r="G159" s="330">
        <f>IF(ISNUMBER(Regressions!G169),ROUND(Regressions!G169, 1), NA())</f>
        <v>100</v>
      </c>
      <c r="H159" s="331">
        <f>IF(ISNUMBER(Regressions!H169),ROUND(Regressions!H169, 1), NA())</f>
        <v>0</v>
      </c>
      <c r="I159" s="332">
        <f>IF(ISNUMBER(Regressions!I169),ROUND(Regressions!I169, 1), NA())</f>
        <v>0</v>
      </c>
      <c r="J159" s="333">
        <f>IF(ISNUMBER(Regressions!K169),ROUND(Regressions!K169, 1), NA())</f>
        <v>100</v>
      </c>
      <c r="K159" s="329">
        <f>IF(ISNUMBER(Regressions!L169),ROUND(Regressions!L169, 1), NA())</f>
        <v>100</v>
      </c>
      <c r="L159" s="334">
        <f>IF(ISNUMBER(Regressions!M169),ROUND(Regressions!M169, 1), NA())</f>
        <v>100</v>
      </c>
      <c r="M159" s="331">
        <f>IF(ISNUMBER(Regressions!N169),ROUND(Regressions!N169, 1), NA())</f>
        <v>0</v>
      </c>
      <c r="N159" s="332">
        <f>IF(ISNUMBER(Regressions!O169),ROUND(Regressions!O169, 1), NA())</f>
        <v>0</v>
      </c>
      <c r="O159" s="333">
        <f>IF(ISNUMBER(Regressions!Q169),ROUND(Regressions!Q169, 1), NA())</f>
        <v>100</v>
      </c>
      <c r="P159" s="329">
        <f>IF(ISNUMBER(Regressions!R169),ROUND(Regressions!R169, 1), NA())</f>
        <v>100</v>
      </c>
      <c r="Q159" s="335">
        <f>IF(ISNUMBER(Regressions!S169),ROUND(Regressions!S169, 1), NA())</f>
        <v>100</v>
      </c>
      <c r="R159" s="331">
        <f>IF(ISNUMBER(Regressions!T169),ROUND(Regressions!T169, 1), NA())</f>
        <v>0</v>
      </c>
      <c r="S159" s="332">
        <f>IF(ISNUMBER(Regressions!U169),ROUND(Regressions!U169, 1), NA())</f>
        <v>0</v>
      </c>
    </row>
    <row r="160" spans="1:19" x14ac:dyDescent="0.2">
      <c r="A160" s="324" t="str">
        <f ca="1">+Introduction!$C$7</f>
        <v>Estonia</v>
      </c>
      <c r="B160" s="325">
        <f>IF(ISBLANK(Regressions!B170), " ", Regressions!B170)</f>
        <v>2001</v>
      </c>
      <c r="C160" s="324" t="str">
        <f ca="1">HLOOKUP(Introduction!$G$4,nametranslations,29,FALSE)</f>
        <v>Secondary</v>
      </c>
      <c r="D160" s="327">
        <f>IF(ISBLANK(Regressions!D170), " ", Regressions!D170)</f>
        <v>123660</v>
      </c>
      <c r="E160" s="328">
        <f>IF(ISNUMBER(Regressions!E170),ROUND(Regressions!E170, 1), NA())</f>
        <v>100</v>
      </c>
      <c r="F160" s="329">
        <f>IF(ISNUMBER(Regressions!F170),ROUND(Regressions!F170, 1), NA())</f>
        <v>100</v>
      </c>
      <c r="G160" s="330">
        <f>IF(ISNUMBER(Regressions!G170),ROUND(Regressions!G170, 1), NA())</f>
        <v>100</v>
      </c>
      <c r="H160" s="331">
        <f>IF(ISNUMBER(Regressions!H170),ROUND(Regressions!H170, 1), NA())</f>
        <v>0</v>
      </c>
      <c r="I160" s="332">
        <f>IF(ISNUMBER(Regressions!I170),ROUND(Regressions!I170, 1), NA())</f>
        <v>0</v>
      </c>
      <c r="J160" s="333">
        <f>IF(ISNUMBER(Regressions!K170),ROUND(Regressions!K170, 1), NA())</f>
        <v>100</v>
      </c>
      <c r="K160" s="329">
        <f>IF(ISNUMBER(Regressions!L170),ROUND(Regressions!L170, 1), NA())</f>
        <v>100</v>
      </c>
      <c r="L160" s="334">
        <f>IF(ISNUMBER(Regressions!M170),ROUND(Regressions!M170, 1), NA())</f>
        <v>100</v>
      </c>
      <c r="M160" s="331">
        <f>IF(ISNUMBER(Regressions!N170),ROUND(Regressions!N170, 1), NA())</f>
        <v>0</v>
      </c>
      <c r="N160" s="332">
        <f>IF(ISNUMBER(Regressions!O170),ROUND(Regressions!O170, 1), NA())</f>
        <v>0</v>
      </c>
      <c r="O160" s="333">
        <f>IF(ISNUMBER(Regressions!Q170),ROUND(Regressions!Q170, 1), NA())</f>
        <v>100</v>
      </c>
      <c r="P160" s="329">
        <f>IF(ISNUMBER(Regressions!R170),ROUND(Regressions!R170, 1), NA())</f>
        <v>100</v>
      </c>
      <c r="Q160" s="335">
        <f>IF(ISNUMBER(Regressions!S170),ROUND(Regressions!S170, 1), NA())</f>
        <v>100</v>
      </c>
      <c r="R160" s="331">
        <f>IF(ISNUMBER(Regressions!T170),ROUND(Regressions!T170, 1), NA())</f>
        <v>0</v>
      </c>
      <c r="S160" s="332">
        <f>IF(ISNUMBER(Regressions!U170),ROUND(Regressions!U170, 1), NA())</f>
        <v>0</v>
      </c>
    </row>
    <row r="161" spans="1:19" x14ac:dyDescent="0.2">
      <c r="A161" s="324" t="str">
        <f ca="1">+Introduction!$C$7</f>
        <v>Estonia</v>
      </c>
      <c r="B161" s="325">
        <f>IF(ISBLANK(Regressions!B171), " ", Regressions!B171)</f>
        <v>2002</v>
      </c>
      <c r="C161" s="324" t="str">
        <f ca="1">HLOOKUP(Introduction!$G$4,nametranslations,29,FALSE)</f>
        <v>Secondary</v>
      </c>
      <c r="D161" s="327">
        <f>IF(ISBLANK(Regressions!D171), " ", Regressions!D171)</f>
        <v>124410</v>
      </c>
      <c r="E161" s="328">
        <f>IF(ISNUMBER(Regressions!E171),ROUND(Regressions!E171, 1), NA())</f>
        <v>100</v>
      </c>
      <c r="F161" s="329">
        <f>IF(ISNUMBER(Regressions!F171),ROUND(Regressions!F171, 1), NA())</f>
        <v>100</v>
      </c>
      <c r="G161" s="330">
        <f>IF(ISNUMBER(Regressions!G171),ROUND(Regressions!G171, 1), NA())</f>
        <v>100</v>
      </c>
      <c r="H161" s="331">
        <f>IF(ISNUMBER(Regressions!H171),ROUND(Regressions!H171, 1), NA())</f>
        <v>0</v>
      </c>
      <c r="I161" s="332">
        <f>IF(ISNUMBER(Regressions!I171),ROUND(Regressions!I171, 1), NA())</f>
        <v>0</v>
      </c>
      <c r="J161" s="333">
        <f>IF(ISNUMBER(Regressions!K171),ROUND(Regressions!K171, 1), NA())</f>
        <v>100</v>
      </c>
      <c r="K161" s="329">
        <f>IF(ISNUMBER(Regressions!L171),ROUND(Regressions!L171, 1), NA())</f>
        <v>100</v>
      </c>
      <c r="L161" s="334">
        <f>IF(ISNUMBER(Regressions!M171),ROUND(Regressions!M171, 1), NA())</f>
        <v>100</v>
      </c>
      <c r="M161" s="331">
        <f>IF(ISNUMBER(Regressions!N171),ROUND(Regressions!N171, 1), NA())</f>
        <v>0</v>
      </c>
      <c r="N161" s="332">
        <f>IF(ISNUMBER(Regressions!O171),ROUND(Regressions!O171, 1), NA())</f>
        <v>0</v>
      </c>
      <c r="O161" s="333">
        <f>IF(ISNUMBER(Regressions!Q171),ROUND(Regressions!Q171, 1), NA())</f>
        <v>100</v>
      </c>
      <c r="P161" s="329">
        <f>IF(ISNUMBER(Regressions!R171),ROUND(Regressions!R171, 1), NA())</f>
        <v>100</v>
      </c>
      <c r="Q161" s="335">
        <f>IF(ISNUMBER(Regressions!S171),ROUND(Regressions!S171, 1), NA())</f>
        <v>100</v>
      </c>
      <c r="R161" s="331">
        <f>IF(ISNUMBER(Regressions!T171),ROUND(Regressions!T171, 1), NA())</f>
        <v>0</v>
      </c>
      <c r="S161" s="332">
        <f>IF(ISNUMBER(Regressions!U171),ROUND(Regressions!U171, 1), NA())</f>
        <v>0</v>
      </c>
    </row>
    <row r="162" spans="1:19" x14ac:dyDescent="0.2">
      <c r="A162" s="324" t="str">
        <f ca="1">+Introduction!$C$7</f>
        <v>Estonia</v>
      </c>
      <c r="B162" s="325">
        <f>IF(ISBLANK(Regressions!B172), " ", Regressions!B172)</f>
        <v>2003</v>
      </c>
      <c r="C162" s="324" t="str">
        <f ca="1">HLOOKUP(Introduction!$G$4,nametranslations,29,FALSE)</f>
        <v>Secondary</v>
      </c>
      <c r="D162" s="327">
        <f>IF(ISBLANK(Regressions!D172), " ", Regressions!D172)</f>
        <v>124220</v>
      </c>
      <c r="E162" s="328">
        <f>IF(ISNUMBER(Regressions!E172),ROUND(Regressions!E172, 1), NA())</f>
        <v>100</v>
      </c>
      <c r="F162" s="329">
        <f>IF(ISNUMBER(Regressions!F172),ROUND(Regressions!F172, 1), NA())</f>
        <v>100</v>
      </c>
      <c r="G162" s="330">
        <f>IF(ISNUMBER(Regressions!G172),ROUND(Regressions!G172, 1), NA())</f>
        <v>100</v>
      </c>
      <c r="H162" s="331">
        <f>IF(ISNUMBER(Regressions!H172),ROUND(Regressions!H172, 1), NA())</f>
        <v>0</v>
      </c>
      <c r="I162" s="332">
        <f>IF(ISNUMBER(Regressions!I172),ROUND(Regressions!I172, 1), NA())</f>
        <v>0</v>
      </c>
      <c r="J162" s="333">
        <f>IF(ISNUMBER(Regressions!K172),ROUND(Regressions!K172, 1), NA())</f>
        <v>100</v>
      </c>
      <c r="K162" s="329">
        <f>IF(ISNUMBER(Regressions!L172),ROUND(Regressions!L172, 1), NA())</f>
        <v>100</v>
      </c>
      <c r="L162" s="334">
        <f>IF(ISNUMBER(Regressions!M172),ROUND(Regressions!M172, 1), NA())</f>
        <v>100</v>
      </c>
      <c r="M162" s="331">
        <f>IF(ISNUMBER(Regressions!N172),ROUND(Regressions!N172, 1), NA())</f>
        <v>0</v>
      </c>
      <c r="N162" s="332">
        <f>IF(ISNUMBER(Regressions!O172),ROUND(Regressions!O172, 1), NA())</f>
        <v>0</v>
      </c>
      <c r="O162" s="333">
        <f>IF(ISNUMBER(Regressions!Q172),ROUND(Regressions!Q172, 1), NA())</f>
        <v>100</v>
      </c>
      <c r="P162" s="329">
        <f>IF(ISNUMBER(Regressions!R172),ROUND(Regressions!R172, 1), NA())</f>
        <v>100</v>
      </c>
      <c r="Q162" s="335">
        <f>IF(ISNUMBER(Regressions!S172),ROUND(Regressions!S172, 1), NA())</f>
        <v>100</v>
      </c>
      <c r="R162" s="331">
        <f>IF(ISNUMBER(Regressions!T172),ROUND(Regressions!T172, 1), NA())</f>
        <v>0</v>
      </c>
      <c r="S162" s="332">
        <f>IF(ISNUMBER(Regressions!U172),ROUND(Regressions!U172, 1), NA())</f>
        <v>0</v>
      </c>
    </row>
    <row r="163" spans="1:19" x14ac:dyDescent="0.2">
      <c r="A163" s="324" t="str">
        <f ca="1">+Introduction!$C$7</f>
        <v>Estonia</v>
      </c>
      <c r="B163" s="325">
        <f>IF(ISBLANK(Regressions!B173), " ", Regressions!B173)</f>
        <v>2004</v>
      </c>
      <c r="C163" s="324" t="str">
        <f ca="1">HLOOKUP(Introduction!$G$4,nametranslations,29,FALSE)</f>
        <v>Secondary</v>
      </c>
      <c r="D163" s="327">
        <f>IF(ISBLANK(Regressions!D173), " ", Regressions!D173)</f>
        <v>122610</v>
      </c>
      <c r="E163" s="328">
        <f>IF(ISNUMBER(Regressions!E173),ROUND(Regressions!E173, 1), NA())</f>
        <v>100</v>
      </c>
      <c r="F163" s="329">
        <f>IF(ISNUMBER(Regressions!F173),ROUND(Regressions!F173, 1), NA())</f>
        <v>100</v>
      </c>
      <c r="G163" s="330">
        <f>IF(ISNUMBER(Regressions!G173),ROUND(Regressions!G173, 1), NA())</f>
        <v>100</v>
      </c>
      <c r="H163" s="331">
        <f>IF(ISNUMBER(Regressions!H173),ROUND(Regressions!H173, 1), NA())</f>
        <v>0</v>
      </c>
      <c r="I163" s="332">
        <f>IF(ISNUMBER(Regressions!I173),ROUND(Regressions!I173, 1), NA())</f>
        <v>0</v>
      </c>
      <c r="J163" s="333">
        <f>IF(ISNUMBER(Regressions!K173),ROUND(Regressions!K173, 1), NA())</f>
        <v>100</v>
      </c>
      <c r="K163" s="329">
        <f>IF(ISNUMBER(Regressions!L173),ROUND(Regressions!L173, 1), NA())</f>
        <v>100</v>
      </c>
      <c r="L163" s="334">
        <f>IF(ISNUMBER(Regressions!M173),ROUND(Regressions!M173, 1), NA())</f>
        <v>100</v>
      </c>
      <c r="M163" s="331">
        <f>IF(ISNUMBER(Regressions!N173),ROUND(Regressions!N173, 1), NA())</f>
        <v>0</v>
      </c>
      <c r="N163" s="332">
        <f>IF(ISNUMBER(Regressions!O173),ROUND(Regressions!O173, 1), NA())</f>
        <v>0</v>
      </c>
      <c r="O163" s="333">
        <f>IF(ISNUMBER(Regressions!Q173),ROUND(Regressions!Q173, 1), NA())</f>
        <v>100</v>
      </c>
      <c r="P163" s="329">
        <f>IF(ISNUMBER(Regressions!R173),ROUND(Regressions!R173, 1), NA())</f>
        <v>100</v>
      </c>
      <c r="Q163" s="335">
        <f>IF(ISNUMBER(Regressions!S173),ROUND(Regressions!S173, 1), NA())</f>
        <v>100</v>
      </c>
      <c r="R163" s="331">
        <f>IF(ISNUMBER(Regressions!T173),ROUND(Regressions!T173, 1), NA())</f>
        <v>0</v>
      </c>
      <c r="S163" s="332">
        <f>IF(ISNUMBER(Regressions!U173),ROUND(Regressions!U173, 1), NA())</f>
        <v>0</v>
      </c>
    </row>
    <row r="164" spans="1:19" x14ac:dyDescent="0.2">
      <c r="A164" s="324" t="str">
        <f ca="1">+Introduction!$C$7</f>
        <v>Estonia</v>
      </c>
      <c r="B164" s="325">
        <f>IF(ISBLANK(Regressions!B174), " ", Regressions!B174)</f>
        <v>2005</v>
      </c>
      <c r="C164" s="324" t="str">
        <f ca="1">HLOOKUP(Introduction!$G$4,nametranslations,29,FALSE)</f>
        <v>Secondary</v>
      </c>
      <c r="D164" s="327">
        <f>IF(ISBLANK(Regressions!D174), " ", Regressions!D174)</f>
        <v>119450</v>
      </c>
      <c r="E164" s="328">
        <f>IF(ISNUMBER(Regressions!E174),ROUND(Regressions!E174, 1), NA())</f>
        <v>100</v>
      </c>
      <c r="F164" s="329">
        <f>IF(ISNUMBER(Regressions!F174),ROUND(Regressions!F174, 1), NA())</f>
        <v>100</v>
      </c>
      <c r="G164" s="330">
        <f>IF(ISNUMBER(Regressions!G174),ROUND(Regressions!G174, 1), NA())</f>
        <v>100</v>
      </c>
      <c r="H164" s="331">
        <f>IF(ISNUMBER(Regressions!H174),ROUND(Regressions!H174, 1), NA())</f>
        <v>0</v>
      </c>
      <c r="I164" s="332">
        <f>IF(ISNUMBER(Regressions!I174),ROUND(Regressions!I174, 1), NA())</f>
        <v>0</v>
      </c>
      <c r="J164" s="333">
        <f>IF(ISNUMBER(Regressions!K174),ROUND(Regressions!K174, 1), NA())</f>
        <v>100</v>
      </c>
      <c r="K164" s="329">
        <f>IF(ISNUMBER(Regressions!L174),ROUND(Regressions!L174, 1), NA())</f>
        <v>100</v>
      </c>
      <c r="L164" s="334">
        <f>IF(ISNUMBER(Regressions!M174),ROUND(Regressions!M174, 1), NA())</f>
        <v>100</v>
      </c>
      <c r="M164" s="331">
        <f>IF(ISNUMBER(Regressions!N174),ROUND(Regressions!N174, 1), NA())</f>
        <v>0</v>
      </c>
      <c r="N164" s="332">
        <f>IF(ISNUMBER(Regressions!O174),ROUND(Regressions!O174, 1), NA())</f>
        <v>0</v>
      </c>
      <c r="O164" s="333">
        <f>IF(ISNUMBER(Regressions!Q174),ROUND(Regressions!Q174, 1), NA())</f>
        <v>100</v>
      </c>
      <c r="P164" s="329">
        <f>IF(ISNUMBER(Regressions!R174),ROUND(Regressions!R174, 1), NA())</f>
        <v>100</v>
      </c>
      <c r="Q164" s="335">
        <f>IF(ISNUMBER(Regressions!S174),ROUND(Regressions!S174, 1), NA())</f>
        <v>100</v>
      </c>
      <c r="R164" s="331">
        <f>IF(ISNUMBER(Regressions!T174),ROUND(Regressions!T174, 1), NA())</f>
        <v>0</v>
      </c>
      <c r="S164" s="332">
        <f>IF(ISNUMBER(Regressions!U174),ROUND(Regressions!U174, 1), NA())</f>
        <v>0</v>
      </c>
    </row>
    <row r="165" spans="1:19" x14ac:dyDescent="0.2">
      <c r="A165" s="324" t="str">
        <f ca="1">+Introduction!$C$7</f>
        <v>Estonia</v>
      </c>
      <c r="B165" s="325">
        <f>IF(ISBLANK(Regressions!B175), " ", Regressions!B175)</f>
        <v>2006</v>
      </c>
      <c r="C165" s="324" t="str">
        <f ca="1">HLOOKUP(Introduction!$G$4,nametranslations,29,FALSE)</f>
        <v>Secondary</v>
      </c>
      <c r="D165" s="327">
        <f>IF(ISBLANK(Regressions!D175), " ", Regressions!D175)</f>
        <v>115590</v>
      </c>
      <c r="E165" s="328">
        <f>IF(ISNUMBER(Regressions!E175),ROUND(Regressions!E175, 1), NA())</f>
        <v>100</v>
      </c>
      <c r="F165" s="329">
        <f>IF(ISNUMBER(Regressions!F175),ROUND(Regressions!F175, 1), NA())</f>
        <v>100</v>
      </c>
      <c r="G165" s="330">
        <f>IF(ISNUMBER(Regressions!G175),ROUND(Regressions!G175, 1), NA())</f>
        <v>100</v>
      </c>
      <c r="H165" s="331">
        <f>IF(ISNUMBER(Regressions!H175),ROUND(Regressions!H175, 1), NA())</f>
        <v>0</v>
      </c>
      <c r="I165" s="332">
        <f>IF(ISNUMBER(Regressions!I175),ROUND(Regressions!I175, 1), NA())</f>
        <v>0</v>
      </c>
      <c r="J165" s="333">
        <f>IF(ISNUMBER(Regressions!K175),ROUND(Regressions!K175, 1), NA())</f>
        <v>100</v>
      </c>
      <c r="K165" s="329">
        <f>IF(ISNUMBER(Regressions!L175),ROUND(Regressions!L175, 1), NA())</f>
        <v>100</v>
      </c>
      <c r="L165" s="334">
        <f>IF(ISNUMBER(Regressions!M175),ROUND(Regressions!M175, 1), NA())</f>
        <v>100</v>
      </c>
      <c r="M165" s="331">
        <f>IF(ISNUMBER(Regressions!N175),ROUND(Regressions!N175, 1), NA())</f>
        <v>0</v>
      </c>
      <c r="N165" s="332">
        <f>IF(ISNUMBER(Regressions!O175),ROUND(Regressions!O175, 1), NA())</f>
        <v>0</v>
      </c>
      <c r="O165" s="333">
        <f>IF(ISNUMBER(Regressions!Q175),ROUND(Regressions!Q175, 1), NA())</f>
        <v>100</v>
      </c>
      <c r="P165" s="329">
        <f>IF(ISNUMBER(Regressions!R175),ROUND(Regressions!R175, 1), NA())</f>
        <v>100</v>
      </c>
      <c r="Q165" s="335">
        <f>IF(ISNUMBER(Regressions!S175),ROUND(Regressions!S175, 1), NA())</f>
        <v>100</v>
      </c>
      <c r="R165" s="331">
        <f>IF(ISNUMBER(Regressions!T175),ROUND(Regressions!T175, 1), NA())</f>
        <v>0</v>
      </c>
      <c r="S165" s="332">
        <f>IF(ISNUMBER(Regressions!U175),ROUND(Regressions!U175, 1), NA())</f>
        <v>0</v>
      </c>
    </row>
    <row r="166" spans="1:19" x14ac:dyDescent="0.2">
      <c r="A166" s="324" t="str">
        <f ca="1">+Introduction!$C$7</f>
        <v>Estonia</v>
      </c>
      <c r="B166" s="325">
        <f>IF(ISBLANK(Regressions!B176), " ", Regressions!B176)</f>
        <v>2007</v>
      </c>
      <c r="C166" s="324" t="str">
        <f ca="1">HLOOKUP(Introduction!$G$4,nametranslations,29,FALSE)</f>
        <v>Secondary</v>
      </c>
      <c r="D166" s="327">
        <f>IF(ISBLANK(Regressions!D176), " ", Regressions!D176)</f>
        <v>108580</v>
      </c>
      <c r="E166" s="328">
        <f>IF(ISNUMBER(Regressions!E176),ROUND(Regressions!E176, 1), NA())</f>
        <v>100</v>
      </c>
      <c r="F166" s="329">
        <f>IF(ISNUMBER(Regressions!F176),ROUND(Regressions!F176, 1), NA())</f>
        <v>100</v>
      </c>
      <c r="G166" s="330">
        <f>IF(ISNUMBER(Regressions!G176),ROUND(Regressions!G176, 1), NA())</f>
        <v>100</v>
      </c>
      <c r="H166" s="331">
        <f>IF(ISNUMBER(Regressions!H176),ROUND(Regressions!H176, 1), NA())</f>
        <v>0</v>
      </c>
      <c r="I166" s="332">
        <f>IF(ISNUMBER(Regressions!I176),ROUND(Regressions!I176, 1), NA())</f>
        <v>0</v>
      </c>
      <c r="J166" s="333">
        <f>IF(ISNUMBER(Regressions!K176),ROUND(Regressions!K176, 1), NA())</f>
        <v>100</v>
      </c>
      <c r="K166" s="329">
        <f>IF(ISNUMBER(Regressions!L176),ROUND(Regressions!L176, 1), NA())</f>
        <v>100</v>
      </c>
      <c r="L166" s="334">
        <f>IF(ISNUMBER(Regressions!M176),ROUND(Regressions!M176, 1), NA())</f>
        <v>100</v>
      </c>
      <c r="M166" s="331">
        <f>IF(ISNUMBER(Regressions!N176),ROUND(Regressions!N176, 1), NA())</f>
        <v>0</v>
      </c>
      <c r="N166" s="332">
        <f>IF(ISNUMBER(Regressions!O176),ROUND(Regressions!O176, 1), NA())</f>
        <v>0</v>
      </c>
      <c r="O166" s="333">
        <f>IF(ISNUMBER(Regressions!Q176),ROUND(Regressions!Q176, 1), NA())</f>
        <v>100</v>
      </c>
      <c r="P166" s="329">
        <f>IF(ISNUMBER(Regressions!R176),ROUND(Regressions!R176, 1), NA())</f>
        <v>100</v>
      </c>
      <c r="Q166" s="335">
        <f>IF(ISNUMBER(Regressions!S176),ROUND(Regressions!S176, 1), NA())</f>
        <v>100</v>
      </c>
      <c r="R166" s="331">
        <f>IF(ISNUMBER(Regressions!T176),ROUND(Regressions!T176, 1), NA())</f>
        <v>0</v>
      </c>
      <c r="S166" s="332">
        <f>IF(ISNUMBER(Regressions!U176),ROUND(Regressions!U176, 1), NA())</f>
        <v>0</v>
      </c>
    </row>
    <row r="167" spans="1:19" x14ac:dyDescent="0.2">
      <c r="A167" s="324" t="str">
        <f ca="1">+Introduction!$C$7</f>
        <v>Estonia</v>
      </c>
      <c r="B167" s="325">
        <f>IF(ISBLANK(Regressions!B177), " ", Regressions!B177)</f>
        <v>2008</v>
      </c>
      <c r="C167" s="324" t="str">
        <f ca="1">HLOOKUP(Introduction!$G$4,nametranslations,29,FALSE)</f>
        <v>Secondary</v>
      </c>
      <c r="D167" s="327">
        <f>IF(ISBLANK(Regressions!D177), " ", Regressions!D177)</f>
        <v>100630</v>
      </c>
      <c r="E167" s="328">
        <f>IF(ISNUMBER(Regressions!E177),ROUND(Regressions!E177, 1), NA())</f>
        <v>100</v>
      </c>
      <c r="F167" s="329">
        <f>IF(ISNUMBER(Regressions!F177),ROUND(Regressions!F177, 1), NA())</f>
        <v>100</v>
      </c>
      <c r="G167" s="330">
        <f>IF(ISNUMBER(Regressions!G177),ROUND(Regressions!G177, 1), NA())</f>
        <v>100</v>
      </c>
      <c r="H167" s="331">
        <f>IF(ISNUMBER(Regressions!H177),ROUND(Regressions!H177, 1), NA())</f>
        <v>0</v>
      </c>
      <c r="I167" s="332">
        <f>IF(ISNUMBER(Regressions!I177),ROUND(Regressions!I177, 1), NA())</f>
        <v>0</v>
      </c>
      <c r="J167" s="333">
        <f>IF(ISNUMBER(Regressions!K177),ROUND(Regressions!K177, 1), NA())</f>
        <v>100</v>
      </c>
      <c r="K167" s="329">
        <f>IF(ISNUMBER(Regressions!L177),ROUND(Regressions!L177, 1), NA())</f>
        <v>100</v>
      </c>
      <c r="L167" s="334">
        <f>IF(ISNUMBER(Regressions!M177),ROUND(Regressions!M177, 1), NA())</f>
        <v>100</v>
      </c>
      <c r="M167" s="331">
        <f>IF(ISNUMBER(Regressions!N177),ROUND(Regressions!N177, 1), NA())</f>
        <v>0</v>
      </c>
      <c r="N167" s="332">
        <f>IF(ISNUMBER(Regressions!O177),ROUND(Regressions!O177, 1), NA())</f>
        <v>0</v>
      </c>
      <c r="O167" s="333">
        <f>IF(ISNUMBER(Regressions!Q177),ROUND(Regressions!Q177, 1), NA())</f>
        <v>100</v>
      </c>
      <c r="P167" s="329">
        <f>IF(ISNUMBER(Regressions!R177),ROUND(Regressions!R177, 1), NA())</f>
        <v>100</v>
      </c>
      <c r="Q167" s="335">
        <f>IF(ISNUMBER(Regressions!S177),ROUND(Regressions!S177, 1), NA())</f>
        <v>100</v>
      </c>
      <c r="R167" s="331">
        <f>IF(ISNUMBER(Regressions!T177),ROUND(Regressions!T177, 1), NA())</f>
        <v>0</v>
      </c>
      <c r="S167" s="332">
        <f>IF(ISNUMBER(Regressions!U177),ROUND(Regressions!U177, 1), NA())</f>
        <v>0</v>
      </c>
    </row>
    <row r="168" spans="1:19" x14ac:dyDescent="0.2">
      <c r="A168" s="324" t="str">
        <f ca="1">+Introduction!$C$7</f>
        <v>Estonia</v>
      </c>
      <c r="B168" s="325">
        <f>IF(ISBLANK(Regressions!B178), " ", Regressions!B178)</f>
        <v>2009</v>
      </c>
      <c r="C168" s="324" t="str">
        <f ca="1">HLOOKUP(Introduction!$G$4,nametranslations,29,FALSE)</f>
        <v>Secondary</v>
      </c>
      <c r="D168" s="327">
        <f>IF(ISBLANK(Regressions!D178), " ", Regressions!D178)</f>
        <v>92680</v>
      </c>
      <c r="E168" s="328">
        <f>IF(ISNUMBER(Regressions!E178),ROUND(Regressions!E178, 1), NA())</f>
        <v>100</v>
      </c>
      <c r="F168" s="329">
        <f>IF(ISNUMBER(Regressions!F178),ROUND(Regressions!F178, 1), NA())</f>
        <v>100</v>
      </c>
      <c r="G168" s="330">
        <f>IF(ISNUMBER(Regressions!G178),ROUND(Regressions!G178, 1), NA())</f>
        <v>100</v>
      </c>
      <c r="H168" s="331">
        <f>IF(ISNUMBER(Regressions!H178),ROUND(Regressions!H178, 1), NA())</f>
        <v>0</v>
      </c>
      <c r="I168" s="332">
        <f>IF(ISNUMBER(Regressions!I178),ROUND(Regressions!I178, 1), NA())</f>
        <v>0</v>
      </c>
      <c r="J168" s="333">
        <f>IF(ISNUMBER(Regressions!K178),ROUND(Regressions!K178, 1), NA())</f>
        <v>100</v>
      </c>
      <c r="K168" s="329">
        <f>IF(ISNUMBER(Regressions!L178),ROUND(Regressions!L178, 1), NA())</f>
        <v>100</v>
      </c>
      <c r="L168" s="334">
        <f>IF(ISNUMBER(Regressions!M178),ROUND(Regressions!M178, 1), NA())</f>
        <v>100</v>
      </c>
      <c r="M168" s="331">
        <f>IF(ISNUMBER(Regressions!N178),ROUND(Regressions!N178, 1), NA())</f>
        <v>0</v>
      </c>
      <c r="N168" s="332">
        <f>IF(ISNUMBER(Regressions!O178),ROUND(Regressions!O178, 1), NA())</f>
        <v>0</v>
      </c>
      <c r="O168" s="333">
        <f>IF(ISNUMBER(Regressions!Q178),ROUND(Regressions!Q178, 1), NA())</f>
        <v>100</v>
      </c>
      <c r="P168" s="329">
        <f>IF(ISNUMBER(Regressions!R178),ROUND(Regressions!R178, 1), NA())</f>
        <v>100</v>
      </c>
      <c r="Q168" s="335">
        <f>IF(ISNUMBER(Regressions!S178),ROUND(Regressions!S178, 1), NA())</f>
        <v>100</v>
      </c>
      <c r="R168" s="331">
        <f>IF(ISNUMBER(Regressions!T178),ROUND(Regressions!T178, 1), NA())</f>
        <v>0</v>
      </c>
      <c r="S168" s="332">
        <f>IF(ISNUMBER(Regressions!U178),ROUND(Regressions!U178, 1), NA())</f>
        <v>0</v>
      </c>
    </row>
    <row r="169" spans="1:19" x14ac:dyDescent="0.2">
      <c r="A169" s="324" t="str">
        <f ca="1">+Introduction!$C$7</f>
        <v>Estonia</v>
      </c>
      <c r="B169" s="325">
        <f>IF(ISBLANK(Regressions!B179), " ", Regressions!B179)</f>
        <v>2010</v>
      </c>
      <c r="C169" s="324" t="str">
        <f ca="1">HLOOKUP(Introduction!$G$4,nametranslations,29,FALSE)</f>
        <v>Secondary</v>
      </c>
      <c r="D169" s="327">
        <f>IF(ISBLANK(Regressions!D179), " ", Regressions!D179)</f>
        <v>85970</v>
      </c>
      <c r="E169" s="328">
        <f>IF(ISNUMBER(Regressions!E179),ROUND(Regressions!E179, 1), NA())</f>
        <v>100</v>
      </c>
      <c r="F169" s="329">
        <f>IF(ISNUMBER(Regressions!F179),ROUND(Regressions!F179, 1), NA())</f>
        <v>100</v>
      </c>
      <c r="G169" s="330">
        <f>IF(ISNUMBER(Regressions!G179),ROUND(Regressions!G179, 1), NA())</f>
        <v>100</v>
      </c>
      <c r="H169" s="331">
        <f>IF(ISNUMBER(Regressions!H179),ROUND(Regressions!H179, 1), NA())</f>
        <v>0</v>
      </c>
      <c r="I169" s="332">
        <f>IF(ISNUMBER(Regressions!I179),ROUND(Regressions!I179, 1), NA())</f>
        <v>0</v>
      </c>
      <c r="J169" s="333">
        <f>IF(ISNUMBER(Regressions!K179),ROUND(Regressions!K179, 1), NA())</f>
        <v>100</v>
      </c>
      <c r="K169" s="329">
        <f>IF(ISNUMBER(Regressions!L179),ROUND(Regressions!L179, 1), NA())</f>
        <v>100</v>
      </c>
      <c r="L169" s="334">
        <f>IF(ISNUMBER(Regressions!M179),ROUND(Regressions!M179, 1), NA())</f>
        <v>100</v>
      </c>
      <c r="M169" s="331">
        <f>IF(ISNUMBER(Regressions!N179),ROUND(Regressions!N179, 1), NA())</f>
        <v>0</v>
      </c>
      <c r="N169" s="332">
        <f>IF(ISNUMBER(Regressions!O179),ROUND(Regressions!O179, 1), NA())</f>
        <v>0</v>
      </c>
      <c r="O169" s="333">
        <f>IF(ISNUMBER(Regressions!Q179),ROUND(Regressions!Q179, 1), NA())</f>
        <v>100</v>
      </c>
      <c r="P169" s="329">
        <f>IF(ISNUMBER(Regressions!R179),ROUND(Regressions!R179, 1), NA())</f>
        <v>100</v>
      </c>
      <c r="Q169" s="335">
        <f>IF(ISNUMBER(Regressions!S179),ROUND(Regressions!S179, 1), NA())</f>
        <v>100</v>
      </c>
      <c r="R169" s="331">
        <f>IF(ISNUMBER(Regressions!T179),ROUND(Regressions!T179, 1), NA())</f>
        <v>0</v>
      </c>
      <c r="S169" s="332">
        <f>IF(ISNUMBER(Regressions!U179),ROUND(Regressions!U179, 1), NA())</f>
        <v>0</v>
      </c>
    </row>
    <row r="170" spans="1:19" x14ac:dyDescent="0.2">
      <c r="A170" s="324" t="str">
        <f ca="1">+Introduction!$C$7</f>
        <v>Estonia</v>
      </c>
      <c r="B170" s="325">
        <f>IF(ISBLANK(Regressions!B180), " ", Regressions!B180)</f>
        <v>2011</v>
      </c>
      <c r="C170" s="324" t="str">
        <f ca="1">HLOOKUP(Introduction!$G$4,nametranslations,29,FALSE)</f>
        <v>Secondary</v>
      </c>
      <c r="D170" s="327">
        <f>IF(ISBLANK(Regressions!D180), " ", Regressions!D180)</f>
        <v>80790</v>
      </c>
      <c r="E170" s="328">
        <f>IF(ISNUMBER(Regressions!E180),ROUND(Regressions!E180, 1), NA())</f>
        <v>100</v>
      </c>
      <c r="F170" s="329">
        <f>IF(ISNUMBER(Regressions!F180),ROUND(Regressions!F180, 1), NA())</f>
        <v>100</v>
      </c>
      <c r="G170" s="330">
        <f>IF(ISNUMBER(Regressions!G180),ROUND(Regressions!G180, 1), NA())</f>
        <v>100</v>
      </c>
      <c r="H170" s="331">
        <f>IF(ISNUMBER(Regressions!H180),ROUND(Regressions!H180, 1), NA())</f>
        <v>0</v>
      </c>
      <c r="I170" s="332">
        <f>IF(ISNUMBER(Regressions!I180),ROUND(Regressions!I180, 1), NA())</f>
        <v>0</v>
      </c>
      <c r="J170" s="333">
        <f>IF(ISNUMBER(Regressions!K180),ROUND(Regressions!K180, 1), NA())</f>
        <v>100</v>
      </c>
      <c r="K170" s="329">
        <f>IF(ISNUMBER(Regressions!L180),ROUND(Regressions!L180, 1), NA())</f>
        <v>100</v>
      </c>
      <c r="L170" s="334">
        <f>IF(ISNUMBER(Regressions!M180),ROUND(Regressions!M180, 1), NA())</f>
        <v>100</v>
      </c>
      <c r="M170" s="331">
        <f>IF(ISNUMBER(Regressions!N180),ROUND(Regressions!N180, 1), NA())</f>
        <v>0</v>
      </c>
      <c r="N170" s="332">
        <f>IF(ISNUMBER(Regressions!O180),ROUND(Regressions!O180, 1), NA())</f>
        <v>0</v>
      </c>
      <c r="O170" s="333">
        <f>IF(ISNUMBER(Regressions!Q180),ROUND(Regressions!Q180, 1), NA())</f>
        <v>100</v>
      </c>
      <c r="P170" s="329">
        <f>IF(ISNUMBER(Regressions!R180),ROUND(Regressions!R180, 1), NA())</f>
        <v>100</v>
      </c>
      <c r="Q170" s="335">
        <f>IF(ISNUMBER(Regressions!S180),ROUND(Regressions!S180, 1), NA())</f>
        <v>100</v>
      </c>
      <c r="R170" s="331">
        <f>IF(ISNUMBER(Regressions!T180),ROUND(Regressions!T180, 1), NA())</f>
        <v>0</v>
      </c>
      <c r="S170" s="332">
        <f>IF(ISNUMBER(Regressions!U180),ROUND(Regressions!U180, 1), NA())</f>
        <v>0</v>
      </c>
    </row>
    <row r="171" spans="1:19" x14ac:dyDescent="0.2">
      <c r="A171" s="324" t="str">
        <f ca="1">+Introduction!$C$7</f>
        <v>Estonia</v>
      </c>
      <c r="B171" s="325">
        <f>IF(ISBLANK(Regressions!B181), " ", Regressions!B181)</f>
        <v>2012</v>
      </c>
      <c r="C171" s="324" t="str">
        <f ca="1">HLOOKUP(Introduction!$G$4,nametranslations,29,FALSE)</f>
        <v>Secondary</v>
      </c>
      <c r="D171" s="327">
        <f>IF(ISBLANK(Regressions!D181), " ", Regressions!D181)</f>
        <v>75694</v>
      </c>
      <c r="E171" s="328">
        <f>IF(ISNUMBER(Regressions!E181),ROUND(Regressions!E181, 1), NA())</f>
        <v>100</v>
      </c>
      <c r="F171" s="329">
        <f>IF(ISNUMBER(Regressions!F181),ROUND(Regressions!F181, 1), NA())</f>
        <v>100</v>
      </c>
      <c r="G171" s="330">
        <f>IF(ISNUMBER(Regressions!G181),ROUND(Regressions!G181, 1), NA())</f>
        <v>100</v>
      </c>
      <c r="H171" s="331">
        <f>IF(ISNUMBER(Regressions!H181),ROUND(Regressions!H181, 1), NA())</f>
        <v>0</v>
      </c>
      <c r="I171" s="332">
        <f>IF(ISNUMBER(Regressions!I181),ROUND(Regressions!I181, 1), NA())</f>
        <v>0</v>
      </c>
      <c r="J171" s="333">
        <f>IF(ISNUMBER(Regressions!K181),ROUND(Regressions!K181, 1), NA())</f>
        <v>100</v>
      </c>
      <c r="K171" s="329">
        <f>IF(ISNUMBER(Regressions!L181),ROUND(Regressions!L181, 1), NA())</f>
        <v>100</v>
      </c>
      <c r="L171" s="334">
        <f>IF(ISNUMBER(Regressions!M181),ROUND(Regressions!M181, 1), NA())</f>
        <v>100</v>
      </c>
      <c r="M171" s="331">
        <f>IF(ISNUMBER(Regressions!N181),ROUND(Regressions!N181, 1), NA())</f>
        <v>0</v>
      </c>
      <c r="N171" s="332">
        <f>IF(ISNUMBER(Regressions!O181),ROUND(Regressions!O181, 1), NA())</f>
        <v>0</v>
      </c>
      <c r="O171" s="333">
        <f>IF(ISNUMBER(Regressions!Q181),ROUND(Regressions!Q181, 1), NA())</f>
        <v>100</v>
      </c>
      <c r="P171" s="329">
        <f>IF(ISNUMBER(Regressions!R181),ROUND(Regressions!R181, 1), NA())</f>
        <v>100</v>
      </c>
      <c r="Q171" s="335">
        <f>IF(ISNUMBER(Regressions!S181),ROUND(Regressions!S181, 1), NA())</f>
        <v>100</v>
      </c>
      <c r="R171" s="331">
        <f>IF(ISNUMBER(Regressions!T181),ROUND(Regressions!T181, 1), NA())</f>
        <v>0</v>
      </c>
      <c r="S171" s="332">
        <f>IF(ISNUMBER(Regressions!U181),ROUND(Regressions!U181, 1), NA())</f>
        <v>0</v>
      </c>
    </row>
    <row r="172" spans="1:19" x14ac:dyDescent="0.2">
      <c r="A172" s="324" t="str">
        <f ca="1">+Introduction!$C$7</f>
        <v>Estonia</v>
      </c>
      <c r="B172" s="325">
        <f>IF(ISBLANK(Regressions!B182), " ", Regressions!B182)</f>
        <v>2013</v>
      </c>
      <c r="C172" s="324" t="str">
        <f ca="1">HLOOKUP(Introduction!$G$4,nametranslations,29,FALSE)</f>
        <v>Secondary</v>
      </c>
      <c r="D172" s="327">
        <f>IF(ISBLANK(Regressions!D182), " ", Regressions!D182)</f>
        <v>73144</v>
      </c>
      <c r="E172" s="328">
        <f>IF(ISNUMBER(Regressions!E182),ROUND(Regressions!E182, 1), NA())</f>
        <v>100</v>
      </c>
      <c r="F172" s="329">
        <f>IF(ISNUMBER(Regressions!F182),ROUND(Regressions!F182, 1), NA())</f>
        <v>100</v>
      </c>
      <c r="G172" s="330">
        <f>IF(ISNUMBER(Regressions!G182),ROUND(Regressions!G182, 1), NA())</f>
        <v>100</v>
      </c>
      <c r="H172" s="331">
        <f>IF(ISNUMBER(Regressions!H182),ROUND(Regressions!H182, 1), NA())</f>
        <v>0</v>
      </c>
      <c r="I172" s="332">
        <f>IF(ISNUMBER(Regressions!I182),ROUND(Regressions!I182, 1), NA())</f>
        <v>0</v>
      </c>
      <c r="J172" s="333">
        <f>IF(ISNUMBER(Regressions!K182),ROUND(Regressions!K182, 1), NA())</f>
        <v>100</v>
      </c>
      <c r="K172" s="329">
        <f>IF(ISNUMBER(Regressions!L182),ROUND(Regressions!L182, 1), NA())</f>
        <v>100</v>
      </c>
      <c r="L172" s="334">
        <f>IF(ISNUMBER(Regressions!M182),ROUND(Regressions!M182, 1), NA())</f>
        <v>100</v>
      </c>
      <c r="M172" s="331">
        <f>IF(ISNUMBER(Regressions!N182),ROUND(Regressions!N182, 1), NA())</f>
        <v>0</v>
      </c>
      <c r="N172" s="332">
        <f>IF(ISNUMBER(Regressions!O182),ROUND(Regressions!O182, 1), NA())</f>
        <v>0</v>
      </c>
      <c r="O172" s="333">
        <f>IF(ISNUMBER(Regressions!Q182),ROUND(Regressions!Q182, 1), NA())</f>
        <v>100</v>
      </c>
      <c r="P172" s="329">
        <f>IF(ISNUMBER(Regressions!R182),ROUND(Regressions!R182, 1), NA())</f>
        <v>100</v>
      </c>
      <c r="Q172" s="335">
        <f>IF(ISNUMBER(Regressions!S182),ROUND(Regressions!S182, 1), NA())</f>
        <v>100</v>
      </c>
      <c r="R172" s="331">
        <f>IF(ISNUMBER(Regressions!T182),ROUND(Regressions!T182, 1), NA())</f>
        <v>0</v>
      </c>
      <c r="S172" s="332">
        <f>IF(ISNUMBER(Regressions!U182),ROUND(Regressions!U182, 1), NA())</f>
        <v>0</v>
      </c>
    </row>
    <row r="173" spans="1:19" x14ac:dyDescent="0.2">
      <c r="A173" s="324" t="str">
        <f ca="1">+Introduction!$C$7</f>
        <v>Estonia</v>
      </c>
      <c r="B173" s="325">
        <f>IF(ISBLANK(Regressions!B183), " ", Regressions!B183)</f>
        <v>2014</v>
      </c>
      <c r="C173" s="324" t="str">
        <f ca="1">HLOOKUP(Introduction!$G$4,nametranslations,29,FALSE)</f>
        <v>Secondary</v>
      </c>
      <c r="D173" s="327">
        <f>IF(ISBLANK(Regressions!D183), " ", Regressions!D183)</f>
        <v>72315</v>
      </c>
      <c r="E173" s="328">
        <f>IF(ISNUMBER(Regressions!E183),ROUND(Regressions!E183, 1), NA())</f>
        <v>100</v>
      </c>
      <c r="F173" s="329">
        <f>IF(ISNUMBER(Regressions!F183),ROUND(Regressions!F183, 1), NA())</f>
        <v>100</v>
      </c>
      <c r="G173" s="330">
        <f>IF(ISNUMBER(Regressions!G183),ROUND(Regressions!G183, 1), NA())</f>
        <v>100</v>
      </c>
      <c r="H173" s="331">
        <f>IF(ISNUMBER(Regressions!H183),ROUND(Regressions!H183, 1), NA())</f>
        <v>0</v>
      </c>
      <c r="I173" s="332">
        <f>IF(ISNUMBER(Regressions!I183),ROUND(Regressions!I183, 1), NA())</f>
        <v>0</v>
      </c>
      <c r="J173" s="333">
        <f>IF(ISNUMBER(Regressions!K183),ROUND(Regressions!K183, 1), NA())</f>
        <v>100</v>
      </c>
      <c r="K173" s="329">
        <f>IF(ISNUMBER(Regressions!L183),ROUND(Regressions!L183, 1), NA())</f>
        <v>100</v>
      </c>
      <c r="L173" s="334">
        <f>IF(ISNUMBER(Regressions!M183),ROUND(Regressions!M183, 1), NA())</f>
        <v>100</v>
      </c>
      <c r="M173" s="331">
        <f>IF(ISNUMBER(Regressions!N183),ROUND(Regressions!N183, 1), NA())</f>
        <v>0</v>
      </c>
      <c r="N173" s="332">
        <f>IF(ISNUMBER(Regressions!O183),ROUND(Regressions!O183, 1), NA())</f>
        <v>0</v>
      </c>
      <c r="O173" s="333">
        <f>IF(ISNUMBER(Regressions!Q183),ROUND(Regressions!Q183, 1), NA())</f>
        <v>100</v>
      </c>
      <c r="P173" s="329">
        <f>IF(ISNUMBER(Regressions!R183),ROUND(Regressions!R183, 1), NA())</f>
        <v>100</v>
      </c>
      <c r="Q173" s="335">
        <f>IF(ISNUMBER(Regressions!S183),ROUND(Regressions!S183, 1), NA())</f>
        <v>100</v>
      </c>
      <c r="R173" s="331">
        <f>IF(ISNUMBER(Regressions!T183),ROUND(Regressions!T183, 1), NA())</f>
        <v>0</v>
      </c>
      <c r="S173" s="332">
        <f>IF(ISNUMBER(Regressions!U183),ROUND(Regressions!U183, 1), NA())</f>
        <v>0</v>
      </c>
    </row>
    <row r="174" spans="1:19" x14ac:dyDescent="0.2">
      <c r="A174" s="324" t="str">
        <f ca="1">+Introduction!$C$7</f>
        <v>Estonia</v>
      </c>
      <c r="B174" s="325">
        <f>IF(ISBLANK(Regressions!B184), " ", Regressions!B184)</f>
        <v>2015</v>
      </c>
      <c r="C174" s="324" t="str">
        <f ca="1">HLOOKUP(Introduction!$G$4,nametranslations,29,FALSE)</f>
        <v>Secondary</v>
      </c>
      <c r="D174" s="327">
        <f>IF(ISBLANK(Regressions!D184), " ", Regressions!D184)</f>
        <v>71726</v>
      </c>
      <c r="E174" s="328">
        <f>IF(ISNUMBER(Regressions!E184),ROUND(Regressions!E184, 1), NA())</f>
        <v>100</v>
      </c>
      <c r="F174" s="329">
        <f>IF(ISNUMBER(Regressions!F184),ROUND(Regressions!F184, 1), NA())</f>
        <v>100</v>
      </c>
      <c r="G174" s="330">
        <f>IF(ISNUMBER(Regressions!G184),ROUND(Regressions!G184, 1), NA())</f>
        <v>100</v>
      </c>
      <c r="H174" s="331">
        <f>IF(ISNUMBER(Regressions!H184),ROUND(Regressions!H184, 1), NA())</f>
        <v>0</v>
      </c>
      <c r="I174" s="332">
        <f>IF(ISNUMBER(Regressions!I184),ROUND(Regressions!I184, 1), NA())</f>
        <v>0</v>
      </c>
      <c r="J174" s="333">
        <f>IF(ISNUMBER(Regressions!K184),ROUND(Regressions!K184, 1), NA())</f>
        <v>100</v>
      </c>
      <c r="K174" s="329">
        <f>IF(ISNUMBER(Regressions!L184),ROUND(Regressions!L184, 1), NA())</f>
        <v>100</v>
      </c>
      <c r="L174" s="334">
        <f>IF(ISNUMBER(Regressions!M184),ROUND(Regressions!M184, 1), NA())</f>
        <v>100</v>
      </c>
      <c r="M174" s="331">
        <f>IF(ISNUMBER(Regressions!N184),ROUND(Regressions!N184, 1), NA())</f>
        <v>0</v>
      </c>
      <c r="N174" s="332">
        <f>IF(ISNUMBER(Regressions!O184),ROUND(Regressions!O184, 1), NA())</f>
        <v>0</v>
      </c>
      <c r="O174" s="333">
        <f>IF(ISNUMBER(Regressions!Q184),ROUND(Regressions!Q184, 1), NA())</f>
        <v>100</v>
      </c>
      <c r="P174" s="329">
        <f>IF(ISNUMBER(Regressions!R184),ROUND(Regressions!R184, 1), NA())</f>
        <v>100</v>
      </c>
      <c r="Q174" s="335">
        <f>IF(ISNUMBER(Regressions!S184),ROUND(Regressions!S184, 1), NA())</f>
        <v>100</v>
      </c>
      <c r="R174" s="331">
        <f>IF(ISNUMBER(Regressions!T184),ROUND(Regressions!T184, 1), NA())</f>
        <v>0</v>
      </c>
      <c r="S174" s="332">
        <f>IF(ISNUMBER(Regressions!U184),ROUND(Regressions!U184, 1), NA())</f>
        <v>0</v>
      </c>
    </row>
    <row r="175" spans="1:19" x14ac:dyDescent="0.2">
      <c r="A175" s="324" t="str">
        <f ca="1">+Introduction!$C$7</f>
        <v>Estonia</v>
      </c>
      <c r="B175" s="325">
        <f>IF(ISBLANK(Regressions!B185), " ", Regressions!B185)</f>
        <v>2016</v>
      </c>
      <c r="C175" s="324" t="str">
        <f ca="1">HLOOKUP(Introduction!$G$4,nametranslations,29,FALSE)</f>
        <v>Secondary</v>
      </c>
      <c r="D175" s="327">
        <f>IF(ISBLANK(Regressions!D185), " ", Regressions!D185)</f>
        <v>71877</v>
      </c>
      <c r="E175" s="328">
        <f>IF(ISNUMBER(Regressions!E185),ROUND(Regressions!E185, 1), NA())</f>
        <v>100</v>
      </c>
      <c r="F175" s="329">
        <f>IF(ISNUMBER(Regressions!F185),ROUND(Regressions!F185, 1), NA())</f>
        <v>100</v>
      </c>
      <c r="G175" s="330">
        <f>IF(ISNUMBER(Regressions!G185),ROUND(Regressions!G185, 1), NA())</f>
        <v>100</v>
      </c>
      <c r="H175" s="331">
        <f>IF(ISNUMBER(Regressions!H185),ROUND(Regressions!H185, 1), NA())</f>
        <v>0</v>
      </c>
      <c r="I175" s="332">
        <f>IF(ISNUMBER(Regressions!I185),ROUND(Regressions!I185, 1), NA())</f>
        <v>0</v>
      </c>
      <c r="J175" s="333">
        <f>IF(ISNUMBER(Regressions!K185),ROUND(Regressions!K185, 1), NA())</f>
        <v>100</v>
      </c>
      <c r="K175" s="329">
        <f>IF(ISNUMBER(Regressions!L185),ROUND(Regressions!L185, 1), NA())</f>
        <v>100</v>
      </c>
      <c r="L175" s="334">
        <f>IF(ISNUMBER(Regressions!M185),ROUND(Regressions!M185, 1), NA())</f>
        <v>100</v>
      </c>
      <c r="M175" s="331">
        <f>IF(ISNUMBER(Regressions!N185),ROUND(Regressions!N185, 1), NA())</f>
        <v>0</v>
      </c>
      <c r="N175" s="332">
        <f>IF(ISNUMBER(Regressions!O185),ROUND(Regressions!O185, 1), NA())</f>
        <v>0</v>
      </c>
      <c r="O175" s="333">
        <f>IF(ISNUMBER(Regressions!Q185),ROUND(Regressions!Q185, 1), NA())</f>
        <v>100</v>
      </c>
      <c r="P175" s="329">
        <f>IF(ISNUMBER(Regressions!R185),ROUND(Regressions!R185, 1), NA())</f>
        <v>100</v>
      </c>
      <c r="Q175" s="335">
        <f>IF(ISNUMBER(Regressions!S185),ROUND(Regressions!S185, 1), NA())</f>
        <v>100</v>
      </c>
      <c r="R175" s="331">
        <f>IF(ISNUMBER(Regressions!T185),ROUND(Regressions!T185, 1), NA())</f>
        <v>0</v>
      </c>
      <c r="S175" s="332">
        <f>IF(ISNUMBER(Regressions!U185),ROUND(Regressions!U185, 1), NA())</f>
        <v>0</v>
      </c>
    </row>
    <row r="176" spans="1:19" x14ac:dyDescent="0.2">
      <c r="A176" s="324" t="str">
        <f ca="1">+Introduction!$C$7</f>
        <v>Estonia</v>
      </c>
      <c r="B176" s="325">
        <f>IF(ISBLANK(Regressions!B186), " ", Regressions!B186)</f>
        <v>2017</v>
      </c>
      <c r="C176" s="324" t="str">
        <f ca="1">HLOOKUP(Introduction!$G$4,nametranslations,29,FALSE)</f>
        <v>Secondary</v>
      </c>
      <c r="D176" s="327">
        <f>IF(ISBLANK(Regressions!D186), " ", Regressions!D186)</f>
        <v>72576</v>
      </c>
      <c r="E176" s="328">
        <f>IF(ISNUMBER(Regressions!E186),ROUND(Regressions!E186, 1), NA())</f>
        <v>100</v>
      </c>
      <c r="F176" s="329">
        <f>IF(ISNUMBER(Regressions!F186),ROUND(Regressions!F186, 1), NA())</f>
        <v>100</v>
      </c>
      <c r="G176" s="330">
        <f>IF(ISNUMBER(Regressions!G186),ROUND(Regressions!G186, 1), NA())</f>
        <v>100</v>
      </c>
      <c r="H176" s="331">
        <f>IF(ISNUMBER(Regressions!H186),ROUND(Regressions!H186, 1), NA())</f>
        <v>0</v>
      </c>
      <c r="I176" s="332">
        <f>IF(ISNUMBER(Regressions!I186),ROUND(Regressions!I186, 1), NA())</f>
        <v>0</v>
      </c>
      <c r="J176" s="333">
        <f>IF(ISNUMBER(Regressions!K186),ROUND(Regressions!K186, 1), NA())</f>
        <v>100</v>
      </c>
      <c r="K176" s="329">
        <f>IF(ISNUMBER(Regressions!L186),ROUND(Regressions!L186, 1), NA())</f>
        <v>100</v>
      </c>
      <c r="L176" s="334">
        <f>IF(ISNUMBER(Regressions!M186),ROUND(Regressions!M186, 1), NA())</f>
        <v>100</v>
      </c>
      <c r="M176" s="331">
        <f>IF(ISNUMBER(Regressions!N186),ROUND(Regressions!N186, 1), NA())</f>
        <v>0</v>
      </c>
      <c r="N176" s="332">
        <f>IF(ISNUMBER(Regressions!O186),ROUND(Regressions!O186, 1), NA())</f>
        <v>0</v>
      </c>
      <c r="O176" s="333">
        <f>IF(ISNUMBER(Regressions!Q186),ROUND(Regressions!Q186, 1), NA())</f>
        <v>100</v>
      </c>
      <c r="P176" s="329">
        <f>IF(ISNUMBER(Regressions!R186),ROUND(Regressions!R186, 1), NA())</f>
        <v>100</v>
      </c>
      <c r="Q176" s="335">
        <f>IF(ISNUMBER(Regressions!S186),ROUND(Regressions!S186, 1), NA())</f>
        <v>100</v>
      </c>
      <c r="R176" s="331">
        <f>IF(ISNUMBER(Regressions!T186),ROUND(Regressions!T186, 1), NA())</f>
        <v>0</v>
      </c>
      <c r="S176" s="332">
        <f>IF(ISNUMBER(Regressions!U186),ROUND(Regressions!U186, 1), NA())</f>
        <v>0</v>
      </c>
    </row>
    <row r="177" spans="1:19" x14ac:dyDescent="0.2">
      <c r="A177" s="324" t="str">
        <f ca="1">+Introduction!$C$7</f>
        <v>Estonia</v>
      </c>
      <c r="B177" s="325">
        <f>IF(ISBLANK(Regressions!B187), " ", Regressions!B187)</f>
        <v>2018</v>
      </c>
      <c r="C177" s="324" t="str">
        <f ca="1">HLOOKUP(Introduction!$G$4,nametranslations,29,FALSE)</f>
        <v>Secondary</v>
      </c>
      <c r="D177" s="327">
        <f>IF(ISBLANK(Regressions!D187), " ", Regressions!D187)</f>
        <v>74510</v>
      </c>
      <c r="E177" s="328">
        <f>IF(ISNUMBER(Regressions!E187),ROUND(Regressions!E187, 1), NA())</f>
        <v>100</v>
      </c>
      <c r="F177" s="329">
        <f>IF(ISNUMBER(Regressions!F187),ROUND(Regressions!F187, 1), NA())</f>
        <v>100</v>
      </c>
      <c r="G177" s="330">
        <f>IF(ISNUMBER(Regressions!G187),ROUND(Regressions!G187, 1), NA())</f>
        <v>100</v>
      </c>
      <c r="H177" s="331">
        <f>IF(ISNUMBER(Regressions!H187),ROUND(Regressions!H187, 1), NA())</f>
        <v>0</v>
      </c>
      <c r="I177" s="332">
        <f>IF(ISNUMBER(Regressions!I187),ROUND(Regressions!I187, 1), NA())</f>
        <v>0</v>
      </c>
      <c r="J177" s="333">
        <f>IF(ISNUMBER(Regressions!K187),ROUND(Regressions!K187, 1), NA())</f>
        <v>100</v>
      </c>
      <c r="K177" s="329">
        <f>IF(ISNUMBER(Regressions!L187),ROUND(Regressions!L187, 1), NA())</f>
        <v>100</v>
      </c>
      <c r="L177" s="334">
        <f>IF(ISNUMBER(Regressions!M187),ROUND(Regressions!M187, 1), NA())</f>
        <v>100</v>
      </c>
      <c r="M177" s="331">
        <f>IF(ISNUMBER(Regressions!N187),ROUND(Regressions!N187, 1), NA())</f>
        <v>0</v>
      </c>
      <c r="N177" s="332">
        <f>IF(ISNUMBER(Regressions!O187),ROUND(Regressions!O187, 1), NA())</f>
        <v>0</v>
      </c>
      <c r="O177" s="333">
        <f>IF(ISNUMBER(Regressions!Q187),ROUND(Regressions!Q187, 1), NA())</f>
        <v>100</v>
      </c>
      <c r="P177" s="329">
        <f>IF(ISNUMBER(Regressions!R187),ROUND(Regressions!R187, 1), NA())</f>
        <v>100</v>
      </c>
      <c r="Q177" s="335">
        <f>IF(ISNUMBER(Regressions!S187),ROUND(Regressions!S187, 1), NA())</f>
        <v>100</v>
      </c>
      <c r="R177" s="331">
        <f>IF(ISNUMBER(Regressions!T187),ROUND(Regressions!T187, 1), NA())</f>
        <v>0</v>
      </c>
      <c r="S177" s="332">
        <f>IF(ISNUMBER(Regressions!U187),ROUND(Regressions!U187, 1), NA())</f>
        <v>0</v>
      </c>
    </row>
    <row r="178" spans="1:19" x14ac:dyDescent="0.2">
      <c r="A178" s="324" t="str">
        <f ca="1">+Introduction!$C$7</f>
        <v>Estonia</v>
      </c>
      <c r="B178" s="325">
        <f>IF(ISBLANK(Regressions!B188), " ", Regressions!B188)</f>
        <v>2019</v>
      </c>
      <c r="C178" s="324" t="str">
        <f ca="1">HLOOKUP(Introduction!$G$4,nametranslations,29,FALSE)</f>
        <v>Secondary</v>
      </c>
      <c r="D178" s="327">
        <f>IF(ISBLANK(Regressions!D188), " ", Regressions!D188)</f>
        <v>76619</v>
      </c>
      <c r="E178" s="328">
        <f>IF(ISNUMBER(Regressions!E188),ROUND(Regressions!E188, 1), NA())</f>
        <v>100</v>
      </c>
      <c r="F178" s="329">
        <f>IF(ISNUMBER(Regressions!F188),ROUND(Regressions!F188, 1), NA())</f>
        <v>100</v>
      </c>
      <c r="G178" s="330">
        <f>IF(ISNUMBER(Regressions!G188),ROUND(Regressions!G188, 1), NA())</f>
        <v>100</v>
      </c>
      <c r="H178" s="331">
        <f>IF(ISNUMBER(Regressions!H188),ROUND(Regressions!H188, 1), NA())</f>
        <v>0</v>
      </c>
      <c r="I178" s="332">
        <f>IF(ISNUMBER(Regressions!I188),ROUND(Regressions!I188, 1), NA())</f>
        <v>0</v>
      </c>
      <c r="J178" s="333">
        <f>IF(ISNUMBER(Regressions!K188),ROUND(Regressions!K188, 1), NA())</f>
        <v>100</v>
      </c>
      <c r="K178" s="329">
        <f>IF(ISNUMBER(Regressions!L188),ROUND(Regressions!L188, 1), NA())</f>
        <v>100</v>
      </c>
      <c r="L178" s="334">
        <f>IF(ISNUMBER(Regressions!M188),ROUND(Regressions!M188, 1), NA())</f>
        <v>100</v>
      </c>
      <c r="M178" s="331">
        <f>IF(ISNUMBER(Regressions!N188),ROUND(Regressions!N188, 1), NA())</f>
        <v>0</v>
      </c>
      <c r="N178" s="332">
        <f>IF(ISNUMBER(Regressions!O188),ROUND(Regressions!O188, 1), NA())</f>
        <v>0</v>
      </c>
      <c r="O178" s="333">
        <f>IF(ISNUMBER(Regressions!Q188),ROUND(Regressions!Q188, 1), NA())</f>
        <v>100</v>
      </c>
      <c r="P178" s="329">
        <f>IF(ISNUMBER(Regressions!R188),ROUND(Regressions!R188, 1), NA())</f>
        <v>100</v>
      </c>
      <c r="Q178" s="335">
        <f>IF(ISNUMBER(Regressions!S188),ROUND(Regressions!S188, 1), NA())</f>
        <v>100</v>
      </c>
      <c r="R178" s="331">
        <f>IF(ISNUMBER(Regressions!T188),ROUND(Regressions!T188, 1), NA())</f>
        <v>0</v>
      </c>
      <c r="S178" s="332">
        <f>IF(ISNUMBER(Regressions!U188),ROUND(Regressions!U188, 1), NA())</f>
        <v>0</v>
      </c>
    </row>
    <row r="179" spans="1:19" x14ac:dyDescent="0.2">
      <c r="A179" s="324" t="str">
        <f ca="1">+Introduction!$C$7</f>
        <v>Estonia</v>
      </c>
      <c r="B179" s="325">
        <f>IF(ISBLANK(Regressions!B189), " ", Regressions!B189)</f>
        <v>2020</v>
      </c>
      <c r="C179" s="324" t="str">
        <f ca="1">HLOOKUP(Introduction!$G$4,nametranslations,29,FALSE)</f>
        <v>Secondary</v>
      </c>
      <c r="D179" s="327">
        <f>IF(ISBLANK(Regressions!D189), " ", Regressions!D189)</f>
        <v>78677</v>
      </c>
      <c r="E179" s="328">
        <f>IF(ISNUMBER(Regressions!E189),ROUND(Regressions!E189, 1), NA())</f>
        <v>100</v>
      </c>
      <c r="F179" s="329">
        <f>IF(ISNUMBER(Regressions!F189),ROUND(Regressions!F189, 1), NA())</f>
        <v>100</v>
      </c>
      <c r="G179" s="330">
        <f>IF(ISNUMBER(Regressions!G189),ROUND(Regressions!G189, 1), NA())</f>
        <v>100</v>
      </c>
      <c r="H179" s="331">
        <f>IF(ISNUMBER(Regressions!H189),ROUND(Regressions!H189, 1), NA())</f>
        <v>0</v>
      </c>
      <c r="I179" s="332">
        <f>IF(ISNUMBER(Regressions!I189),ROUND(Regressions!I189, 1), NA())</f>
        <v>0</v>
      </c>
      <c r="J179" s="333">
        <f>IF(ISNUMBER(Regressions!K189),ROUND(Regressions!K189, 1), NA())</f>
        <v>100</v>
      </c>
      <c r="K179" s="329">
        <f>IF(ISNUMBER(Regressions!L189),ROUND(Regressions!L189, 1), NA())</f>
        <v>100</v>
      </c>
      <c r="L179" s="334">
        <f>IF(ISNUMBER(Regressions!M189),ROUND(Regressions!M189, 1), NA())</f>
        <v>100</v>
      </c>
      <c r="M179" s="331">
        <f>IF(ISNUMBER(Regressions!N189),ROUND(Regressions!N189, 1), NA())</f>
        <v>0</v>
      </c>
      <c r="N179" s="332">
        <f>IF(ISNUMBER(Regressions!O189),ROUND(Regressions!O189, 1), NA())</f>
        <v>0</v>
      </c>
      <c r="O179" s="333">
        <f>IF(ISNUMBER(Regressions!Q189),ROUND(Regressions!Q189, 1), NA())</f>
        <v>100</v>
      </c>
      <c r="P179" s="329">
        <f>IF(ISNUMBER(Regressions!R189),ROUND(Regressions!R189, 1), NA())</f>
        <v>100</v>
      </c>
      <c r="Q179" s="335">
        <f>IF(ISNUMBER(Regressions!S189),ROUND(Regressions!S189, 1), NA())</f>
        <v>100</v>
      </c>
      <c r="R179" s="331">
        <f>IF(ISNUMBER(Regressions!T189),ROUND(Regressions!T189, 1), NA())</f>
        <v>0</v>
      </c>
      <c r="S179" s="332">
        <f>IF(ISNUMBER(Regressions!U189),ROUND(Regressions!U189, 1), NA())</f>
        <v>0</v>
      </c>
    </row>
    <row r="180" spans="1:19" x14ac:dyDescent="0.2">
      <c r="A180" s="324" t="str">
        <f ca="1">+Introduction!$C$7</f>
        <v>Estonia</v>
      </c>
      <c r="B180" s="325">
        <f>IF(ISBLANK(Regressions!B190), " ", Regressions!B190)</f>
        <v>2021</v>
      </c>
      <c r="C180" s="324" t="str">
        <f ca="1">HLOOKUP(Introduction!$G$4,nametranslations,29,FALSE)</f>
        <v>Secondary</v>
      </c>
      <c r="D180" s="327">
        <f>IF(ISBLANK(Regressions!D190), " ", Regressions!D190)</f>
        <v>81870</v>
      </c>
      <c r="E180" s="333">
        <f>IF(ISNUMBER(Regressions!E190),ROUND(Regressions!E190, 1), NA())</f>
        <v>100</v>
      </c>
      <c r="F180" s="329">
        <f>IF(ISNUMBER(Regressions!F190),ROUND(Regressions!F190, 1), NA())</f>
        <v>100</v>
      </c>
      <c r="G180" s="336">
        <f>IF(ISNUMBER(Regressions!G190),ROUND(Regressions!G190, 1), NA())</f>
        <v>100</v>
      </c>
      <c r="H180" s="331">
        <f>IF(ISNUMBER(Regressions!H190),ROUND(Regressions!H190, 1), NA())</f>
        <v>0</v>
      </c>
      <c r="I180" s="337">
        <f>IF(ISNUMBER(Regressions!I190),ROUND(Regressions!I190, 1), NA())</f>
        <v>0</v>
      </c>
      <c r="J180" s="333">
        <f>IF(ISNUMBER(Regressions!K190),ROUND(Regressions!K190, 1), NA())</f>
        <v>100</v>
      </c>
      <c r="K180" s="329">
        <f>IF(ISNUMBER(Regressions!L190),ROUND(Regressions!L190, 1), NA())</f>
        <v>100</v>
      </c>
      <c r="L180" s="338">
        <f>IF(ISNUMBER(Regressions!M190),ROUND(Regressions!M190, 1), NA())</f>
        <v>100</v>
      </c>
      <c r="M180" s="331">
        <f>IF(ISNUMBER(Regressions!N190),ROUND(Regressions!N190, 1), NA())</f>
        <v>0</v>
      </c>
      <c r="N180" s="337">
        <f>IF(ISNUMBER(Regressions!O190),ROUND(Regressions!O190, 1), NA())</f>
        <v>0</v>
      </c>
      <c r="O180" s="333">
        <f>IF(ISNUMBER(Regressions!Q190),ROUND(Regressions!Q190, 1), NA())</f>
        <v>100</v>
      </c>
      <c r="P180" s="329">
        <f>IF(ISNUMBER(Regressions!R190),ROUND(Regressions!R190, 1), NA())</f>
        <v>100</v>
      </c>
      <c r="Q180" s="339">
        <f>IF(ISNUMBER(Regressions!S190),ROUND(Regressions!S190, 1), NA())</f>
        <v>100</v>
      </c>
      <c r="R180" s="331">
        <f>IF(ISNUMBER(Regressions!T190),ROUND(Regressions!T190, 1), NA())</f>
        <v>0</v>
      </c>
      <c r="S180" s="337">
        <f>IF(ISNUMBER(Regressions!U190),ROUND(Regressions!U190, 1), NA())</f>
        <v>0</v>
      </c>
    </row>
    <row r="181" spans="1:19" x14ac:dyDescent="0.2">
      <c r="A181" s="324" t="str">
        <f ca="1">+Introduction!$C$7</f>
        <v>Estonia</v>
      </c>
      <c r="B181" s="325">
        <f>IF(ISBLANK(Regressions!B191), " ", Regressions!B191)</f>
        <v>2022</v>
      </c>
      <c r="C181" s="351" t="str">
        <f ca="1">HLOOKUP(Introduction!$G$4,nametranslations,29,FALSE)</f>
        <v>Secondary</v>
      </c>
      <c r="D181" s="327">
        <f>IF(ISBLANK(Regressions!D191), " ", Regressions!D191)</f>
        <v>85018</v>
      </c>
      <c r="E181" s="328">
        <f>IF(ISNUMBER(Regressions!E191),ROUND(Regressions!E191, 1), NA())</f>
        <v>100</v>
      </c>
      <c r="F181" s="329">
        <f>IF(ISNUMBER(Regressions!F191),ROUND(Regressions!F191, 1), NA())</f>
        <v>100</v>
      </c>
      <c r="G181" s="330">
        <f>IF(ISNUMBER(Regressions!G191),ROUND(Regressions!G191, 1), NA())</f>
        <v>100</v>
      </c>
      <c r="H181" s="331">
        <f>IF(ISNUMBER(Regressions!H191),ROUND(Regressions!H191, 1), NA())</f>
        <v>0</v>
      </c>
      <c r="I181" s="332">
        <f>IF(ISNUMBER(Regressions!I191),ROUND(Regressions!I191, 1), NA())</f>
        <v>0</v>
      </c>
      <c r="J181" s="333">
        <f>IF(ISNUMBER(Regressions!K191),ROUND(Regressions!K191, 1), NA())</f>
        <v>100</v>
      </c>
      <c r="K181" s="329">
        <f>IF(ISNUMBER(Regressions!L191),ROUND(Regressions!L191, 1), NA())</f>
        <v>100</v>
      </c>
      <c r="L181" s="334">
        <f>IF(ISNUMBER(Regressions!M191),ROUND(Regressions!M191, 1), NA())</f>
        <v>100</v>
      </c>
      <c r="M181" s="331">
        <f>IF(ISNUMBER(Regressions!N191),ROUND(Regressions!N191, 1), NA())</f>
        <v>0</v>
      </c>
      <c r="N181" s="332">
        <f>IF(ISNUMBER(Regressions!O191),ROUND(Regressions!O191, 1), NA())</f>
        <v>0</v>
      </c>
      <c r="O181" s="333">
        <f>IF(ISNUMBER(Regressions!Q191),ROUND(Regressions!Q191, 1), NA())</f>
        <v>100</v>
      </c>
      <c r="P181" s="329">
        <f>IF(ISNUMBER(Regressions!R191),ROUND(Regressions!R191, 1), NA())</f>
        <v>100</v>
      </c>
      <c r="Q181" s="335">
        <f>IF(ISNUMBER(Regressions!S191),ROUND(Regressions!S191, 1), NA())</f>
        <v>100</v>
      </c>
      <c r="R181" s="331">
        <f>IF(ISNUMBER(Regressions!T191),ROUND(Regressions!T191, 1), NA())</f>
        <v>0</v>
      </c>
      <c r="S181" s="332">
        <f>IF(ISNUMBER(Regressions!U191),ROUND(Regressions!U191, 1), NA())</f>
        <v>0</v>
      </c>
    </row>
    <row r="182" spans="1:19" x14ac:dyDescent="0.2">
      <c r="A182" s="340" t="str">
        <f ca="1">+Introduction!$C$7</f>
        <v>Estonia</v>
      </c>
      <c r="B182" s="341">
        <f>IF(ISBLANK(Regressions!B192), " ", Regressions!B192)</f>
        <v>2023</v>
      </c>
      <c r="C182" s="340" t="str">
        <f ca="1">HLOOKUP(Introduction!$G$4,nametranslations,29,FALSE)</f>
        <v>Secondary</v>
      </c>
      <c r="D182" s="342">
        <f>IF(ISBLANK(Regressions!D192), " ", Regressions!D192)</f>
        <v>88339</v>
      </c>
      <c r="E182" s="343">
        <f>IF(ISNUMBER(Regressions!E192),ROUND(Regressions!E192, 1), NA())</f>
        <v>100</v>
      </c>
      <c r="F182" s="344">
        <f>IF(ISNUMBER(Regressions!F192),ROUND(Regressions!F192, 1), NA())</f>
        <v>100</v>
      </c>
      <c r="G182" s="345">
        <f>IF(ISNUMBER(Regressions!G192),ROUND(Regressions!G192, 1), NA())</f>
        <v>100</v>
      </c>
      <c r="H182" s="346">
        <f>IF(ISNUMBER(Regressions!H192),ROUND(Regressions!H192, 1), NA())</f>
        <v>0</v>
      </c>
      <c r="I182" s="347">
        <f>IF(ISNUMBER(Regressions!I192),ROUND(Regressions!I192, 1), NA())</f>
        <v>0</v>
      </c>
      <c r="J182" s="348">
        <f>IF(ISNUMBER(Regressions!K192),ROUND(Regressions!K192, 1), NA())</f>
        <v>100</v>
      </c>
      <c r="K182" s="344">
        <f>IF(ISNUMBER(Regressions!L192),ROUND(Regressions!L192, 1), NA())</f>
        <v>100</v>
      </c>
      <c r="L182" s="349">
        <f>IF(ISNUMBER(Regressions!M192),ROUND(Regressions!M192, 1), NA())</f>
        <v>100</v>
      </c>
      <c r="M182" s="346">
        <f>IF(ISNUMBER(Regressions!N192),ROUND(Regressions!N192, 1), NA())</f>
        <v>0</v>
      </c>
      <c r="N182" s="347">
        <f>IF(ISNUMBER(Regressions!O192),ROUND(Regressions!O192, 1), NA())</f>
        <v>0</v>
      </c>
      <c r="O182" s="348">
        <f>IF(ISNUMBER(Regressions!Q192),ROUND(Regressions!Q192, 1), NA())</f>
        <v>100</v>
      </c>
      <c r="P182" s="344">
        <f>IF(ISNUMBER(Regressions!R192),ROUND(Regressions!R192, 1), NA())</f>
        <v>100</v>
      </c>
      <c r="Q182" s="350">
        <f>IF(ISNUMBER(Regressions!S192),ROUND(Regressions!S192, 1), NA())</f>
        <v>100</v>
      </c>
      <c r="R182" s="346">
        <f>IF(ISNUMBER(Regressions!T192),ROUND(Regressions!T192, 1), NA())</f>
        <v>0</v>
      </c>
      <c r="S182" s="347">
        <f>IF(ISNUMBER(Regressions!U192),ROUND(Regressions!U192, 1), NA())</f>
        <v>0</v>
      </c>
    </row>
    <row r="183" spans="1:19" hidden="1" x14ac:dyDescent="0.2">
      <c r="A183" s="324" t="str">
        <f ca="1">+Introduction!$C$7</f>
        <v>Estonia</v>
      </c>
      <c r="B183" s="325">
        <f>IF(ISBLANK(Regressions!B193), " ", Regressions!B193)</f>
        <v>2024</v>
      </c>
      <c r="C183" s="351" t="str">
        <f ca="1">HLOOKUP(Introduction!$G$4,nametranslations,29,FALSE)</f>
        <v>Secondary</v>
      </c>
      <c r="D183" s="327" t="str">
        <f>IF(ISBLANK(Regressions!D193), " ", Regressions!D193)</f>
        <v xml:space="preserve"> </v>
      </c>
      <c r="E183" s="328" t="e">
        <f>IF(ISNUMBER(Regressions!E193),ROUND(Regressions!E193, 1), NA())</f>
        <v>#N/A</v>
      </c>
      <c r="F183" s="329" t="e">
        <f>IF(ISNUMBER(Regressions!F193),ROUND(Regressions!F193, 1), NA())</f>
        <v>#N/A</v>
      </c>
      <c r="G183" s="330" t="e">
        <f>IF(ISNUMBER(Regressions!G193),ROUND(Regressions!G193, 1), NA())</f>
        <v>#N/A</v>
      </c>
      <c r="H183" s="331" t="e">
        <f>IF(ISNUMBER(Regressions!H193),ROUND(Regressions!H193, 1), NA())</f>
        <v>#N/A</v>
      </c>
      <c r="I183" s="332" t="e">
        <f>IF(ISNUMBER(Regressions!I193),ROUND(Regressions!I193, 1), NA())</f>
        <v>#N/A</v>
      </c>
      <c r="J183" s="333" t="e">
        <f>IF(ISNUMBER(Regressions!K193),ROUND(Regressions!K193, 1), NA())</f>
        <v>#N/A</v>
      </c>
      <c r="K183" s="329" t="e">
        <f>IF(ISNUMBER(Regressions!L193),ROUND(Regressions!L193, 1), NA())</f>
        <v>#N/A</v>
      </c>
      <c r="L183" s="334" t="e">
        <f>IF(ISNUMBER(Regressions!M193),ROUND(Regressions!M193, 1), NA())</f>
        <v>#N/A</v>
      </c>
      <c r="M183" s="331" t="e">
        <f>IF(ISNUMBER(Regressions!N193),ROUND(Regressions!N193, 1), NA())</f>
        <v>#N/A</v>
      </c>
      <c r="N183" s="332" t="e">
        <f>IF(ISNUMBER(Regressions!O193),ROUND(Regressions!O193, 1), NA())</f>
        <v>#N/A</v>
      </c>
      <c r="O183" s="333" t="e">
        <f>IF(ISNUMBER(Regressions!Q193),ROUND(Regressions!Q193, 1), NA())</f>
        <v>#N/A</v>
      </c>
      <c r="P183" s="329" t="e">
        <f>IF(ISNUMBER(Regressions!R193),ROUND(Regressions!R193, 1), NA())</f>
        <v>#N/A</v>
      </c>
      <c r="Q183" s="335" t="e">
        <f>IF(ISNUMBER(Regressions!S193),ROUND(Regressions!S193, 1), NA())</f>
        <v>#N/A</v>
      </c>
      <c r="R183" s="331" t="e">
        <f>IF(ISNUMBER(Regressions!T193),ROUND(Regressions!T193, 1), NA())</f>
        <v>#N/A</v>
      </c>
      <c r="S183" s="332" t="e">
        <f>IF(ISNUMBER(Regressions!U193),ROUND(Regressions!U193, 1), NA())</f>
        <v>#N/A</v>
      </c>
    </row>
    <row r="184" spans="1:19" hidden="1" x14ac:dyDescent="0.2">
      <c r="A184" s="324" t="str">
        <f ca="1">+Introduction!$C$7</f>
        <v>Estonia</v>
      </c>
      <c r="B184" s="325">
        <f>IF(ISBLANK(Regressions!B194), " ", Regressions!B194)</f>
        <v>2025</v>
      </c>
      <c r="C184" s="351" t="str">
        <f ca="1">HLOOKUP(Introduction!$G$4,nametranslations,29,FALSE)</f>
        <v>Secondary</v>
      </c>
      <c r="D184" s="327" t="str">
        <f>IF(ISBLANK(Regressions!D194), " ", Regressions!D194)</f>
        <v xml:space="preserve"> </v>
      </c>
      <c r="E184" s="328" t="e">
        <f>IF(ISNUMBER(Regressions!E194),ROUND(Regressions!E194, 1), NA())</f>
        <v>#N/A</v>
      </c>
      <c r="F184" s="329" t="e">
        <f>IF(ISNUMBER(Regressions!F194),ROUND(Regressions!F194, 1), NA())</f>
        <v>#N/A</v>
      </c>
      <c r="G184" s="330" t="e">
        <f>IF(ISNUMBER(Regressions!G194),ROUND(Regressions!G194, 1), NA())</f>
        <v>#N/A</v>
      </c>
      <c r="H184" s="331" t="e">
        <f>IF(ISNUMBER(Regressions!H194),ROUND(Regressions!H194, 1), NA())</f>
        <v>#N/A</v>
      </c>
      <c r="I184" s="332" t="e">
        <f>IF(ISNUMBER(Regressions!I194),ROUND(Regressions!I194, 1), NA())</f>
        <v>#N/A</v>
      </c>
      <c r="J184" s="333" t="e">
        <f>IF(ISNUMBER(Regressions!K194),ROUND(Regressions!K194, 1), NA())</f>
        <v>#N/A</v>
      </c>
      <c r="K184" s="329" t="e">
        <f>IF(ISNUMBER(Regressions!L194),ROUND(Regressions!L194, 1), NA())</f>
        <v>#N/A</v>
      </c>
      <c r="L184" s="334" t="e">
        <f>IF(ISNUMBER(Regressions!M194),ROUND(Regressions!M194, 1), NA())</f>
        <v>#N/A</v>
      </c>
      <c r="M184" s="331" t="e">
        <f>IF(ISNUMBER(Regressions!N194),ROUND(Regressions!N194, 1), NA())</f>
        <v>#N/A</v>
      </c>
      <c r="N184" s="332" t="e">
        <f>IF(ISNUMBER(Regressions!O194),ROUND(Regressions!O194, 1), NA())</f>
        <v>#N/A</v>
      </c>
      <c r="O184" s="333" t="e">
        <f>IF(ISNUMBER(Regressions!Q194),ROUND(Regressions!Q194, 1), NA())</f>
        <v>#N/A</v>
      </c>
      <c r="P184" s="329" t="e">
        <f>IF(ISNUMBER(Regressions!R194),ROUND(Regressions!R194, 1), NA())</f>
        <v>#N/A</v>
      </c>
      <c r="Q184" s="335" t="e">
        <f>IF(ISNUMBER(Regressions!S194),ROUND(Regressions!S194, 1), NA())</f>
        <v>#N/A</v>
      </c>
      <c r="R184" s="331" t="e">
        <f>IF(ISNUMBER(Regressions!T194),ROUND(Regressions!T194, 1), NA())</f>
        <v>#N/A</v>
      </c>
      <c r="S184" s="332" t="e">
        <f>IF(ISNUMBER(Regressions!U194),ROUND(Regressions!U194, 1), NA())</f>
        <v>#N/A</v>
      </c>
    </row>
    <row r="185" spans="1:19" hidden="1" x14ac:dyDescent="0.2">
      <c r="A185" s="324" t="str">
        <f ca="1">+Introduction!$C$7</f>
        <v>Estonia</v>
      </c>
      <c r="B185" s="325">
        <f>IF(ISBLANK(Regressions!B195), " ", Regressions!B195)</f>
        <v>2026</v>
      </c>
      <c r="C185" s="351" t="str">
        <f ca="1">HLOOKUP(Introduction!$G$4,nametranslations,29,FALSE)</f>
        <v>Secondary</v>
      </c>
      <c r="D185" s="327" t="str">
        <f>IF(ISBLANK(Regressions!D195), " ", Regressions!D195)</f>
        <v xml:space="preserve"> </v>
      </c>
      <c r="E185" s="328" t="e">
        <f>IF(ISNUMBER(Regressions!E195),ROUND(Regressions!E195, 1), NA())</f>
        <v>#N/A</v>
      </c>
      <c r="F185" s="329" t="e">
        <f>IF(ISNUMBER(Regressions!F195),ROUND(Regressions!F195, 1), NA())</f>
        <v>#N/A</v>
      </c>
      <c r="G185" s="330" t="e">
        <f>IF(ISNUMBER(Regressions!G195),ROUND(Regressions!G195, 1), NA())</f>
        <v>#N/A</v>
      </c>
      <c r="H185" s="331" t="e">
        <f>IF(ISNUMBER(Regressions!H195),ROUND(Regressions!H195, 1), NA())</f>
        <v>#N/A</v>
      </c>
      <c r="I185" s="332" t="e">
        <f>IF(ISNUMBER(Regressions!I195),ROUND(Regressions!I195, 1), NA())</f>
        <v>#N/A</v>
      </c>
      <c r="J185" s="333" t="e">
        <f>IF(ISNUMBER(Regressions!K195),ROUND(Regressions!K195, 1), NA())</f>
        <v>#N/A</v>
      </c>
      <c r="K185" s="329" t="e">
        <f>IF(ISNUMBER(Regressions!L195),ROUND(Regressions!L195, 1), NA())</f>
        <v>#N/A</v>
      </c>
      <c r="L185" s="334" t="e">
        <f>IF(ISNUMBER(Regressions!M195),ROUND(Regressions!M195, 1), NA())</f>
        <v>#N/A</v>
      </c>
      <c r="M185" s="331" t="e">
        <f>IF(ISNUMBER(Regressions!N195),ROUND(Regressions!N195, 1), NA())</f>
        <v>#N/A</v>
      </c>
      <c r="N185" s="332" t="e">
        <f>IF(ISNUMBER(Regressions!O195),ROUND(Regressions!O195, 1), NA())</f>
        <v>#N/A</v>
      </c>
      <c r="O185" s="333" t="e">
        <f>IF(ISNUMBER(Regressions!Q195),ROUND(Regressions!Q195, 1), NA())</f>
        <v>#N/A</v>
      </c>
      <c r="P185" s="329" t="e">
        <f>IF(ISNUMBER(Regressions!R195),ROUND(Regressions!R195, 1), NA())</f>
        <v>#N/A</v>
      </c>
      <c r="Q185" s="335" t="e">
        <f>IF(ISNUMBER(Regressions!S195),ROUND(Regressions!S195, 1), NA())</f>
        <v>#N/A</v>
      </c>
      <c r="R185" s="331" t="e">
        <f>IF(ISNUMBER(Regressions!T195),ROUND(Regressions!T195, 1), NA())</f>
        <v>#N/A</v>
      </c>
      <c r="S185" s="332" t="e">
        <f>IF(ISNUMBER(Regressions!U195),ROUND(Regressions!U195, 1), NA())</f>
        <v>#N/A</v>
      </c>
    </row>
    <row r="186" spans="1:19" hidden="1" x14ac:dyDescent="0.2">
      <c r="A186" s="324" t="str">
        <f ca="1">+Introduction!$C$7</f>
        <v>Estonia</v>
      </c>
      <c r="B186" s="325">
        <f>IF(ISBLANK(Regressions!B196), " ", Regressions!B196)</f>
        <v>2027</v>
      </c>
      <c r="C186" s="351" t="str">
        <f ca="1">HLOOKUP(Introduction!$G$4,nametranslations,29,FALSE)</f>
        <v>Secondary</v>
      </c>
      <c r="D186" s="327" t="str">
        <f>IF(ISBLANK(Regressions!D196), " ", Regressions!D196)</f>
        <v xml:space="preserve"> </v>
      </c>
      <c r="E186" s="328" t="e">
        <f>IF(ISNUMBER(Regressions!E196),ROUND(Regressions!E196, 1), NA())</f>
        <v>#N/A</v>
      </c>
      <c r="F186" s="329" t="e">
        <f>IF(ISNUMBER(Regressions!F196),ROUND(Regressions!F196, 1), NA())</f>
        <v>#N/A</v>
      </c>
      <c r="G186" s="330" t="e">
        <f>IF(ISNUMBER(Regressions!G196),ROUND(Regressions!G196, 1), NA())</f>
        <v>#N/A</v>
      </c>
      <c r="H186" s="331" t="e">
        <f>IF(ISNUMBER(Regressions!H196),ROUND(Regressions!H196, 1), NA())</f>
        <v>#N/A</v>
      </c>
      <c r="I186" s="332" t="e">
        <f>IF(ISNUMBER(Regressions!I196),ROUND(Regressions!I196, 1), NA())</f>
        <v>#N/A</v>
      </c>
      <c r="J186" s="333" t="e">
        <f>IF(ISNUMBER(Regressions!K196),ROUND(Regressions!K196, 1), NA())</f>
        <v>#N/A</v>
      </c>
      <c r="K186" s="329" t="e">
        <f>IF(ISNUMBER(Regressions!L196),ROUND(Regressions!L196, 1), NA())</f>
        <v>#N/A</v>
      </c>
      <c r="L186" s="334" t="e">
        <f>IF(ISNUMBER(Regressions!M196),ROUND(Regressions!M196, 1), NA())</f>
        <v>#N/A</v>
      </c>
      <c r="M186" s="331" t="e">
        <f>IF(ISNUMBER(Regressions!N196),ROUND(Regressions!N196, 1), NA())</f>
        <v>#N/A</v>
      </c>
      <c r="N186" s="332" t="e">
        <f>IF(ISNUMBER(Regressions!O196),ROUND(Regressions!O196, 1), NA())</f>
        <v>#N/A</v>
      </c>
      <c r="O186" s="333" t="e">
        <f>IF(ISNUMBER(Regressions!Q196),ROUND(Regressions!Q196, 1), NA())</f>
        <v>#N/A</v>
      </c>
      <c r="P186" s="329" t="e">
        <f>IF(ISNUMBER(Regressions!R196),ROUND(Regressions!R196, 1), NA())</f>
        <v>#N/A</v>
      </c>
      <c r="Q186" s="335" t="e">
        <f>IF(ISNUMBER(Regressions!S196),ROUND(Regressions!S196, 1), NA())</f>
        <v>#N/A</v>
      </c>
      <c r="R186" s="331" t="e">
        <f>IF(ISNUMBER(Regressions!T196),ROUND(Regressions!T196, 1), NA())</f>
        <v>#N/A</v>
      </c>
      <c r="S186" s="332" t="e">
        <f>IF(ISNUMBER(Regressions!U196),ROUND(Regressions!U196, 1), NA())</f>
        <v>#N/A</v>
      </c>
    </row>
    <row r="187" spans="1:19" hidden="1" x14ac:dyDescent="0.2">
      <c r="A187" s="324" t="str">
        <f ca="1">+Introduction!$C$7</f>
        <v>Estonia</v>
      </c>
      <c r="B187" s="325">
        <f>IF(ISBLANK(Regressions!B197), " ", Regressions!B197)</f>
        <v>2028</v>
      </c>
      <c r="C187" s="351" t="str">
        <f ca="1">HLOOKUP(Introduction!$G$4,nametranslations,29,FALSE)</f>
        <v>Secondary</v>
      </c>
      <c r="D187" s="327" t="str">
        <f>IF(ISBLANK(Regressions!D197), " ", Regressions!D197)</f>
        <v xml:space="preserve"> </v>
      </c>
      <c r="E187" s="328" t="e">
        <f>IF(ISNUMBER(Regressions!E197),ROUND(Regressions!E197, 1), NA())</f>
        <v>#N/A</v>
      </c>
      <c r="F187" s="329" t="e">
        <f>IF(ISNUMBER(Regressions!F197),ROUND(Regressions!F197, 1), NA())</f>
        <v>#N/A</v>
      </c>
      <c r="G187" s="330" t="e">
        <f>IF(ISNUMBER(Regressions!G197),ROUND(Regressions!G197, 1), NA())</f>
        <v>#N/A</v>
      </c>
      <c r="H187" s="331" t="e">
        <f>IF(ISNUMBER(Regressions!H197),ROUND(Regressions!H197, 1), NA())</f>
        <v>#N/A</v>
      </c>
      <c r="I187" s="332" t="e">
        <f>IF(ISNUMBER(Regressions!I197),ROUND(Regressions!I197, 1), NA())</f>
        <v>#N/A</v>
      </c>
      <c r="J187" s="333" t="e">
        <f>IF(ISNUMBER(Regressions!K197),ROUND(Regressions!K197, 1), NA())</f>
        <v>#N/A</v>
      </c>
      <c r="K187" s="329" t="e">
        <f>IF(ISNUMBER(Regressions!L197),ROUND(Regressions!L197, 1), NA())</f>
        <v>#N/A</v>
      </c>
      <c r="L187" s="334" t="e">
        <f>IF(ISNUMBER(Regressions!M197),ROUND(Regressions!M197, 1), NA())</f>
        <v>#N/A</v>
      </c>
      <c r="M187" s="331" t="e">
        <f>IF(ISNUMBER(Regressions!N197),ROUND(Regressions!N197, 1), NA())</f>
        <v>#N/A</v>
      </c>
      <c r="N187" s="332" t="e">
        <f>IF(ISNUMBER(Regressions!O197),ROUND(Regressions!O197, 1), NA())</f>
        <v>#N/A</v>
      </c>
      <c r="O187" s="333" t="e">
        <f>IF(ISNUMBER(Regressions!Q197),ROUND(Regressions!Q197, 1), NA())</f>
        <v>#N/A</v>
      </c>
      <c r="P187" s="329" t="e">
        <f>IF(ISNUMBER(Regressions!R197),ROUND(Regressions!R197, 1), NA())</f>
        <v>#N/A</v>
      </c>
      <c r="Q187" s="335" t="e">
        <f>IF(ISNUMBER(Regressions!S197),ROUND(Regressions!S197, 1), NA())</f>
        <v>#N/A</v>
      </c>
      <c r="R187" s="331" t="e">
        <f>IF(ISNUMBER(Regressions!T197),ROUND(Regressions!T197, 1), NA())</f>
        <v>#N/A</v>
      </c>
      <c r="S187" s="332" t="e">
        <f>IF(ISNUMBER(Regressions!U197),ROUND(Regressions!U197, 1), NA())</f>
        <v>#N/A</v>
      </c>
    </row>
    <row r="188" spans="1:19" hidden="1" x14ac:dyDescent="0.2">
      <c r="A188" s="324" t="str">
        <f ca="1">+Introduction!$C$7</f>
        <v>Estonia</v>
      </c>
      <c r="B188" s="325">
        <f>IF(ISBLANK(Regressions!B198), " ", Regressions!B198)</f>
        <v>2029</v>
      </c>
      <c r="C188" s="351" t="str">
        <f ca="1">HLOOKUP(Introduction!$G$4,nametranslations,29,FALSE)</f>
        <v>Secondary</v>
      </c>
      <c r="D188" s="327" t="str">
        <f>IF(ISBLANK(Regressions!D198), " ", Regressions!D198)</f>
        <v xml:space="preserve"> </v>
      </c>
      <c r="E188" s="328" t="e">
        <f>IF(ISNUMBER(Regressions!E198),ROUND(Regressions!E198, 1), NA())</f>
        <v>#N/A</v>
      </c>
      <c r="F188" s="329" t="e">
        <f>IF(ISNUMBER(Regressions!F198),ROUND(Regressions!F198, 1), NA())</f>
        <v>#N/A</v>
      </c>
      <c r="G188" s="330" t="e">
        <f>IF(ISNUMBER(Regressions!G198),ROUND(Regressions!G198, 1), NA())</f>
        <v>#N/A</v>
      </c>
      <c r="H188" s="331" t="e">
        <f>IF(ISNUMBER(Regressions!H198),ROUND(Regressions!H198, 1), NA())</f>
        <v>#N/A</v>
      </c>
      <c r="I188" s="332" t="e">
        <f>IF(ISNUMBER(Regressions!I198),ROUND(Regressions!I198, 1), NA())</f>
        <v>#N/A</v>
      </c>
      <c r="J188" s="333" t="e">
        <f>IF(ISNUMBER(Regressions!K198),ROUND(Regressions!K198, 1), NA())</f>
        <v>#N/A</v>
      </c>
      <c r="K188" s="329" t="e">
        <f>IF(ISNUMBER(Regressions!L198),ROUND(Regressions!L198, 1), NA())</f>
        <v>#N/A</v>
      </c>
      <c r="L188" s="334" t="e">
        <f>IF(ISNUMBER(Regressions!M198),ROUND(Regressions!M198, 1), NA())</f>
        <v>#N/A</v>
      </c>
      <c r="M188" s="331" t="e">
        <f>IF(ISNUMBER(Regressions!N198),ROUND(Regressions!N198, 1), NA())</f>
        <v>#N/A</v>
      </c>
      <c r="N188" s="332" t="e">
        <f>IF(ISNUMBER(Regressions!O198),ROUND(Regressions!O198, 1), NA())</f>
        <v>#N/A</v>
      </c>
      <c r="O188" s="333" t="e">
        <f>IF(ISNUMBER(Regressions!Q198),ROUND(Regressions!Q198, 1), NA())</f>
        <v>#N/A</v>
      </c>
      <c r="P188" s="329" t="e">
        <f>IF(ISNUMBER(Regressions!R198),ROUND(Regressions!R198, 1), NA())</f>
        <v>#N/A</v>
      </c>
      <c r="Q188" s="335" t="e">
        <f>IF(ISNUMBER(Regressions!S198),ROUND(Regressions!S198, 1), NA())</f>
        <v>#N/A</v>
      </c>
      <c r="R188" s="331" t="e">
        <f>IF(ISNUMBER(Regressions!T198),ROUND(Regressions!T198, 1), NA())</f>
        <v>#N/A</v>
      </c>
      <c r="S188" s="332" t="e">
        <f>IF(ISNUMBER(Regressions!U198),ROUND(Regressions!U198, 1), NA())</f>
        <v>#N/A</v>
      </c>
    </row>
    <row r="189" spans="1:19" hidden="1" x14ac:dyDescent="0.2">
      <c r="A189" s="324" t="str">
        <f ca="1">+Introduction!$C$7</f>
        <v>Estonia</v>
      </c>
      <c r="B189" s="325">
        <f>IF(ISBLANK(Regressions!B199), " ", Regressions!B199)</f>
        <v>2030</v>
      </c>
      <c r="C189" s="351" t="str">
        <f ca="1">HLOOKUP(Introduction!$G$4,nametranslations,29,FALSE)</f>
        <v>Secondary</v>
      </c>
      <c r="D189" s="327" t="str">
        <f>IF(ISBLANK(Regressions!D199), " ", Regressions!D199)</f>
        <v xml:space="preserve"> </v>
      </c>
      <c r="E189" s="328" t="e">
        <f>IF(ISNUMBER(Regressions!E199),ROUND(Regressions!E199, 1), NA())</f>
        <v>#N/A</v>
      </c>
      <c r="F189" s="329" t="e">
        <f>IF(ISNUMBER(Regressions!F199),ROUND(Regressions!F199, 1), NA())</f>
        <v>#N/A</v>
      </c>
      <c r="G189" s="330" t="e">
        <f>IF(ISNUMBER(Regressions!G199),ROUND(Regressions!G199, 1), NA())</f>
        <v>#N/A</v>
      </c>
      <c r="H189" s="331" t="e">
        <f>IF(ISNUMBER(Regressions!H199),ROUND(Regressions!H199, 1), NA())</f>
        <v>#N/A</v>
      </c>
      <c r="I189" s="332" t="e">
        <f>IF(ISNUMBER(Regressions!I199),ROUND(Regressions!I199, 1), NA())</f>
        <v>#N/A</v>
      </c>
      <c r="J189" s="333" t="e">
        <f>IF(ISNUMBER(Regressions!K199),ROUND(Regressions!K199, 1), NA())</f>
        <v>#N/A</v>
      </c>
      <c r="K189" s="329" t="e">
        <f>IF(ISNUMBER(Regressions!L199),ROUND(Regressions!L199, 1), NA())</f>
        <v>#N/A</v>
      </c>
      <c r="L189" s="334" t="e">
        <f>IF(ISNUMBER(Regressions!M199),ROUND(Regressions!M199, 1), NA())</f>
        <v>#N/A</v>
      </c>
      <c r="M189" s="331" t="e">
        <f>IF(ISNUMBER(Regressions!N199),ROUND(Regressions!N199, 1), NA())</f>
        <v>#N/A</v>
      </c>
      <c r="N189" s="332" t="e">
        <f>IF(ISNUMBER(Regressions!O199),ROUND(Regressions!O199, 1), NA())</f>
        <v>#N/A</v>
      </c>
      <c r="O189" s="333" t="e">
        <f>IF(ISNUMBER(Regressions!Q199),ROUND(Regressions!Q199, 1), NA())</f>
        <v>#N/A</v>
      </c>
      <c r="P189" s="329" t="e">
        <f>IF(ISNUMBER(Regressions!R199),ROUND(Regressions!R199, 1), NA())</f>
        <v>#N/A</v>
      </c>
      <c r="Q189" s="335" t="e">
        <f>IF(ISNUMBER(Regressions!S199),ROUND(Regressions!S199, 1), NA())</f>
        <v>#N/A</v>
      </c>
      <c r="R189" s="331" t="e">
        <f>IF(ISNUMBER(Regressions!T199),ROUND(Regressions!T199, 1), NA())</f>
        <v>#N/A</v>
      </c>
      <c r="S189" s="332" t="e">
        <f>IF(ISNUMBER(Regressions!U199),ROUND(Regressions!U199, 1), NA())</f>
        <v>#N/A</v>
      </c>
    </row>
    <row r="211" spans="5:13" x14ac:dyDescent="0.2">
      <c r="E211" s="355"/>
      <c r="G211" s="301"/>
      <c r="K211" s="356"/>
      <c r="M211" s="356"/>
    </row>
    <row r="214" spans="5:13" hidden="1" x14ac:dyDescent="0.2"/>
    <row r="215" spans="5:13" hidden="1" x14ac:dyDescent="0.2"/>
    <row r="216" spans="5:13" hidden="1" x14ac:dyDescent="0.2"/>
    <row r="217" spans="5:13" hidden="1" x14ac:dyDescent="0.2"/>
    <row r="218" spans="5:13" hidden="1" x14ac:dyDescent="0.2"/>
    <row r="219" spans="5:13" hidden="1" x14ac:dyDescent="0.2"/>
    <row r="220" spans="5:13" hidden="1"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E0818-0C1A-4173-AC74-2E5EE9C8D87D}">
  <sheetPr codeName="Sheet7">
    <tabColor rgb="FFEAEAEA"/>
  </sheetPr>
  <dimension ref="A1:EF635"/>
  <sheetViews>
    <sheetView showGridLines="0" zoomScale="90" zoomScaleNormal="90" workbookViewId="0">
      <pane xSplit="3" ySplit="5" topLeftCell="AS6" activePane="bottomRight" state="frozen"/>
      <selection activeCell="A21" sqref="A21"/>
      <selection pane="topRight" activeCell="A21" sqref="A21"/>
      <selection pane="bottomLeft" activeCell="A21" sqref="A21"/>
      <selection pane="bottomRight"/>
    </sheetView>
  </sheetViews>
  <sheetFormatPr defaultColWidth="9" defaultRowHeight="12.75" x14ac:dyDescent="0.2"/>
  <cols>
    <col min="1" max="1" width="16.25" style="187" customWidth="1"/>
    <col min="2" max="2" width="13.625" style="187" customWidth="1"/>
    <col min="3" max="3" width="5" style="187" customWidth="1"/>
    <col min="4" max="21" width="3.875" style="187" customWidth="1"/>
    <col min="22" max="25" width="3.875" style="267" customWidth="1"/>
    <col min="26" max="26" width="6.5" style="267" customWidth="1"/>
    <col min="27" max="30" width="3.875" style="267" customWidth="1"/>
    <col min="31" max="31" width="6.5" style="267" customWidth="1"/>
    <col min="32" max="35" width="3.875" style="267" customWidth="1"/>
    <col min="36" max="36" width="6.5" style="267" customWidth="1"/>
    <col min="37" max="40" width="3.875" style="267" customWidth="1"/>
    <col min="41" max="41" width="6.5" style="267" customWidth="1"/>
    <col min="42" max="45" width="3.875" style="267" customWidth="1"/>
    <col min="46" max="46" width="6.5" style="267" customWidth="1"/>
    <col min="47" max="50" width="3.875" style="267" customWidth="1"/>
    <col min="51" max="51" width="6.5" style="267" customWidth="1"/>
    <col min="52" max="52" width="3.875" style="268" customWidth="1"/>
    <col min="53" max="53" width="6.5" style="369" customWidth="1"/>
    <col min="54" max="55" width="3.875" style="268" customWidth="1"/>
    <col min="56" max="56" width="6.5" style="268" customWidth="1"/>
    <col min="57" max="58" width="3.875" style="268" customWidth="1"/>
    <col min="59" max="59" width="6.5" style="268" customWidth="1"/>
    <col min="60" max="60" width="3.875" style="268" customWidth="1"/>
    <col min="61" max="61" width="6.125" style="268" customWidth="1"/>
    <col min="62" max="62" width="6.5" style="268" customWidth="1"/>
    <col min="63" max="63" width="8.875" style="268" customWidth="1"/>
    <col min="64" max="64" width="3.875" style="268" customWidth="1"/>
    <col min="65" max="65" width="6.5" style="268" customWidth="1"/>
    <col min="66" max="67" width="3.875" style="268" customWidth="1"/>
    <col min="68" max="68" width="6.5" style="268" customWidth="1"/>
    <col min="69" max="69" width="3.875" style="268" customWidth="1"/>
    <col min="70" max="70" width="9" style="187" customWidth="1"/>
    <col min="71" max="136" width="3.875" style="187" hidden="1" customWidth="1"/>
    <col min="137" max="137" width="9" style="187" customWidth="1"/>
    <col min="138" max="16384" width="9" style="187"/>
  </cols>
  <sheetData>
    <row r="1" spans="1:136" ht="18" x14ac:dyDescent="0.25">
      <c r="A1" s="269" t="str">
        <f ca="1">HLOOKUP(Introduction!$G$4,nametranslations,83,FALSE)</f>
        <v>Summary of data from national surveys and censuses</v>
      </c>
      <c r="B1" s="270"/>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82"/>
      <c r="BB1" s="270"/>
      <c r="BC1" s="270"/>
      <c r="BD1" s="270"/>
      <c r="BE1" s="270"/>
      <c r="BF1" s="270"/>
      <c r="BG1" s="270"/>
      <c r="BH1" s="270"/>
      <c r="BI1" s="270"/>
      <c r="BJ1" s="270"/>
      <c r="BK1" s="270"/>
      <c r="BL1" s="270"/>
      <c r="BM1" s="270"/>
      <c r="BN1" s="270"/>
      <c r="BO1" s="270"/>
      <c r="BP1" s="270"/>
      <c r="BQ1" s="270"/>
      <c r="BR1" s="270"/>
      <c r="BS1" s="270"/>
    </row>
    <row r="2" spans="1:136" ht="15.75" x14ac:dyDescent="0.25">
      <c r="A2" s="271" t="str">
        <f ca="1">HLOOKUP(Introduction!$G$4,nametranslations,84,FALSE)</f>
        <v>[values in square brackets not used]</v>
      </c>
      <c r="B2" s="271"/>
      <c r="C2" s="271"/>
      <c r="D2" s="272" t="str">
        <f ca="1">HLOOKUP(Introduction!$G$4,nametranslations,85,FALSE)</f>
        <v>Drinking Water</v>
      </c>
      <c r="E2" s="270"/>
      <c r="F2" s="270"/>
      <c r="G2" s="273"/>
      <c r="H2" s="270"/>
      <c r="I2" s="270"/>
      <c r="J2" s="273"/>
      <c r="K2" s="274"/>
      <c r="L2" s="274"/>
      <c r="M2" s="273"/>
      <c r="N2" s="274"/>
      <c r="O2" s="274"/>
      <c r="P2" s="273"/>
      <c r="Q2" s="274"/>
      <c r="R2" s="274"/>
      <c r="S2" s="273"/>
      <c r="T2" s="274"/>
      <c r="U2" s="274"/>
      <c r="V2" s="275" t="str">
        <f ca="1">HLOOKUP(Introduction!$G$4,nametranslations,86,FALSE)</f>
        <v>Sanitation</v>
      </c>
      <c r="W2" s="186"/>
      <c r="X2" s="274"/>
      <c r="Y2" s="274"/>
      <c r="Z2" s="274"/>
      <c r="AA2" s="276"/>
      <c r="AB2" s="274"/>
      <c r="AC2" s="274"/>
      <c r="AD2" s="274"/>
      <c r="AE2" s="274"/>
      <c r="AF2" s="276"/>
      <c r="AG2" s="274"/>
      <c r="AH2" s="274"/>
      <c r="AI2" s="274"/>
      <c r="AJ2" s="274"/>
      <c r="AK2" s="276"/>
      <c r="AL2" s="274"/>
      <c r="AM2" s="274"/>
      <c r="AN2" s="274"/>
      <c r="AO2" s="274"/>
      <c r="AP2" s="276"/>
      <c r="AQ2" s="274"/>
      <c r="AR2" s="274"/>
      <c r="AS2" s="274"/>
      <c r="AT2" s="274"/>
      <c r="AU2" s="276"/>
      <c r="AV2" s="274"/>
      <c r="AW2" s="274"/>
      <c r="AX2" s="274"/>
      <c r="AY2" s="274"/>
      <c r="AZ2" s="277" t="str">
        <f ca="1">HLOOKUP(Introduction!$G$4,nametranslations,87,FALSE)</f>
        <v>Hygiene</v>
      </c>
      <c r="BA2" s="278"/>
      <c r="BB2" s="279"/>
      <c r="BC2" s="279"/>
      <c r="BD2" s="280"/>
      <c r="BE2" s="280"/>
      <c r="BF2" s="280"/>
      <c r="BG2" s="280"/>
      <c r="BH2" s="280"/>
      <c r="BI2" s="280"/>
      <c r="BJ2" s="280"/>
      <c r="BK2" s="280"/>
      <c r="BL2" s="280"/>
      <c r="BM2" s="280"/>
      <c r="BN2" s="280"/>
      <c r="BO2" s="280"/>
      <c r="BP2" s="280"/>
      <c r="BQ2" s="280"/>
      <c r="BS2" s="272" t="str">
        <f ca="1">HLOOKUP(Introduction!$G$4,nametranslations,85,FALSE)</f>
        <v>Drinking Water</v>
      </c>
      <c r="CK2" s="275" t="str">
        <f ca="1">HLOOKUP(Introduction!$G$4,nametranslations,86,FALSE)</f>
        <v>Sanitation</v>
      </c>
      <c r="DO2" s="277" t="str">
        <f ca="1">HLOOKUP(Introduction!$G$4,nametranslations,87,FALSE)</f>
        <v>Hygiene</v>
      </c>
    </row>
    <row r="3" spans="1:136" ht="14.25" x14ac:dyDescent="0.2">
      <c r="A3" s="281"/>
      <c r="B3" s="270"/>
      <c r="C3" s="270"/>
      <c r="D3" s="270" t="str">
        <f>+Key!$I$26</f>
        <v>Total</v>
      </c>
      <c r="E3" s="270"/>
      <c r="F3" s="270"/>
      <c r="G3" s="270" t="str">
        <f ca="1">+Key!$I$28</f>
        <v>Urban</v>
      </c>
      <c r="I3" s="270"/>
      <c r="J3" s="270" t="str">
        <f ca="1">+Key!$I$27</f>
        <v>Rural</v>
      </c>
      <c r="L3" s="270"/>
      <c r="M3" s="270" t="str">
        <f ca="1">+Key!$I$29</f>
        <v>Pre-primary</v>
      </c>
      <c r="O3" s="270"/>
      <c r="P3" s="270" t="str">
        <f ca="1">+Key!$I$30</f>
        <v>Primary</v>
      </c>
      <c r="Q3" s="270"/>
      <c r="R3" s="270"/>
      <c r="S3" s="270" t="str">
        <f ca="1">+Key!$I$31</f>
        <v>Secondary</v>
      </c>
      <c r="U3" s="270"/>
      <c r="V3" s="270" t="str">
        <f>+Key!$I$26</f>
        <v>Total</v>
      </c>
      <c r="W3" s="270"/>
      <c r="X3" s="270"/>
      <c r="Y3" s="270"/>
      <c r="Z3" s="187"/>
      <c r="AA3" s="270" t="str">
        <f ca="1">+Key!$I$28</f>
        <v>Urban</v>
      </c>
      <c r="AB3" s="270"/>
      <c r="AC3" s="187"/>
      <c r="AD3" s="270"/>
      <c r="AE3" s="270"/>
      <c r="AF3" s="270" t="str">
        <f ca="1">+Key!$I$27</f>
        <v>Rural</v>
      </c>
      <c r="AG3" s="270"/>
      <c r="AH3" s="270"/>
      <c r="AI3" s="270"/>
      <c r="AJ3" s="270"/>
      <c r="AK3" s="270" t="str">
        <f ca="1">+Key!$I$29</f>
        <v>Pre-primary</v>
      </c>
      <c r="AL3" s="270"/>
      <c r="AM3" s="270"/>
      <c r="AN3" s="270"/>
      <c r="AO3" s="270"/>
      <c r="AP3" s="270" t="str">
        <f ca="1">+Key!$I$30</f>
        <v>Primary</v>
      </c>
      <c r="AQ3" s="270"/>
      <c r="AR3" s="270"/>
      <c r="AS3" s="270"/>
      <c r="AT3" s="270"/>
      <c r="AU3" s="270" t="str">
        <f ca="1">+Key!$I$31</f>
        <v>Secondary</v>
      </c>
      <c r="AV3" s="270"/>
      <c r="AW3" s="270"/>
      <c r="AX3" s="270"/>
      <c r="AY3" s="270"/>
      <c r="AZ3" s="270" t="str">
        <f>+Key!$I$26</f>
        <v>Total</v>
      </c>
      <c r="BA3" s="282"/>
      <c r="BB3" s="270"/>
      <c r="BC3" s="270" t="str">
        <f ca="1">+Key!$I$28</f>
        <v>Urban</v>
      </c>
      <c r="BD3" s="187"/>
      <c r="BE3" s="270"/>
      <c r="BF3" s="270" t="str">
        <f ca="1">+Key!$I$27</f>
        <v>Rural</v>
      </c>
      <c r="BG3" s="187"/>
      <c r="BH3" s="270"/>
      <c r="BI3" s="270" t="str">
        <f ca="1">+Key!$I$29</f>
        <v>Pre-primary</v>
      </c>
      <c r="BJ3" s="187"/>
      <c r="BK3" s="270"/>
      <c r="BL3" s="270" t="str">
        <f ca="1">+Key!$I$30</f>
        <v>Primary</v>
      </c>
      <c r="BM3" s="270"/>
      <c r="BN3" s="270"/>
      <c r="BO3" s="270" t="str">
        <f ca="1">+Key!$I$31</f>
        <v>Secondary</v>
      </c>
      <c r="BP3" s="186"/>
      <c r="BQ3" s="270"/>
      <c r="BS3" s="270" t="str">
        <f>+Key!$I$26</f>
        <v>Total</v>
      </c>
      <c r="BT3" s="270"/>
      <c r="BU3" s="270"/>
      <c r="BV3" s="270" t="str">
        <f ca="1">+Key!$I$28</f>
        <v>Urban</v>
      </c>
      <c r="BX3" s="270"/>
      <c r="BY3" s="270" t="str">
        <f ca="1">+Key!$I$27</f>
        <v>Rural</v>
      </c>
      <c r="CA3" s="270"/>
      <c r="CB3" s="270" t="str">
        <f ca="1">+Key!$I$29</f>
        <v>Pre-primary</v>
      </c>
      <c r="CD3" s="270"/>
      <c r="CE3" s="270" t="str">
        <f ca="1">+Key!$I$30</f>
        <v>Primary</v>
      </c>
      <c r="CF3" s="270"/>
      <c r="CG3" s="270"/>
      <c r="CH3" s="270" t="str">
        <f ca="1">+Key!$I$31</f>
        <v>Secondary</v>
      </c>
      <c r="CJ3" s="270"/>
      <c r="CK3" s="270" t="str">
        <f>+Key!$I$26</f>
        <v>Total</v>
      </c>
      <c r="CL3" s="270"/>
      <c r="CM3" s="270"/>
      <c r="CN3" s="270"/>
      <c r="CP3" s="270" t="str">
        <f ca="1">+Key!$I$28</f>
        <v>Urban</v>
      </c>
      <c r="CQ3" s="270"/>
      <c r="CS3" s="270"/>
      <c r="CT3" s="270"/>
      <c r="CU3" s="270" t="str">
        <f ca="1">+Key!$I$27</f>
        <v>Rural</v>
      </c>
      <c r="CV3" s="270"/>
      <c r="CW3" s="270"/>
      <c r="CX3" s="270"/>
      <c r="CY3" s="270"/>
      <c r="CZ3" s="270" t="str">
        <f ca="1">+Key!$I$29</f>
        <v>Pre-primary</v>
      </c>
      <c r="DA3" s="270"/>
      <c r="DB3" s="270"/>
      <c r="DC3" s="270"/>
      <c r="DD3" s="270"/>
      <c r="DE3" s="270" t="str">
        <f ca="1">+Key!$I$30</f>
        <v>Primary</v>
      </c>
      <c r="DF3" s="270"/>
      <c r="DG3" s="270"/>
      <c r="DH3" s="270"/>
      <c r="DI3" s="270"/>
      <c r="DJ3" s="270" t="s">
        <v>18</v>
      </c>
      <c r="DK3" s="270"/>
      <c r="DL3" s="270"/>
      <c r="DM3" s="270"/>
      <c r="DN3" s="270"/>
      <c r="DO3" s="270" t="str">
        <f>+Key!$I$26</f>
        <v>Total</v>
      </c>
      <c r="DP3" s="282"/>
      <c r="DQ3" s="270"/>
      <c r="DR3" s="270" t="str">
        <f ca="1">+Key!$I$28</f>
        <v>Urban</v>
      </c>
      <c r="DT3" s="270"/>
      <c r="DU3" s="270" t="str">
        <f ca="1">+Key!$I$27</f>
        <v>Rural</v>
      </c>
      <c r="DW3" s="270"/>
      <c r="DX3" s="270" t="str">
        <f ca="1">+Key!$I$29</f>
        <v>Pre-primary</v>
      </c>
      <c r="DZ3" s="270"/>
      <c r="EA3" s="270" t="str">
        <f ca="1">+Key!$I$30</f>
        <v>Primary</v>
      </c>
      <c r="EB3" s="270"/>
      <c r="EC3" s="270"/>
      <c r="ED3" s="270" t="str">
        <f ca="1">+Key!$I$31</f>
        <v>Secondary</v>
      </c>
      <c r="EE3" s="186"/>
      <c r="EF3" s="270"/>
    </row>
    <row r="4" spans="1:136" s="366" customFormat="1" ht="160.5" customHeight="1" x14ac:dyDescent="0.2">
      <c r="A4" s="283" t="str">
        <f ca="1">HLOOKUP(Introduction!$G$4,nametranslations,89,FALSE)</f>
        <v>Source</v>
      </c>
      <c r="B4" s="283" t="str">
        <f ca="1">HLOOKUP(Introduction!$G$4,nametranslations,88,FALSE)</f>
        <v>Type</v>
      </c>
      <c r="C4" s="283" t="str">
        <f ca="1">HLOOKUP(Introduction!$G$4,nametranslations,72,FALSE)</f>
        <v>Year</v>
      </c>
      <c r="D4" s="284" t="str">
        <f ca="1">HLOOKUP(Introduction!$G$4,nametranslations,74,FALSE)</f>
        <v>Facility</v>
      </c>
      <c r="E4" s="361" t="str">
        <f ca="1">HLOOKUP(Introduction!$G$4,nametranslations,75,FALSE)</f>
        <v>Improved</v>
      </c>
      <c r="F4" s="362" t="str">
        <f ca="1">HLOOKUP(Introduction!$G$4,nametranslations,76,FALSE)</f>
        <v>Basic (improved &amp; available)</v>
      </c>
      <c r="G4" s="284" t="str">
        <f ca="1">HLOOKUP(Introduction!$G$4,nametranslations,74,FALSE)</f>
        <v>Facility</v>
      </c>
      <c r="H4" s="361" t="str">
        <f ca="1">HLOOKUP(Introduction!$G$4,nametranslations,75,FALSE)</f>
        <v>Improved</v>
      </c>
      <c r="I4" s="362" t="str">
        <f ca="1">HLOOKUP(Introduction!$G$4,nametranslations,76,FALSE)</f>
        <v>Basic (improved &amp; available)</v>
      </c>
      <c r="J4" s="284" t="str">
        <f ca="1">HLOOKUP(Introduction!$G$4,nametranslations,74,FALSE)</f>
        <v>Facility</v>
      </c>
      <c r="K4" s="361" t="str">
        <f ca="1">HLOOKUP(Introduction!$G$4,nametranslations,75,FALSE)</f>
        <v>Improved</v>
      </c>
      <c r="L4" s="362" t="str">
        <f ca="1">HLOOKUP(Introduction!$G$4,nametranslations,76,FALSE)</f>
        <v>Basic (improved &amp; available)</v>
      </c>
      <c r="M4" s="284" t="str">
        <f ca="1">HLOOKUP(Introduction!$G$4,nametranslations,74,FALSE)</f>
        <v>Facility</v>
      </c>
      <c r="N4" s="361" t="str">
        <f ca="1">HLOOKUP(Introduction!$G$4,nametranslations,75,FALSE)</f>
        <v>Improved</v>
      </c>
      <c r="O4" s="362" t="str">
        <f ca="1">HLOOKUP(Introduction!$G$4,nametranslations,76,FALSE)</f>
        <v>Basic (improved &amp; available)</v>
      </c>
      <c r="P4" s="284" t="str">
        <f ca="1">HLOOKUP(Introduction!$G$4,nametranslations,74,FALSE)</f>
        <v>Facility</v>
      </c>
      <c r="Q4" s="361" t="str">
        <f ca="1">HLOOKUP(Introduction!$G$4,nametranslations,75,FALSE)</f>
        <v>Improved</v>
      </c>
      <c r="R4" s="362" t="str">
        <f ca="1">HLOOKUP(Introduction!$G$4,nametranslations,76,FALSE)</f>
        <v>Basic (improved &amp; available)</v>
      </c>
      <c r="S4" s="284" t="str">
        <f ca="1">HLOOKUP(Introduction!$G$4,nametranslations,74,FALSE)</f>
        <v>Facility</v>
      </c>
      <c r="T4" s="361" t="str">
        <f ca="1">HLOOKUP(Introduction!$G$4,nametranslations,75,FALSE)</f>
        <v>Improved</v>
      </c>
      <c r="U4" s="362" t="str">
        <f ca="1">HLOOKUP(Introduction!$G$4,nametranslations,76,FALSE)</f>
        <v>Basic (improved &amp; available)</v>
      </c>
      <c r="V4" s="288" t="str">
        <f ca="1">HLOOKUP(Introduction!$G$4,nametranslations,74,FALSE)</f>
        <v>Facility</v>
      </c>
      <c r="W4" s="289" t="str">
        <f ca="1">HLOOKUP(Introduction!$G$4,nametranslations,75,FALSE)</f>
        <v>Improved</v>
      </c>
      <c r="X4" s="363" t="str">
        <f ca="1">HLOOKUP(Introduction!$G$4,nametranslations,90,FALSE)</f>
        <v>Improved &amp; usable</v>
      </c>
      <c r="Y4" s="363" t="str">
        <f ca="1">HLOOKUP(Introduction!$G$4,nametranslations,91,FALSE)</f>
        <v>Improved &amp; single-sex</v>
      </c>
      <c r="Z4" s="364" t="str">
        <f ca="1">HLOOKUP(Introduction!$G$4,nametranslations,79,FALSE)</f>
        <v>Basic
(improved, usable &amp; single-sex)</v>
      </c>
      <c r="AA4" s="288" t="str">
        <f ca="1">HLOOKUP(Introduction!$G$4,nametranslations,74,FALSE)</f>
        <v>Facility</v>
      </c>
      <c r="AB4" s="289" t="str">
        <f ca="1">HLOOKUP(Introduction!$G$4,nametranslations,75,FALSE)</f>
        <v>Improved</v>
      </c>
      <c r="AC4" s="363" t="str">
        <f ca="1">HLOOKUP(Introduction!$G$4,nametranslations,90,FALSE)</f>
        <v>Improved &amp; usable</v>
      </c>
      <c r="AD4" s="363" t="str">
        <f ca="1">HLOOKUP(Introduction!$G$4,nametranslations,91,FALSE)</f>
        <v>Improved &amp; single-sex</v>
      </c>
      <c r="AE4" s="364" t="str">
        <f ca="1">HLOOKUP(Introduction!$G$4,nametranslations,79,FALSE)</f>
        <v>Basic
(improved, usable &amp; single-sex)</v>
      </c>
      <c r="AF4" s="288" t="str">
        <f ca="1">HLOOKUP(Introduction!$G$4,nametranslations,74,FALSE)</f>
        <v>Facility</v>
      </c>
      <c r="AG4" s="289" t="str">
        <f ca="1">HLOOKUP(Introduction!$G$4,nametranslations,75,FALSE)</f>
        <v>Improved</v>
      </c>
      <c r="AH4" s="363" t="str">
        <f ca="1">HLOOKUP(Introduction!$G$4,nametranslations,90,FALSE)</f>
        <v>Improved &amp; usable</v>
      </c>
      <c r="AI4" s="363" t="str">
        <f ca="1">HLOOKUP(Introduction!$G$4,nametranslations,91,FALSE)</f>
        <v>Improved &amp; single-sex</v>
      </c>
      <c r="AJ4" s="364" t="str">
        <f ca="1">HLOOKUP(Introduction!$G$4,nametranslations,79,FALSE)</f>
        <v>Basic
(improved, usable &amp; single-sex)</v>
      </c>
      <c r="AK4" s="288" t="str">
        <f ca="1">HLOOKUP(Introduction!$G$4,nametranslations,74,FALSE)</f>
        <v>Facility</v>
      </c>
      <c r="AL4" s="289" t="str">
        <f ca="1">HLOOKUP(Introduction!$G$4,nametranslations,75,FALSE)</f>
        <v>Improved</v>
      </c>
      <c r="AM4" s="363" t="str">
        <f ca="1">HLOOKUP(Introduction!$G$4,nametranslations,90,FALSE)</f>
        <v>Improved &amp; usable</v>
      </c>
      <c r="AN4" s="363" t="str">
        <f ca="1">HLOOKUP(Introduction!$G$4,nametranslations,91,FALSE)</f>
        <v>Improved &amp; single-sex</v>
      </c>
      <c r="AO4" s="364" t="str">
        <f ca="1">HLOOKUP(Introduction!$G$4,nametranslations,79,FALSE)</f>
        <v>Basic
(improved, usable &amp; single-sex)</v>
      </c>
      <c r="AP4" s="288" t="str">
        <f ca="1">HLOOKUP(Introduction!$G$4,nametranslations,74,FALSE)</f>
        <v>Facility</v>
      </c>
      <c r="AQ4" s="289" t="str">
        <f ca="1">HLOOKUP(Introduction!$G$4,nametranslations,75,FALSE)</f>
        <v>Improved</v>
      </c>
      <c r="AR4" s="363" t="str">
        <f ca="1">HLOOKUP(Introduction!$G$4,nametranslations,90,FALSE)</f>
        <v>Improved &amp; usable</v>
      </c>
      <c r="AS4" s="363" t="str">
        <f ca="1">HLOOKUP(Introduction!$G$4,nametranslations,91,FALSE)</f>
        <v>Improved &amp; single-sex</v>
      </c>
      <c r="AT4" s="364" t="str">
        <f ca="1">HLOOKUP(Introduction!$G$4,nametranslations,79,FALSE)</f>
        <v>Basic
(improved, usable &amp; single-sex)</v>
      </c>
      <c r="AU4" s="288" t="str">
        <f ca="1">HLOOKUP(Introduction!$G$4,nametranslations,74,FALSE)</f>
        <v>Facility</v>
      </c>
      <c r="AV4" s="289" t="str">
        <f ca="1">HLOOKUP(Introduction!$G$4,nametranslations,75,FALSE)</f>
        <v>Improved</v>
      </c>
      <c r="AW4" s="363" t="str">
        <f ca="1">HLOOKUP(Introduction!$G$4,nametranslations,90,FALSE)</f>
        <v>Improved &amp; usable</v>
      </c>
      <c r="AX4" s="363" t="str">
        <f ca="1">HLOOKUP(Introduction!$G$4,nametranslations,91,FALSE)</f>
        <v>Improved &amp; single-sex</v>
      </c>
      <c r="AY4" s="364" t="str">
        <f ca="1">HLOOKUP(Introduction!$G$4,nametranslations,79,FALSE)</f>
        <v>Basic
(improved, usable &amp; single-sex)</v>
      </c>
      <c r="AZ4" s="292" t="str">
        <f ca="1">HLOOKUP(Introduction!$G$4,nametranslations,92,FALSE)</f>
        <v>Handwashing facility</v>
      </c>
      <c r="BA4" s="365" t="str">
        <f ca="1">HLOOKUP(Introduction!$G$4,nametranslations,93,FALSE)</f>
        <v>Handwashing facility with water</v>
      </c>
      <c r="BB4" s="365" t="str">
        <f ca="1">HLOOKUP(Introduction!$G$4,nametranslations,81,FALSE)</f>
        <v>Basic  
(facility with water &amp; soap)</v>
      </c>
      <c r="BC4" s="292" t="str">
        <f ca="1">HLOOKUP(Introduction!$G$4,nametranslations,92,FALSE)</f>
        <v>Handwashing facility</v>
      </c>
      <c r="BD4" s="365" t="str">
        <f ca="1">HLOOKUP(Introduction!$G$4,nametranslations,93,FALSE)</f>
        <v>Handwashing facility with water</v>
      </c>
      <c r="BE4" s="365" t="str">
        <f ca="1">HLOOKUP(Introduction!$G$4,nametranslations,81,FALSE)</f>
        <v>Basic  
(facility with water &amp; soap)</v>
      </c>
      <c r="BF4" s="292" t="str">
        <f ca="1">HLOOKUP(Introduction!$G$4,nametranslations,92,FALSE)</f>
        <v>Handwashing facility</v>
      </c>
      <c r="BG4" s="365" t="str">
        <f ca="1">HLOOKUP(Introduction!$G$4,nametranslations,93,FALSE)</f>
        <v>Handwashing facility with water</v>
      </c>
      <c r="BH4" s="365" t="str">
        <f ca="1">HLOOKUP(Introduction!$G$4,nametranslations,81,FALSE)</f>
        <v>Basic  
(facility with water &amp; soap)</v>
      </c>
      <c r="BI4" s="292" t="str">
        <f ca="1">HLOOKUP(Introduction!$G$4,nametranslations,92,FALSE)</f>
        <v>Handwashing facility</v>
      </c>
      <c r="BJ4" s="365" t="str">
        <f ca="1">HLOOKUP(Introduction!$G$4,nametranslations,93,FALSE)</f>
        <v>Handwashing facility with water</v>
      </c>
      <c r="BK4" s="365" t="str">
        <f ca="1">HLOOKUP(Introduction!$G$4,nametranslations,81,FALSE)</f>
        <v>Basic  
(facility with water &amp; soap)</v>
      </c>
      <c r="BL4" s="292" t="str">
        <f ca="1">HLOOKUP(Introduction!$G$4,nametranslations,92,FALSE)</f>
        <v>Handwashing facility</v>
      </c>
      <c r="BM4" s="365" t="str">
        <f ca="1">HLOOKUP(Introduction!$G$4,nametranslations,93,FALSE)</f>
        <v>Handwashing facility with water</v>
      </c>
      <c r="BN4" s="365" t="str">
        <f ca="1">HLOOKUP(Introduction!$G$4,nametranslations,81,FALSE)</f>
        <v>Basic  
(facility with water &amp; soap)</v>
      </c>
      <c r="BO4" s="292" t="str">
        <f ca="1">HLOOKUP(Introduction!$G$4,nametranslations,92,FALSE)</f>
        <v>Handwashing facility</v>
      </c>
      <c r="BP4" s="365" t="str">
        <f ca="1">HLOOKUP(Introduction!$G$4,nametranslations,93,FALSE)</f>
        <v>Handwashing facility with water</v>
      </c>
      <c r="BQ4" s="365" t="str">
        <f ca="1">HLOOKUP(Introduction!$G$4,nametranslations,81,FALSE)</f>
        <v>Basic  
(facility with water &amp; soap)</v>
      </c>
      <c r="BS4" s="284" t="str">
        <f ca="1">HLOOKUP(Introduction!$G$4,nametranslations,74,FALSE)</f>
        <v>Facility</v>
      </c>
      <c r="BT4" s="361" t="str">
        <f ca="1">HLOOKUP(Introduction!$G$4,nametranslations,75,FALSE)</f>
        <v>Improved</v>
      </c>
      <c r="BU4" s="367" t="str">
        <f ca="1">HLOOKUP(Introduction!$G$4,nametranslations,76,FALSE)</f>
        <v>Basic (improved &amp; available)</v>
      </c>
      <c r="BV4" s="284" t="str">
        <f ca="1">HLOOKUP(Introduction!$G$4,nametranslations,74,FALSE)</f>
        <v>Facility</v>
      </c>
      <c r="BW4" s="361" t="str">
        <f ca="1">HLOOKUP(Introduction!$G$4,nametranslations,75,FALSE)</f>
        <v>Improved</v>
      </c>
      <c r="BX4" s="367" t="str">
        <f ca="1">HLOOKUP(Introduction!$G$4,nametranslations,76,FALSE)</f>
        <v>Basic (improved &amp; available)</v>
      </c>
      <c r="BY4" s="284" t="str">
        <f ca="1">HLOOKUP(Introduction!$G$4,nametranslations,74,FALSE)</f>
        <v>Facility</v>
      </c>
      <c r="BZ4" s="361" t="str">
        <f ca="1">HLOOKUP(Introduction!$G$4,nametranslations,75,FALSE)</f>
        <v>Improved</v>
      </c>
      <c r="CA4" s="367" t="str">
        <f ca="1">HLOOKUP(Introduction!$G$4,nametranslations,76,FALSE)</f>
        <v>Basic (improved &amp; available)</v>
      </c>
      <c r="CB4" s="284" t="str">
        <f ca="1">HLOOKUP(Introduction!$G$4,nametranslations,74,FALSE)</f>
        <v>Facility</v>
      </c>
      <c r="CC4" s="361" t="str">
        <f ca="1">HLOOKUP(Introduction!$G$4,nametranslations,75,FALSE)</f>
        <v>Improved</v>
      </c>
      <c r="CD4" s="367" t="str">
        <f ca="1">HLOOKUP(Introduction!$G$4,nametranslations,76,FALSE)</f>
        <v>Basic (improved &amp; available)</v>
      </c>
      <c r="CE4" s="284" t="str">
        <f ca="1">HLOOKUP(Introduction!$G$4,nametranslations,74,FALSE)</f>
        <v>Facility</v>
      </c>
      <c r="CF4" s="361" t="str">
        <f ca="1">HLOOKUP(Introduction!$G$4,nametranslations,75,FALSE)</f>
        <v>Improved</v>
      </c>
      <c r="CG4" s="367" t="str">
        <f ca="1">HLOOKUP(Introduction!$G$4,nametranslations,76,FALSE)</f>
        <v>Basic (improved &amp; available)</v>
      </c>
      <c r="CH4" s="284" t="str">
        <f ca="1">HLOOKUP(Introduction!$G$4,nametranslations,74,FALSE)</f>
        <v>Facility</v>
      </c>
      <c r="CI4" s="361" t="str">
        <f ca="1">HLOOKUP(Introduction!$G$4,nametranslations,75,FALSE)</f>
        <v>Improved</v>
      </c>
      <c r="CJ4" s="367" t="str">
        <f ca="1">HLOOKUP(Introduction!$G$4,nametranslations,76,FALSE)</f>
        <v>Basic (improved &amp; available)</v>
      </c>
      <c r="CK4" s="288" t="str">
        <f ca="1">HLOOKUP(Introduction!$G$4,nametranslations,74,FALSE)</f>
        <v>Facility</v>
      </c>
      <c r="CL4" s="289" t="str">
        <f ca="1">HLOOKUP(Introduction!$G$4,nametranslations,75,FALSE)</f>
        <v>Improved</v>
      </c>
      <c r="CM4" s="289" t="str">
        <f ca="1">HLOOKUP(Introduction!$G$4,nametranslations,90,FALSE)</f>
        <v>Improved &amp; usable</v>
      </c>
      <c r="CN4" s="289" t="str">
        <f ca="1">HLOOKUP(Introduction!$G$4,nametranslations,91,FALSE)</f>
        <v>Improved &amp; single-sex</v>
      </c>
      <c r="CO4" s="364" t="str">
        <f ca="1">HLOOKUP(Introduction!$G$4,nametranslations,79,FALSE)</f>
        <v>Basic
(improved, usable &amp; single-sex)</v>
      </c>
      <c r="CP4" s="288" t="str">
        <f ca="1">HLOOKUP(Introduction!$G$4,nametranslations,74,FALSE)</f>
        <v>Facility</v>
      </c>
      <c r="CQ4" s="289" t="str">
        <f ca="1">HLOOKUP(Introduction!$G$4,nametranslations,75,FALSE)</f>
        <v>Improved</v>
      </c>
      <c r="CR4" s="289" t="str">
        <f ca="1">HLOOKUP(Introduction!$G$4,nametranslations,90,FALSE)</f>
        <v>Improved &amp; usable</v>
      </c>
      <c r="CS4" s="289" t="str">
        <f ca="1">HLOOKUP(Introduction!$G$4,nametranslations,91,FALSE)</f>
        <v>Improved &amp; single-sex</v>
      </c>
      <c r="CT4" s="364" t="str">
        <f ca="1">HLOOKUP(Introduction!$G$4,nametranslations,79,FALSE)</f>
        <v>Basic
(improved, usable &amp; single-sex)</v>
      </c>
      <c r="CU4" s="288" t="str">
        <f ca="1">HLOOKUP(Introduction!$G$4,nametranslations,74,FALSE)</f>
        <v>Facility</v>
      </c>
      <c r="CV4" s="289" t="str">
        <f ca="1">HLOOKUP(Introduction!$G$4,nametranslations,75,FALSE)</f>
        <v>Improved</v>
      </c>
      <c r="CW4" s="289" t="str">
        <f ca="1">HLOOKUP(Introduction!$G$4,nametranslations,90,FALSE)</f>
        <v>Improved &amp; usable</v>
      </c>
      <c r="CX4" s="289" t="str">
        <f ca="1">HLOOKUP(Introduction!$G$4,nametranslations,91,FALSE)</f>
        <v>Improved &amp; single-sex</v>
      </c>
      <c r="CY4" s="364" t="str">
        <f ca="1">HLOOKUP(Introduction!$G$4,nametranslations,79,FALSE)</f>
        <v>Basic
(improved, usable &amp; single-sex)</v>
      </c>
      <c r="CZ4" s="288" t="str">
        <f ca="1">HLOOKUP(Introduction!$G$4,nametranslations,74,FALSE)</f>
        <v>Facility</v>
      </c>
      <c r="DA4" s="289" t="str">
        <f ca="1">HLOOKUP(Introduction!$G$4,nametranslations,75,FALSE)</f>
        <v>Improved</v>
      </c>
      <c r="DB4" s="289" t="str">
        <f ca="1">HLOOKUP(Introduction!$G$4,nametranslations,90,FALSE)</f>
        <v>Improved &amp; usable</v>
      </c>
      <c r="DC4" s="289" t="str">
        <f ca="1">HLOOKUP(Introduction!$G$4,nametranslations,91,FALSE)</f>
        <v>Improved &amp; single-sex</v>
      </c>
      <c r="DD4" s="364" t="str">
        <f ca="1">HLOOKUP(Introduction!$G$4,nametranslations,79,FALSE)</f>
        <v>Basic
(improved, usable &amp; single-sex)</v>
      </c>
      <c r="DE4" s="288" t="str">
        <f ca="1">HLOOKUP(Introduction!$G$4,nametranslations,74,FALSE)</f>
        <v>Facility</v>
      </c>
      <c r="DF4" s="289" t="str">
        <f ca="1">HLOOKUP(Introduction!$G$4,nametranslations,75,FALSE)</f>
        <v>Improved</v>
      </c>
      <c r="DG4" s="289" t="str">
        <f ca="1">HLOOKUP(Introduction!$G$4,nametranslations,90,FALSE)</f>
        <v>Improved &amp; usable</v>
      </c>
      <c r="DH4" s="289" t="str">
        <f ca="1">HLOOKUP(Introduction!$G$4,nametranslations,91,FALSE)</f>
        <v>Improved &amp; single-sex</v>
      </c>
      <c r="DI4" s="364" t="str">
        <f ca="1">HLOOKUP(Introduction!$G$4,nametranslations,79,FALSE)</f>
        <v>Basic
(improved, usable &amp; single-sex)</v>
      </c>
      <c r="DJ4" s="288" t="str">
        <f ca="1">HLOOKUP(Introduction!$G$4,nametranslations,74,FALSE)</f>
        <v>Facility</v>
      </c>
      <c r="DK4" s="289" t="str">
        <f ca="1">HLOOKUP(Introduction!$G$4,nametranslations,75,FALSE)</f>
        <v>Improved</v>
      </c>
      <c r="DL4" s="289" t="str">
        <f ca="1">HLOOKUP(Introduction!$G$4,nametranslations,90,FALSE)</f>
        <v>Improved &amp; usable</v>
      </c>
      <c r="DM4" s="289" t="str">
        <f ca="1">HLOOKUP(Introduction!$G$4,nametranslations,91,FALSE)</f>
        <v>Improved &amp; single-sex</v>
      </c>
      <c r="DN4" s="364" t="str">
        <f ca="1">HLOOKUP(Introduction!$G$4,nametranslations,79,FALSE)</f>
        <v>Basic
(improved, usable &amp; single-sex)</v>
      </c>
      <c r="DO4" s="292" t="str">
        <f ca="1">HLOOKUP(Introduction!$G$4,nametranslations,92,FALSE)</f>
        <v>Handwashing facility</v>
      </c>
      <c r="DP4" s="365" t="str">
        <f ca="1">HLOOKUP(Introduction!$G$4,nametranslations,93,FALSE)</f>
        <v>Handwashing facility with water</v>
      </c>
      <c r="DQ4" s="365" t="str">
        <f ca="1">HLOOKUP(Introduction!$G$4,nametranslations,81,FALSE)</f>
        <v>Basic  
(facility with water &amp; soap)</v>
      </c>
      <c r="DR4" s="292" t="str">
        <f ca="1">HLOOKUP(Introduction!$G$4,nametranslations,92,FALSE)</f>
        <v>Handwashing facility</v>
      </c>
      <c r="DS4" s="365" t="str">
        <f ca="1">HLOOKUP(Introduction!$G$4,nametranslations,93,FALSE)</f>
        <v>Handwashing facility with water</v>
      </c>
      <c r="DT4" s="365" t="str">
        <f ca="1">HLOOKUP(Introduction!$G$4,nametranslations,81,FALSE)</f>
        <v>Basic  
(facility with water &amp; soap)</v>
      </c>
      <c r="DU4" s="292" t="str">
        <f ca="1">HLOOKUP(Introduction!$G$4,nametranslations,92,FALSE)</f>
        <v>Handwashing facility</v>
      </c>
      <c r="DV4" s="365" t="str">
        <f ca="1">HLOOKUP(Introduction!$G$4,nametranslations,93,FALSE)</f>
        <v>Handwashing facility with water</v>
      </c>
      <c r="DW4" s="365" t="str">
        <f ca="1">HLOOKUP(Introduction!$G$4,nametranslations,81,FALSE)</f>
        <v>Basic  
(facility with water &amp; soap)</v>
      </c>
      <c r="DX4" s="292" t="str">
        <f ca="1">HLOOKUP(Introduction!$G$4,nametranslations,92,FALSE)</f>
        <v>Handwashing facility</v>
      </c>
      <c r="DY4" s="365" t="str">
        <f ca="1">HLOOKUP(Introduction!$G$4,nametranslations,93,FALSE)</f>
        <v>Handwashing facility with water</v>
      </c>
      <c r="DZ4" s="365" t="str">
        <f ca="1">HLOOKUP(Introduction!$G$4,nametranslations,81,FALSE)</f>
        <v>Basic  
(facility with water &amp; soap)</v>
      </c>
      <c r="EA4" s="292" t="str">
        <f ca="1">HLOOKUP(Introduction!$G$4,nametranslations,92,FALSE)</f>
        <v>Handwashing facility</v>
      </c>
      <c r="EB4" s="365" t="str">
        <f ca="1">HLOOKUP(Introduction!$G$4,nametranslations,93,FALSE)</f>
        <v>Handwashing facility with water</v>
      </c>
      <c r="EC4" s="365" t="str">
        <f ca="1">HLOOKUP(Introduction!$G$4,nametranslations,81,FALSE)</f>
        <v>Basic  
(facility with water &amp; soap)</v>
      </c>
      <c r="ED4" s="292" t="str">
        <f ca="1">HLOOKUP(Introduction!$G$4,nametranslations,92,FALSE)</f>
        <v>Handwashing facility</v>
      </c>
      <c r="EE4" s="365" t="str">
        <f ca="1">HLOOKUP(Introduction!$G$4,nametranslations,93,FALSE)</f>
        <v>Handwashing facility with water</v>
      </c>
      <c r="EF4" s="365" t="str">
        <f ca="1">HLOOKUP(Introduction!$G$4,nametranslations,81,FALSE)</f>
        <v>Basic  
(facility with water &amp; soap)</v>
      </c>
    </row>
    <row r="5" spans="1:136" ht="48" hidden="1" x14ac:dyDescent="0.2">
      <c r="A5" s="283" t="s">
        <v>38</v>
      </c>
      <c r="B5" s="283" t="s">
        <v>39</v>
      </c>
      <c r="C5" s="283" t="s">
        <v>40</v>
      </c>
      <c r="D5" s="284" t="s">
        <v>121</v>
      </c>
      <c r="E5" s="285" t="s">
        <v>41</v>
      </c>
      <c r="F5" s="286" t="s">
        <v>159</v>
      </c>
      <c r="G5" s="284" t="s">
        <v>122</v>
      </c>
      <c r="H5" s="285" t="s">
        <v>42</v>
      </c>
      <c r="I5" s="286" t="s">
        <v>160</v>
      </c>
      <c r="J5" s="284" t="s">
        <v>123</v>
      </c>
      <c r="K5" s="285" t="s">
        <v>43</v>
      </c>
      <c r="L5" s="286" t="s">
        <v>161</v>
      </c>
      <c r="M5" s="284" t="s">
        <v>124</v>
      </c>
      <c r="N5" s="285" t="s">
        <v>79</v>
      </c>
      <c r="O5" s="286" t="s">
        <v>162</v>
      </c>
      <c r="P5" s="284" t="s">
        <v>125</v>
      </c>
      <c r="Q5" s="285" t="s">
        <v>80</v>
      </c>
      <c r="R5" s="286" t="s">
        <v>163</v>
      </c>
      <c r="S5" s="284" t="s">
        <v>126</v>
      </c>
      <c r="T5" s="285" t="s">
        <v>81</v>
      </c>
      <c r="U5" s="287" t="s">
        <v>164</v>
      </c>
      <c r="V5" s="288" t="s">
        <v>115</v>
      </c>
      <c r="W5" s="289" t="s">
        <v>44</v>
      </c>
      <c r="X5" s="295" t="s">
        <v>58</v>
      </c>
      <c r="Y5" s="295" t="s">
        <v>59</v>
      </c>
      <c r="Z5" s="290" t="s">
        <v>165</v>
      </c>
      <c r="AA5" s="288" t="s">
        <v>116</v>
      </c>
      <c r="AB5" s="289" t="s">
        <v>45</v>
      </c>
      <c r="AC5" s="295" t="s">
        <v>60</v>
      </c>
      <c r="AD5" s="295" t="s">
        <v>61</v>
      </c>
      <c r="AE5" s="290" t="s">
        <v>166</v>
      </c>
      <c r="AF5" s="288" t="s">
        <v>117</v>
      </c>
      <c r="AG5" s="289" t="s">
        <v>46</v>
      </c>
      <c r="AH5" s="295" t="s">
        <v>62</v>
      </c>
      <c r="AI5" s="295" t="s">
        <v>63</v>
      </c>
      <c r="AJ5" s="290" t="s">
        <v>167</v>
      </c>
      <c r="AK5" s="288" t="s">
        <v>118</v>
      </c>
      <c r="AL5" s="289" t="s">
        <v>64</v>
      </c>
      <c r="AM5" s="295" t="s">
        <v>65</v>
      </c>
      <c r="AN5" s="295" t="s">
        <v>66</v>
      </c>
      <c r="AO5" s="290" t="s">
        <v>168</v>
      </c>
      <c r="AP5" s="288" t="s">
        <v>119</v>
      </c>
      <c r="AQ5" s="289" t="s">
        <v>67</v>
      </c>
      <c r="AR5" s="295" t="s">
        <v>68</v>
      </c>
      <c r="AS5" s="295" t="s">
        <v>69</v>
      </c>
      <c r="AT5" s="290" t="s">
        <v>169</v>
      </c>
      <c r="AU5" s="288" t="s">
        <v>120</v>
      </c>
      <c r="AV5" s="289" t="s">
        <v>70</v>
      </c>
      <c r="AW5" s="295" t="s">
        <v>71</v>
      </c>
      <c r="AX5" s="295" t="s">
        <v>72</v>
      </c>
      <c r="AY5" s="291" t="s">
        <v>170</v>
      </c>
      <c r="AZ5" s="292" t="s">
        <v>73</v>
      </c>
      <c r="BA5" s="365" t="s">
        <v>100</v>
      </c>
      <c r="BB5" s="294" t="s">
        <v>171</v>
      </c>
      <c r="BC5" s="292" t="s">
        <v>78</v>
      </c>
      <c r="BD5" s="293" t="s">
        <v>101</v>
      </c>
      <c r="BE5" s="294" t="s">
        <v>172</v>
      </c>
      <c r="BF5" s="292" t="s">
        <v>77</v>
      </c>
      <c r="BG5" s="293" t="s">
        <v>102</v>
      </c>
      <c r="BH5" s="294" t="s">
        <v>173</v>
      </c>
      <c r="BI5" s="292" t="s">
        <v>76</v>
      </c>
      <c r="BJ5" s="293" t="s">
        <v>103</v>
      </c>
      <c r="BK5" s="294" t="s">
        <v>174</v>
      </c>
      <c r="BL5" s="292" t="s">
        <v>75</v>
      </c>
      <c r="BM5" s="293" t="s">
        <v>104</v>
      </c>
      <c r="BN5" s="294" t="s">
        <v>175</v>
      </c>
      <c r="BO5" s="292" t="s">
        <v>74</v>
      </c>
      <c r="BP5" s="293" t="s">
        <v>105</v>
      </c>
      <c r="BQ5" s="294" t="s">
        <v>176</v>
      </c>
    </row>
    <row r="6" spans="1:136" x14ac:dyDescent="0.2">
      <c r="A6" s="270" t="str">
        <f>IF('Water Data'!$B$2="","",'Water Data'!$B$2)</f>
        <v>EST_2013_UIS</v>
      </c>
      <c r="B6" s="270" t="str">
        <f ca="1">IF('Water Data'!C2="Census",Key!I111,IF('Water Data'!C2="Survey with microdata",Key!I113,IF('Water Data'!C2="Survey",Key!I110,IF('Water Data'!C2="Admin",Key!I114,IF('Water Data'!C2="EMIS",Key!I109,IF('Water Data'!C2="Other",Key!I112))))))</f>
        <v>Other</v>
      </c>
      <c r="C6" s="297">
        <f>+IF(ISNUMBER(VALUE(MID(A6,5,4))), VALUE(MID(A6, 5,4)),"")</f>
        <v>2013</v>
      </c>
      <c r="D6" s="298">
        <f>+IF(AND(ISTEXT('Water Data'!B2),BS6="Yes"),100-'Water Data'!D4,IF(AND(ISTEXT('Water Data'!B2),BS6="No",ISNUMBER('Water Data'!D4)),CONCATENATE("[",ROUND(100-'Water Data'!D4,0),"]"),NA()))</f>
        <v>100</v>
      </c>
      <c r="E6" s="298">
        <f>+IF(AND(ISTEXT('Water Data'!B2),BT6="Yes"),'Water Data'!D6,IF(AND(ISTEXT('Water Data'!B2),BT6="No",ISNUMBER('Water Data'!D6)),CONCATENATE("[",ROUND('Water Data'!D6,0),"]"),NA()))</f>
        <v>100</v>
      </c>
      <c r="F6" s="298">
        <f>+IF(AND(ISTEXT('Water Data'!B2),BU6="Yes"),'Water Data'!D9,IF(AND(ISTEXT('Water Data'!B2),BU6="No",ISNUMBER('Water Data'!D9)),CONCATENATE("[",ROUND('Water Data'!D9,0),"]"),NA()))</f>
        <v>100</v>
      </c>
      <c r="G6" s="298" t="e">
        <f>+IF(AND(ISTEXT('Water Data'!B2),BV6="Yes"),100-'Water Data'!E4,IF(AND(ISTEXT('Water Data'!B2),BV6="No",ISNUMBER('Water Data'!E4)),CONCATENATE("[",ROUND(100-'Water Data'!E4,0),"]"),NA()))</f>
        <v>#N/A</v>
      </c>
      <c r="H6" s="298" t="e">
        <f>+IF(AND(ISTEXT('Water Data'!B2),BW6="Yes"),'Water Data'!E6,IF(AND(ISTEXT('Water Data'!B2),BW6="No",ISNUMBER('Water Data'!E6)),CONCATENATE("[",ROUND('Water Data'!E6,0),"]"),NA()))</f>
        <v>#N/A</v>
      </c>
      <c r="I6" s="298" t="e">
        <f>+IF(AND(ISTEXT('Water Data'!B2),BX6="Yes"),'Water Data'!E9,IF(AND(ISTEXT('Water Data'!B2),BX6="No",ISNUMBER('Water Data'!E9)),CONCATENATE("[",ROUND('Water Data'!E9,0),"]"),NA()))</f>
        <v>#N/A</v>
      </c>
      <c r="J6" s="298" t="e">
        <f>+IF(AND(ISTEXT('Water Data'!B2),BY6="Yes"),100-'Water Data'!F4,IF(AND(ISTEXT('Water Data'!B2),BY6="No",ISNUMBER('Water Data'!F4)),CONCATENATE("[",ROUND(100-'Water Data'!F4,0),"]"),NA()))</f>
        <v>#N/A</v>
      </c>
      <c r="K6" s="298" t="e">
        <f>+IF(AND(ISTEXT('Water Data'!B2),BZ6="Yes"),'Water Data'!F6,IF(AND(ISTEXT('Water Data'!B2),BZ6="No",ISNUMBER('Water Data'!F6)),CONCATENATE("[",ROUND('Water Data'!F6,0),"]"),NA()))</f>
        <v>#N/A</v>
      </c>
      <c r="L6" s="298" t="e">
        <f>+IF(AND(ISTEXT('Water Data'!B2),CA6="Yes"),'Water Data'!F9,IF(AND(ISTEXT('Water Data'!B2),CA6="No",ISNUMBER('Water Data'!F9)),CONCATENATE("[",ROUND('Water Data'!F9,0),"]"),NA()))</f>
        <v>#N/A</v>
      </c>
      <c r="M6" s="298" t="e">
        <f>+IF(AND(ISTEXT('Water Data'!B2),CB6="Yes"),100-'Water Data'!G4,IF(AND(ISTEXT('Water Data'!B2),CB6="No",ISNUMBER('Water Data'!G4)),CONCATENATE("[",ROUND(100-'Water Data'!G4,0),"]"),NA()))</f>
        <v>#N/A</v>
      </c>
      <c r="N6" s="298" t="e">
        <f>+IF(AND(ISTEXT('Water Data'!B2),CC6="Yes"),'Water Data'!G6,IF(AND(ISTEXT('Water Data'!B2),CC6="No",ISNUMBER('Water Data'!G6)),CONCATENATE("[",ROUND('Water Data'!G6,0),"]"),NA()))</f>
        <v>#N/A</v>
      </c>
      <c r="O6" s="298" t="e">
        <f>+IF(AND(ISTEXT('Water Data'!B2),CD6="Yes"),'Water Data'!G9,IF(AND(ISTEXT('Water Data'!B2),CD6="No",ISNUMBER('Water Data'!G9)),CONCATENATE("[",ROUND('Water Data'!G9,0),"]"),NA()))</f>
        <v>#N/A</v>
      </c>
      <c r="P6" s="298">
        <f>+IF(AND(ISTEXT('Water Data'!B2),CE6="Yes"),100-'Water Data'!H4,IF(AND(ISTEXT('Water Data'!B2),CE6="No",ISNUMBER('Water Data'!H4)),CONCATENATE("[",ROUND(100-'Water Data'!H4,0),"]"),NA()))</f>
        <v>100</v>
      </c>
      <c r="Q6" s="298">
        <f>+IF(AND(ISTEXT('Water Data'!B2),CF6="Yes"),'Water Data'!H6,IF(AND(ISTEXT('Water Data'!B2),CF6="No",ISNUMBER('Water Data'!H6)),CONCATENATE("[",ROUND('Water Data'!H6,0),"]"),NA()))</f>
        <v>100</v>
      </c>
      <c r="R6" s="298">
        <f>+IF(AND(ISTEXT('Water Data'!B2),CG6="Yes"),'Water Data'!H9,IF(AND(ISTEXT('Water Data'!B2),CG6="No",ISNUMBER('Water Data'!H9)),CONCATENATE("[",ROUND('Water Data'!H9,0),"]"),NA()))</f>
        <v>100</v>
      </c>
      <c r="S6" s="298">
        <f>+IF(AND(ISTEXT('Water Data'!B2),CH6="Yes"),100-'Water Data'!I4,IF(AND(ISTEXT('Water Data'!B2),CH6="No",ISNUMBER('Water Data'!I4)),CONCATENATE("[",ROUND(100-'Water Data'!I4,0),"]"),NA()))</f>
        <v>100</v>
      </c>
      <c r="T6" s="298">
        <f>+IF(AND(ISTEXT('Water Data'!B2),CI6="Yes"),'Water Data'!I6,IF(AND(ISTEXT('Water Data'!B2),CI6="No",ISNUMBER('Water Data'!I6)),CONCATENATE("[",ROUND('Water Data'!I6,0),"]"),NA()))</f>
        <v>100</v>
      </c>
      <c r="U6" s="298">
        <f>+IF(AND(ISTEXT('Water Data'!B2),CJ6="Yes"),'Water Data'!I9,IF(AND(ISTEXT('Water Data'!B2),CJ6="No",ISNUMBER('Water Data'!I9)),CONCATENATE("[",ROUND('Water Data'!I9,0),"]"),NA()))</f>
        <v>100</v>
      </c>
      <c r="V6" s="299">
        <f>+IF(AND(ISTEXT('Sanitation Data'!B2),CK6="Yes"),100-'Sanitation Data'!D4,IF(AND(ISTEXT('Sanitation Data'!B2),CK6="No",ISNUMBER('Sanitation Data'!D4)),CONCATENATE("[",ROUND(100-'Sanitation Data'!D4,0),"]"),NA()))</f>
        <v>100</v>
      </c>
      <c r="W6" s="299">
        <f>+IF(AND(ISTEXT('Sanitation Data'!B2),CL6="Yes"),'Sanitation Data'!D6,IF(AND(ISTEXT('Sanitation Data'!B2),CL6="No",ISNUMBER('Sanitation Data'!D6)),CONCATENATE("[",ROUND('Sanitation Data'!D6,0),"]"),NA()))</f>
        <v>100</v>
      </c>
      <c r="X6" s="299" t="e">
        <f>+IF(AND(ISTEXT('Sanitation Data'!B2),CM6="Yes"),'Sanitation Data'!D10,IF(AND(ISTEXT('Sanitation Data'!B2),CM6="No",ISNUMBER('Sanitation Data'!D10)),CONCATENATE("[",ROUND('Sanitation Data'!D10,0),"]"),NA()))</f>
        <v>#N/A</v>
      </c>
      <c r="Y6" s="299" t="e">
        <f>+IF(AND(ISTEXT('Sanitation Data'!B2),CN6="Yes"),'Sanitation Data'!D11,IF(AND(ISTEXT('Sanitation Data'!B2),CN6="No",ISNUMBER('Sanitation Data'!D11)),CONCATENATE("[",ROUND('Sanitation Data'!D11,0),"]"),NA()))</f>
        <v>#N/A</v>
      </c>
      <c r="Z6" s="299">
        <f>+IF(AND(ISTEXT('Sanitation Data'!B2),CO6="Yes"),'Sanitation Data'!D12,IF(AND(ISTEXT('Sanitation Data'!B2),CO6="No",ISNUMBER('Sanitation Data'!D12)),CONCATENATE("[",ROUND('Sanitation Data'!D12,0),"]"),NA()))</f>
        <v>100</v>
      </c>
      <c r="AA6" s="299" t="e">
        <f>+IF(AND(ISTEXT('Sanitation Data'!B2),CP6="Yes"),100-'Sanitation Data'!E4,IF(AND(ISTEXT('Sanitation Data'!B2),CP6="No",ISNUMBER('Sanitation Data'!E4)),CONCATENATE("[",ROUND(100-'Sanitation Data'!E4,0),"]"),NA()))</f>
        <v>#N/A</v>
      </c>
      <c r="AB6" s="299" t="e">
        <f>+IF(AND(ISTEXT('Sanitation Data'!B2),CQ6="Yes"),'Sanitation Data'!E6,IF(AND(ISTEXT('Sanitation Data'!B2),CQ6="No",ISNUMBER('Sanitation Data'!E6)),CONCATENATE("[",ROUND('Sanitation Data'!E6,0),"]"),NA()))</f>
        <v>#N/A</v>
      </c>
      <c r="AC6" s="299" t="e">
        <f>+IF(AND(ISTEXT('Sanitation Data'!B2),CR6="Yes"),'Sanitation Data'!E10,IF(AND(ISTEXT('Sanitation Data'!B2),CR6="No",ISNUMBER('Sanitation Data'!E10)),CONCATENATE("[",ROUND('Sanitation Data'!E10,0),"]"),NA()))</f>
        <v>#N/A</v>
      </c>
      <c r="AD6" s="299" t="e">
        <f>+IF(AND(ISTEXT('Sanitation Data'!B2),CS6="Yes"),'Sanitation Data'!E11,IF(AND(ISTEXT('Sanitation Data'!B2),CS6="No",ISNUMBER('Sanitation Data'!E11)),CONCATENATE("[",ROUND('Sanitation Data'!E11,0),"]"),NA()))</f>
        <v>#N/A</v>
      </c>
      <c r="AE6" s="299" t="e">
        <f>+IF(AND(ISTEXT('Sanitation Data'!B2),CT6="Yes"),'Sanitation Data'!E12,IF(AND(ISTEXT('Sanitation Data'!B2),CT6="No",ISNUMBER('Sanitation Data'!E12)),CONCATENATE("[",ROUND('Sanitation Data'!E12,0),"]"),NA()))</f>
        <v>#N/A</v>
      </c>
      <c r="AF6" s="299" t="e">
        <f>+IF(AND(ISTEXT('Sanitation Data'!B2),CU6="Yes"),100-'Sanitation Data'!F4,IF(AND(ISTEXT('Sanitation Data'!B2),CU6="No",ISNUMBER('Sanitation Data'!F4)),CONCATENATE("[",ROUND(100-'Sanitation Data'!F4,0),"]"),NA()))</f>
        <v>#N/A</v>
      </c>
      <c r="AG6" s="299" t="e">
        <f>+IF(AND(ISTEXT('Sanitation Data'!B2),CV6="Yes"),'Sanitation Data'!F6,IF(AND(ISTEXT('Sanitation Data'!B2),CV6="No",ISNUMBER('Sanitation Data'!F6)),CONCATENATE("[",ROUND('Sanitation Data'!F6,0),"]"),NA()))</f>
        <v>#N/A</v>
      </c>
      <c r="AH6" s="299" t="e">
        <f>+IF(AND(ISTEXT('Sanitation Data'!B2),CW6="Yes"),'Sanitation Data'!F10,IF(AND(ISTEXT('Sanitation Data'!B2),CW6="No",ISNUMBER('Sanitation Data'!F10)),CONCATENATE("[",ROUND('Sanitation Data'!F10,0),"]"),NA()))</f>
        <v>#N/A</v>
      </c>
      <c r="AI6" s="299" t="e">
        <f>+IF(AND(ISTEXT('Sanitation Data'!B2),CX6="Yes"),'Sanitation Data'!F11,IF(AND(ISTEXT('Sanitation Data'!B2),CX6="No",ISNUMBER('Sanitation Data'!F11)),CONCATENATE("[",ROUND('Sanitation Data'!F11,0),"]"),NA()))</f>
        <v>#N/A</v>
      </c>
      <c r="AJ6" s="299" t="e">
        <f>+IF(AND(ISTEXT('Sanitation Data'!B2),CY6="Yes"),'Sanitation Data'!F12,IF(AND(ISTEXT('Sanitation Data'!B2),CY6="No",ISNUMBER('Sanitation Data'!F12)),CONCATENATE("[",ROUND('Sanitation Data'!F12,0),"]"),NA()))</f>
        <v>#N/A</v>
      </c>
      <c r="AK6" s="299" t="e">
        <f>+IF(AND(ISTEXT('Sanitation Data'!B2),CZ6="Yes"),100-'Sanitation Data'!G4,IF(AND(ISTEXT('Sanitation Data'!B2),CZ6="No",ISNUMBER('Sanitation Data'!G4)),CONCATENATE("[",ROUND(100-'Sanitation Data'!G4,0),"]"),NA()))</f>
        <v>#N/A</v>
      </c>
      <c r="AL6" s="299" t="e">
        <f>+IF(AND(ISTEXT('Sanitation Data'!B2),DA6="Yes"),'Sanitation Data'!G6,IF(AND(ISTEXT('Sanitation Data'!B2),DA6="No",ISNUMBER('Sanitation Data'!G6)),CONCATENATE("[",ROUND('Sanitation Data'!G6,0),"]"),NA()))</f>
        <v>#N/A</v>
      </c>
      <c r="AM6" s="299" t="e">
        <f>+IF(AND(ISTEXT('Sanitation Data'!B2),DB6="Yes"),'Sanitation Data'!G10,IF(AND(ISTEXT('Sanitation Data'!B2),DB6="No",ISNUMBER('Sanitation Data'!G10)),CONCATENATE("[",ROUND('Sanitation Data'!G10,0),"]"),NA()))</f>
        <v>#N/A</v>
      </c>
      <c r="AN6" s="299" t="e">
        <f>+IF(AND(ISTEXT('Sanitation Data'!B2),DC6="Yes"),'Sanitation Data'!G11,IF(AND(ISTEXT('Sanitation Data'!B2),DC6="No",ISNUMBER('Sanitation Data'!G11)),CONCATENATE("[",ROUND('Sanitation Data'!G11,0),"]"),NA()))</f>
        <v>#N/A</v>
      </c>
      <c r="AO6" s="299" t="e">
        <f>+IF(AND(ISTEXT('Sanitation Data'!B2),DD6="Yes"),'Sanitation Data'!G12,IF(AND(ISTEXT('Sanitation Data'!B2),DD6="No",ISNUMBER('Sanitation Data'!G12)),CONCATENATE("[",ROUND('Sanitation Data'!G12,0),"]"),NA()))</f>
        <v>#N/A</v>
      </c>
      <c r="AP6" s="299">
        <f>+IF(AND(ISTEXT('Sanitation Data'!B2),DE6="Yes"),100-'Sanitation Data'!H4,IF(AND(ISTEXT('Sanitation Data'!B2),DE6="No",ISNUMBER('Sanitation Data'!H4)),CONCATENATE("[",ROUND(100-'Sanitation Data'!H4,0),"]"),NA()))</f>
        <v>100</v>
      </c>
      <c r="AQ6" s="299">
        <f>+IF(AND(ISTEXT('Sanitation Data'!B2),DF6="Yes"),'Sanitation Data'!H6,IF(AND(ISTEXT('Sanitation Data'!B2),DF6="No",ISTEXT('Sanitation Data'!H6)),CONCATENATE("[",ROUND('Sanitation Data'!H6,0),"]"),NA()))</f>
        <v>100</v>
      </c>
      <c r="AR6" s="299" t="e">
        <f>+IF(AND(ISTEXT('Sanitation Data'!B2),DG6="Yes"),'Sanitation Data'!H10,IF(AND(ISTEXT('Sanitation Data'!B2),DG6="No",ISNUMBER('Sanitation Data'!H10)),CONCATENATE("[",ROUND('Sanitation Data'!H10,0),"]"),NA()))</f>
        <v>#N/A</v>
      </c>
      <c r="AS6" s="299" t="e">
        <f>+IF(AND(ISTEXT('Sanitation Data'!B2),DH6="Yes"),'Sanitation Data'!H11,IF(AND(ISTEXT('Sanitation Data'!B2),DH6="No",ISNUMBER('Sanitation Data'!H11)),CONCATENATE("[",ROUND('Sanitation Data'!H11,0),"]"),NA()))</f>
        <v>#N/A</v>
      </c>
      <c r="AT6" s="299">
        <f>+IF(AND(ISTEXT('Sanitation Data'!B2),DI6="Yes"),'Sanitation Data'!H12,IF(AND(ISTEXT('Sanitation Data'!B2),DI6="No",ISNUMBER('Sanitation Data'!H12)),CONCATENATE("[",ROUND('Sanitation Data'!H12,0),"]"),NA()))</f>
        <v>100</v>
      </c>
      <c r="AU6" s="299">
        <f>+IF(AND(ISTEXT('Sanitation Data'!B2),DJ6="Yes"),100-'Sanitation Data'!I4,IF(AND(ISTEXT('Sanitation Data'!B2),DJ6="No",ISNUMBER('Sanitation Data'!I4)),CONCATENATE("[",ROUND(100-'Sanitation Data'!I4,0),"]"),NA()))</f>
        <v>100</v>
      </c>
      <c r="AV6" s="299">
        <f>+IF(AND(ISTEXT('Sanitation Data'!B2),DK6="Yes"),'Sanitation Data'!I6,IF(AND(ISTEXT('Sanitation Data'!B2),DK6="No",ISNUMBER('Sanitation Data'!I6)),CONCATENATE("[",ROUND('Sanitation Data'!I6,0),"]"),NA()))</f>
        <v>100</v>
      </c>
      <c r="AW6" s="299" t="e">
        <f>+IF(AND(ISTEXT('Sanitation Data'!B2),DL6="Yes"),'Sanitation Data'!I10,IF(AND(ISTEXT('Sanitation Data'!B2),DL6="No",ISNUMBER('Sanitation Data'!I10)),CONCATENATE("[",ROUND('Sanitation Data'!I10,0),"]"),NA()))</f>
        <v>#N/A</v>
      </c>
      <c r="AX6" s="299" t="e">
        <f>+IF(AND(ISTEXT('Sanitation Data'!B2),DM6="Yes"),'Sanitation Data'!I11,IF(AND(ISTEXT('Sanitation Data'!B2),DM6="No",ISNUMBER('Sanitation Data'!I11)),CONCATENATE("[",ROUND('Sanitation Data'!I11,0),"]"),NA()))</f>
        <v>#N/A</v>
      </c>
      <c r="AY6" s="299">
        <f>+IF(AND(ISTEXT('Sanitation Data'!B2),DN6="Yes"),'Sanitation Data'!I12,IF(AND(ISTEXT('Sanitation Data'!B2),DN6="No",ISNUMBER('Sanitation Data'!I12)),CONCATENATE("[",ROUND('Sanitation Data'!I12,0),"]"),NA()))</f>
        <v>100</v>
      </c>
      <c r="AZ6" s="300">
        <f>+IF(AND(ISTEXT('Hygiene Data'!B2),DO6="Yes"),'Hygiene Data'!D5,IF(AND(ISTEXT('Hygiene Data'!B2),DO6="No",ISNUMBER('Hygiene Data'!D5)),CONCATENATE("[",ROUND('Hygiene Data'!D5,0),"]"),NA()))</f>
        <v>100</v>
      </c>
      <c r="BA6" s="368">
        <f>+IF(AND(ISTEXT('Hygiene Data'!B2),DP6="Yes"),'Hygiene Data'!D7,IF(AND(ISTEXT('Hygiene Data'!B2),DP6="No",ISNUMBER('Hygiene Data'!D7)),CONCATENATE("[",ROUND('Hygiene Data'!D7,0),"]"),NA()))</f>
        <v>100</v>
      </c>
      <c r="BB6" s="300">
        <f>+IF(AND(ISTEXT('Hygiene Data'!B2),DQ6="Yes"),'Hygiene Data'!D9,IF(AND(ISTEXT('Hygiene Data'!B2),DQ6="No",ISNUMBER('Hygiene Data'!D9)),CONCATENATE("[",ROUND('Hygiene Data'!D9,0),"]"),NA()))</f>
        <v>100</v>
      </c>
      <c r="BC6" s="300" t="e">
        <f>+IF(AND(ISTEXT('Hygiene Data'!B2),DR6="Yes"),'Hygiene Data'!E5,IF(AND(ISTEXT('Hygiene Data'!B2),DR6="No",ISNUMBER('Hygiene Data'!E5)),CONCATENATE("[",ROUND('Hygiene Data'!E5,0),"]"),NA()))</f>
        <v>#N/A</v>
      </c>
      <c r="BD6" s="300" t="e">
        <f>+IF(AND(ISTEXT('Hygiene Data'!B2),DS6="Yes"),'Hygiene Data'!E7,IF(AND(ISTEXT('Hygiene Data'!B2),DS6="No",ISNUMBER('Hygiene Data'!E7)),CONCATENATE("[",ROUND('Hygiene Data'!E7,0),"]"),NA()))</f>
        <v>#N/A</v>
      </c>
      <c r="BE6" s="300" t="e">
        <f>+IF(AND(ISTEXT('Hygiene Data'!B2),DT6="Yes"),'Hygiene Data'!E9,IF(AND(ISTEXT('Hygiene Data'!B2),DT6="No",ISNUMBER('Hygiene Data'!E9)),CONCATENATE("[",ROUND('Hygiene Data'!E9,0),"]"),NA()))</f>
        <v>#N/A</v>
      </c>
      <c r="BF6" s="300" t="e">
        <f>+IF(AND(ISTEXT('Hygiene Data'!B2),DU6="Yes"),'Hygiene Data'!F5,IF(AND(ISTEXT('Hygiene Data'!B2),DU6="No",ISNUMBER('Hygiene Data'!F5)),CONCATENATE("[",ROUND('Hygiene Data'!F5,0),"]"),NA()))</f>
        <v>#N/A</v>
      </c>
      <c r="BG6" s="300" t="e">
        <f>+IF(AND(ISTEXT('Hygiene Data'!B2),DV6="Yes"),'Hygiene Data'!F7,IF(AND(ISTEXT('Hygiene Data'!B2),DV6="No",ISNUMBER('Hygiene Data'!F7)),CONCATENATE("[",ROUND('Hygiene Data'!F7,0),"]"),NA()))</f>
        <v>#N/A</v>
      </c>
      <c r="BH6" s="300" t="e">
        <f>+IF(AND(ISTEXT('Hygiene Data'!B2),DW6="Yes"),'Hygiene Data'!F9,IF(AND(ISTEXT('Hygiene Data'!B2),DW6="No",ISNUMBER('Hygiene Data'!F9)),CONCATENATE("[",ROUND('Hygiene Data'!F9,0),"]"),NA()))</f>
        <v>#N/A</v>
      </c>
      <c r="BI6" s="300" t="e">
        <f>+IF(AND(ISTEXT('Hygiene Data'!B2),DX6="Yes"),'Hygiene Data'!G5,IF(AND(ISTEXT('Hygiene Data'!B2),DX6="No",ISNUMBER('Hygiene Data'!G5)),CONCATENATE("[",ROUND('Hygiene Data'!G5,0),"]"),NA()))</f>
        <v>#N/A</v>
      </c>
      <c r="BJ6" s="300" t="e">
        <f>+IF(AND(ISTEXT('Hygiene Data'!B2),DY6="Yes"),'Hygiene Data'!G7,IF(AND(ISTEXT('Hygiene Data'!B2),DY6="No",ISNUMBER('Hygiene Data'!G7)),CONCATENATE("[",ROUND('Hygiene Data'!G7,0),"]"),NA()))</f>
        <v>#N/A</v>
      </c>
      <c r="BK6" s="300" t="e">
        <f>+IF(AND(ISTEXT('Hygiene Data'!B2),DZ6="Yes"),'Hygiene Data'!G9,IF(AND(ISTEXT('Hygiene Data'!B2),DZ6="No",ISNUMBER('Hygiene Data'!G9)),CONCATENATE("[",ROUND('Hygiene Data'!G9,0),"]"),NA()))</f>
        <v>#N/A</v>
      </c>
      <c r="BL6" s="300">
        <f>+IF(AND(ISTEXT('Hygiene Data'!B2),EA6="Yes"),'Hygiene Data'!H5,IF(AND(ISTEXT('Hygiene Data'!B2),EA6="No",ISNUMBER('Hygiene Data'!H5)),CONCATENATE("[",ROUND('Hygiene Data'!H5,0),"]"),NA()))</f>
        <v>100</v>
      </c>
      <c r="BM6" s="300">
        <f>+IF(AND(ISTEXT('Hygiene Data'!B2),EB6="Yes"),'Hygiene Data'!H7,IF(AND(ISTEXT('Hygiene Data'!B2),EB6="No",ISNUMBER('Hygiene Data'!H7)),CONCATENATE("[",ROUND('Hygiene Data'!H7,0),"]"),NA()))</f>
        <v>100</v>
      </c>
      <c r="BN6" s="300">
        <f>+IF(AND(ISTEXT('Hygiene Data'!B2),EC6="Yes"),'Hygiene Data'!H9,IF(AND(ISTEXT('Hygiene Data'!B2),EC6="No",ISNUMBER('Hygiene Data'!H9)),CONCATENATE("[",ROUND('Hygiene Data'!H9,0),"]"),NA()))</f>
        <v>100</v>
      </c>
      <c r="BO6" s="300">
        <f>+IF(AND(ISTEXT('Hygiene Data'!B2),ED6="Yes"),'Hygiene Data'!I5,IF(AND(ISTEXT('Hygiene Data'!B2),ED6="No",ISNUMBER('Hygiene Data'!I5)),CONCATENATE("[",ROUND('Hygiene Data'!I5,0),"]"),NA()))</f>
        <v>100</v>
      </c>
      <c r="BP6" s="300">
        <f>+IF(AND(ISTEXT('Hygiene Data'!B2),EE6="Yes"),'Hygiene Data'!I7,IF(AND(ISTEXT('Hygiene Data'!B2),EE6="No",ISNUMBER('Hygiene Data'!I7)),CONCATENATE("[",ROUND('Hygiene Data'!I7,0),"]"),NA()))</f>
        <v>100</v>
      </c>
      <c r="BQ6" s="300">
        <f>+IF(AND(ISTEXT('Hygiene Data'!B2),EF6="Yes"),'Hygiene Data'!I9,IF(AND(ISTEXT('Hygiene Data'!B2),EF6="No",ISNUMBER('Hygiene Data'!I9)),CONCATENATE("[",ROUND('Hygiene Data'!I9,0),"]"),NA()))</f>
        <v>100</v>
      </c>
      <c r="BS6" s="187" t="str">
        <f>+'Water Data'!D27</f>
        <v>Yes</v>
      </c>
      <c r="BT6" s="187" t="str">
        <f>+'Water Data'!D28</f>
        <v>Yes</v>
      </c>
      <c r="BU6" s="187" t="str">
        <f>+'Water Data'!D29</f>
        <v>Yes</v>
      </c>
      <c r="BV6" s="187">
        <f>+'Water Data'!E27</f>
        <v>0</v>
      </c>
      <c r="BW6" s="187">
        <f>+'Water Data'!E28</f>
        <v>0</v>
      </c>
      <c r="BX6" s="187">
        <f>+'Water Data'!E29</f>
        <v>0</v>
      </c>
      <c r="BY6" s="187">
        <f>+'Water Data'!F27</f>
        <v>0</v>
      </c>
      <c r="BZ6" s="187">
        <f>+'Water Data'!F28</f>
        <v>0</v>
      </c>
      <c r="CA6" s="187">
        <f>+'Water Data'!F29</f>
        <v>0</v>
      </c>
      <c r="CB6" s="187">
        <f>+'Water Data'!G27</f>
        <v>0</v>
      </c>
      <c r="CC6" s="187">
        <f>+'Water Data'!G28</f>
        <v>0</v>
      </c>
      <c r="CD6" s="187">
        <f>+'Water Data'!G29</f>
        <v>0</v>
      </c>
      <c r="CE6" s="187" t="str">
        <f>+'Water Data'!H27</f>
        <v>Yes</v>
      </c>
      <c r="CF6" s="187" t="str">
        <f>+'Water Data'!H28</f>
        <v>Yes</v>
      </c>
      <c r="CG6" s="187" t="str">
        <f>+'Water Data'!H29</f>
        <v>Yes</v>
      </c>
      <c r="CH6" s="187" t="str">
        <f>+'Water Data'!I27</f>
        <v>Yes</v>
      </c>
      <c r="CI6" s="187" t="str">
        <f>+'Water Data'!I28</f>
        <v>Yes</v>
      </c>
      <c r="CJ6" s="187" t="str">
        <f>+'Water Data'!I29</f>
        <v>Yes</v>
      </c>
      <c r="CK6" s="187" t="str">
        <f>+'Sanitation Data'!D28</f>
        <v>Yes</v>
      </c>
      <c r="CL6" s="187" t="str">
        <f>+'Sanitation Data'!D29</f>
        <v>Yes</v>
      </c>
      <c r="CM6" s="187">
        <f>+'Sanitation Data'!D30</f>
        <v>0</v>
      </c>
      <c r="CN6" s="187">
        <f>+'Sanitation Data'!D31</f>
        <v>0</v>
      </c>
      <c r="CO6" s="187" t="str">
        <f>+'Sanitation Data'!D32</f>
        <v>Yes</v>
      </c>
      <c r="CP6" s="187">
        <f>+'Sanitation Data'!E28</f>
        <v>0</v>
      </c>
      <c r="CQ6" s="187">
        <f>+'Sanitation Data'!E29</f>
        <v>0</v>
      </c>
      <c r="CR6" s="187">
        <f>+'Sanitation Data'!E30</f>
        <v>0</v>
      </c>
      <c r="CS6" s="187">
        <f>+'Sanitation Data'!E31</f>
        <v>0</v>
      </c>
      <c r="CT6" s="187">
        <f>+'Sanitation Data'!E32</f>
        <v>0</v>
      </c>
      <c r="CU6" s="187">
        <f>+'Sanitation Data'!F28</f>
        <v>0</v>
      </c>
      <c r="CV6" s="187">
        <f>+'Sanitation Data'!F29</f>
        <v>0</v>
      </c>
      <c r="CW6" s="187">
        <f>+'Sanitation Data'!F30</f>
        <v>0</v>
      </c>
      <c r="CX6" s="187">
        <f>+'Sanitation Data'!F31</f>
        <v>0</v>
      </c>
      <c r="CY6" s="187">
        <f>+'Sanitation Data'!F32</f>
        <v>0</v>
      </c>
      <c r="CZ6" s="187">
        <f>+'Sanitation Data'!G28</f>
        <v>0</v>
      </c>
      <c r="DA6" s="187">
        <f>+'Sanitation Data'!G29</f>
        <v>0</v>
      </c>
      <c r="DB6" s="187">
        <f>+'Sanitation Data'!G30</f>
        <v>0</v>
      </c>
      <c r="DC6" s="187">
        <f>+'Sanitation Data'!G31</f>
        <v>0</v>
      </c>
      <c r="DD6" s="187">
        <f>+'Sanitation Data'!G32</f>
        <v>0</v>
      </c>
      <c r="DE6" s="187" t="str">
        <f>+'Sanitation Data'!H28</f>
        <v>Yes</v>
      </c>
      <c r="DF6" s="187" t="str">
        <f>+'Sanitation Data'!H29</f>
        <v>Yes</v>
      </c>
      <c r="DG6" s="187">
        <f>+'Sanitation Data'!H30</f>
        <v>0</v>
      </c>
      <c r="DH6" s="187">
        <f>+'Sanitation Data'!H31</f>
        <v>0</v>
      </c>
      <c r="DI6" s="187" t="str">
        <f>+'Sanitation Data'!H32</f>
        <v>Yes</v>
      </c>
      <c r="DJ6" s="187" t="str">
        <f>+'Sanitation Data'!I28</f>
        <v>Yes</v>
      </c>
      <c r="DK6" s="187" t="str">
        <f>+'Sanitation Data'!I29</f>
        <v>Yes</v>
      </c>
      <c r="DL6" s="187">
        <f>+'Sanitation Data'!I30</f>
        <v>0</v>
      </c>
      <c r="DM6" s="187">
        <f>+'Sanitation Data'!I31</f>
        <v>0</v>
      </c>
      <c r="DN6" s="187" t="str">
        <f>+'Sanitation Data'!I32</f>
        <v>Yes</v>
      </c>
      <c r="DO6" s="187" t="str">
        <f>+'Hygiene Data'!D11</f>
        <v>Yes</v>
      </c>
      <c r="DP6" s="187" t="str">
        <f>+'Hygiene Data'!D12</f>
        <v>Yes</v>
      </c>
      <c r="DQ6" s="187" t="str">
        <f>+'Hygiene Data'!D13</f>
        <v>Yes</v>
      </c>
      <c r="DR6" s="187">
        <f>+'Hygiene Data'!E11</f>
        <v>0</v>
      </c>
      <c r="DS6" s="187">
        <f>+'Hygiene Data'!E12</f>
        <v>0</v>
      </c>
      <c r="DT6" s="187">
        <f>+'Hygiene Data'!E13</f>
        <v>0</v>
      </c>
      <c r="DU6" s="187">
        <f>+'Hygiene Data'!F11</f>
        <v>0</v>
      </c>
      <c r="DV6" s="187">
        <f>+'Hygiene Data'!F12</f>
        <v>0</v>
      </c>
      <c r="DW6" s="187">
        <f>+'Hygiene Data'!F13</f>
        <v>0</v>
      </c>
      <c r="DX6" s="187">
        <f>+'Hygiene Data'!G11</f>
        <v>0</v>
      </c>
      <c r="DY6" s="187">
        <f>+'Hygiene Data'!G12</f>
        <v>0</v>
      </c>
      <c r="DZ6" s="187">
        <f>+'Hygiene Data'!G13</f>
        <v>0</v>
      </c>
      <c r="EA6" s="187" t="str">
        <f>+'Hygiene Data'!H11</f>
        <v>Yes</v>
      </c>
      <c r="EB6" s="187" t="str">
        <f>+'Hygiene Data'!H12</f>
        <v>Yes</v>
      </c>
      <c r="EC6" s="187" t="str">
        <f>+'Hygiene Data'!H13</f>
        <v>Yes</v>
      </c>
      <c r="ED6" s="187" t="str">
        <f>+'Hygiene Data'!I11</f>
        <v>Yes</v>
      </c>
      <c r="EE6" s="187" t="str">
        <f>+'Hygiene Data'!I12</f>
        <v>Yes</v>
      </c>
      <c r="EF6" s="187" t="str">
        <f>+'Hygiene Data'!I13</f>
        <v>Yes</v>
      </c>
    </row>
    <row r="7" spans="1:136" x14ac:dyDescent="0.2">
      <c r="A7" s="270" t="str">
        <f ca="1">+IF(OFFSET('Water Data'!$B$2,0,10*ROW('Water Data'!E1))="","",OFFSET('Water Data'!$B$2,0,10*ROW('Water Data'!E1)))</f>
        <v>EST_2014_UIS</v>
      </c>
      <c r="B7" s="270" t="str">
        <f ca="1">IF(OFFSET('Water Data'!$C$2,0,10*ROW('Water Data'!F1))="","",IF(OFFSET('Water Data'!$C$2,0,10*ROW('Water Data'!F1))="Census",Key!$I$111,IF(OFFSET('Water Data'!$C$2,0,10*ROW('Water Data'!F1))="Survey with microdata",Key!$I$113,IF(OFFSET('Water Data'!$C$2,0,10*ROW('Water Data'!F1))="Survey",Key!$I$110,IF(OFFSET('Water Data'!$C$2,0,10*ROW('Water Data'!F1))="Admin",Key!$I$114,IF(OFFSET('Water Data'!$C$2,0,10*ROW('Water Data'!F1))="Other",Key!$I$112,IF(OFFSET('Water Data'!$C$2,0,10*ROW('Water Data'!F1))="EMIS",Key!$I$109)))))))</f>
        <v>Other</v>
      </c>
      <c r="C7" s="297">
        <f t="shared" ref="C7:C70" ca="1" si="0">+IF(ISNUMBER(VALUE(MID(A7,5,4))), VALUE(MID(A7, 5,4)),"")</f>
        <v>2014</v>
      </c>
      <c r="D7" s="298">
        <f ca="1">+IF(AND(ISTEXT(OFFSET('Water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100</v>
      </c>
      <c r="E7" s="298">
        <f ca="1">+IF(AND(ISTEXT(OFFSET('Water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100</v>
      </c>
      <c r="F7" s="298">
        <f ca="1">+IF(AND(ISTEXT(OFFSET('Water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100</v>
      </c>
      <c r="G7" s="298" t="e">
        <f ca="1">+IF(AND(ISTEXT(OFFSET('Water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298" t="e">
        <f ca="1">+IF(AND(ISTEXT(OFFSET('Water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298" t="e">
        <f ca="1">+IF(AND(ISTEXT(OFFSET('Water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298" t="e">
        <f ca="1">+IF(AND(ISTEXT(OFFSET('Water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298" t="e">
        <f ca="1">+IF(AND(ISTEXT(OFFSET('Water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298" t="e">
        <f ca="1">+IF(AND(ISTEXT(OFFSET('Water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298" t="e">
        <f ca="1">+IF(AND(ISTEXT(OFFSET('Water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298" t="e">
        <f ca="1">+IF(AND(ISTEXT(OFFSET('Water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298" t="e">
        <f ca="1">+IF(AND(ISTEXT(OFFSET('Water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298">
        <f ca="1">+IF(AND(ISTEXT(OFFSET('Water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100</v>
      </c>
      <c r="Q7" s="298">
        <f ca="1">+IF(AND(ISTEXT(OFFSET('Water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100</v>
      </c>
      <c r="R7" s="298">
        <f ca="1">+IF(AND(ISTEXT(OFFSET('Water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100</v>
      </c>
      <c r="S7" s="298">
        <f ca="1">+IF(AND(ISTEXT(OFFSET('Water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100</v>
      </c>
      <c r="T7" s="298">
        <f ca="1">+IF(AND(ISTEXT(OFFSET('Water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100</v>
      </c>
      <c r="U7" s="298">
        <f ca="1">+IF(AND(ISTEXT(OFFSET('Water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100</v>
      </c>
      <c r="V7" s="299">
        <f ca="1">+IF(AND(ISTEXT(OFFSET('Sanitation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100</v>
      </c>
      <c r="W7" s="299">
        <f ca="1">+IF(AND(ISTEXT(OFFSET('Sanitation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100</v>
      </c>
      <c r="X7" s="299" t="e">
        <f ca="1">+IF(AND(ISTEXT(OFFSET('Sanitation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299" t="e">
        <f ca="1">+IF(AND(ISTEXT(OFFSET('Sanitation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299">
        <f ca="1">+IF(AND(ISTEXT(OFFSET('Sanitation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100</v>
      </c>
      <c r="AA7" s="299" t="e">
        <f ca="1">+IF(AND(ISTEXT(OFFSET('Sanitation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299" t="e">
        <f ca="1">+IF(AND(ISTEXT(OFFSET('Sanitation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299" t="e">
        <f ca="1">+IF(AND(ISTEXT(OFFSET('Sanitation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299" t="e">
        <f ca="1">+IF(AND(ISTEXT(OFFSET('Sanitation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299" t="e">
        <f ca="1">+IF(AND(ISTEXT(OFFSET('Sanitation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299" t="e">
        <f ca="1">+IF(AND(ISTEXT(OFFSET('Sanitation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299" t="e">
        <f ca="1">+IF(AND(ISTEXT(OFFSET('Sanitation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299" t="e">
        <f ca="1">+IF(AND(ISTEXT(OFFSET('Sanitation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299" t="e">
        <f ca="1">+IF(AND(ISTEXT(OFFSET('Sanitation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299" t="e">
        <f ca="1">+IF(AND(ISTEXT(OFFSET('Sanitation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299" t="e">
        <f ca="1">+IF(AND(ISTEXT(OFFSET('Sanitation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299" t="e">
        <f ca="1">+IF(AND(ISTEXT(OFFSET('Sanitation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299" t="e">
        <f ca="1">+IF(AND(ISTEXT(OFFSET('Sanitation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299" t="e">
        <f ca="1">+IF(AND(ISTEXT(OFFSET('Sanitation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299" t="e">
        <f ca="1">+IF(AND(ISTEXT(OFFSET('Sanitation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299">
        <f ca="1">+IF(AND(ISTEXT(OFFSET('Sanitation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100</v>
      </c>
      <c r="AQ7" s="299">
        <f ca="1">+IF(AND(ISTEXT(OFFSET('Sanitation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100</v>
      </c>
      <c r="AR7" s="299" t="e">
        <f ca="1">+IF(AND(ISTEXT(OFFSET('Sanitation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299" t="e">
        <f ca="1">+IF(AND(ISTEXT(OFFSET('Sanitation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299">
        <f ca="1">+IF(AND(ISTEXT(OFFSET('Sanitation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100</v>
      </c>
      <c r="AU7" s="299">
        <f ca="1">+IF(AND(ISTEXT(OFFSET('Sanitation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100</v>
      </c>
      <c r="AV7" s="299">
        <f ca="1">+IF(AND(ISTEXT(OFFSET('Sanitation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100</v>
      </c>
      <c r="AW7" s="299" t="e">
        <f ca="1">+IF(AND(ISTEXT(OFFSET('Sanitation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299" t="e">
        <f ca="1">+IF(AND(ISTEXT(OFFSET('Sanitation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299">
        <f ca="1">+IF(AND(ISTEXT(OFFSET('Sanitation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100</v>
      </c>
      <c r="AZ7" s="300">
        <f ca="1">+IF(AND(ISTEXT(OFFSET('Hygiene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100</v>
      </c>
      <c r="BA7" s="368">
        <f ca="1">+IF(AND(ISTEXT(OFFSET('Hygiene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100</v>
      </c>
      <c r="BB7" s="300">
        <f ca="1">+IF(AND(ISTEXT(OFFSET('Hygiene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100</v>
      </c>
      <c r="BC7" s="300" t="e">
        <f ca="1">+IF(AND(ISTEXT(OFFSET('Hygiene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300" t="e">
        <f ca="1">+IF(AND(ISTEXT(OFFSET('Hygiene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300" t="e">
        <f ca="1">+IF(AND(ISTEXT(OFFSET('Hygiene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300" t="e">
        <f ca="1">+IF(AND(ISTEXT(OFFSET('Hygiene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300" t="e">
        <f ca="1">+IF(AND(ISTEXT(OFFSET('Hygiene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300" t="e">
        <f ca="1">+IF(AND(ISTEXT(OFFSET('Hygiene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300" t="e">
        <f ca="1">+IF(AND(ISTEXT(OFFSET('Hygiene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300" t="e">
        <f ca="1">+IF(AND(ISTEXT(OFFSET('Hygiene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300" t="e">
        <f ca="1">+IF(AND(ISTEXT(OFFSET('Hygiene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300">
        <f ca="1">+IF(AND(ISTEXT(OFFSET('Hygiene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100</v>
      </c>
      <c r="BM7" s="300">
        <f ca="1">+IF(AND(ISTEXT(OFFSET('Hygiene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100</v>
      </c>
      <c r="BN7" s="300">
        <f ca="1">+IF(AND(ISTEXT(OFFSET('Hygiene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100</v>
      </c>
      <c r="BO7" s="300">
        <f ca="1">+IF(AND(ISTEXT(OFFSET('Hygiene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100</v>
      </c>
      <c r="BP7" s="300">
        <f ca="1">+IF(AND(ISTEXT(OFFSET('Hygiene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100</v>
      </c>
      <c r="BQ7" s="300">
        <f ca="1">+IF(AND(ISTEXT(OFFSET('Hygiene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100</v>
      </c>
      <c r="BS7" s="187" t="str">
        <f ca="1">+IF(OFFSET('Water Data'!$D$27,0,10*ROW('Water Data'!D1))="","",OFFSET('Water Data'!$D$27,0,10*ROW('Water Data'!D1)))</f>
        <v>Yes</v>
      </c>
      <c r="BT7" s="187" t="str">
        <f ca="1">+IF(OFFSET('Water Data'!$D$28,0,10*ROW('Water Data'!D1))="","",OFFSET('Water Data'!$D$28,0,10*ROW('Water Data'!D1)))</f>
        <v>Yes</v>
      </c>
      <c r="BU7" s="187" t="str">
        <f ca="1">+IF(OFFSET('Water Data'!$D$29,0,10*ROW('Water Data'!D1))="","",OFFSET('Water Data'!$D$29,0,10*ROW('Water Data'!D1)))</f>
        <v>Yes</v>
      </c>
      <c r="BV7" s="187" t="str">
        <f ca="1">+IF(OFFSET('Water Data'!$E$27,0,10*ROW('Water Data'!E1))="","",OFFSET('Water Data'!$E$27,0,10*ROW('Water Data'!E1)))</f>
        <v/>
      </c>
      <c r="BW7" s="187" t="str">
        <f ca="1">+IF(OFFSET('Water Data'!$E$28,0,10*ROW('Water Data'!E1))="","",OFFSET('Water Data'!$E$28,0,10*ROW('Water Data'!E1)))</f>
        <v/>
      </c>
      <c r="BX7" s="187" t="str">
        <f ca="1">+IF(OFFSET('Water Data'!$E$29,0,10*ROW('Water Data'!E1))="","",OFFSET('Water Data'!$E$29,0,10*ROW('Water Data'!E1)))</f>
        <v/>
      </c>
      <c r="BY7" s="187" t="str">
        <f ca="1">+IF(OFFSET('Water Data'!$F$27,0,10*ROW('Water Data'!F1))="","",OFFSET('Water Data'!$F$27,0,10*ROW('Water Data'!F1)))</f>
        <v/>
      </c>
      <c r="BZ7" s="187" t="str">
        <f ca="1">+IF(OFFSET('Water Data'!$F$28,0,10*ROW('Water Data'!F1))="","",OFFSET('Water Data'!$F$28,0,10*ROW('Water Data'!F1)))</f>
        <v/>
      </c>
      <c r="CA7" s="187" t="str">
        <f ca="1">+IF(OFFSET('Water Data'!$F$29,0,10*ROW('Water Data'!F1))="","",OFFSET('Water Data'!$F$29,0,10*ROW('Water Data'!F1)))</f>
        <v/>
      </c>
      <c r="CB7" s="187" t="str">
        <f ca="1">+IF(OFFSET('Water Data'!$G$27,0,10*ROW('Water Data'!G1))="","",OFFSET('Water Data'!$G$27,0,10*ROW('Water Data'!G1)))</f>
        <v/>
      </c>
      <c r="CC7" s="187" t="str">
        <f ca="1">+IF(OFFSET('Water Data'!$G$28,0,10*ROW('Water Data'!G1))="","",OFFSET('Water Data'!$G$28,0,10*ROW('Water Data'!G1)))</f>
        <v/>
      </c>
      <c r="CD7" s="187" t="str">
        <f ca="1">+IF(OFFSET('Water Data'!$G$29,0,10*ROW('Water Data'!G1))="","",OFFSET('Water Data'!$G$29,0,10*ROW('Water Data'!G1)))</f>
        <v/>
      </c>
      <c r="CE7" s="187" t="str">
        <f ca="1">+IF(OFFSET('Water Data'!$H$27,0,10*ROW('Water Data'!H1))="","",OFFSET('Water Data'!$H$27,0,10*ROW('Water Data'!H1)))</f>
        <v>Yes</v>
      </c>
      <c r="CF7" s="187" t="str">
        <f ca="1">+IF(OFFSET('Water Data'!$H$28,0,10*ROW('Water Data'!H1))="","",OFFSET('Water Data'!$H$28,0,10*ROW('Water Data'!H1)))</f>
        <v>Yes</v>
      </c>
      <c r="CG7" s="187" t="str">
        <f ca="1">+IF(OFFSET('Water Data'!$H$29,0,10*ROW('Water Data'!H1))="","",OFFSET('Water Data'!$H$29,0,10*ROW('Water Data'!H1)))</f>
        <v>Yes</v>
      </c>
      <c r="CH7" s="187" t="str">
        <f ca="1">+IF(OFFSET('Water Data'!$I$27,0,10*ROW('Water Data'!I1))="","",OFFSET('Water Data'!$I$27,0,10*ROW('Water Data'!I1)))</f>
        <v>Yes</v>
      </c>
      <c r="CI7" s="187" t="str">
        <f ca="1">+IF(OFFSET('Water Data'!$I$28,0,10*ROW('Water Data'!I1))="","",OFFSET('Water Data'!$I$28,0,10*ROW('Water Data'!I1)))</f>
        <v>Yes</v>
      </c>
      <c r="CJ7" s="187" t="str">
        <f ca="1">+IF(OFFSET('Water Data'!$I$29,0,10*ROW('Water Data'!I1))="","",OFFSET('Water Data'!$I$29,0,10*ROW('Water Data'!I1)))</f>
        <v>Yes</v>
      </c>
      <c r="CK7" s="187" t="str">
        <f ca="1">+IF(OFFSET('Sanitation Data'!$D$28,0,10*ROW('Sanitation Data'!D1))="","",OFFSET('Sanitation Data'!$D$28,0,10*ROW('Sanitation Data'!D1)))</f>
        <v>Yes</v>
      </c>
      <c r="CL7" s="187" t="str">
        <f ca="1">+IF(OFFSET('Sanitation Data'!$D$29,0,10*ROW('Sanitation Data'!D1))="","",OFFSET('Sanitation Data'!$D$29,0,10*ROW('Sanitation Data'!D1)))</f>
        <v>Yes</v>
      </c>
      <c r="CM7" s="187" t="str">
        <f ca="1">+IF(OFFSET('Sanitation Data'!$D$30,0,10*ROW('Sanitation Data'!D1))="","",OFFSET('Sanitation Data'!$D$30,0,10*ROW('Sanitation Data'!D1)))</f>
        <v/>
      </c>
      <c r="CN7" s="187" t="str">
        <f ca="1">+IF(OFFSET('Sanitation Data'!$D$31,0,10*ROW('Sanitation Data'!D1))="","",OFFSET('Sanitation Data'!$D$31,0,10*ROW('Sanitation Data'!D1)))</f>
        <v/>
      </c>
      <c r="CO7" s="187" t="str">
        <f ca="1">+IF(OFFSET('Sanitation Data'!$D$32,0,10*ROW('Sanitation Data'!D1))="","",OFFSET('Sanitation Data'!$D$32,0,10*ROW('Sanitation Data'!D1)))</f>
        <v>Yes</v>
      </c>
      <c r="CP7" s="187" t="str">
        <f ca="1">+IF(OFFSET('Sanitation Data'!$E$28,0,10*ROW('Sanitation Data'!E1))="","",OFFSET('Sanitation Data'!$E$28,0,10*ROW('Sanitation Data'!E1)))</f>
        <v/>
      </c>
      <c r="CQ7" s="187" t="str">
        <f ca="1">+IF(OFFSET('Sanitation Data'!$E$29,0,10*ROW('Sanitation Data'!E1))="","",OFFSET('Sanitation Data'!$E$29,0,10*ROW('Sanitation Data'!E1)))</f>
        <v/>
      </c>
      <c r="CR7" s="187" t="str">
        <f ca="1">+IF(OFFSET('Sanitation Data'!$E$30,0,10*ROW('Sanitation Data'!E1))="","",OFFSET('Sanitation Data'!$E$30,0,10*ROW('Sanitation Data'!E1)))</f>
        <v/>
      </c>
      <c r="CS7" s="187" t="str">
        <f ca="1">+IF(OFFSET('Sanitation Data'!$E$31,0,10*ROW('Sanitation Data'!E1))="","",OFFSET('Sanitation Data'!$E$31,0,10*ROW('Sanitation Data'!E1)))</f>
        <v/>
      </c>
      <c r="CT7" s="187" t="str">
        <f ca="1">+IF(OFFSET('Sanitation Data'!$E$32,0,10*ROW('Sanitation Data'!E1))="","",OFFSET('Sanitation Data'!$E$32,0,10*ROW('Sanitation Data'!E1)))</f>
        <v/>
      </c>
      <c r="CU7" s="187" t="str">
        <f ca="1">+IF(OFFSET('Sanitation Data'!$F$28,0,10*ROW('Sanitation Data'!F1))="","",OFFSET('Sanitation Data'!$F$28,0,10*ROW('Sanitation Data'!F1)))</f>
        <v/>
      </c>
      <c r="CV7" s="187" t="str">
        <f ca="1">+IF(OFFSET('Sanitation Data'!$F$29,0,10*ROW('Sanitation Data'!F1))="","",OFFSET('Sanitation Data'!$F$29,0,10*ROW('Sanitation Data'!F1)))</f>
        <v/>
      </c>
      <c r="CW7" s="187" t="str">
        <f ca="1">+IF(OFFSET('Sanitation Data'!$F$30,0,10*ROW('Sanitation Data'!F1))="","",OFFSET('Sanitation Data'!$F$30,0,10*ROW('Sanitation Data'!F1)))</f>
        <v/>
      </c>
      <c r="CX7" s="187" t="str">
        <f ca="1">+IF(OFFSET('Sanitation Data'!$F$31,0,10*ROW('Sanitation Data'!F1))="","",OFFSET('Sanitation Data'!$F$31,0,10*ROW('Sanitation Data'!F1)))</f>
        <v/>
      </c>
      <c r="CY7" s="187" t="str">
        <f ca="1">+IF(OFFSET('Sanitation Data'!$F$32,0,10*ROW('Sanitation Data'!F1))="","",OFFSET('Sanitation Data'!$F$32,0,10*ROW('Sanitation Data'!F1)))</f>
        <v/>
      </c>
      <c r="CZ7" s="187" t="str">
        <f ca="1">+IF(OFFSET('Sanitation Data'!$G$28,0,10*ROW('Sanitation Data'!G1))="","",OFFSET('Sanitation Data'!$G$28,0,10*ROW('Sanitation Data'!G1)))</f>
        <v/>
      </c>
      <c r="DA7" s="187" t="str">
        <f ca="1">+IF(OFFSET('Sanitation Data'!$G$29,0,10*ROW('Sanitation Data'!G1))="","",OFFSET('Sanitation Data'!$G$29,0,10*ROW('Sanitation Data'!G1)))</f>
        <v/>
      </c>
      <c r="DB7" s="187" t="str">
        <f ca="1">+IF(OFFSET('Sanitation Data'!$G$30,0,10*ROW('Sanitation Data'!G1))="","",OFFSET('Sanitation Data'!$G$30,0,10*ROW('Sanitation Data'!G1)))</f>
        <v/>
      </c>
      <c r="DC7" s="187" t="str">
        <f ca="1">+IF(OFFSET('Sanitation Data'!$G$31,0,10*ROW('Sanitation Data'!G1))="","",OFFSET('Sanitation Data'!$G$31,0,10*ROW('Sanitation Data'!G1)))</f>
        <v/>
      </c>
      <c r="DD7" s="187" t="str">
        <f ca="1">+IF(OFFSET('Sanitation Data'!$G$32,0,10*ROW('Sanitation Data'!G1))="","",OFFSET('Sanitation Data'!$G$32,0,10*ROW('Sanitation Data'!G1)))</f>
        <v/>
      </c>
      <c r="DE7" s="187" t="str">
        <f ca="1">+IF(OFFSET('Sanitation Data'!$H$28,0,10*ROW('Sanitation Data'!H1))="","",OFFSET('Sanitation Data'!$H$28,0,10*ROW('Sanitation Data'!H1)))</f>
        <v>Yes</v>
      </c>
      <c r="DF7" s="187" t="str">
        <f ca="1">+IF(OFFSET('Sanitation Data'!$H$29,0,10*ROW('Sanitation Data'!H1))="","",OFFSET('Sanitation Data'!$H$29,0,10*ROW('Sanitation Data'!H1)))</f>
        <v>Yes</v>
      </c>
      <c r="DG7" s="187" t="str">
        <f ca="1">+IF(OFFSET('Sanitation Data'!$H$30,0,10*ROW('Sanitation Data'!H1))="","",OFFSET('Sanitation Data'!$H$30,0,10*ROW('Sanitation Data'!H1)))</f>
        <v/>
      </c>
      <c r="DH7" s="187" t="str">
        <f ca="1">+IF(OFFSET('Sanitation Data'!$H$31,0,10*ROW('Sanitation Data'!H1))="","",OFFSET('Sanitation Data'!$H$31,0,10*ROW('Sanitation Data'!H1)))</f>
        <v/>
      </c>
      <c r="DI7" s="187" t="str">
        <f ca="1">+IF(OFFSET('Sanitation Data'!$H$32,0,10*ROW('Sanitation Data'!H1))="","",OFFSET('Sanitation Data'!$H$32,0,10*ROW('Sanitation Data'!H1)))</f>
        <v>Yes</v>
      </c>
      <c r="DJ7" s="187" t="str">
        <f ca="1">+IF(OFFSET('Sanitation Data'!$I$28,0,10*ROW('Sanitation Data'!I1))="","",OFFSET('Sanitation Data'!$I$28,0,10*ROW('Sanitation Data'!I1)))</f>
        <v>Yes</v>
      </c>
      <c r="DK7" s="187" t="str">
        <f ca="1">+IF(OFFSET('Sanitation Data'!$I$29,0,10*ROW('Sanitation Data'!I1))="","",OFFSET('Sanitation Data'!$I$29,0,10*ROW('Sanitation Data'!I1)))</f>
        <v>Yes</v>
      </c>
      <c r="DL7" s="187" t="str">
        <f ca="1">+IF(OFFSET('Sanitation Data'!$I$30,0,10*ROW('Sanitation Data'!I1))="","",OFFSET('Sanitation Data'!$I$30,0,10*ROW('Sanitation Data'!I1)))</f>
        <v/>
      </c>
      <c r="DM7" s="187" t="str">
        <f ca="1">+IF(OFFSET('Sanitation Data'!$I$31,0,10*ROW('Sanitation Data'!I1))="","",OFFSET('Sanitation Data'!$I$31,0,10*ROW('Sanitation Data'!I1)))</f>
        <v/>
      </c>
      <c r="DN7" s="187" t="str">
        <f ca="1">+IF(OFFSET('Sanitation Data'!$I$32,0,10*ROW('Sanitation Data'!I1))="","",OFFSET('Sanitation Data'!$I$32,0,10*ROW('Sanitation Data'!I1)))</f>
        <v>Yes</v>
      </c>
      <c r="DO7" s="187" t="str">
        <f ca="1">+IF(OFFSET('Hygiene Data'!$D$11,0,10*ROW('Hygiene Data'!D1))="","",OFFSET('Hygiene Data'!$D$11,0,10*ROW('Hygiene Data'!D1)))</f>
        <v>Yes</v>
      </c>
      <c r="DP7" s="187" t="str">
        <f ca="1">+IF(OFFSET('Hygiene Data'!$D$12,0,10*ROW('Hygiene Data'!D1))="","",OFFSET('Hygiene Data'!$D$12,0,10*ROW('Hygiene Data'!D1)))</f>
        <v>Yes</v>
      </c>
      <c r="DQ7" s="187" t="str">
        <f ca="1">+IF(OFFSET('Hygiene Data'!$D$13,0,10*ROW('Hygiene Data'!D1))="","",OFFSET('Hygiene Data'!$D$13,0,10*ROW('Hygiene Data'!D1)))</f>
        <v>Yes</v>
      </c>
      <c r="DR7" s="187" t="str">
        <f ca="1">+IF(OFFSET('Hygiene Data'!$E$11,0,10*ROW('Hygiene Data'!E1))="","",OFFSET('Hygiene Data'!$E$11,0,10*ROW('Hygiene Data'!E1)))</f>
        <v/>
      </c>
      <c r="DS7" s="187" t="str">
        <f ca="1">+IF(OFFSET('Hygiene Data'!$E$12,0,10*ROW('Hygiene Data'!E1))="","",OFFSET('Hygiene Data'!$E$12,0,10*ROW('Hygiene Data'!E1)))</f>
        <v/>
      </c>
      <c r="DT7" s="187" t="str">
        <f ca="1">+IF(OFFSET('Hygiene Data'!$E$13,0,10*ROW('Hygiene Data'!E1))="","",OFFSET('Hygiene Data'!$E$13,0,10*ROW('Hygiene Data'!E1)))</f>
        <v/>
      </c>
      <c r="DU7" s="187" t="str">
        <f ca="1">+IF(OFFSET('Hygiene Data'!$F$11,0,10*ROW('Hygiene Data'!F1))="","",OFFSET('Hygiene Data'!$F$11,0,10*ROW('Hygiene Data'!F1)))</f>
        <v/>
      </c>
      <c r="DV7" s="187" t="str">
        <f ca="1">+IF(OFFSET('Hygiene Data'!$F$12,0,10*ROW('Hygiene Data'!F1))="","",OFFSET('Hygiene Data'!$F$12,0,10*ROW('Hygiene Data'!F1)))</f>
        <v/>
      </c>
      <c r="DW7" s="187" t="str">
        <f ca="1">+IF(OFFSET('Hygiene Data'!$F$13,0,10*ROW('Hygiene Data'!F1))="","",OFFSET('Hygiene Data'!$F$13,0,10*ROW('Hygiene Data'!F1)))</f>
        <v/>
      </c>
      <c r="DX7" s="187" t="str">
        <f ca="1">+IF(OFFSET('Hygiene Data'!$G$11,0,10*ROW('Hygiene Data'!G1))="","",OFFSET('Hygiene Data'!$G$11,0,10*ROW('Hygiene Data'!G1)))</f>
        <v/>
      </c>
      <c r="DY7" s="187" t="str">
        <f ca="1">+IF(OFFSET('Hygiene Data'!$G$12,0,10*ROW('Hygiene Data'!G1))="","",OFFSET('Hygiene Data'!$G$12,0,10*ROW('Hygiene Data'!G1)))</f>
        <v/>
      </c>
      <c r="DZ7" s="187" t="str">
        <f ca="1">+IF(OFFSET('Hygiene Data'!$G$13,0,10*ROW('Hygiene Data'!G1))="","",OFFSET('Hygiene Data'!$G$13,0,10*ROW('Hygiene Data'!G1)))</f>
        <v/>
      </c>
      <c r="EA7" s="187" t="str">
        <f ca="1">+IF(OFFSET('Hygiene Data'!$H$11,0,10*ROW('Hygiene Data'!H1))="","",OFFSET('Hygiene Data'!$H$11,0,10*ROW('Hygiene Data'!H1)))</f>
        <v>Yes</v>
      </c>
      <c r="EB7" s="187" t="str">
        <f ca="1">+IF(OFFSET('Hygiene Data'!$H$12,0,10*ROW('Hygiene Data'!H1))="","",OFFSET('Hygiene Data'!$H$12,0,10*ROW('Hygiene Data'!H1)))</f>
        <v>Yes</v>
      </c>
      <c r="EC7" s="187" t="str">
        <f ca="1">+IF(OFFSET('Hygiene Data'!$H$13,0,10*ROW('Hygiene Data'!H1))="","",OFFSET('Hygiene Data'!$H$13,0,10*ROW('Hygiene Data'!H1)))</f>
        <v>Yes</v>
      </c>
      <c r="ED7" s="187" t="str">
        <f ca="1">+IF(OFFSET('Hygiene Data'!$I$11,0,10*ROW('Hygiene Data'!I1))="","",OFFSET('Hygiene Data'!$I$11,0,10*ROW('Hygiene Data'!I1)))</f>
        <v>Yes</v>
      </c>
      <c r="EE7" s="187" t="str">
        <f ca="1">+IF(OFFSET('Hygiene Data'!$I$12,0,10*ROW('Hygiene Data'!I1))="","",OFFSET('Hygiene Data'!$I$12,0,10*ROW('Hygiene Data'!I1)))</f>
        <v>Yes</v>
      </c>
      <c r="EF7" s="187" t="str">
        <f ca="1">+IF(OFFSET('Hygiene Data'!$I$13,0,10*ROW('Hygiene Data'!I1))="","",OFFSET('Hygiene Data'!$I$13,0,10*ROW('Hygiene Data'!I1)))</f>
        <v>Yes</v>
      </c>
    </row>
    <row r="8" spans="1:136" x14ac:dyDescent="0.2">
      <c r="A8" s="270" t="str">
        <f ca="1">+IF(OFFSET('Water Data'!$B$2,0,10*ROW('Water Data'!E2))="","",OFFSET('Water Data'!$B$2,0,10*ROW('Water Data'!E2)))</f>
        <v>EST_2015_UIS</v>
      </c>
      <c r="B8" s="270" t="str">
        <f ca="1">IF(OFFSET('Water Data'!$C$2,0,10*ROW('Water Data'!F2))="","",IF(OFFSET('Water Data'!$C$2,0,10*ROW('Water Data'!F2))="Census",Key!$I$111,IF(OFFSET('Water Data'!$C$2,0,10*ROW('Water Data'!F2))="Survey with microdata",Key!$I$113,IF(OFFSET('Water Data'!$C$2,0,10*ROW('Water Data'!F2))="Survey",Key!$I$110,IF(OFFSET('Water Data'!$C$2,0,10*ROW('Water Data'!F2))="Admin",Key!$I$114,IF(OFFSET('Water Data'!$C$2,0,10*ROW('Water Data'!F2))="Other",Key!$I$112,IF(OFFSET('Water Data'!$C$2,0,10*ROW('Water Data'!F2))="EMIS",Key!$I$109)))))))</f>
        <v>Other</v>
      </c>
      <c r="C8" s="297">
        <f t="shared" ca="1" si="0"/>
        <v>2015</v>
      </c>
      <c r="D8" s="298">
        <f ca="1">+IF(AND(ISTEXT(OFFSET('Water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100</v>
      </c>
      <c r="E8" s="298">
        <f ca="1">+IF(AND(ISTEXT(OFFSET('Water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100</v>
      </c>
      <c r="F8" s="298">
        <f ca="1">+IF(AND(ISTEXT(OFFSET('Water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100</v>
      </c>
      <c r="G8" s="298" t="e">
        <f ca="1">+IF(AND(ISTEXT(OFFSET('Water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298" t="e">
        <f ca="1">+IF(AND(ISTEXT(OFFSET('Water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298" t="e">
        <f ca="1">+IF(AND(ISTEXT(OFFSET('Water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298" t="e">
        <f ca="1">+IF(AND(ISTEXT(OFFSET('Water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298" t="e">
        <f ca="1">+IF(AND(ISTEXT(OFFSET('Water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298" t="e">
        <f ca="1">+IF(AND(ISTEXT(OFFSET('Water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298" t="e">
        <f ca="1">+IF(AND(ISTEXT(OFFSET('Water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298" t="e">
        <f ca="1">+IF(AND(ISTEXT(OFFSET('Water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298" t="e">
        <f ca="1">+IF(AND(ISTEXT(OFFSET('Water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298">
        <f ca="1">+IF(AND(ISTEXT(OFFSET('Water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100</v>
      </c>
      <c r="Q8" s="298">
        <f ca="1">+IF(AND(ISTEXT(OFFSET('Water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100</v>
      </c>
      <c r="R8" s="298">
        <f ca="1">+IF(AND(ISTEXT(OFFSET('Water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100</v>
      </c>
      <c r="S8" s="298">
        <f ca="1">+IF(AND(ISTEXT(OFFSET('Water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100</v>
      </c>
      <c r="T8" s="298">
        <f ca="1">+IF(AND(ISTEXT(OFFSET('Water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100</v>
      </c>
      <c r="U8" s="298">
        <f ca="1">+IF(AND(ISTEXT(OFFSET('Water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100</v>
      </c>
      <c r="V8" s="299">
        <f ca="1">+IF(AND(ISTEXT(OFFSET('Sanitation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100</v>
      </c>
      <c r="W8" s="299">
        <f ca="1">+IF(AND(ISTEXT(OFFSET('Sanitation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100</v>
      </c>
      <c r="X8" s="299" t="e">
        <f ca="1">+IF(AND(ISTEXT(OFFSET('Sanitation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299" t="e">
        <f ca="1">+IF(AND(ISTEXT(OFFSET('Sanitation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299">
        <f ca="1">+IF(AND(ISTEXT(OFFSET('Sanitation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100</v>
      </c>
      <c r="AA8" s="299" t="e">
        <f ca="1">+IF(AND(ISTEXT(OFFSET('Sanitation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299" t="e">
        <f ca="1">+IF(AND(ISTEXT(OFFSET('Sanitation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299" t="e">
        <f ca="1">+IF(AND(ISTEXT(OFFSET('Sanitation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299" t="e">
        <f ca="1">+IF(AND(ISTEXT(OFFSET('Sanitation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299" t="e">
        <f ca="1">+IF(AND(ISTEXT(OFFSET('Sanitation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299" t="e">
        <f ca="1">+IF(AND(ISTEXT(OFFSET('Sanitation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299" t="e">
        <f ca="1">+IF(AND(ISTEXT(OFFSET('Sanitation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299" t="e">
        <f ca="1">+IF(AND(ISTEXT(OFFSET('Sanitation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299" t="e">
        <f ca="1">+IF(AND(ISTEXT(OFFSET('Sanitation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299" t="e">
        <f ca="1">+IF(AND(ISTEXT(OFFSET('Sanitation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299" t="e">
        <f ca="1">+IF(AND(ISTEXT(OFFSET('Sanitation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299" t="e">
        <f ca="1">+IF(AND(ISTEXT(OFFSET('Sanitation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299" t="e">
        <f ca="1">+IF(AND(ISTEXT(OFFSET('Sanitation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299" t="e">
        <f ca="1">+IF(AND(ISTEXT(OFFSET('Sanitation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299" t="e">
        <f ca="1">+IF(AND(ISTEXT(OFFSET('Sanitation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299">
        <f ca="1">+IF(AND(ISTEXT(OFFSET('Sanitation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100</v>
      </c>
      <c r="AQ8" s="299">
        <f ca="1">+IF(AND(ISTEXT(OFFSET('Sanitation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100</v>
      </c>
      <c r="AR8" s="299" t="e">
        <f ca="1">+IF(AND(ISTEXT(OFFSET('Sanitation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299" t="e">
        <f ca="1">+IF(AND(ISTEXT(OFFSET('Sanitation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299">
        <f ca="1">+IF(AND(ISTEXT(OFFSET('Sanitation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100</v>
      </c>
      <c r="AU8" s="299">
        <f ca="1">+IF(AND(ISTEXT(OFFSET('Sanitation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100</v>
      </c>
      <c r="AV8" s="299">
        <f ca="1">+IF(AND(ISTEXT(OFFSET('Sanitation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100</v>
      </c>
      <c r="AW8" s="299" t="e">
        <f ca="1">+IF(AND(ISTEXT(OFFSET('Sanitation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299" t="e">
        <f ca="1">+IF(AND(ISTEXT(OFFSET('Sanitation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299">
        <f ca="1">+IF(AND(ISTEXT(OFFSET('Sanitation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100</v>
      </c>
      <c r="AZ8" s="300">
        <f ca="1">+IF(AND(ISTEXT(OFFSET('Hygiene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100</v>
      </c>
      <c r="BA8" s="368">
        <f ca="1">+IF(AND(ISTEXT(OFFSET('Hygiene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100</v>
      </c>
      <c r="BB8" s="300">
        <f ca="1">+IF(AND(ISTEXT(OFFSET('Hygiene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100</v>
      </c>
      <c r="BC8" s="300" t="e">
        <f ca="1">+IF(AND(ISTEXT(OFFSET('Hygiene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300" t="e">
        <f ca="1">+IF(AND(ISTEXT(OFFSET('Hygiene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300" t="e">
        <f ca="1">+IF(AND(ISTEXT(OFFSET('Hygiene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300" t="e">
        <f ca="1">+IF(AND(ISTEXT(OFFSET('Hygiene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300" t="e">
        <f ca="1">+IF(AND(ISTEXT(OFFSET('Hygiene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300" t="e">
        <f ca="1">+IF(AND(ISTEXT(OFFSET('Hygiene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300" t="e">
        <f ca="1">+IF(AND(ISTEXT(OFFSET('Hygiene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300" t="e">
        <f ca="1">+IF(AND(ISTEXT(OFFSET('Hygiene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300" t="e">
        <f ca="1">+IF(AND(ISTEXT(OFFSET('Hygiene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300">
        <f ca="1">+IF(AND(ISTEXT(OFFSET('Hygiene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100</v>
      </c>
      <c r="BM8" s="300">
        <f ca="1">+IF(AND(ISTEXT(OFFSET('Hygiene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100</v>
      </c>
      <c r="BN8" s="300">
        <f ca="1">+IF(AND(ISTEXT(OFFSET('Hygiene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100</v>
      </c>
      <c r="BO8" s="300">
        <f ca="1">+IF(AND(ISTEXT(OFFSET('Hygiene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100</v>
      </c>
      <c r="BP8" s="300">
        <f ca="1">+IF(AND(ISTEXT(OFFSET('Hygiene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100</v>
      </c>
      <c r="BQ8" s="300">
        <f ca="1">+IF(AND(ISTEXT(OFFSET('Hygiene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100</v>
      </c>
      <c r="BS8" s="187" t="str">
        <f ca="1">+IF(OFFSET('Water Data'!$D$27,0,10*ROW('Water Data'!D2))="","",OFFSET('Water Data'!$D$27,0,10*ROW('Water Data'!D2)))</f>
        <v>Yes</v>
      </c>
      <c r="BT8" s="187" t="str">
        <f ca="1">+IF(OFFSET('Water Data'!$D$28,0,10*ROW('Water Data'!D2))="","",OFFSET('Water Data'!$D$28,0,10*ROW('Water Data'!D2)))</f>
        <v>Yes</v>
      </c>
      <c r="BU8" s="187" t="str">
        <f ca="1">+IF(OFFSET('Water Data'!$D$29,0,10*ROW('Water Data'!D2))="","",OFFSET('Water Data'!$D$29,0,10*ROW('Water Data'!D2)))</f>
        <v>Yes</v>
      </c>
      <c r="BV8" s="187" t="str">
        <f ca="1">+IF(OFFSET('Water Data'!$E$27,0,10*ROW('Water Data'!E2))="","",OFFSET('Water Data'!$E$27,0,10*ROW('Water Data'!E2)))</f>
        <v/>
      </c>
      <c r="BW8" s="187" t="str">
        <f ca="1">+IF(OFFSET('Water Data'!$E$28,0,10*ROW('Water Data'!E2))="","",OFFSET('Water Data'!$E$28,0,10*ROW('Water Data'!E2)))</f>
        <v/>
      </c>
      <c r="BX8" s="187" t="str">
        <f ca="1">+IF(OFFSET('Water Data'!$E$29,0,10*ROW('Water Data'!E2))="","",OFFSET('Water Data'!$E$29,0,10*ROW('Water Data'!E2)))</f>
        <v/>
      </c>
      <c r="BY8" s="187" t="str">
        <f ca="1">+IF(OFFSET('Water Data'!$F$27,0,10*ROW('Water Data'!F2))="","",OFFSET('Water Data'!$F$27,0,10*ROW('Water Data'!F2)))</f>
        <v/>
      </c>
      <c r="BZ8" s="187" t="str">
        <f ca="1">+IF(OFFSET('Water Data'!$F$28,0,10*ROW('Water Data'!F2))="","",OFFSET('Water Data'!$F$28,0,10*ROW('Water Data'!F2)))</f>
        <v/>
      </c>
      <c r="CA8" s="187" t="str">
        <f ca="1">+IF(OFFSET('Water Data'!$F$29,0,10*ROW('Water Data'!F2))="","",OFFSET('Water Data'!$F$29,0,10*ROW('Water Data'!F2)))</f>
        <v/>
      </c>
      <c r="CB8" s="187" t="str">
        <f ca="1">+IF(OFFSET('Water Data'!$G$27,0,10*ROW('Water Data'!G2))="","",OFFSET('Water Data'!$G$27,0,10*ROW('Water Data'!G2)))</f>
        <v/>
      </c>
      <c r="CC8" s="187" t="str">
        <f ca="1">+IF(OFFSET('Water Data'!$G$28,0,10*ROW('Water Data'!G2))="","",OFFSET('Water Data'!$G$28,0,10*ROW('Water Data'!G2)))</f>
        <v/>
      </c>
      <c r="CD8" s="187" t="str">
        <f ca="1">+IF(OFFSET('Water Data'!$G$29,0,10*ROW('Water Data'!G2))="","",OFFSET('Water Data'!$G$29,0,10*ROW('Water Data'!G2)))</f>
        <v/>
      </c>
      <c r="CE8" s="187" t="str">
        <f ca="1">+IF(OFFSET('Water Data'!$H$27,0,10*ROW('Water Data'!H2))="","",OFFSET('Water Data'!$H$27,0,10*ROW('Water Data'!H2)))</f>
        <v>Yes</v>
      </c>
      <c r="CF8" s="187" t="str">
        <f ca="1">+IF(OFFSET('Water Data'!$H$28,0,10*ROW('Water Data'!H2))="","",OFFSET('Water Data'!$H$28,0,10*ROW('Water Data'!H2)))</f>
        <v>Yes</v>
      </c>
      <c r="CG8" s="187" t="str">
        <f ca="1">+IF(OFFSET('Water Data'!$H$29,0,10*ROW('Water Data'!H2))="","",OFFSET('Water Data'!$H$29,0,10*ROW('Water Data'!H2)))</f>
        <v>Yes</v>
      </c>
      <c r="CH8" s="187" t="str">
        <f ca="1">+IF(OFFSET('Water Data'!$I$27,0,10*ROW('Water Data'!I2))="","",OFFSET('Water Data'!$I$27,0,10*ROW('Water Data'!I2)))</f>
        <v>Yes</v>
      </c>
      <c r="CI8" s="187" t="str">
        <f ca="1">+IF(OFFSET('Water Data'!$I$28,0,10*ROW('Water Data'!I2))="","",OFFSET('Water Data'!$I$28,0,10*ROW('Water Data'!I2)))</f>
        <v>Yes</v>
      </c>
      <c r="CJ8" s="187" t="str">
        <f ca="1">+IF(OFFSET('Water Data'!$I$29,0,10*ROW('Water Data'!I2))="","",OFFSET('Water Data'!$I$29,0,10*ROW('Water Data'!I2)))</f>
        <v>Yes</v>
      </c>
      <c r="CK8" s="187" t="str">
        <f ca="1">+IF(OFFSET('Sanitation Data'!$D$28,0,10*ROW('Sanitation Data'!D2))="","",OFFSET('Sanitation Data'!$D$28,0,10*ROW('Sanitation Data'!D2)))</f>
        <v>Yes</v>
      </c>
      <c r="CL8" s="187" t="str">
        <f ca="1">+IF(OFFSET('Sanitation Data'!$D$29,0,10*ROW('Sanitation Data'!D2))="","",OFFSET('Sanitation Data'!$D$29,0,10*ROW('Sanitation Data'!D2)))</f>
        <v>Yes</v>
      </c>
      <c r="CM8" s="187" t="str">
        <f ca="1">+IF(OFFSET('Sanitation Data'!$D$30,0,10*ROW('Sanitation Data'!D2))="","",OFFSET('Sanitation Data'!$D$30,0,10*ROW('Sanitation Data'!D2)))</f>
        <v/>
      </c>
      <c r="CN8" s="187" t="str">
        <f ca="1">+IF(OFFSET('Sanitation Data'!$D$31,0,10*ROW('Sanitation Data'!D2))="","",OFFSET('Sanitation Data'!$D$31,0,10*ROW('Sanitation Data'!D2)))</f>
        <v/>
      </c>
      <c r="CO8" s="187" t="str">
        <f ca="1">+IF(OFFSET('Sanitation Data'!$D$32,0,10*ROW('Sanitation Data'!D2))="","",OFFSET('Sanitation Data'!$D$32,0,10*ROW('Sanitation Data'!D2)))</f>
        <v>Yes</v>
      </c>
      <c r="CP8" s="187" t="str">
        <f ca="1">+IF(OFFSET('Sanitation Data'!$E$28,0,10*ROW('Sanitation Data'!E2))="","",OFFSET('Sanitation Data'!$E$28,0,10*ROW('Sanitation Data'!E2)))</f>
        <v/>
      </c>
      <c r="CQ8" s="187" t="str">
        <f ca="1">+IF(OFFSET('Sanitation Data'!$E$29,0,10*ROW('Sanitation Data'!E2))="","",OFFSET('Sanitation Data'!$E$29,0,10*ROW('Sanitation Data'!E2)))</f>
        <v/>
      </c>
      <c r="CR8" s="187" t="str">
        <f ca="1">+IF(OFFSET('Sanitation Data'!$E$30,0,10*ROW('Sanitation Data'!E2))="","",OFFSET('Sanitation Data'!$E$30,0,10*ROW('Sanitation Data'!E2)))</f>
        <v/>
      </c>
      <c r="CS8" s="187" t="str">
        <f ca="1">+IF(OFFSET('Sanitation Data'!$E$31,0,10*ROW('Sanitation Data'!E2))="","",OFFSET('Sanitation Data'!$E$31,0,10*ROW('Sanitation Data'!E2)))</f>
        <v/>
      </c>
      <c r="CT8" s="187" t="str">
        <f ca="1">+IF(OFFSET('Sanitation Data'!$E$32,0,10*ROW('Sanitation Data'!E2))="","",OFFSET('Sanitation Data'!$E$32,0,10*ROW('Sanitation Data'!E2)))</f>
        <v/>
      </c>
      <c r="CU8" s="187" t="str">
        <f ca="1">+IF(OFFSET('Sanitation Data'!$F$28,0,10*ROW('Sanitation Data'!F2))="","",OFFSET('Sanitation Data'!$F$28,0,10*ROW('Sanitation Data'!F2)))</f>
        <v/>
      </c>
      <c r="CV8" s="187" t="str">
        <f ca="1">+IF(OFFSET('Sanitation Data'!$F$29,0,10*ROW('Sanitation Data'!F2))="","",OFFSET('Sanitation Data'!$F$29,0,10*ROW('Sanitation Data'!F2)))</f>
        <v/>
      </c>
      <c r="CW8" s="187" t="str">
        <f ca="1">+IF(OFFSET('Sanitation Data'!$F$30,0,10*ROW('Sanitation Data'!F2))="","",OFFSET('Sanitation Data'!$F$30,0,10*ROW('Sanitation Data'!F2)))</f>
        <v/>
      </c>
      <c r="CX8" s="187" t="str">
        <f ca="1">+IF(OFFSET('Sanitation Data'!$F$31,0,10*ROW('Sanitation Data'!F2))="","",OFFSET('Sanitation Data'!$F$31,0,10*ROW('Sanitation Data'!F2)))</f>
        <v/>
      </c>
      <c r="CY8" s="187" t="str">
        <f ca="1">+IF(OFFSET('Sanitation Data'!$F$32,0,10*ROW('Sanitation Data'!F2))="","",OFFSET('Sanitation Data'!$F$32,0,10*ROW('Sanitation Data'!F2)))</f>
        <v/>
      </c>
      <c r="CZ8" s="187" t="str">
        <f ca="1">+IF(OFFSET('Sanitation Data'!$G$28,0,10*ROW('Sanitation Data'!G2))="","",OFFSET('Sanitation Data'!$G$28,0,10*ROW('Sanitation Data'!G2)))</f>
        <v/>
      </c>
      <c r="DA8" s="187" t="str">
        <f ca="1">+IF(OFFSET('Sanitation Data'!$G$29,0,10*ROW('Sanitation Data'!G2))="","",OFFSET('Sanitation Data'!$G$29,0,10*ROW('Sanitation Data'!G2)))</f>
        <v/>
      </c>
      <c r="DB8" s="187" t="str">
        <f ca="1">+IF(OFFSET('Sanitation Data'!$G$30,0,10*ROW('Sanitation Data'!G2))="","",OFFSET('Sanitation Data'!$G$30,0,10*ROW('Sanitation Data'!G2)))</f>
        <v/>
      </c>
      <c r="DC8" s="187" t="str">
        <f ca="1">+IF(OFFSET('Sanitation Data'!$G$31,0,10*ROW('Sanitation Data'!G2))="","",OFFSET('Sanitation Data'!$G$31,0,10*ROW('Sanitation Data'!G2)))</f>
        <v/>
      </c>
      <c r="DD8" s="187" t="str">
        <f ca="1">+IF(OFFSET('Sanitation Data'!$G$32,0,10*ROW('Sanitation Data'!G2))="","",OFFSET('Sanitation Data'!$G$32,0,10*ROW('Sanitation Data'!G2)))</f>
        <v/>
      </c>
      <c r="DE8" s="187" t="str">
        <f ca="1">+IF(OFFSET('Sanitation Data'!$H$28,0,10*ROW('Sanitation Data'!H2))="","",OFFSET('Sanitation Data'!$H$28,0,10*ROW('Sanitation Data'!H2)))</f>
        <v>Yes</v>
      </c>
      <c r="DF8" s="187" t="str">
        <f ca="1">+IF(OFFSET('Sanitation Data'!$H$29,0,10*ROW('Sanitation Data'!H2))="","",OFFSET('Sanitation Data'!$H$29,0,10*ROW('Sanitation Data'!H2)))</f>
        <v>Yes</v>
      </c>
      <c r="DG8" s="187" t="str">
        <f ca="1">+IF(OFFSET('Sanitation Data'!$H$30,0,10*ROW('Sanitation Data'!H2))="","",OFFSET('Sanitation Data'!$H$30,0,10*ROW('Sanitation Data'!H2)))</f>
        <v/>
      </c>
      <c r="DH8" s="187" t="str">
        <f ca="1">+IF(OFFSET('Sanitation Data'!$H$31,0,10*ROW('Sanitation Data'!H2))="","",OFFSET('Sanitation Data'!$H$31,0,10*ROW('Sanitation Data'!H2)))</f>
        <v/>
      </c>
      <c r="DI8" s="187" t="str">
        <f ca="1">+IF(OFFSET('Sanitation Data'!$H$32,0,10*ROW('Sanitation Data'!H2))="","",OFFSET('Sanitation Data'!$H$32,0,10*ROW('Sanitation Data'!H2)))</f>
        <v>Yes</v>
      </c>
      <c r="DJ8" s="187" t="str">
        <f ca="1">+IF(OFFSET('Sanitation Data'!$I$28,0,10*ROW('Sanitation Data'!I2))="","",OFFSET('Sanitation Data'!$I$28,0,10*ROW('Sanitation Data'!I2)))</f>
        <v>Yes</v>
      </c>
      <c r="DK8" s="187" t="str">
        <f ca="1">+IF(OFFSET('Sanitation Data'!$I$29,0,10*ROW('Sanitation Data'!I2))="","",OFFSET('Sanitation Data'!$I$29,0,10*ROW('Sanitation Data'!I2)))</f>
        <v>Yes</v>
      </c>
      <c r="DL8" s="187" t="str">
        <f ca="1">+IF(OFFSET('Sanitation Data'!$I$30,0,10*ROW('Sanitation Data'!I2))="","",OFFSET('Sanitation Data'!$I$30,0,10*ROW('Sanitation Data'!I2)))</f>
        <v/>
      </c>
      <c r="DM8" s="187" t="str">
        <f ca="1">+IF(OFFSET('Sanitation Data'!$I$31,0,10*ROW('Sanitation Data'!I2))="","",OFFSET('Sanitation Data'!$I$31,0,10*ROW('Sanitation Data'!I2)))</f>
        <v/>
      </c>
      <c r="DN8" s="187" t="str">
        <f ca="1">+IF(OFFSET('Sanitation Data'!$I$32,0,10*ROW('Sanitation Data'!I2))="","",OFFSET('Sanitation Data'!$I$32,0,10*ROW('Sanitation Data'!I2)))</f>
        <v>Yes</v>
      </c>
      <c r="DO8" s="187" t="str">
        <f ca="1">+IF(OFFSET('Hygiene Data'!$D$11,0,10*ROW('Hygiene Data'!D2))="","",OFFSET('Hygiene Data'!$D$11,0,10*ROW('Hygiene Data'!D2)))</f>
        <v>Yes</v>
      </c>
      <c r="DP8" s="187" t="str">
        <f ca="1">+IF(OFFSET('Hygiene Data'!$D$12,0,10*ROW('Hygiene Data'!D2))="","",OFFSET('Hygiene Data'!$D$12,0,10*ROW('Hygiene Data'!D2)))</f>
        <v>Yes</v>
      </c>
      <c r="DQ8" s="187" t="str">
        <f ca="1">+IF(OFFSET('Hygiene Data'!$D$13,0,10*ROW('Hygiene Data'!D2))="","",OFFSET('Hygiene Data'!$D$13,0,10*ROW('Hygiene Data'!D2)))</f>
        <v>Yes</v>
      </c>
      <c r="DR8" s="187" t="str">
        <f ca="1">+IF(OFFSET('Hygiene Data'!$E$11,0,10*ROW('Hygiene Data'!E2))="","",OFFSET('Hygiene Data'!$E$11,0,10*ROW('Hygiene Data'!E2)))</f>
        <v/>
      </c>
      <c r="DS8" s="187" t="str">
        <f ca="1">+IF(OFFSET('Hygiene Data'!$E$12,0,10*ROW('Hygiene Data'!E2))="","",OFFSET('Hygiene Data'!$E$12,0,10*ROW('Hygiene Data'!E2)))</f>
        <v/>
      </c>
      <c r="DT8" s="187" t="str">
        <f ca="1">+IF(OFFSET('Hygiene Data'!$E$13,0,10*ROW('Hygiene Data'!E2))="","",OFFSET('Hygiene Data'!$E$13,0,10*ROW('Hygiene Data'!E2)))</f>
        <v/>
      </c>
      <c r="DU8" s="187" t="str">
        <f ca="1">+IF(OFFSET('Hygiene Data'!$F$11,0,10*ROW('Hygiene Data'!F2))="","",OFFSET('Hygiene Data'!$F$11,0,10*ROW('Hygiene Data'!F2)))</f>
        <v/>
      </c>
      <c r="DV8" s="187" t="str">
        <f ca="1">+IF(OFFSET('Hygiene Data'!$F$12,0,10*ROW('Hygiene Data'!F2))="","",OFFSET('Hygiene Data'!$F$12,0,10*ROW('Hygiene Data'!F2)))</f>
        <v/>
      </c>
      <c r="DW8" s="187" t="str">
        <f ca="1">+IF(OFFSET('Hygiene Data'!$F$13,0,10*ROW('Hygiene Data'!F2))="","",OFFSET('Hygiene Data'!$F$13,0,10*ROW('Hygiene Data'!F2)))</f>
        <v/>
      </c>
      <c r="DX8" s="187" t="str">
        <f ca="1">+IF(OFFSET('Hygiene Data'!$G$11,0,10*ROW('Hygiene Data'!G2))="","",OFFSET('Hygiene Data'!$G$11,0,10*ROW('Hygiene Data'!G2)))</f>
        <v/>
      </c>
      <c r="DY8" s="187" t="str">
        <f ca="1">+IF(OFFSET('Hygiene Data'!$G$12,0,10*ROW('Hygiene Data'!G2))="","",OFFSET('Hygiene Data'!$G$12,0,10*ROW('Hygiene Data'!G2)))</f>
        <v/>
      </c>
      <c r="DZ8" s="187" t="str">
        <f ca="1">+IF(OFFSET('Hygiene Data'!$G$13,0,10*ROW('Hygiene Data'!G2))="","",OFFSET('Hygiene Data'!$G$13,0,10*ROW('Hygiene Data'!G2)))</f>
        <v/>
      </c>
      <c r="EA8" s="187" t="str">
        <f ca="1">+IF(OFFSET('Hygiene Data'!$H$11,0,10*ROW('Hygiene Data'!H2))="","",OFFSET('Hygiene Data'!$H$11,0,10*ROW('Hygiene Data'!H2)))</f>
        <v>Yes</v>
      </c>
      <c r="EB8" s="187" t="str">
        <f ca="1">+IF(OFFSET('Hygiene Data'!$H$12,0,10*ROW('Hygiene Data'!H2))="","",OFFSET('Hygiene Data'!$H$12,0,10*ROW('Hygiene Data'!H2)))</f>
        <v>Yes</v>
      </c>
      <c r="EC8" s="187" t="str">
        <f ca="1">+IF(OFFSET('Hygiene Data'!$H$13,0,10*ROW('Hygiene Data'!H2))="","",OFFSET('Hygiene Data'!$H$13,0,10*ROW('Hygiene Data'!H2)))</f>
        <v>Yes</v>
      </c>
      <c r="ED8" s="187" t="str">
        <f ca="1">+IF(OFFSET('Hygiene Data'!$I$11,0,10*ROW('Hygiene Data'!I2))="","",OFFSET('Hygiene Data'!$I$11,0,10*ROW('Hygiene Data'!I2)))</f>
        <v>Yes</v>
      </c>
      <c r="EE8" s="187" t="str">
        <f ca="1">+IF(OFFSET('Hygiene Data'!$I$12,0,10*ROW('Hygiene Data'!I2))="","",OFFSET('Hygiene Data'!$I$12,0,10*ROW('Hygiene Data'!I2)))</f>
        <v>Yes</v>
      </c>
      <c r="EF8" s="187" t="str">
        <f ca="1">+IF(OFFSET('Hygiene Data'!$I$13,0,10*ROW('Hygiene Data'!I2))="","",OFFSET('Hygiene Data'!$I$13,0,10*ROW('Hygiene Data'!I2)))</f>
        <v>Yes</v>
      </c>
    </row>
    <row r="9" spans="1:136" x14ac:dyDescent="0.2">
      <c r="A9" s="270" t="str">
        <f ca="1">+IF(OFFSET('Water Data'!$B$2,0,10*ROW('Water Data'!E3))="","",OFFSET('Water Data'!$B$2,0,10*ROW('Water Data'!E3)))</f>
        <v>EST_2016_UIS</v>
      </c>
      <c r="B9" s="270" t="str">
        <f ca="1">IF(OFFSET('Water Data'!$C$2,0,10*ROW('Water Data'!F3))="","",IF(OFFSET('Water Data'!$C$2,0,10*ROW('Water Data'!F3))="Census",Key!$I$111,IF(OFFSET('Water Data'!$C$2,0,10*ROW('Water Data'!F3))="Survey with microdata",Key!$I$113,IF(OFFSET('Water Data'!$C$2,0,10*ROW('Water Data'!F3))="Survey",Key!$I$110,IF(OFFSET('Water Data'!$C$2,0,10*ROW('Water Data'!F3))="Admin",Key!$I$114,IF(OFFSET('Water Data'!$C$2,0,10*ROW('Water Data'!F3))="Other",Key!$I$112,IF(OFFSET('Water Data'!$C$2,0,10*ROW('Water Data'!F3))="EMIS",Key!$I$109)))))))</f>
        <v>Other</v>
      </c>
      <c r="C9" s="297">
        <f t="shared" ca="1" si="0"/>
        <v>2016</v>
      </c>
      <c r="D9" s="298">
        <f ca="1">+IF(AND(ISTEXT(OFFSET('Water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100</v>
      </c>
      <c r="E9" s="298">
        <f ca="1">+IF(AND(ISTEXT(OFFSET('Water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100</v>
      </c>
      <c r="F9" s="298">
        <f ca="1">+IF(AND(ISTEXT(OFFSET('Water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100</v>
      </c>
      <c r="G9" s="298" t="e">
        <f ca="1">+IF(AND(ISTEXT(OFFSET('Water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298" t="e">
        <f ca="1">+IF(AND(ISTEXT(OFFSET('Water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298" t="e">
        <f ca="1">+IF(AND(ISTEXT(OFFSET('Water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298" t="e">
        <f ca="1">+IF(AND(ISTEXT(OFFSET('Water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298" t="e">
        <f ca="1">+IF(AND(ISTEXT(OFFSET('Water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298" t="e">
        <f ca="1">+IF(AND(ISTEXT(OFFSET('Water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298" t="e">
        <f ca="1">+IF(AND(ISTEXT(OFFSET('Water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298" t="e">
        <f ca="1">+IF(AND(ISTEXT(OFFSET('Water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298" t="e">
        <f ca="1">+IF(AND(ISTEXT(OFFSET('Water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298">
        <f ca="1">+IF(AND(ISTEXT(OFFSET('Water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100</v>
      </c>
      <c r="Q9" s="298">
        <f ca="1">+IF(AND(ISTEXT(OFFSET('Water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100</v>
      </c>
      <c r="R9" s="298">
        <f ca="1">+IF(AND(ISTEXT(OFFSET('Water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100</v>
      </c>
      <c r="S9" s="298">
        <f ca="1">+IF(AND(ISTEXT(OFFSET('Water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100</v>
      </c>
      <c r="T9" s="298">
        <f ca="1">+IF(AND(ISTEXT(OFFSET('Water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100</v>
      </c>
      <c r="U9" s="298">
        <f ca="1">+IF(AND(ISTEXT(OFFSET('Water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100</v>
      </c>
      <c r="V9" s="299">
        <f ca="1">+IF(AND(ISTEXT(OFFSET('Sanitation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100</v>
      </c>
      <c r="W9" s="299">
        <f ca="1">+IF(AND(ISTEXT(OFFSET('Sanitation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100</v>
      </c>
      <c r="X9" s="299" t="e">
        <f ca="1">+IF(AND(ISTEXT(OFFSET('Sanitation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299" t="e">
        <f ca="1">+IF(AND(ISTEXT(OFFSET('Sanitation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299">
        <f ca="1">+IF(AND(ISTEXT(OFFSET('Sanitation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100</v>
      </c>
      <c r="AA9" s="299" t="e">
        <f ca="1">+IF(AND(ISTEXT(OFFSET('Sanitation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299" t="e">
        <f ca="1">+IF(AND(ISTEXT(OFFSET('Sanitation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299" t="e">
        <f ca="1">+IF(AND(ISTEXT(OFFSET('Sanitation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299" t="e">
        <f ca="1">+IF(AND(ISTEXT(OFFSET('Sanitation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299" t="e">
        <f ca="1">+IF(AND(ISTEXT(OFFSET('Sanitation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299" t="e">
        <f ca="1">+IF(AND(ISTEXT(OFFSET('Sanitation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299" t="e">
        <f ca="1">+IF(AND(ISTEXT(OFFSET('Sanitation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299" t="e">
        <f ca="1">+IF(AND(ISTEXT(OFFSET('Sanitation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299" t="e">
        <f ca="1">+IF(AND(ISTEXT(OFFSET('Sanitation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299" t="e">
        <f ca="1">+IF(AND(ISTEXT(OFFSET('Sanitation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299" t="e">
        <f ca="1">+IF(AND(ISTEXT(OFFSET('Sanitation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299" t="e">
        <f ca="1">+IF(AND(ISTEXT(OFFSET('Sanitation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299" t="e">
        <f ca="1">+IF(AND(ISTEXT(OFFSET('Sanitation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299" t="e">
        <f ca="1">+IF(AND(ISTEXT(OFFSET('Sanitation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299" t="e">
        <f ca="1">+IF(AND(ISTEXT(OFFSET('Sanitation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299">
        <f ca="1">+IF(AND(ISTEXT(OFFSET('Sanitation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100</v>
      </c>
      <c r="AQ9" s="299">
        <f ca="1">+IF(AND(ISTEXT(OFFSET('Sanitation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100</v>
      </c>
      <c r="AR9" s="299" t="e">
        <f ca="1">+IF(AND(ISTEXT(OFFSET('Sanitation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299" t="e">
        <f ca="1">+IF(AND(ISTEXT(OFFSET('Sanitation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299">
        <f ca="1">+IF(AND(ISTEXT(OFFSET('Sanitation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100</v>
      </c>
      <c r="AU9" s="299">
        <f ca="1">+IF(AND(ISTEXT(OFFSET('Sanitation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100</v>
      </c>
      <c r="AV9" s="299">
        <f ca="1">+IF(AND(ISTEXT(OFFSET('Sanitation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100</v>
      </c>
      <c r="AW9" s="299" t="e">
        <f ca="1">+IF(AND(ISTEXT(OFFSET('Sanitation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299" t="e">
        <f ca="1">+IF(AND(ISTEXT(OFFSET('Sanitation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299">
        <f ca="1">+IF(AND(ISTEXT(OFFSET('Sanitation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100</v>
      </c>
      <c r="AZ9" s="300">
        <f ca="1">+IF(AND(ISTEXT(OFFSET('Hygiene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100</v>
      </c>
      <c r="BA9" s="368">
        <f ca="1">+IF(AND(ISTEXT(OFFSET('Hygiene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100</v>
      </c>
      <c r="BB9" s="300">
        <f ca="1">+IF(AND(ISTEXT(OFFSET('Hygiene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100</v>
      </c>
      <c r="BC9" s="300" t="e">
        <f ca="1">+IF(AND(ISTEXT(OFFSET('Hygiene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300" t="e">
        <f ca="1">+IF(AND(ISTEXT(OFFSET('Hygiene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300" t="e">
        <f ca="1">+IF(AND(ISTEXT(OFFSET('Hygiene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300" t="e">
        <f ca="1">+IF(AND(ISTEXT(OFFSET('Hygiene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300" t="e">
        <f ca="1">+IF(AND(ISTEXT(OFFSET('Hygiene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300" t="e">
        <f ca="1">+IF(AND(ISTEXT(OFFSET('Hygiene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300" t="e">
        <f ca="1">+IF(AND(ISTEXT(OFFSET('Hygiene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300" t="e">
        <f ca="1">+IF(AND(ISTEXT(OFFSET('Hygiene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300" t="e">
        <f ca="1">+IF(AND(ISTEXT(OFFSET('Hygiene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300">
        <f ca="1">+IF(AND(ISTEXT(OFFSET('Hygiene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100</v>
      </c>
      <c r="BM9" s="300">
        <f ca="1">+IF(AND(ISTEXT(OFFSET('Hygiene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100</v>
      </c>
      <c r="BN9" s="300">
        <f ca="1">+IF(AND(ISTEXT(OFFSET('Hygiene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100</v>
      </c>
      <c r="BO9" s="300">
        <f ca="1">+IF(AND(ISTEXT(OFFSET('Hygiene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100</v>
      </c>
      <c r="BP9" s="300">
        <f ca="1">+IF(AND(ISTEXT(OFFSET('Hygiene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100</v>
      </c>
      <c r="BQ9" s="300">
        <f ca="1">+IF(AND(ISTEXT(OFFSET('Hygiene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100</v>
      </c>
      <c r="BS9" s="187" t="str">
        <f ca="1">+IF(OFFSET('Water Data'!$D$27,0,10*ROW('Water Data'!D3))="","",OFFSET('Water Data'!$D$27,0,10*ROW('Water Data'!D3)))</f>
        <v>Yes</v>
      </c>
      <c r="BT9" s="187" t="str">
        <f ca="1">+IF(OFFSET('Water Data'!$D$28,0,10*ROW('Water Data'!D3))="","",OFFSET('Water Data'!$D$28,0,10*ROW('Water Data'!D3)))</f>
        <v>Yes</v>
      </c>
      <c r="BU9" s="187" t="str">
        <f ca="1">+IF(OFFSET('Water Data'!$D$29,0,10*ROW('Water Data'!D3))="","",OFFSET('Water Data'!$D$29,0,10*ROW('Water Data'!D3)))</f>
        <v>Yes</v>
      </c>
      <c r="BV9" s="187" t="str">
        <f ca="1">+IF(OFFSET('Water Data'!$E$27,0,10*ROW('Water Data'!E3))="","",OFFSET('Water Data'!$E$27,0,10*ROW('Water Data'!E3)))</f>
        <v/>
      </c>
      <c r="BW9" s="187" t="str">
        <f ca="1">+IF(OFFSET('Water Data'!$E$28,0,10*ROW('Water Data'!E3))="","",OFFSET('Water Data'!$E$28,0,10*ROW('Water Data'!E3)))</f>
        <v/>
      </c>
      <c r="BX9" s="187" t="str">
        <f ca="1">+IF(OFFSET('Water Data'!$E$29,0,10*ROW('Water Data'!E3))="","",OFFSET('Water Data'!$E$29,0,10*ROW('Water Data'!E3)))</f>
        <v/>
      </c>
      <c r="BY9" s="187" t="str">
        <f ca="1">+IF(OFFSET('Water Data'!$F$27,0,10*ROW('Water Data'!F3))="","",OFFSET('Water Data'!$F$27,0,10*ROW('Water Data'!F3)))</f>
        <v/>
      </c>
      <c r="BZ9" s="187" t="str">
        <f ca="1">+IF(OFFSET('Water Data'!$F$28,0,10*ROW('Water Data'!F3))="","",OFFSET('Water Data'!$F$28,0,10*ROW('Water Data'!F3)))</f>
        <v/>
      </c>
      <c r="CA9" s="187" t="str">
        <f ca="1">+IF(OFFSET('Water Data'!$F$29,0,10*ROW('Water Data'!F3))="","",OFFSET('Water Data'!$F$29,0,10*ROW('Water Data'!F3)))</f>
        <v/>
      </c>
      <c r="CB9" s="187" t="str">
        <f ca="1">+IF(OFFSET('Water Data'!$G$27,0,10*ROW('Water Data'!G3))="","",OFFSET('Water Data'!$G$27,0,10*ROW('Water Data'!G3)))</f>
        <v/>
      </c>
      <c r="CC9" s="187" t="str">
        <f ca="1">+IF(OFFSET('Water Data'!$G$28,0,10*ROW('Water Data'!G3))="","",OFFSET('Water Data'!$G$28,0,10*ROW('Water Data'!G3)))</f>
        <v/>
      </c>
      <c r="CD9" s="187" t="str">
        <f ca="1">+IF(OFFSET('Water Data'!$G$29,0,10*ROW('Water Data'!G3))="","",OFFSET('Water Data'!$G$29,0,10*ROW('Water Data'!G3)))</f>
        <v/>
      </c>
      <c r="CE9" s="187" t="str">
        <f ca="1">+IF(OFFSET('Water Data'!$H$27,0,10*ROW('Water Data'!H3))="","",OFFSET('Water Data'!$H$27,0,10*ROW('Water Data'!H3)))</f>
        <v>Yes</v>
      </c>
      <c r="CF9" s="187" t="str">
        <f ca="1">+IF(OFFSET('Water Data'!$H$28,0,10*ROW('Water Data'!H3))="","",OFFSET('Water Data'!$H$28,0,10*ROW('Water Data'!H3)))</f>
        <v>Yes</v>
      </c>
      <c r="CG9" s="187" t="str">
        <f ca="1">+IF(OFFSET('Water Data'!$H$29,0,10*ROW('Water Data'!H3))="","",OFFSET('Water Data'!$H$29,0,10*ROW('Water Data'!H3)))</f>
        <v>Yes</v>
      </c>
      <c r="CH9" s="187" t="str">
        <f ca="1">+IF(OFFSET('Water Data'!$I$27,0,10*ROW('Water Data'!I3))="","",OFFSET('Water Data'!$I$27,0,10*ROW('Water Data'!I3)))</f>
        <v>Yes</v>
      </c>
      <c r="CI9" s="187" t="str">
        <f ca="1">+IF(OFFSET('Water Data'!$I$28,0,10*ROW('Water Data'!I3))="","",OFFSET('Water Data'!$I$28,0,10*ROW('Water Data'!I3)))</f>
        <v>Yes</v>
      </c>
      <c r="CJ9" s="187" t="str">
        <f ca="1">+IF(OFFSET('Water Data'!$I$29,0,10*ROW('Water Data'!I3))="","",OFFSET('Water Data'!$I$29,0,10*ROW('Water Data'!I3)))</f>
        <v>Yes</v>
      </c>
      <c r="CK9" s="187" t="str">
        <f ca="1">+IF(OFFSET('Sanitation Data'!$D$28,0,10*ROW('Sanitation Data'!D3))="","",OFFSET('Sanitation Data'!$D$28,0,10*ROW('Sanitation Data'!D3)))</f>
        <v>Yes</v>
      </c>
      <c r="CL9" s="187" t="str">
        <f ca="1">+IF(OFFSET('Sanitation Data'!$D$29,0,10*ROW('Sanitation Data'!D3))="","",OFFSET('Sanitation Data'!$D$29,0,10*ROW('Sanitation Data'!D3)))</f>
        <v>Yes</v>
      </c>
      <c r="CM9" s="187" t="str">
        <f ca="1">+IF(OFFSET('Sanitation Data'!$D$30,0,10*ROW('Sanitation Data'!D3))="","",OFFSET('Sanitation Data'!$D$30,0,10*ROW('Sanitation Data'!D3)))</f>
        <v/>
      </c>
      <c r="CN9" s="187" t="str">
        <f ca="1">+IF(OFFSET('Sanitation Data'!$D$31,0,10*ROW('Sanitation Data'!D3))="","",OFFSET('Sanitation Data'!$D$31,0,10*ROW('Sanitation Data'!D3)))</f>
        <v/>
      </c>
      <c r="CO9" s="187" t="str">
        <f ca="1">+IF(OFFSET('Sanitation Data'!$D$32,0,10*ROW('Sanitation Data'!D3))="","",OFFSET('Sanitation Data'!$D$32,0,10*ROW('Sanitation Data'!D3)))</f>
        <v>Yes</v>
      </c>
      <c r="CP9" s="187" t="str">
        <f ca="1">+IF(OFFSET('Sanitation Data'!$E$28,0,10*ROW('Sanitation Data'!E3))="","",OFFSET('Sanitation Data'!$E$28,0,10*ROW('Sanitation Data'!E3)))</f>
        <v/>
      </c>
      <c r="CQ9" s="187" t="str">
        <f ca="1">+IF(OFFSET('Sanitation Data'!$E$29,0,10*ROW('Sanitation Data'!E3))="","",OFFSET('Sanitation Data'!$E$29,0,10*ROW('Sanitation Data'!E3)))</f>
        <v/>
      </c>
      <c r="CR9" s="187" t="str">
        <f ca="1">+IF(OFFSET('Sanitation Data'!$E$30,0,10*ROW('Sanitation Data'!E3))="","",OFFSET('Sanitation Data'!$E$30,0,10*ROW('Sanitation Data'!E3)))</f>
        <v/>
      </c>
      <c r="CS9" s="187" t="str">
        <f ca="1">+IF(OFFSET('Sanitation Data'!$E$31,0,10*ROW('Sanitation Data'!E3))="","",OFFSET('Sanitation Data'!$E$31,0,10*ROW('Sanitation Data'!E3)))</f>
        <v/>
      </c>
      <c r="CT9" s="187" t="str">
        <f ca="1">+IF(OFFSET('Sanitation Data'!$E$32,0,10*ROW('Sanitation Data'!E3))="","",OFFSET('Sanitation Data'!$E$32,0,10*ROW('Sanitation Data'!E3)))</f>
        <v/>
      </c>
      <c r="CU9" s="187" t="str">
        <f ca="1">+IF(OFFSET('Sanitation Data'!$F$28,0,10*ROW('Sanitation Data'!F3))="","",OFFSET('Sanitation Data'!$F$28,0,10*ROW('Sanitation Data'!F3)))</f>
        <v/>
      </c>
      <c r="CV9" s="187" t="str">
        <f ca="1">+IF(OFFSET('Sanitation Data'!$F$29,0,10*ROW('Sanitation Data'!F3))="","",OFFSET('Sanitation Data'!$F$29,0,10*ROW('Sanitation Data'!F3)))</f>
        <v/>
      </c>
      <c r="CW9" s="187" t="str">
        <f ca="1">+IF(OFFSET('Sanitation Data'!$F$30,0,10*ROW('Sanitation Data'!F3))="","",OFFSET('Sanitation Data'!$F$30,0,10*ROW('Sanitation Data'!F3)))</f>
        <v/>
      </c>
      <c r="CX9" s="187" t="str">
        <f ca="1">+IF(OFFSET('Sanitation Data'!$F$31,0,10*ROW('Sanitation Data'!F3))="","",OFFSET('Sanitation Data'!$F$31,0,10*ROW('Sanitation Data'!F3)))</f>
        <v/>
      </c>
      <c r="CY9" s="187" t="str">
        <f ca="1">+IF(OFFSET('Sanitation Data'!$F$32,0,10*ROW('Sanitation Data'!F3))="","",OFFSET('Sanitation Data'!$F$32,0,10*ROW('Sanitation Data'!F3)))</f>
        <v/>
      </c>
      <c r="CZ9" s="187" t="str">
        <f ca="1">+IF(OFFSET('Sanitation Data'!$G$28,0,10*ROW('Sanitation Data'!G3))="","",OFFSET('Sanitation Data'!$G$28,0,10*ROW('Sanitation Data'!G3)))</f>
        <v/>
      </c>
      <c r="DA9" s="187" t="str">
        <f ca="1">+IF(OFFSET('Sanitation Data'!$G$29,0,10*ROW('Sanitation Data'!G3))="","",OFFSET('Sanitation Data'!$G$29,0,10*ROW('Sanitation Data'!G3)))</f>
        <v/>
      </c>
      <c r="DB9" s="187" t="str">
        <f ca="1">+IF(OFFSET('Sanitation Data'!$G$30,0,10*ROW('Sanitation Data'!G3))="","",OFFSET('Sanitation Data'!$G$30,0,10*ROW('Sanitation Data'!G3)))</f>
        <v/>
      </c>
      <c r="DC9" s="187" t="str">
        <f ca="1">+IF(OFFSET('Sanitation Data'!$G$31,0,10*ROW('Sanitation Data'!G3))="","",OFFSET('Sanitation Data'!$G$31,0,10*ROW('Sanitation Data'!G3)))</f>
        <v/>
      </c>
      <c r="DD9" s="187" t="str">
        <f ca="1">+IF(OFFSET('Sanitation Data'!$G$32,0,10*ROW('Sanitation Data'!G3))="","",OFFSET('Sanitation Data'!$G$32,0,10*ROW('Sanitation Data'!G3)))</f>
        <v/>
      </c>
      <c r="DE9" s="187" t="str">
        <f ca="1">+IF(OFFSET('Sanitation Data'!$H$28,0,10*ROW('Sanitation Data'!H3))="","",OFFSET('Sanitation Data'!$H$28,0,10*ROW('Sanitation Data'!H3)))</f>
        <v>Yes</v>
      </c>
      <c r="DF9" s="187" t="str">
        <f ca="1">+IF(OFFSET('Sanitation Data'!$H$29,0,10*ROW('Sanitation Data'!H3))="","",OFFSET('Sanitation Data'!$H$29,0,10*ROW('Sanitation Data'!H3)))</f>
        <v>Yes</v>
      </c>
      <c r="DG9" s="187" t="str">
        <f ca="1">+IF(OFFSET('Sanitation Data'!$H$30,0,10*ROW('Sanitation Data'!H3))="","",OFFSET('Sanitation Data'!$H$30,0,10*ROW('Sanitation Data'!H3)))</f>
        <v/>
      </c>
      <c r="DH9" s="187" t="str">
        <f ca="1">+IF(OFFSET('Sanitation Data'!$H$31,0,10*ROW('Sanitation Data'!H3))="","",OFFSET('Sanitation Data'!$H$31,0,10*ROW('Sanitation Data'!H3)))</f>
        <v/>
      </c>
      <c r="DI9" s="187" t="str">
        <f ca="1">+IF(OFFSET('Sanitation Data'!$H$32,0,10*ROW('Sanitation Data'!H3))="","",OFFSET('Sanitation Data'!$H$32,0,10*ROW('Sanitation Data'!H3)))</f>
        <v>Yes</v>
      </c>
      <c r="DJ9" s="187" t="str">
        <f ca="1">+IF(OFFSET('Sanitation Data'!$I$28,0,10*ROW('Sanitation Data'!I3))="","",OFFSET('Sanitation Data'!$I$28,0,10*ROW('Sanitation Data'!I3)))</f>
        <v>Yes</v>
      </c>
      <c r="DK9" s="187" t="str">
        <f ca="1">+IF(OFFSET('Sanitation Data'!$I$29,0,10*ROW('Sanitation Data'!I3))="","",OFFSET('Sanitation Data'!$I$29,0,10*ROW('Sanitation Data'!I3)))</f>
        <v>Yes</v>
      </c>
      <c r="DL9" s="187" t="str">
        <f ca="1">+IF(OFFSET('Sanitation Data'!$I$30,0,10*ROW('Sanitation Data'!I3))="","",OFFSET('Sanitation Data'!$I$30,0,10*ROW('Sanitation Data'!I3)))</f>
        <v/>
      </c>
      <c r="DM9" s="187" t="str">
        <f ca="1">+IF(OFFSET('Sanitation Data'!$I$31,0,10*ROW('Sanitation Data'!I3))="","",OFFSET('Sanitation Data'!$I$31,0,10*ROW('Sanitation Data'!I3)))</f>
        <v/>
      </c>
      <c r="DN9" s="187" t="str">
        <f ca="1">+IF(OFFSET('Sanitation Data'!$I$32,0,10*ROW('Sanitation Data'!I3))="","",OFFSET('Sanitation Data'!$I$32,0,10*ROW('Sanitation Data'!I3)))</f>
        <v>Yes</v>
      </c>
      <c r="DO9" s="187" t="str">
        <f ca="1">+IF(OFFSET('Hygiene Data'!$D$11,0,10*ROW('Hygiene Data'!D3))="","",OFFSET('Hygiene Data'!$D$11,0,10*ROW('Hygiene Data'!D3)))</f>
        <v>Yes</v>
      </c>
      <c r="DP9" s="187" t="str">
        <f ca="1">+IF(OFFSET('Hygiene Data'!$D$12,0,10*ROW('Hygiene Data'!D3))="","",OFFSET('Hygiene Data'!$D$12,0,10*ROW('Hygiene Data'!D3)))</f>
        <v>Yes</v>
      </c>
      <c r="DQ9" s="187" t="str">
        <f ca="1">+IF(OFFSET('Hygiene Data'!$D$13,0,10*ROW('Hygiene Data'!D3))="","",OFFSET('Hygiene Data'!$D$13,0,10*ROW('Hygiene Data'!D3)))</f>
        <v>Yes</v>
      </c>
      <c r="DR9" s="187" t="str">
        <f ca="1">+IF(OFFSET('Hygiene Data'!$E$11,0,10*ROW('Hygiene Data'!E3))="","",OFFSET('Hygiene Data'!$E$11,0,10*ROW('Hygiene Data'!E3)))</f>
        <v/>
      </c>
      <c r="DS9" s="187" t="str">
        <f ca="1">+IF(OFFSET('Hygiene Data'!$E$12,0,10*ROW('Hygiene Data'!E3))="","",OFFSET('Hygiene Data'!$E$12,0,10*ROW('Hygiene Data'!E3)))</f>
        <v/>
      </c>
      <c r="DT9" s="187" t="str">
        <f ca="1">+IF(OFFSET('Hygiene Data'!$E$13,0,10*ROW('Hygiene Data'!E3))="","",OFFSET('Hygiene Data'!$E$13,0,10*ROW('Hygiene Data'!E3)))</f>
        <v/>
      </c>
      <c r="DU9" s="187" t="str">
        <f ca="1">+IF(OFFSET('Hygiene Data'!$F$11,0,10*ROW('Hygiene Data'!F3))="","",OFFSET('Hygiene Data'!$F$11,0,10*ROW('Hygiene Data'!F3)))</f>
        <v/>
      </c>
      <c r="DV9" s="187" t="str">
        <f ca="1">+IF(OFFSET('Hygiene Data'!$F$12,0,10*ROW('Hygiene Data'!F3))="","",OFFSET('Hygiene Data'!$F$12,0,10*ROW('Hygiene Data'!F3)))</f>
        <v/>
      </c>
      <c r="DW9" s="187" t="str">
        <f ca="1">+IF(OFFSET('Hygiene Data'!$F$13,0,10*ROW('Hygiene Data'!F3))="","",OFFSET('Hygiene Data'!$F$13,0,10*ROW('Hygiene Data'!F3)))</f>
        <v/>
      </c>
      <c r="DX9" s="187" t="str">
        <f ca="1">+IF(OFFSET('Hygiene Data'!$G$11,0,10*ROW('Hygiene Data'!G3))="","",OFFSET('Hygiene Data'!$G$11,0,10*ROW('Hygiene Data'!G3)))</f>
        <v/>
      </c>
      <c r="DY9" s="187" t="str">
        <f ca="1">+IF(OFFSET('Hygiene Data'!$G$12,0,10*ROW('Hygiene Data'!G3))="","",OFFSET('Hygiene Data'!$G$12,0,10*ROW('Hygiene Data'!G3)))</f>
        <v/>
      </c>
      <c r="DZ9" s="187" t="str">
        <f ca="1">+IF(OFFSET('Hygiene Data'!$G$13,0,10*ROW('Hygiene Data'!G3))="","",OFFSET('Hygiene Data'!$G$13,0,10*ROW('Hygiene Data'!G3)))</f>
        <v/>
      </c>
      <c r="EA9" s="187" t="str">
        <f ca="1">+IF(OFFSET('Hygiene Data'!$H$11,0,10*ROW('Hygiene Data'!H3))="","",OFFSET('Hygiene Data'!$H$11,0,10*ROW('Hygiene Data'!H3)))</f>
        <v>Yes</v>
      </c>
      <c r="EB9" s="187" t="str">
        <f ca="1">+IF(OFFSET('Hygiene Data'!$H$12,0,10*ROW('Hygiene Data'!H3))="","",OFFSET('Hygiene Data'!$H$12,0,10*ROW('Hygiene Data'!H3)))</f>
        <v>Yes</v>
      </c>
      <c r="EC9" s="187" t="str">
        <f ca="1">+IF(OFFSET('Hygiene Data'!$H$13,0,10*ROW('Hygiene Data'!H3))="","",OFFSET('Hygiene Data'!$H$13,0,10*ROW('Hygiene Data'!H3)))</f>
        <v>Yes</v>
      </c>
      <c r="ED9" s="187" t="str">
        <f ca="1">+IF(OFFSET('Hygiene Data'!$I$11,0,10*ROW('Hygiene Data'!I3))="","",OFFSET('Hygiene Data'!$I$11,0,10*ROW('Hygiene Data'!I3)))</f>
        <v>Yes</v>
      </c>
      <c r="EE9" s="187" t="str">
        <f ca="1">+IF(OFFSET('Hygiene Data'!$I$12,0,10*ROW('Hygiene Data'!I3))="","",OFFSET('Hygiene Data'!$I$12,0,10*ROW('Hygiene Data'!I3)))</f>
        <v>Yes</v>
      </c>
      <c r="EF9" s="187" t="str">
        <f ca="1">+IF(OFFSET('Hygiene Data'!$I$13,0,10*ROW('Hygiene Data'!I3))="","",OFFSET('Hygiene Data'!$I$13,0,10*ROW('Hygiene Data'!I3)))</f>
        <v>Yes</v>
      </c>
    </row>
    <row r="10" spans="1:136" x14ac:dyDescent="0.2">
      <c r="A10" s="270" t="str">
        <f ca="1">+IF(OFFSET('Water Data'!$B$2,0,10*ROW('Water Data'!E4))="","",OFFSET('Water Data'!$B$2,0,10*ROW('Water Data'!E4)))</f>
        <v>EST_2018_PWH</v>
      </c>
      <c r="B10" s="270" t="str">
        <f ca="1">IF(OFFSET('Water Data'!$C$2,0,10*ROW('Water Data'!F4))="","",IF(OFFSET('Water Data'!$C$2,0,10*ROW('Water Data'!F4))="Census",Key!$I$111,IF(OFFSET('Water Data'!$C$2,0,10*ROW('Water Data'!F4))="Survey with microdata",Key!$I$113,IF(OFFSET('Water Data'!$C$2,0,10*ROW('Water Data'!F4))="Survey",Key!$I$110,IF(OFFSET('Water Data'!$C$2,0,10*ROW('Water Data'!F4))="Admin",Key!$I$114,IF(OFFSET('Water Data'!$C$2,0,10*ROW('Water Data'!F4))="Other",Key!$I$112,IF(OFFSET('Water Data'!$C$2,0,10*ROW('Water Data'!F4))="EMIS",Key!$I$109)))))))</f>
        <v>Other</v>
      </c>
      <c r="C10" s="297">
        <f t="shared" ca="1" si="0"/>
        <v>2018</v>
      </c>
      <c r="D10" s="298">
        <f ca="1">+IF(AND(ISTEXT(OFFSET('Water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100</v>
      </c>
      <c r="E10" s="298">
        <f ca="1">+IF(AND(ISTEXT(OFFSET('Water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100</v>
      </c>
      <c r="F10" s="298">
        <f ca="1">+IF(AND(ISTEXT(OFFSET('Water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100</v>
      </c>
      <c r="G10" s="298" t="e">
        <f ca="1">+IF(AND(ISTEXT(OFFSET('Water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298" t="e">
        <f ca="1">+IF(AND(ISTEXT(OFFSET('Water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298" t="e">
        <f ca="1">+IF(AND(ISTEXT(OFFSET('Water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298" t="e">
        <f ca="1">+IF(AND(ISTEXT(OFFSET('Water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298" t="e">
        <f ca="1">+IF(AND(ISTEXT(OFFSET('Water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298" t="e">
        <f ca="1">+IF(AND(ISTEXT(OFFSET('Water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298" t="e">
        <f ca="1">+IF(AND(ISTEXT(OFFSET('Water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298" t="e">
        <f ca="1">+IF(AND(ISTEXT(OFFSET('Water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298" t="e">
        <f ca="1">+IF(AND(ISTEXT(OFFSET('Water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298" t="e">
        <f ca="1">+IF(AND(ISTEXT(OFFSET('Water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#N/A</v>
      </c>
      <c r="Q10" s="298" t="e">
        <f ca="1">+IF(AND(ISTEXT(OFFSET('Water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#N/A</v>
      </c>
      <c r="R10" s="298" t="e">
        <f ca="1">+IF(AND(ISTEXT(OFFSET('Water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#N/A</v>
      </c>
      <c r="S10" s="298" t="e">
        <f ca="1">+IF(AND(ISTEXT(OFFSET('Water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#N/A</v>
      </c>
      <c r="T10" s="298" t="e">
        <f ca="1">+IF(AND(ISTEXT(OFFSET('Water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#N/A</v>
      </c>
      <c r="U10" s="298" t="e">
        <f ca="1">+IF(AND(ISTEXT(OFFSET('Water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#N/A</v>
      </c>
      <c r="V10" s="299">
        <f ca="1">+IF(AND(ISTEXT(OFFSET('Sanitation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100</v>
      </c>
      <c r="W10" s="299">
        <f ca="1">+IF(AND(ISTEXT(OFFSET('Sanitation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100</v>
      </c>
      <c r="X10" s="299" t="e">
        <f ca="1">+IF(AND(ISTEXT(OFFSET('Sanitation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299" t="e">
        <f ca="1">+IF(AND(ISTEXT(OFFSET('Sanitation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299">
        <f ca="1">+IF(AND(ISTEXT(OFFSET('Sanitation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100</v>
      </c>
      <c r="AA10" s="299" t="e">
        <f ca="1">+IF(AND(ISTEXT(OFFSET('Sanitation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299" t="e">
        <f ca="1">+IF(AND(ISTEXT(OFFSET('Sanitation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299" t="e">
        <f ca="1">+IF(AND(ISTEXT(OFFSET('Sanitation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299" t="e">
        <f ca="1">+IF(AND(ISTEXT(OFFSET('Sanitation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299" t="e">
        <f ca="1">+IF(AND(ISTEXT(OFFSET('Sanitation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299" t="e">
        <f ca="1">+IF(AND(ISTEXT(OFFSET('Sanitation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299" t="e">
        <f ca="1">+IF(AND(ISTEXT(OFFSET('Sanitation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299" t="e">
        <f ca="1">+IF(AND(ISTEXT(OFFSET('Sanitation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299" t="e">
        <f ca="1">+IF(AND(ISTEXT(OFFSET('Sanitation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299" t="e">
        <f ca="1">+IF(AND(ISTEXT(OFFSET('Sanitation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299" t="e">
        <f ca="1">+IF(AND(ISTEXT(OFFSET('Sanitation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299" t="e">
        <f ca="1">+IF(AND(ISTEXT(OFFSET('Sanitation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299" t="e">
        <f ca="1">+IF(AND(ISTEXT(OFFSET('Sanitation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299" t="e">
        <f ca="1">+IF(AND(ISTEXT(OFFSET('Sanitation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299" t="e">
        <f ca="1">+IF(AND(ISTEXT(OFFSET('Sanitation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299" t="e">
        <f ca="1">+IF(AND(ISTEXT(OFFSET('Sanitation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#N/A</v>
      </c>
      <c r="AQ10" s="299" t="e">
        <f ca="1">+IF(AND(ISTEXT(OFFSET('Sanitation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#N/A</v>
      </c>
      <c r="AR10" s="299" t="e">
        <f ca="1">+IF(AND(ISTEXT(OFFSET('Sanitation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299" t="e">
        <f ca="1">+IF(AND(ISTEXT(OFFSET('Sanitation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299" t="e">
        <f ca="1">+IF(AND(ISTEXT(OFFSET('Sanitation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#N/A</v>
      </c>
      <c r="AU10" s="299" t="e">
        <f ca="1">+IF(AND(ISTEXT(OFFSET('Sanitation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#N/A</v>
      </c>
      <c r="AV10" s="299" t="e">
        <f ca="1">+IF(AND(ISTEXT(OFFSET('Sanitation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#N/A</v>
      </c>
      <c r="AW10" s="299" t="e">
        <f ca="1">+IF(AND(ISTEXT(OFFSET('Sanitation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299" t="e">
        <f ca="1">+IF(AND(ISTEXT(OFFSET('Sanitation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299" t="e">
        <f ca="1">+IF(AND(ISTEXT(OFFSET('Sanitation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#N/A</v>
      </c>
      <c r="AZ10" s="300">
        <f ca="1">+IF(AND(ISTEXT(OFFSET('Hygiene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100</v>
      </c>
      <c r="BA10" s="368">
        <f ca="1">+IF(AND(ISTEXT(OFFSET('Hygiene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100</v>
      </c>
      <c r="BB10" s="300">
        <f ca="1">+IF(AND(ISTEXT(OFFSET('Hygiene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100</v>
      </c>
      <c r="BC10" s="300" t="e">
        <f ca="1">+IF(AND(ISTEXT(OFFSET('Hygiene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300" t="e">
        <f ca="1">+IF(AND(ISTEXT(OFFSET('Hygiene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300" t="e">
        <f ca="1">+IF(AND(ISTEXT(OFFSET('Hygiene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300" t="e">
        <f ca="1">+IF(AND(ISTEXT(OFFSET('Hygiene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300" t="e">
        <f ca="1">+IF(AND(ISTEXT(OFFSET('Hygiene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300" t="e">
        <f ca="1">+IF(AND(ISTEXT(OFFSET('Hygiene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300" t="e">
        <f ca="1">+IF(AND(ISTEXT(OFFSET('Hygiene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300" t="e">
        <f ca="1">+IF(AND(ISTEXT(OFFSET('Hygiene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300" t="e">
        <f ca="1">+IF(AND(ISTEXT(OFFSET('Hygiene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300" t="e">
        <f ca="1">+IF(AND(ISTEXT(OFFSET('Hygiene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#N/A</v>
      </c>
      <c r="BM10" s="300" t="e">
        <f ca="1">+IF(AND(ISTEXT(OFFSET('Hygiene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#N/A</v>
      </c>
      <c r="BN10" s="300" t="e">
        <f ca="1">+IF(AND(ISTEXT(OFFSET('Hygiene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#N/A</v>
      </c>
      <c r="BO10" s="300" t="e">
        <f ca="1">+IF(AND(ISTEXT(OFFSET('Hygiene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#N/A</v>
      </c>
      <c r="BP10" s="300" t="e">
        <f ca="1">+IF(AND(ISTEXT(OFFSET('Hygiene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#N/A</v>
      </c>
      <c r="BQ10" s="300" t="e">
        <f ca="1">+IF(AND(ISTEXT(OFFSET('Hygiene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#N/A</v>
      </c>
      <c r="BS10" s="187" t="str">
        <f ca="1">+IF(OFFSET('Water Data'!$D$27,0,10*ROW('Water Data'!D4))="","",OFFSET('Water Data'!$D$27,0,10*ROW('Water Data'!D4)))</f>
        <v>Yes</v>
      </c>
      <c r="BT10" s="187" t="str">
        <f ca="1">+IF(OFFSET('Water Data'!$D$28,0,10*ROW('Water Data'!D4))="","",OFFSET('Water Data'!$D$28,0,10*ROW('Water Data'!D4)))</f>
        <v>Yes</v>
      </c>
      <c r="BU10" s="187" t="str">
        <f ca="1">+IF(OFFSET('Water Data'!$D$29,0,10*ROW('Water Data'!D4))="","",OFFSET('Water Data'!$D$29,0,10*ROW('Water Data'!D4)))</f>
        <v>Yes</v>
      </c>
      <c r="BV10" s="187" t="str">
        <f ca="1">+IF(OFFSET('Water Data'!$E$27,0,10*ROW('Water Data'!E4))="","",OFFSET('Water Data'!$E$27,0,10*ROW('Water Data'!E4)))</f>
        <v/>
      </c>
      <c r="BW10" s="187" t="str">
        <f ca="1">+IF(OFFSET('Water Data'!$E$28,0,10*ROW('Water Data'!E4))="","",OFFSET('Water Data'!$E$28,0,10*ROW('Water Data'!E4)))</f>
        <v/>
      </c>
      <c r="BX10" s="187" t="str">
        <f ca="1">+IF(OFFSET('Water Data'!$E$29,0,10*ROW('Water Data'!E4))="","",OFFSET('Water Data'!$E$29,0,10*ROW('Water Data'!E4)))</f>
        <v/>
      </c>
      <c r="BY10" s="187" t="str">
        <f ca="1">+IF(OFFSET('Water Data'!$F$27,0,10*ROW('Water Data'!F4))="","",OFFSET('Water Data'!$F$27,0,10*ROW('Water Data'!F4)))</f>
        <v/>
      </c>
      <c r="BZ10" s="187" t="str">
        <f ca="1">+IF(OFFSET('Water Data'!$F$28,0,10*ROW('Water Data'!F4))="","",OFFSET('Water Data'!$F$28,0,10*ROW('Water Data'!F4)))</f>
        <v/>
      </c>
      <c r="CA10" s="187" t="str">
        <f ca="1">+IF(OFFSET('Water Data'!$F$29,0,10*ROW('Water Data'!F4))="","",OFFSET('Water Data'!$F$29,0,10*ROW('Water Data'!F4)))</f>
        <v/>
      </c>
      <c r="CB10" s="187" t="str">
        <f ca="1">+IF(OFFSET('Water Data'!$G$27,0,10*ROW('Water Data'!G4))="","",OFFSET('Water Data'!$G$27,0,10*ROW('Water Data'!G4)))</f>
        <v/>
      </c>
      <c r="CC10" s="187" t="str">
        <f ca="1">+IF(OFFSET('Water Data'!$G$28,0,10*ROW('Water Data'!G4))="","",OFFSET('Water Data'!$G$28,0,10*ROW('Water Data'!G4)))</f>
        <v/>
      </c>
      <c r="CD10" s="187" t="str">
        <f ca="1">+IF(OFFSET('Water Data'!$G$29,0,10*ROW('Water Data'!G4))="","",OFFSET('Water Data'!$G$29,0,10*ROW('Water Data'!G4)))</f>
        <v/>
      </c>
      <c r="CE10" s="187" t="str">
        <f ca="1">+IF(OFFSET('Water Data'!$H$27,0,10*ROW('Water Data'!H4))="","",OFFSET('Water Data'!$H$27,0,10*ROW('Water Data'!H4)))</f>
        <v/>
      </c>
      <c r="CF10" s="187" t="str">
        <f ca="1">+IF(OFFSET('Water Data'!$H$28,0,10*ROW('Water Data'!H4))="","",OFFSET('Water Data'!$H$28,0,10*ROW('Water Data'!H4)))</f>
        <v/>
      </c>
      <c r="CG10" s="187" t="str">
        <f ca="1">+IF(OFFSET('Water Data'!$H$29,0,10*ROW('Water Data'!H4))="","",OFFSET('Water Data'!$H$29,0,10*ROW('Water Data'!H4)))</f>
        <v/>
      </c>
      <c r="CH10" s="187" t="str">
        <f ca="1">+IF(OFFSET('Water Data'!$I$27,0,10*ROW('Water Data'!I4))="","",OFFSET('Water Data'!$I$27,0,10*ROW('Water Data'!I4)))</f>
        <v/>
      </c>
      <c r="CI10" s="187" t="str">
        <f ca="1">+IF(OFFSET('Water Data'!$I$28,0,10*ROW('Water Data'!I4))="","",OFFSET('Water Data'!$I$28,0,10*ROW('Water Data'!I4)))</f>
        <v/>
      </c>
      <c r="CJ10" s="187" t="str">
        <f ca="1">+IF(OFFSET('Water Data'!$I$29,0,10*ROW('Water Data'!I4))="","",OFFSET('Water Data'!$I$29,0,10*ROW('Water Data'!I4)))</f>
        <v/>
      </c>
      <c r="CK10" s="187" t="str">
        <f ca="1">+IF(OFFSET('Sanitation Data'!$D$28,0,10*ROW('Sanitation Data'!D4))="","",OFFSET('Sanitation Data'!$D$28,0,10*ROW('Sanitation Data'!D4)))</f>
        <v>Yes</v>
      </c>
      <c r="CL10" s="187" t="str">
        <f ca="1">+IF(OFFSET('Sanitation Data'!$D$29,0,10*ROW('Sanitation Data'!D4))="","",OFFSET('Sanitation Data'!$D$29,0,10*ROW('Sanitation Data'!D4)))</f>
        <v>Yes</v>
      </c>
      <c r="CM10" s="187" t="str">
        <f ca="1">+IF(OFFSET('Sanitation Data'!$D$30,0,10*ROW('Sanitation Data'!D4))="","",OFFSET('Sanitation Data'!$D$30,0,10*ROW('Sanitation Data'!D4)))</f>
        <v/>
      </c>
      <c r="CN10" s="187" t="str">
        <f ca="1">+IF(OFFSET('Sanitation Data'!$D$31,0,10*ROW('Sanitation Data'!D4))="","",OFFSET('Sanitation Data'!$D$31,0,10*ROW('Sanitation Data'!D4)))</f>
        <v/>
      </c>
      <c r="CO10" s="187" t="str">
        <f ca="1">+IF(OFFSET('Sanitation Data'!$D$32,0,10*ROW('Sanitation Data'!D4))="","",OFFSET('Sanitation Data'!$D$32,0,10*ROW('Sanitation Data'!D4)))</f>
        <v>Yes</v>
      </c>
      <c r="CP10" s="187" t="str">
        <f ca="1">+IF(OFFSET('Sanitation Data'!$E$28,0,10*ROW('Sanitation Data'!E4))="","",OFFSET('Sanitation Data'!$E$28,0,10*ROW('Sanitation Data'!E4)))</f>
        <v/>
      </c>
      <c r="CQ10" s="187" t="str">
        <f ca="1">+IF(OFFSET('Sanitation Data'!$E$29,0,10*ROW('Sanitation Data'!E4))="","",OFFSET('Sanitation Data'!$E$29,0,10*ROW('Sanitation Data'!E4)))</f>
        <v/>
      </c>
      <c r="CR10" s="187" t="str">
        <f ca="1">+IF(OFFSET('Sanitation Data'!$E$30,0,10*ROW('Sanitation Data'!E4))="","",OFFSET('Sanitation Data'!$E$30,0,10*ROW('Sanitation Data'!E4)))</f>
        <v/>
      </c>
      <c r="CS10" s="187" t="str">
        <f ca="1">+IF(OFFSET('Sanitation Data'!$E$31,0,10*ROW('Sanitation Data'!E4))="","",OFFSET('Sanitation Data'!$E$31,0,10*ROW('Sanitation Data'!E4)))</f>
        <v/>
      </c>
      <c r="CT10" s="187" t="str">
        <f ca="1">+IF(OFFSET('Sanitation Data'!$E$32,0,10*ROW('Sanitation Data'!E4))="","",OFFSET('Sanitation Data'!$E$32,0,10*ROW('Sanitation Data'!E4)))</f>
        <v/>
      </c>
      <c r="CU10" s="187" t="str">
        <f ca="1">+IF(OFFSET('Sanitation Data'!$F$28,0,10*ROW('Sanitation Data'!F4))="","",OFFSET('Sanitation Data'!$F$28,0,10*ROW('Sanitation Data'!F4)))</f>
        <v/>
      </c>
      <c r="CV10" s="187" t="str">
        <f ca="1">+IF(OFFSET('Sanitation Data'!$F$29,0,10*ROW('Sanitation Data'!F4))="","",OFFSET('Sanitation Data'!$F$29,0,10*ROW('Sanitation Data'!F4)))</f>
        <v/>
      </c>
      <c r="CW10" s="187" t="str">
        <f ca="1">+IF(OFFSET('Sanitation Data'!$F$30,0,10*ROW('Sanitation Data'!F4))="","",OFFSET('Sanitation Data'!$F$30,0,10*ROW('Sanitation Data'!F4)))</f>
        <v/>
      </c>
      <c r="CX10" s="187" t="str">
        <f ca="1">+IF(OFFSET('Sanitation Data'!$F$31,0,10*ROW('Sanitation Data'!F4))="","",OFFSET('Sanitation Data'!$F$31,0,10*ROW('Sanitation Data'!F4)))</f>
        <v/>
      </c>
      <c r="CY10" s="187" t="str">
        <f ca="1">+IF(OFFSET('Sanitation Data'!$F$32,0,10*ROW('Sanitation Data'!F4))="","",OFFSET('Sanitation Data'!$F$32,0,10*ROW('Sanitation Data'!F4)))</f>
        <v/>
      </c>
      <c r="CZ10" s="187" t="str">
        <f ca="1">+IF(OFFSET('Sanitation Data'!$G$28,0,10*ROW('Sanitation Data'!G4))="","",OFFSET('Sanitation Data'!$G$28,0,10*ROW('Sanitation Data'!G4)))</f>
        <v/>
      </c>
      <c r="DA10" s="187" t="str">
        <f ca="1">+IF(OFFSET('Sanitation Data'!$G$29,0,10*ROW('Sanitation Data'!G4))="","",OFFSET('Sanitation Data'!$G$29,0,10*ROW('Sanitation Data'!G4)))</f>
        <v/>
      </c>
      <c r="DB10" s="187" t="str">
        <f ca="1">+IF(OFFSET('Sanitation Data'!$G$30,0,10*ROW('Sanitation Data'!G4))="","",OFFSET('Sanitation Data'!$G$30,0,10*ROW('Sanitation Data'!G4)))</f>
        <v/>
      </c>
      <c r="DC10" s="187" t="str">
        <f ca="1">+IF(OFFSET('Sanitation Data'!$G$31,0,10*ROW('Sanitation Data'!G4))="","",OFFSET('Sanitation Data'!$G$31,0,10*ROW('Sanitation Data'!G4)))</f>
        <v/>
      </c>
      <c r="DD10" s="187" t="str">
        <f ca="1">+IF(OFFSET('Sanitation Data'!$G$32,0,10*ROW('Sanitation Data'!G4))="","",OFFSET('Sanitation Data'!$G$32,0,10*ROW('Sanitation Data'!G4)))</f>
        <v/>
      </c>
      <c r="DE10" s="187" t="str">
        <f ca="1">+IF(OFFSET('Sanitation Data'!$H$28,0,10*ROW('Sanitation Data'!H4))="","",OFFSET('Sanitation Data'!$H$28,0,10*ROW('Sanitation Data'!H4)))</f>
        <v/>
      </c>
      <c r="DF10" s="187" t="str">
        <f ca="1">+IF(OFFSET('Sanitation Data'!$H$29,0,10*ROW('Sanitation Data'!H4))="","",OFFSET('Sanitation Data'!$H$29,0,10*ROW('Sanitation Data'!H4)))</f>
        <v/>
      </c>
      <c r="DG10" s="187" t="str">
        <f ca="1">+IF(OFFSET('Sanitation Data'!$H$30,0,10*ROW('Sanitation Data'!H4))="","",OFFSET('Sanitation Data'!$H$30,0,10*ROW('Sanitation Data'!H4)))</f>
        <v/>
      </c>
      <c r="DH10" s="187" t="str">
        <f ca="1">+IF(OFFSET('Sanitation Data'!$H$31,0,10*ROW('Sanitation Data'!H4))="","",OFFSET('Sanitation Data'!$H$31,0,10*ROW('Sanitation Data'!H4)))</f>
        <v/>
      </c>
      <c r="DI10" s="187" t="str">
        <f ca="1">+IF(OFFSET('Sanitation Data'!$H$32,0,10*ROW('Sanitation Data'!H4))="","",OFFSET('Sanitation Data'!$H$32,0,10*ROW('Sanitation Data'!H4)))</f>
        <v/>
      </c>
      <c r="DJ10" s="187" t="str">
        <f ca="1">+IF(OFFSET('Sanitation Data'!$I$28,0,10*ROW('Sanitation Data'!I4))="","",OFFSET('Sanitation Data'!$I$28,0,10*ROW('Sanitation Data'!I4)))</f>
        <v/>
      </c>
      <c r="DK10" s="187" t="str">
        <f ca="1">+IF(OFFSET('Sanitation Data'!$I$29,0,10*ROW('Sanitation Data'!I4))="","",OFFSET('Sanitation Data'!$I$29,0,10*ROW('Sanitation Data'!I4)))</f>
        <v/>
      </c>
      <c r="DL10" s="187" t="str">
        <f ca="1">+IF(OFFSET('Sanitation Data'!$I$30,0,10*ROW('Sanitation Data'!I4))="","",OFFSET('Sanitation Data'!$I$30,0,10*ROW('Sanitation Data'!I4)))</f>
        <v/>
      </c>
      <c r="DM10" s="187" t="str">
        <f ca="1">+IF(OFFSET('Sanitation Data'!$I$31,0,10*ROW('Sanitation Data'!I4))="","",OFFSET('Sanitation Data'!$I$31,0,10*ROW('Sanitation Data'!I4)))</f>
        <v/>
      </c>
      <c r="DN10" s="187" t="str">
        <f ca="1">+IF(OFFSET('Sanitation Data'!$I$32,0,10*ROW('Sanitation Data'!I4))="","",OFFSET('Sanitation Data'!$I$32,0,10*ROW('Sanitation Data'!I4)))</f>
        <v/>
      </c>
      <c r="DO10" s="187" t="str">
        <f ca="1">+IF(OFFSET('Hygiene Data'!$D$11,0,10*ROW('Hygiene Data'!D4))="","",OFFSET('Hygiene Data'!$D$11,0,10*ROW('Hygiene Data'!D4)))</f>
        <v>Yes</v>
      </c>
      <c r="DP10" s="187" t="str">
        <f ca="1">+IF(OFFSET('Hygiene Data'!$D$12,0,10*ROW('Hygiene Data'!D4))="","",OFFSET('Hygiene Data'!$D$12,0,10*ROW('Hygiene Data'!D4)))</f>
        <v>Yes</v>
      </c>
      <c r="DQ10" s="187" t="str">
        <f ca="1">+IF(OFFSET('Hygiene Data'!$D$13,0,10*ROW('Hygiene Data'!D4))="","",OFFSET('Hygiene Data'!$D$13,0,10*ROW('Hygiene Data'!D4)))</f>
        <v>Yes</v>
      </c>
      <c r="DR10" s="187" t="str">
        <f ca="1">+IF(OFFSET('Hygiene Data'!$E$11,0,10*ROW('Hygiene Data'!E4))="","",OFFSET('Hygiene Data'!$E$11,0,10*ROW('Hygiene Data'!E4)))</f>
        <v/>
      </c>
      <c r="DS10" s="187" t="str">
        <f ca="1">+IF(OFFSET('Hygiene Data'!$E$12,0,10*ROW('Hygiene Data'!E4))="","",OFFSET('Hygiene Data'!$E$12,0,10*ROW('Hygiene Data'!E4)))</f>
        <v/>
      </c>
      <c r="DT10" s="187" t="str">
        <f ca="1">+IF(OFFSET('Hygiene Data'!$E$13,0,10*ROW('Hygiene Data'!E4))="","",OFFSET('Hygiene Data'!$E$13,0,10*ROW('Hygiene Data'!E4)))</f>
        <v/>
      </c>
      <c r="DU10" s="187" t="str">
        <f ca="1">+IF(OFFSET('Hygiene Data'!$F$11,0,10*ROW('Hygiene Data'!F4))="","",OFFSET('Hygiene Data'!$F$11,0,10*ROW('Hygiene Data'!F4)))</f>
        <v/>
      </c>
      <c r="DV10" s="187" t="str">
        <f ca="1">+IF(OFFSET('Hygiene Data'!$F$12,0,10*ROW('Hygiene Data'!F4))="","",OFFSET('Hygiene Data'!$F$12,0,10*ROW('Hygiene Data'!F4)))</f>
        <v/>
      </c>
      <c r="DW10" s="187" t="str">
        <f ca="1">+IF(OFFSET('Hygiene Data'!$F$13,0,10*ROW('Hygiene Data'!F4))="","",OFFSET('Hygiene Data'!$F$13,0,10*ROW('Hygiene Data'!F4)))</f>
        <v/>
      </c>
      <c r="DX10" s="187" t="str">
        <f ca="1">+IF(OFFSET('Hygiene Data'!$G$11,0,10*ROW('Hygiene Data'!G4))="","",OFFSET('Hygiene Data'!$G$11,0,10*ROW('Hygiene Data'!G4)))</f>
        <v/>
      </c>
      <c r="DY10" s="187" t="str">
        <f ca="1">+IF(OFFSET('Hygiene Data'!$G$12,0,10*ROW('Hygiene Data'!G4))="","",OFFSET('Hygiene Data'!$G$12,0,10*ROW('Hygiene Data'!G4)))</f>
        <v/>
      </c>
      <c r="DZ10" s="187" t="str">
        <f ca="1">+IF(OFFSET('Hygiene Data'!$G$13,0,10*ROW('Hygiene Data'!G4))="","",OFFSET('Hygiene Data'!$G$13,0,10*ROW('Hygiene Data'!G4)))</f>
        <v/>
      </c>
      <c r="EA10" s="187" t="str">
        <f ca="1">+IF(OFFSET('Hygiene Data'!$H$11,0,10*ROW('Hygiene Data'!H4))="","",OFFSET('Hygiene Data'!$H$11,0,10*ROW('Hygiene Data'!H4)))</f>
        <v/>
      </c>
      <c r="EB10" s="187" t="str">
        <f ca="1">+IF(OFFSET('Hygiene Data'!$H$12,0,10*ROW('Hygiene Data'!H4))="","",OFFSET('Hygiene Data'!$H$12,0,10*ROW('Hygiene Data'!H4)))</f>
        <v/>
      </c>
      <c r="EC10" s="187" t="str">
        <f ca="1">+IF(OFFSET('Hygiene Data'!$H$13,0,10*ROW('Hygiene Data'!H4))="","",OFFSET('Hygiene Data'!$H$13,0,10*ROW('Hygiene Data'!H4)))</f>
        <v/>
      </c>
      <c r="ED10" s="187" t="str">
        <f ca="1">+IF(OFFSET('Hygiene Data'!$I$11,0,10*ROW('Hygiene Data'!I4))="","",OFFSET('Hygiene Data'!$I$11,0,10*ROW('Hygiene Data'!I4)))</f>
        <v/>
      </c>
      <c r="EE10" s="187" t="str">
        <f ca="1">+IF(OFFSET('Hygiene Data'!$I$12,0,10*ROW('Hygiene Data'!I4))="","",OFFSET('Hygiene Data'!$I$12,0,10*ROW('Hygiene Data'!I4)))</f>
        <v/>
      </c>
      <c r="EF10" s="187" t="str">
        <f ca="1">+IF(OFFSET('Hygiene Data'!$I$13,0,10*ROW('Hygiene Data'!I4))="","",OFFSET('Hygiene Data'!$I$13,0,10*ROW('Hygiene Data'!I4)))</f>
        <v/>
      </c>
    </row>
    <row r="11" spans="1:136" x14ac:dyDescent="0.2">
      <c r="A11" s="270" t="str">
        <f ca="1">+IF(OFFSET('Water Data'!$B$2,0,10*ROW('Water Data'!E5))="","",OFFSET('Water Data'!$B$2,0,10*ROW('Water Data'!E5)))</f>
        <v>EST_2019_UIS</v>
      </c>
      <c r="B11" s="270" t="str">
        <f ca="1">IF(OFFSET('Water Data'!$C$2,0,10*ROW('Water Data'!F5))="","",IF(OFFSET('Water Data'!$C$2,0,10*ROW('Water Data'!F5))="Census",Key!$I$111,IF(OFFSET('Water Data'!$C$2,0,10*ROW('Water Data'!F5))="Survey with microdata",Key!$I$113,IF(OFFSET('Water Data'!$C$2,0,10*ROW('Water Data'!F5))="Survey",Key!$I$110,IF(OFFSET('Water Data'!$C$2,0,10*ROW('Water Data'!F5))="Admin",Key!$I$114,IF(OFFSET('Water Data'!$C$2,0,10*ROW('Water Data'!F5))="Other",Key!$I$112,IF(OFFSET('Water Data'!$C$2,0,10*ROW('Water Data'!F5))="EMIS",Key!$I$109)))))))</f>
        <v>Other</v>
      </c>
      <c r="C11" s="297">
        <f t="shared" ca="1" si="0"/>
        <v>2019</v>
      </c>
      <c r="D11" s="298">
        <f ca="1">+IF(AND(ISTEXT(OFFSET('Water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100</v>
      </c>
      <c r="E11" s="298">
        <f ca="1">+IF(AND(ISTEXT(OFFSET('Water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100</v>
      </c>
      <c r="F11" s="298">
        <f ca="1">+IF(AND(ISTEXT(OFFSET('Water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100</v>
      </c>
      <c r="G11" s="298" t="e">
        <f ca="1">+IF(AND(ISTEXT(OFFSET('Water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298" t="e">
        <f ca="1">+IF(AND(ISTEXT(OFFSET('Water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298" t="e">
        <f ca="1">+IF(AND(ISTEXT(OFFSET('Water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298" t="e">
        <f ca="1">+IF(AND(ISTEXT(OFFSET('Water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298" t="e">
        <f ca="1">+IF(AND(ISTEXT(OFFSET('Water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298" t="e">
        <f ca="1">+IF(AND(ISTEXT(OFFSET('Water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298" t="e">
        <f ca="1">+IF(AND(ISTEXT(OFFSET('Water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298" t="e">
        <f ca="1">+IF(AND(ISTEXT(OFFSET('Water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298" t="e">
        <f ca="1">+IF(AND(ISTEXT(OFFSET('Water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298">
        <f ca="1">+IF(AND(ISTEXT(OFFSET('Water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100</v>
      </c>
      <c r="Q11" s="298">
        <f ca="1">+IF(AND(ISTEXT(OFFSET('Water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100</v>
      </c>
      <c r="R11" s="298">
        <f ca="1">+IF(AND(ISTEXT(OFFSET('Water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100</v>
      </c>
      <c r="S11" s="298">
        <f ca="1">+IF(AND(ISTEXT(OFFSET('Water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100</v>
      </c>
      <c r="T11" s="298">
        <f ca="1">+IF(AND(ISTEXT(OFFSET('Water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100</v>
      </c>
      <c r="U11" s="298">
        <f ca="1">+IF(AND(ISTEXT(OFFSET('Water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100</v>
      </c>
      <c r="V11" s="299">
        <f ca="1">+IF(AND(ISTEXT(OFFSET('Sanitation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100</v>
      </c>
      <c r="W11" s="299">
        <f ca="1">+IF(AND(ISTEXT(OFFSET('Sanitation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100</v>
      </c>
      <c r="X11" s="299" t="e">
        <f ca="1">+IF(AND(ISTEXT(OFFSET('Sanitation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299" t="e">
        <f ca="1">+IF(AND(ISTEXT(OFFSET('Sanitation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299">
        <f ca="1">+IF(AND(ISTEXT(OFFSET('Sanitation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100</v>
      </c>
      <c r="AA11" s="299" t="e">
        <f ca="1">+IF(AND(ISTEXT(OFFSET('Sanitation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299" t="e">
        <f ca="1">+IF(AND(ISTEXT(OFFSET('Sanitation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299" t="e">
        <f ca="1">+IF(AND(ISTEXT(OFFSET('Sanitation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299" t="e">
        <f ca="1">+IF(AND(ISTEXT(OFFSET('Sanitation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299" t="e">
        <f ca="1">+IF(AND(ISTEXT(OFFSET('Sanitation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299" t="e">
        <f ca="1">+IF(AND(ISTEXT(OFFSET('Sanitation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299" t="e">
        <f ca="1">+IF(AND(ISTEXT(OFFSET('Sanitation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299" t="e">
        <f ca="1">+IF(AND(ISTEXT(OFFSET('Sanitation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299" t="e">
        <f ca="1">+IF(AND(ISTEXT(OFFSET('Sanitation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299" t="e">
        <f ca="1">+IF(AND(ISTEXT(OFFSET('Sanitation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299" t="e">
        <f ca="1">+IF(AND(ISTEXT(OFFSET('Sanitation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299" t="e">
        <f ca="1">+IF(AND(ISTEXT(OFFSET('Sanitation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299" t="e">
        <f ca="1">+IF(AND(ISTEXT(OFFSET('Sanitation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299" t="e">
        <f ca="1">+IF(AND(ISTEXT(OFFSET('Sanitation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299" t="e">
        <f ca="1">+IF(AND(ISTEXT(OFFSET('Sanitation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299">
        <f ca="1">+IF(AND(ISTEXT(OFFSET('Sanitation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100</v>
      </c>
      <c r="AQ11" s="299">
        <f ca="1">+IF(AND(ISTEXT(OFFSET('Sanitation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100</v>
      </c>
      <c r="AR11" s="299" t="e">
        <f ca="1">+IF(AND(ISTEXT(OFFSET('Sanitation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299" t="e">
        <f ca="1">+IF(AND(ISTEXT(OFFSET('Sanitation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299">
        <f ca="1">+IF(AND(ISTEXT(OFFSET('Sanitation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100</v>
      </c>
      <c r="AU11" s="299">
        <f ca="1">+IF(AND(ISTEXT(OFFSET('Sanitation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100</v>
      </c>
      <c r="AV11" s="299">
        <f ca="1">+IF(AND(ISTEXT(OFFSET('Sanitation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100</v>
      </c>
      <c r="AW11" s="299" t="e">
        <f ca="1">+IF(AND(ISTEXT(OFFSET('Sanitation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299" t="e">
        <f ca="1">+IF(AND(ISTEXT(OFFSET('Sanitation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299">
        <f ca="1">+IF(AND(ISTEXT(OFFSET('Sanitation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100</v>
      </c>
      <c r="AZ11" s="300">
        <f ca="1">+IF(AND(ISTEXT(OFFSET('Hygiene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100</v>
      </c>
      <c r="BA11" s="368">
        <f ca="1">+IF(AND(ISTEXT(OFFSET('Hygiene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100</v>
      </c>
      <c r="BB11" s="300">
        <f ca="1">+IF(AND(ISTEXT(OFFSET('Hygiene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100</v>
      </c>
      <c r="BC11" s="300" t="e">
        <f ca="1">+IF(AND(ISTEXT(OFFSET('Hygiene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300" t="e">
        <f ca="1">+IF(AND(ISTEXT(OFFSET('Hygiene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300" t="e">
        <f ca="1">+IF(AND(ISTEXT(OFFSET('Hygiene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300" t="e">
        <f ca="1">+IF(AND(ISTEXT(OFFSET('Hygiene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300" t="e">
        <f ca="1">+IF(AND(ISTEXT(OFFSET('Hygiene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300" t="e">
        <f ca="1">+IF(AND(ISTEXT(OFFSET('Hygiene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300" t="e">
        <f ca="1">+IF(AND(ISTEXT(OFFSET('Hygiene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300" t="e">
        <f ca="1">+IF(AND(ISTEXT(OFFSET('Hygiene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300" t="e">
        <f ca="1">+IF(AND(ISTEXT(OFFSET('Hygiene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300">
        <f ca="1">+IF(AND(ISTEXT(OFFSET('Hygiene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100</v>
      </c>
      <c r="BM11" s="300">
        <f ca="1">+IF(AND(ISTEXT(OFFSET('Hygiene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100</v>
      </c>
      <c r="BN11" s="300">
        <f ca="1">+IF(AND(ISTEXT(OFFSET('Hygiene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100</v>
      </c>
      <c r="BO11" s="300">
        <f ca="1">+IF(AND(ISTEXT(OFFSET('Hygiene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100</v>
      </c>
      <c r="BP11" s="300">
        <f ca="1">+IF(AND(ISTEXT(OFFSET('Hygiene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100</v>
      </c>
      <c r="BQ11" s="300">
        <f ca="1">+IF(AND(ISTEXT(OFFSET('Hygiene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100</v>
      </c>
      <c r="BS11" s="187" t="str">
        <f ca="1">+IF(OFFSET('Water Data'!$D$27,0,10*ROW('Water Data'!D5))="","",OFFSET('Water Data'!$D$27,0,10*ROW('Water Data'!D5)))</f>
        <v>Yes</v>
      </c>
      <c r="BT11" s="187" t="str">
        <f ca="1">+IF(OFFSET('Water Data'!$D$28,0,10*ROW('Water Data'!D5))="","",OFFSET('Water Data'!$D$28,0,10*ROW('Water Data'!D5)))</f>
        <v>Yes</v>
      </c>
      <c r="BU11" s="187" t="str">
        <f ca="1">+IF(OFFSET('Water Data'!$D$29,0,10*ROW('Water Data'!D5))="","",OFFSET('Water Data'!$D$29,0,10*ROW('Water Data'!D5)))</f>
        <v>Yes</v>
      </c>
      <c r="BV11" s="187" t="str">
        <f ca="1">+IF(OFFSET('Water Data'!$E$27,0,10*ROW('Water Data'!E5))="","",OFFSET('Water Data'!$E$27,0,10*ROW('Water Data'!E5)))</f>
        <v/>
      </c>
      <c r="BW11" s="187" t="str">
        <f ca="1">+IF(OFFSET('Water Data'!$E$28,0,10*ROW('Water Data'!E5))="","",OFFSET('Water Data'!$E$28,0,10*ROW('Water Data'!E5)))</f>
        <v/>
      </c>
      <c r="BX11" s="187" t="str">
        <f ca="1">+IF(OFFSET('Water Data'!$E$29,0,10*ROW('Water Data'!E5))="","",OFFSET('Water Data'!$E$29,0,10*ROW('Water Data'!E5)))</f>
        <v/>
      </c>
      <c r="BY11" s="187" t="str">
        <f ca="1">+IF(OFFSET('Water Data'!$F$27,0,10*ROW('Water Data'!F5))="","",OFFSET('Water Data'!$F$27,0,10*ROW('Water Data'!F5)))</f>
        <v/>
      </c>
      <c r="BZ11" s="187" t="str">
        <f ca="1">+IF(OFFSET('Water Data'!$F$28,0,10*ROW('Water Data'!F5))="","",OFFSET('Water Data'!$F$28,0,10*ROW('Water Data'!F5)))</f>
        <v/>
      </c>
      <c r="CA11" s="187" t="str">
        <f ca="1">+IF(OFFSET('Water Data'!$F$29,0,10*ROW('Water Data'!F5))="","",OFFSET('Water Data'!$F$29,0,10*ROW('Water Data'!F5)))</f>
        <v/>
      </c>
      <c r="CB11" s="187" t="str">
        <f ca="1">+IF(OFFSET('Water Data'!$G$27,0,10*ROW('Water Data'!G5))="","",OFFSET('Water Data'!$G$27,0,10*ROW('Water Data'!G5)))</f>
        <v/>
      </c>
      <c r="CC11" s="187" t="str">
        <f ca="1">+IF(OFFSET('Water Data'!$G$28,0,10*ROW('Water Data'!G5))="","",OFFSET('Water Data'!$G$28,0,10*ROW('Water Data'!G5)))</f>
        <v/>
      </c>
      <c r="CD11" s="187" t="str">
        <f ca="1">+IF(OFFSET('Water Data'!$G$29,0,10*ROW('Water Data'!G5))="","",OFFSET('Water Data'!$G$29,0,10*ROW('Water Data'!G5)))</f>
        <v/>
      </c>
      <c r="CE11" s="187" t="str">
        <f ca="1">+IF(OFFSET('Water Data'!$H$27,0,10*ROW('Water Data'!H5))="","",OFFSET('Water Data'!$H$27,0,10*ROW('Water Data'!H5)))</f>
        <v>Yes</v>
      </c>
      <c r="CF11" s="187" t="str">
        <f ca="1">+IF(OFFSET('Water Data'!$H$28,0,10*ROW('Water Data'!H5))="","",OFFSET('Water Data'!$H$28,0,10*ROW('Water Data'!H5)))</f>
        <v>Yes</v>
      </c>
      <c r="CG11" s="187" t="str">
        <f ca="1">+IF(OFFSET('Water Data'!$H$29,0,10*ROW('Water Data'!H5))="","",OFFSET('Water Data'!$H$29,0,10*ROW('Water Data'!H5)))</f>
        <v>Yes</v>
      </c>
      <c r="CH11" s="187" t="str">
        <f ca="1">+IF(OFFSET('Water Data'!$I$27,0,10*ROW('Water Data'!I5))="","",OFFSET('Water Data'!$I$27,0,10*ROW('Water Data'!I5)))</f>
        <v>Yes</v>
      </c>
      <c r="CI11" s="187" t="str">
        <f ca="1">+IF(OFFSET('Water Data'!$I$28,0,10*ROW('Water Data'!I5))="","",OFFSET('Water Data'!$I$28,0,10*ROW('Water Data'!I5)))</f>
        <v>Yes</v>
      </c>
      <c r="CJ11" s="187" t="str">
        <f ca="1">+IF(OFFSET('Water Data'!$I$29,0,10*ROW('Water Data'!I5))="","",OFFSET('Water Data'!$I$29,0,10*ROW('Water Data'!I5)))</f>
        <v>Yes</v>
      </c>
      <c r="CK11" s="187" t="str">
        <f ca="1">+IF(OFFSET('Sanitation Data'!$D$28,0,10*ROW('Sanitation Data'!D5))="","",OFFSET('Sanitation Data'!$D$28,0,10*ROW('Sanitation Data'!D5)))</f>
        <v>Yes</v>
      </c>
      <c r="CL11" s="187" t="str">
        <f ca="1">+IF(OFFSET('Sanitation Data'!$D$29,0,10*ROW('Sanitation Data'!D5))="","",OFFSET('Sanitation Data'!$D$29,0,10*ROW('Sanitation Data'!D5)))</f>
        <v>Yes</v>
      </c>
      <c r="CM11" s="187" t="str">
        <f ca="1">+IF(OFFSET('Sanitation Data'!$D$30,0,10*ROW('Sanitation Data'!D5))="","",OFFSET('Sanitation Data'!$D$30,0,10*ROW('Sanitation Data'!D5)))</f>
        <v/>
      </c>
      <c r="CN11" s="187" t="str">
        <f ca="1">+IF(OFFSET('Sanitation Data'!$D$31,0,10*ROW('Sanitation Data'!D5))="","",OFFSET('Sanitation Data'!$D$31,0,10*ROW('Sanitation Data'!D5)))</f>
        <v/>
      </c>
      <c r="CO11" s="187" t="str">
        <f ca="1">+IF(OFFSET('Sanitation Data'!$D$32,0,10*ROW('Sanitation Data'!D5))="","",OFFSET('Sanitation Data'!$D$32,0,10*ROW('Sanitation Data'!D5)))</f>
        <v>Yes</v>
      </c>
      <c r="CP11" s="187" t="str">
        <f ca="1">+IF(OFFSET('Sanitation Data'!$E$28,0,10*ROW('Sanitation Data'!E5))="","",OFFSET('Sanitation Data'!$E$28,0,10*ROW('Sanitation Data'!E5)))</f>
        <v/>
      </c>
      <c r="CQ11" s="187" t="str">
        <f ca="1">+IF(OFFSET('Sanitation Data'!$E$29,0,10*ROW('Sanitation Data'!E5))="","",OFFSET('Sanitation Data'!$E$29,0,10*ROW('Sanitation Data'!E5)))</f>
        <v/>
      </c>
      <c r="CR11" s="187" t="str">
        <f ca="1">+IF(OFFSET('Sanitation Data'!$E$30,0,10*ROW('Sanitation Data'!E5))="","",OFFSET('Sanitation Data'!$E$30,0,10*ROW('Sanitation Data'!E5)))</f>
        <v/>
      </c>
      <c r="CS11" s="187" t="str">
        <f ca="1">+IF(OFFSET('Sanitation Data'!$E$31,0,10*ROW('Sanitation Data'!E5))="","",OFFSET('Sanitation Data'!$E$31,0,10*ROW('Sanitation Data'!E5)))</f>
        <v/>
      </c>
      <c r="CT11" s="187" t="str">
        <f ca="1">+IF(OFFSET('Sanitation Data'!$E$32,0,10*ROW('Sanitation Data'!E5))="","",OFFSET('Sanitation Data'!$E$32,0,10*ROW('Sanitation Data'!E5)))</f>
        <v/>
      </c>
      <c r="CU11" s="187" t="str">
        <f ca="1">+IF(OFFSET('Sanitation Data'!$F$28,0,10*ROW('Sanitation Data'!F5))="","",OFFSET('Sanitation Data'!$F$28,0,10*ROW('Sanitation Data'!F5)))</f>
        <v/>
      </c>
      <c r="CV11" s="187" t="str">
        <f ca="1">+IF(OFFSET('Sanitation Data'!$F$29,0,10*ROW('Sanitation Data'!F5))="","",OFFSET('Sanitation Data'!$F$29,0,10*ROW('Sanitation Data'!F5)))</f>
        <v/>
      </c>
      <c r="CW11" s="187" t="str">
        <f ca="1">+IF(OFFSET('Sanitation Data'!$F$30,0,10*ROW('Sanitation Data'!F5))="","",OFFSET('Sanitation Data'!$F$30,0,10*ROW('Sanitation Data'!F5)))</f>
        <v/>
      </c>
      <c r="CX11" s="187" t="str">
        <f ca="1">+IF(OFFSET('Sanitation Data'!$F$31,0,10*ROW('Sanitation Data'!F5))="","",OFFSET('Sanitation Data'!$F$31,0,10*ROW('Sanitation Data'!F5)))</f>
        <v/>
      </c>
      <c r="CY11" s="187" t="str">
        <f ca="1">+IF(OFFSET('Sanitation Data'!$F$32,0,10*ROW('Sanitation Data'!F5))="","",OFFSET('Sanitation Data'!$F$32,0,10*ROW('Sanitation Data'!F5)))</f>
        <v/>
      </c>
      <c r="CZ11" s="187" t="str">
        <f ca="1">+IF(OFFSET('Sanitation Data'!$G$28,0,10*ROW('Sanitation Data'!G5))="","",OFFSET('Sanitation Data'!$G$28,0,10*ROW('Sanitation Data'!G5)))</f>
        <v/>
      </c>
      <c r="DA11" s="187" t="str">
        <f ca="1">+IF(OFFSET('Sanitation Data'!$G$29,0,10*ROW('Sanitation Data'!G5))="","",OFFSET('Sanitation Data'!$G$29,0,10*ROW('Sanitation Data'!G5)))</f>
        <v/>
      </c>
      <c r="DB11" s="187" t="str">
        <f ca="1">+IF(OFFSET('Sanitation Data'!$G$30,0,10*ROW('Sanitation Data'!G5))="","",OFFSET('Sanitation Data'!$G$30,0,10*ROW('Sanitation Data'!G5)))</f>
        <v/>
      </c>
      <c r="DC11" s="187" t="str">
        <f ca="1">+IF(OFFSET('Sanitation Data'!$G$31,0,10*ROW('Sanitation Data'!G5))="","",OFFSET('Sanitation Data'!$G$31,0,10*ROW('Sanitation Data'!G5)))</f>
        <v/>
      </c>
      <c r="DD11" s="187" t="str">
        <f ca="1">+IF(OFFSET('Sanitation Data'!$G$32,0,10*ROW('Sanitation Data'!G5))="","",OFFSET('Sanitation Data'!$G$32,0,10*ROW('Sanitation Data'!G5)))</f>
        <v/>
      </c>
      <c r="DE11" s="187" t="str">
        <f ca="1">+IF(OFFSET('Sanitation Data'!$H$28,0,10*ROW('Sanitation Data'!H5))="","",OFFSET('Sanitation Data'!$H$28,0,10*ROW('Sanitation Data'!H5)))</f>
        <v>Yes</v>
      </c>
      <c r="DF11" s="187" t="str">
        <f ca="1">+IF(OFFSET('Sanitation Data'!$H$29,0,10*ROW('Sanitation Data'!H5))="","",OFFSET('Sanitation Data'!$H$29,0,10*ROW('Sanitation Data'!H5)))</f>
        <v>Yes</v>
      </c>
      <c r="DG11" s="187" t="str">
        <f ca="1">+IF(OFFSET('Sanitation Data'!$H$30,0,10*ROW('Sanitation Data'!H5))="","",OFFSET('Sanitation Data'!$H$30,0,10*ROW('Sanitation Data'!H5)))</f>
        <v/>
      </c>
      <c r="DH11" s="187" t="str">
        <f ca="1">+IF(OFFSET('Sanitation Data'!$H$31,0,10*ROW('Sanitation Data'!H5))="","",OFFSET('Sanitation Data'!$H$31,0,10*ROW('Sanitation Data'!H5)))</f>
        <v/>
      </c>
      <c r="DI11" s="187" t="str">
        <f ca="1">+IF(OFFSET('Sanitation Data'!$H$32,0,10*ROW('Sanitation Data'!H5))="","",OFFSET('Sanitation Data'!$H$32,0,10*ROW('Sanitation Data'!H5)))</f>
        <v>Yes</v>
      </c>
      <c r="DJ11" s="187" t="str">
        <f ca="1">+IF(OFFSET('Sanitation Data'!$I$28,0,10*ROW('Sanitation Data'!I5))="","",OFFSET('Sanitation Data'!$I$28,0,10*ROW('Sanitation Data'!I5)))</f>
        <v>Yes</v>
      </c>
      <c r="DK11" s="187" t="str">
        <f ca="1">+IF(OFFSET('Sanitation Data'!$I$29,0,10*ROW('Sanitation Data'!I5))="","",OFFSET('Sanitation Data'!$I$29,0,10*ROW('Sanitation Data'!I5)))</f>
        <v>Yes</v>
      </c>
      <c r="DL11" s="187" t="str">
        <f ca="1">+IF(OFFSET('Sanitation Data'!$I$30,0,10*ROW('Sanitation Data'!I5))="","",OFFSET('Sanitation Data'!$I$30,0,10*ROW('Sanitation Data'!I5)))</f>
        <v/>
      </c>
      <c r="DM11" s="187" t="str">
        <f ca="1">+IF(OFFSET('Sanitation Data'!$I$31,0,10*ROW('Sanitation Data'!I5))="","",OFFSET('Sanitation Data'!$I$31,0,10*ROW('Sanitation Data'!I5)))</f>
        <v/>
      </c>
      <c r="DN11" s="187" t="str">
        <f ca="1">+IF(OFFSET('Sanitation Data'!$I$32,0,10*ROW('Sanitation Data'!I5))="","",OFFSET('Sanitation Data'!$I$32,0,10*ROW('Sanitation Data'!I5)))</f>
        <v>Yes</v>
      </c>
      <c r="DO11" s="187" t="str">
        <f ca="1">+IF(OFFSET('Hygiene Data'!$D$11,0,10*ROW('Hygiene Data'!D5))="","",OFFSET('Hygiene Data'!$D$11,0,10*ROW('Hygiene Data'!D5)))</f>
        <v>Yes</v>
      </c>
      <c r="DP11" s="187" t="str">
        <f ca="1">+IF(OFFSET('Hygiene Data'!$D$12,0,10*ROW('Hygiene Data'!D5))="","",OFFSET('Hygiene Data'!$D$12,0,10*ROW('Hygiene Data'!D5)))</f>
        <v>Yes</v>
      </c>
      <c r="DQ11" s="187" t="str">
        <f ca="1">+IF(OFFSET('Hygiene Data'!$D$13,0,10*ROW('Hygiene Data'!D5))="","",OFFSET('Hygiene Data'!$D$13,0,10*ROW('Hygiene Data'!D5)))</f>
        <v>Yes</v>
      </c>
      <c r="DR11" s="187" t="str">
        <f ca="1">+IF(OFFSET('Hygiene Data'!$E$11,0,10*ROW('Hygiene Data'!E5))="","",OFFSET('Hygiene Data'!$E$11,0,10*ROW('Hygiene Data'!E5)))</f>
        <v/>
      </c>
      <c r="DS11" s="187" t="str">
        <f ca="1">+IF(OFFSET('Hygiene Data'!$E$12,0,10*ROW('Hygiene Data'!E5))="","",OFFSET('Hygiene Data'!$E$12,0,10*ROW('Hygiene Data'!E5)))</f>
        <v/>
      </c>
      <c r="DT11" s="187" t="str">
        <f ca="1">+IF(OFFSET('Hygiene Data'!$E$13,0,10*ROW('Hygiene Data'!E5))="","",OFFSET('Hygiene Data'!$E$13,0,10*ROW('Hygiene Data'!E5)))</f>
        <v/>
      </c>
      <c r="DU11" s="187" t="str">
        <f ca="1">+IF(OFFSET('Hygiene Data'!$F$11,0,10*ROW('Hygiene Data'!F5))="","",OFFSET('Hygiene Data'!$F$11,0,10*ROW('Hygiene Data'!F5)))</f>
        <v/>
      </c>
      <c r="DV11" s="187" t="str">
        <f ca="1">+IF(OFFSET('Hygiene Data'!$F$12,0,10*ROW('Hygiene Data'!F5))="","",OFFSET('Hygiene Data'!$F$12,0,10*ROW('Hygiene Data'!F5)))</f>
        <v/>
      </c>
      <c r="DW11" s="187" t="str">
        <f ca="1">+IF(OFFSET('Hygiene Data'!$F$13,0,10*ROW('Hygiene Data'!F5))="","",OFFSET('Hygiene Data'!$F$13,0,10*ROW('Hygiene Data'!F5)))</f>
        <v/>
      </c>
      <c r="DX11" s="187" t="str">
        <f ca="1">+IF(OFFSET('Hygiene Data'!$G$11,0,10*ROW('Hygiene Data'!G5))="","",OFFSET('Hygiene Data'!$G$11,0,10*ROW('Hygiene Data'!G5)))</f>
        <v/>
      </c>
      <c r="DY11" s="187" t="str">
        <f ca="1">+IF(OFFSET('Hygiene Data'!$G$12,0,10*ROW('Hygiene Data'!G5))="","",OFFSET('Hygiene Data'!$G$12,0,10*ROW('Hygiene Data'!G5)))</f>
        <v/>
      </c>
      <c r="DZ11" s="187" t="str">
        <f ca="1">+IF(OFFSET('Hygiene Data'!$G$13,0,10*ROW('Hygiene Data'!G5))="","",OFFSET('Hygiene Data'!$G$13,0,10*ROW('Hygiene Data'!G5)))</f>
        <v/>
      </c>
      <c r="EA11" s="187" t="str">
        <f ca="1">+IF(OFFSET('Hygiene Data'!$H$11,0,10*ROW('Hygiene Data'!H5))="","",OFFSET('Hygiene Data'!$H$11,0,10*ROW('Hygiene Data'!H5)))</f>
        <v>Yes</v>
      </c>
      <c r="EB11" s="187" t="str">
        <f ca="1">+IF(OFFSET('Hygiene Data'!$H$12,0,10*ROW('Hygiene Data'!H5))="","",OFFSET('Hygiene Data'!$H$12,0,10*ROW('Hygiene Data'!H5)))</f>
        <v>Yes</v>
      </c>
      <c r="EC11" s="187" t="str">
        <f ca="1">+IF(OFFSET('Hygiene Data'!$H$13,0,10*ROW('Hygiene Data'!H5))="","",OFFSET('Hygiene Data'!$H$13,0,10*ROW('Hygiene Data'!H5)))</f>
        <v>Yes</v>
      </c>
      <c r="ED11" s="187" t="str">
        <f ca="1">+IF(OFFSET('Hygiene Data'!$I$11,0,10*ROW('Hygiene Data'!I5))="","",OFFSET('Hygiene Data'!$I$11,0,10*ROW('Hygiene Data'!I5)))</f>
        <v>Yes</v>
      </c>
      <c r="EE11" s="187" t="str">
        <f ca="1">+IF(OFFSET('Hygiene Data'!$I$12,0,10*ROW('Hygiene Data'!I5))="","",OFFSET('Hygiene Data'!$I$12,0,10*ROW('Hygiene Data'!I5)))</f>
        <v>Yes</v>
      </c>
      <c r="EF11" s="187" t="str">
        <f ca="1">+IF(OFFSET('Hygiene Data'!$I$13,0,10*ROW('Hygiene Data'!I5))="","",OFFSET('Hygiene Data'!$I$13,0,10*ROW('Hygiene Data'!I5)))</f>
        <v>Yes</v>
      </c>
    </row>
    <row r="12" spans="1:136" x14ac:dyDescent="0.2">
      <c r="A12" s="270" t="str">
        <f ca="1">+IF(OFFSET('Water Data'!$B$2,0,10*ROW('Water Data'!E6))="","",OFFSET('Water Data'!$B$2,0,10*ROW('Water Data'!E6)))</f>
        <v>EST_2020_UIS</v>
      </c>
      <c r="B12" s="270" t="str">
        <f ca="1">IF(OFFSET('Water Data'!$C$2,0,10*ROW('Water Data'!F6))="","",IF(OFFSET('Water Data'!$C$2,0,10*ROW('Water Data'!F6))="Census",Key!$I$111,IF(OFFSET('Water Data'!$C$2,0,10*ROW('Water Data'!F6))="Survey with microdata",Key!$I$113,IF(OFFSET('Water Data'!$C$2,0,10*ROW('Water Data'!F6))="Survey",Key!$I$110,IF(OFFSET('Water Data'!$C$2,0,10*ROW('Water Data'!F6))="Admin",Key!$I$114,IF(OFFSET('Water Data'!$C$2,0,10*ROW('Water Data'!F6))="Other",Key!$I$112,IF(OFFSET('Water Data'!$C$2,0,10*ROW('Water Data'!F6))="EMIS",Key!$I$109)))))))</f>
        <v>Other</v>
      </c>
      <c r="C12" s="297">
        <f t="shared" ca="1" si="0"/>
        <v>2020</v>
      </c>
      <c r="D12" s="298">
        <f ca="1">+IF(AND(ISTEXT(OFFSET('Water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100</v>
      </c>
      <c r="E12" s="298">
        <f ca="1">+IF(AND(ISTEXT(OFFSET('Water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100</v>
      </c>
      <c r="F12" s="298">
        <f ca="1">+IF(AND(ISTEXT(OFFSET('Water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100</v>
      </c>
      <c r="G12" s="298" t="e">
        <f ca="1">+IF(AND(ISTEXT(OFFSET('Water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298" t="e">
        <f ca="1">+IF(AND(ISTEXT(OFFSET('Water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298" t="e">
        <f ca="1">+IF(AND(ISTEXT(OFFSET('Water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298" t="e">
        <f ca="1">+IF(AND(ISTEXT(OFFSET('Water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298" t="e">
        <f ca="1">+IF(AND(ISTEXT(OFFSET('Water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298" t="e">
        <f ca="1">+IF(AND(ISTEXT(OFFSET('Water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298" t="e">
        <f ca="1">+IF(AND(ISTEXT(OFFSET('Water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298" t="e">
        <f ca="1">+IF(AND(ISTEXT(OFFSET('Water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298" t="e">
        <f ca="1">+IF(AND(ISTEXT(OFFSET('Water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298">
        <f ca="1">+IF(AND(ISTEXT(OFFSET('Water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100</v>
      </c>
      <c r="Q12" s="298">
        <f ca="1">+IF(AND(ISTEXT(OFFSET('Water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100</v>
      </c>
      <c r="R12" s="298">
        <f ca="1">+IF(AND(ISTEXT(OFFSET('Water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100</v>
      </c>
      <c r="S12" s="298">
        <f ca="1">+IF(AND(ISTEXT(OFFSET('Water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100</v>
      </c>
      <c r="T12" s="298">
        <f ca="1">+IF(AND(ISTEXT(OFFSET('Water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100</v>
      </c>
      <c r="U12" s="298">
        <f ca="1">+IF(AND(ISTEXT(OFFSET('Water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100</v>
      </c>
      <c r="V12" s="299">
        <f ca="1">+IF(AND(ISTEXT(OFFSET('Sanitation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100</v>
      </c>
      <c r="W12" s="299">
        <f ca="1">+IF(AND(ISTEXT(OFFSET('Sanitation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100</v>
      </c>
      <c r="X12" s="299" t="e">
        <f ca="1">+IF(AND(ISTEXT(OFFSET('Sanitation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299" t="e">
        <f ca="1">+IF(AND(ISTEXT(OFFSET('Sanitation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299">
        <f ca="1">+IF(AND(ISTEXT(OFFSET('Sanitation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100</v>
      </c>
      <c r="AA12" s="299" t="e">
        <f ca="1">+IF(AND(ISTEXT(OFFSET('Sanitation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299" t="e">
        <f ca="1">+IF(AND(ISTEXT(OFFSET('Sanitation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299" t="e">
        <f ca="1">+IF(AND(ISTEXT(OFFSET('Sanitation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299" t="e">
        <f ca="1">+IF(AND(ISTEXT(OFFSET('Sanitation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299" t="e">
        <f ca="1">+IF(AND(ISTEXT(OFFSET('Sanitation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299" t="e">
        <f ca="1">+IF(AND(ISTEXT(OFFSET('Sanitation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299" t="e">
        <f ca="1">+IF(AND(ISTEXT(OFFSET('Sanitation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299" t="e">
        <f ca="1">+IF(AND(ISTEXT(OFFSET('Sanitation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299" t="e">
        <f ca="1">+IF(AND(ISTEXT(OFFSET('Sanitation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299" t="e">
        <f ca="1">+IF(AND(ISTEXT(OFFSET('Sanitation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299" t="e">
        <f ca="1">+IF(AND(ISTEXT(OFFSET('Sanitation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299" t="e">
        <f ca="1">+IF(AND(ISTEXT(OFFSET('Sanitation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299" t="e">
        <f ca="1">+IF(AND(ISTEXT(OFFSET('Sanitation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299" t="e">
        <f ca="1">+IF(AND(ISTEXT(OFFSET('Sanitation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299" t="e">
        <f ca="1">+IF(AND(ISTEXT(OFFSET('Sanitation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299">
        <f ca="1">+IF(AND(ISTEXT(OFFSET('Sanitation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100</v>
      </c>
      <c r="AQ12" s="299">
        <f ca="1">+IF(AND(ISTEXT(OFFSET('Sanitation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100</v>
      </c>
      <c r="AR12" s="299" t="e">
        <f ca="1">+IF(AND(ISTEXT(OFFSET('Sanitation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299" t="e">
        <f ca="1">+IF(AND(ISTEXT(OFFSET('Sanitation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299">
        <f ca="1">+IF(AND(ISTEXT(OFFSET('Sanitation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100</v>
      </c>
      <c r="AU12" s="299">
        <f ca="1">+IF(AND(ISTEXT(OFFSET('Sanitation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100</v>
      </c>
      <c r="AV12" s="299">
        <f ca="1">+IF(AND(ISTEXT(OFFSET('Sanitation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100</v>
      </c>
      <c r="AW12" s="299" t="e">
        <f ca="1">+IF(AND(ISTEXT(OFFSET('Sanitation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299" t="e">
        <f ca="1">+IF(AND(ISTEXT(OFFSET('Sanitation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299">
        <f ca="1">+IF(AND(ISTEXT(OFFSET('Sanitation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100</v>
      </c>
      <c r="AZ12" s="300">
        <f ca="1">+IF(AND(ISTEXT(OFFSET('Hygiene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100</v>
      </c>
      <c r="BA12" s="368">
        <f ca="1">+IF(AND(ISTEXT(OFFSET('Hygiene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100</v>
      </c>
      <c r="BB12" s="300">
        <f ca="1">+IF(AND(ISTEXT(OFFSET('Hygiene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100</v>
      </c>
      <c r="BC12" s="300" t="e">
        <f ca="1">+IF(AND(ISTEXT(OFFSET('Hygiene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300" t="e">
        <f ca="1">+IF(AND(ISTEXT(OFFSET('Hygiene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300" t="e">
        <f ca="1">+IF(AND(ISTEXT(OFFSET('Hygiene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300" t="e">
        <f ca="1">+IF(AND(ISTEXT(OFFSET('Hygiene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300" t="e">
        <f ca="1">+IF(AND(ISTEXT(OFFSET('Hygiene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300" t="e">
        <f ca="1">+IF(AND(ISTEXT(OFFSET('Hygiene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300" t="e">
        <f ca="1">+IF(AND(ISTEXT(OFFSET('Hygiene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300" t="e">
        <f ca="1">+IF(AND(ISTEXT(OFFSET('Hygiene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300" t="e">
        <f ca="1">+IF(AND(ISTEXT(OFFSET('Hygiene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300">
        <f ca="1">+IF(AND(ISTEXT(OFFSET('Hygiene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100</v>
      </c>
      <c r="BM12" s="300">
        <f ca="1">+IF(AND(ISTEXT(OFFSET('Hygiene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100</v>
      </c>
      <c r="BN12" s="300">
        <f ca="1">+IF(AND(ISTEXT(OFFSET('Hygiene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100</v>
      </c>
      <c r="BO12" s="300">
        <f ca="1">+IF(AND(ISTEXT(OFFSET('Hygiene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100</v>
      </c>
      <c r="BP12" s="300">
        <f ca="1">+IF(AND(ISTEXT(OFFSET('Hygiene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100</v>
      </c>
      <c r="BQ12" s="300">
        <f ca="1">+IF(AND(ISTEXT(OFFSET('Hygiene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100</v>
      </c>
      <c r="BS12" s="187" t="str">
        <f ca="1">+IF(OFFSET('Water Data'!$D$27,0,10*ROW('Water Data'!D6))="","",OFFSET('Water Data'!$D$27,0,10*ROW('Water Data'!D6)))</f>
        <v>Yes</v>
      </c>
      <c r="BT12" s="187" t="str">
        <f ca="1">+IF(OFFSET('Water Data'!$D$28,0,10*ROW('Water Data'!D6))="","",OFFSET('Water Data'!$D$28,0,10*ROW('Water Data'!D6)))</f>
        <v>Yes</v>
      </c>
      <c r="BU12" s="187" t="str">
        <f ca="1">+IF(OFFSET('Water Data'!$D$29,0,10*ROW('Water Data'!D6))="","",OFFSET('Water Data'!$D$29,0,10*ROW('Water Data'!D6)))</f>
        <v>Yes</v>
      </c>
      <c r="BV12" s="187" t="str">
        <f ca="1">+IF(OFFSET('Water Data'!$E$27,0,10*ROW('Water Data'!E6))="","",OFFSET('Water Data'!$E$27,0,10*ROW('Water Data'!E6)))</f>
        <v/>
      </c>
      <c r="BW12" s="187" t="str">
        <f ca="1">+IF(OFFSET('Water Data'!$E$28,0,10*ROW('Water Data'!E6))="","",OFFSET('Water Data'!$E$28,0,10*ROW('Water Data'!E6)))</f>
        <v/>
      </c>
      <c r="BX12" s="187" t="str">
        <f ca="1">+IF(OFFSET('Water Data'!$E$29,0,10*ROW('Water Data'!E6))="","",OFFSET('Water Data'!$E$29,0,10*ROW('Water Data'!E6)))</f>
        <v/>
      </c>
      <c r="BY12" s="187" t="str">
        <f ca="1">+IF(OFFSET('Water Data'!$F$27,0,10*ROW('Water Data'!F6))="","",OFFSET('Water Data'!$F$27,0,10*ROW('Water Data'!F6)))</f>
        <v/>
      </c>
      <c r="BZ12" s="187" t="str">
        <f ca="1">+IF(OFFSET('Water Data'!$F$28,0,10*ROW('Water Data'!F6))="","",OFFSET('Water Data'!$F$28,0,10*ROW('Water Data'!F6)))</f>
        <v/>
      </c>
      <c r="CA12" s="187" t="str">
        <f ca="1">+IF(OFFSET('Water Data'!$F$29,0,10*ROW('Water Data'!F6))="","",OFFSET('Water Data'!$F$29,0,10*ROW('Water Data'!F6)))</f>
        <v/>
      </c>
      <c r="CB12" s="187" t="str">
        <f ca="1">+IF(OFFSET('Water Data'!$G$27,0,10*ROW('Water Data'!G6))="","",OFFSET('Water Data'!$G$27,0,10*ROW('Water Data'!G6)))</f>
        <v/>
      </c>
      <c r="CC12" s="187" t="str">
        <f ca="1">+IF(OFFSET('Water Data'!$G$28,0,10*ROW('Water Data'!G6))="","",OFFSET('Water Data'!$G$28,0,10*ROW('Water Data'!G6)))</f>
        <v/>
      </c>
      <c r="CD12" s="187" t="str">
        <f ca="1">+IF(OFFSET('Water Data'!$G$29,0,10*ROW('Water Data'!G6))="","",OFFSET('Water Data'!$G$29,0,10*ROW('Water Data'!G6)))</f>
        <v/>
      </c>
      <c r="CE12" s="187" t="str">
        <f ca="1">+IF(OFFSET('Water Data'!$H$27,0,10*ROW('Water Data'!H6))="","",OFFSET('Water Data'!$H$27,0,10*ROW('Water Data'!H6)))</f>
        <v>Yes</v>
      </c>
      <c r="CF12" s="187" t="str">
        <f ca="1">+IF(OFFSET('Water Data'!$H$28,0,10*ROW('Water Data'!H6))="","",OFFSET('Water Data'!$H$28,0,10*ROW('Water Data'!H6)))</f>
        <v>Yes</v>
      </c>
      <c r="CG12" s="187" t="str">
        <f ca="1">+IF(OFFSET('Water Data'!$H$29,0,10*ROW('Water Data'!H6))="","",OFFSET('Water Data'!$H$29,0,10*ROW('Water Data'!H6)))</f>
        <v>Yes</v>
      </c>
      <c r="CH12" s="187" t="str">
        <f ca="1">+IF(OFFSET('Water Data'!$I$27,0,10*ROW('Water Data'!I6))="","",OFFSET('Water Data'!$I$27,0,10*ROW('Water Data'!I6)))</f>
        <v>Yes</v>
      </c>
      <c r="CI12" s="187" t="str">
        <f ca="1">+IF(OFFSET('Water Data'!$I$28,0,10*ROW('Water Data'!I6))="","",OFFSET('Water Data'!$I$28,0,10*ROW('Water Data'!I6)))</f>
        <v>Yes</v>
      </c>
      <c r="CJ12" s="187" t="str">
        <f ca="1">+IF(OFFSET('Water Data'!$I$29,0,10*ROW('Water Data'!I6))="","",OFFSET('Water Data'!$I$29,0,10*ROW('Water Data'!I6)))</f>
        <v>Yes</v>
      </c>
      <c r="CK12" s="187" t="str">
        <f ca="1">+IF(OFFSET('Sanitation Data'!$D$28,0,10*ROW('Sanitation Data'!D6))="","",OFFSET('Sanitation Data'!$D$28,0,10*ROW('Sanitation Data'!D6)))</f>
        <v>Yes</v>
      </c>
      <c r="CL12" s="187" t="str">
        <f ca="1">+IF(OFFSET('Sanitation Data'!$D$29,0,10*ROW('Sanitation Data'!D6))="","",OFFSET('Sanitation Data'!$D$29,0,10*ROW('Sanitation Data'!D6)))</f>
        <v>Yes</v>
      </c>
      <c r="CM12" s="187" t="str">
        <f ca="1">+IF(OFFSET('Sanitation Data'!$D$30,0,10*ROW('Sanitation Data'!D6))="","",OFFSET('Sanitation Data'!$D$30,0,10*ROW('Sanitation Data'!D6)))</f>
        <v/>
      </c>
      <c r="CN12" s="187" t="str">
        <f ca="1">+IF(OFFSET('Sanitation Data'!$D$31,0,10*ROW('Sanitation Data'!D6))="","",OFFSET('Sanitation Data'!$D$31,0,10*ROW('Sanitation Data'!D6)))</f>
        <v/>
      </c>
      <c r="CO12" s="187" t="str">
        <f ca="1">+IF(OFFSET('Sanitation Data'!$D$32,0,10*ROW('Sanitation Data'!D6))="","",OFFSET('Sanitation Data'!$D$32,0,10*ROW('Sanitation Data'!D6)))</f>
        <v>Yes</v>
      </c>
      <c r="CP12" s="187" t="str">
        <f ca="1">+IF(OFFSET('Sanitation Data'!$E$28,0,10*ROW('Sanitation Data'!E6))="","",OFFSET('Sanitation Data'!$E$28,0,10*ROW('Sanitation Data'!E6)))</f>
        <v/>
      </c>
      <c r="CQ12" s="187" t="str">
        <f ca="1">+IF(OFFSET('Sanitation Data'!$E$29,0,10*ROW('Sanitation Data'!E6))="","",OFFSET('Sanitation Data'!$E$29,0,10*ROW('Sanitation Data'!E6)))</f>
        <v/>
      </c>
      <c r="CR12" s="187" t="str">
        <f ca="1">+IF(OFFSET('Sanitation Data'!$E$30,0,10*ROW('Sanitation Data'!E6))="","",OFFSET('Sanitation Data'!$E$30,0,10*ROW('Sanitation Data'!E6)))</f>
        <v/>
      </c>
      <c r="CS12" s="187" t="str">
        <f ca="1">+IF(OFFSET('Sanitation Data'!$E$31,0,10*ROW('Sanitation Data'!E6))="","",OFFSET('Sanitation Data'!$E$31,0,10*ROW('Sanitation Data'!E6)))</f>
        <v/>
      </c>
      <c r="CT12" s="187" t="str">
        <f ca="1">+IF(OFFSET('Sanitation Data'!$E$32,0,10*ROW('Sanitation Data'!E6))="","",OFFSET('Sanitation Data'!$E$32,0,10*ROW('Sanitation Data'!E6)))</f>
        <v/>
      </c>
      <c r="CU12" s="187" t="str">
        <f ca="1">+IF(OFFSET('Sanitation Data'!$F$28,0,10*ROW('Sanitation Data'!F6))="","",OFFSET('Sanitation Data'!$F$28,0,10*ROW('Sanitation Data'!F6)))</f>
        <v/>
      </c>
      <c r="CV12" s="187" t="str">
        <f ca="1">+IF(OFFSET('Sanitation Data'!$F$29,0,10*ROW('Sanitation Data'!F6))="","",OFFSET('Sanitation Data'!$F$29,0,10*ROW('Sanitation Data'!F6)))</f>
        <v/>
      </c>
      <c r="CW12" s="187" t="str">
        <f ca="1">+IF(OFFSET('Sanitation Data'!$F$30,0,10*ROW('Sanitation Data'!F6))="","",OFFSET('Sanitation Data'!$F$30,0,10*ROW('Sanitation Data'!F6)))</f>
        <v/>
      </c>
      <c r="CX12" s="187" t="str">
        <f ca="1">+IF(OFFSET('Sanitation Data'!$F$31,0,10*ROW('Sanitation Data'!F6))="","",OFFSET('Sanitation Data'!$F$31,0,10*ROW('Sanitation Data'!F6)))</f>
        <v/>
      </c>
      <c r="CY12" s="187" t="str">
        <f ca="1">+IF(OFFSET('Sanitation Data'!$F$32,0,10*ROW('Sanitation Data'!F6))="","",OFFSET('Sanitation Data'!$F$32,0,10*ROW('Sanitation Data'!F6)))</f>
        <v/>
      </c>
      <c r="CZ12" s="187" t="str">
        <f ca="1">+IF(OFFSET('Sanitation Data'!$G$28,0,10*ROW('Sanitation Data'!G6))="","",OFFSET('Sanitation Data'!$G$28,0,10*ROW('Sanitation Data'!G6)))</f>
        <v/>
      </c>
      <c r="DA12" s="187" t="str">
        <f ca="1">+IF(OFFSET('Sanitation Data'!$G$29,0,10*ROW('Sanitation Data'!G6))="","",OFFSET('Sanitation Data'!$G$29,0,10*ROW('Sanitation Data'!G6)))</f>
        <v/>
      </c>
      <c r="DB12" s="187" t="str">
        <f ca="1">+IF(OFFSET('Sanitation Data'!$G$30,0,10*ROW('Sanitation Data'!G6))="","",OFFSET('Sanitation Data'!$G$30,0,10*ROW('Sanitation Data'!G6)))</f>
        <v/>
      </c>
      <c r="DC12" s="187" t="str">
        <f ca="1">+IF(OFFSET('Sanitation Data'!$G$31,0,10*ROW('Sanitation Data'!G6))="","",OFFSET('Sanitation Data'!$G$31,0,10*ROW('Sanitation Data'!G6)))</f>
        <v/>
      </c>
      <c r="DD12" s="187" t="str">
        <f ca="1">+IF(OFFSET('Sanitation Data'!$G$32,0,10*ROW('Sanitation Data'!G6))="","",OFFSET('Sanitation Data'!$G$32,0,10*ROW('Sanitation Data'!G6)))</f>
        <v/>
      </c>
      <c r="DE12" s="187" t="str">
        <f ca="1">+IF(OFFSET('Sanitation Data'!$H$28,0,10*ROW('Sanitation Data'!H6))="","",OFFSET('Sanitation Data'!$H$28,0,10*ROW('Sanitation Data'!H6)))</f>
        <v>Yes</v>
      </c>
      <c r="DF12" s="187" t="str">
        <f ca="1">+IF(OFFSET('Sanitation Data'!$H$29,0,10*ROW('Sanitation Data'!H6))="","",OFFSET('Sanitation Data'!$H$29,0,10*ROW('Sanitation Data'!H6)))</f>
        <v>Yes</v>
      </c>
      <c r="DG12" s="187" t="str">
        <f ca="1">+IF(OFFSET('Sanitation Data'!$H$30,0,10*ROW('Sanitation Data'!H6))="","",OFFSET('Sanitation Data'!$H$30,0,10*ROW('Sanitation Data'!H6)))</f>
        <v/>
      </c>
      <c r="DH12" s="187" t="str">
        <f ca="1">+IF(OFFSET('Sanitation Data'!$H$31,0,10*ROW('Sanitation Data'!H6))="","",OFFSET('Sanitation Data'!$H$31,0,10*ROW('Sanitation Data'!H6)))</f>
        <v/>
      </c>
      <c r="DI12" s="187" t="str">
        <f ca="1">+IF(OFFSET('Sanitation Data'!$H$32,0,10*ROW('Sanitation Data'!H6))="","",OFFSET('Sanitation Data'!$H$32,0,10*ROW('Sanitation Data'!H6)))</f>
        <v>Yes</v>
      </c>
      <c r="DJ12" s="187" t="str">
        <f ca="1">+IF(OFFSET('Sanitation Data'!$I$28,0,10*ROW('Sanitation Data'!I6))="","",OFFSET('Sanitation Data'!$I$28,0,10*ROW('Sanitation Data'!I6)))</f>
        <v>Yes</v>
      </c>
      <c r="DK12" s="187" t="str">
        <f ca="1">+IF(OFFSET('Sanitation Data'!$I$29,0,10*ROW('Sanitation Data'!I6))="","",OFFSET('Sanitation Data'!$I$29,0,10*ROW('Sanitation Data'!I6)))</f>
        <v>Yes</v>
      </c>
      <c r="DL12" s="187" t="str">
        <f ca="1">+IF(OFFSET('Sanitation Data'!$I$30,0,10*ROW('Sanitation Data'!I6))="","",OFFSET('Sanitation Data'!$I$30,0,10*ROW('Sanitation Data'!I6)))</f>
        <v/>
      </c>
      <c r="DM12" s="187" t="str">
        <f ca="1">+IF(OFFSET('Sanitation Data'!$I$31,0,10*ROW('Sanitation Data'!I6))="","",OFFSET('Sanitation Data'!$I$31,0,10*ROW('Sanitation Data'!I6)))</f>
        <v/>
      </c>
      <c r="DN12" s="187" t="str">
        <f ca="1">+IF(OFFSET('Sanitation Data'!$I$32,0,10*ROW('Sanitation Data'!I6))="","",OFFSET('Sanitation Data'!$I$32,0,10*ROW('Sanitation Data'!I6)))</f>
        <v>Yes</v>
      </c>
      <c r="DO12" s="187" t="str">
        <f ca="1">+IF(OFFSET('Hygiene Data'!$D$11,0,10*ROW('Hygiene Data'!D6))="","",OFFSET('Hygiene Data'!$D$11,0,10*ROW('Hygiene Data'!D6)))</f>
        <v>Yes</v>
      </c>
      <c r="DP12" s="187" t="str">
        <f ca="1">+IF(OFFSET('Hygiene Data'!$D$12,0,10*ROW('Hygiene Data'!D6))="","",OFFSET('Hygiene Data'!$D$12,0,10*ROW('Hygiene Data'!D6)))</f>
        <v>Yes</v>
      </c>
      <c r="DQ12" s="187" t="str">
        <f ca="1">+IF(OFFSET('Hygiene Data'!$D$13,0,10*ROW('Hygiene Data'!D6))="","",OFFSET('Hygiene Data'!$D$13,0,10*ROW('Hygiene Data'!D6)))</f>
        <v>Yes</v>
      </c>
      <c r="DR12" s="187" t="str">
        <f ca="1">+IF(OFFSET('Hygiene Data'!$E$11,0,10*ROW('Hygiene Data'!E6))="","",OFFSET('Hygiene Data'!$E$11,0,10*ROW('Hygiene Data'!E6)))</f>
        <v/>
      </c>
      <c r="DS12" s="187" t="str">
        <f ca="1">+IF(OFFSET('Hygiene Data'!$E$12,0,10*ROW('Hygiene Data'!E6))="","",OFFSET('Hygiene Data'!$E$12,0,10*ROW('Hygiene Data'!E6)))</f>
        <v/>
      </c>
      <c r="DT12" s="187" t="str">
        <f ca="1">+IF(OFFSET('Hygiene Data'!$E$13,0,10*ROW('Hygiene Data'!E6))="","",OFFSET('Hygiene Data'!$E$13,0,10*ROW('Hygiene Data'!E6)))</f>
        <v/>
      </c>
      <c r="DU12" s="187" t="str">
        <f ca="1">+IF(OFFSET('Hygiene Data'!$F$11,0,10*ROW('Hygiene Data'!F6))="","",OFFSET('Hygiene Data'!$F$11,0,10*ROW('Hygiene Data'!F6)))</f>
        <v/>
      </c>
      <c r="DV12" s="187" t="str">
        <f ca="1">+IF(OFFSET('Hygiene Data'!$F$12,0,10*ROW('Hygiene Data'!F6))="","",OFFSET('Hygiene Data'!$F$12,0,10*ROW('Hygiene Data'!F6)))</f>
        <v/>
      </c>
      <c r="DW12" s="187" t="str">
        <f ca="1">+IF(OFFSET('Hygiene Data'!$F$13,0,10*ROW('Hygiene Data'!F6))="","",OFFSET('Hygiene Data'!$F$13,0,10*ROW('Hygiene Data'!F6)))</f>
        <v/>
      </c>
      <c r="DX12" s="187" t="str">
        <f ca="1">+IF(OFFSET('Hygiene Data'!$G$11,0,10*ROW('Hygiene Data'!G6))="","",OFFSET('Hygiene Data'!$G$11,0,10*ROW('Hygiene Data'!G6)))</f>
        <v/>
      </c>
      <c r="DY12" s="187" t="str">
        <f ca="1">+IF(OFFSET('Hygiene Data'!$G$12,0,10*ROW('Hygiene Data'!G6))="","",OFFSET('Hygiene Data'!$G$12,0,10*ROW('Hygiene Data'!G6)))</f>
        <v/>
      </c>
      <c r="DZ12" s="187" t="str">
        <f ca="1">+IF(OFFSET('Hygiene Data'!$G$13,0,10*ROW('Hygiene Data'!G6))="","",OFFSET('Hygiene Data'!$G$13,0,10*ROW('Hygiene Data'!G6)))</f>
        <v/>
      </c>
      <c r="EA12" s="187" t="str">
        <f ca="1">+IF(OFFSET('Hygiene Data'!$H$11,0,10*ROW('Hygiene Data'!H6))="","",OFFSET('Hygiene Data'!$H$11,0,10*ROW('Hygiene Data'!H6)))</f>
        <v>Yes</v>
      </c>
      <c r="EB12" s="187" t="str">
        <f ca="1">+IF(OFFSET('Hygiene Data'!$H$12,0,10*ROW('Hygiene Data'!H6))="","",OFFSET('Hygiene Data'!$H$12,0,10*ROW('Hygiene Data'!H6)))</f>
        <v>Yes</v>
      </c>
      <c r="EC12" s="187" t="str">
        <f ca="1">+IF(OFFSET('Hygiene Data'!$H$13,0,10*ROW('Hygiene Data'!H6))="","",OFFSET('Hygiene Data'!$H$13,0,10*ROW('Hygiene Data'!H6)))</f>
        <v>Yes</v>
      </c>
      <c r="ED12" s="187" t="str">
        <f ca="1">+IF(OFFSET('Hygiene Data'!$I$11,0,10*ROW('Hygiene Data'!I6))="","",OFFSET('Hygiene Data'!$I$11,0,10*ROW('Hygiene Data'!I6)))</f>
        <v>Yes</v>
      </c>
      <c r="EE12" s="187" t="str">
        <f ca="1">+IF(OFFSET('Hygiene Data'!$I$12,0,10*ROW('Hygiene Data'!I6))="","",OFFSET('Hygiene Data'!$I$12,0,10*ROW('Hygiene Data'!I6)))</f>
        <v>Yes</v>
      </c>
      <c r="EF12" s="187" t="str">
        <f ca="1">+IF(OFFSET('Hygiene Data'!$I$13,0,10*ROW('Hygiene Data'!I6))="","",OFFSET('Hygiene Data'!$I$13,0,10*ROW('Hygiene Data'!I6)))</f>
        <v>Yes</v>
      </c>
    </row>
    <row r="13" spans="1:136" x14ac:dyDescent="0.2">
      <c r="A13" s="270" t="str">
        <f ca="1">+IF(OFFSET('Water Data'!$B$2,0,10*ROW('Water Data'!E7))="","",OFFSET('Water Data'!$B$2,0,10*ROW('Water Data'!E7)))</f>
        <v>EST_2021_UIS</v>
      </c>
      <c r="B13" s="270" t="str">
        <f ca="1">IF(OFFSET('Water Data'!$C$2,0,10*ROW('Water Data'!F7))="","",IF(OFFSET('Water Data'!$C$2,0,10*ROW('Water Data'!F7))="Census",Key!$I$111,IF(OFFSET('Water Data'!$C$2,0,10*ROW('Water Data'!F7))="Survey with microdata",Key!$I$113,IF(OFFSET('Water Data'!$C$2,0,10*ROW('Water Data'!F7))="Survey",Key!$I$110,IF(OFFSET('Water Data'!$C$2,0,10*ROW('Water Data'!F7))="Admin",Key!$I$114,IF(OFFSET('Water Data'!$C$2,0,10*ROW('Water Data'!F7))="Other",Key!$I$112,IF(OFFSET('Water Data'!$C$2,0,10*ROW('Water Data'!F7))="EMIS",Key!$I$109)))))))</f>
        <v>Other</v>
      </c>
      <c r="C13" s="297">
        <f t="shared" ca="1" si="0"/>
        <v>2021</v>
      </c>
      <c r="D13" s="298">
        <f ca="1">+IF(AND(ISTEXT(OFFSET('Water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100</v>
      </c>
      <c r="E13" s="298">
        <f ca="1">+IF(AND(ISTEXT(OFFSET('Water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100</v>
      </c>
      <c r="F13" s="298">
        <f ca="1">+IF(AND(ISTEXT(OFFSET('Water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100</v>
      </c>
      <c r="G13" s="298" t="e">
        <f ca="1">+IF(AND(ISTEXT(OFFSET('Water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298" t="e">
        <f ca="1">+IF(AND(ISTEXT(OFFSET('Water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298" t="e">
        <f ca="1">+IF(AND(ISTEXT(OFFSET('Water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298" t="e">
        <f ca="1">+IF(AND(ISTEXT(OFFSET('Water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298" t="e">
        <f ca="1">+IF(AND(ISTEXT(OFFSET('Water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298" t="e">
        <f ca="1">+IF(AND(ISTEXT(OFFSET('Water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298" t="e">
        <f ca="1">+IF(AND(ISTEXT(OFFSET('Water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298" t="e">
        <f ca="1">+IF(AND(ISTEXT(OFFSET('Water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298" t="e">
        <f ca="1">+IF(AND(ISTEXT(OFFSET('Water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298">
        <f ca="1">+IF(AND(ISTEXT(OFFSET('Water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100</v>
      </c>
      <c r="Q13" s="298">
        <f ca="1">+IF(AND(ISTEXT(OFFSET('Water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100</v>
      </c>
      <c r="R13" s="298">
        <f ca="1">+IF(AND(ISTEXT(OFFSET('Water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100</v>
      </c>
      <c r="S13" s="298">
        <f ca="1">+IF(AND(ISTEXT(OFFSET('Water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100</v>
      </c>
      <c r="T13" s="298">
        <f ca="1">+IF(AND(ISTEXT(OFFSET('Water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100</v>
      </c>
      <c r="U13" s="298">
        <f ca="1">+IF(AND(ISTEXT(OFFSET('Water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100</v>
      </c>
      <c r="V13" s="299">
        <f ca="1">+IF(AND(ISTEXT(OFFSET('Sanitation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100</v>
      </c>
      <c r="W13" s="299">
        <f ca="1">+IF(AND(ISTEXT(OFFSET('Sanitation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100</v>
      </c>
      <c r="X13" s="299" t="e">
        <f ca="1">+IF(AND(ISTEXT(OFFSET('Sanitation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299" t="e">
        <f ca="1">+IF(AND(ISTEXT(OFFSET('Sanitation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299">
        <f ca="1">+IF(AND(ISTEXT(OFFSET('Sanitation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100</v>
      </c>
      <c r="AA13" s="299" t="e">
        <f ca="1">+IF(AND(ISTEXT(OFFSET('Sanitation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299" t="e">
        <f ca="1">+IF(AND(ISTEXT(OFFSET('Sanitation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299" t="e">
        <f ca="1">+IF(AND(ISTEXT(OFFSET('Sanitation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299" t="e">
        <f ca="1">+IF(AND(ISTEXT(OFFSET('Sanitation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299" t="e">
        <f ca="1">+IF(AND(ISTEXT(OFFSET('Sanitation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299" t="e">
        <f ca="1">+IF(AND(ISTEXT(OFFSET('Sanitation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299" t="e">
        <f ca="1">+IF(AND(ISTEXT(OFFSET('Sanitation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299" t="e">
        <f ca="1">+IF(AND(ISTEXT(OFFSET('Sanitation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299" t="e">
        <f ca="1">+IF(AND(ISTEXT(OFFSET('Sanitation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299" t="e">
        <f ca="1">+IF(AND(ISTEXT(OFFSET('Sanitation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299" t="e">
        <f ca="1">+IF(AND(ISTEXT(OFFSET('Sanitation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299" t="e">
        <f ca="1">+IF(AND(ISTEXT(OFFSET('Sanitation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299" t="e">
        <f ca="1">+IF(AND(ISTEXT(OFFSET('Sanitation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299" t="e">
        <f ca="1">+IF(AND(ISTEXT(OFFSET('Sanitation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299" t="e">
        <f ca="1">+IF(AND(ISTEXT(OFFSET('Sanitation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299">
        <f ca="1">+IF(AND(ISTEXT(OFFSET('Sanitation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100</v>
      </c>
      <c r="AQ13" s="299">
        <f ca="1">+IF(AND(ISTEXT(OFFSET('Sanitation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100</v>
      </c>
      <c r="AR13" s="299" t="e">
        <f ca="1">+IF(AND(ISTEXT(OFFSET('Sanitation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299" t="e">
        <f ca="1">+IF(AND(ISTEXT(OFFSET('Sanitation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299">
        <f ca="1">+IF(AND(ISTEXT(OFFSET('Sanitation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100</v>
      </c>
      <c r="AU13" s="299">
        <f ca="1">+IF(AND(ISTEXT(OFFSET('Sanitation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100</v>
      </c>
      <c r="AV13" s="299">
        <f ca="1">+IF(AND(ISTEXT(OFFSET('Sanitation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100</v>
      </c>
      <c r="AW13" s="299" t="e">
        <f ca="1">+IF(AND(ISTEXT(OFFSET('Sanitation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299" t="e">
        <f ca="1">+IF(AND(ISTEXT(OFFSET('Sanitation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299">
        <f ca="1">+IF(AND(ISTEXT(OFFSET('Sanitation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100</v>
      </c>
      <c r="AZ13" s="300">
        <f ca="1">+IF(AND(ISTEXT(OFFSET('Hygiene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100</v>
      </c>
      <c r="BA13" s="368">
        <f ca="1">+IF(AND(ISTEXT(OFFSET('Hygiene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100</v>
      </c>
      <c r="BB13" s="300">
        <f ca="1">+IF(AND(ISTEXT(OFFSET('Hygiene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100</v>
      </c>
      <c r="BC13" s="300" t="e">
        <f ca="1">+IF(AND(ISTEXT(OFFSET('Hygiene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300" t="e">
        <f ca="1">+IF(AND(ISTEXT(OFFSET('Hygiene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300" t="e">
        <f ca="1">+IF(AND(ISTEXT(OFFSET('Hygiene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300" t="e">
        <f ca="1">+IF(AND(ISTEXT(OFFSET('Hygiene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300" t="e">
        <f ca="1">+IF(AND(ISTEXT(OFFSET('Hygiene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300" t="e">
        <f ca="1">+IF(AND(ISTEXT(OFFSET('Hygiene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300" t="e">
        <f ca="1">+IF(AND(ISTEXT(OFFSET('Hygiene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300" t="e">
        <f ca="1">+IF(AND(ISTEXT(OFFSET('Hygiene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300" t="e">
        <f ca="1">+IF(AND(ISTEXT(OFFSET('Hygiene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300">
        <f ca="1">+IF(AND(ISTEXT(OFFSET('Hygiene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100</v>
      </c>
      <c r="BM13" s="300">
        <f ca="1">+IF(AND(ISTEXT(OFFSET('Hygiene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100</v>
      </c>
      <c r="BN13" s="300">
        <f ca="1">+IF(AND(ISTEXT(OFFSET('Hygiene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100</v>
      </c>
      <c r="BO13" s="300">
        <f ca="1">+IF(AND(ISTEXT(OFFSET('Hygiene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100</v>
      </c>
      <c r="BP13" s="300">
        <f ca="1">+IF(AND(ISTEXT(OFFSET('Hygiene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100</v>
      </c>
      <c r="BQ13" s="300">
        <f ca="1">+IF(AND(ISTEXT(OFFSET('Hygiene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100</v>
      </c>
      <c r="BS13" s="187" t="str">
        <f ca="1">+IF(OFFSET('Water Data'!$D$27,0,10*ROW('Water Data'!D7))="","",OFFSET('Water Data'!$D$27,0,10*ROW('Water Data'!D7)))</f>
        <v>Yes</v>
      </c>
      <c r="BT13" s="187" t="str">
        <f ca="1">+IF(OFFSET('Water Data'!$D$28,0,10*ROW('Water Data'!D7))="","",OFFSET('Water Data'!$D$28,0,10*ROW('Water Data'!D7)))</f>
        <v>Yes</v>
      </c>
      <c r="BU13" s="187" t="str">
        <f ca="1">+IF(OFFSET('Water Data'!$D$29,0,10*ROW('Water Data'!D7))="","",OFFSET('Water Data'!$D$29,0,10*ROW('Water Data'!D7)))</f>
        <v>Yes</v>
      </c>
      <c r="BV13" s="187" t="str">
        <f ca="1">+IF(OFFSET('Water Data'!$E$27,0,10*ROW('Water Data'!E7))="","",OFFSET('Water Data'!$E$27,0,10*ROW('Water Data'!E7)))</f>
        <v/>
      </c>
      <c r="BW13" s="187" t="str">
        <f ca="1">+IF(OFFSET('Water Data'!$E$28,0,10*ROW('Water Data'!E7))="","",OFFSET('Water Data'!$E$28,0,10*ROW('Water Data'!E7)))</f>
        <v/>
      </c>
      <c r="BX13" s="187" t="str">
        <f ca="1">+IF(OFFSET('Water Data'!$E$29,0,10*ROW('Water Data'!E7))="","",OFFSET('Water Data'!$E$29,0,10*ROW('Water Data'!E7)))</f>
        <v/>
      </c>
      <c r="BY13" s="187" t="str">
        <f ca="1">+IF(OFFSET('Water Data'!$F$27,0,10*ROW('Water Data'!F7))="","",OFFSET('Water Data'!$F$27,0,10*ROW('Water Data'!F7)))</f>
        <v/>
      </c>
      <c r="BZ13" s="187" t="str">
        <f ca="1">+IF(OFFSET('Water Data'!$F$28,0,10*ROW('Water Data'!F7))="","",OFFSET('Water Data'!$F$28,0,10*ROW('Water Data'!F7)))</f>
        <v/>
      </c>
      <c r="CA13" s="187" t="str">
        <f ca="1">+IF(OFFSET('Water Data'!$F$29,0,10*ROW('Water Data'!F7))="","",OFFSET('Water Data'!$F$29,0,10*ROW('Water Data'!F7)))</f>
        <v/>
      </c>
      <c r="CB13" s="187" t="str">
        <f ca="1">+IF(OFFSET('Water Data'!$G$27,0,10*ROW('Water Data'!G7))="","",OFFSET('Water Data'!$G$27,0,10*ROW('Water Data'!G7)))</f>
        <v/>
      </c>
      <c r="CC13" s="187" t="str">
        <f ca="1">+IF(OFFSET('Water Data'!$G$28,0,10*ROW('Water Data'!G7))="","",OFFSET('Water Data'!$G$28,0,10*ROW('Water Data'!G7)))</f>
        <v/>
      </c>
      <c r="CD13" s="187" t="str">
        <f ca="1">+IF(OFFSET('Water Data'!$G$29,0,10*ROW('Water Data'!G7))="","",OFFSET('Water Data'!$G$29,0,10*ROW('Water Data'!G7)))</f>
        <v/>
      </c>
      <c r="CE13" s="187" t="str">
        <f ca="1">+IF(OFFSET('Water Data'!$H$27,0,10*ROW('Water Data'!H7))="","",OFFSET('Water Data'!$H$27,0,10*ROW('Water Data'!H7)))</f>
        <v>Yes</v>
      </c>
      <c r="CF13" s="187" t="str">
        <f ca="1">+IF(OFFSET('Water Data'!$H$28,0,10*ROW('Water Data'!H7))="","",OFFSET('Water Data'!$H$28,0,10*ROW('Water Data'!H7)))</f>
        <v>Yes</v>
      </c>
      <c r="CG13" s="187" t="str">
        <f ca="1">+IF(OFFSET('Water Data'!$H$29,0,10*ROW('Water Data'!H7))="","",OFFSET('Water Data'!$H$29,0,10*ROW('Water Data'!H7)))</f>
        <v>Yes</v>
      </c>
      <c r="CH13" s="187" t="str">
        <f ca="1">+IF(OFFSET('Water Data'!$I$27,0,10*ROW('Water Data'!I7))="","",OFFSET('Water Data'!$I$27,0,10*ROW('Water Data'!I7)))</f>
        <v>Yes</v>
      </c>
      <c r="CI13" s="187" t="str">
        <f ca="1">+IF(OFFSET('Water Data'!$I$28,0,10*ROW('Water Data'!I7))="","",OFFSET('Water Data'!$I$28,0,10*ROW('Water Data'!I7)))</f>
        <v>Yes</v>
      </c>
      <c r="CJ13" s="187" t="str">
        <f ca="1">+IF(OFFSET('Water Data'!$I$29,0,10*ROW('Water Data'!I7))="","",OFFSET('Water Data'!$I$29,0,10*ROW('Water Data'!I7)))</f>
        <v>Yes</v>
      </c>
      <c r="CK13" s="187" t="str">
        <f ca="1">+IF(OFFSET('Sanitation Data'!$D$28,0,10*ROW('Sanitation Data'!D7))="","",OFFSET('Sanitation Data'!$D$28,0,10*ROW('Sanitation Data'!D7)))</f>
        <v>Yes</v>
      </c>
      <c r="CL13" s="187" t="str">
        <f ca="1">+IF(OFFSET('Sanitation Data'!$D$29,0,10*ROW('Sanitation Data'!D7))="","",OFFSET('Sanitation Data'!$D$29,0,10*ROW('Sanitation Data'!D7)))</f>
        <v>Yes</v>
      </c>
      <c r="CM13" s="187" t="str">
        <f ca="1">+IF(OFFSET('Sanitation Data'!$D$30,0,10*ROW('Sanitation Data'!D7))="","",OFFSET('Sanitation Data'!$D$30,0,10*ROW('Sanitation Data'!D7)))</f>
        <v/>
      </c>
      <c r="CN13" s="187" t="str">
        <f ca="1">+IF(OFFSET('Sanitation Data'!$D$31,0,10*ROW('Sanitation Data'!D7))="","",OFFSET('Sanitation Data'!$D$31,0,10*ROW('Sanitation Data'!D7)))</f>
        <v/>
      </c>
      <c r="CO13" s="187" t="str">
        <f ca="1">+IF(OFFSET('Sanitation Data'!$D$32,0,10*ROW('Sanitation Data'!D7))="","",OFFSET('Sanitation Data'!$D$32,0,10*ROW('Sanitation Data'!D7)))</f>
        <v>Yes</v>
      </c>
      <c r="CP13" s="187" t="str">
        <f ca="1">+IF(OFFSET('Sanitation Data'!$E$28,0,10*ROW('Sanitation Data'!E7))="","",OFFSET('Sanitation Data'!$E$28,0,10*ROW('Sanitation Data'!E7)))</f>
        <v/>
      </c>
      <c r="CQ13" s="187" t="str">
        <f ca="1">+IF(OFFSET('Sanitation Data'!$E$29,0,10*ROW('Sanitation Data'!E7))="","",OFFSET('Sanitation Data'!$E$29,0,10*ROW('Sanitation Data'!E7)))</f>
        <v/>
      </c>
      <c r="CR13" s="187" t="str">
        <f ca="1">+IF(OFFSET('Sanitation Data'!$E$30,0,10*ROW('Sanitation Data'!E7))="","",OFFSET('Sanitation Data'!$E$30,0,10*ROW('Sanitation Data'!E7)))</f>
        <v/>
      </c>
      <c r="CS13" s="187" t="str">
        <f ca="1">+IF(OFFSET('Sanitation Data'!$E$31,0,10*ROW('Sanitation Data'!E7))="","",OFFSET('Sanitation Data'!$E$31,0,10*ROW('Sanitation Data'!E7)))</f>
        <v/>
      </c>
      <c r="CT13" s="187" t="str">
        <f ca="1">+IF(OFFSET('Sanitation Data'!$E$32,0,10*ROW('Sanitation Data'!E7))="","",OFFSET('Sanitation Data'!$E$32,0,10*ROW('Sanitation Data'!E7)))</f>
        <v/>
      </c>
      <c r="CU13" s="187" t="str">
        <f ca="1">+IF(OFFSET('Sanitation Data'!$F$28,0,10*ROW('Sanitation Data'!F7))="","",OFFSET('Sanitation Data'!$F$28,0,10*ROW('Sanitation Data'!F7)))</f>
        <v/>
      </c>
      <c r="CV13" s="187" t="str">
        <f ca="1">+IF(OFFSET('Sanitation Data'!$F$29,0,10*ROW('Sanitation Data'!F7))="","",OFFSET('Sanitation Data'!$F$29,0,10*ROW('Sanitation Data'!F7)))</f>
        <v/>
      </c>
      <c r="CW13" s="187" t="str">
        <f ca="1">+IF(OFFSET('Sanitation Data'!$F$30,0,10*ROW('Sanitation Data'!F7))="","",OFFSET('Sanitation Data'!$F$30,0,10*ROW('Sanitation Data'!F7)))</f>
        <v/>
      </c>
      <c r="CX13" s="187" t="str">
        <f ca="1">+IF(OFFSET('Sanitation Data'!$F$31,0,10*ROW('Sanitation Data'!F7))="","",OFFSET('Sanitation Data'!$F$31,0,10*ROW('Sanitation Data'!F7)))</f>
        <v/>
      </c>
      <c r="CY13" s="187" t="str">
        <f ca="1">+IF(OFFSET('Sanitation Data'!$F$32,0,10*ROW('Sanitation Data'!F7))="","",OFFSET('Sanitation Data'!$F$32,0,10*ROW('Sanitation Data'!F7)))</f>
        <v/>
      </c>
      <c r="CZ13" s="187" t="str">
        <f ca="1">+IF(OFFSET('Sanitation Data'!$G$28,0,10*ROW('Sanitation Data'!G7))="","",OFFSET('Sanitation Data'!$G$28,0,10*ROW('Sanitation Data'!G7)))</f>
        <v/>
      </c>
      <c r="DA13" s="187" t="str">
        <f ca="1">+IF(OFFSET('Sanitation Data'!$G$29,0,10*ROW('Sanitation Data'!G7))="","",OFFSET('Sanitation Data'!$G$29,0,10*ROW('Sanitation Data'!G7)))</f>
        <v/>
      </c>
      <c r="DB13" s="187" t="str">
        <f ca="1">+IF(OFFSET('Sanitation Data'!$G$30,0,10*ROW('Sanitation Data'!G7))="","",OFFSET('Sanitation Data'!$G$30,0,10*ROW('Sanitation Data'!G7)))</f>
        <v/>
      </c>
      <c r="DC13" s="187" t="str">
        <f ca="1">+IF(OFFSET('Sanitation Data'!$G$31,0,10*ROW('Sanitation Data'!G7))="","",OFFSET('Sanitation Data'!$G$31,0,10*ROW('Sanitation Data'!G7)))</f>
        <v/>
      </c>
      <c r="DD13" s="187" t="str">
        <f ca="1">+IF(OFFSET('Sanitation Data'!$G$32,0,10*ROW('Sanitation Data'!G7))="","",OFFSET('Sanitation Data'!$G$32,0,10*ROW('Sanitation Data'!G7)))</f>
        <v/>
      </c>
      <c r="DE13" s="187" t="str">
        <f ca="1">+IF(OFFSET('Sanitation Data'!$H$28,0,10*ROW('Sanitation Data'!H7))="","",OFFSET('Sanitation Data'!$H$28,0,10*ROW('Sanitation Data'!H7)))</f>
        <v>Yes</v>
      </c>
      <c r="DF13" s="187" t="str">
        <f ca="1">+IF(OFFSET('Sanitation Data'!$H$29,0,10*ROW('Sanitation Data'!H7))="","",OFFSET('Sanitation Data'!$H$29,0,10*ROW('Sanitation Data'!H7)))</f>
        <v>Yes</v>
      </c>
      <c r="DG13" s="187" t="str">
        <f ca="1">+IF(OFFSET('Sanitation Data'!$H$30,0,10*ROW('Sanitation Data'!H7))="","",OFFSET('Sanitation Data'!$H$30,0,10*ROW('Sanitation Data'!H7)))</f>
        <v/>
      </c>
      <c r="DH13" s="187" t="str">
        <f ca="1">+IF(OFFSET('Sanitation Data'!$H$31,0,10*ROW('Sanitation Data'!H7))="","",OFFSET('Sanitation Data'!$H$31,0,10*ROW('Sanitation Data'!H7)))</f>
        <v/>
      </c>
      <c r="DI13" s="187" t="str">
        <f ca="1">+IF(OFFSET('Sanitation Data'!$H$32,0,10*ROW('Sanitation Data'!H7))="","",OFFSET('Sanitation Data'!$H$32,0,10*ROW('Sanitation Data'!H7)))</f>
        <v>Yes</v>
      </c>
      <c r="DJ13" s="187" t="str">
        <f ca="1">+IF(OFFSET('Sanitation Data'!$I$28,0,10*ROW('Sanitation Data'!I7))="","",OFFSET('Sanitation Data'!$I$28,0,10*ROW('Sanitation Data'!I7)))</f>
        <v>Yes</v>
      </c>
      <c r="DK13" s="187" t="str">
        <f ca="1">+IF(OFFSET('Sanitation Data'!$I$29,0,10*ROW('Sanitation Data'!I7))="","",OFFSET('Sanitation Data'!$I$29,0,10*ROW('Sanitation Data'!I7)))</f>
        <v>Yes</v>
      </c>
      <c r="DL13" s="187" t="str">
        <f ca="1">+IF(OFFSET('Sanitation Data'!$I$30,0,10*ROW('Sanitation Data'!I7))="","",OFFSET('Sanitation Data'!$I$30,0,10*ROW('Sanitation Data'!I7)))</f>
        <v/>
      </c>
      <c r="DM13" s="187" t="str">
        <f ca="1">+IF(OFFSET('Sanitation Data'!$I$31,0,10*ROW('Sanitation Data'!I7))="","",OFFSET('Sanitation Data'!$I$31,0,10*ROW('Sanitation Data'!I7)))</f>
        <v/>
      </c>
      <c r="DN13" s="187" t="str">
        <f ca="1">+IF(OFFSET('Sanitation Data'!$I$32,0,10*ROW('Sanitation Data'!I7))="","",OFFSET('Sanitation Data'!$I$32,0,10*ROW('Sanitation Data'!I7)))</f>
        <v>Yes</v>
      </c>
      <c r="DO13" s="187" t="str">
        <f ca="1">+IF(OFFSET('Hygiene Data'!$D$11,0,10*ROW('Hygiene Data'!D7))="","",OFFSET('Hygiene Data'!$D$11,0,10*ROW('Hygiene Data'!D7)))</f>
        <v>Yes</v>
      </c>
      <c r="DP13" s="187" t="str">
        <f ca="1">+IF(OFFSET('Hygiene Data'!$D$12,0,10*ROW('Hygiene Data'!D7))="","",OFFSET('Hygiene Data'!$D$12,0,10*ROW('Hygiene Data'!D7)))</f>
        <v>Yes</v>
      </c>
      <c r="DQ13" s="187" t="str">
        <f ca="1">+IF(OFFSET('Hygiene Data'!$D$13,0,10*ROW('Hygiene Data'!D7))="","",OFFSET('Hygiene Data'!$D$13,0,10*ROW('Hygiene Data'!D7)))</f>
        <v>Yes</v>
      </c>
      <c r="DR13" s="187" t="str">
        <f ca="1">+IF(OFFSET('Hygiene Data'!$E$11,0,10*ROW('Hygiene Data'!E7))="","",OFFSET('Hygiene Data'!$E$11,0,10*ROW('Hygiene Data'!E7)))</f>
        <v/>
      </c>
      <c r="DS13" s="187" t="str">
        <f ca="1">+IF(OFFSET('Hygiene Data'!$E$12,0,10*ROW('Hygiene Data'!E7))="","",OFFSET('Hygiene Data'!$E$12,0,10*ROW('Hygiene Data'!E7)))</f>
        <v/>
      </c>
      <c r="DT13" s="187" t="str">
        <f ca="1">+IF(OFFSET('Hygiene Data'!$E$13,0,10*ROW('Hygiene Data'!E7))="","",OFFSET('Hygiene Data'!$E$13,0,10*ROW('Hygiene Data'!E7)))</f>
        <v/>
      </c>
      <c r="DU13" s="187" t="str">
        <f ca="1">+IF(OFFSET('Hygiene Data'!$F$11,0,10*ROW('Hygiene Data'!F7))="","",OFFSET('Hygiene Data'!$F$11,0,10*ROW('Hygiene Data'!F7)))</f>
        <v/>
      </c>
      <c r="DV13" s="187" t="str">
        <f ca="1">+IF(OFFSET('Hygiene Data'!$F$12,0,10*ROW('Hygiene Data'!F7))="","",OFFSET('Hygiene Data'!$F$12,0,10*ROW('Hygiene Data'!F7)))</f>
        <v/>
      </c>
      <c r="DW13" s="187" t="str">
        <f ca="1">+IF(OFFSET('Hygiene Data'!$F$13,0,10*ROW('Hygiene Data'!F7))="","",OFFSET('Hygiene Data'!$F$13,0,10*ROW('Hygiene Data'!F7)))</f>
        <v/>
      </c>
      <c r="DX13" s="187" t="str">
        <f ca="1">+IF(OFFSET('Hygiene Data'!$G$11,0,10*ROW('Hygiene Data'!G7))="","",OFFSET('Hygiene Data'!$G$11,0,10*ROW('Hygiene Data'!G7)))</f>
        <v/>
      </c>
      <c r="DY13" s="187" t="str">
        <f ca="1">+IF(OFFSET('Hygiene Data'!$G$12,0,10*ROW('Hygiene Data'!G7))="","",OFFSET('Hygiene Data'!$G$12,0,10*ROW('Hygiene Data'!G7)))</f>
        <v/>
      </c>
      <c r="DZ13" s="187" t="str">
        <f ca="1">+IF(OFFSET('Hygiene Data'!$G$13,0,10*ROW('Hygiene Data'!G7))="","",OFFSET('Hygiene Data'!$G$13,0,10*ROW('Hygiene Data'!G7)))</f>
        <v/>
      </c>
      <c r="EA13" s="187" t="str">
        <f ca="1">+IF(OFFSET('Hygiene Data'!$H$11,0,10*ROW('Hygiene Data'!H7))="","",OFFSET('Hygiene Data'!$H$11,0,10*ROW('Hygiene Data'!H7)))</f>
        <v>Yes</v>
      </c>
      <c r="EB13" s="187" t="str">
        <f ca="1">+IF(OFFSET('Hygiene Data'!$H$12,0,10*ROW('Hygiene Data'!H7))="","",OFFSET('Hygiene Data'!$H$12,0,10*ROW('Hygiene Data'!H7)))</f>
        <v>Yes</v>
      </c>
      <c r="EC13" s="187" t="str">
        <f ca="1">+IF(OFFSET('Hygiene Data'!$H$13,0,10*ROW('Hygiene Data'!H7))="","",OFFSET('Hygiene Data'!$H$13,0,10*ROW('Hygiene Data'!H7)))</f>
        <v>Yes</v>
      </c>
      <c r="ED13" s="187" t="str">
        <f ca="1">+IF(OFFSET('Hygiene Data'!$I$11,0,10*ROW('Hygiene Data'!I7))="","",OFFSET('Hygiene Data'!$I$11,0,10*ROW('Hygiene Data'!I7)))</f>
        <v>Yes</v>
      </c>
      <c r="EE13" s="187" t="str">
        <f ca="1">+IF(OFFSET('Hygiene Data'!$I$12,0,10*ROW('Hygiene Data'!I7))="","",OFFSET('Hygiene Data'!$I$12,0,10*ROW('Hygiene Data'!I7)))</f>
        <v>Yes</v>
      </c>
      <c r="EF13" s="187" t="str">
        <f ca="1">+IF(OFFSET('Hygiene Data'!$I$13,0,10*ROW('Hygiene Data'!I7))="","",OFFSET('Hygiene Data'!$I$13,0,10*ROW('Hygiene Data'!I7)))</f>
        <v>Yes</v>
      </c>
    </row>
    <row r="14" spans="1:136" x14ac:dyDescent="0.2">
      <c r="A14" s="270" t="str">
        <f ca="1">+IF(OFFSET('Water Data'!$B$2,0,10*ROW('Water Data'!E8))="","",OFFSET('Water Data'!$B$2,0,10*ROW('Water Data'!E8)))</f>
        <v>EST_2021_PWH</v>
      </c>
      <c r="B14" s="270" t="str">
        <f ca="1">IF(OFFSET('Water Data'!$C$2,0,10*ROW('Water Data'!F8))="","",IF(OFFSET('Water Data'!$C$2,0,10*ROW('Water Data'!F8))="Census",Key!$I$111,IF(OFFSET('Water Data'!$C$2,0,10*ROW('Water Data'!F8))="Survey with microdata",Key!$I$113,IF(OFFSET('Water Data'!$C$2,0,10*ROW('Water Data'!F8))="Survey",Key!$I$110,IF(OFFSET('Water Data'!$C$2,0,10*ROW('Water Data'!F8))="Admin",Key!$I$114,IF(OFFSET('Water Data'!$C$2,0,10*ROW('Water Data'!F8))="Other",Key!$I$112,IF(OFFSET('Water Data'!$C$2,0,10*ROW('Water Data'!F8))="EMIS",Key!$I$109)))))))</f>
        <v>Other</v>
      </c>
      <c r="C14" s="297">
        <f t="shared" ca="1" si="0"/>
        <v>2021</v>
      </c>
      <c r="D14" s="298">
        <f ca="1">+IF(AND(ISTEXT(OFFSET('Water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100</v>
      </c>
      <c r="E14" s="298">
        <f ca="1">+IF(AND(ISTEXT(OFFSET('Water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100</v>
      </c>
      <c r="F14" s="298">
        <f ca="1">+IF(AND(ISTEXT(OFFSET('Water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100</v>
      </c>
      <c r="G14" s="298" t="e">
        <f ca="1">+IF(AND(ISTEXT(OFFSET('Water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298" t="e">
        <f ca="1">+IF(AND(ISTEXT(OFFSET('Water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298" t="e">
        <f ca="1">+IF(AND(ISTEXT(OFFSET('Water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298" t="e">
        <f ca="1">+IF(AND(ISTEXT(OFFSET('Water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298" t="e">
        <f ca="1">+IF(AND(ISTEXT(OFFSET('Water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298" t="e">
        <f ca="1">+IF(AND(ISTEXT(OFFSET('Water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298" t="e">
        <f ca="1">+IF(AND(ISTEXT(OFFSET('Water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298" t="e">
        <f ca="1">+IF(AND(ISTEXT(OFFSET('Water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298" t="e">
        <f ca="1">+IF(AND(ISTEXT(OFFSET('Water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298" t="e">
        <f ca="1">+IF(AND(ISTEXT(OFFSET('Water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298" t="e">
        <f ca="1">+IF(AND(ISTEXT(OFFSET('Water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298" t="e">
        <f ca="1">+IF(AND(ISTEXT(OFFSET('Water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298" t="e">
        <f ca="1">+IF(AND(ISTEXT(OFFSET('Water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298" t="e">
        <f ca="1">+IF(AND(ISTEXT(OFFSET('Water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298" t="e">
        <f ca="1">+IF(AND(ISTEXT(OFFSET('Water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299">
        <f ca="1">+IF(AND(ISTEXT(OFFSET('Sanitation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100</v>
      </c>
      <c r="W14" s="299">
        <f ca="1">+IF(AND(ISTEXT(OFFSET('Sanitation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100</v>
      </c>
      <c r="X14" s="299" t="e">
        <f ca="1">+IF(AND(ISTEXT(OFFSET('Sanitation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299" t="e">
        <f ca="1">+IF(AND(ISTEXT(OFFSET('Sanitation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299">
        <f ca="1">+IF(AND(ISTEXT(OFFSET('Sanitation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100</v>
      </c>
      <c r="AA14" s="299" t="e">
        <f ca="1">+IF(AND(ISTEXT(OFFSET('Sanitation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299" t="e">
        <f ca="1">+IF(AND(ISTEXT(OFFSET('Sanitation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299" t="e">
        <f ca="1">+IF(AND(ISTEXT(OFFSET('Sanitation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299" t="e">
        <f ca="1">+IF(AND(ISTEXT(OFFSET('Sanitation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299" t="e">
        <f ca="1">+IF(AND(ISTEXT(OFFSET('Sanitation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299" t="e">
        <f ca="1">+IF(AND(ISTEXT(OFFSET('Sanitation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299" t="e">
        <f ca="1">+IF(AND(ISTEXT(OFFSET('Sanitation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299" t="e">
        <f ca="1">+IF(AND(ISTEXT(OFFSET('Sanitation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299" t="e">
        <f ca="1">+IF(AND(ISTEXT(OFFSET('Sanitation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299" t="e">
        <f ca="1">+IF(AND(ISTEXT(OFFSET('Sanitation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299" t="e">
        <f ca="1">+IF(AND(ISTEXT(OFFSET('Sanitation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299" t="e">
        <f ca="1">+IF(AND(ISTEXT(OFFSET('Sanitation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299" t="e">
        <f ca="1">+IF(AND(ISTEXT(OFFSET('Sanitation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299" t="e">
        <f ca="1">+IF(AND(ISTEXT(OFFSET('Sanitation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299" t="e">
        <f ca="1">+IF(AND(ISTEXT(OFFSET('Sanitation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299" t="e">
        <f ca="1">+IF(AND(ISTEXT(OFFSET('Sanitation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299" t="e">
        <f ca="1">+IF(AND(ISTEXT(OFFSET('Sanitation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299" t="e">
        <f ca="1">+IF(AND(ISTEXT(OFFSET('Sanitation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299" t="e">
        <f ca="1">+IF(AND(ISTEXT(OFFSET('Sanitation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299" t="e">
        <f ca="1">+IF(AND(ISTEXT(OFFSET('Sanitation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299" t="e">
        <f ca="1">+IF(AND(ISTEXT(OFFSET('Sanitation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299" t="e">
        <f ca="1">+IF(AND(ISTEXT(OFFSET('Sanitation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299" t="e">
        <f ca="1">+IF(AND(ISTEXT(OFFSET('Sanitation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299" t="e">
        <f ca="1">+IF(AND(ISTEXT(OFFSET('Sanitation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299" t="e">
        <f ca="1">+IF(AND(ISTEXT(OFFSET('Sanitation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300">
        <f ca="1">+IF(AND(ISTEXT(OFFSET('Hygiene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100</v>
      </c>
      <c r="BA14" s="368">
        <f ca="1">+IF(AND(ISTEXT(OFFSET('Hygiene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100</v>
      </c>
      <c r="BB14" s="300">
        <f ca="1">+IF(AND(ISTEXT(OFFSET('Hygiene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100</v>
      </c>
      <c r="BC14" s="300" t="e">
        <f ca="1">+IF(AND(ISTEXT(OFFSET('Hygiene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300" t="e">
        <f ca="1">+IF(AND(ISTEXT(OFFSET('Hygiene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300" t="e">
        <f ca="1">+IF(AND(ISTEXT(OFFSET('Hygiene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300" t="e">
        <f ca="1">+IF(AND(ISTEXT(OFFSET('Hygiene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300" t="e">
        <f ca="1">+IF(AND(ISTEXT(OFFSET('Hygiene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300" t="e">
        <f ca="1">+IF(AND(ISTEXT(OFFSET('Hygiene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300" t="e">
        <f ca="1">+IF(AND(ISTEXT(OFFSET('Hygiene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300" t="e">
        <f ca="1">+IF(AND(ISTEXT(OFFSET('Hygiene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300" t="e">
        <f ca="1">+IF(AND(ISTEXT(OFFSET('Hygiene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300" t="e">
        <f ca="1">+IF(AND(ISTEXT(OFFSET('Hygiene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300" t="e">
        <f ca="1">+IF(AND(ISTEXT(OFFSET('Hygiene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300" t="e">
        <f ca="1">+IF(AND(ISTEXT(OFFSET('Hygiene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300" t="e">
        <f ca="1">+IF(AND(ISTEXT(OFFSET('Hygiene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300" t="e">
        <f ca="1">+IF(AND(ISTEXT(OFFSET('Hygiene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300" t="e">
        <f ca="1">+IF(AND(ISTEXT(OFFSET('Hygiene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S14" s="187" t="str">
        <f ca="1">+IF(OFFSET('Water Data'!$D$27,0,10*ROW('Water Data'!D8))="","",OFFSET('Water Data'!$D$27,0,10*ROW('Water Data'!D8)))</f>
        <v>Yes</v>
      </c>
      <c r="BT14" s="187" t="str">
        <f ca="1">+IF(OFFSET('Water Data'!$D$28,0,10*ROW('Water Data'!D8))="","",OFFSET('Water Data'!$D$28,0,10*ROW('Water Data'!D8)))</f>
        <v>Yes</v>
      </c>
      <c r="BU14" s="187" t="str">
        <f ca="1">+IF(OFFSET('Water Data'!$D$29,0,10*ROW('Water Data'!D8))="","",OFFSET('Water Data'!$D$29,0,10*ROW('Water Data'!D8)))</f>
        <v>Yes</v>
      </c>
      <c r="BV14" s="187" t="str">
        <f ca="1">+IF(OFFSET('Water Data'!$E$27,0,10*ROW('Water Data'!E8))="","",OFFSET('Water Data'!$E$27,0,10*ROW('Water Data'!E8)))</f>
        <v/>
      </c>
      <c r="BW14" s="187" t="str">
        <f ca="1">+IF(OFFSET('Water Data'!$E$28,0,10*ROW('Water Data'!E8))="","",OFFSET('Water Data'!$E$28,0,10*ROW('Water Data'!E8)))</f>
        <v/>
      </c>
      <c r="BX14" s="187" t="str">
        <f ca="1">+IF(OFFSET('Water Data'!$E$29,0,10*ROW('Water Data'!E8))="","",OFFSET('Water Data'!$E$29,0,10*ROW('Water Data'!E8)))</f>
        <v/>
      </c>
      <c r="BY14" s="187" t="str">
        <f ca="1">+IF(OFFSET('Water Data'!$F$27,0,10*ROW('Water Data'!F8))="","",OFFSET('Water Data'!$F$27,0,10*ROW('Water Data'!F8)))</f>
        <v/>
      </c>
      <c r="BZ14" s="187" t="str">
        <f ca="1">+IF(OFFSET('Water Data'!$F$28,0,10*ROW('Water Data'!F8))="","",OFFSET('Water Data'!$F$28,0,10*ROW('Water Data'!F8)))</f>
        <v/>
      </c>
      <c r="CA14" s="187" t="str">
        <f ca="1">+IF(OFFSET('Water Data'!$F$29,0,10*ROW('Water Data'!F8))="","",OFFSET('Water Data'!$F$29,0,10*ROW('Water Data'!F8)))</f>
        <v/>
      </c>
      <c r="CB14" s="187" t="str">
        <f ca="1">+IF(OFFSET('Water Data'!$G$27,0,10*ROW('Water Data'!G8))="","",OFFSET('Water Data'!$G$27,0,10*ROW('Water Data'!G8)))</f>
        <v/>
      </c>
      <c r="CC14" s="187" t="str">
        <f ca="1">+IF(OFFSET('Water Data'!$G$28,0,10*ROW('Water Data'!G8))="","",OFFSET('Water Data'!$G$28,0,10*ROW('Water Data'!G8)))</f>
        <v/>
      </c>
      <c r="CD14" s="187" t="str">
        <f ca="1">+IF(OFFSET('Water Data'!$G$29,0,10*ROW('Water Data'!G8))="","",OFFSET('Water Data'!$G$29,0,10*ROW('Water Data'!G8)))</f>
        <v/>
      </c>
      <c r="CE14" s="187" t="str">
        <f ca="1">+IF(OFFSET('Water Data'!$H$27,0,10*ROW('Water Data'!H8))="","",OFFSET('Water Data'!$H$27,0,10*ROW('Water Data'!H8)))</f>
        <v/>
      </c>
      <c r="CF14" s="187" t="str">
        <f ca="1">+IF(OFFSET('Water Data'!$H$28,0,10*ROW('Water Data'!H8))="","",OFFSET('Water Data'!$H$28,0,10*ROW('Water Data'!H8)))</f>
        <v/>
      </c>
      <c r="CG14" s="187" t="str">
        <f ca="1">+IF(OFFSET('Water Data'!$H$29,0,10*ROW('Water Data'!H8))="","",OFFSET('Water Data'!$H$29,0,10*ROW('Water Data'!H8)))</f>
        <v/>
      </c>
      <c r="CH14" s="187" t="str">
        <f ca="1">+IF(OFFSET('Water Data'!$I$27,0,10*ROW('Water Data'!I8))="","",OFFSET('Water Data'!$I$27,0,10*ROW('Water Data'!I8)))</f>
        <v/>
      </c>
      <c r="CI14" s="187" t="str">
        <f ca="1">+IF(OFFSET('Water Data'!$I$28,0,10*ROW('Water Data'!I8))="","",OFFSET('Water Data'!$I$28,0,10*ROW('Water Data'!I8)))</f>
        <v/>
      </c>
      <c r="CJ14" s="187" t="str">
        <f ca="1">+IF(OFFSET('Water Data'!$I$29,0,10*ROW('Water Data'!I8))="","",OFFSET('Water Data'!$I$29,0,10*ROW('Water Data'!I8)))</f>
        <v/>
      </c>
      <c r="CK14" s="187" t="str">
        <f ca="1">+IF(OFFSET('Sanitation Data'!$D$28,0,10*ROW('Sanitation Data'!D8))="","",OFFSET('Sanitation Data'!$D$28,0,10*ROW('Sanitation Data'!D8)))</f>
        <v>Yes</v>
      </c>
      <c r="CL14" s="187" t="str">
        <f ca="1">+IF(OFFSET('Sanitation Data'!$D$29,0,10*ROW('Sanitation Data'!D8))="","",OFFSET('Sanitation Data'!$D$29,0,10*ROW('Sanitation Data'!D8)))</f>
        <v>Yes</v>
      </c>
      <c r="CM14" s="187" t="str">
        <f ca="1">+IF(OFFSET('Sanitation Data'!$D$30,0,10*ROW('Sanitation Data'!D8))="","",OFFSET('Sanitation Data'!$D$30,0,10*ROW('Sanitation Data'!D8)))</f>
        <v/>
      </c>
      <c r="CN14" s="187" t="str">
        <f ca="1">+IF(OFFSET('Sanitation Data'!$D$31,0,10*ROW('Sanitation Data'!D8))="","",OFFSET('Sanitation Data'!$D$31,0,10*ROW('Sanitation Data'!D8)))</f>
        <v/>
      </c>
      <c r="CO14" s="187" t="str">
        <f ca="1">+IF(OFFSET('Sanitation Data'!$D$32,0,10*ROW('Sanitation Data'!D8))="","",OFFSET('Sanitation Data'!$D$32,0,10*ROW('Sanitation Data'!D8)))</f>
        <v>Yes</v>
      </c>
      <c r="CP14" s="187" t="str">
        <f ca="1">+IF(OFFSET('Sanitation Data'!$E$28,0,10*ROW('Sanitation Data'!E8))="","",OFFSET('Sanitation Data'!$E$28,0,10*ROW('Sanitation Data'!E8)))</f>
        <v/>
      </c>
      <c r="CQ14" s="187" t="str">
        <f ca="1">+IF(OFFSET('Sanitation Data'!$E$29,0,10*ROW('Sanitation Data'!E8))="","",OFFSET('Sanitation Data'!$E$29,0,10*ROW('Sanitation Data'!E8)))</f>
        <v/>
      </c>
      <c r="CR14" s="187" t="str">
        <f ca="1">+IF(OFFSET('Sanitation Data'!$E$30,0,10*ROW('Sanitation Data'!E8))="","",OFFSET('Sanitation Data'!$E$30,0,10*ROW('Sanitation Data'!E8)))</f>
        <v/>
      </c>
      <c r="CS14" s="187" t="str">
        <f ca="1">+IF(OFFSET('Sanitation Data'!$E$31,0,10*ROW('Sanitation Data'!E8))="","",OFFSET('Sanitation Data'!$E$31,0,10*ROW('Sanitation Data'!E8)))</f>
        <v/>
      </c>
      <c r="CT14" s="187" t="str">
        <f ca="1">+IF(OFFSET('Sanitation Data'!$E$32,0,10*ROW('Sanitation Data'!E8))="","",OFFSET('Sanitation Data'!$E$32,0,10*ROW('Sanitation Data'!E8)))</f>
        <v/>
      </c>
      <c r="CU14" s="187" t="str">
        <f ca="1">+IF(OFFSET('Sanitation Data'!$F$28,0,10*ROW('Sanitation Data'!F8))="","",OFFSET('Sanitation Data'!$F$28,0,10*ROW('Sanitation Data'!F8)))</f>
        <v/>
      </c>
      <c r="CV14" s="187" t="str">
        <f ca="1">+IF(OFFSET('Sanitation Data'!$F$29,0,10*ROW('Sanitation Data'!F8))="","",OFFSET('Sanitation Data'!$F$29,0,10*ROW('Sanitation Data'!F8)))</f>
        <v/>
      </c>
      <c r="CW14" s="187" t="str">
        <f ca="1">+IF(OFFSET('Sanitation Data'!$F$30,0,10*ROW('Sanitation Data'!F8))="","",OFFSET('Sanitation Data'!$F$30,0,10*ROW('Sanitation Data'!F8)))</f>
        <v/>
      </c>
      <c r="CX14" s="187" t="str">
        <f ca="1">+IF(OFFSET('Sanitation Data'!$F$31,0,10*ROW('Sanitation Data'!F8))="","",OFFSET('Sanitation Data'!$F$31,0,10*ROW('Sanitation Data'!F8)))</f>
        <v/>
      </c>
      <c r="CY14" s="187" t="str">
        <f ca="1">+IF(OFFSET('Sanitation Data'!$F$32,0,10*ROW('Sanitation Data'!F8))="","",OFFSET('Sanitation Data'!$F$32,0,10*ROW('Sanitation Data'!F8)))</f>
        <v/>
      </c>
      <c r="CZ14" s="187" t="str">
        <f ca="1">+IF(OFFSET('Sanitation Data'!$G$28,0,10*ROW('Sanitation Data'!G8))="","",OFFSET('Sanitation Data'!$G$28,0,10*ROW('Sanitation Data'!G8)))</f>
        <v/>
      </c>
      <c r="DA14" s="187" t="str">
        <f ca="1">+IF(OFFSET('Sanitation Data'!$G$29,0,10*ROW('Sanitation Data'!G8))="","",OFFSET('Sanitation Data'!$G$29,0,10*ROW('Sanitation Data'!G8)))</f>
        <v/>
      </c>
      <c r="DB14" s="187" t="str">
        <f ca="1">+IF(OFFSET('Sanitation Data'!$G$30,0,10*ROW('Sanitation Data'!G8))="","",OFFSET('Sanitation Data'!$G$30,0,10*ROW('Sanitation Data'!G8)))</f>
        <v/>
      </c>
      <c r="DC14" s="187" t="str">
        <f ca="1">+IF(OFFSET('Sanitation Data'!$G$31,0,10*ROW('Sanitation Data'!G8))="","",OFFSET('Sanitation Data'!$G$31,0,10*ROW('Sanitation Data'!G8)))</f>
        <v/>
      </c>
      <c r="DD14" s="187" t="str">
        <f ca="1">+IF(OFFSET('Sanitation Data'!$G$32,0,10*ROW('Sanitation Data'!G8))="","",OFFSET('Sanitation Data'!$G$32,0,10*ROW('Sanitation Data'!G8)))</f>
        <v/>
      </c>
      <c r="DE14" s="187" t="str">
        <f ca="1">+IF(OFFSET('Sanitation Data'!$H$28,0,10*ROW('Sanitation Data'!H8))="","",OFFSET('Sanitation Data'!$H$28,0,10*ROW('Sanitation Data'!H8)))</f>
        <v/>
      </c>
      <c r="DF14" s="187" t="str">
        <f ca="1">+IF(OFFSET('Sanitation Data'!$H$29,0,10*ROW('Sanitation Data'!H8))="","",OFFSET('Sanitation Data'!$H$29,0,10*ROW('Sanitation Data'!H8)))</f>
        <v/>
      </c>
      <c r="DG14" s="187" t="str">
        <f ca="1">+IF(OFFSET('Sanitation Data'!$H$30,0,10*ROW('Sanitation Data'!H8))="","",OFFSET('Sanitation Data'!$H$30,0,10*ROW('Sanitation Data'!H8)))</f>
        <v/>
      </c>
      <c r="DH14" s="187" t="str">
        <f ca="1">+IF(OFFSET('Sanitation Data'!$H$31,0,10*ROW('Sanitation Data'!H8))="","",OFFSET('Sanitation Data'!$H$31,0,10*ROW('Sanitation Data'!H8)))</f>
        <v/>
      </c>
      <c r="DI14" s="187" t="str">
        <f ca="1">+IF(OFFSET('Sanitation Data'!$H$32,0,10*ROW('Sanitation Data'!H8))="","",OFFSET('Sanitation Data'!$H$32,0,10*ROW('Sanitation Data'!H8)))</f>
        <v/>
      </c>
      <c r="DJ14" s="187" t="str">
        <f ca="1">+IF(OFFSET('Sanitation Data'!$I$28,0,10*ROW('Sanitation Data'!I8))="","",OFFSET('Sanitation Data'!$I$28,0,10*ROW('Sanitation Data'!I8)))</f>
        <v/>
      </c>
      <c r="DK14" s="187" t="str">
        <f ca="1">+IF(OFFSET('Sanitation Data'!$I$29,0,10*ROW('Sanitation Data'!I8))="","",OFFSET('Sanitation Data'!$I$29,0,10*ROW('Sanitation Data'!I8)))</f>
        <v/>
      </c>
      <c r="DL14" s="187" t="str">
        <f ca="1">+IF(OFFSET('Sanitation Data'!$I$30,0,10*ROW('Sanitation Data'!I8))="","",OFFSET('Sanitation Data'!$I$30,0,10*ROW('Sanitation Data'!I8)))</f>
        <v/>
      </c>
      <c r="DM14" s="187" t="str">
        <f ca="1">+IF(OFFSET('Sanitation Data'!$I$31,0,10*ROW('Sanitation Data'!I8))="","",OFFSET('Sanitation Data'!$I$31,0,10*ROW('Sanitation Data'!I8)))</f>
        <v/>
      </c>
      <c r="DN14" s="187" t="str">
        <f ca="1">+IF(OFFSET('Sanitation Data'!$I$32,0,10*ROW('Sanitation Data'!I8))="","",OFFSET('Sanitation Data'!$I$32,0,10*ROW('Sanitation Data'!I8)))</f>
        <v/>
      </c>
      <c r="DO14" s="187" t="str">
        <f ca="1">+IF(OFFSET('Hygiene Data'!$D$11,0,10*ROW('Hygiene Data'!D8))="","",OFFSET('Hygiene Data'!$D$11,0,10*ROW('Hygiene Data'!D8)))</f>
        <v>Yes</v>
      </c>
      <c r="DP14" s="187" t="str">
        <f ca="1">+IF(OFFSET('Hygiene Data'!$D$12,0,10*ROW('Hygiene Data'!D8))="","",OFFSET('Hygiene Data'!$D$12,0,10*ROW('Hygiene Data'!D8)))</f>
        <v>Yes</v>
      </c>
      <c r="DQ14" s="187" t="str">
        <f ca="1">+IF(OFFSET('Hygiene Data'!$D$13,0,10*ROW('Hygiene Data'!D8))="","",OFFSET('Hygiene Data'!$D$13,0,10*ROW('Hygiene Data'!D8)))</f>
        <v>Yes</v>
      </c>
      <c r="DR14" s="187" t="str">
        <f ca="1">+IF(OFFSET('Hygiene Data'!$E$11,0,10*ROW('Hygiene Data'!E8))="","",OFFSET('Hygiene Data'!$E$11,0,10*ROW('Hygiene Data'!E8)))</f>
        <v/>
      </c>
      <c r="DS14" s="187" t="str">
        <f ca="1">+IF(OFFSET('Hygiene Data'!$E$12,0,10*ROW('Hygiene Data'!E8))="","",OFFSET('Hygiene Data'!$E$12,0,10*ROW('Hygiene Data'!E8)))</f>
        <v/>
      </c>
      <c r="DT14" s="187" t="str">
        <f ca="1">+IF(OFFSET('Hygiene Data'!$E$13,0,10*ROW('Hygiene Data'!E8))="","",OFFSET('Hygiene Data'!$E$13,0,10*ROW('Hygiene Data'!E8)))</f>
        <v/>
      </c>
      <c r="DU14" s="187" t="str">
        <f ca="1">+IF(OFFSET('Hygiene Data'!$F$11,0,10*ROW('Hygiene Data'!F8))="","",OFFSET('Hygiene Data'!$F$11,0,10*ROW('Hygiene Data'!F8)))</f>
        <v/>
      </c>
      <c r="DV14" s="187" t="str">
        <f ca="1">+IF(OFFSET('Hygiene Data'!$F$12,0,10*ROW('Hygiene Data'!F8))="","",OFFSET('Hygiene Data'!$F$12,0,10*ROW('Hygiene Data'!F8)))</f>
        <v/>
      </c>
      <c r="DW14" s="187" t="str">
        <f ca="1">+IF(OFFSET('Hygiene Data'!$F$13,0,10*ROW('Hygiene Data'!F8))="","",OFFSET('Hygiene Data'!$F$13,0,10*ROW('Hygiene Data'!F8)))</f>
        <v/>
      </c>
      <c r="DX14" s="187" t="str">
        <f ca="1">+IF(OFFSET('Hygiene Data'!$G$11,0,10*ROW('Hygiene Data'!G8))="","",OFFSET('Hygiene Data'!$G$11,0,10*ROW('Hygiene Data'!G8)))</f>
        <v/>
      </c>
      <c r="DY14" s="187" t="str">
        <f ca="1">+IF(OFFSET('Hygiene Data'!$G$12,0,10*ROW('Hygiene Data'!G8))="","",OFFSET('Hygiene Data'!$G$12,0,10*ROW('Hygiene Data'!G8)))</f>
        <v/>
      </c>
      <c r="DZ14" s="187" t="str">
        <f ca="1">+IF(OFFSET('Hygiene Data'!$G$13,0,10*ROW('Hygiene Data'!G8))="","",OFFSET('Hygiene Data'!$G$13,0,10*ROW('Hygiene Data'!G8)))</f>
        <v/>
      </c>
      <c r="EA14" s="187" t="str">
        <f ca="1">+IF(OFFSET('Hygiene Data'!$H$11,0,10*ROW('Hygiene Data'!H8))="","",OFFSET('Hygiene Data'!$H$11,0,10*ROW('Hygiene Data'!H8)))</f>
        <v/>
      </c>
      <c r="EB14" s="187" t="str">
        <f ca="1">+IF(OFFSET('Hygiene Data'!$H$12,0,10*ROW('Hygiene Data'!H8))="","",OFFSET('Hygiene Data'!$H$12,0,10*ROW('Hygiene Data'!H8)))</f>
        <v/>
      </c>
      <c r="EC14" s="187" t="str">
        <f ca="1">+IF(OFFSET('Hygiene Data'!$H$13,0,10*ROW('Hygiene Data'!H8))="","",OFFSET('Hygiene Data'!$H$13,0,10*ROW('Hygiene Data'!H8)))</f>
        <v/>
      </c>
      <c r="ED14" s="187" t="str">
        <f ca="1">+IF(OFFSET('Hygiene Data'!$I$11,0,10*ROW('Hygiene Data'!I8))="","",OFFSET('Hygiene Data'!$I$11,0,10*ROW('Hygiene Data'!I8)))</f>
        <v/>
      </c>
      <c r="EE14" s="187" t="str">
        <f ca="1">+IF(OFFSET('Hygiene Data'!$I$12,0,10*ROW('Hygiene Data'!I8))="","",OFFSET('Hygiene Data'!$I$12,0,10*ROW('Hygiene Data'!I8)))</f>
        <v/>
      </c>
      <c r="EF14" s="187" t="str">
        <f ca="1">+IF(OFFSET('Hygiene Data'!$I$13,0,10*ROW('Hygiene Data'!I8))="","",OFFSET('Hygiene Data'!$I$13,0,10*ROW('Hygiene Data'!I8)))</f>
        <v/>
      </c>
    </row>
    <row r="15" spans="1:136" x14ac:dyDescent="0.2">
      <c r="A15" s="270" t="str">
        <f ca="1">+IF(OFFSET('Water Data'!$B$2,0,10*ROW('Water Data'!E9))="","",OFFSET('Water Data'!$B$2,0,10*ROW('Water Data'!E9)))</f>
        <v/>
      </c>
      <c r="B15" s="270" t="str">
        <f ca="1">IF(OFFSET('Water Data'!$C$2,0,10*ROW('Water Data'!F9))="","",IF(OFFSET('Water Data'!$C$2,0,10*ROW('Water Data'!F9))="Census",Key!$I$111,IF(OFFSET('Water Data'!$C$2,0,10*ROW('Water Data'!F9))="Survey with microdata",Key!$I$113,IF(OFFSET('Water Data'!$C$2,0,10*ROW('Water Data'!F9))="Survey",Key!$I$110,IF(OFFSET('Water Data'!$C$2,0,10*ROW('Water Data'!F9))="Admin",Key!$I$114,IF(OFFSET('Water Data'!$C$2,0,10*ROW('Water Data'!F9))="Other",Key!$I$112,IF(OFFSET('Water Data'!$C$2,0,10*ROW('Water Data'!F9))="EMIS",Key!$I$109)))))))</f>
        <v/>
      </c>
      <c r="C15" s="297" t="str">
        <f t="shared" ca="1" si="0"/>
        <v/>
      </c>
      <c r="D15" s="298" t="e">
        <f ca="1">+IF(AND(ISTEXT(OFFSET('Water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298" t="e">
        <f ca="1">+IF(AND(ISTEXT(OFFSET('Water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298" t="e">
        <f ca="1">+IF(AND(ISTEXT(OFFSET('Water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298" t="e">
        <f ca="1">+IF(AND(ISTEXT(OFFSET('Water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298" t="e">
        <f ca="1">+IF(AND(ISTEXT(OFFSET('Water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298" t="e">
        <f ca="1">+IF(AND(ISTEXT(OFFSET('Water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298" t="e">
        <f ca="1">+IF(AND(ISTEXT(OFFSET('Water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298" t="e">
        <f ca="1">+IF(AND(ISTEXT(OFFSET('Water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298" t="e">
        <f ca="1">+IF(AND(ISTEXT(OFFSET('Water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298" t="e">
        <f ca="1">+IF(AND(ISTEXT(OFFSET('Water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298" t="e">
        <f ca="1">+IF(AND(ISTEXT(OFFSET('Water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298" t="e">
        <f ca="1">+IF(AND(ISTEXT(OFFSET('Water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298" t="e">
        <f ca="1">+IF(AND(ISTEXT(OFFSET('Water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298" t="e">
        <f ca="1">+IF(AND(ISTEXT(OFFSET('Water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298" t="e">
        <f ca="1">+IF(AND(ISTEXT(OFFSET('Water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298" t="e">
        <f ca="1">+IF(AND(ISTEXT(OFFSET('Water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298" t="e">
        <f ca="1">+IF(AND(ISTEXT(OFFSET('Water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298" t="e">
        <f ca="1">+IF(AND(ISTEXT(OFFSET('Water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299" t="e">
        <f ca="1">+IF(AND(ISTEXT(OFFSET('Sanitation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299" t="e">
        <f ca="1">+IF(AND(ISTEXT(OFFSET('Sanitation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299" t="e">
        <f ca="1">+IF(AND(ISTEXT(OFFSET('Sanitation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299" t="e">
        <f ca="1">+IF(AND(ISTEXT(OFFSET('Sanitation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299" t="e">
        <f ca="1">+IF(AND(ISTEXT(OFFSET('Sanitation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299" t="e">
        <f ca="1">+IF(AND(ISTEXT(OFFSET('Sanitation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299" t="e">
        <f ca="1">+IF(AND(ISTEXT(OFFSET('Sanitation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299" t="e">
        <f ca="1">+IF(AND(ISTEXT(OFFSET('Sanitation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299" t="e">
        <f ca="1">+IF(AND(ISTEXT(OFFSET('Sanitation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299" t="e">
        <f ca="1">+IF(AND(ISTEXT(OFFSET('Sanitation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299" t="e">
        <f ca="1">+IF(AND(ISTEXT(OFFSET('Sanitation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299" t="e">
        <f ca="1">+IF(AND(ISTEXT(OFFSET('Sanitation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299" t="e">
        <f ca="1">+IF(AND(ISTEXT(OFFSET('Sanitation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299" t="e">
        <f ca="1">+IF(AND(ISTEXT(OFFSET('Sanitation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299" t="e">
        <f ca="1">+IF(AND(ISTEXT(OFFSET('Sanitation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299" t="e">
        <f ca="1">+IF(AND(ISTEXT(OFFSET('Sanitation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299" t="e">
        <f ca="1">+IF(AND(ISTEXT(OFFSET('Sanitation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299" t="e">
        <f ca="1">+IF(AND(ISTEXT(OFFSET('Sanitation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299" t="e">
        <f ca="1">+IF(AND(ISTEXT(OFFSET('Sanitation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299" t="e">
        <f ca="1">+IF(AND(ISTEXT(OFFSET('Sanitation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299" t="e">
        <f ca="1">+IF(AND(ISTEXT(OFFSET('Sanitation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299" t="e">
        <f ca="1">+IF(AND(ISTEXT(OFFSET('Sanitation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299" t="e">
        <f ca="1">+IF(AND(ISTEXT(OFFSET('Sanitation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299" t="e">
        <f ca="1">+IF(AND(ISTEXT(OFFSET('Sanitation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299" t="e">
        <f ca="1">+IF(AND(ISTEXT(OFFSET('Sanitation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299" t="e">
        <f ca="1">+IF(AND(ISTEXT(OFFSET('Sanitation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299" t="e">
        <f ca="1">+IF(AND(ISTEXT(OFFSET('Sanitation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299" t="e">
        <f ca="1">+IF(AND(ISTEXT(OFFSET('Sanitation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299" t="e">
        <f ca="1">+IF(AND(ISTEXT(OFFSET('Sanitation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299" t="e">
        <f ca="1">+IF(AND(ISTEXT(OFFSET('Sanitation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300" t="e">
        <f ca="1">+IF(AND(ISTEXT(OFFSET('Hygiene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368" t="e">
        <f ca="1">+IF(AND(ISTEXT(OFFSET('Hygiene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300" t="e">
        <f ca="1">+IF(AND(ISTEXT(OFFSET('Hygiene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300" t="e">
        <f ca="1">+IF(AND(ISTEXT(OFFSET('Hygiene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300" t="e">
        <f ca="1">+IF(AND(ISTEXT(OFFSET('Hygiene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300" t="e">
        <f ca="1">+IF(AND(ISTEXT(OFFSET('Hygiene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300" t="e">
        <f ca="1">+IF(AND(ISTEXT(OFFSET('Hygiene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300" t="e">
        <f ca="1">+IF(AND(ISTEXT(OFFSET('Hygiene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300" t="e">
        <f ca="1">+IF(AND(ISTEXT(OFFSET('Hygiene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300" t="e">
        <f ca="1">+IF(AND(ISTEXT(OFFSET('Hygiene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300" t="e">
        <f ca="1">+IF(AND(ISTEXT(OFFSET('Hygiene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300" t="e">
        <f ca="1">+IF(AND(ISTEXT(OFFSET('Hygiene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300" t="e">
        <f ca="1">+IF(AND(ISTEXT(OFFSET('Hygiene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300" t="e">
        <f ca="1">+IF(AND(ISTEXT(OFFSET('Hygiene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300" t="e">
        <f ca="1">+IF(AND(ISTEXT(OFFSET('Hygiene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300" t="e">
        <f ca="1">+IF(AND(ISTEXT(OFFSET('Hygiene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300" t="e">
        <f ca="1">+IF(AND(ISTEXT(OFFSET('Hygiene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300" t="e">
        <f ca="1">+IF(AND(ISTEXT(OFFSET('Hygiene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S15" s="187" t="str">
        <f ca="1">+IF(OFFSET('Water Data'!$D$27,0,10*ROW('Water Data'!D9))="","",OFFSET('Water Data'!$D$27,0,10*ROW('Water Data'!D9)))</f>
        <v/>
      </c>
      <c r="BT15" s="187" t="str">
        <f ca="1">+IF(OFFSET('Water Data'!$D$28,0,10*ROW('Water Data'!D9))="","",OFFSET('Water Data'!$D$28,0,10*ROW('Water Data'!D9)))</f>
        <v/>
      </c>
      <c r="BU15" s="187" t="str">
        <f ca="1">+IF(OFFSET('Water Data'!$D$29,0,10*ROW('Water Data'!D9))="","",OFFSET('Water Data'!$D$29,0,10*ROW('Water Data'!D9)))</f>
        <v/>
      </c>
      <c r="BV15" s="187" t="str">
        <f ca="1">+IF(OFFSET('Water Data'!$E$27,0,10*ROW('Water Data'!E9))="","",OFFSET('Water Data'!$E$27,0,10*ROW('Water Data'!E9)))</f>
        <v/>
      </c>
      <c r="BW15" s="187" t="str">
        <f ca="1">+IF(OFFSET('Water Data'!$E$28,0,10*ROW('Water Data'!E9))="","",OFFSET('Water Data'!$E$28,0,10*ROW('Water Data'!E9)))</f>
        <v/>
      </c>
      <c r="BX15" s="187" t="str">
        <f ca="1">+IF(OFFSET('Water Data'!$E$29,0,10*ROW('Water Data'!E9))="","",OFFSET('Water Data'!$E$29,0,10*ROW('Water Data'!E9)))</f>
        <v/>
      </c>
      <c r="BY15" s="187" t="str">
        <f ca="1">+IF(OFFSET('Water Data'!$F$27,0,10*ROW('Water Data'!F9))="","",OFFSET('Water Data'!$F$27,0,10*ROW('Water Data'!F9)))</f>
        <v/>
      </c>
      <c r="BZ15" s="187" t="str">
        <f ca="1">+IF(OFFSET('Water Data'!$F$28,0,10*ROW('Water Data'!F9))="","",OFFSET('Water Data'!$F$28,0,10*ROW('Water Data'!F9)))</f>
        <v/>
      </c>
      <c r="CA15" s="187" t="str">
        <f ca="1">+IF(OFFSET('Water Data'!$F$29,0,10*ROW('Water Data'!F9))="","",OFFSET('Water Data'!$F$29,0,10*ROW('Water Data'!F9)))</f>
        <v/>
      </c>
      <c r="CB15" s="187" t="str">
        <f ca="1">+IF(OFFSET('Water Data'!$G$27,0,10*ROW('Water Data'!G9))="","",OFFSET('Water Data'!$G$27,0,10*ROW('Water Data'!G9)))</f>
        <v/>
      </c>
      <c r="CC15" s="187" t="str">
        <f ca="1">+IF(OFFSET('Water Data'!$G$28,0,10*ROW('Water Data'!G9))="","",OFFSET('Water Data'!$G$28,0,10*ROW('Water Data'!G9)))</f>
        <v/>
      </c>
      <c r="CD15" s="187" t="str">
        <f ca="1">+IF(OFFSET('Water Data'!$G$29,0,10*ROW('Water Data'!G9))="","",OFFSET('Water Data'!$G$29,0,10*ROW('Water Data'!G9)))</f>
        <v/>
      </c>
      <c r="CE15" s="187" t="str">
        <f ca="1">+IF(OFFSET('Water Data'!$H$27,0,10*ROW('Water Data'!H9))="","",OFFSET('Water Data'!$H$27,0,10*ROW('Water Data'!H9)))</f>
        <v/>
      </c>
      <c r="CF15" s="187" t="str">
        <f ca="1">+IF(OFFSET('Water Data'!$H$28,0,10*ROW('Water Data'!H9))="","",OFFSET('Water Data'!$H$28,0,10*ROW('Water Data'!H9)))</f>
        <v/>
      </c>
      <c r="CG15" s="187" t="str">
        <f ca="1">+IF(OFFSET('Water Data'!$H$29,0,10*ROW('Water Data'!H9))="","",OFFSET('Water Data'!$H$29,0,10*ROW('Water Data'!H9)))</f>
        <v/>
      </c>
      <c r="CH15" s="187" t="str">
        <f ca="1">+IF(OFFSET('Water Data'!$I$27,0,10*ROW('Water Data'!I9))="","",OFFSET('Water Data'!$I$27,0,10*ROW('Water Data'!I9)))</f>
        <v/>
      </c>
      <c r="CI15" s="187" t="str">
        <f ca="1">+IF(OFFSET('Water Data'!$I$28,0,10*ROW('Water Data'!I9))="","",OFFSET('Water Data'!$I$28,0,10*ROW('Water Data'!I9)))</f>
        <v/>
      </c>
      <c r="CJ15" s="187" t="str">
        <f ca="1">+IF(OFFSET('Water Data'!$I$29,0,10*ROW('Water Data'!I9))="","",OFFSET('Water Data'!$I$29,0,10*ROW('Water Data'!I9)))</f>
        <v/>
      </c>
      <c r="CK15" s="187" t="str">
        <f ca="1">+IF(OFFSET('Sanitation Data'!$D$28,0,10*ROW('Sanitation Data'!D9))="","",OFFSET('Sanitation Data'!$D$28,0,10*ROW('Sanitation Data'!D9)))</f>
        <v/>
      </c>
      <c r="CL15" s="187" t="str">
        <f ca="1">+IF(OFFSET('Sanitation Data'!$D$29,0,10*ROW('Sanitation Data'!D9))="","",OFFSET('Sanitation Data'!$D$29,0,10*ROW('Sanitation Data'!D9)))</f>
        <v/>
      </c>
      <c r="CM15" s="187" t="str">
        <f ca="1">+IF(OFFSET('Sanitation Data'!$D$30,0,10*ROW('Sanitation Data'!D9))="","",OFFSET('Sanitation Data'!$D$30,0,10*ROW('Sanitation Data'!D9)))</f>
        <v/>
      </c>
      <c r="CN15" s="187" t="str">
        <f ca="1">+IF(OFFSET('Sanitation Data'!$D$31,0,10*ROW('Sanitation Data'!D9))="","",OFFSET('Sanitation Data'!$D$31,0,10*ROW('Sanitation Data'!D9)))</f>
        <v/>
      </c>
      <c r="CO15" s="187" t="str">
        <f ca="1">+IF(OFFSET('Sanitation Data'!$D$32,0,10*ROW('Sanitation Data'!D9))="","",OFFSET('Sanitation Data'!$D$32,0,10*ROW('Sanitation Data'!D9)))</f>
        <v/>
      </c>
      <c r="CP15" s="187" t="str">
        <f ca="1">+IF(OFFSET('Sanitation Data'!$E$28,0,10*ROW('Sanitation Data'!E9))="","",OFFSET('Sanitation Data'!$E$28,0,10*ROW('Sanitation Data'!E9)))</f>
        <v/>
      </c>
      <c r="CQ15" s="187" t="str">
        <f ca="1">+IF(OFFSET('Sanitation Data'!$E$29,0,10*ROW('Sanitation Data'!E9))="","",OFFSET('Sanitation Data'!$E$29,0,10*ROW('Sanitation Data'!E9)))</f>
        <v/>
      </c>
      <c r="CR15" s="187" t="str">
        <f ca="1">+IF(OFFSET('Sanitation Data'!$E$30,0,10*ROW('Sanitation Data'!E9))="","",OFFSET('Sanitation Data'!$E$30,0,10*ROW('Sanitation Data'!E9)))</f>
        <v/>
      </c>
      <c r="CS15" s="187" t="str">
        <f ca="1">+IF(OFFSET('Sanitation Data'!$E$31,0,10*ROW('Sanitation Data'!E9))="","",OFFSET('Sanitation Data'!$E$31,0,10*ROW('Sanitation Data'!E9)))</f>
        <v/>
      </c>
      <c r="CT15" s="187" t="str">
        <f ca="1">+IF(OFFSET('Sanitation Data'!$E$32,0,10*ROW('Sanitation Data'!E9))="","",OFFSET('Sanitation Data'!$E$32,0,10*ROW('Sanitation Data'!E9)))</f>
        <v/>
      </c>
      <c r="CU15" s="187" t="str">
        <f ca="1">+IF(OFFSET('Sanitation Data'!$F$28,0,10*ROW('Sanitation Data'!F9))="","",OFFSET('Sanitation Data'!$F$28,0,10*ROW('Sanitation Data'!F9)))</f>
        <v/>
      </c>
      <c r="CV15" s="187" t="str">
        <f ca="1">+IF(OFFSET('Sanitation Data'!$F$29,0,10*ROW('Sanitation Data'!F9))="","",OFFSET('Sanitation Data'!$F$29,0,10*ROW('Sanitation Data'!F9)))</f>
        <v/>
      </c>
      <c r="CW15" s="187" t="str">
        <f ca="1">+IF(OFFSET('Sanitation Data'!$F$30,0,10*ROW('Sanitation Data'!F9))="","",OFFSET('Sanitation Data'!$F$30,0,10*ROW('Sanitation Data'!F9)))</f>
        <v/>
      </c>
      <c r="CX15" s="187" t="str">
        <f ca="1">+IF(OFFSET('Sanitation Data'!$F$31,0,10*ROW('Sanitation Data'!F9))="","",OFFSET('Sanitation Data'!$F$31,0,10*ROW('Sanitation Data'!F9)))</f>
        <v/>
      </c>
      <c r="CY15" s="187" t="str">
        <f ca="1">+IF(OFFSET('Sanitation Data'!$F$32,0,10*ROW('Sanitation Data'!F9))="","",OFFSET('Sanitation Data'!$F$32,0,10*ROW('Sanitation Data'!F9)))</f>
        <v/>
      </c>
      <c r="CZ15" s="187" t="str">
        <f ca="1">+IF(OFFSET('Sanitation Data'!$G$28,0,10*ROW('Sanitation Data'!G9))="","",OFFSET('Sanitation Data'!$G$28,0,10*ROW('Sanitation Data'!G9)))</f>
        <v/>
      </c>
      <c r="DA15" s="187" t="str">
        <f ca="1">+IF(OFFSET('Sanitation Data'!$G$29,0,10*ROW('Sanitation Data'!G9))="","",OFFSET('Sanitation Data'!$G$29,0,10*ROW('Sanitation Data'!G9)))</f>
        <v/>
      </c>
      <c r="DB15" s="187" t="str">
        <f ca="1">+IF(OFFSET('Sanitation Data'!$G$30,0,10*ROW('Sanitation Data'!G9))="","",OFFSET('Sanitation Data'!$G$30,0,10*ROW('Sanitation Data'!G9)))</f>
        <v/>
      </c>
      <c r="DC15" s="187" t="str">
        <f ca="1">+IF(OFFSET('Sanitation Data'!$G$31,0,10*ROW('Sanitation Data'!G9))="","",OFFSET('Sanitation Data'!$G$31,0,10*ROW('Sanitation Data'!G9)))</f>
        <v/>
      </c>
      <c r="DD15" s="187" t="str">
        <f ca="1">+IF(OFFSET('Sanitation Data'!$G$32,0,10*ROW('Sanitation Data'!G9))="","",OFFSET('Sanitation Data'!$G$32,0,10*ROW('Sanitation Data'!G9)))</f>
        <v/>
      </c>
      <c r="DE15" s="187" t="str">
        <f ca="1">+IF(OFFSET('Sanitation Data'!$H$28,0,10*ROW('Sanitation Data'!H9))="","",OFFSET('Sanitation Data'!$H$28,0,10*ROW('Sanitation Data'!H9)))</f>
        <v/>
      </c>
      <c r="DF15" s="187" t="str">
        <f ca="1">+IF(OFFSET('Sanitation Data'!$H$29,0,10*ROW('Sanitation Data'!H9))="","",OFFSET('Sanitation Data'!$H$29,0,10*ROW('Sanitation Data'!H9)))</f>
        <v/>
      </c>
      <c r="DG15" s="187" t="str">
        <f ca="1">+IF(OFFSET('Sanitation Data'!$H$30,0,10*ROW('Sanitation Data'!H9))="","",OFFSET('Sanitation Data'!$H$30,0,10*ROW('Sanitation Data'!H9)))</f>
        <v/>
      </c>
      <c r="DH15" s="187" t="str">
        <f ca="1">+IF(OFFSET('Sanitation Data'!$H$31,0,10*ROW('Sanitation Data'!H9))="","",OFFSET('Sanitation Data'!$H$31,0,10*ROW('Sanitation Data'!H9)))</f>
        <v/>
      </c>
      <c r="DI15" s="187" t="str">
        <f ca="1">+IF(OFFSET('Sanitation Data'!$H$32,0,10*ROW('Sanitation Data'!H9))="","",OFFSET('Sanitation Data'!$H$32,0,10*ROW('Sanitation Data'!H9)))</f>
        <v/>
      </c>
      <c r="DJ15" s="187" t="str">
        <f ca="1">+IF(OFFSET('Sanitation Data'!$I$28,0,10*ROW('Sanitation Data'!I9))="","",OFFSET('Sanitation Data'!$I$28,0,10*ROW('Sanitation Data'!I9)))</f>
        <v/>
      </c>
      <c r="DK15" s="187" t="str">
        <f ca="1">+IF(OFFSET('Sanitation Data'!$I$29,0,10*ROW('Sanitation Data'!I9))="","",OFFSET('Sanitation Data'!$I$29,0,10*ROW('Sanitation Data'!I9)))</f>
        <v/>
      </c>
      <c r="DL15" s="187" t="str">
        <f ca="1">+IF(OFFSET('Sanitation Data'!$I$30,0,10*ROW('Sanitation Data'!I9))="","",OFFSET('Sanitation Data'!$I$30,0,10*ROW('Sanitation Data'!I9)))</f>
        <v/>
      </c>
      <c r="DM15" s="187" t="str">
        <f ca="1">+IF(OFFSET('Sanitation Data'!$I$31,0,10*ROW('Sanitation Data'!I9))="","",OFFSET('Sanitation Data'!$I$31,0,10*ROW('Sanitation Data'!I9)))</f>
        <v/>
      </c>
      <c r="DN15" s="187" t="str">
        <f ca="1">+IF(OFFSET('Sanitation Data'!$I$32,0,10*ROW('Sanitation Data'!I9))="","",OFFSET('Sanitation Data'!$I$32,0,10*ROW('Sanitation Data'!I9)))</f>
        <v/>
      </c>
      <c r="DO15" s="187" t="str">
        <f ca="1">+IF(OFFSET('Hygiene Data'!$D$11,0,10*ROW('Hygiene Data'!D9))="","",OFFSET('Hygiene Data'!$D$11,0,10*ROW('Hygiene Data'!D9)))</f>
        <v/>
      </c>
      <c r="DP15" s="187" t="str">
        <f ca="1">+IF(OFFSET('Hygiene Data'!$D$12,0,10*ROW('Hygiene Data'!D9))="","",OFFSET('Hygiene Data'!$D$12,0,10*ROW('Hygiene Data'!D9)))</f>
        <v/>
      </c>
      <c r="DQ15" s="187" t="str">
        <f ca="1">+IF(OFFSET('Hygiene Data'!$D$13,0,10*ROW('Hygiene Data'!D9))="","",OFFSET('Hygiene Data'!$D$13,0,10*ROW('Hygiene Data'!D9)))</f>
        <v/>
      </c>
      <c r="DR15" s="187" t="str">
        <f ca="1">+IF(OFFSET('Hygiene Data'!$E$11,0,10*ROW('Hygiene Data'!E9))="","",OFFSET('Hygiene Data'!$E$11,0,10*ROW('Hygiene Data'!E9)))</f>
        <v/>
      </c>
      <c r="DS15" s="187" t="str">
        <f ca="1">+IF(OFFSET('Hygiene Data'!$E$12,0,10*ROW('Hygiene Data'!E9))="","",OFFSET('Hygiene Data'!$E$12,0,10*ROW('Hygiene Data'!E9)))</f>
        <v/>
      </c>
      <c r="DT15" s="187" t="str">
        <f ca="1">+IF(OFFSET('Hygiene Data'!$E$13,0,10*ROW('Hygiene Data'!E9))="","",OFFSET('Hygiene Data'!$E$13,0,10*ROW('Hygiene Data'!E9)))</f>
        <v/>
      </c>
      <c r="DU15" s="187" t="str">
        <f ca="1">+IF(OFFSET('Hygiene Data'!$F$11,0,10*ROW('Hygiene Data'!F9))="","",OFFSET('Hygiene Data'!$F$11,0,10*ROW('Hygiene Data'!F9)))</f>
        <v/>
      </c>
      <c r="DV15" s="187" t="str">
        <f ca="1">+IF(OFFSET('Hygiene Data'!$F$12,0,10*ROW('Hygiene Data'!F9))="","",OFFSET('Hygiene Data'!$F$12,0,10*ROW('Hygiene Data'!F9)))</f>
        <v/>
      </c>
      <c r="DW15" s="187" t="str">
        <f ca="1">+IF(OFFSET('Hygiene Data'!$F$13,0,10*ROW('Hygiene Data'!F9))="","",OFFSET('Hygiene Data'!$F$13,0,10*ROW('Hygiene Data'!F9)))</f>
        <v/>
      </c>
      <c r="DX15" s="187" t="str">
        <f ca="1">+IF(OFFSET('Hygiene Data'!$G$11,0,10*ROW('Hygiene Data'!G9))="","",OFFSET('Hygiene Data'!$G$11,0,10*ROW('Hygiene Data'!G9)))</f>
        <v/>
      </c>
      <c r="DY15" s="187" t="str">
        <f ca="1">+IF(OFFSET('Hygiene Data'!$G$12,0,10*ROW('Hygiene Data'!G9))="","",OFFSET('Hygiene Data'!$G$12,0,10*ROW('Hygiene Data'!G9)))</f>
        <v/>
      </c>
      <c r="DZ15" s="187" t="str">
        <f ca="1">+IF(OFFSET('Hygiene Data'!$G$13,0,10*ROW('Hygiene Data'!G9))="","",OFFSET('Hygiene Data'!$G$13,0,10*ROW('Hygiene Data'!G9)))</f>
        <v/>
      </c>
      <c r="EA15" s="187" t="str">
        <f ca="1">+IF(OFFSET('Hygiene Data'!$H$11,0,10*ROW('Hygiene Data'!H9))="","",OFFSET('Hygiene Data'!$H$11,0,10*ROW('Hygiene Data'!H9)))</f>
        <v/>
      </c>
      <c r="EB15" s="187" t="str">
        <f ca="1">+IF(OFFSET('Hygiene Data'!$H$12,0,10*ROW('Hygiene Data'!H9))="","",OFFSET('Hygiene Data'!$H$12,0,10*ROW('Hygiene Data'!H9)))</f>
        <v/>
      </c>
      <c r="EC15" s="187" t="str">
        <f ca="1">+IF(OFFSET('Hygiene Data'!$H$13,0,10*ROW('Hygiene Data'!H9))="","",OFFSET('Hygiene Data'!$H$13,0,10*ROW('Hygiene Data'!H9)))</f>
        <v/>
      </c>
      <c r="ED15" s="187" t="str">
        <f ca="1">+IF(OFFSET('Hygiene Data'!$I$11,0,10*ROW('Hygiene Data'!I9))="","",OFFSET('Hygiene Data'!$I$11,0,10*ROW('Hygiene Data'!I9)))</f>
        <v/>
      </c>
      <c r="EE15" s="187" t="str">
        <f ca="1">+IF(OFFSET('Hygiene Data'!$I$12,0,10*ROW('Hygiene Data'!I9))="","",OFFSET('Hygiene Data'!$I$12,0,10*ROW('Hygiene Data'!I9)))</f>
        <v/>
      </c>
      <c r="EF15" s="187" t="str">
        <f ca="1">+IF(OFFSET('Hygiene Data'!$I$13,0,10*ROW('Hygiene Data'!I9))="","",OFFSET('Hygiene Data'!$I$13,0,10*ROW('Hygiene Data'!I9)))</f>
        <v/>
      </c>
    </row>
    <row r="16" spans="1:136" x14ac:dyDescent="0.2">
      <c r="A16" s="270" t="str">
        <f ca="1">+IF(OFFSET('Water Data'!$B$2,0,10*ROW('Water Data'!E10))="","",OFFSET('Water Data'!$B$2,0,10*ROW('Water Data'!E10)))</f>
        <v/>
      </c>
      <c r="B16" s="270" t="str">
        <f ca="1">IF(OFFSET('Water Data'!$C$2,0,10*ROW('Water Data'!F10))="","",IF(OFFSET('Water Data'!$C$2,0,10*ROW('Water Data'!F10))="Census",Key!$I$111,IF(OFFSET('Water Data'!$C$2,0,10*ROW('Water Data'!F10))="Survey with microdata",Key!$I$113,IF(OFFSET('Water Data'!$C$2,0,10*ROW('Water Data'!F10))="Survey",Key!$I$110,IF(OFFSET('Water Data'!$C$2,0,10*ROW('Water Data'!F10))="Admin",Key!$I$114,IF(OFFSET('Water Data'!$C$2,0,10*ROW('Water Data'!F10))="Other",Key!$I$112,IF(OFFSET('Water Data'!$C$2,0,10*ROW('Water Data'!F10))="EMIS",Key!$I$109)))))))</f>
        <v/>
      </c>
      <c r="C16" s="297" t="str">
        <f t="shared" ca="1" si="0"/>
        <v/>
      </c>
      <c r="D16" s="298" t="e">
        <f ca="1">+IF(AND(ISTEXT(OFFSET('Water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298" t="e">
        <f ca="1">+IF(AND(ISTEXT(OFFSET('Water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298" t="e">
        <f ca="1">+IF(AND(ISTEXT(OFFSET('Water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298" t="e">
        <f ca="1">+IF(AND(ISTEXT(OFFSET('Water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298" t="e">
        <f ca="1">+IF(AND(ISTEXT(OFFSET('Water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298" t="e">
        <f ca="1">+IF(AND(ISTEXT(OFFSET('Water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298" t="e">
        <f ca="1">+IF(AND(ISTEXT(OFFSET('Water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298" t="e">
        <f ca="1">+IF(AND(ISTEXT(OFFSET('Water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298" t="e">
        <f ca="1">+IF(AND(ISTEXT(OFFSET('Water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298" t="e">
        <f ca="1">+IF(AND(ISTEXT(OFFSET('Water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298" t="e">
        <f ca="1">+IF(AND(ISTEXT(OFFSET('Water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298" t="e">
        <f ca="1">+IF(AND(ISTEXT(OFFSET('Water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298" t="e">
        <f ca="1">+IF(AND(ISTEXT(OFFSET('Water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298" t="e">
        <f ca="1">+IF(AND(ISTEXT(OFFSET('Water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298" t="e">
        <f ca="1">+IF(AND(ISTEXT(OFFSET('Water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298" t="e">
        <f ca="1">+IF(AND(ISTEXT(OFFSET('Water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298" t="e">
        <f ca="1">+IF(AND(ISTEXT(OFFSET('Water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298" t="e">
        <f ca="1">+IF(AND(ISTEXT(OFFSET('Water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299" t="e">
        <f ca="1">+IF(AND(ISTEXT(OFFSET('Sanitation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299" t="e">
        <f ca="1">+IF(AND(ISTEXT(OFFSET('Sanitation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299" t="e">
        <f ca="1">+IF(AND(ISTEXT(OFFSET('Sanitation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299" t="e">
        <f ca="1">+IF(AND(ISTEXT(OFFSET('Sanitation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299" t="e">
        <f ca="1">+IF(AND(ISTEXT(OFFSET('Sanitation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299" t="e">
        <f ca="1">+IF(AND(ISTEXT(OFFSET('Sanitation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299" t="e">
        <f ca="1">+IF(AND(ISTEXT(OFFSET('Sanitation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299" t="e">
        <f ca="1">+IF(AND(ISTEXT(OFFSET('Sanitation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299" t="e">
        <f ca="1">+IF(AND(ISTEXT(OFFSET('Sanitation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299" t="e">
        <f ca="1">+IF(AND(ISTEXT(OFFSET('Sanitation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299" t="e">
        <f ca="1">+IF(AND(ISTEXT(OFFSET('Sanitation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299" t="e">
        <f ca="1">+IF(AND(ISTEXT(OFFSET('Sanitation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299" t="e">
        <f ca="1">+IF(AND(ISTEXT(OFFSET('Sanitation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299" t="e">
        <f ca="1">+IF(AND(ISTEXT(OFFSET('Sanitation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299" t="e">
        <f ca="1">+IF(AND(ISTEXT(OFFSET('Sanitation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299" t="e">
        <f ca="1">+IF(AND(ISTEXT(OFFSET('Sanitation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299" t="e">
        <f ca="1">+IF(AND(ISTEXT(OFFSET('Sanitation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299" t="e">
        <f ca="1">+IF(AND(ISTEXT(OFFSET('Sanitation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299" t="e">
        <f ca="1">+IF(AND(ISTEXT(OFFSET('Sanitation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299" t="e">
        <f ca="1">+IF(AND(ISTEXT(OFFSET('Sanitation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299" t="e">
        <f ca="1">+IF(AND(ISTEXT(OFFSET('Sanitation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299" t="e">
        <f ca="1">+IF(AND(ISTEXT(OFFSET('Sanitation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299" t="e">
        <f ca="1">+IF(AND(ISTEXT(OFFSET('Sanitation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299" t="e">
        <f ca="1">+IF(AND(ISTEXT(OFFSET('Sanitation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299" t="e">
        <f ca="1">+IF(AND(ISTEXT(OFFSET('Sanitation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299" t="e">
        <f ca="1">+IF(AND(ISTEXT(OFFSET('Sanitation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299" t="e">
        <f ca="1">+IF(AND(ISTEXT(OFFSET('Sanitation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299" t="e">
        <f ca="1">+IF(AND(ISTEXT(OFFSET('Sanitation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299" t="e">
        <f ca="1">+IF(AND(ISTEXT(OFFSET('Sanitation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299" t="e">
        <f ca="1">+IF(AND(ISTEXT(OFFSET('Sanitation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300" t="e">
        <f ca="1">+IF(AND(ISTEXT(OFFSET('Hygiene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368" t="e">
        <f ca="1">+IF(AND(ISTEXT(OFFSET('Hygiene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300" t="e">
        <f ca="1">+IF(AND(ISTEXT(OFFSET('Hygiene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300" t="e">
        <f ca="1">+IF(AND(ISTEXT(OFFSET('Hygiene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300" t="e">
        <f ca="1">+IF(AND(ISTEXT(OFFSET('Hygiene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300" t="e">
        <f ca="1">+IF(AND(ISTEXT(OFFSET('Hygiene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300" t="e">
        <f ca="1">+IF(AND(ISTEXT(OFFSET('Hygiene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300" t="e">
        <f ca="1">+IF(AND(ISTEXT(OFFSET('Hygiene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300" t="e">
        <f ca="1">+IF(AND(ISTEXT(OFFSET('Hygiene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300" t="e">
        <f ca="1">+IF(AND(ISTEXT(OFFSET('Hygiene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300" t="e">
        <f ca="1">+IF(AND(ISTEXT(OFFSET('Hygiene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300" t="e">
        <f ca="1">+IF(AND(ISTEXT(OFFSET('Hygiene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300" t="e">
        <f ca="1">+IF(AND(ISTEXT(OFFSET('Hygiene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300" t="e">
        <f ca="1">+IF(AND(ISTEXT(OFFSET('Hygiene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300" t="e">
        <f ca="1">+IF(AND(ISTEXT(OFFSET('Hygiene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300" t="e">
        <f ca="1">+IF(AND(ISTEXT(OFFSET('Hygiene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300" t="e">
        <f ca="1">+IF(AND(ISTEXT(OFFSET('Hygiene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300" t="e">
        <f ca="1">+IF(AND(ISTEXT(OFFSET('Hygiene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S16" s="187" t="str">
        <f ca="1">+IF(OFFSET('Water Data'!$D$27,0,10*ROW('Water Data'!D10))="","",OFFSET('Water Data'!$D$27,0,10*ROW('Water Data'!D10)))</f>
        <v/>
      </c>
      <c r="BT16" s="187" t="str">
        <f ca="1">+IF(OFFSET('Water Data'!$D$28,0,10*ROW('Water Data'!D10))="","",OFFSET('Water Data'!$D$28,0,10*ROW('Water Data'!D10)))</f>
        <v/>
      </c>
      <c r="BU16" s="187" t="str">
        <f ca="1">+IF(OFFSET('Water Data'!$D$29,0,10*ROW('Water Data'!D10))="","",OFFSET('Water Data'!$D$29,0,10*ROW('Water Data'!D10)))</f>
        <v/>
      </c>
      <c r="BV16" s="187" t="str">
        <f ca="1">+IF(OFFSET('Water Data'!$E$27,0,10*ROW('Water Data'!E10))="","",OFFSET('Water Data'!$E$27,0,10*ROW('Water Data'!E10)))</f>
        <v/>
      </c>
      <c r="BW16" s="187" t="str">
        <f ca="1">+IF(OFFSET('Water Data'!$E$28,0,10*ROW('Water Data'!E10))="","",OFFSET('Water Data'!$E$28,0,10*ROW('Water Data'!E10)))</f>
        <v/>
      </c>
      <c r="BX16" s="187" t="str">
        <f ca="1">+IF(OFFSET('Water Data'!$E$29,0,10*ROW('Water Data'!E10))="","",OFFSET('Water Data'!$E$29,0,10*ROW('Water Data'!E10)))</f>
        <v/>
      </c>
      <c r="BY16" s="187" t="str">
        <f ca="1">+IF(OFFSET('Water Data'!$F$27,0,10*ROW('Water Data'!F10))="","",OFFSET('Water Data'!$F$27,0,10*ROW('Water Data'!F10)))</f>
        <v/>
      </c>
      <c r="BZ16" s="187" t="str">
        <f ca="1">+IF(OFFSET('Water Data'!$F$28,0,10*ROW('Water Data'!F10))="","",OFFSET('Water Data'!$F$28,0,10*ROW('Water Data'!F10)))</f>
        <v/>
      </c>
      <c r="CA16" s="187" t="str">
        <f ca="1">+IF(OFFSET('Water Data'!$F$29,0,10*ROW('Water Data'!F10))="","",OFFSET('Water Data'!$F$29,0,10*ROW('Water Data'!F10)))</f>
        <v/>
      </c>
      <c r="CB16" s="187" t="str">
        <f ca="1">+IF(OFFSET('Water Data'!$G$27,0,10*ROW('Water Data'!G10))="","",OFFSET('Water Data'!$G$27,0,10*ROW('Water Data'!G10)))</f>
        <v/>
      </c>
      <c r="CC16" s="187" t="str">
        <f ca="1">+IF(OFFSET('Water Data'!$G$28,0,10*ROW('Water Data'!G10))="","",OFFSET('Water Data'!$G$28,0,10*ROW('Water Data'!G10)))</f>
        <v/>
      </c>
      <c r="CD16" s="187" t="str">
        <f ca="1">+IF(OFFSET('Water Data'!$G$29,0,10*ROW('Water Data'!G10))="","",OFFSET('Water Data'!$G$29,0,10*ROW('Water Data'!G10)))</f>
        <v/>
      </c>
      <c r="CE16" s="187" t="str">
        <f ca="1">+IF(OFFSET('Water Data'!$H$27,0,10*ROW('Water Data'!H10))="","",OFFSET('Water Data'!$H$27,0,10*ROW('Water Data'!H10)))</f>
        <v/>
      </c>
      <c r="CF16" s="187" t="str">
        <f ca="1">+IF(OFFSET('Water Data'!$H$28,0,10*ROW('Water Data'!H10))="","",OFFSET('Water Data'!$H$28,0,10*ROW('Water Data'!H10)))</f>
        <v/>
      </c>
      <c r="CG16" s="187" t="str">
        <f ca="1">+IF(OFFSET('Water Data'!$H$29,0,10*ROW('Water Data'!H10))="","",OFFSET('Water Data'!$H$29,0,10*ROW('Water Data'!H10)))</f>
        <v/>
      </c>
      <c r="CH16" s="187" t="str">
        <f ca="1">+IF(OFFSET('Water Data'!$I$27,0,10*ROW('Water Data'!I10))="","",OFFSET('Water Data'!$I$27,0,10*ROW('Water Data'!I10)))</f>
        <v/>
      </c>
      <c r="CI16" s="187" t="str">
        <f ca="1">+IF(OFFSET('Water Data'!$I$28,0,10*ROW('Water Data'!I10))="","",OFFSET('Water Data'!$I$28,0,10*ROW('Water Data'!I10)))</f>
        <v/>
      </c>
      <c r="CJ16" s="187" t="str">
        <f ca="1">+IF(OFFSET('Water Data'!$I$29,0,10*ROW('Water Data'!I10))="","",OFFSET('Water Data'!$I$29,0,10*ROW('Water Data'!I10)))</f>
        <v/>
      </c>
      <c r="CK16" s="187" t="str">
        <f ca="1">+IF(OFFSET('Sanitation Data'!$D$28,0,10*ROW('Sanitation Data'!D10))="","",OFFSET('Sanitation Data'!$D$28,0,10*ROW('Sanitation Data'!D10)))</f>
        <v/>
      </c>
      <c r="CL16" s="187" t="str">
        <f ca="1">+IF(OFFSET('Sanitation Data'!$D$29,0,10*ROW('Sanitation Data'!D10))="","",OFFSET('Sanitation Data'!$D$29,0,10*ROW('Sanitation Data'!D10)))</f>
        <v/>
      </c>
      <c r="CM16" s="187" t="str">
        <f ca="1">+IF(OFFSET('Sanitation Data'!$D$30,0,10*ROW('Sanitation Data'!D10))="","",OFFSET('Sanitation Data'!$D$30,0,10*ROW('Sanitation Data'!D10)))</f>
        <v/>
      </c>
      <c r="CN16" s="187" t="str">
        <f ca="1">+IF(OFFSET('Sanitation Data'!$D$31,0,10*ROW('Sanitation Data'!D10))="","",OFFSET('Sanitation Data'!$D$31,0,10*ROW('Sanitation Data'!D10)))</f>
        <v/>
      </c>
      <c r="CO16" s="187" t="str">
        <f ca="1">+IF(OFFSET('Sanitation Data'!$D$32,0,10*ROW('Sanitation Data'!D10))="","",OFFSET('Sanitation Data'!$D$32,0,10*ROW('Sanitation Data'!D10)))</f>
        <v/>
      </c>
      <c r="CP16" s="187" t="str">
        <f ca="1">+IF(OFFSET('Sanitation Data'!$E$28,0,10*ROW('Sanitation Data'!E10))="","",OFFSET('Sanitation Data'!$E$28,0,10*ROW('Sanitation Data'!E10)))</f>
        <v/>
      </c>
      <c r="CQ16" s="187" t="str">
        <f ca="1">+IF(OFFSET('Sanitation Data'!$E$29,0,10*ROW('Sanitation Data'!E10))="","",OFFSET('Sanitation Data'!$E$29,0,10*ROW('Sanitation Data'!E10)))</f>
        <v/>
      </c>
      <c r="CR16" s="187" t="str">
        <f ca="1">+IF(OFFSET('Sanitation Data'!$E$30,0,10*ROW('Sanitation Data'!E10))="","",OFFSET('Sanitation Data'!$E$30,0,10*ROW('Sanitation Data'!E10)))</f>
        <v/>
      </c>
      <c r="CS16" s="187" t="str">
        <f ca="1">+IF(OFFSET('Sanitation Data'!$E$31,0,10*ROW('Sanitation Data'!E10))="","",OFFSET('Sanitation Data'!$E$31,0,10*ROW('Sanitation Data'!E10)))</f>
        <v/>
      </c>
      <c r="CT16" s="187" t="str">
        <f ca="1">+IF(OFFSET('Sanitation Data'!$E$32,0,10*ROW('Sanitation Data'!E10))="","",OFFSET('Sanitation Data'!$E$32,0,10*ROW('Sanitation Data'!E10)))</f>
        <v/>
      </c>
      <c r="CU16" s="187" t="str">
        <f ca="1">+IF(OFFSET('Sanitation Data'!$F$28,0,10*ROW('Sanitation Data'!F10))="","",OFFSET('Sanitation Data'!$F$28,0,10*ROW('Sanitation Data'!F10)))</f>
        <v/>
      </c>
      <c r="CV16" s="187" t="str">
        <f ca="1">+IF(OFFSET('Sanitation Data'!$F$29,0,10*ROW('Sanitation Data'!F10))="","",OFFSET('Sanitation Data'!$F$29,0,10*ROW('Sanitation Data'!F10)))</f>
        <v/>
      </c>
      <c r="CW16" s="187" t="str">
        <f ca="1">+IF(OFFSET('Sanitation Data'!$F$30,0,10*ROW('Sanitation Data'!F10))="","",OFFSET('Sanitation Data'!$F$30,0,10*ROW('Sanitation Data'!F10)))</f>
        <v/>
      </c>
      <c r="CX16" s="187" t="str">
        <f ca="1">+IF(OFFSET('Sanitation Data'!$F$31,0,10*ROW('Sanitation Data'!F10))="","",OFFSET('Sanitation Data'!$F$31,0,10*ROW('Sanitation Data'!F10)))</f>
        <v/>
      </c>
      <c r="CY16" s="187" t="str">
        <f ca="1">+IF(OFFSET('Sanitation Data'!$F$32,0,10*ROW('Sanitation Data'!F10))="","",OFFSET('Sanitation Data'!$F$32,0,10*ROW('Sanitation Data'!F10)))</f>
        <v/>
      </c>
      <c r="CZ16" s="187" t="str">
        <f ca="1">+IF(OFFSET('Sanitation Data'!$G$28,0,10*ROW('Sanitation Data'!G10))="","",OFFSET('Sanitation Data'!$G$28,0,10*ROW('Sanitation Data'!G10)))</f>
        <v/>
      </c>
      <c r="DA16" s="187" t="str">
        <f ca="1">+IF(OFFSET('Sanitation Data'!$G$29,0,10*ROW('Sanitation Data'!G10))="","",OFFSET('Sanitation Data'!$G$29,0,10*ROW('Sanitation Data'!G10)))</f>
        <v/>
      </c>
      <c r="DB16" s="187" t="str">
        <f ca="1">+IF(OFFSET('Sanitation Data'!$G$30,0,10*ROW('Sanitation Data'!G10))="","",OFFSET('Sanitation Data'!$G$30,0,10*ROW('Sanitation Data'!G10)))</f>
        <v/>
      </c>
      <c r="DC16" s="187" t="str">
        <f ca="1">+IF(OFFSET('Sanitation Data'!$G$31,0,10*ROW('Sanitation Data'!G10))="","",OFFSET('Sanitation Data'!$G$31,0,10*ROW('Sanitation Data'!G10)))</f>
        <v/>
      </c>
      <c r="DD16" s="187" t="str">
        <f ca="1">+IF(OFFSET('Sanitation Data'!$G$32,0,10*ROW('Sanitation Data'!G10))="","",OFFSET('Sanitation Data'!$G$32,0,10*ROW('Sanitation Data'!G10)))</f>
        <v/>
      </c>
      <c r="DE16" s="187" t="str">
        <f ca="1">+IF(OFFSET('Sanitation Data'!$H$28,0,10*ROW('Sanitation Data'!H10))="","",OFFSET('Sanitation Data'!$H$28,0,10*ROW('Sanitation Data'!H10)))</f>
        <v/>
      </c>
      <c r="DF16" s="187" t="str">
        <f ca="1">+IF(OFFSET('Sanitation Data'!$H$29,0,10*ROW('Sanitation Data'!H10))="","",OFFSET('Sanitation Data'!$H$29,0,10*ROW('Sanitation Data'!H10)))</f>
        <v/>
      </c>
      <c r="DG16" s="187" t="str">
        <f ca="1">+IF(OFFSET('Sanitation Data'!$H$30,0,10*ROW('Sanitation Data'!H10))="","",OFFSET('Sanitation Data'!$H$30,0,10*ROW('Sanitation Data'!H10)))</f>
        <v/>
      </c>
      <c r="DH16" s="187" t="str">
        <f ca="1">+IF(OFFSET('Sanitation Data'!$H$31,0,10*ROW('Sanitation Data'!H10))="","",OFFSET('Sanitation Data'!$H$31,0,10*ROW('Sanitation Data'!H10)))</f>
        <v/>
      </c>
      <c r="DI16" s="187" t="str">
        <f ca="1">+IF(OFFSET('Sanitation Data'!$H$32,0,10*ROW('Sanitation Data'!H10))="","",OFFSET('Sanitation Data'!$H$32,0,10*ROW('Sanitation Data'!H10)))</f>
        <v/>
      </c>
      <c r="DJ16" s="187" t="str">
        <f ca="1">+IF(OFFSET('Sanitation Data'!$I$28,0,10*ROW('Sanitation Data'!I10))="","",OFFSET('Sanitation Data'!$I$28,0,10*ROW('Sanitation Data'!I10)))</f>
        <v/>
      </c>
      <c r="DK16" s="187" t="str">
        <f ca="1">+IF(OFFSET('Sanitation Data'!$I$29,0,10*ROW('Sanitation Data'!I10))="","",OFFSET('Sanitation Data'!$I$29,0,10*ROW('Sanitation Data'!I10)))</f>
        <v/>
      </c>
      <c r="DL16" s="187" t="str">
        <f ca="1">+IF(OFFSET('Sanitation Data'!$I$30,0,10*ROW('Sanitation Data'!I10))="","",OFFSET('Sanitation Data'!$I$30,0,10*ROW('Sanitation Data'!I10)))</f>
        <v/>
      </c>
      <c r="DM16" s="187" t="str">
        <f ca="1">+IF(OFFSET('Sanitation Data'!$I$31,0,10*ROW('Sanitation Data'!I10))="","",OFFSET('Sanitation Data'!$I$31,0,10*ROW('Sanitation Data'!I10)))</f>
        <v/>
      </c>
      <c r="DN16" s="187" t="str">
        <f ca="1">+IF(OFFSET('Sanitation Data'!$I$32,0,10*ROW('Sanitation Data'!I10))="","",OFFSET('Sanitation Data'!$I$32,0,10*ROW('Sanitation Data'!I10)))</f>
        <v/>
      </c>
      <c r="DO16" s="187" t="str">
        <f ca="1">+IF(OFFSET('Hygiene Data'!$D$11,0,10*ROW('Hygiene Data'!D10))="","",OFFSET('Hygiene Data'!$D$11,0,10*ROW('Hygiene Data'!D10)))</f>
        <v/>
      </c>
      <c r="DP16" s="187" t="str">
        <f ca="1">+IF(OFFSET('Hygiene Data'!$D$12,0,10*ROW('Hygiene Data'!D10))="","",OFFSET('Hygiene Data'!$D$12,0,10*ROW('Hygiene Data'!D10)))</f>
        <v/>
      </c>
      <c r="DQ16" s="187" t="str">
        <f ca="1">+IF(OFFSET('Hygiene Data'!$D$13,0,10*ROW('Hygiene Data'!D10))="","",OFFSET('Hygiene Data'!$D$13,0,10*ROW('Hygiene Data'!D10)))</f>
        <v/>
      </c>
      <c r="DR16" s="187" t="str">
        <f ca="1">+IF(OFFSET('Hygiene Data'!$E$11,0,10*ROW('Hygiene Data'!E10))="","",OFFSET('Hygiene Data'!$E$11,0,10*ROW('Hygiene Data'!E10)))</f>
        <v/>
      </c>
      <c r="DS16" s="187" t="str">
        <f ca="1">+IF(OFFSET('Hygiene Data'!$E$12,0,10*ROW('Hygiene Data'!E10))="","",OFFSET('Hygiene Data'!$E$12,0,10*ROW('Hygiene Data'!E10)))</f>
        <v/>
      </c>
      <c r="DT16" s="187" t="str">
        <f ca="1">+IF(OFFSET('Hygiene Data'!$E$13,0,10*ROW('Hygiene Data'!E10))="","",OFFSET('Hygiene Data'!$E$13,0,10*ROW('Hygiene Data'!E10)))</f>
        <v/>
      </c>
      <c r="DU16" s="187" t="str">
        <f ca="1">+IF(OFFSET('Hygiene Data'!$F$11,0,10*ROW('Hygiene Data'!F10))="","",OFFSET('Hygiene Data'!$F$11,0,10*ROW('Hygiene Data'!F10)))</f>
        <v/>
      </c>
      <c r="DV16" s="187" t="str">
        <f ca="1">+IF(OFFSET('Hygiene Data'!$F$12,0,10*ROW('Hygiene Data'!F10))="","",OFFSET('Hygiene Data'!$F$12,0,10*ROW('Hygiene Data'!F10)))</f>
        <v/>
      </c>
      <c r="DW16" s="187" t="str">
        <f ca="1">+IF(OFFSET('Hygiene Data'!$F$13,0,10*ROW('Hygiene Data'!F10))="","",OFFSET('Hygiene Data'!$F$13,0,10*ROW('Hygiene Data'!F10)))</f>
        <v/>
      </c>
      <c r="DX16" s="187" t="str">
        <f ca="1">+IF(OFFSET('Hygiene Data'!$G$11,0,10*ROW('Hygiene Data'!G10))="","",OFFSET('Hygiene Data'!$G$11,0,10*ROW('Hygiene Data'!G10)))</f>
        <v/>
      </c>
      <c r="DY16" s="187" t="str">
        <f ca="1">+IF(OFFSET('Hygiene Data'!$G$12,0,10*ROW('Hygiene Data'!G10))="","",OFFSET('Hygiene Data'!$G$12,0,10*ROW('Hygiene Data'!G10)))</f>
        <v/>
      </c>
      <c r="DZ16" s="187" t="str">
        <f ca="1">+IF(OFFSET('Hygiene Data'!$G$13,0,10*ROW('Hygiene Data'!G10))="","",OFFSET('Hygiene Data'!$G$13,0,10*ROW('Hygiene Data'!G10)))</f>
        <v/>
      </c>
      <c r="EA16" s="187" t="str">
        <f ca="1">+IF(OFFSET('Hygiene Data'!$H$11,0,10*ROW('Hygiene Data'!H10))="","",OFFSET('Hygiene Data'!$H$11,0,10*ROW('Hygiene Data'!H10)))</f>
        <v/>
      </c>
      <c r="EB16" s="187" t="str">
        <f ca="1">+IF(OFFSET('Hygiene Data'!$H$12,0,10*ROW('Hygiene Data'!H10))="","",OFFSET('Hygiene Data'!$H$12,0,10*ROW('Hygiene Data'!H10)))</f>
        <v/>
      </c>
      <c r="EC16" s="187" t="str">
        <f ca="1">+IF(OFFSET('Hygiene Data'!$H$13,0,10*ROW('Hygiene Data'!H10))="","",OFFSET('Hygiene Data'!$H$13,0,10*ROW('Hygiene Data'!H10)))</f>
        <v/>
      </c>
      <c r="ED16" s="187" t="str">
        <f ca="1">+IF(OFFSET('Hygiene Data'!$I$11,0,10*ROW('Hygiene Data'!I10))="","",OFFSET('Hygiene Data'!$I$11,0,10*ROW('Hygiene Data'!I10)))</f>
        <v/>
      </c>
      <c r="EE16" s="187" t="str">
        <f ca="1">+IF(OFFSET('Hygiene Data'!$I$12,0,10*ROW('Hygiene Data'!I10))="","",OFFSET('Hygiene Data'!$I$12,0,10*ROW('Hygiene Data'!I10)))</f>
        <v/>
      </c>
      <c r="EF16" s="187" t="str">
        <f ca="1">+IF(OFFSET('Hygiene Data'!$I$13,0,10*ROW('Hygiene Data'!I10))="","",OFFSET('Hygiene Data'!$I$13,0,10*ROW('Hygiene Data'!I10)))</f>
        <v/>
      </c>
    </row>
    <row r="17" spans="1:136" x14ac:dyDescent="0.2">
      <c r="A17" s="270" t="str">
        <f ca="1">+IF(OFFSET('Water Data'!$B$2,0,10*ROW('Water Data'!E11))="","",OFFSET('Water Data'!$B$2,0,10*ROW('Water Data'!E11)))</f>
        <v/>
      </c>
      <c r="B17" s="270" t="str">
        <f ca="1">IF(OFFSET('Water Data'!$C$2,0,10*ROW('Water Data'!F11))="","",IF(OFFSET('Water Data'!$C$2,0,10*ROW('Water Data'!F11))="Census",Key!$I$111,IF(OFFSET('Water Data'!$C$2,0,10*ROW('Water Data'!F11))="Survey with microdata",Key!$I$113,IF(OFFSET('Water Data'!$C$2,0,10*ROW('Water Data'!F11))="Survey",Key!$I$110,IF(OFFSET('Water Data'!$C$2,0,10*ROW('Water Data'!F11))="Admin",Key!$I$114,IF(OFFSET('Water Data'!$C$2,0,10*ROW('Water Data'!F11))="Other",Key!$I$112,IF(OFFSET('Water Data'!$C$2,0,10*ROW('Water Data'!F11))="EMIS",Key!$I$109)))))))</f>
        <v/>
      </c>
      <c r="C17" s="297" t="str">
        <f t="shared" ca="1" si="0"/>
        <v/>
      </c>
      <c r="D17" s="298" t="e">
        <f ca="1">+IF(AND(ISTEXT(OFFSET('Water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298" t="e">
        <f ca="1">+IF(AND(ISTEXT(OFFSET('Water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298" t="e">
        <f ca="1">+IF(AND(ISTEXT(OFFSET('Water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298" t="e">
        <f ca="1">+IF(AND(ISTEXT(OFFSET('Water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298" t="e">
        <f ca="1">+IF(AND(ISTEXT(OFFSET('Water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298" t="e">
        <f ca="1">+IF(AND(ISTEXT(OFFSET('Water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298" t="e">
        <f ca="1">+IF(AND(ISTEXT(OFFSET('Water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298" t="e">
        <f ca="1">+IF(AND(ISTEXT(OFFSET('Water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298" t="e">
        <f ca="1">+IF(AND(ISTEXT(OFFSET('Water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298" t="e">
        <f ca="1">+IF(AND(ISTEXT(OFFSET('Water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298" t="e">
        <f ca="1">+IF(AND(ISTEXT(OFFSET('Water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298" t="e">
        <f ca="1">+IF(AND(ISTEXT(OFFSET('Water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298" t="e">
        <f ca="1">+IF(AND(ISTEXT(OFFSET('Water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298" t="e">
        <f ca="1">+IF(AND(ISTEXT(OFFSET('Water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298" t="e">
        <f ca="1">+IF(AND(ISTEXT(OFFSET('Water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298" t="e">
        <f ca="1">+IF(AND(ISTEXT(OFFSET('Water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298" t="e">
        <f ca="1">+IF(AND(ISTEXT(OFFSET('Water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298" t="e">
        <f ca="1">+IF(AND(ISTEXT(OFFSET('Water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299" t="e">
        <f ca="1">+IF(AND(ISTEXT(OFFSET('Sanitation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299" t="e">
        <f ca="1">+IF(AND(ISTEXT(OFFSET('Sanitation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299" t="e">
        <f ca="1">+IF(AND(ISTEXT(OFFSET('Sanitation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299" t="e">
        <f ca="1">+IF(AND(ISTEXT(OFFSET('Sanitation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299" t="e">
        <f ca="1">+IF(AND(ISTEXT(OFFSET('Sanitation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299" t="e">
        <f ca="1">+IF(AND(ISTEXT(OFFSET('Sanitation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299" t="e">
        <f ca="1">+IF(AND(ISTEXT(OFFSET('Sanitation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299" t="e">
        <f ca="1">+IF(AND(ISTEXT(OFFSET('Sanitation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299" t="e">
        <f ca="1">+IF(AND(ISTEXT(OFFSET('Sanitation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299" t="e">
        <f ca="1">+IF(AND(ISTEXT(OFFSET('Sanitation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299" t="e">
        <f ca="1">+IF(AND(ISTEXT(OFFSET('Sanitation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299" t="e">
        <f ca="1">+IF(AND(ISTEXT(OFFSET('Sanitation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299" t="e">
        <f ca="1">+IF(AND(ISTEXT(OFFSET('Sanitation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299" t="e">
        <f ca="1">+IF(AND(ISTEXT(OFFSET('Sanitation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299" t="e">
        <f ca="1">+IF(AND(ISTEXT(OFFSET('Sanitation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299" t="e">
        <f ca="1">+IF(AND(ISTEXT(OFFSET('Sanitation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299" t="e">
        <f ca="1">+IF(AND(ISTEXT(OFFSET('Sanitation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299" t="e">
        <f ca="1">+IF(AND(ISTEXT(OFFSET('Sanitation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299" t="e">
        <f ca="1">+IF(AND(ISTEXT(OFFSET('Sanitation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299" t="e">
        <f ca="1">+IF(AND(ISTEXT(OFFSET('Sanitation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299" t="e">
        <f ca="1">+IF(AND(ISTEXT(OFFSET('Sanitation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299" t="e">
        <f ca="1">+IF(AND(ISTEXT(OFFSET('Sanitation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299" t="e">
        <f ca="1">+IF(AND(ISTEXT(OFFSET('Sanitation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299" t="e">
        <f ca="1">+IF(AND(ISTEXT(OFFSET('Sanitation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299" t="e">
        <f ca="1">+IF(AND(ISTEXT(OFFSET('Sanitation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299" t="e">
        <f ca="1">+IF(AND(ISTEXT(OFFSET('Sanitation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299" t="e">
        <f ca="1">+IF(AND(ISTEXT(OFFSET('Sanitation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299" t="e">
        <f ca="1">+IF(AND(ISTEXT(OFFSET('Sanitation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299" t="e">
        <f ca="1">+IF(AND(ISTEXT(OFFSET('Sanitation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299" t="e">
        <f ca="1">+IF(AND(ISTEXT(OFFSET('Sanitation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300" t="e">
        <f ca="1">+IF(AND(ISTEXT(OFFSET('Hygiene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368" t="e">
        <f ca="1">+IF(AND(ISTEXT(OFFSET('Hygiene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300" t="e">
        <f ca="1">+IF(AND(ISTEXT(OFFSET('Hygiene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300" t="e">
        <f ca="1">+IF(AND(ISTEXT(OFFSET('Hygiene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300" t="e">
        <f ca="1">+IF(AND(ISTEXT(OFFSET('Hygiene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300" t="e">
        <f ca="1">+IF(AND(ISTEXT(OFFSET('Hygiene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300" t="e">
        <f ca="1">+IF(AND(ISTEXT(OFFSET('Hygiene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300" t="e">
        <f ca="1">+IF(AND(ISTEXT(OFFSET('Hygiene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300" t="e">
        <f ca="1">+IF(AND(ISTEXT(OFFSET('Hygiene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300" t="e">
        <f ca="1">+IF(AND(ISTEXT(OFFSET('Hygiene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300" t="e">
        <f ca="1">+IF(AND(ISTEXT(OFFSET('Hygiene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300" t="e">
        <f ca="1">+IF(AND(ISTEXT(OFFSET('Hygiene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300" t="e">
        <f ca="1">+IF(AND(ISTEXT(OFFSET('Hygiene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300" t="e">
        <f ca="1">+IF(AND(ISTEXT(OFFSET('Hygiene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300" t="e">
        <f ca="1">+IF(AND(ISTEXT(OFFSET('Hygiene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300" t="e">
        <f ca="1">+IF(AND(ISTEXT(OFFSET('Hygiene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300" t="e">
        <f ca="1">+IF(AND(ISTEXT(OFFSET('Hygiene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300" t="e">
        <f ca="1">+IF(AND(ISTEXT(OFFSET('Hygiene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S17" s="187" t="str">
        <f ca="1">+IF(OFFSET('Water Data'!$D$27,0,10*ROW('Water Data'!D11))="","",OFFSET('Water Data'!$D$27,0,10*ROW('Water Data'!D11)))</f>
        <v/>
      </c>
      <c r="BT17" s="187" t="str">
        <f ca="1">+IF(OFFSET('Water Data'!$D$28,0,10*ROW('Water Data'!D11))="","",OFFSET('Water Data'!$D$28,0,10*ROW('Water Data'!D11)))</f>
        <v/>
      </c>
      <c r="BU17" s="187" t="str">
        <f ca="1">+IF(OFFSET('Water Data'!$D$29,0,10*ROW('Water Data'!D11))="","",OFFSET('Water Data'!$D$29,0,10*ROW('Water Data'!D11)))</f>
        <v/>
      </c>
      <c r="BV17" s="187" t="str">
        <f ca="1">+IF(OFFSET('Water Data'!$E$27,0,10*ROW('Water Data'!E11))="","",OFFSET('Water Data'!$E$27,0,10*ROW('Water Data'!E11)))</f>
        <v/>
      </c>
      <c r="BW17" s="187" t="str">
        <f ca="1">+IF(OFFSET('Water Data'!$E$28,0,10*ROW('Water Data'!E11))="","",OFFSET('Water Data'!$E$28,0,10*ROW('Water Data'!E11)))</f>
        <v/>
      </c>
      <c r="BX17" s="187" t="str">
        <f ca="1">+IF(OFFSET('Water Data'!$E$29,0,10*ROW('Water Data'!E11))="","",OFFSET('Water Data'!$E$29,0,10*ROW('Water Data'!E11)))</f>
        <v/>
      </c>
      <c r="BY17" s="187" t="str">
        <f ca="1">+IF(OFFSET('Water Data'!$F$27,0,10*ROW('Water Data'!F11))="","",OFFSET('Water Data'!$F$27,0,10*ROW('Water Data'!F11)))</f>
        <v/>
      </c>
      <c r="BZ17" s="187" t="str">
        <f ca="1">+IF(OFFSET('Water Data'!$F$28,0,10*ROW('Water Data'!F11))="","",OFFSET('Water Data'!$F$28,0,10*ROW('Water Data'!F11)))</f>
        <v/>
      </c>
      <c r="CA17" s="187" t="str">
        <f ca="1">+IF(OFFSET('Water Data'!$F$29,0,10*ROW('Water Data'!F11))="","",OFFSET('Water Data'!$F$29,0,10*ROW('Water Data'!F11)))</f>
        <v/>
      </c>
      <c r="CB17" s="187" t="str">
        <f ca="1">+IF(OFFSET('Water Data'!$G$27,0,10*ROW('Water Data'!G11))="","",OFFSET('Water Data'!$G$27,0,10*ROW('Water Data'!G11)))</f>
        <v/>
      </c>
      <c r="CC17" s="187" t="str">
        <f ca="1">+IF(OFFSET('Water Data'!$G$28,0,10*ROW('Water Data'!G11))="","",OFFSET('Water Data'!$G$28,0,10*ROW('Water Data'!G11)))</f>
        <v/>
      </c>
      <c r="CD17" s="187" t="str">
        <f ca="1">+IF(OFFSET('Water Data'!$G$29,0,10*ROW('Water Data'!G11))="","",OFFSET('Water Data'!$G$29,0,10*ROW('Water Data'!G11)))</f>
        <v/>
      </c>
      <c r="CE17" s="187" t="str">
        <f ca="1">+IF(OFFSET('Water Data'!$H$27,0,10*ROW('Water Data'!H11))="","",OFFSET('Water Data'!$H$27,0,10*ROW('Water Data'!H11)))</f>
        <v/>
      </c>
      <c r="CF17" s="187" t="str">
        <f ca="1">+IF(OFFSET('Water Data'!$H$28,0,10*ROW('Water Data'!H11))="","",OFFSET('Water Data'!$H$28,0,10*ROW('Water Data'!H11)))</f>
        <v/>
      </c>
      <c r="CG17" s="187" t="str">
        <f ca="1">+IF(OFFSET('Water Data'!$H$29,0,10*ROW('Water Data'!H11))="","",OFFSET('Water Data'!$H$29,0,10*ROW('Water Data'!H11)))</f>
        <v/>
      </c>
      <c r="CH17" s="187" t="str">
        <f ca="1">+IF(OFFSET('Water Data'!$I$27,0,10*ROW('Water Data'!I11))="","",OFFSET('Water Data'!$I$27,0,10*ROW('Water Data'!I11)))</f>
        <v/>
      </c>
      <c r="CI17" s="187" t="str">
        <f ca="1">+IF(OFFSET('Water Data'!$I$28,0,10*ROW('Water Data'!I11))="","",OFFSET('Water Data'!$I$28,0,10*ROW('Water Data'!I11)))</f>
        <v/>
      </c>
      <c r="CJ17" s="187" t="str">
        <f ca="1">+IF(OFFSET('Water Data'!$I$29,0,10*ROW('Water Data'!I11))="","",OFFSET('Water Data'!$I$29,0,10*ROW('Water Data'!I11)))</f>
        <v/>
      </c>
      <c r="CK17" s="187" t="str">
        <f ca="1">+IF(OFFSET('Sanitation Data'!$D$28,0,10*ROW('Sanitation Data'!D11))="","",OFFSET('Sanitation Data'!$D$28,0,10*ROW('Sanitation Data'!D11)))</f>
        <v/>
      </c>
      <c r="CL17" s="187" t="str">
        <f ca="1">+IF(OFFSET('Sanitation Data'!$D$29,0,10*ROW('Sanitation Data'!D11))="","",OFFSET('Sanitation Data'!$D$29,0,10*ROW('Sanitation Data'!D11)))</f>
        <v/>
      </c>
      <c r="CM17" s="187" t="str">
        <f ca="1">+IF(OFFSET('Sanitation Data'!$D$30,0,10*ROW('Sanitation Data'!D11))="","",OFFSET('Sanitation Data'!$D$30,0,10*ROW('Sanitation Data'!D11)))</f>
        <v/>
      </c>
      <c r="CN17" s="187" t="str">
        <f ca="1">+IF(OFFSET('Sanitation Data'!$D$31,0,10*ROW('Sanitation Data'!D11))="","",OFFSET('Sanitation Data'!$D$31,0,10*ROW('Sanitation Data'!D11)))</f>
        <v/>
      </c>
      <c r="CO17" s="187" t="str">
        <f ca="1">+IF(OFFSET('Sanitation Data'!$D$32,0,10*ROW('Sanitation Data'!D11))="","",OFFSET('Sanitation Data'!$D$32,0,10*ROW('Sanitation Data'!D11)))</f>
        <v/>
      </c>
      <c r="CP17" s="187" t="str">
        <f ca="1">+IF(OFFSET('Sanitation Data'!$E$28,0,10*ROW('Sanitation Data'!E11))="","",OFFSET('Sanitation Data'!$E$28,0,10*ROW('Sanitation Data'!E11)))</f>
        <v/>
      </c>
      <c r="CQ17" s="187" t="str">
        <f ca="1">+IF(OFFSET('Sanitation Data'!$E$29,0,10*ROW('Sanitation Data'!E11))="","",OFFSET('Sanitation Data'!$E$29,0,10*ROW('Sanitation Data'!E11)))</f>
        <v/>
      </c>
      <c r="CR17" s="187" t="str">
        <f ca="1">+IF(OFFSET('Sanitation Data'!$E$30,0,10*ROW('Sanitation Data'!E11))="","",OFFSET('Sanitation Data'!$E$30,0,10*ROW('Sanitation Data'!E11)))</f>
        <v/>
      </c>
      <c r="CS17" s="187" t="str">
        <f ca="1">+IF(OFFSET('Sanitation Data'!$E$31,0,10*ROW('Sanitation Data'!E11))="","",OFFSET('Sanitation Data'!$E$31,0,10*ROW('Sanitation Data'!E11)))</f>
        <v/>
      </c>
      <c r="CT17" s="187" t="str">
        <f ca="1">+IF(OFFSET('Sanitation Data'!$E$32,0,10*ROW('Sanitation Data'!E11))="","",OFFSET('Sanitation Data'!$E$32,0,10*ROW('Sanitation Data'!E11)))</f>
        <v/>
      </c>
      <c r="CU17" s="187" t="str">
        <f ca="1">+IF(OFFSET('Sanitation Data'!$F$28,0,10*ROW('Sanitation Data'!F11))="","",OFFSET('Sanitation Data'!$F$28,0,10*ROW('Sanitation Data'!F11)))</f>
        <v/>
      </c>
      <c r="CV17" s="187" t="str">
        <f ca="1">+IF(OFFSET('Sanitation Data'!$F$29,0,10*ROW('Sanitation Data'!F11))="","",OFFSET('Sanitation Data'!$F$29,0,10*ROW('Sanitation Data'!F11)))</f>
        <v/>
      </c>
      <c r="CW17" s="187" t="str">
        <f ca="1">+IF(OFFSET('Sanitation Data'!$F$30,0,10*ROW('Sanitation Data'!F11))="","",OFFSET('Sanitation Data'!$F$30,0,10*ROW('Sanitation Data'!F11)))</f>
        <v/>
      </c>
      <c r="CX17" s="187" t="str">
        <f ca="1">+IF(OFFSET('Sanitation Data'!$F$31,0,10*ROW('Sanitation Data'!F11))="","",OFFSET('Sanitation Data'!$F$31,0,10*ROW('Sanitation Data'!F11)))</f>
        <v/>
      </c>
      <c r="CY17" s="187" t="str">
        <f ca="1">+IF(OFFSET('Sanitation Data'!$F$32,0,10*ROW('Sanitation Data'!F11))="","",OFFSET('Sanitation Data'!$F$32,0,10*ROW('Sanitation Data'!F11)))</f>
        <v/>
      </c>
      <c r="CZ17" s="187" t="str">
        <f ca="1">+IF(OFFSET('Sanitation Data'!$G$28,0,10*ROW('Sanitation Data'!G11))="","",OFFSET('Sanitation Data'!$G$28,0,10*ROW('Sanitation Data'!G11)))</f>
        <v/>
      </c>
      <c r="DA17" s="187" t="str">
        <f ca="1">+IF(OFFSET('Sanitation Data'!$G$29,0,10*ROW('Sanitation Data'!G11))="","",OFFSET('Sanitation Data'!$G$29,0,10*ROW('Sanitation Data'!G11)))</f>
        <v/>
      </c>
      <c r="DB17" s="187" t="str">
        <f ca="1">+IF(OFFSET('Sanitation Data'!$G$30,0,10*ROW('Sanitation Data'!G11))="","",OFFSET('Sanitation Data'!$G$30,0,10*ROW('Sanitation Data'!G11)))</f>
        <v/>
      </c>
      <c r="DC17" s="187" t="str">
        <f ca="1">+IF(OFFSET('Sanitation Data'!$G$31,0,10*ROW('Sanitation Data'!G11))="","",OFFSET('Sanitation Data'!$G$31,0,10*ROW('Sanitation Data'!G11)))</f>
        <v/>
      </c>
      <c r="DD17" s="187" t="str">
        <f ca="1">+IF(OFFSET('Sanitation Data'!$G$32,0,10*ROW('Sanitation Data'!G11))="","",OFFSET('Sanitation Data'!$G$32,0,10*ROW('Sanitation Data'!G11)))</f>
        <v/>
      </c>
      <c r="DE17" s="187" t="str">
        <f ca="1">+IF(OFFSET('Sanitation Data'!$H$28,0,10*ROW('Sanitation Data'!H11))="","",OFFSET('Sanitation Data'!$H$28,0,10*ROW('Sanitation Data'!H11)))</f>
        <v/>
      </c>
      <c r="DF17" s="187" t="str">
        <f ca="1">+IF(OFFSET('Sanitation Data'!$H$29,0,10*ROW('Sanitation Data'!H11))="","",OFFSET('Sanitation Data'!$H$29,0,10*ROW('Sanitation Data'!H11)))</f>
        <v/>
      </c>
      <c r="DG17" s="187" t="str">
        <f ca="1">+IF(OFFSET('Sanitation Data'!$H$30,0,10*ROW('Sanitation Data'!H11))="","",OFFSET('Sanitation Data'!$H$30,0,10*ROW('Sanitation Data'!H11)))</f>
        <v/>
      </c>
      <c r="DH17" s="187" t="str">
        <f ca="1">+IF(OFFSET('Sanitation Data'!$H$31,0,10*ROW('Sanitation Data'!H11))="","",OFFSET('Sanitation Data'!$H$31,0,10*ROW('Sanitation Data'!H11)))</f>
        <v/>
      </c>
      <c r="DI17" s="187" t="str">
        <f ca="1">+IF(OFFSET('Sanitation Data'!$H$32,0,10*ROW('Sanitation Data'!H11))="","",OFFSET('Sanitation Data'!$H$32,0,10*ROW('Sanitation Data'!H11)))</f>
        <v/>
      </c>
      <c r="DJ17" s="187" t="str">
        <f ca="1">+IF(OFFSET('Sanitation Data'!$I$28,0,10*ROW('Sanitation Data'!I11))="","",OFFSET('Sanitation Data'!$I$28,0,10*ROW('Sanitation Data'!I11)))</f>
        <v/>
      </c>
      <c r="DK17" s="187" t="str">
        <f ca="1">+IF(OFFSET('Sanitation Data'!$I$29,0,10*ROW('Sanitation Data'!I11))="","",OFFSET('Sanitation Data'!$I$29,0,10*ROW('Sanitation Data'!I11)))</f>
        <v/>
      </c>
      <c r="DL17" s="187" t="str">
        <f ca="1">+IF(OFFSET('Sanitation Data'!$I$30,0,10*ROW('Sanitation Data'!I11))="","",OFFSET('Sanitation Data'!$I$30,0,10*ROW('Sanitation Data'!I11)))</f>
        <v/>
      </c>
      <c r="DM17" s="187" t="str">
        <f ca="1">+IF(OFFSET('Sanitation Data'!$I$31,0,10*ROW('Sanitation Data'!I11))="","",OFFSET('Sanitation Data'!$I$31,0,10*ROW('Sanitation Data'!I11)))</f>
        <v/>
      </c>
      <c r="DN17" s="187" t="str">
        <f ca="1">+IF(OFFSET('Sanitation Data'!$I$32,0,10*ROW('Sanitation Data'!I11))="","",OFFSET('Sanitation Data'!$I$32,0,10*ROW('Sanitation Data'!I11)))</f>
        <v/>
      </c>
      <c r="DO17" s="187" t="str">
        <f ca="1">+IF(OFFSET('Hygiene Data'!$D$11,0,10*ROW('Hygiene Data'!D11))="","",OFFSET('Hygiene Data'!$D$11,0,10*ROW('Hygiene Data'!D11)))</f>
        <v/>
      </c>
      <c r="DP17" s="187" t="str">
        <f ca="1">+IF(OFFSET('Hygiene Data'!$D$12,0,10*ROW('Hygiene Data'!D11))="","",OFFSET('Hygiene Data'!$D$12,0,10*ROW('Hygiene Data'!D11)))</f>
        <v/>
      </c>
      <c r="DQ17" s="187" t="str">
        <f ca="1">+IF(OFFSET('Hygiene Data'!$D$13,0,10*ROW('Hygiene Data'!D11))="","",OFFSET('Hygiene Data'!$D$13,0,10*ROW('Hygiene Data'!D11)))</f>
        <v/>
      </c>
      <c r="DR17" s="187" t="str">
        <f ca="1">+IF(OFFSET('Hygiene Data'!$E$11,0,10*ROW('Hygiene Data'!E11))="","",OFFSET('Hygiene Data'!$E$11,0,10*ROW('Hygiene Data'!E11)))</f>
        <v/>
      </c>
      <c r="DS17" s="187" t="str">
        <f ca="1">+IF(OFFSET('Hygiene Data'!$E$12,0,10*ROW('Hygiene Data'!E11))="","",OFFSET('Hygiene Data'!$E$12,0,10*ROW('Hygiene Data'!E11)))</f>
        <v/>
      </c>
      <c r="DT17" s="187" t="str">
        <f ca="1">+IF(OFFSET('Hygiene Data'!$E$13,0,10*ROW('Hygiene Data'!E11))="","",OFFSET('Hygiene Data'!$E$13,0,10*ROW('Hygiene Data'!E11)))</f>
        <v/>
      </c>
      <c r="DU17" s="187" t="str">
        <f ca="1">+IF(OFFSET('Hygiene Data'!$F$11,0,10*ROW('Hygiene Data'!F11))="","",OFFSET('Hygiene Data'!$F$11,0,10*ROW('Hygiene Data'!F11)))</f>
        <v/>
      </c>
      <c r="DV17" s="187" t="str">
        <f ca="1">+IF(OFFSET('Hygiene Data'!$F$12,0,10*ROW('Hygiene Data'!F11))="","",OFFSET('Hygiene Data'!$F$12,0,10*ROW('Hygiene Data'!F11)))</f>
        <v/>
      </c>
      <c r="DW17" s="187" t="str">
        <f ca="1">+IF(OFFSET('Hygiene Data'!$F$13,0,10*ROW('Hygiene Data'!F11))="","",OFFSET('Hygiene Data'!$F$13,0,10*ROW('Hygiene Data'!F11)))</f>
        <v/>
      </c>
      <c r="DX17" s="187" t="str">
        <f ca="1">+IF(OFFSET('Hygiene Data'!$G$11,0,10*ROW('Hygiene Data'!G11))="","",OFFSET('Hygiene Data'!$G$11,0,10*ROW('Hygiene Data'!G11)))</f>
        <v/>
      </c>
      <c r="DY17" s="187" t="str">
        <f ca="1">+IF(OFFSET('Hygiene Data'!$G$12,0,10*ROW('Hygiene Data'!G11))="","",OFFSET('Hygiene Data'!$G$12,0,10*ROW('Hygiene Data'!G11)))</f>
        <v/>
      </c>
      <c r="DZ17" s="187" t="str">
        <f ca="1">+IF(OFFSET('Hygiene Data'!$G$13,0,10*ROW('Hygiene Data'!G11))="","",OFFSET('Hygiene Data'!$G$13,0,10*ROW('Hygiene Data'!G11)))</f>
        <v/>
      </c>
      <c r="EA17" s="187" t="str">
        <f ca="1">+IF(OFFSET('Hygiene Data'!$H$11,0,10*ROW('Hygiene Data'!H11))="","",OFFSET('Hygiene Data'!$H$11,0,10*ROW('Hygiene Data'!H11)))</f>
        <v/>
      </c>
      <c r="EB17" s="187" t="str">
        <f ca="1">+IF(OFFSET('Hygiene Data'!$H$12,0,10*ROW('Hygiene Data'!H11))="","",OFFSET('Hygiene Data'!$H$12,0,10*ROW('Hygiene Data'!H11)))</f>
        <v/>
      </c>
      <c r="EC17" s="187" t="str">
        <f ca="1">+IF(OFFSET('Hygiene Data'!$H$13,0,10*ROW('Hygiene Data'!H11))="","",OFFSET('Hygiene Data'!$H$13,0,10*ROW('Hygiene Data'!H11)))</f>
        <v/>
      </c>
      <c r="ED17" s="187" t="str">
        <f ca="1">+IF(OFFSET('Hygiene Data'!$I$11,0,10*ROW('Hygiene Data'!I11))="","",OFFSET('Hygiene Data'!$I$11,0,10*ROW('Hygiene Data'!I11)))</f>
        <v/>
      </c>
      <c r="EE17" s="187" t="str">
        <f ca="1">+IF(OFFSET('Hygiene Data'!$I$12,0,10*ROW('Hygiene Data'!I11))="","",OFFSET('Hygiene Data'!$I$12,0,10*ROW('Hygiene Data'!I11)))</f>
        <v/>
      </c>
      <c r="EF17" s="187" t="str">
        <f ca="1">+IF(OFFSET('Hygiene Data'!$I$13,0,10*ROW('Hygiene Data'!I11))="","",OFFSET('Hygiene Data'!$I$13,0,10*ROW('Hygiene Data'!I11)))</f>
        <v/>
      </c>
    </row>
    <row r="18" spans="1:136" x14ac:dyDescent="0.2">
      <c r="A18" s="270" t="str">
        <f ca="1">+IF(OFFSET('Water Data'!$B$2,0,10*ROW('Water Data'!E12))="","",OFFSET('Water Data'!$B$2,0,10*ROW('Water Data'!E12)))</f>
        <v/>
      </c>
      <c r="B18" s="270" t="str">
        <f ca="1">IF(OFFSET('Water Data'!$C$2,0,10*ROW('Water Data'!F12))="","",IF(OFFSET('Water Data'!$C$2,0,10*ROW('Water Data'!F12))="Census",Key!$I$111,IF(OFFSET('Water Data'!$C$2,0,10*ROW('Water Data'!F12))="Survey with microdata",Key!$I$113,IF(OFFSET('Water Data'!$C$2,0,10*ROW('Water Data'!F12))="Survey",Key!$I$110,IF(OFFSET('Water Data'!$C$2,0,10*ROW('Water Data'!F12))="Admin",Key!$I$114,IF(OFFSET('Water Data'!$C$2,0,10*ROW('Water Data'!F12))="Other",Key!$I$112,IF(OFFSET('Water Data'!$C$2,0,10*ROW('Water Data'!F12))="EMIS",Key!$I$109)))))))</f>
        <v/>
      </c>
      <c r="C18" s="297" t="str">
        <f t="shared" ca="1" si="0"/>
        <v/>
      </c>
      <c r="D18" s="298" t="e">
        <f ca="1">+IF(AND(ISTEXT(OFFSET('Water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298" t="e">
        <f ca="1">+IF(AND(ISTEXT(OFFSET('Water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298" t="e">
        <f ca="1">+IF(AND(ISTEXT(OFFSET('Water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298" t="e">
        <f ca="1">+IF(AND(ISTEXT(OFFSET('Water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298" t="e">
        <f ca="1">+IF(AND(ISTEXT(OFFSET('Water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298" t="e">
        <f ca="1">+IF(AND(ISTEXT(OFFSET('Water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298" t="e">
        <f ca="1">+IF(AND(ISTEXT(OFFSET('Water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298" t="e">
        <f ca="1">+IF(AND(ISTEXT(OFFSET('Water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298" t="e">
        <f ca="1">+IF(AND(ISTEXT(OFFSET('Water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298" t="e">
        <f ca="1">+IF(AND(ISTEXT(OFFSET('Water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298" t="e">
        <f ca="1">+IF(AND(ISTEXT(OFFSET('Water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298" t="e">
        <f ca="1">+IF(AND(ISTEXT(OFFSET('Water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298" t="e">
        <f ca="1">+IF(AND(ISTEXT(OFFSET('Water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298" t="e">
        <f ca="1">+IF(AND(ISTEXT(OFFSET('Water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298" t="e">
        <f ca="1">+IF(AND(ISTEXT(OFFSET('Water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298" t="e">
        <f ca="1">+IF(AND(ISTEXT(OFFSET('Water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298" t="e">
        <f ca="1">+IF(AND(ISTEXT(OFFSET('Water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298" t="e">
        <f ca="1">+IF(AND(ISTEXT(OFFSET('Water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299" t="e">
        <f ca="1">+IF(AND(ISTEXT(OFFSET('Sanitation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299" t="e">
        <f ca="1">+IF(AND(ISTEXT(OFFSET('Sanitation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299" t="e">
        <f ca="1">+IF(AND(ISTEXT(OFFSET('Sanitation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299" t="e">
        <f ca="1">+IF(AND(ISTEXT(OFFSET('Sanitation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299" t="e">
        <f ca="1">+IF(AND(ISTEXT(OFFSET('Sanitation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299" t="e">
        <f ca="1">+IF(AND(ISTEXT(OFFSET('Sanitation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299" t="e">
        <f ca="1">+IF(AND(ISTEXT(OFFSET('Sanitation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299" t="e">
        <f ca="1">+IF(AND(ISTEXT(OFFSET('Sanitation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299" t="e">
        <f ca="1">+IF(AND(ISTEXT(OFFSET('Sanitation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299" t="e">
        <f ca="1">+IF(AND(ISTEXT(OFFSET('Sanitation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299" t="e">
        <f ca="1">+IF(AND(ISTEXT(OFFSET('Sanitation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299" t="e">
        <f ca="1">+IF(AND(ISTEXT(OFFSET('Sanitation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299" t="e">
        <f ca="1">+IF(AND(ISTEXT(OFFSET('Sanitation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299" t="e">
        <f ca="1">+IF(AND(ISTEXT(OFFSET('Sanitation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299" t="e">
        <f ca="1">+IF(AND(ISTEXT(OFFSET('Sanitation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299" t="e">
        <f ca="1">+IF(AND(ISTEXT(OFFSET('Sanitation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299" t="e">
        <f ca="1">+IF(AND(ISTEXT(OFFSET('Sanitation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299" t="e">
        <f ca="1">+IF(AND(ISTEXT(OFFSET('Sanitation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299" t="e">
        <f ca="1">+IF(AND(ISTEXT(OFFSET('Sanitation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299" t="e">
        <f ca="1">+IF(AND(ISTEXT(OFFSET('Sanitation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299" t="e">
        <f ca="1">+IF(AND(ISTEXT(OFFSET('Sanitation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299" t="e">
        <f ca="1">+IF(AND(ISTEXT(OFFSET('Sanitation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299" t="e">
        <f ca="1">+IF(AND(ISTEXT(OFFSET('Sanitation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299" t="e">
        <f ca="1">+IF(AND(ISTEXT(OFFSET('Sanitation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299" t="e">
        <f ca="1">+IF(AND(ISTEXT(OFFSET('Sanitation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299" t="e">
        <f ca="1">+IF(AND(ISTEXT(OFFSET('Sanitation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299" t="e">
        <f ca="1">+IF(AND(ISTEXT(OFFSET('Sanitation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299" t="e">
        <f ca="1">+IF(AND(ISTEXT(OFFSET('Sanitation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299" t="e">
        <f ca="1">+IF(AND(ISTEXT(OFFSET('Sanitation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299" t="e">
        <f ca="1">+IF(AND(ISTEXT(OFFSET('Sanitation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300" t="e">
        <f ca="1">+IF(AND(ISTEXT(OFFSET('Hygiene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368" t="e">
        <f ca="1">+IF(AND(ISTEXT(OFFSET('Hygiene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300" t="e">
        <f ca="1">+IF(AND(ISTEXT(OFFSET('Hygiene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300" t="e">
        <f ca="1">+IF(AND(ISTEXT(OFFSET('Hygiene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300" t="e">
        <f ca="1">+IF(AND(ISTEXT(OFFSET('Hygiene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300" t="e">
        <f ca="1">+IF(AND(ISTEXT(OFFSET('Hygiene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300" t="e">
        <f ca="1">+IF(AND(ISTEXT(OFFSET('Hygiene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300" t="e">
        <f ca="1">+IF(AND(ISTEXT(OFFSET('Hygiene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300" t="e">
        <f ca="1">+IF(AND(ISTEXT(OFFSET('Hygiene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300" t="e">
        <f ca="1">+IF(AND(ISTEXT(OFFSET('Hygiene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300" t="e">
        <f ca="1">+IF(AND(ISTEXT(OFFSET('Hygiene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300" t="e">
        <f ca="1">+IF(AND(ISTEXT(OFFSET('Hygiene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300" t="e">
        <f ca="1">+IF(AND(ISTEXT(OFFSET('Hygiene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300" t="e">
        <f ca="1">+IF(AND(ISTEXT(OFFSET('Hygiene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300" t="e">
        <f ca="1">+IF(AND(ISTEXT(OFFSET('Hygiene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300" t="e">
        <f ca="1">+IF(AND(ISTEXT(OFFSET('Hygiene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300" t="e">
        <f ca="1">+IF(AND(ISTEXT(OFFSET('Hygiene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300" t="e">
        <f ca="1">+IF(AND(ISTEXT(OFFSET('Hygiene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S18" s="187" t="str">
        <f ca="1">+IF(OFFSET('Water Data'!$D$27,0,10*ROW('Water Data'!D12))="","",OFFSET('Water Data'!$D$27,0,10*ROW('Water Data'!D12)))</f>
        <v/>
      </c>
      <c r="BT18" s="187" t="str">
        <f ca="1">+IF(OFFSET('Water Data'!$D$28,0,10*ROW('Water Data'!D12))="","",OFFSET('Water Data'!$D$28,0,10*ROW('Water Data'!D12)))</f>
        <v/>
      </c>
      <c r="BU18" s="187" t="str">
        <f ca="1">+IF(OFFSET('Water Data'!$D$29,0,10*ROW('Water Data'!D12))="","",OFFSET('Water Data'!$D$29,0,10*ROW('Water Data'!D12)))</f>
        <v/>
      </c>
      <c r="BV18" s="187" t="str">
        <f ca="1">+IF(OFFSET('Water Data'!$E$27,0,10*ROW('Water Data'!E12))="","",OFFSET('Water Data'!$E$27,0,10*ROW('Water Data'!E12)))</f>
        <v/>
      </c>
      <c r="BW18" s="187" t="str">
        <f ca="1">+IF(OFFSET('Water Data'!$E$28,0,10*ROW('Water Data'!E12))="","",OFFSET('Water Data'!$E$28,0,10*ROW('Water Data'!E12)))</f>
        <v/>
      </c>
      <c r="BX18" s="187" t="str">
        <f ca="1">+IF(OFFSET('Water Data'!$E$29,0,10*ROW('Water Data'!E12))="","",OFFSET('Water Data'!$E$29,0,10*ROW('Water Data'!E12)))</f>
        <v/>
      </c>
      <c r="BY18" s="187" t="str">
        <f ca="1">+IF(OFFSET('Water Data'!$F$27,0,10*ROW('Water Data'!F12))="","",OFFSET('Water Data'!$F$27,0,10*ROW('Water Data'!F12)))</f>
        <v/>
      </c>
      <c r="BZ18" s="187" t="str">
        <f ca="1">+IF(OFFSET('Water Data'!$F$28,0,10*ROW('Water Data'!F12))="","",OFFSET('Water Data'!$F$28,0,10*ROW('Water Data'!F12)))</f>
        <v/>
      </c>
      <c r="CA18" s="187" t="str">
        <f ca="1">+IF(OFFSET('Water Data'!$F$29,0,10*ROW('Water Data'!F12))="","",OFFSET('Water Data'!$F$29,0,10*ROW('Water Data'!F12)))</f>
        <v/>
      </c>
      <c r="CB18" s="187" t="str">
        <f ca="1">+IF(OFFSET('Water Data'!$G$27,0,10*ROW('Water Data'!G12))="","",OFFSET('Water Data'!$G$27,0,10*ROW('Water Data'!G12)))</f>
        <v/>
      </c>
      <c r="CC18" s="187" t="str">
        <f ca="1">+IF(OFFSET('Water Data'!$G$28,0,10*ROW('Water Data'!G12))="","",OFFSET('Water Data'!$G$28,0,10*ROW('Water Data'!G12)))</f>
        <v/>
      </c>
      <c r="CD18" s="187" t="str">
        <f ca="1">+IF(OFFSET('Water Data'!$G$29,0,10*ROW('Water Data'!G12))="","",OFFSET('Water Data'!$G$29,0,10*ROW('Water Data'!G12)))</f>
        <v/>
      </c>
      <c r="CE18" s="187" t="str">
        <f ca="1">+IF(OFFSET('Water Data'!$H$27,0,10*ROW('Water Data'!H12))="","",OFFSET('Water Data'!$H$27,0,10*ROW('Water Data'!H12)))</f>
        <v/>
      </c>
      <c r="CF18" s="187" t="str">
        <f ca="1">+IF(OFFSET('Water Data'!$H$28,0,10*ROW('Water Data'!H12))="","",OFFSET('Water Data'!$H$28,0,10*ROW('Water Data'!H12)))</f>
        <v/>
      </c>
      <c r="CG18" s="187" t="str">
        <f ca="1">+IF(OFFSET('Water Data'!$H$29,0,10*ROW('Water Data'!H12))="","",OFFSET('Water Data'!$H$29,0,10*ROW('Water Data'!H12)))</f>
        <v/>
      </c>
      <c r="CH18" s="187" t="str">
        <f ca="1">+IF(OFFSET('Water Data'!$I$27,0,10*ROW('Water Data'!I12))="","",OFFSET('Water Data'!$I$27,0,10*ROW('Water Data'!I12)))</f>
        <v/>
      </c>
      <c r="CI18" s="187" t="str">
        <f ca="1">+IF(OFFSET('Water Data'!$I$28,0,10*ROW('Water Data'!I12))="","",OFFSET('Water Data'!$I$28,0,10*ROW('Water Data'!I12)))</f>
        <v/>
      </c>
      <c r="CJ18" s="187" t="str">
        <f ca="1">+IF(OFFSET('Water Data'!$I$29,0,10*ROW('Water Data'!I12))="","",OFFSET('Water Data'!$I$29,0,10*ROW('Water Data'!I12)))</f>
        <v/>
      </c>
      <c r="CK18" s="187" t="str">
        <f ca="1">+IF(OFFSET('Sanitation Data'!$D$28,0,10*ROW('Sanitation Data'!D12))="","",OFFSET('Sanitation Data'!$D$28,0,10*ROW('Sanitation Data'!D12)))</f>
        <v/>
      </c>
      <c r="CL18" s="187" t="str">
        <f ca="1">+IF(OFFSET('Sanitation Data'!$D$29,0,10*ROW('Sanitation Data'!D12))="","",OFFSET('Sanitation Data'!$D$29,0,10*ROW('Sanitation Data'!D12)))</f>
        <v/>
      </c>
      <c r="CM18" s="187" t="str">
        <f ca="1">+IF(OFFSET('Sanitation Data'!$D$30,0,10*ROW('Sanitation Data'!D12))="","",OFFSET('Sanitation Data'!$D$30,0,10*ROW('Sanitation Data'!D12)))</f>
        <v/>
      </c>
      <c r="CN18" s="187" t="str">
        <f ca="1">+IF(OFFSET('Sanitation Data'!$D$31,0,10*ROW('Sanitation Data'!D12))="","",OFFSET('Sanitation Data'!$D$31,0,10*ROW('Sanitation Data'!D12)))</f>
        <v/>
      </c>
      <c r="CO18" s="187" t="str">
        <f ca="1">+IF(OFFSET('Sanitation Data'!$D$32,0,10*ROW('Sanitation Data'!D12))="","",OFFSET('Sanitation Data'!$D$32,0,10*ROW('Sanitation Data'!D12)))</f>
        <v/>
      </c>
      <c r="CP18" s="187" t="str">
        <f ca="1">+IF(OFFSET('Sanitation Data'!$E$28,0,10*ROW('Sanitation Data'!E12))="","",OFFSET('Sanitation Data'!$E$28,0,10*ROW('Sanitation Data'!E12)))</f>
        <v/>
      </c>
      <c r="CQ18" s="187" t="str">
        <f ca="1">+IF(OFFSET('Sanitation Data'!$E$29,0,10*ROW('Sanitation Data'!E12))="","",OFFSET('Sanitation Data'!$E$29,0,10*ROW('Sanitation Data'!E12)))</f>
        <v/>
      </c>
      <c r="CR18" s="187" t="str">
        <f ca="1">+IF(OFFSET('Sanitation Data'!$E$30,0,10*ROW('Sanitation Data'!E12))="","",OFFSET('Sanitation Data'!$E$30,0,10*ROW('Sanitation Data'!E12)))</f>
        <v/>
      </c>
      <c r="CS18" s="187" t="str">
        <f ca="1">+IF(OFFSET('Sanitation Data'!$E$31,0,10*ROW('Sanitation Data'!E12))="","",OFFSET('Sanitation Data'!$E$31,0,10*ROW('Sanitation Data'!E12)))</f>
        <v/>
      </c>
      <c r="CT18" s="187" t="str">
        <f ca="1">+IF(OFFSET('Sanitation Data'!$E$32,0,10*ROW('Sanitation Data'!E12))="","",OFFSET('Sanitation Data'!$E$32,0,10*ROW('Sanitation Data'!E12)))</f>
        <v/>
      </c>
      <c r="CU18" s="187" t="str">
        <f ca="1">+IF(OFFSET('Sanitation Data'!$F$28,0,10*ROW('Sanitation Data'!F12))="","",OFFSET('Sanitation Data'!$F$28,0,10*ROW('Sanitation Data'!F12)))</f>
        <v/>
      </c>
      <c r="CV18" s="187" t="str">
        <f ca="1">+IF(OFFSET('Sanitation Data'!$F$29,0,10*ROW('Sanitation Data'!F12))="","",OFFSET('Sanitation Data'!$F$29,0,10*ROW('Sanitation Data'!F12)))</f>
        <v/>
      </c>
      <c r="CW18" s="187" t="str">
        <f ca="1">+IF(OFFSET('Sanitation Data'!$F$30,0,10*ROW('Sanitation Data'!F12))="","",OFFSET('Sanitation Data'!$F$30,0,10*ROW('Sanitation Data'!F12)))</f>
        <v/>
      </c>
      <c r="CX18" s="187" t="str">
        <f ca="1">+IF(OFFSET('Sanitation Data'!$F$31,0,10*ROW('Sanitation Data'!F12))="","",OFFSET('Sanitation Data'!$F$31,0,10*ROW('Sanitation Data'!F12)))</f>
        <v/>
      </c>
      <c r="CY18" s="187" t="str">
        <f ca="1">+IF(OFFSET('Sanitation Data'!$F$32,0,10*ROW('Sanitation Data'!F12))="","",OFFSET('Sanitation Data'!$F$32,0,10*ROW('Sanitation Data'!F12)))</f>
        <v/>
      </c>
      <c r="CZ18" s="187" t="str">
        <f ca="1">+IF(OFFSET('Sanitation Data'!$G$28,0,10*ROW('Sanitation Data'!G12))="","",OFFSET('Sanitation Data'!$G$28,0,10*ROW('Sanitation Data'!G12)))</f>
        <v/>
      </c>
      <c r="DA18" s="187" t="str">
        <f ca="1">+IF(OFFSET('Sanitation Data'!$G$29,0,10*ROW('Sanitation Data'!G12))="","",OFFSET('Sanitation Data'!$G$29,0,10*ROW('Sanitation Data'!G12)))</f>
        <v/>
      </c>
      <c r="DB18" s="187" t="str">
        <f ca="1">+IF(OFFSET('Sanitation Data'!$G$30,0,10*ROW('Sanitation Data'!G12))="","",OFFSET('Sanitation Data'!$G$30,0,10*ROW('Sanitation Data'!G12)))</f>
        <v/>
      </c>
      <c r="DC18" s="187" t="str">
        <f ca="1">+IF(OFFSET('Sanitation Data'!$G$31,0,10*ROW('Sanitation Data'!G12))="","",OFFSET('Sanitation Data'!$G$31,0,10*ROW('Sanitation Data'!G12)))</f>
        <v/>
      </c>
      <c r="DD18" s="187" t="str">
        <f ca="1">+IF(OFFSET('Sanitation Data'!$G$32,0,10*ROW('Sanitation Data'!G12))="","",OFFSET('Sanitation Data'!$G$32,0,10*ROW('Sanitation Data'!G12)))</f>
        <v/>
      </c>
      <c r="DE18" s="187" t="str">
        <f ca="1">+IF(OFFSET('Sanitation Data'!$H$28,0,10*ROW('Sanitation Data'!H12))="","",OFFSET('Sanitation Data'!$H$28,0,10*ROW('Sanitation Data'!H12)))</f>
        <v/>
      </c>
      <c r="DF18" s="187" t="str">
        <f ca="1">+IF(OFFSET('Sanitation Data'!$H$29,0,10*ROW('Sanitation Data'!H12))="","",OFFSET('Sanitation Data'!$H$29,0,10*ROW('Sanitation Data'!H12)))</f>
        <v/>
      </c>
      <c r="DG18" s="187" t="str">
        <f ca="1">+IF(OFFSET('Sanitation Data'!$H$30,0,10*ROW('Sanitation Data'!H12))="","",OFFSET('Sanitation Data'!$H$30,0,10*ROW('Sanitation Data'!H12)))</f>
        <v/>
      </c>
      <c r="DH18" s="187" t="str">
        <f ca="1">+IF(OFFSET('Sanitation Data'!$H$31,0,10*ROW('Sanitation Data'!H12))="","",OFFSET('Sanitation Data'!$H$31,0,10*ROW('Sanitation Data'!H12)))</f>
        <v/>
      </c>
      <c r="DI18" s="187" t="str">
        <f ca="1">+IF(OFFSET('Sanitation Data'!$H$32,0,10*ROW('Sanitation Data'!H12))="","",OFFSET('Sanitation Data'!$H$32,0,10*ROW('Sanitation Data'!H12)))</f>
        <v/>
      </c>
      <c r="DJ18" s="187" t="str">
        <f ca="1">+IF(OFFSET('Sanitation Data'!$I$28,0,10*ROW('Sanitation Data'!I12))="","",OFFSET('Sanitation Data'!$I$28,0,10*ROW('Sanitation Data'!I12)))</f>
        <v/>
      </c>
      <c r="DK18" s="187" t="str">
        <f ca="1">+IF(OFFSET('Sanitation Data'!$I$29,0,10*ROW('Sanitation Data'!I12))="","",OFFSET('Sanitation Data'!$I$29,0,10*ROW('Sanitation Data'!I12)))</f>
        <v/>
      </c>
      <c r="DL18" s="187" t="str">
        <f ca="1">+IF(OFFSET('Sanitation Data'!$I$30,0,10*ROW('Sanitation Data'!I12))="","",OFFSET('Sanitation Data'!$I$30,0,10*ROW('Sanitation Data'!I12)))</f>
        <v/>
      </c>
      <c r="DM18" s="187" t="str">
        <f ca="1">+IF(OFFSET('Sanitation Data'!$I$31,0,10*ROW('Sanitation Data'!I12))="","",OFFSET('Sanitation Data'!$I$31,0,10*ROW('Sanitation Data'!I12)))</f>
        <v/>
      </c>
      <c r="DN18" s="187" t="str">
        <f ca="1">+IF(OFFSET('Sanitation Data'!$I$32,0,10*ROW('Sanitation Data'!I12))="","",OFFSET('Sanitation Data'!$I$32,0,10*ROW('Sanitation Data'!I12)))</f>
        <v/>
      </c>
      <c r="DO18" s="187" t="str">
        <f ca="1">+IF(OFFSET('Hygiene Data'!$D$11,0,10*ROW('Hygiene Data'!D12))="","",OFFSET('Hygiene Data'!$D$11,0,10*ROW('Hygiene Data'!D12)))</f>
        <v/>
      </c>
      <c r="DP18" s="187" t="str">
        <f ca="1">+IF(OFFSET('Hygiene Data'!$D$12,0,10*ROW('Hygiene Data'!D12))="","",OFFSET('Hygiene Data'!$D$12,0,10*ROW('Hygiene Data'!D12)))</f>
        <v/>
      </c>
      <c r="DQ18" s="187" t="str">
        <f ca="1">+IF(OFFSET('Hygiene Data'!$D$13,0,10*ROW('Hygiene Data'!D12))="","",OFFSET('Hygiene Data'!$D$13,0,10*ROW('Hygiene Data'!D12)))</f>
        <v/>
      </c>
      <c r="DR18" s="187" t="str">
        <f ca="1">+IF(OFFSET('Hygiene Data'!$E$11,0,10*ROW('Hygiene Data'!E12))="","",OFFSET('Hygiene Data'!$E$11,0,10*ROW('Hygiene Data'!E12)))</f>
        <v/>
      </c>
      <c r="DS18" s="187" t="str">
        <f ca="1">+IF(OFFSET('Hygiene Data'!$E$12,0,10*ROW('Hygiene Data'!E12))="","",OFFSET('Hygiene Data'!$E$12,0,10*ROW('Hygiene Data'!E12)))</f>
        <v/>
      </c>
      <c r="DT18" s="187" t="str">
        <f ca="1">+IF(OFFSET('Hygiene Data'!$E$13,0,10*ROW('Hygiene Data'!E12))="","",OFFSET('Hygiene Data'!$E$13,0,10*ROW('Hygiene Data'!E12)))</f>
        <v/>
      </c>
      <c r="DU18" s="187" t="str">
        <f ca="1">+IF(OFFSET('Hygiene Data'!$F$11,0,10*ROW('Hygiene Data'!F12))="","",OFFSET('Hygiene Data'!$F$11,0,10*ROW('Hygiene Data'!F12)))</f>
        <v/>
      </c>
      <c r="DV18" s="187" t="str">
        <f ca="1">+IF(OFFSET('Hygiene Data'!$F$12,0,10*ROW('Hygiene Data'!F12))="","",OFFSET('Hygiene Data'!$F$12,0,10*ROW('Hygiene Data'!F12)))</f>
        <v/>
      </c>
      <c r="DW18" s="187" t="str">
        <f ca="1">+IF(OFFSET('Hygiene Data'!$F$13,0,10*ROW('Hygiene Data'!F12))="","",OFFSET('Hygiene Data'!$F$13,0,10*ROW('Hygiene Data'!F12)))</f>
        <v/>
      </c>
      <c r="DX18" s="187" t="str">
        <f ca="1">+IF(OFFSET('Hygiene Data'!$G$11,0,10*ROW('Hygiene Data'!G12))="","",OFFSET('Hygiene Data'!$G$11,0,10*ROW('Hygiene Data'!G12)))</f>
        <v/>
      </c>
      <c r="DY18" s="187" t="str">
        <f ca="1">+IF(OFFSET('Hygiene Data'!$G$12,0,10*ROW('Hygiene Data'!G12))="","",OFFSET('Hygiene Data'!$G$12,0,10*ROW('Hygiene Data'!G12)))</f>
        <v/>
      </c>
      <c r="DZ18" s="187" t="str">
        <f ca="1">+IF(OFFSET('Hygiene Data'!$G$13,0,10*ROW('Hygiene Data'!G12))="","",OFFSET('Hygiene Data'!$G$13,0,10*ROW('Hygiene Data'!G12)))</f>
        <v/>
      </c>
      <c r="EA18" s="187" t="str">
        <f ca="1">+IF(OFFSET('Hygiene Data'!$H$11,0,10*ROW('Hygiene Data'!H12))="","",OFFSET('Hygiene Data'!$H$11,0,10*ROW('Hygiene Data'!H12)))</f>
        <v/>
      </c>
      <c r="EB18" s="187" t="str">
        <f ca="1">+IF(OFFSET('Hygiene Data'!$H$12,0,10*ROW('Hygiene Data'!H12))="","",OFFSET('Hygiene Data'!$H$12,0,10*ROW('Hygiene Data'!H12)))</f>
        <v/>
      </c>
      <c r="EC18" s="187" t="str">
        <f ca="1">+IF(OFFSET('Hygiene Data'!$H$13,0,10*ROW('Hygiene Data'!H12))="","",OFFSET('Hygiene Data'!$H$13,0,10*ROW('Hygiene Data'!H12)))</f>
        <v/>
      </c>
      <c r="ED18" s="187" t="str">
        <f ca="1">+IF(OFFSET('Hygiene Data'!$I$11,0,10*ROW('Hygiene Data'!I12))="","",OFFSET('Hygiene Data'!$I$11,0,10*ROW('Hygiene Data'!I12)))</f>
        <v/>
      </c>
      <c r="EE18" s="187" t="str">
        <f ca="1">+IF(OFFSET('Hygiene Data'!$I$12,0,10*ROW('Hygiene Data'!I12))="","",OFFSET('Hygiene Data'!$I$12,0,10*ROW('Hygiene Data'!I12)))</f>
        <v/>
      </c>
      <c r="EF18" s="187" t="str">
        <f ca="1">+IF(OFFSET('Hygiene Data'!$I$13,0,10*ROW('Hygiene Data'!I12))="","",OFFSET('Hygiene Data'!$I$13,0,10*ROW('Hygiene Data'!I12)))</f>
        <v/>
      </c>
    </row>
    <row r="19" spans="1:136" x14ac:dyDescent="0.2">
      <c r="A19" s="270" t="str">
        <f ca="1">+IF(OFFSET('Water Data'!$B$2,0,10*ROW('Water Data'!E13))="","",OFFSET('Water Data'!$B$2,0,10*ROW('Water Data'!E13)))</f>
        <v/>
      </c>
      <c r="B19" s="270" t="str">
        <f ca="1">IF(OFFSET('Water Data'!$C$2,0,10*ROW('Water Data'!F13))="","",IF(OFFSET('Water Data'!$C$2,0,10*ROW('Water Data'!F13))="Census",Key!$I$111,IF(OFFSET('Water Data'!$C$2,0,10*ROW('Water Data'!F13))="Survey with microdata",Key!$I$113,IF(OFFSET('Water Data'!$C$2,0,10*ROW('Water Data'!F13))="Survey",Key!$I$110,IF(OFFSET('Water Data'!$C$2,0,10*ROW('Water Data'!F13))="Admin",Key!$I$114,IF(OFFSET('Water Data'!$C$2,0,10*ROW('Water Data'!F13))="Other",Key!$I$112,IF(OFFSET('Water Data'!$C$2,0,10*ROW('Water Data'!F13))="EMIS",Key!$I$109)))))))</f>
        <v/>
      </c>
      <c r="C19" s="297" t="str">
        <f t="shared" ca="1" si="0"/>
        <v/>
      </c>
      <c r="D19" s="298" t="e">
        <f ca="1">+IF(AND(ISTEXT(OFFSET('Water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298" t="e">
        <f ca="1">+IF(AND(ISTEXT(OFFSET('Water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298" t="e">
        <f ca="1">+IF(AND(ISTEXT(OFFSET('Water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298" t="e">
        <f ca="1">+IF(AND(ISTEXT(OFFSET('Water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298" t="e">
        <f ca="1">+IF(AND(ISTEXT(OFFSET('Water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298" t="e">
        <f ca="1">+IF(AND(ISTEXT(OFFSET('Water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298" t="e">
        <f ca="1">+IF(AND(ISTEXT(OFFSET('Water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298" t="e">
        <f ca="1">+IF(AND(ISTEXT(OFFSET('Water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298" t="e">
        <f ca="1">+IF(AND(ISTEXT(OFFSET('Water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298" t="e">
        <f ca="1">+IF(AND(ISTEXT(OFFSET('Water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298" t="e">
        <f ca="1">+IF(AND(ISTEXT(OFFSET('Water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298" t="e">
        <f ca="1">+IF(AND(ISTEXT(OFFSET('Water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298" t="e">
        <f ca="1">+IF(AND(ISTEXT(OFFSET('Water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298" t="e">
        <f ca="1">+IF(AND(ISTEXT(OFFSET('Water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298" t="e">
        <f ca="1">+IF(AND(ISTEXT(OFFSET('Water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298" t="e">
        <f ca="1">+IF(AND(ISTEXT(OFFSET('Water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298" t="e">
        <f ca="1">+IF(AND(ISTEXT(OFFSET('Water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298" t="e">
        <f ca="1">+IF(AND(ISTEXT(OFFSET('Water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299" t="e">
        <f ca="1">+IF(AND(ISTEXT(OFFSET('Sanitation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299" t="e">
        <f ca="1">+IF(AND(ISTEXT(OFFSET('Sanitation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299" t="e">
        <f ca="1">+IF(AND(ISTEXT(OFFSET('Sanitation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299" t="e">
        <f ca="1">+IF(AND(ISTEXT(OFFSET('Sanitation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299" t="e">
        <f ca="1">+IF(AND(ISTEXT(OFFSET('Sanitation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299" t="e">
        <f ca="1">+IF(AND(ISTEXT(OFFSET('Sanitation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299" t="e">
        <f ca="1">+IF(AND(ISTEXT(OFFSET('Sanitation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299" t="e">
        <f ca="1">+IF(AND(ISTEXT(OFFSET('Sanitation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299" t="e">
        <f ca="1">+IF(AND(ISTEXT(OFFSET('Sanitation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299" t="e">
        <f ca="1">+IF(AND(ISTEXT(OFFSET('Sanitation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299" t="e">
        <f ca="1">+IF(AND(ISTEXT(OFFSET('Sanitation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299" t="e">
        <f ca="1">+IF(AND(ISTEXT(OFFSET('Sanitation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299" t="e">
        <f ca="1">+IF(AND(ISTEXT(OFFSET('Sanitation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299" t="e">
        <f ca="1">+IF(AND(ISTEXT(OFFSET('Sanitation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299" t="e">
        <f ca="1">+IF(AND(ISTEXT(OFFSET('Sanitation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299" t="e">
        <f ca="1">+IF(AND(ISTEXT(OFFSET('Sanitation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299" t="e">
        <f ca="1">+IF(AND(ISTEXT(OFFSET('Sanitation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299" t="e">
        <f ca="1">+IF(AND(ISTEXT(OFFSET('Sanitation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299" t="e">
        <f ca="1">+IF(AND(ISTEXT(OFFSET('Sanitation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299" t="e">
        <f ca="1">+IF(AND(ISTEXT(OFFSET('Sanitation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299" t="e">
        <f ca="1">+IF(AND(ISTEXT(OFFSET('Sanitation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299" t="e">
        <f ca="1">+IF(AND(ISTEXT(OFFSET('Sanitation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299" t="e">
        <f ca="1">+IF(AND(ISTEXT(OFFSET('Sanitation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299" t="e">
        <f ca="1">+IF(AND(ISTEXT(OFFSET('Sanitation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299" t="e">
        <f ca="1">+IF(AND(ISTEXT(OFFSET('Sanitation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299" t="e">
        <f ca="1">+IF(AND(ISTEXT(OFFSET('Sanitation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299" t="e">
        <f ca="1">+IF(AND(ISTEXT(OFFSET('Sanitation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299" t="e">
        <f ca="1">+IF(AND(ISTEXT(OFFSET('Sanitation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299" t="e">
        <f ca="1">+IF(AND(ISTEXT(OFFSET('Sanitation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299" t="e">
        <f ca="1">+IF(AND(ISTEXT(OFFSET('Sanitation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300" t="e">
        <f ca="1">+IF(AND(ISTEXT(OFFSET('Hygiene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368" t="e">
        <f ca="1">+IF(AND(ISTEXT(OFFSET('Hygiene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300" t="e">
        <f ca="1">+IF(AND(ISTEXT(OFFSET('Hygiene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300" t="e">
        <f ca="1">+IF(AND(ISTEXT(OFFSET('Hygiene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300" t="e">
        <f ca="1">+IF(AND(ISTEXT(OFFSET('Hygiene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300" t="e">
        <f ca="1">+IF(AND(ISTEXT(OFFSET('Hygiene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300" t="e">
        <f ca="1">+IF(AND(ISTEXT(OFFSET('Hygiene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300" t="e">
        <f ca="1">+IF(AND(ISTEXT(OFFSET('Hygiene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300" t="e">
        <f ca="1">+IF(AND(ISTEXT(OFFSET('Hygiene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300" t="e">
        <f ca="1">+IF(AND(ISTEXT(OFFSET('Hygiene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300" t="e">
        <f ca="1">+IF(AND(ISTEXT(OFFSET('Hygiene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300" t="e">
        <f ca="1">+IF(AND(ISTEXT(OFFSET('Hygiene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300" t="e">
        <f ca="1">+IF(AND(ISTEXT(OFFSET('Hygiene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300" t="e">
        <f ca="1">+IF(AND(ISTEXT(OFFSET('Hygiene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300" t="e">
        <f ca="1">+IF(AND(ISTEXT(OFFSET('Hygiene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300" t="e">
        <f ca="1">+IF(AND(ISTEXT(OFFSET('Hygiene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300" t="e">
        <f ca="1">+IF(AND(ISTEXT(OFFSET('Hygiene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300" t="e">
        <f ca="1">+IF(AND(ISTEXT(OFFSET('Hygiene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S19" s="187" t="str">
        <f ca="1">+IF(OFFSET('Water Data'!$D$27,0,10*ROW('Water Data'!D13))="","",OFFSET('Water Data'!$D$27,0,10*ROW('Water Data'!D13)))</f>
        <v/>
      </c>
      <c r="BT19" s="187" t="str">
        <f ca="1">+IF(OFFSET('Water Data'!$D$28,0,10*ROW('Water Data'!D13))="","",OFFSET('Water Data'!$D$28,0,10*ROW('Water Data'!D13)))</f>
        <v/>
      </c>
      <c r="BU19" s="187" t="str">
        <f ca="1">+IF(OFFSET('Water Data'!$D$29,0,10*ROW('Water Data'!D13))="","",OFFSET('Water Data'!$D$29,0,10*ROW('Water Data'!D13)))</f>
        <v/>
      </c>
      <c r="BV19" s="187" t="str">
        <f ca="1">+IF(OFFSET('Water Data'!$E$27,0,10*ROW('Water Data'!E13))="","",OFFSET('Water Data'!$E$27,0,10*ROW('Water Data'!E13)))</f>
        <v/>
      </c>
      <c r="BW19" s="187" t="str">
        <f ca="1">+IF(OFFSET('Water Data'!$E$28,0,10*ROW('Water Data'!E13))="","",OFFSET('Water Data'!$E$28,0,10*ROW('Water Data'!E13)))</f>
        <v/>
      </c>
      <c r="BX19" s="187" t="str">
        <f ca="1">+IF(OFFSET('Water Data'!$E$29,0,10*ROW('Water Data'!E13))="","",OFFSET('Water Data'!$E$29,0,10*ROW('Water Data'!E13)))</f>
        <v/>
      </c>
      <c r="BY19" s="187" t="str">
        <f ca="1">+IF(OFFSET('Water Data'!$F$27,0,10*ROW('Water Data'!F13))="","",OFFSET('Water Data'!$F$27,0,10*ROW('Water Data'!F13)))</f>
        <v/>
      </c>
      <c r="BZ19" s="187" t="str">
        <f ca="1">+IF(OFFSET('Water Data'!$F$28,0,10*ROW('Water Data'!F13))="","",OFFSET('Water Data'!$F$28,0,10*ROW('Water Data'!F13)))</f>
        <v/>
      </c>
      <c r="CA19" s="187" t="str">
        <f ca="1">+IF(OFFSET('Water Data'!$F$29,0,10*ROW('Water Data'!F13))="","",OFFSET('Water Data'!$F$29,0,10*ROW('Water Data'!F13)))</f>
        <v/>
      </c>
      <c r="CB19" s="187" t="str">
        <f ca="1">+IF(OFFSET('Water Data'!$G$27,0,10*ROW('Water Data'!G13))="","",OFFSET('Water Data'!$G$27,0,10*ROW('Water Data'!G13)))</f>
        <v/>
      </c>
      <c r="CC19" s="187" t="str">
        <f ca="1">+IF(OFFSET('Water Data'!$G$28,0,10*ROW('Water Data'!G13))="","",OFFSET('Water Data'!$G$28,0,10*ROW('Water Data'!G13)))</f>
        <v/>
      </c>
      <c r="CD19" s="187" t="str">
        <f ca="1">+IF(OFFSET('Water Data'!$G$29,0,10*ROW('Water Data'!G13))="","",OFFSET('Water Data'!$G$29,0,10*ROW('Water Data'!G13)))</f>
        <v/>
      </c>
      <c r="CE19" s="187" t="str">
        <f ca="1">+IF(OFFSET('Water Data'!$H$27,0,10*ROW('Water Data'!H13))="","",OFFSET('Water Data'!$H$27,0,10*ROW('Water Data'!H13)))</f>
        <v/>
      </c>
      <c r="CF19" s="187" t="str">
        <f ca="1">+IF(OFFSET('Water Data'!$H$28,0,10*ROW('Water Data'!H13))="","",OFFSET('Water Data'!$H$28,0,10*ROW('Water Data'!H13)))</f>
        <v/>
      </c>
      <c r="CG19" s="187" t="str">
        <f ca="1">+IF(OFFSET('Water Data'!$H$29,0,10*ROW('Water Data'!H13))="","",OFFSET('Water Data'!$H$29,0,10*ROW('Water Data'!H13)))</f>
        <v/>
      </c>
      <c r="CH19" s="187" t="str">
        <f ca="1">+IF(OFFSET('Water Data'!$I$27,0,10*ROW('Water Data'!I13))="","",OFFSET('Water Data'!$I$27,0,10*ROW('Water Data'!I13)))</f>
        <v/>
      </c>
      <c r="CI19" s="187" t="str">
        <f ca="1">+IF(OFFSET('Water Data'!$I$28,0,10*ROW('Water Data'!I13))="","",OFFSET('Water Data'!$I$28,0,10*ROW('Water Data'!I13)))</f>
        <v/>
      </c>
      <c r="CJ19" s="187" t="str">
        <f ca="1">+IF(OFFSET('Water Data'!$I$29,0,10*ROW('Water Data'!I13))="","",OFFSET('Water Data'!$I$29,0,10*ROW('Water Data'!I13)))</f>
        <v/>
      </c>
      <c r="CK19" s="187" t="str">
        <f ca="1">+IF(OFFSET('Sanitation Data'!$D$28,0,10*ROW('Sanitation Data'!D13))="","",OFFSET('Sanitation Data'!$D$28,0,10*ROW('Sanitation Data'!D13)))</f>
        <v/>
      </c>
      <c r="CL19" s="187" t="str">
        <f ca="1">+IF(OFFSET('Sanitation Data'!$D$29,0,10*ROW('Sanitation Data'!D13))="","",OFFSET('Sanitation Data'!$D$29,0,10*ROW('Sanitation Data'!D13)))</f>
        <v/>
      </c>
      <c r="CM19" s="187" t="str">
        <f ca="1">+IF(OFFSET('Sanitation Data'!$D$30,0,10*ROW('Sanitation Data'!D13))="","",OFFSET('Sanitation Data'!$D$30,0,10*ROW('Sanitation Data'!D13)))</f>
        <v/>
      </c>
      <c r="CN19" s="187" t="str">
        <f ca="1">+IF(OFFSET('Sanitation Data'!$D$31,0,10*ROW('Sanitation Data'!D13))="","",OFFSET('Sanitation Data'!$D$31,0,10*ROW('Sanitation Data'!D13)))</f>
        <v/>
      </c>
      <c r="CO19" s="187" t="str">
        <f ca="1">+IF(OFFSET('Sanitation Data'!$D$32,0,10*ROW('Sanitation Data'!D13))="","",OFFSET('Sanitation Data'!$D$32,0,10*ROW('Sanitation Data'!D13)))</f>
        <v/>
      </c>
      <c r="CP19" s="187" t="str">
        <f ca="1">+IF(OFFSET('Sanitation Data'!$E$28,0,10*ROW('Sanitation Data'!E13))="","",OFFSET('Sanitation Data'!$E$28,0,10*ROW('Sanitation Data'!E13)))</f>
        <v/>
      </c>
      <c r="CQ19" s="187" t="str">
        <f ca="1">+IF(OFFSET('Sanitation Data'!$E$29,0,10*ROW('Sanitation Data'!E13))="","",OFFSET('Sanitation Data'!$E$29,0,10*ROW('Sanitation Data'!E13)))</f>
        <v/>
      </c>
      <c r="CR19" s="187" t="str">
        <f ca="1">+IF(OFFSET('Sanitation Data'!$E$30,0,10*ROW('Sanitation Data'!E13))="","",OFFSET('Sanitation Data'!$E$30,0,10*ROW('Sanitation Data'!E13)))</f>
        <v/>
      </c>
      <c r="CS19" s="187" t="str">
        <f ca="1">+IF(OFFSET('Sanitation Data'!$E$31,0,10*ROW('Sanitation Data'!E13))="","",OFFSET('Sanitation Data'!$E$31,0,10*ROW('Sanitation Data'!E13)))</f>
        <v/>
      </c>
      <c r="CT19" s="187" t="str">
        <f ca="1">+IF(OFFSET('Sanitation Data'!$E$32,0,10*ROW('Sanitation Data'!E13))="","",OFFSET('Sanitation Data'!$E$32,0,10*ROW('Sanitation Data'!E13)))</f>
        <v/>
      </c>
      <c r="CU19" s="187" t="str">
        <f ca="1">+IF(OFFSET('Sanitation Data'!$F$28,0,10*ROW('Sanitation Data'!F13))="","",OFFSET('Sanitation Data'!$F$28,0,10*ROW('Sanitation Data'!F13)))</f>
        <v/>
      </c>
      <c r="CV19" s="187" t="str">
        <f ca="1">+IF(OFFSET('Sanitation Data'!$F$29,0,10*ROW('Sanitation Data'!F13))="","",OFFSET('Sanitation Data'!$F$29,0,10*ROW('Sanitation Data'!F13)))</f>
        <v/>
      </c>
      <c r="CW19" s="187" t="str">
        <f ca="1">+IF(OFFSET('Sanitation Data'!$F$30,0,10*ROW('Sanitation Data'!F13))="","",OFFSET('Sanitation Data'!$F$30,0,10*ROW('Sanitation Data'!F13)))</f>
        <v/>
      </c>
      <c r="CX19" s="187" t="str">
        <f ca="1">+IF(OFFSET('Sanitation Data'!$F$31,0,10*ROW('Sanitation Data'!F13))="","",OFFSET('Sanitation Data'!$F$31,0,10*ROW('Sanitation Data'!F13)))</f>
        <v/>
      </c>
      <c r="CY19" s="187" t="str">
        <f ca="1">+IF(OFFSET('Sanitation Data'!$F$32,0,10*ROW('Sanitation Data'!F13))="","",OFFSET('Sanitation Data'!$F$32,0,10*ROW('Sanitation Data'!F13)))</f>
        <v/>
      </c>
      <c r="CZ19" s="187" t="str">
        <f ca="1">+IF(OFFSET('Sanitation Data'!$G$28,0,10*ROW('Sanitation Data'!G13))="","",OFFSET('Sanitation Data'!$G$28,0,10*ROW('Sanitation Data'!G13)))</f>
        <v/>
      </c>
      <c r="DA19" s="187" t="str">
        <f ca="1">+IF(OFFSET('Sanitation Data'!$G$29,0,10*ROW('Sanitation Data'!G13))="","",OFFSET('Sanitation Data'!$G$29,0,10*ROW('Sanitation Data'!G13)))</f>
        <v/>
      </c>
      <c r="DB19" s="187" t="str">
        <f ca="1">+IF(OFFSET('Sanitation Data'!$G$30,0,10*ROW('Sanitation Data'!G13))="","",OFFSET('Sanitation Data'!$G$30,0,10*ROW('Sanitation Data'!G13)))</f>
        <v/>
      </c>
      <c r="DC19" s="187" t="str">
        <f ca="1">+IF(OFFSET('Sanitation Data'!$G$31,0,10*ROW('Sanitation Data'!G13))="","",OFFSET('Sanitation Data'!$G$31,0,10*ROW('Sanitation Data'!G13)))</f>
        <v/>
      </c>
      <c r="DD19" s="187" t="str">
        <f ca="1">+IF(OFFSET('Sanitation Data'!$G$32,0,10*ROW('Sanitation Data'!G13))="","",OFFSET('Sanitation Data'!$G$32,0,10*ROW('Sanitation Data'!G13)))</f>
        <v/>
      </c>
      <c r="DE19" s="187" t="str">
        <f ca="1">+IF(OFFSET('Sanitation Data'!$H$28,0,10*ROW('Sanitation Data'!H13))="","",OFFSET('Sanitation Data'!$H$28,0,10*ROW('Sanitation Data'!H13)))</f>
        <v/>
      </c>
      <c r="DF19" s="187" t="str">
        <f ca="1">+IF(OFFSET('Sanitation Data'!$H$29,0,10*ROW('Sanitation Data'!H13))="","",OFFSET('Sanitation Data'!$H$29,0,10*ROW('Sanitation Data'!H13)))</f>
        <v/>
      </c>
      <c r="DG19" s="187" t="str">
        <f ca="1">+IF(OFFSET('Sanitation Data'!$H$30,0,10*ROW('Sanitation Data'!H13))="","",OFFSET('Sanitation Data'!$H$30,0,10*ROW('Sanitation Data'!H13)))</f>
        <v/>
      </c>
      <c r="DH19" s="187" t="str">
        <f ca="1">+IF(OFFSET('Sanitation Data'!$H$31,0,10*ROW('Sanitation Data'!H13))="","",OFFSET('Sanitation Data'!$H$31,0,10*ROW('Sanitation Data'!H13)))</f>
        <v/>
      </c>
      <c r="DI19" s="187" t="str">
        <f ca="1">+IF(OFFSET('Sanitation Data'!$H$32,0,10*ROW('Sanitation Data'!H13))="","",OFFSET('Sanitation Data'!$H$32,0,10*ROW('Sanitation Data'!H13)))</f>
        <v/>
      </c>
      <c r="DJ19" s="187" t="str">
        <f ca="1">+IF(OFFSET('Sanitation Data'!$I$28,0,10*ROW('Sanitation Data'!I13))="","",OFFSET('Sanitation Data'!$I$28,0,10*ROW('Sanitation Data'!I13)))</f>
        <v/>
      </c>
      <c r="DK19" s="187" t="str">
        <f ca="1">+IF(OFFSET('Sanitation Data'!$I$29,0,10*ROW('Sanitation Data'!I13))="","",OFFSET('Sanitation Data'!$I$29,0,10*ROW('Sanitation Data'!I13)))</f>
        <v/>
      </c>
      <c r="DL19" s="187" t="str">
        <f ca="1">+IF(OFFSET('Sanitation Data'!$I$30,0,10*ROW('Sanitation Data'!I13))="","",OFFSET('Sanitation Data'!$I$30,0,10*ROW('Sanitation Data'!I13)))</f>
        <v/>
      </c>
      <c r="DM19" s="187" t="str">
        <f ca="1">+IF(OFFSET('Sanitation Data'!$I$31,0,10*ROW('Sanitation Data'!I13))="","",OFFSET('Sanitation Data'!$I$31,0,10*ROW('Sanitation Data'!I13)))</f>
        <v/>
      </c>
      <c r="DN19" s="187" t="str">
        <f ca="1">+IF(OFFSET('Sanitation Data'!$I$32,0,10*ROW('Sanitation Data'!I13))="","",OFFSET('Sanitation Data'!$I$32,0,10*ROW('Sanitation Data'!I13)))</f>
        <v/>
      </c>
      <c r="DO19" s="187" t="str">
        <f ca="1">+IF(OFFSET('Hygiene Data'!$D$11,0,10*ROW('Hygiene Data'!D13))="","",OFFSET('Hygiene Data'!$D$11,0,10*ROW('Hygiene Data'!D13)))</f>
        <v/>
      </c>
      <c r="DP19" s="187" t="str">
        <f ca="1">+IF(OFFSET('Hygiene Data'!$D$12,0,10*ROW('Hygiene Data'!D13))="","",OFFSET('Hygiene Data'!$D$12,0,10*ROW('Hygiene Data'!D13)))</f>
        <v/>
      </c>
      <c r="DQ19" s="187" t="str">
        <f ca="1">+IF(OFFSET('Hygiene Data'!$D$13,0,10*ROW('Hygiene Data'!D13))="","",OFFSET('Hygiene Data'!$D$13,0,10*ROW('Hygiene Data'!D13)))</f>
        <v/>
      </c>
      <c r="DR19" s="187" t="str">
        <f ca="1">+IF(OFFSET('Hygiene Data'!$E$11,0,10*ROW('Hygiene Data'!E13))="","",OFFSET('Hygiene Data'!$E$11,0,10*ROW('Hygiene Data'!E13)))</f>
        <v/>
      </c>
      <c r="DS19" s="187" t="str">
        <f ca="1">+IF(OFFSET('Hygiene Data'!$E$12,0,10*ROW('Hygiene Data'!E13))="","",OFFSET('Hygiene Data'!$E$12,0,10*ROW('Hygiene Data'!E13)))</f>
        <v/>
      </c>
      <c r="DT19" s="187" t="str">
        <f ca="1">+IF(OFFSET('Hygiene Data'!$E$13,0,10*ROW('Hygiene Data'!E13))="","",OFFSET('Hygiene Data'!$E$13,0,10*ROW('Hygiene Data'!E13)))</f>
        <v/>
      </c>
      <c r="DU19" s="187" t="str">
        <f ca="1">+IF(OFFSET('Hygiene Data'!$F$11,0,10*ROW('Hygiene Data'!F13))="","",OFFSET('Hygiene Data'!$F$11,0,10*ROW('Hygiene Data'!F13)))</f>
        <v/>
      </c>
      <c r="DV19" s="187" t="str">
        <f ca="1">+IF(OFFSET('Hygiene Data'!$F$12,0,10*ROW('Hygiene Data'!F13))="","",OFFSET('Hygiene Data'!$F$12,0,10*ROW('Hygiene Data'!F13)))</f>
        <v/>
      </c>
      <c r="DW19" s="187" t="str">
        <f ca="1">+IF(OFFSET('Hygiene Data'!$F$13,0,10*ROW('Hygiene Data'!F13))="","",OFFSET('Hygiene Data'!$F$13,0,10*ROW('Hygiene Data'!F13)))</f>
        <v/>
      </c>
      <c r="DX19" s="187" t="str">
        <f ca="1">+IF(OFFSET('Hygiene Data'!$G$11,0,10*ROW('Hygiene Data'!G13))="","",OFFSET('Hygiene Data'!$G$11,0,10*ROW('Hygiene Data'!G13)))</f>
        <v/>
      </c>
      <c r="DY19" s="187" t="str">
        <f ca="1">+IF(OFFSET('Hygiene Data'!$G$12,0,10*ROW('Hygiene Data'!G13))="","",OFFSET('Hygiene Data'!$G$12,0,10*ROW('Hygiene Data'!G13)))</f>
        <v/>
      </c>
      <c r="DZ19" s="187" t="str">
        <f ca="1">+IF(OFFSET('Hygiene Data'!$G$13,0,10*ROW('Hygiene Data'!G13))="","",OFFSET('Hygiene Data'!$G$13,0,10*ROW('Hygiene Data'!G13)))</f>
        <v/>
      </c>
      <c r="EA19" s="187" t="str">
        <f ca="1">+IF(OFFSET('Hygiene Data'!$H$11,0,10*ROW('Hygiene Data'!H13))="","",OFFSET('Hygiene Data'!$H$11,0,10*ROW('Hygiene Data'!H13)))</f>
        <v/>
      </c>
      <c r="EB19" s="187" t="str">
        <f ca="1">+IF(OFFSET('Hygiene Data'!$H$12,0,10*ROW('Hygiene Data'!H13))="","",OFFSET('Hygiene Data'!$H$12,0,10*ROW('Hygiene Data'!H13)))</f>
        <v/>
      </c>
      <c r="EC19" s="187" t="str">
        <f ca="1">+IF(OFFSET('Hygiene Data'!$H$13,0,10*ROW('Hygiene Data'!H13))="","",OFFSET('Hygiene Data'!$H$13,0,10*ROW('Hygiene Data'!H13)))</f>
        <v/>
      </c>
      <c r="ED19" s="187" t="str">
        <f ca="1">+IF(OFFSET('Hygiene Data'!$I$11,0,10*ROW('Hygiene Data'!I13))="","",OFFSET('Hygiene Data'!$I$11,0,10*ROW('Hygiene Data'!I13)))</f>
        <v/>
      </c>
      <c r="EE19" s="187" t="str">
        <f ca="1">+IF(OFFSET('Hygiene Data'!$I$12,0,10*ROW('Hygiene Data'!I13))="","",OFFSET('Hygiene Data'!$I$12,0,10*ROW('Hygiene Data'!I13)))</f>
        <v/>
      </c>
      <c r="EF19" s="187" t="str">
        <f ca="1">+IF(OFFSET('Hygiene Data'!$I$13,0,10*ROW('Hygiene Data'!I13))="","",OFFSET('Hygiene Data'!$I$13,0,10*ROW('Hygiene Data'!I13)))</f>
        <v/>
      </c>
    </row>
    <row r="20" spans="1:136" x14ac:dyDescent="0.2">
      <c r="A20" s="270" t="str">
        <f ca="1">+IF(OFFSET('Water Data'!$B$2,0,10*ROW('Water Data'!E14))="","",OFFSET('Water Data'!$B$2,0,10*ROW('Water Data'!E14)))</f>
        <v/>
      </c>
      <c r="B20" s="270" t="str">
        <f ca="1">IF(OFFSET('Water Data'!$C$2,0,10*ROW('Water Data'!F14))="","",IF(OFFSET('Water Data'!$C$2,0,10*ROW('Water Data'!F14))="Census",Key!$I$111,IF(OFFSET('Water Data'!$C$2,0,10*ROW('Water Data'!F14))="Survey with microdata",Key!$I$113,IF(OFFSET('Water Data'!$C$2,0,10*ROW('Water Data'!F14))="Survey",Key!$I$110,IF(OFFSET('Water Data'!$C$2,0,10*ROW('Water Data'!F14))="Admin",Key!$I$114,IF(OFFSET('Water Data'!$C$2,0,10*ROW('Water Data'!F14))="Other",Key!$I$112,IF(OFFSET('Water Data'!$C$2,0,10*ROW('Water Data'!F14))="EMIS",Key!$I$109)))))))</f>
        <v/>
      </c>
      <c r="C20" s="297" t="str">
        <f t="shared" ca="1" si="0"/>
        <v/>
      </c>
      <c r="D20" s="298" t="e">
        <f ca="1">+IF(AND(ISTEXT(OFFSET('Water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298" t="e">
        <f ca="1">+IF(AND(ISTEXT(OFFSET('Water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298" t="e">
        <f ca="1">+IF(AND(ISTEXT(OFFSET('Water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298" t="e">
        <f ca="1">+IF(AND(ISTEXT(OFFSET('Water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298" t="e">
        <f ca="1">+IF(AND(ISTEXT(OFFSET('Water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298" t="e">
        <f ca="1">+IF(AND(ISTEXT(OFFSET('Water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298" t="e">
        <f ca="1">+IF(AND(ISTEXT(OFFSET('Water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298" t="e">
        <f ca="1">+IF(AND(ISTEXT(OFFSET('Water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298" t="e">
        <f ca="1">+IF(AND(ISTEXT(OFFSET('Water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298" t="e">
        <f ca="1">+IF(AND(ISTEXT(OFFSET('Water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298" t="e">
        <f ca="1">+IF(AND(ISTEXT(OFFSET('Water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298" t="e">
        <f ca="1">+IF(AND(ISTEXT(OFFSET('Water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298" t="e">
        <f ca="1">+IF(AND(ISTEXT(OFFSET('Water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298" t="e">
        <f ca="1">+IF(AND(ISTEXT(OFFSET('Water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298" t="e">
        <f ca="1">+IF(AND(ISTEXT(OFFSET('Water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298" t="e">
        <f ca="1">+IF(AND(ISTEXT(OFFSET('Water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298" t="e">
        <f ca="1">+IF(AND(ISTEXT(OFFSET('Water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298" t="e">
        <f ca="1">+IF(AND(ISTEXT(OFFSET('Water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299" t="e">
        <f ca="1">+IF(AND(ISTEXT(OFFSET('Sanitation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299" t="e">
        <f ca="1">+IF(AND(ISTEXT(OFFSET('Sanitation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299" t="e">
        <f ca="1">+IF(AND(ISTEXT(OFFSET('Sanitation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299" t="e">
        <f ca="1">+IF(AND(ISTEXT(OFFSET('Sanitation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299" t="e">
        <f ca="1">+IF(AND(ISTEXT(OFFSET('Sanitation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299" t="e">
        <f ca="1">+IF(AND(ISTEXT(OFFSET('Sanitation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299" t="e">
        <f ca="1">+IF(AND(ISTEXT(OFFSET('Sanitation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299" t="e">
        <f ca="1">+IF(AND(ISTEXT(OFFSET('Sanitation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299" t="e">
        <f ca="1">+IF(AND(ISTEXT(OFFSET('Sanitation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299" t="e">
        <f ca="1">+IF(AND(ISTEXT(OFFSET('Sanitation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299" t="e">
        <f ca="1">+IF(AND(ISTEXT(OFFSET('Sanitation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299" t="e">
        <f ca="1">+IF(AND(ISTEXT(OFFSET('Sanitation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299" t="e">
        <f ca="1">+IF(AND(ISTEXT(OFFSET('Sanitation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299" t="e">
        <f ca="1">+IF(AND(ISTEXT(OFFSET('Sanitation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299" t="e">
        <f ca="1">+IF(AND(ISTEXT(OFFSET('Sanitation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299" t="e">
        <f ca="1">+IF(AND(ISTEXT(OFFSET('Sanitation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299" t="e">
        <f ca="1">+IF(AND(ISTEXT(OFFSET('Sanitation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299" t="e">
        <f ca="1">+IF(AND(ISTEXT(OFFSET('Sanitation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299" t="e">
        <f ca="1">+IF(AND(ISTEXT(OFFSET('Sanitation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299" t="e">
        <f ca="1">+IF(AND(ISTEXT(OFFSET('Sanitation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299" t="e">
        <f ca="1">+IF(AND(ISTEXT(OFFSET('Sanitation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299" t="e">
        <f ca="1">+IF(AND(ISTEXT(OFFSET('Sanitation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299" t="e">
        <f ca="1">+IF(AND(ISTEXT(OFFSET('Sanitation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299" t="e">
        <f ca="1">+IF(AND(ISTEXT(OFFSET('Sanitation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299" t="e">
        <f ca="1">+IF(AND(ISTEXT(OFFSET('Sanitation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299" t="e">
        <f ca="1">+IF(AND(ISTEXT(OFFSET('Sanitation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299" t="e">
        <f ca="1">+IF(AND(ISTEXT(OFFSET('Sanitation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299" t="e">
        <f ca="1">+IF(AND(ISTEXT(OFFSET('Sanitation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299" t="e">
        <f ca="1">+IF(AND(ISTEXT(OFFSET('Sanitation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299" t="e">
        <f ca="1">+IF(AND(ISTEXT(OFFSET('Sanitation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300" t="e">
        <f ca="1">+IF(AND(ISTEXT(OFFSET('Hygiene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368" t="e">
        <f ca="1">+IF(AND(ISTEXT(OFFSET('Hygiene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300" t="e">
        <f ca="1">+IF(AND(ISTEXT(OFFSET('Hygiene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300" t="e">
        <f ca="1">+IF(AND(ISTEXT(OFFSET('Hygiene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300" t="e">
        <f ca="1">+IF(AND(ISTEXT(OFFSET('Hygiene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300" t="e">
        <f ca="1">+IF(AND(ISTEXT(OFFSET('Hygiene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300" t="e">
        <f ca="1">+IF(AND(ISTEXT(OFFSET('Hygiene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300" t="e">
        <f ca="1">+IF(AND(ISTEXT(OFFSET('Hygiene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300" t="e">
        <f ca="1">+IF(AND(ISTEXT(OFFSET('Hygiene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300" t="e">
        <f ca="1">+IF(AND(ISTEXT(OFFSET('Hygiene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300" t="e">
        <f ca="1">+IF(AND(ISTEXT(OFFSET('Hygiene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300" t="e">
        <f ca="1">+IF(AND(ISTEXT(OFFSET('Hygiene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300" t="e">
        <f ca="1">+IF(AND(ISTEXT(OFFSET('Hygiene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300" t="e">
        <f ca="1">+IF(AND(ISTEXT(OFFSET('Hygiene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300" t="e">
        <f ca="1">+IF(AND(ISTEXT(OFFSET('Hygiene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300" t="e">
        <f ca="1">+IF(AND(ISTEXT(OFFSET('Hygiene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300" t="e">
        <f ca="1">+IF(AND(ISTEXT(OFFSET('Hygiene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300" t="e">
        <f ca="1">+IF(AND(ISTEXT(OFFSET('Hygiene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S20" s="187" t="str">
        <f ca="1">+IF(OFFSET('Water Data'!$D$27,0,10*ROW('Water Data'!D14))="","",OFFSET('Water Data'!$D$27,0,10*ROW('Water Data'!D14)))</f>
        <v/>
      </c>
      <c r="BT20" s="187" t="str">
        <f ca="1">+IF(OFFSET('Water Data'!$D$28,0,10*ROW('Water Data'!D14))="","",OFFSET('Water Data'!$D$28,0,10*ROW('Water Data'!D14)))</f>
        <v/>
      </c>
      <c r="BU20" s="187" t="str">
        <f ca="1">+IF(OFFSET('Water Data'!$D$29,0,10*ROW('Water Data'!D14))="","",OFFSET('Water Data'!$D$29,0,10*ROW('Water Data'!D14)))</f>
        <v/>
      </c>
      <c r="BV20" s="187" t="str">
        <f ca="1">+IF(OFFSET('Water Data'!$E$27,0,10*ROW('Water Data'!E14))="","",OFFSET('Water Data'!$E$27,0,10*ROW('Water Data'!E14)))</f>
        <v/>
      </c>
      <c r="BW20" s="187" t="str">
        <f ca="1">+IF(OFFSET('Water Data'!$E$28,0,10*ROW('Water Data'!E14))="","",OFFSET('Water Data'!$E$28,0,10*ROW('Water Data'!E14)))</f>
        <v/>
      </c>
      <c r="BX20" s="187" t="str">
        <f ca="1">+IF(OFFSET('Water Data'!$E$29,0,10*ROW('Water Data'!E14))="","",OFFSET('Water Data'!$E$29,0,10*ROW('Water Data'!E14)))</f>
        <v/>
      </c>
      <c r="BY20" s="187" t="str">
        <f ca="1">+IF(OFFSET('Water Data'!$F$27,0,10*ROW('Water Data'!F14))="","",OFFSET('Water Data'!$F$27,0,10*ROW('Water Data'!F14)))</f>
        <v/>
      </c>
      <c r="BZ20" s="187" t="str">
        <f ca="1">+IF(OFFSET('Water Data'!$F$28,0,10*ROW('Water Data'!F14))="","",OFFSET('Water Data'!$F$28,0,10*ROW('Water Data'!F14)))</f>
        <v/>
      </c>
      <c r="CA20" s="187" t="str">
        <f ca="1">+IF(OFFSET('Water Data'!$F$29,0,10*ROW('Water Data'!F14))="","",OFFSET('Water Data'!$F$29,0,10*ROW('Water Data'!F14)))</f>
        <v/>
      </c>
      <c r="CB20" s="187" t="str">
        <f ca="1">+IF(OFFSET('Water Data'!$G$27,0,10*ROW('Water Data'!G14))="","",OFFSET('Water Data'!$G$27,0,10*ROW('Water Data'!G14)))</f>
        <v/>
      </c>
      <c r="CC20" s="187" t="str">
        <f ca="1">+IF(OFFSET('Water Data'!$G$28,0,10*ROW('Water Data'!G14))="","",OFFSET('Water Data'!$G$28,0,10*ROW('Water Data'!G14)))</f>
        <v/>
      </c>
      <c r="CD20" s="187" t="str">
        <f ca="1">+IF(OFFSET('Water Data'!$G$29,0,10*ROW('Water Data'!G14))="","",OFFSET('Water Data'!$G$29,0,10*ROW('Water Data'!G14)))</f>
        <v/>
      </c>
      <c r="CE20" s="187" t="str">
        <f ca="1">+IF(OFFSET('Water Data'!$H$27,0,10*ROW('Water Data'!H14))="","",OFFSET('Water Data'!$H$27,0,10*ROW('Water Data'!H14)))</f>
        <v/>
      </c>
      <c r="CF20" s="187" t="str">
        <f ca="1">+IF(OFFSET('Water Data'!$H$28,0,10*ROW('Water Data'!H14))="","",OFFSET('Water Data'!$H$28,0,10*ROW('Water Data'!H14)))</f>
        <v/>
      </c>
      <c r="CG20" s="187" t="str">
        <f ca="1">+IF(OFFSET('Water Data'!$H$29,0,10*ROW('Water Data'!H14))="","",OFFSET('Water Data'!$H$29,0,10*ROW('Water Data'!H14)))</f>
        <v/>
      </c>
      <c r="CH20" s="187" t="str">
        <f ca="1">+IF(OFFSET('Water Data'!$I$27,0,10*ROW('Water Data'!I14))="","",OFFSET('Water Data'!$I$27,0,10*ROW('Water Data'!I14)))</f>
        <v/>
      </c>
      <c r="CI20" s="187" t="str">
        <f ca="1">+IF(OFFSET('Water Data'!$I$28,0,10*ROW('Water Data'!I14))="","",OFFSET('Water Data'!$I$28,0,10*ROW('Water Data'!I14)))</f>
        <v/>
      </c>
      <c r="CJ20" s="187" t="str">
        <f ca="1">+IF(OFFSET('Water Data'!$I$29,0,10*ROW('Water Data'!I14))="","",OFFSET('Water Data'!$I$29,0,10*ROW('Water Data'!I14)))</f>
        <v/>
      </c>
      <c r="CK20" s="187" t="str">
        <f ca="1">+IF(OFFSET('Sanitation Data'!$D$28,0,10*ROW('Sanitation Data'!D14))="","",OFFSET('Sanitation Data'!$D$28,0,10*ROW('Sanitation Data'!D14)))</f>
        <v/>
      </c>
      <c r="CL20" s="187" t="str">
        <f ca="1">+IF(OFFSET('Sanitation Data'!$D$29,0,10*ROW('Sanitation Data'!D14))="","",OFFSET('Sanitation Data'!$D$29,0,10*ROW('Sanitation Data'!D14)))</f>
        <v/>
      </c>
      <c r="CM20" s="187" t="str">
        <f ca="1">+IF(OFFSET('Sanitation Data'!$D$30,0,10*ROW('Sanitation Data'!D14))="","",OFFSET('Sanitation Data'!$D$30,0,10*ROW('Sanitation Data'!D14)))</f>
        <v/>
      </c>
      <c r="CN20" s="187" t="str">
        <f ca="1">+IF(OFFSET('Sanitation Data'!$D$31,0,10*ROW('Sanitation Data'!D14))="","",OFFSET('Sanitation Data'!$D$31,0,10*ROW('Sanitation Data'!D14)))</f>
        <v/>
      </c>
      <c r="CO20" s="187" t="str">
        <f ca="1">+IF(OFFSET('Sanitation Data'!$D$32,0,10*ROW('Sanitation Data'!D14))="","",OFFSET('Sanitation Data'!$D$32,0,10*ROW('Sanitation Data'!D14)))</f>
        <v/>
      </c>
      <c r="CP20" s="187" t="str">
        <f ca="1">+IF(OFFSET('Sanitation Data'!$E$28,0,10*ROW('Sanitation Data'!E14))="","",OFFSET('Sanitation Data'!$E$28,0,10*ROW('Sanitation Data'!E14)))</f>
        <v/>
      </c>
      <c r="CQ20" s="187" t="str">
        <f ca="1">+IF(OFFSET('Sanitation Data'!$E$29,0,10*ROW('Sanitation Data'!E14))="","",OFFSET('Sanitation Data'!$E$29,0,10*ROW('Sanitation Data'!E14)))</f>
        <v/>
      </c>
      <c r="CR20" s="187" t="str">
        <f ca="1">+IF(OFFSET('Sanitation Data'!$E$30,0,10*ROW('Sanitation Data'!E14))="","",OFFSET('Sanitation Data'!$E$30,0,10*ROW('Sanitation Data'!E14)))</f>
        <v/>
      </c>
      <c r="CS20" s="187" t="str">
        <f ca="1">+IF(OFFSET('Sanitation Data'!$E$31,0,10*ROW('Sanitation Data'!E14))="","",OFFSET('Sanitation Data'!$E$31,0,10*ROW('Sanitation Data'!E14)))</f>
        <v/>
      </c>
      <c r="CT20" s="187" t="str">
        <f ca="1">+IF(OFFSET('Sanitation Data'!$E$32,0,10*ROW('Sanitation Data'!E14))="","",OFFSET('Sanitation Data'!$E$32,0,10*ROW('Sanitation Data'!E14)))</f>
        <v/>
      </c>
      <c r="CU20" s="187" t="str">
        <f ca="1">+IF(OFFSET('Sanitation Data'!$F$28,0,10*ROW('Sanitation Data'!F14))="","",OFFSET('Sanitation Data'!$F$28,0,10*ROW('Sanitation Data'!F14)))</f>
        <v/>
      </c>
      <c r="CV20" s="187" t="str">
        <f ca="1">+IF(OFFSET('Sanitation Data'!$F$29,0,10*ROW('Sanitation Data'!F14))="","",OFFSET('Sanitation Data'!$F$29,0,10*ROW('Sanitation Data'!F14)))</f>
        <v/>
      </c>
      <c r="CW20" s="187" t="str">
        <f ca="1">+IF(OFFSET('Sanitation Data'!$F$30,0,10*ROW('Sanitation Data'!F14))="","",OFFSET('Sanitation Data'!$F$30,0,10*ROW('Sanitation Data'!F14)))</f>
        <v/>
      </c>
      <c r="CX20" s="187" t="str">
        <f ca="1">+IF(OFFSET('Sanitation Data'!$F$31,0,10*ROW('Sanitation Data'!F14))="","",OFFSET('Sanitation Data'!$F$31,0,10*ROW('Sanitation Data'!F14)))</f>
        <v/>
      </c>
      <c r="CY20" s="187" t="str">
        <f ca="1">+IF(OFFSET('Sanitation Data'!$F$32,0,10*ROW('Sanitation Data'!F14))="","",OFFSET('Sanitation Data'!$F$32,0,10*ROW('Sanitation Data'!F14)))</f>
        <v/>
      </c>
      <c r="CZ20" s="187" t="str">
        <f ca="1">+IF(OFFSET('Sanitation Data'!$G$28,0,10*ROW('Sanitation Data'!G14))="","",OFFSET('Sanitation Data'!$G$28,0,10*ROW('Sanitation Data'!G14)))</f>
        <v/>
      </c>
      <c r="DA20" s="187" t="str">
        <f ca="1">+IF(OFFSET('Sanitation Data'!$G$29,0,10*ROW('Sanitation Data'!G14))="","",OFFSET('Sanitation Data'!$G$29,0,10*ROW('Sanitation Data'!G14)))</f>
        <v/>
      </c>
      <c r="DB20" s="187" t="str">
        <f ca="1">+IF(OFFSET('Sanitation Data'!$G$30,0,10*ROW('Sanitation Data'!G14))="","",OFFSET('Sanitation Data'!$G$30,0,10*ROW('Sanitation Data'!G14)))</f>
        <v/>
      </c>
      <c r="DC20" s="187" t="str">
        <f ca="1">+IF(OFFSET('Sanitation Data'!$G$31,0,10*ROW('Sanitation Data'!G14))="","",OFFSET('Sanitation Data'!$G$31,0,10*ROW('Sanitation Data'!G14)))</f>
        <v/>
      </c>
      <c r="DD20" s="187" t="str">
        <f ca="1">+IF(OFFSET('Sanitation Data'!$G$32,0,10*ROW('Sanitation Data'!G14))="","",OFFSET('Sanitation Data'!$G$32,0,10*ROW('Sanitation Data'!G14)))</f>
        <v/>
      </c>
      <c r="DE20" s="187" t="str">
        <f ca="1">+IF(OFFSET('Sanitation Data'!$H$28,0,10*ROW('Sanitation Data'!H14))="","",OFFSET('Sanitation Data'!$H$28,0,10*ROW('Sanitation Data'!H14)))</f>
        <v/>
      </c>
      <c r="DF20" s="187" t="str">
        <f ca="1">+IF(OFFSET('Sanitation Data'!$H$29,0,10*ROW('Sanitation Data'!H14))="","",OFFSET('Sanitation Data'!$H$29,0,10*ROW('Sanitation Data'!H14)))</f>
        <v/>
      </c>
      <c r="DG20" s="187" t="str">
        <f ca="1">+IF(OFFSET('Sanitation Data'!$H$30,0,10*ROW('Sanitation Data'!H14))="","",OFFSET('Sanitation Data'!$H$30,0,10*ROW('Sanitation Data'!H14)))</f>
        <v/>
      </c>
      <c r="DH20" s="187" t="str">
        <f ca="1">+IF(OFFSET('Sanitation Data'!$H$31,0,10*ROW('Sanitation Data'!H14))="","",OFFSET('Sanitation Data'!$H$31,0,10*ROW('Sanitation Data'!H14)))</f>
        <v/>
      </c>
      <c r="DI20" s="187" t="str">
        <f ca="1">+IF(OFFSET('Sanitation Data'!$H$32,0,10*ROW('Sanitation Data'!H14))="","",OFFSET('Sanitation Data'!$H$32,0,10*ROW('Sanitation Data'!H14)))</f>
        <v/>
      </c>
      <c r="DJ20" s="187" t="str">
        <f ca="1">+IF(OFFSET('Sanitation Data'!$I$28,0,10*ROW('Sanitation Data'!I14))="","",OFFSET('Sanitation Data'!$I$28,0,10*ROW('Sanitation Data'!I14)))</f>
        <v/>
      </c>
      <c r="DK20" s="187" t="str">
        <f ca="1">+IF(OFFSET('Sanitation Data'!$I$29,0,10*ROW('Sanitation Data'!I14))="","",OFFSET('Sanitation Data'!$I$29,0,10*ROW('Sanitation Data'!I14)))</f>
        <v/>
      </c>
      <c r="DL20" s="187" t="str">
        <f ca="1">+IF(OFFSET('Sanitation Data'!$I$30,0,10*ROW('Sanitation Data'!I14))="","",OFFSET('Sanitation Data'!$I$30,0,10*ROW('Sanitation Data'!I14)))</f>
        <v/>
      </c>
      <c r="DM20" s="187" t="str">
        <f ca="1">+IF(OFFSET('Sanitation Data'!$I$31,0,10*ROW('Sanitation Data'!I14))="","",OFFSET('Sanitation Data'!$I$31,0,10*ROW('Sanitation Data'!I14)))</f>
        <v/>
      </c>
      <c r="DN20" s="187" t="str">
        <f ca="1">+IF(OFFSET('Sanitation Data'!$I$32,0,10*ROW('Sanitation Data'!I14))="","",OFFSET('Sanitation Data'!$I$32,0,10*ROW('Sanitation Data'!I14)))</f>
        <v/>
      </c>
      <c r="DO20" s="187" t="str">
        <f ca="1">+IF(OFFSET('Hygiene Data'!$D$11,0,10*ROW('Hygiene Data'!D14))="","",OFFSET('Hygiene Data'!$D$11,0,10*ROW('Hygiene Data'!D14)))</f>
        <v/>
      </c>
      <c r="DP20" s="187" t="str">
        <f ca="1">+IF(OFFSET('Hygiene Data'!$D$12,0,10*ROW('Hygiene Data'!D14))="","",OFFSET('Hygiene Data'!$D$12,0,10*ROW('Hygiene Data'!D14)))</f>
        <v/>
      </c>
      <c r="DQ20" s="187" t="str">
        <f ca="1">+IF(OFFSET('Hygiene Data'!$D$13,0,10*ROW('Hygiene Data'!D14))="","",OFFSET('Hygiene Data'!$D$13,0,10*ROW('Hygiene Data'!D14)))</f>
        <v/>
      </c>
      <c r="DR20" s="187" t="str">
        <f ca="1">+IF(OFFSET('Hygiene Data'!$E$11,0,10*ROW('Hygiene Data'!E14))="","",OFFSET('Hygiene Data'!$E$11,0,10*ROW('Hygiene Data'!E14)))</f>
        <v/>
      </c>
      <c r="DS20" s="187" t="str">
        <f ca="1">+IF(OFFSET('Hygiene Data'!$E$12,0,10*ROW('Hygiene Data'!E14))="","",OFFSET('Hygiene Data'!$E$12,0,10*ROW('Hygiene Data'!E14)))</f>
        <v/>
      </c>
      <c r="DT20" s="187" t="str">
        <f ca="1">+IF(OFFSET('Hygiene Data'!$E$13,0,10*ROW('Hygiene Data'!E14))="","",OFFSET('Hygiene Data'!$E$13,0,10*ROW('Hygiene Data'!E14)))</f>
        <v/>
      </c>
      <c r="DU20" s="187" t="str">
        <f ca="1">+IF(OFFSET('Hygiene Data'!$F$11,0,10*ROW('Hygiene Data'!F14))="","",OFFSET('Hygiene Data'!$F$11,0,10*ROW('Hygiene Data'!F14)))</f>
        <v/>
      </c>
      <c r="DV20" s="187" t="str">
        <f ca="1">+IF(OFFSET('Hygiene Data'!$F$12,0,10*ROW('Hygiene Data'!F14))="","",OFFSET('Hygiene Data'!$F$12,0,10*ROW('Hygiene Data'!F14)))</f>
        <v/>
      </c>
      <c r="DW20" s="187" t="str">
        <f ca="1">+IF(OFFSET('Hygiene Data'!$F$13,0,10*ROW('Hygiene Data'!F14))="","",OFFSET('Hygiene Data'!$F$13,0,10*ROW('Hygiene Data'!F14)))</f>
        <v/>
      </c>
      <c r="DX20" s="187" t="str">
        <f ca="1">+IF(OFFSET('Hygiene Data'!$G$11,0,10*ROW('Hygiene Data'!G14))="","",OFFSET('Hygiene Data'!$G$11,0,10*ROW('Hygiene Data'!G14)))</f>
        <v/>
      </c>
      <c r="DY20" s="187" t="str">
        <f ca="1">+IF(OFFSET('Hygiene Data'!$G$12,0,10*ROW('Hygiene Data'!G14))="","",OFFSET('Hygiene Data'!$G$12,0,10*ROW('Hygiene Data'!G14)))</f>
        <v/>
      </c>
      <c r="DZ20" s="187" t="str">
        <f ca="1">+IF(OFFSET('Hygiene Data'!$G$13,0,10*ROW('Hygiene Data'!G14))="","",OFFSET('Hygiene Data'!$G$13,0,10*ROW('Hygiene Data'!G14)))</f>
        <v/>
      </c>
      <c r="EA20" s="187" t="str">
        <f ca="1">+IF(OFFSET('Hygiene Data'!$H$11,0,10*ROW('Hygiene Data'!H14))="","",OFFSET('Hygiene Data'!$H$11,0,10*ROW('Hygiene Data'!H14)))</f>
        <v/>
      </c>
      <c r="EB20" s="187" t="str">
        <f ca="1">+IF(OFFSET('Hygiene Data'!$H$12,0,10*ROW('Hygiene Data'!H14))="","",OFFSET('Hygiene Data'!$H$12,0,10*ROW('Hygiene Data'!H14)))</f>
        <v/>
      </c>
      <c r="EC20" s="187" t="str">
        <f ca="1">+IF(OFFSET('Hygiene Data'!$H$13,0,10*ROW('Hygiene Data'!H14))="","",OFFSET('Hygiene Data'!$H$13,0,10*ROW('Hygiene Data'!H14)))</f>
        <v/>
      </c>
      <c r="ED20" s="187" t="str">
        <f ca="1">+IF(OFFSET('Hygiene Data'!$I$11,0,10*ROW('Hygiene Data'!I14))="","",OFFSET('Hygiene Data'!$I$11,0,10*ROW('Hygiene Data'!I14)))</f>
        <v/>
      </c>
      <c r="EE20" s="187" t="str">
        <f ca="1">+IF(OFFSET('Hygiene Data'!$I$12,0,10*ROW('Hygiene Data'!I14))="","",OFFSET('Hygiene Data'!$I$12,0,10*ROW('Hygiene Data'!I14)))</f>
        <v/>
      </c>
      <c r="EF20" s="187" t="str">
        <f ca="1">+IF(OFFSET('Hygiene Data'!$I$13,0,10*ROW('Hygiene Data'!I14))="","",OFFSET('Hygiene Data'!$I$13,0,10*ROW('Hygiene Data'!I14)))</f>
        <v/>
      </c>
    </row>
    <row r="21" spans="1:136" x14ac:dyDescent="0.2">
      <c r="A21" s="270" t="str">
        <f ca="1">+IF(OFFSET('Water Data'!$B$2,0,10*ROW('Water Data'!E15))="","",OFFSET('Water Data'!$B$2,0,10*ROW('Water Data'!E15)))</f>
        <v/>
      </c>
      <c r="B21" s="270" t="str">
        <f ca="1">IF(OFFSET('Water Data'!$C$2,0,10*ROW('Water Data'!F15))="","",IF(OFFSET('Water Data'!$C$2,0,10*ROW('Water Data'!F15))="Census",Key!$I$111,IF(OFFSET('Water Data'!$C$2,0,10*ROW('Water Data'!F15))="Survey with microdata",Key!$I$113,IF(OFFSET('Water Data'!$C$2,0,10*ROW('Water Data'!F15))="Survey",Key!$I$110,IF(OFFSET('Water Data'!$C$2,0,10*ROW('Water Data'!F15))="Admin",Key!$I$114,IF(OFFSET('Water Data'!$C$2,0,10*ROW('Water Data'!F15))="Other",Key!$I$112,IF(OFFSET('Water Data'!$C$2,0,10*ROW('Water Data'!F15))="EMIS",Key!$I$109)))))))</f>
        <v/>
      </c>
      <c r="C21" s="297" t="str">
        <f t="shared" ca="1" si="0"/>
        <v/>
      </c>
      <c r="D21" s="298" t="e">
        <f ca="1">+IF(AND(ISTEXT(OFFSET('Water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298" t="e">
        <f ca="1">+IF(AND(ISTEXT(OFFSET('Water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298" t="e">
        <f ca="1">+IF(AND(ISTEXT(OFFSET('Water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298" t="e">
        <f ca="1">+IF(AND(ISTEXT(OFFSET('Water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298" t="e">
        <f ca="1">+IF(AND(ISTEXT(OFFSET('Water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298" t="e">
        <f ca="1">+IF(AND(ISTEXT(OFFSET('Water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298" t="e">
        <f ca="1">+IF(AND(ISTEXT(OFFSET('Water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298" t="e">
        <f ca="1">+IF(AND(ISTEXT(OFFSET('Water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298" t="e">
        <f ca="1">+IF(AND(ISTEXT(OFFSET('Water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298" t="e">
        <f ca="1">+IF(AND(ISTEXT(OFFSET('Water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298" t="e">
        <f ca="1">+IF(AND(ISTEXT(OFFSET('Water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298" t="e">
        <f ca="1">+IF(AND(ISTEXT(OFFSET('Water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298" t="e">
        <f ca="1">+IF(AND(ISTEXT(OFFSET('Water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298" t="e">
        <f ca="1">+IF(AND(ISTEXT(OFFSET('Water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298" t="e">
        <f ca="1">+IF(AND(ISTEXT(OFFSET('Water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298" t="e">
        <f ca="1">+IF(AND(ISTEXT(OFFSET('Water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298" t="e">
        <f ca="1">+IF(AND(ISTEXT(OFFSET('Water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298" t="e">
        <f ca="1">+IF(AND(ISTEXT(OFFSET('Water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299" t="e">
        <f ca="1">+IF(AND(ISTEXT(OFFSET('Sanitation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299" t="e">
        <f ca="1">+IF(AND(ISTEXT(OFFSET('Sanitation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299" t="e">
        <f ca="1">+IF(AND(ISTEXT(OFFSET('Sanitation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299" t="e">
        <f ca="1">+IF(AND(ISTEXT(OFFSET('Sanitation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299" t="e">
        <f ca="1">+IF(AND(ISTEXT(OFFSET('Sanitation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299" t="e">
        <f ca="1">+IF(AND(ISTEXT(OFFSET('Sanitation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299" t="e">
        <f ca="1">+IF(AND(ISTEXT(OFFSET('Sanitation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299" t="e">
        <f ca="1">+IF(AND(ISTEXT(OFFSET('Sanitation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299" t="e">
        <f ca="1">+IF(AND(ISTEXT(OFFSET('Sanitation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299" t="e">
        <f ca="1">+IF(AND(ISTEXT(OFFSET('Sanitation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299" t="e">
        <f ca="1">+IF(AND(ISTEXT(OFFSET('Sanitation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299" t="e">
        <f ca="1">+IF(AND(ISTEXT(OFFSET('Sanitation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299" t="e">
        <f ca="1">+IF(AND(ISTEXT(OFFSET('Sanitation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299" t="e">
        <f ca="1">+IF(AND(ISTEXT(OFFSET('Sanitation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299" t="e">
        <f ca="1">+IF(AND(ISTEXT(OFFSET('Sanitation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299" t="e">
        <f ca="1">+IF(AND(ISTEXT(OFFSET('Sanitation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299" t="e">
        <f ca="1">+IF(AND(ISTEXT(OFFSET('Sanitation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299" t="e">
        <f ca="1">+IF(AND(ISTEXT(OFFSET('Sanitation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299" t="e">
        <f ca="1">+IF(AND(ISTEXT(OFFSET('Sanitation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299" t="e">
        <f ca="1">+IF(AND(ISTEXT(OFFSET('Sanitation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299" t="e">
        <f ca="1">+IF(AND(ISTEXT(OFFSET('Sanitation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299" t="e">
        <f ca="1">+IF(AND(ISTEXT(OFFSET('Sanitation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299" t="e">
        <f ca="1">+IF(AND(ISTEXT(OFFSET('Sanitation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299" t="e">
        <f ca="1">+IF(AND(ISTEXT(OFFSET('Sanitation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299" t="e">
        <f ca="1">+IF(AND(ISTEXT(OFFSET('Sanitation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299" t="e">
        <f ca="1">+IF(AND(ISTEXT(OFFSET('Sanitation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299" t="e">
        <f ca="1">+IF(AND(ISTEXT(OFFSET('Sanitation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299" t="e">
        <f ca="1">+IF(AND(ISTEXT(OFFSET('Sanitation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299" t="e">
        <f ca="1">+IF(AND(ISTEXT(OFFSET('Sanitation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299" t="e">
        <f ca="1">+IF(AND(ISTEXT(OFFSET('Sanitation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300" t="e">
        <f ca="1">+IF(AND(ISTEXT(OFFSET('Hygiene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368" t="e">
        <f ca="1">+IF(AND(ISTEXT(OFFSET('Hygiene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300" t="e">
        <f ca="1">+IF(AND(ISTEXT(OFFSET('Hygiene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300" t="e">
        <f ca="1">+IF(AND(ISTEXT(OFFSET('Hygiene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300" t="e">
        <f ca="1">+IF(AND(ISTEXT(OFFSET('Hygiene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300" t="e">
        <f ca="1">+IF(AND(ISTEXT(OFFSET('Hygiene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300" t="e">
        <f ca="1">+IF(AND(ISTEXT(OFFSET('Hygiene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300" t="e">
        <f ca="1">+IF(AND(ISTEXT(OFFSET('Hygiene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300" t="e">
        <f ca="1">+IF(AND(ISTEXT(OFFSET('Hygiene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300" t="e">
        <f ca="1">+IF(AND(ISTEXT(OFFSET('Hygiene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300" t="e">
        <f ca="1">+IF(AND(ISTEXT(OFFSET('Hygiene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300" t="e">
        <f ca="1">+IF(AND(ISTEXT(OFFSET('Hygiene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300" t="e">
        <f ca="1">+IF(AND(ISTEXT(OFFSET('Hygiene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300" t="e">
        <f ca="1">+IF(AND(ISTEXT(OFFSET('Hygiene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300" t="e">
        <f ca="1">+IF(AND(ISTEXT(OFFSET('Hygiene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300" t="e">
        <f ca="1">+IF(AND(ISTEXT(OFFSET('Hygiene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300" t="e">
        <f ca="1">+IF(AND(ISTEXT(OFFSET('Hygiene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300" t="e">
        <f ca="1">+IF(AND(ISTEXT(OFFSET('Hygiene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S21" s="187" t="str">
        <f ca="1">+IF(OFFSET('Water Data'!$D$27,0,10*ROW('Water Data'!D15))="","",OFFSET('Water Data'!$D$27,0,10*ROW('Water Data'!D15)))</f>
        <v/>
      </c>
      <c r="BT21" s="187" t="str">
        <f ca="1">+IF(OFFSET('Water Data'!$D$28,0,10*ROW('Water Data'!D15))="","",OFFSET('Water Data'!$D$28,0,10*ROW('Water Data'!D15)))</f>
        <v/>
      </c>
      <c r="BU21" s="187" t="str">
        <f ca="1">+IF(OFFSET('Water Data'!$D$29,0,10*ROW('Water Data'!D15))="","",OFFSET('Water Data'!$D$29,0,10*ROW('Water Data'!D15)))</f>
        <v/>
      </c>
      <c r="BV21" s="187" t="str">
        <f ca="1">+IF(OFFSET('Water Data'!$E$27,0,10*ROW('Water Data'!E15))="","",OFFSET('Water Data'!$E$27,0,10*ROW('Water Data'!E15)))</f>
        <v/>
      </c>
      <c r="BW21" s="187" t="str">
        <f ca="1">+IF(OFFSET('Water Data'!$E$28,0,10*ROW('Water Data'!E15))="","",OFFSET('Water Data'!$E$28,0,10*ROW('Water Data'!E15)))</f>
        <v/>
      </c>
      <c r="BX21" s="187" t="str">
        <f ca="1">+IF(OFFSET('Water Data'!$E$29,0,10*ROW('Water Data'!E15))="","",OFFSET('Water Data'!$E$29,0,10*ROW('Water Data'!E15)))</f>
        <v/>
      </c>
      <c r="BY21" s="187" t="str">
        <f ca="1">+IF(OFFSET('Water Data'!$F$27,0,10*ROW('Water Data'!F15))="","",OFFSET('Water Data'!$F$27,0,10*ROW('Water Data'!F15)))</f>
        <v/>
      </c>
      <c r="BZ21" s="187" t="str">
        <f ca="1">+IF(OFFSET('Water Data'!$F$28,0,10*ROW('Water Data'!F15))="","",OFFSET('Water Data'!$F$28,0,10*ROW('Water Data'!F15)))</f>
        <v/>
      </c>
      <c r="CA21" s="187" t="str">
        <f ca="1">+IF(OFFSET('Water Data'!$F$29,0,10*ROW('Water Data'!F15))="","",OFFSET('Water Data'!$F$29,0,10*ROW('Water Data'!F15)))</f>
        <v/>
      </c>
      <c r="CB21" s="187" t="str">
        <f ca="1">+IF(OFFSET('Water Data'!$G$27,0,10*ROW('Water Data'!G15))="","",OFFSET('Water Data'!$G$27,0,10*ROW('Water Data'!G15)))</f>
        <v/>
      </c>
      <c r="CC21" s="187" t="str">
        <f ca="1">+IF(OFFSET('Water Data'!$G$28,0,10*ROW('Water Data'!G15))="","",OFFSET('Water Data'!$G$28,0,10*ROW('Water Data'!G15)))</f>
        <v/>
      </c>
      <c r="CD21" s="187" t="str">
        <f ca="1">+IF(OFFSET('Water Data'!$G$29,0,10*ROW('Water Data'!G15))="","",OFFSET('Water Data'!$G$29,0,10*ROW('Water Data'!G15)))</f>
        <v/>
      </c>
      <c r="CE21" s="187" t="str">
        <f ca="1">+IF(OFFSET('Water Data'!$H$27,0,10*ROW('Water Data'!H15))="","",OFFSET('Water Data'!$H$27,0,10*ROW('Water Data'!H15)))</f>
        <v/>
      </c>
      <c r="CF21" s="187" t="str">
        <f ca="1">+IF(OFFSET('Water Data'!$H$28,0,10*ROW('Water Data'!H15))="","",OFFSET('Water Data'!$H$28,0,10*ROW('Water Data'!H15)))</f>
        <v/>
      </c>
      <c r="CG21" s="187" t="str">
        <f ca="1">+IF(OFFSET('Water Data'!$H$29,0,10*ROW('Water Data'!H15))="","",OFFSET('Water Data'!$H$29,0,10*ROW('Water Data'!H15)))</f>
        <v/>
      </c>
      <c r="CH21" s="187" t="str">
        <f ca="1">+IF(OFFSET('Water Data'!$I$27,0,10*ROW('Water Data'!I15))="","",OFFSET('Water Data'!$I$27,0,10*ROW('Water Data'!I15)))</f>
        <v/>
      </c>
      <c r="CI21" s="187" t="str">
        <f ca="1">+IF(OFFSET('Water Data'!$I$28,0,10*ROW('Water Data'!I15))="","",OFFSET('Water Data'!$I$28,0,10*ROW('Water Data'!I15)))</f>
        <v/>
      </c>
      <c r="CJ21" s="187" t="str">
        <f ca="1">+IF(OFFSET('Water Data'!$I$29,0,10*ROW('Water Data'!I15))="","",OFFSET('Water Data'!$I$29,0,10*ROW('Water Data'!I15)))</f>
        <v/>
      </c>
      <c r="CK21" s="187" t="str">
        <f ca="1">+IF(OFFSET('Sanitation Data'!$D$28,0,10*ROW('Sanitation Data'!D15))="","",OFFSET('Sanitation Data'!$D$28,0,10*ROW('Sanitation Data'!D15)))</f>
        <v/>
      </c>
      <c r="CL21" s="187" t="str">
        <f ca="1">+IF(OFFSET('Sanitation Data'!$D$29,0,10*ROW('Sanitation Data'!D15))="","",OFFSET('Sanitation Data'!$D$29,0,10*ROW('Sanitation Data'!D15)))</f>
        <v/>
      </c>
      <c r="CM21" s="187" t="str">
        <f ca="1">+IF(OFFSET('Sanitation Data'!$D$30,0,10*ROW('Sanitation Data'!D15))="","",OFFSET('Sanitation Data'!$D$30,0,10*ROW('Sanitation Data'!D15)))</f>
        <v/>
      </c>
      <c r="CN21" s="187" t="str">
        <f ca="1">+IF(OFFSET('Sanitation Data'!$D$31,0,10*ROW('Sanitation Data'!D15))="","",OFFSET('Sanitation Data'!$D$31,0,10*ROW('Sanitation Data'!D15)))</f>
        <v/>
      </c>
      <c r="CO21" s="187" t="str">
        <f ca="1">+IF(OFFSET('Sanitation Data'!$D$32,0,10*ROW('Sanitation Data'!D15))="","",OFFSET('Sanitation Data'!$D$32,0,10*ROW('Sanitation Data'!D15)))</f>
        <v/>
      </c>
      <c r="CP21" s="187" t="str">
        <f ca="1">+IF(OFFSET('Sanitation Data'!$E$28,0,10*ROW('Sanitation Data'!E15))="","",OFFSET('Sanitation Data'!$E$28,0,10*ROW('Sanitation Data'!E15)))</f>
        <v/>
      </c>
      <c r="CQ21" s="187" t="str">
        <f ca="1">+IF(OFFSET('Sanitation Data'!$E$29,0,10*ROW('Sanitation Data'!E15))="","",OFFSET('Sanitation Data'!$E$29,0,10*ROW('Sanitation Data'!E15)))</f>
        <v/>
      </c>
      <c r="CR21" s="187" t="str">
        <f ca="1">+IF(OFFSET('Sanitation Data'!$E$30,0,10*ROW('Sanitation Data'!E15))="","",OFFSET('Sanitation Data'!$E$30,0,10*ROW('Sanitation Data'!E15)))</f>
        <v/>
      </c>
      <c r="CS21" s="187" t="str">
        <f ca="1">+IF(OFFSET('Sanitation Data'!$E$31,0,10*ROW('Sanitation Data'!E15))="","",OFFSET('Sanitation Data'!$E$31,0,10*ROW('Sanitation Data'!E15)))</f>
        <v/>
      </c>
      <c r="CT21" s="187" t="str">
        <f ca="1">+IF(OFFSET('Sanitation Data'!$E$32,0,10*ROW('Sanitation Data'!E15))="","",OFFSET('Sanitation Data'!$E$32,0,10*ROW('Sanitation Data'!E15)))</f>
        <v/>
      </c>
      <c r="CU21" s="187" t="str">
        <f ca="1">+IF(OFFSET('Sanitation Data'!$F$28,0,10*ROW('Sanitation Data'!F15))="","",OFFSET('Sanitation Data'!$F$28,0,10*ROW('Sanitation Data'!F15)))</f>
        <v/>
      </c>
      <c r="CV21" s="187" t="str">
        <f ca="1">+IF(OFFSET('Sanitation Data'!$F$29,0,10*ROW('Sanitation Data'!F15))="","",OFFSET('Sanitation Data'!$F$29,0,10*ROW('Sanitation Data'!F15)))</f>
        <v/>
      </c>
      <c r="CW21" s="187" t="str">
        <f ca="1">+IF(OFFSET('Sanitation Data'!$F$30,0,10*ROW('Sanitation Data'!F15))="","",OFFSET('Sanitation Data'!$F$30,0,10*ROW('Sanitation Data'!F15)))</f>
        <v/>
      </c>
      <c r="CX21" s="187" t="str">
        <f ca="1">+IF(OFFSET('Sanitation Data'!$F$31,0,10*ROW('Sanitation Data'!F15))="","",OFFSET('Sanitation Data'!$F$31,0,10*ROW('Sanitation Data'!F15)))</f>
        <v/>
      </c>
      <c r="CY21" s="187" t="str">
        <f ca="1">+IF(OFFSET('Sanitation Data'!$F$32,0,10*ROW('Sanitation Data'!F15))="","",OFFSET('Sanitation Data'!$F$32,0,10*ROW('Sanitation Data'!F15)))</f>
        <v/>
      </c>
      <c r="CZ21" s="187" t="str">
        <f ca="1">+IF(OFFSET('Sanitation Data'!$G$28,0,10*ROW('Sanitation Data'!G15))="","",OFFSET('Sanitation Data'!$G$28,0,10*ROW('Sanitation Data'!G15)))</f>
        <v/>
      </c>
      <c r="DA21" s="187" t="str">
        <f ca="1">+IF(OFFSET('Sanitation Data'!$G$29,0,10*ROW('Sanitation Data'!G15))="","",OFFSET('Sanitation Data'!$G$29,0,10*ROW('Sanitation Data'!G15)))</f>
        <v/>
      </c>
      <c r="DB21" s="187" t="str">
        <f ca="1">+IF(OFFSET('Sanitation Data'!$G$30,0,10*ROW('Sanitation Data'!G15))="","",OFFSET('Sanitation Data'!$G$30,0,10*ROW('Sanitation Data'!G15)))</f>
        <v/>
      </c>
      <c r="DC21" s="187" t="str">
        <f ca="1">+IF(OFFSET('Sanitation Data'!$G$31,0,10*ROW('Sanitation Data'!G15))="","",OFFSET('Sanitation Data'!$G$31,0,10*ROW('Sanitation Data'!G15)))</f>
        <v/>
      </c>
      <c r="DD21" s="187" t="str">
        <f ca="1">+IF(OFFSET('Sanitation Data'!$G$32,0,10*ROW('Sanitation Data'!G15))="","",OFFSET('Sanitation Data'!$G$32,0,10*ROW('Sanitation Data'!G15)))</f>
        <v/>
      </c>
      <c r="DE21" s="187" t="str">
        <f ca="1">+IF(OFFSET('Sanitation Data'!$H$28,0,10*ROW('Sanitation Data'!H15))="","",OFFSET('Sanitation Data'!$H$28,0,10*ROW('Sanitation Data'!H15)))</f>
        <v/>
      </c>
      <c r="DF21" s="187" t="str">
        <f ca="1">+IF(OFFSET('Sanitation Data'!$H$29,0,10*ROW('Sanitation Data'!H15))="","",OFFSET('Sanitation Data'!$H$29,0,10*ROW('Sanitation Data'!H15)))</f>
        <v/>
      </c>
      <c r="DG21" s="187" t="str">
        <f ca="1">+IF(OFFSET('Sanitation Data'!$H$30,0,10*ROW('Sanitation Data'!H15))="","",OFFSET('Sanitation Data'!$H$30,0,10*ROW('Sanitation Data'!H15)))</f>
        <v/>
      </c>
      <c r="DH21" s="187" t="str">
        <f ca="1">+IF(OFFSET('Sanitation Data'!$H$31,0,10*ROW('Sanitation Data'!H15))="","",OFFSET('Sanitation Data'!$H$31,0,10*ROW('Sanitation Data'!H15)))</f>
        <v/>
      </c>
      <c r="DI21" s="187" t="str">
        <f ca="1">+IF(OFFSET('Sanitation Data'!$H$32,0,10*ROW('Sanitation Data'!H15))="","",OFFSET('Sanitation Data'!$H$32,0,10*ROW('Sanitation Data'!H15)))</f>
        <v/>
      </c>
      <c r="DJ21" s="187" t="str">
        <f ca="1">+IF(OFFSET('Sanitation Data'!$I$28,0,10*ROW('Sanitation Data'!I15))="","",OFFSET('Sanitation Data'!$I$28,0,10*ROW('Sanitation Data'!I15)))</f>
        <v/>
      </c>
      <c r="DK21" s="187" t="str">
        <f ca="1">+IF(OFFSET('Sanitation Data'!$I$29,0,10*ROW('Sanitation Data'!I15))="","",OFFSET('Sanitation Data'!$I$29,0,10*ROW('Sanitation Data'!I15)))</f>
        <v/>
      </c>
      <c r="DL21" s="187" t="str">
        <f ca="1">+IF(OFFSET('Sanitation Data'!$I$30,0,10*ROW('Sanitation Data'!I15))="","",OFFSET('Sanitation Data'!$I$30,0,10*ROW('Sanitation Data'!I15)))</f>
        <v/>
      </c>
      <c r="DM21" s="187" t="str">
        <f ca="1">+IF(OFFSET('Sanitation Data'!$I$31,0,10*ROW('Sanitation Data'!I15))="","",OFFSET('Sanitation Data'!$I$31,0,10*ROW('Sanitation Data'!I15)))</f>
        <v/>
      </c>
      <c r="DN21" s="187" t="str">
        <f ca="1">+IF(OFFSET('Sanitation Data'!$I$32,0,10*ROW('Sanitation Data'!I15))="","",OFFSET('Sanitation Data'!$I$32,0,10*ROW('Sanitation Data'!I15)))</f>
        <v/>
      </c>
      <c r="DO21" s="187" t="str">
        <f ca="1">+IF(OFFSET('Hygiene Data'!$D$11,0,10*ROW('Hygiene Data'!D15))="","",OFFSET('Hygiene Data'!$D$11,0,10*ROW('Hygiene Data'!D15)))</f>
        <v/>
      </c>
      <c r="DP21" s="187" t="str">
        <f ca="1">+IF(OFFSET('Hygiene Data'!$D$12,0,10*ROW('Hygiene Data'!D15))="","",OFFSET('Hygiene Data'!$D$12,0,10*ROW('Hygiene Data'!D15)))</f>
        <v/>
      </c>
      <c r="DQ21" s="187" t="str">
        <f ca="1">+IF(OFFSET('Hygiene Data'!$D$13,0,10*ROW('Hygiene Data'!D15))="","",OFFSET('Hygiene Data'!$D$13,0,10*ROW('Hygiene Data'!D15)))</f>
        <v/>
      </c>
      <c r="DR21" s="187" t="str">
        <f ca="1">+IF(OFFSET('Hygiene Data'!$E$11,0,10*ROW('Hygiene Data'!E15))="","",OFFSET('Hygiene Data'!$E$11,0,10*ROW('Hygiene Data'!E15)))</f>
        <v/>
      </c>
      <c r="DS21" s="187" t="str">
        <f ca="1">+IF(OFFSET('Hygiene Data'!$E$12,0,10*ROW('Hygiene Data'!E15))="","",OFFSET('Hygiene Data'!$E$12,0,10*ROW('Hygiene Data'!E15)))</f>
        <v/>
      </c>
      <c r="DT21" s="187" t="str">
        <f ca="1">+IF(OFFSET('Hygiene Data'!$E$13,0,10*ROW('Hygiene Data'!E15))="","",OFFSET('Hygiene Data'!$E$13,0,10*ROW('Hygiene Data'!E15)))</f>
        <v/>
      </c>
      <c r="DU21" s="187" t="str">
        <f ca="1">+IF(OFFSET('Hygiene Data'!$F$11,0,10*ROW('Hygiene Data'!F15))="","",OFFSET('Hygiene Data'!$F$11,0,10*ROW('Hygiene Data'!F15)))</f>
        <v/>
      </c>
      <c r="DV21" s="187" t="str">
        <f ca="1">+IF(OFFSET('Hygiene Data'!$F$12,0,10*ROW('Hygiene Data'!F15))="","",OFFSET('Hygiene Data'!$F$12,0,10*ROW('Hygiene Data'!F15)))</f>
        <v/>
      </c>
      <c r="DW21" s="187" t="str">
        <f ca="1">+IF(OFFSET('Hygiene Data'!$F$13,0,10*ROW('Hygiene Data'!F15))="","",OFFSET('Hygiene Data'!$F$13,0,10*ROW('Hygiene Data'!F15)))</f>
        <v/>
      </c>
      <c r="DX21" s="187" t="str">
        <f ca="1">+IF(OFFSET('Hygiene Data'!$G$11,0,10*ROW('Hygiene Data'!G15))="","",OFFSET('Hygiene Data'!$G$11,0,10*ROW('Hygiene Data'!G15)))</f>
        <v/>
      </c>
      <c r="DY21" s="187" t="str">
        <f ca="1">+IF(OFFSET('Hygiene Data'!$G$12,0,10*ROW('Hygiene Data'!G15))="","",OFFSET('Hygiene Data'!$G$12,0,10*ROW('Hygiene Data'!G15)))</f>
        <v/>
      </c>
      <c r="DZ21" s="187" t="str">
        <f ca="1">+IF(OFFSET('Hygiene Data'!$G$13,0,10*ROW('Hygiene Data'!G15))="","",OFFSET('Hygiene Data'!$G$13,0,10*ROW('Hygiene Data'!G15)))</f>
        <v/>
      </c>
      <c r="EA21" s="187" t="str">
        <f ca="1">+IF(OFFSET('Hygiene Data'!$H$11,0,10*ROW('Hygiene Data'!H15))="","",OFFSET('Hygiene Data'!$H$11,0,10*ROW('Hygiene Data'!H15)))</f>
        <v/>
      </c>
      <c r="EB21" s="187" t="str">
        <f ca="1">+IF(OFFSET('Hygiene Data'!$H$12,0,10*ROW('Hygiene Data'!H15))="","",OFFSET('Hygiene Data'!$H$12,0,10*ROW('Hygiene Data'!H15)))</f>
        <v/>
      </c>
      <c r="EC21" s="187" t="str">
        <f ca="1">+IF(OFFSET('Hygiene Data'!$H$13,0,10*ROW('Hygiene Data'!H15))="","",OFFSET('Hygiene Data'!$H$13,0,10*ROW('Hygiene Data'!H15)))</f>
        <v/>
      </c>
      <c r="ED21" s="187" t="str">
        <f ca="1">+IF(OFFSET('Hygiene Data'!$I$11,0,10*ROW('Hygiene Data'!I15))="","",OFFSET('Hygiene Data'!$I$11,0,10*ROW('Hygiene Data'!I15)))</f>
        <v/>
      </c>
      <c r="EE21" s="187" t="str">
        <f ca="1">+IF(OFFSET('Hygiene Data'!$I$12,0,10*ROW('Hygiene Data'!I15))="","",OFFSET('Hygiene Data'!$I$12,0,10*ROW('Hygiene Data'!I15)))</f>
        <v/>
      </c>
      <c r="EF21" s="187" t="str">
        <f ca="1">+IF(OFFSET('Hygiene Data'!$I$13,0,10*ROW('Hygiene Data'!I15))="","",OFFSET('Hygiene Data'!$I$13,0,10*ROW('Hygiene Data'!I15)))</f>
        <v/>
      </c>
    </row>
    <row r="22" spans="1:136" x14ac:dyDescent="0.2">
      <c r="A22" s="270" t="str">
        <f ca="1">+IF(OFFSET('Water Data'!$B$2,0,10*ROW('Water Data'!E16))="","",OFFSET('Water Data'!$B$2,0,10*ROW('Water Data'!E16)))</f>
        <v/>
      </c>
      <c r="B22" s="270" t="str">
        <f ca="1">IF(OFFSET('Water Data'!$C$2,0,10*ROW('Water Data'!F16))="","",IF(OFFSET('Water Data'!$C$2,0,10*ROW('Water Data'!F16))="Census",Key!$I$111,IF(OFFSET('Water Data'!$C$2,0,10*ROW('Water Data'!F16))="Survey with microdata",Key!$I$113,IF(OFFSET('Water Data'!$C$2,0,10*ROW('Water Data'!F16))="Survey",Key!$I$110,IF(OFFSET('Water Data'!$C$2,0,10*ROW('Water Data'!F16))="Admin",Key!$I$114,IF(OFFSET('Water Data'!$C$2,0,10*ROW('Water Data'!F16))="Other",Key!$I$112,IF(OFFSET('Water Data'!$C$2,0,10*ROW('Water Data'!F16))="EMIS",Key!$I$109)))))))</f>
        <v/>
      </c>
      <c r="C22" s="297" t="str">
        <f t="shared" ca="1" si="0"/>
        <v/>
      </c>
      <c r="D22" s="298" t="e">
        <f ca="1">+IF(AND(ISTEXT(OFFSET('Water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298" t="e">
        <f ca="1">+IF(AND(ISTEXT(OFFSET('Water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298" t="e">
        <f ca="1">+IF(AND(ISTEXT(OFFSET('Water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298" t="e">
        <f ca="1">+IF(AND(ISTEXT(OFFSET('Water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298" t="e">
        <f ca="1">+IF(AND(ISTEXT(OFFSET('Water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298" t="e">
        <f ca="1">+IF(AND(ISTEXT(OFFSET('Water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298" t="e">
        <f ca="1">+IF(AND(ISTEXT(OFFSET('Water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298" t="e">
        <f ca="1">+IF(AND(ISTEXT(OFFSET('Water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298" t="e">
        <f ca="1">+IF(AND(ISTEXT(OFFSET('Water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298" t="e">
        <f ca="1">+IF(AND(ISTEXT(OFFSET('Water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298" t="e">
        <f ca="1">+IF(AND(ISTEXT(OFFSET('Water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298" t="e">
        <f ca="1">+IF(AND(ISTEXT(OFFSET('Water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298" t="e">
        <f ca="1">+IF(AND(ISTEXT(OFFSET('Water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298" t="e">
        <f ca="1">+IF(AND(ISTEXT(OFFSET('Water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298" t="e">
        <f ca="1">+IF(AND(ISTEXT(OFFSET('Water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298" t="e">
        <f ca="1">+IF(AND(ISTEXT(OFFSET('Water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298" t="e">
        <f ca="1">+IF(AND(ISTEXT(OFFSET('Water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298" t="e">
        <f ca="1">+IF(AND(ISTEXT(OFFSET('Water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299" t="e">
        <f ca="1">+IF(AND(ISTEXT(OFFSET('Sanitation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299" t="e">
        <f ca="1">+IF(AND(ISTEXT(OFFSET('Sanitation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299" t="e">
        <f ca="1">+IF(AND(ISTEXT(OFFSET('Sanitation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299" t="e">
        <f ca="1">+IF(AND(ISTEXT(OFFSET('Sanitation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299" t="e">
        <f ca="1">+IF(AND(ISTEXT(OFFSET('Sanitation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299" t="e">
        <f ca="1">+IF(AND(ISTEXT(OFFSET('Sanitation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299" t="e">
        <f ca="1">+IF(AND(ISTEXT(OFFSET('Sanitation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299" t="e">
        <f ca="1">+IF(AND(ISTEXT(OFFSET('Sanitation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299" t="e">
        <f ca="1">+IF(AND(ISTEXT(OFFSET('Sanitation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299" t="e">
        <f ca="1">+IF(AND(ISTEXT(OFFSET('Sanitation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299" t="e">
        <f ca="1">+IF(AND(ISTEXT(OFFSET('Sanitation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299" t="e">
        <f ca="1">+IF(AND(ISTEXT(OFFSET('Sanitation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299" t="e">
        <f ca="1">+IF(AND(ISTEXT(OFFSET('Sanitation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299" t="e">
        <f ca="1">+IF(AND(ISTEXT(OFFSET('Sanitation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299" t="e">
        <f ca="1">+IF(AND(ISTEXT(OFFSET('Sanitation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299" t="e">
        <f ca="1">+IF(AND(ISTEXT(OFFSET('Sanitation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299" t="e">
        <f ca="1">+IF(AND(ISTEXT(OFFSET('Sanitation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299" t="e">
        <f ca="1">+IF(AND(ISTEXT(OFFSET('Sanitation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299" t="e">
        <f ca="1">+IF(AND(ISTEXT(OFFSET('Sanitation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299" t="e">
        <f ca="1">+IF(AND(ISTEXT(OFFSET('Sanitation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299" t="e">
        <f ca="1">+IF(AND(ISTEXT(OFFSET('Sanitation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299" t="e">
        <f ca="1">+IF(AND(ISTEXT(OFFSET('Sanitation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299" t="e">
        <f ca="1">+IF(AND(ISTEXT(OFFSET('Sanitation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299" t="e">
        <f ca="1">+IF(AND(ISTEXT(OFFSET('Sanitation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299" t="e">
        <f ca="1">+IF(AND(ISTEXT(OFFSET('Sanitation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299" t="e">
        <f ca="1">+IF(AND(ISTEXT(OFFSET('Sanitation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299" t="e">
        <f ca="1">+IF(AND(ISTEXT(OFFSET('Sanitation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299" t="e">
        <f ca="1">+IF(AND(ISTEXT(OFFSET('Sanitation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299" t="e">
        <f ca="1">+IF(AND(ISTEXT(OFFSET('Sanitation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299" t="e">
        <f ca="1">+IF(AND(ISTEXT(OFFSET('Sanitation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300" t="e">
        <f ca="1">+IF(AND(ISTEXT(OFFSET('Hygiene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368" t="e">
        <f ca="1">+IF(AND(ISTEXT(OFFSET('Hygiene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300" t="e">
        <f ca="1">+IF(AND(ISTEXT(OFFSET('Hygiene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300" t="e">
        <f ca="1">+IF(AND(ISTEXT(OFFSET('Hygiene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300" t="e">
        <f ca="1">+IF(AND(ISTEXT(OFFSET('Hygiene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300" t="e">
        <f ca="1">+IF(AND(ISTEXT(OFFSET('Hygiene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300" t="e">
        <f ca="1">+IF(AND(ISTEXT(OFFSET('Hygiene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300" t="e">
        <f ca="1">+IF(AND(ISTEXT(OFFSET('Hygiene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300" t="e">
        <f ca="1">+IF(AND(ISTEXT(OFFSET('Hygiene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300" t="e">
        <f ca="1">+IF(AND(ISTEXT(OFFSET('Hygiene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300" t="e">
        <f ca="1">+IF(AND(ISTEXT(OFFSET('Hygiene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300" t="e">
        <f ca="1">+IF(AND(ISTEXT(OFFSET('Hygiene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300" t="e">
        <f ca="1">+IF(AND(ISTEXT(OFFSET('Hygiene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300" t="e">
        <f ca="1">+IF(AND(ISTEXT(OFFSET('Hygiene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300" t="e">
        <f ca="1">+IF(AND(ISTEXT(OFFSET('Hygiene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300" t="e">
        <f ca="1">+IF(AND(ISTEXT(OFFSET('Hygiene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300" t="e">
        <f ca="1">+IF(AND(ISTEXT(OFFSET('Hygiene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300" t="e">
        <f ca="1">+IF(AND(ISTEXT(OFFSET('Hygiene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S22" s="187" t="str">
        <f ca="1">+IF(OFFSET('Water Data'!$D$27,0,10*ROW('Water Data'!D16))="","",OFFSET('Water Data'!$D$27,0,10*ROW('Water Data'!D16)))</f>
        <v/>
      </c>
      <c r="BT22" s="187" t="str">
        <f ca="1">+IF(OFFSET('Water Data'!$D$28,0,10*ROW('Water Data'!D16))="","",OFFSET('Water Data'!$D$28,0,10*ROW('Water Data'!D16)))</f>
        <v/>
      </c>
      <c r="BU22" s="187" t="str">
        <f ca="1">+IF(OFFSET('Water Data'!$D$29,0,10*ROW('Water Data'!D16))="","",OFFSET('Water Data'!$D$29,0,10*ROW('Water Data'!D16)))</f>
        <v/>
      </c>
      <c r="BV22" s="187" t="str">
        <f ca="1">+IF(OFFSET('Water Data'!$E$27,0,10*ROW('Water Data'!E16))="","",OFFSET('Water Data'!$E$27,0,10*ROW('Water Data'!E16)))</f>
        <v/>
      </c>
      <c r="BW22" s="187" t="str">
        <f ca="1">+IF(OFFSET('Water Data'!$E$28,0,10*ROW('Water Data'!E16))="","",OFFSET('Water Data'!$E$28,0,10*ROW('Water Data'!E16)))</f>
        <v/>
      </c>
      <c r="BX22" s="187" t="str">
        <f ca="1">+IF(OFFSET('Water Data'!$E$29,0,10*ROW('Water Data'!E16))="","",OFFSET('Water Data'!$E$29,0,10*ROW('Water Data'!E16)))</f>
        <v/>
      </c>
      <c r="BY22" s="187" t="str">
        <f ca="1">+IF(OFFSET('Water Data'!$F$27,0,10*ROW('Water Data'!F16))="","",OFFSET('Water Data'!$F$27,0,10*ROW('Water Data'!F16)))</f>
        <v/>
      </c>
      <c r="BZ22" s="187" t="str">
        <f ca="1">+IF(OFFSET('Water Data'!$F$28,0,10*ROW('Water Data'!F16))="","",OFFSET('Water Data'!$F$28,0,10*ROW('Water Data'!F16)))</f>
        <v/>
      </c>
      <c r="CA22" s="187" t="str">
        <f ca="1">+IF(OFFSET('Water Data'!$F$29,0,10*ROW('Water Data'!F16))="","",OFFSET('Water Data'!$F$29,0,10*ROW('Water Data'!F16)))</f>
        <v/>
      </c>
      <c r="CB22" s="187" t="str">
        <f ca="1">+IF(OFFSET('Water Data'!$G$27,0,10*ROW('Water Data'!G16))="","",OFFSET('Water Data'!$G$27,0,10*ROW('Water Data'!G16)))</f>
        <v/>
      </c>
      <c r="CC22" s="187" t="str">
        <f ca="1">+IF(OFFSET('Water Data'!$G$28,0,10*ROW('Water Data'!G16))="","",OFFSET('Water Data'!$G$28,0,10*ROW('Water Data'!G16)))</f>
        <v/>
      </c>
      <c r="CD22" s="187" t="str">
        <f ca="1">+IF(OFFSET('Water Data'!$G$29,0,10*ROW('Water Data'!G16))="","",OFFSET('Water Data'!$G$29,0,10*ROW('Water Data'!G16)))</f>
        <v/>
      </c>
      <c r="CE22" s="187" t="str">
        <f ca="1">+IF(OFFSET('Water Data'!$H$27,0,10*ROW('Water Data'!H16))="","",OFFSET('Water Data'!$H$27,0,10*ROW('Water Data'!H16)))</f>
        <v/>
      </c>
      <c r="CF22" s="187" t="str">
        <f ca="1">+IF(OFFSET('Water Data'!$H$28,0,10*ROW('Water Data'!H16))="","",OFFSET('Water Data'!$H$28,0,10*ROW('Water Data'!H16)))</f>
        <v/>
      </c>
      <c r="CG22" s="187" t="str">
        <f ca="1">+IF(OFFSET('Water Data'!$H$29,0,10*ROW('Water Data'!H16))="","",OFFSET('Water Data'!$H$29,0,10*ROW('Water Data'!H16)))</f>
        <v/>
      </c>
      <c r="CH22" s="187" t="str">
        <f ca="1">+IF(OFFSET('Water Data'!$I$27,0,10*ROW('Water Data'!I16))="","",OFFSET('Water Data'!$I$27,0,10*ROW('Water Data'!I16)))</f>
        <v/>
      </c>
      <c r="CI22" s="187" t="str">
        <f ca="1">+IF(OFFSET('Water Data'!$I$28,0,10*ROW('Water Data'!I16))="","",OFFSET('Water Data'!$I$28,0,10*ROW('Water Data'!I16)))</f>
        <v/>
      </c>
      <c r="CJ22" s="187" t="str">
        <f ca="1">+IF(OFFSET('Water Data'!$I$29,0,10*ROW('Water Data'!I16))="","",OFFSET('Water Data'!$I$29,0,10*ROW('Water Data'!I16)))</f>
        <v/>
      </c>
      <c r="CK22" s="187" t="str">
        <f ca="1">+IF(OFFSET('Sanitation Data'!$D$28,0,10*ROW('Sanitation Data'!D16))="","",OFFSET('Sanitation Data'!$D$28,0,10*ROW('Sanitation Data'!D16)))</f>
        <v/>
      </c>
      <c r="CL22" s="187" t="str">
        <f ca="1">+IF(OFFSET('Sanitation Data'!$D$29,0,10*ROW('Sanitation Data'!D16))="","",OFFSET('Sanitation Data'!$D$29,0,10*ROW('Sanitation Data'!D16)))</f>
        <v/>
      </c>
      <c r="CM22" s="187" t="str">
        <f ca="1">+IF(OFFSET('Sanitation Data'!$D$30,0,10*ROW('Sanitation Data'!D16))="","",OFFSET('Sanitation Data'!$D$30,0,10*ROW('Sanitation Data'!D16)))</f>
        <v/>
      </c>
      <c r="CN22" s="187" t="str">
        <f ca="1">+IF(OFFSET('Sanitation Data'!$D$31,0,10*ROW('Sanitation Data'!D16))="","",OFFSET('Sanitation Data'!$D$31,0,10*ROW('Sanitation Data'!D16)))</f>
        <v/>
      </c>
      <c r="CO22" s="187" t="str">
        <f ca="1">+IF(OFFSET('Sanitation Data'!$D$32,0,10*ROW('Sanitation Data'!D16))="","",OFFSET('Sanitation Data'!$D$32,0,10*ROW('Sanitation Data'!D16)))</f>
        <v/>
      </c>
      <c r="CP22" s="187" t="str">
        <f ca="1">+IF(OFFSET('Sanitation Data'!$E$28,0,10*ROW('Sanitation Data'!E16))="","",OFFSET('Sanitation Data'!$E$28,0,10*ROW('Sanitation Data'!E16)))</f>
        <v/>
      </c>
      <c r="CQ22" s="187" t="str">
        <f ca="1">+IF(OFFSET('Sanitation Data'!$E$29,0,10*ROW('Sanitation Data'!E16))="","",OFFSET('Sanitation Data'!$E$29,0,10*ROW('Sanitation Data'!E16)))</f>
        <v/>
      </c>
      <c r="CR22" s="187" t="str">
        <f ca="1">+IF(OFFSET('Sanitation Data'!$E$30,0,10*ROW('Sanitation Data'!E16))="","",OFFSET('Sanitation Data'!$E$30,0,10*ROW('Sanitation Data'!E16)))</f>
        <v/>
      </c>
      <c r="CS22" s="187" t="str">
        <f ca="1">+IF(OFFSET('Sanitation Data'!$E$31,0,10*ROW('Sanitation Data'!E16))="","",OFFSET('Sanitation Data'!$E$31,0,10*ROW('Sanitation Data'!E16)))</f>
        <v/>
      </c>
      <c r="CT22" s="187" t="str">
        <f ca="1">+IF(OFFSET('Sanitation Data'!$E$32,0,10*ROW('Sanitation Data'!E16))="","",OFFSET('Sanitation Data'!$E$32,0,10*ROW('Sanitation Data'!E16)))</f>
        <v/>
      </c>
      <c r="CU22" s="187" t="str">
        <f ca="1">+IF(OFFSET('Sanitation Data'!$F$28,0,10*ROW('Sanitation Data'!F16))="","",OFFSET('Sanitation Data'!$F$28,0,10*ROW('Sanitation Data'!F16)))</f>
        <v/>
      </c>
      <c r="CV22" s="187" t="str">
        <f ca="1">+IF(OFFSET('Sanitation Data'!$F$29,0,10*ROW('Sanitation Data'!F16))="","",OFFSET('Sanitation Data'!$F$29,0,10*ROW('Sanitation Data'!F16)))</f>
        <v/>
      </c>
      <c r="CW22" s="187" t="str">
        <f ca="1">+IF(OFFSET('Sanitation Data'!$F$30,0,10*ROW('Sanitation Data'!F16))="","",OFFSET('Sanitation Data'!$F$30,0,10*ROW('Sanitation Data'!F16)))</f>
        <v/>
      </c>
      <c r="CX22" s="187" t="str">
        <f ca="1">+IF(OFFSET('Sanitation Data'!$F$31,0,10*ROW('Sanitation Data'!F16))="","",OFFSET('Sanitation Data'!$F$31,0,10*ROW('Sanitation Data'!F16)))</f>
        <v/>
      </c>
      <c r="CY22" s="187" t="str">
        <f ca="1">+IF(OFFSET('Sanitation Data'!$F$32,0,10*ROW('Sanitation Data'!F16))="","",OFFSET('Sanitation Data'!$F$32,0,10*ROW('Sanitation Data'!F16)))</f>
        <v/>
      </c>
      <c r="CZ22" s="187" t="str">
        <f ca="1">+IF(OFFSET('Sanitation Data'!$G$28,0,10*ROW('Sanitation Data'!G16))="","",OFFSET('Sanitation Data'!$G$28,0,10*ROW('Sanitation Data'!G16)))</f>
        <v/>
      </c>
      <c r="DA22" s="187" t="str">
        <f ca="1">+IF(OFFSET('Sanitation Data'!$G$29,0,10*ROW('Sanitation Data'!G16))="","",OFFSET('Sanitation Data'!$G$29,0,10*ROW('Sanitation Data'!G16)))</f>
        <v/>
      </c>
      <c r="DB22" s="187" t="str">
        <f ca="1">+IF(OFFSET('Sanitation Data'!$G$30,0,10*ROW('Sanitation Data'!G16))="","",OFFSET('Sanitation Data'!$G$30,0,10*ROW('Sanitation Data'!G16)))</f>
        <v/>
      </c>
      <c r="DC22" s="187" t="str">
        <f ca="1">+IF(OFFSET('Sanitation Data'!$G$31,0,10*ROW('Sanitation Data'!G16))="","",OFFSET('Sanitation Data'!$G$31,0,10*ROW('Sanitation Data'!G16)))</f>
        <v/>
      </c>
      <c r="DD22" s="187" t="str">
        <f ca="1">+IF(OFFSET('Sanitation Data'!$G$32,0,10*ROW('Sanitation Data'!G16))="","",OFFSET('Sanitation Data'!$G$32,0,10*ROW('Sanitation Data'!G16)))</f>
        <v/>
      </c>
      <c r="DE22" s="187" t="str">
        <f ca="1">+IF(OFFSET('Sanitation Data'!$H$28,0,10*ROW('Sanitation Data'!H16))="","",OFFSET('Sanitation Data'!$H$28,0,10*ROW('Sanitation Data'!H16)))</f>
        <v/>
      </c>
      <c r="DF22" s="187" t="str">
        <f ca="1">+IF(OFFSET('Sanitation Data'!$H$29,0,10*ROW('Sanitation Data'!H16))="","",OFFSET('Sanitation Data'!$H$29,0,10*ROW('Sanitation Data'!H16)))</f>
        <v/>
      </c>
      <c r="DG22" s="187" t="str">
        <f ca="1">+IF(OFFSET('Sanitation Data'!$H$30,0,10*ROW('Sanitation Data'!H16))="","",OFFSET('Sanitation Data'!$H$30,0,10*ROW('Sanitation Data'!H16)))</f>
        <v/>
      </c>
      <c r="DH22" s="187" t="str">
        <f ca="1">+IF(OFFSET('Sanitation Data'!$H$31,0,10*ROW('Sanitation Data'!H16))="","",OFFSET('Sanitation Data'!$H$31,0,10*ROW('Sanitation Data'!H16)))</f>
        <v/>
      </c>
      <c r="DI22" s="187" t="str">
        <f ca="1">+IF(OFFSET('Sanitation Data'!$H$32,0,10*ROW('Sanitation Data'!H16))="","",OFFSET('Sanitation Data'!$H$32,0,10*ROW('Sanitation Data'!H16)))</f>
        <v/>
      </c>
      <c r="DJ22" s="187" t="str">
        <f ca="1">+IF(OFFSET('Sanitation Data'!$I$28,0,10*ROW('Sanitation Data'!I16))="","",OFFSET('Sanitation Data'!$I$28,0,10*ROW('Sanitation Data'!I16)))</f>
        <v/>
      </c>
      <c r="DK22" s="187" t="str">
        <f ca="1">+IF(OFFSET('Sanitation Data'!$I$29,0,10*ROW('Sanitation Data'!I16))="","",OFFSET('Sanitation Data'!$I$29,0,10*ROW('Sanitation Data'!I16)))</f>
        <v/>
      </c>
      <c r="DL22" s="187" t="str">
        <f ca="1">+IF(OFFSET('Sanitation Data'!$I$30,0,10*ROW('Sanitation Data'!I16))="","",OFFSET('Sanitation Data'!$I$30,0,10*ROW('Sanitation Data'!I16)))</f>
        <v/>
      </c>
      <c r="DM22" s="187" t="str">
        <f ca="1">+IF(OFFSET('Sanitation Data'!$I$31,0,10*ROW('Sanitation Data'!I16))="","",OFFSET('Sanitation Data'!$I$31,0,10*ROW('Sanitation Data'!I16)))</f>
        <v/>
      </c>
      <c r="DN22" s="187" t="str">
        <f ca="1">+IF(OFFSET('Sanitation Data'!$I$32,0,10*ROW('Sanitation Data'!I16))="","",OFFSET('Sanitation Data'!$I$32,0,10*ROW('Sanitation Data'!I16)))</f>
        <v/>
      </c>
      <c r="DO22" s="187" t="str">
        <f ca="1">+IF(OFFSET('Hygiene Data'!$D$11,0,10*ROW('Hygiene Data'!D16))="","",OFFSET('Hygiene Data'!$D$11,0,10*ROW('Hygiene Data'!D16)))</f>
        <v/>
      </c>
      <c r="DP22" s="187" t="str">
        <f ca="1">+IF(OFFSET('Hygiene Data'!$D$12,0,10*ROW('Hygiene Data'!D16))="","",OFFSET('Hygiene Data'!$D$12,0,10*ROW('Hygiene Data'!D16)))</f>
        <v/>
      </c>
      <c r="DQ22" s="187" t="str">
        <f ca="1">+IF(OFFSET('Hygiene Data'!$D$13,0,10*ROW('Hygiene Data'!D16))="","",OFFSET('Hygiene Data'!$D$13,0,10*ROW('Hygiene Data'!D16)))</f>
        <v/>
      </c>
      <c r="DR22" s="187" t="str">
        <f ca="1">+IF(OFFSET('Hygiene Data'!$E$11,0,10*ROW('Hygiene Data'!E16))="","",OFFSET('Hygiene Data'!$E$11,0,10*ROW('Hygiene Data'!E16)))</f>
        <v/>
      </c>
      <c r="DS22" s="187" t="str">
        <f ca="1">+IF(OFFSET('Hygiene Data'!$E$12,0,10*ROW('Hygiene Data'!E16))="","",OFFSET('Hygiene Data'!$E$12,0,10*ROW('Hygiene Data'!E16)))</f>
        <v/>
      </c>
      <c r="DT22" s="187" t="str">
        <f ca="1">+IF(OFFSET('Hygiene Data'!$E$13,0,10*ROW('Hygiene Data'!E16))="","",OFFSET('Hygiene Data'!$E$13,0,10*ROW('Hygiene Data'!E16)))</f>
        <v/>
      </c>
      <c r="DU22" s="187" t="str">
        <f ca="1">+IF(OFFSET('Hygiene Data'!$F$11,0,10*ROW('Hygiene Data'!F16))="","",OFFSET('Hygiene Data'!$F$11,0,10*ROW('Hygiene Data'!F16)))</f>
        <v/>
      </c>
      <c r="DV22" s="187" t="str">
        <f ca="1">+IF(OFFSET('Hygiene Data'!$F$12,0,10*ROW('Hygiene Data'!F16))="","",OFFSET('Hygiene Data'!$F$12,0,10*ROW('Hygiene Data'!F16)))</f>
        <v/>
      </c>
      <c r="DW22" s="187" t="str">
        <f ca="1">+IF(OFFSET('Hygiene Data'!$F$13,0,10*ROW('Hygiene Data'!F16))="","",OFFSET('Hygiene Data'!$F$13,0,10*ROW('Hygiene Data'!F16)))</f>
        <v/>
      </c>
      <c r="DX22" s="187" t="str">
        <f ca="1">+IF(OFFSET('Hygiene Data'!$G$11,0,10*ROW('Hygiene Data'!G16))="","",OFFSET('Hygiene Data'!$G$11,0,10*ROW('Hygiene Data'!G16)))</f>
        <v/>
      </c>
      <c r="DY22" s="187" t="str">
        <f ca="1">+IF(OFFSET('Hygiene Data'!$G$12,0,10*ROW('Hygiene Data'!G16))="","",OFFSET('Hygiene Data'!$G$12,0,10*ROW('Hygiene Data'!G16)))</f>
        <v/>
      </c>
      <c r="DZ22" s="187" t="str">
        <f ca="1">+IF(OFFSET('Hygiene Data'!$G$13,0,10*ROW('Hygiene Data'!G16))="","",OFFSET('Hygiene Data'!$G$13,0,10*ROW('Hygiene Data'!G16)))</f>
        <v/>
      </c>
      <c r="EA22" s="187" t="str">
        <f ca="1">+IF(OFFSET('Hygiene Data'!$H$11,0,10*ROW('Hygiene Data'!H16))="","",OFFSET('Hygiene Data'!$H$11,0,10*ROW('Hygiene Data'!H16)))</f>
        <v/>
      </c>
      <c r="EB22" s="187" t="str">
        <f ca="1">+IF(OFFSET('Hygiene Data'!$H$12,0,10*ROW('Hygiene Data'!H16))="","",OFFSET('Hygiene Data'!$H$12,0,10*ROW('Hygiene Data'!H16)))</f>
        <v/>
      </c>
      <c r="EC22" s="187" t="str">
        <f ca="1">+IF(OFFSET('Hygiene Data'!$H$13,0,10*ROW('Hygiene Data'!H16))="","",OFFSET('Hygiene Data'!$H$13,0,10*ROW('Hygiene Data'!H16)))</f>
        <v/>
      </c>
      <c r="ED22" s="187" t="str">
        <f ca="1">+IF(OFFSET('Hygiene Data'!$I$11,0,10*ROW('Hygiene Data'!I16))="","",OFFSET('Hygiene Data'!$I$11,0,10*ROW('Hygiene Data'!I16)))</f>
        <v/>
      </c>
      <c r="EE22" s="187" t="str">
        <f ca="1">+IF(OFFSET('Hygiene Data'!$I$12,0,10*ROW('Hygiene Data'!I16))="","",OFFSET('Hygiene Data'!$I$12,0,10*ROW('Hygiene Data'!I16)))</f>
        <v/>
      </c>
      <c r="EF22" s="187" t="str">
        <f ca="1">+IF(OFFSET('Hygiene Data'!$I$13,0,10*ROW('Hygiene Data'!I16))="","",OFFSET('Hygiene Data'!$I$13,0,10*ROW('Hygiene Data'!I16)))</f>
        <v/>
      </c>
    </row>
    <row r="23" spans="1:136" x14ac:dyDescent="0.2">
      <c r="A23" s="270" t="str">
        <f ca="1">+IF(OFFSET('Water Data'!$B$2,0,10*ROW('Water Data'!E17))="","",OFFSET('Water Data'!$B$2,0,10*ROW('Water Data'!E17)))</f>
        <v/>
      </c>
      <c r="B23" s="270" t="str">
        <f ca="1">IF(OFFSET('Water Data'!$C$2,0,10*ROW('Water Data'!F17))="","",IF(OFFSET('Water Data'!$C$2,0,10*ROW('Water Data'!F17))="Census",Key!$I$111,IF(OFFSET('Water Data'!$C$2,0,10*ROW('Water Data'!F17))="Survey with microdata",Key!$I$113,IF(OFFSET('Water Data'!$C$2,0,10*ROW('Water Data'!F17))="Survey",Key!$I$110,IF(OFFSET('Water Data'!$C$2,0,10*ROW('Water Data'!F17))="Admin",Key!$I$114,IF(OFFSET('Water Data'!$C$2,0,10*ROW('Water Data'!F17))="Other",Key!$I$112,IF(OFFSET('Water Data'!$C$2,0,10*ROW('Water Data'!F17))="EMIS",Key!$I$109)))))))</f>
        <v/>
      </c>
      <c r="C23" s="297" t="str">
        <f t="shared" ca="1" si="0"/>
        <v/>
      </c>
      <c r="D23" s="298" t="e">
        <f ca="1">+IF(AND(ISTEXT(OFFSET('Water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298" t="e">
        <f ca="1">+IF(AND(ISTEXT(OFFSET('Water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298" t="e">
        <f ca="1">+IF(AND(ISTEXT(OFFSET('Water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298" t="e">
        <f ca="1">+IF(AND(ISTEXT(OFFSET('Water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298" t="e">
        <f ca="1">+IF(AND(ISTEXT(OFFSET('Water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298" t="e">
        <f ca="1">+IF(AND(ISTEXT(OFFSET('Water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298" t="e">
        <f ca="1">+IF(AND(ISTEXT(OFFSET('Water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298" t="e">
        <f ca="1">+IF(AND(ISTEXT(OFFSET('Water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298" t="e">
        <f ca="1">+IF(AND(ISTEXT(OFFSET('Water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298" t="e">
        <f ca="1">+IF(AND(ISTEXT(OFFSET('Water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298" t="e">
        <f ca="1">+IF(AND(ISTEXT(OFFSET('Water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298" t="e">
        <f ca="1">+IF(AND(ISTEXT(OFFSET('Water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298" t="e">
        <f ca="1">+IF(AND(ISTEXT(OFFSET('Water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298" t="e">
        <f ca="1">+IF(AND(ISTEXT(OFFSET('Water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298" t="e">
        <f ca="1">+IF(AND(ISTEXT(OFFSET('Water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298" t="e">
        <f ca="1">+IF(AND(ISTEXT(OFFSET('Water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298" t="e">
        <f ca="1">+IF(AND(ISTEXT(OFFSET('Water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298" t="e">
        <f ca="1">+IF(AND(ISTEXT(OFFSET('Water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299" t="e">
        <f ca="1">+IF(AND(ISTEXT(OFFSET('Sanitation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299" t="e">
        <f ca="1">+IF(AND(ISTEXT(OFFSET('Sanitation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299" t="e">
        <f ca="1">+IF(AND(ISTEXT(OFFSET('Sanitation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299" t="e">
        <f ca="1">+IF(AND(ISTEXT(OFFSET('Sanitation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299" t="e">
        <f ca="1">+IF(AND(ISTEXT(OFFSET('Sanitation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299" t="e">
        <f ca="1">+IF(AND(ISTEXT(OFFSET('Sanitation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299" t="e">
        <f ca="1">+IF(AND(ISTEXT(OFFSET('Sanitation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299" t="e">
        <f ca="1">+IF(AND(ISTEXT(OFFSET('Sanitation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299" t="e">
        <f ca="1">+IF(AND(ISTEXT(OFFSET('Sanitation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299" t="e">
        <f ca="1">+IF(AND(ISTEXT(OFFSET('Sanitation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299" t="e">
        <f ca="1">+IF(AND(ISTEXT(OFFSET('Sanitation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299" t="e">
        <f ca="1">+IF(AND(ISTEXT(OFFSET('Sanitation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299" t="e">
        <f ca="1">+IF(AND(ISTEXT(OFFSET('Sanitation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299" t="e">
        <f ca="1">+IF(AND(ISTEXT(OFFSET('Sanitation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299" t="e">
        <f ca="1">+IF(AND(ISTEXT(OFFSET('Sanitation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299" t="e">
        <f ca="1">+IF(AND(ISTEXT(OFFSET('Sanitation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299" t="e">
        <f ca="1">+IF(AND(ISTEXT(OFFSET('Sanitation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299" t="e">
        <f ca="1">+IF(AND(ISTEXT(OFFSET('Sanitation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299" t="e">
        <f ca="1">+IF(AND(ISTEXT(OFFSET('Sanitation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299" t="e">
        <f ca="1">+IF(AND(ISTEXT(OFFSET('Sanitation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299" t="e">
        <f ca="1">+IF(AND(ISTEXT(OFFSET('Sanitation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299" t="e">
        <f ca="1">+IF(AND(ISTEXT(OFFSET('Sanitation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299" t="e">
        <f ca="1">+IF(AND(ISTEXT(OFFSET('Sanitation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299" t="e">
        <f ca="1">+IF(AND(ISTEXT(OFFSET('Sanitation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299" t="e">
        <f ca="1">+IF(AND(ISTEXT(OFFSET('Sanitation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299" t="e">
        <f ca="1">+IF(AND(ISTEXT(OFFSET('Sanitation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299" t="e">
        <f ca="1">+IF(AND(ISTEXT(OFFSET('Sanitation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299" t="e">
        <f ca="1">+IF(AND(ISTEXT(OFFSET('Sanitation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299" t="e">
        <f ca="1">+IF(AND(ISTEXT(OFFSET('Sanitation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299" t="e">
        <f ca="1">+IF(AND(ISTEXT(OFFSET('Sanitation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300" t="e">
        <f ca="1">+IF(AND(ISTEXT(OFFSET('Hygiene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368" t="e">
        <f ca="1">+IF(AND(ISTEXT(OFFSET('Hygiene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300" t="e">
        <f ca="1">+IF(AND(ISTEXT(OFFSET('Hygiene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300" t="e">
        <f ca="1">+IF(AND(ISTEXT(OFFSET('Hygiene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300" t="e">
        <f ca="1">+IF(AND(ISTEXT(OFFSET('Hygiene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300" t="e">
        <f ca="1">+IF(AND(ISTEXT(OFFSET('Hygiene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300" t="e">
        <f ca="1">+IF(AND(ISTEXT(OFFSET('Hygiene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300" t="e">
        <f ca="1">+IF(AND(ISTEXT(OFFSET('Hygiene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300" t="e">
        <f ca="1">+IF(AND(ISTEXT(OFFSET('Hygiene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300" t="e">
        <f ca="1">+IF(AND(ISTEXT(OFFSET('Hygiene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300" t="e">
        <f ca="1">+IF(AND(ISTEXT(OFFSET('Hygiene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300" t="e">
        <f ca="1">+IF(AND(ISTEXT(OFFSET('Hygiene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300" t="e">
        <f ca="1">+IF(AND(ISTEXT(OFFSET('Hygiene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300" t="e">
        <f ca="1">+IF(AND(ISTEXT(OFFSET('Hygiene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300" t="e">
        <f ca="1">+IF(AND(ISTEXT(OFFSET('Hygiene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300" t="e">
        <f ca="1">+IF(AND(ISTEXT(OFFSET('Hygiene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300" t="e">
        <f ca="1">+IF(AND(ISTEXT(OFFSET('Hygiene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300" t="e">
        <f ca="1">+IF(AND(ISTEXT(OFFSET('Hygiene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S23" s="187" t="str">
        <f ca="1">+IF(OFFSET('Water Data'!$D$27,0,10*ROW('Water Data'!D17))="","",OFFSET('Water Data'!$D$27,0,10*ROW('Water Data'!D17)))</f>
        <v/>
      </c>
      <c r="BT23" s="187" t="str">
        <f ca="1">+IF(OFFSET('Water Data'!$D$28,0,10*ROW('Water Data'!D17))="","",OFFSET('Water Data'!$D$28,0,10*ROW('Water Data'!D17)))</f>
        <v/>
      </c>
      <c r="BU23" s="187" t="str">
        <f ca="1">+IF(OFFSET('Water Data'!$D$29,0,10*ROW('Water Data'!D17))="","",OFFSET('Water Data'!$D$29,0,10*ROW('Water Data'!D17)))</f>
        <v/>
      </c>
      <c r="BV23" s="187" t="str">
        <f ca="1">+IF(OFFSET('Water Data'!$E$27,0,10*ROW('Water Data'!E17))="","",OFFSET('Water Data'!$E$27,0,10*ROW('Water Data'!E17)))</f>
        <v/>
      </c>
      <c r="BW23" s="187" t="str">
        <f ca="1">+IF(OFFSET('Water Data'!$E$28,0,10*ROW('Water Data'!E17))="","",OFFSET('Water Data'!$E$28,0,10*ROW('Water Data'!E17)))</f>
        <v/>
      </c>
      <c r="BX23" s="187" t="str">
        <f ca="1">+IF(OFFSET('Water Data'!$E$29,0,10*ROW('Water Data'!E17))="","",OFFSET('Water Data'!$E$29,0,10*ROW('Water Data'!E17)))</f>
        <v/>
      </c>
      <c r="BY23" s="187" t="str">
        <f ca="1">+IF(OFFSET('Water Data'!$F$27,0,10*ROW('Water Data'!F17))="","",OFFSET('Water Data'!$F$27,0,10*ROW('Water Data'!F17)))</f>
        <v/>
      </c>
      <c r="BZ23" s="187" t="str">
        <f ca="1">+IF(OFFSET('Water Data'!$F$28,0,10*ROW('Water Data'!F17))="","",OFFSET('Water Data'!$F$28,0,10*ROW('Water Data'!F17)))</f>
        <v/>
      </c>
      <c r="CA23" s="187" t="str">
        <f ca="1">+IF(OFFSET('Water Data'!$F$29,0,10*ROW('Water Data'!F17))="","",OFFSET('Water Data'!$F$29,0,10*ROW('Water Data'!F17)))</f>
        <v/>
      </c>
      <c r="CB23" s="187" t="str">
        <f ca="1">+IF(OFFSET('Water Data'!$G$27,0,10*ROW('Water Data'!G17))="","",OFFSET('Water Data'!$G$27,0,10*ROW('Water Data'!G17)))</f>
        <v/>
      </c>
      <c r="CC23" s="187" t="str">
        <f ca="1">+IF(OFFSET('Water Data'!$G$28,0,10*ROW('Water Data'!G17))="","",OFFSET('Water Data'!$G$28,0,10*ROW('Water Data'!G17)))</f>
        <v/>
      </c>
      <c r="CD23" s="187" t="str">
        <f ca="1">+IF(OFFSET('Water Data'!$G$29,0,10*ROW('Water Data'!G17))="","",OFFSET('Water Data'!$G$29,0,10*ROW('Water Data'!G17)))</f>
        <v/>
      </c>
      <c r="CE23" s="187" t="str">
        <f ca="1">+IF(OFFSET('Water Data'!$H$27,0,10*ROW('Water Data'!H17))="","",OFFSET('Water Data'!$H$27,0,10*ROW('Water Data'!H17)))</f>
        <v/>
      </c>
      <c r="CF23" s="187" t="str">
        <f ca="1">+IF(OFFSET('Water Data'!$H$28,0,10*ROW('Water Data'!H17))="","",OFFSET('Water Data'!$H$28,0,10*ROW('Water Data'!H17)))</f>
        <v/>
      </c>
      <c r="CG23" s="187" t="str">
        <f ca="1">+IF(OFFSET('Water Data'!$H$29,0,10*ROW('Water Data'!H17))="","",OFFSET('Water Data'!$H$29,0,10*ROW('Water Data'!H17)))</f>
        <v/>
      </c>
      <c r="CH23" s="187" t="str">
        <f ca="1">+IF(OFFSET('Water Data'!$I$27,0,10*ROW('Water Data'!I17))="","",OFFSET('Water Data'!$I$27,0,10*ROW('Water Data'!I17)))</f>
        <v/>
      </c>
      <c r="CI23" s="187" t="str">
        <f ca="1">+IF(OFFSET('Water Data'!$I$28,0,10*ROW('Water Data'!I17))="","",OFFSET('Water Data'!$I$28,0,10*ROW('Water Data'!I17)))</f>
        <v/>
      </c>
      <c r="CJ23" s="187" t="str">
        <f ca="1">+IF(OFFSET('Water Data'!$I$29,0,10*ROW('Water Data'!I17))="","",OFFSET('Water Data'!$I$29,0,10*ROW('Water Data'!I17)))</f>
        <v/>
      </c>
      <c r="CK23" s="187" t="str">
        <f ca="1">+IF(OFFSET('Sanitation Data'!$D$28,0,10*ROW('Sanitation Data'!D17))="","",OFFSET('Sanitation Data'!$D$28,0,10*ROW('Sanitation Data'!D17)))</f>
        <v/>
      </c>
      <c r="CL23" s="187" t="str">
        <f ca="1">+IF(OFFSET('Sanitation Data'!$D$29,0,10*ROW('Sanitation Data'!D17))="","",OFFSET('Sanitation Data'!$D$29,0,10*ROW('Sanitation Data'!D17)))</f>
        <v/>
      </c>
      <c r="CM23" s="187" t="str">
        <f ca="1">+IF(OFFSET('Sanitation Data'!$D$30,0,10*ROW('Sanitation Data'!D17))="","",OFFSET('Sanitation Data'!$D$30,0,10*ROW('Sanitation Data'!D17)))</f>
        <v/>
      </c>
      <c r="CN23" s="187" t="str">
        <f ca="1">+IF(OFFSET('Sanitation Data'!$D$31,0,10*ROW('Sanitation Data'!D17))="","",OFFSET('Sanitation Data'!$D$31,0,10*ROW('Sanitation Data'!D17)))</f>
        <v/>
      </c>
      <c r="CO23" s="187" t="str">
        <f ca="1">+IF(OFFSET('Sanitation Data'!$D$32,0,10*ROW('Sanitation Data'!D17))="","",OFFSET('Sanitation Data'!$D$32,0,10*ROW('Sanitation Data'!D17)))</f>
        <v/>
      </c>
      <c r="CP23" s="187" t="str">
        <f ca="1">+IF(OFFSET('Sanitation Data'!$E$28,0,10*ROW('Sanitation Data'!E17))="","",OFFSET('Sanitation Data'!$E$28,0,10*ROW('Sanitation Data'!E17)))</f>
        <v/>
      </c>
      <c r="CQ23" s="187" t="str">
        <f ca="1">+IF(OFFSET('Sanitation Data'!$E$29,0,10*ROW('Sanitation Data'!E17))="","",OFFSET('Sanitation Data'!$E$29,0,10*ROW('Sanitation Data'!E17)))</f>
        <v/>
      </c>
      <c r="CR23" s="187" t="str">
        <f ca="1">+IF(OFFSET('Sanitation Data'!$E$30,0,10*ROW('Sanitation Data'!E17))="","",OFFSET('Sanitation Data'!$E$30,0,10*ROW('Sanitation Data'!E17)))</f>
        <v/>
      </c>
      <c r="CS23" s="187" t="str">
        <f ca="1">+IF(OFFSET('Sanitation Data'!$E$31,0,10*ROW('Sanitation Data'!E17))="","",OFFSET('Sanitation Data'!$E$31,0,10*ROW('Sanitation Data'!E17)))</f>
        <v/>
      </c>
      <c r="CT23" s="187" t="str">
        <f ca="1">+IF(OFFSET('Sanitation Data'!$E$32,0,10*ROW('Sanitation Data'!E17))="","",OFFSET('Sanitation Data'!$E$32,0,10*ROW('Sanitation Data'!E17)))</f>
        <v/>
      </c>
      <c r="CU23" s="187" t="str">
        <f ca="1">+IF(OFFSET('Sanitation Data'!$F$28,0,10*ROW('Sanitation Data'!F17))="","",OFFSET('Sanitation Data'!$F$28,0,10*ROW('Sanitation Data'!F17)))</f>
        <v/>
      </c>
      <c r="CV23" s="187" t="str">
        <f ca="1">+IF(OFFSET('Sanitation Data'!$F$29,0,10*ROW('Sanitation Data'!F17))="","",OFFSET('Sanitation Data'!$F$29,0,10*ROW('Sanitation Data'!F17)))</f>
        <v/>
      </c>
      <c r="CW23" s="187" t="str">
        <f ca="1">+IF(OFFSET('Sanitation Data'!$F$30,0,10*ROW('Sanitation Data'!F17))="","",OFFSET('Sanitation Data'!$F$30,0,10*ROW('Sanitation Data'!F17)))</f>
        <v/>
      </c>
      <c r="CX23" s="187" t="str">
        <f ca="1">+IF(OFFSET('Sanitation Data'!$F$31,0,10*ROW('Sanitation Data'!F17))="","",OFFSET('Sanitation Data'!$F$31,0,10*ROW('Sanitation Data'!F17)))</f>
        <v/>
      </c>
      <c r="CY23" s="187" t="str">
        <f ca="1">+IF(OFFSET('Sanitation Data'!$F$32,0,10*ROW('Sanitation Data'!F17))="","",OFFSET('Sanitation Data'!$F$32,0,10*ROW('Sanitation Data'!F17)))</f>
        <v/>
      </c>
      <c r="CZ23" s="187" t="str">
        <f ca="1">+IF(OFFSET('Sanitation Data'!$G$28,0,10*ROW('Sanitation Data'!G17))="","",OFFSET('Sanitation Data'!$G$28,0,10*ROW('Sanitation Data'!G17)))</f>
        <v/>
      </c>
      <c r="DA23" s="187" t="str">
        <f ca="1">+IF(OFFSET('Sanitation Data'!$G$29,0,10*ROW('Sanitation Data'!G17))="","",OFFSET('Sanitation Data'!$G$29,0,10*ROW('Sanitation Data'!G17)))</f>
        <v/>
      </c>
      <c r="DB23" s="187" t="str">
        <f ca="1">+IF(OFFSET('Sanitation Data'!$G$30,0,10*ROW('Sanitation Data'!G17))="","",OFFSET('Sanitation Data'!$G$30,0,10*ROW('Sanitation Data'!G17)))</f>
        <v/>
      </c>
      <c r="DC23" s="187" t="str">
        <f ca="1">+IF(OFFSET('Sanitation Data'!$G$31,0,10*ROW('Sanitation Data'!G17))="","",OFFSET('Sanitation Data'!$G$31,0,10*ROW('Sanitation Data'!G17)))</f>
        <v/>
      </c>
      <c r="DD23" s="187" t="str">
        <f ca="1">+IF(OFFSET('Sanitation Data'!$G$32,0,10*ROW('Sanitation Data'!G17))="","",OFFSET('Sanitation Data'!$G$32,0,10*ROW('Sanitation Data'!G17)))</f>
        <v/>
      </c>
      <c r="DE23" s="187" t="str">
        <f ca="1">+IF(OFFSET('Sanitation Data'!$H$28,0,10*ROW('Sanitation Data'!H17))="","",OFFSET('Sanitation Data'!$H$28,0,10*ROW('Sanitation Data'!H17)))</f>
        <v/>
      </c>
      <c r="DF23" s="187" t="str">
        <f ca="1">+IF(OFFSET('Sanitation Data'!$H$29,0,10*ROW('Sanitation Data'!H17))="","",OFFSET('Sanitation Data'!$H$29,0,10*ROW('Sanitation Data'!H17)))</f>
        <v/>
      </c>
      <c r="DG23" s="187" t="str">
        <f ca="1">+IF(OFFSET('Sanitation Data'!$H$30,0,10*ROW('Sanitation Data'!H17))="","",OFFSET('Sanitation Data'!$H$30,0,10*ROW('Sanitation Data'!H17)))</f>
        <v/>
      </c>
      <c r="DH23" s="187" t="str">
        <f ca="1">+IF(OFFSET('Sanitation Data'!$H$31,0,10*ROW('Sanitation Data'!H17))="","",OFFSET('Sanitation Data'!$H$31,0,10*ROW('Sanitation Data'!H17)))</f>
        <v/>
      </c>
      <c r="DI23" s="187" t="str">
        <f ca="1">+IF(OFFSET('Sanitation Data'!$H$32,0,10*ROW('Sanitation Data'!H17))="","",OFFSET('Sanitation Data'!$H$32,0,10*ROW('Sanitation Data'!H17)))</f>
        <v/>
      </c>
      <c r="DJ23" s="187" t="str">
        <f ca="1">+IF(OFFSET('Sanitation Data'!$I$28,0,10*ROW('Sanitation Data'!I17))="","",OFFSET('Sanitation Data'!$I$28,0,10*ROW('Sanitation Data'!I17)))</f>
        <v/>
      </c>
      <c r="DK23" s="187" t="str">
        <f ca="1">+IF(OFFSET('Sanitation Data'!$I$29,0,10*ROW('Sanitation Data'!I17))="","",OFFSET('Sanitation Data'!$I$29,0,10*ROW('Sanitation Data'!I17)))</f>
        <v/>
      </c>
      <c r="DL23" s="187" t="str">
        <f ca="1">+IF(OFFSET('Sanitation Data'!$I$30,0,10*ROW('Sanitation Data'!I17))="","",OFFSET('Sanitation Data'!$I$30,0,10*ROW('Sanitation Data'!I17)))</f>
        <v/>
      </c>
      <c r="DM23" s="187" t="str">
        <f ca="1">+IF(OFFSET('Sanitation Data'!$I$31,0,10*ROW('Sanitation Data'!I17))="","",OFFSET('Sanitation Data'!$I$31,0,10*ROW('Sanitation Data'!I17)))</f>
        <v/>
      </c>
      <c r="DN23" s="187" t="str">
        <f ca="1">+IF(OFFSET('Sanitation Data'!$I$32,0,10*ROW('Sanitation Data'!I17))="","",OFFSET('Sanitation Data'!$I$32,0,10*ROW('Sanitation Data'!I17)))</f>
        <v/>
      </c>
      <c r="DO23" s="187" t="str">
        <f ca="1">+IF(OFFSET('Hygiene Data'!$D$11,0,10*ROW('Hygiene Data'!D17))="","",OFFSET('Hygiene Data'!$D$11,0,10*ROW('Hygiene Data'!D17)))</f>
        <v/>
      </c>
      <c r="DP23" s="187" t="str">
        <f ca="1">+IF(OFFSET('Hygiene Data'!$D$12,0,10*ROW('Hygiene Data'!D17))="","",OFFSET('Hygiene Data'!$D$12,0,10*ROW('Hygiene Data'!D17)))</f>
        <v/>
      </c>
      <c r="DQ23" s="187" t="str">
        <f ca="1">+IF(OFFSET('Hygiene Data'!$D$13,0,10*ROW('Hygiene Data'!D17))="","",OFFSET('Hygiene Data'!$D$13,0,10*ROW('Hygiene Data'!D17)))</f>
        <v/>
      </c>
      <c r="DR23" s="187" t="str">
        <f ca="1">+IF(OFFSET('Hygiene Data'!$E$11,0,10*ROW('Hygiene Data'!E17))="","",OFFSET('Hygiene Data'!$E$11,0,10*ROW('Hygiene Data'!E17)))</f>
        <v/>
      </c>
      <c r="DS23" s="187" t="str">
        <f ca="1">+IF(OFFSET('Hygiene Data'!$E$12,0,10*ROW('Hygiene Data'!E17))="","",OFFSET('Hygiene Data'!$E$12,0,10*ROW('Hygiene Data'!E17)))</f>
        <v/>
      </c>
      <c r="DT23" s="187" t="str">
        <f ca="1">+IF(OFFSET('Hygiene Data'!$E$13,0,10*ROW('Hygiene Data'!E17))="","",OFFSET('Hygiene Data'!$E$13,0,10*ROW('Hygiene Data'!E17)))</f>
        <v/>
      </c>
      <c r="DU23" s="187" t="str">
        <f ca="1">+IF(OFFSET('Hygiene Data'!$F$11,0,10*ROW('Hygiene Data'!F17))="","",OFFSET('Hygiene Data'!$F$11,0,10*ROW('Hygiene Data'!F17)))</f>
        <v/>
      </c>
      <c r="DV23" s="187" t="str">
        <f ca="1">+IF(OFFSET('Hygiene Data'!$F$12,0,10*ROW('Hygiene Data'!F17))="","",OFFSET('Hygiene Data'!$F$12,0,10*ROW('Hygiene Data'!F17)))</f>
        <v/>
      </c>
      <c r="DW23" s="187" t="str">
        <f ca="1">+IF(OFFSET('Hygiene Data'!$F$13,0,10*ROW('Hygiene Data'!F17))="","",OFFSET('Hygiene Data'!$F$13,0,10*ROW('Hygiene Data'!F17)))</f>
        <v/>
      </c>
      <c r="DX23" s="187" t="str">
        <f ca="1">+IF(OFFSET('Hygiene Data'!$G$11,0,10*ROW('Hygiene Data'!G17))="","",OFFSET('Hygiene Data'!$G$11,0,10*ROW('Hygiene Data'!G17)))</f>
        <v/>
      </c>
      <c r="DY23" s="187" t="str">
        <f ca="1">+IF(OFFSET('Hygiene Data'!$G$12,0,10*ROW('Hygiene Data'!G17))="","",OFFSET('Hygiene Data'!$G$12,0,10*ROW('Hygiene Data'!G17)))</f>
        <v/>
      </c>
      <c r="DZ23" s="187" t="str">
        <f ca="1">+IF(OFFSET('Hygiene Data'!$G$13,0,10*ROW('Hygiene Data'!G17))="","",OFFSET('Hygiene Data'!$G$13,0,10*ROW('Hygiene Data'!G17)))</f>
        <v/>
      </c>
      <c r="EA23" s="187" t="str">
        <f ca="1">+IF(OFFSET('Hygiene Data'!$H$11,0,10*ROW('Hygiene Data'!H17))="","",OFFSET('Hygiene Data'!$H$11,0,10*ROW('Hygiene Data'!H17)))</f>
        <v/>
      </c>
      <c r="EB23" s="187" t="str">
        <f ca="1">+IF(OFFSET('Hygiene Data'!$H$12,0,10*ROW('Hygiene Data'!H17))="","",OFFSET('Hygiene Data'!$H$12,0,10*ROW('Hygiene Data'!H17)))</f>
        <v/>
      </c>
      <c r="EC23" s="187" t="str">
        <f ca="1">+IF(OFFSET('Hygiene Data'!$H$13,0,10*ROW('Hygiene Data'!H17))="","",OFFSET('Hygiene Data'!$H$13,0,10*ROW('Hygiene Data'!H17)))</f>
        <v/>
      </c>
      <c r="ED23" s="187" t="str">
        <f ca="1">+IF(OFFSET('Hygiene Data'!$I$11,0,10*ROW('Hygiene Data'!I17))="","",OFFSET('Hygiene Data'!$I$11,0,10*ROW('Hygiene Data'!I17)))</f>
        <v/>
      </c>
      <c r="EE23" s="187" t="str">
        <f ca="1">+IF(OFFSET('Hygiene Data'!$I$12,0,10*ROW('Hygiene Data'!I17))="","",OFFSET('Hygiene Data'!$I$12,0,10*ROW('Hygiene Data'!I17)))</f>
        <v/>
      </c>
      <c r="EF23" s="187" t="str">
        <f ca="1">+IF(OFFSET('Hygiene Data'!$I$13,0,10*ROW('Hygiene Data'!I17))="","",OFFSET('Hygiene Data'!$I$13,0,10*ROW('Hygiene Data'!I17)))</f>
        <v/>
      </c>
    </row>
    <row r="24" spans="1:136" x14ac:dyDescent="0.2">
      <c r="A24" s="270" t="str">
        <f ca="1">+IF(OFFSET('Water Data'!$B$2,0,10*ROW('Water Data'!E18))="","",OFFSET('Water Data'!$B$2,0,10*ROW('Water Data'!E18)))</f>
        <v/>
      </c>
      <c r="B24" s="270" t="str">
        <f ca="1">IF(OFFSET('Water Data'!$C$2,0,10*ROW('Water Data'!F18))="","",IF(OFFSET('Water Data'!$C$2,0,10*ROW('Water Data'!F18))="Census",Key!$I$111,IF(OFFSET('Water Data'!$C$2,0,10*ROW('Water Data'!F18))="Survey with microdata",Key!$I$113,IF(OFFSET('Water Data'!$C$2,0,10*ROW('Water Data'!F18))="Survey",Key!$I$110,IF(OFFSET('Water Data'!$C$2,0,10*ROW('Water Data'!F18))="Admin",Key!$I$114,IF(OFFSET('Water Data'!$C$2,0,10*ROW('Water Data'!F18))="Other",Key!$I$112,IF(OFFSET('Water Data'!$C$2,0,10*ROW('Water Data'!F18))="EMIS",Key!$I$109)))))))</f>
        <v/>
      </c>
      <c r="C24" s="297" t="str">
        <f t="shared" ca="1" si="0"/>
        <v/>
      </c>
      <c r="D24" s="298" t="e">
        <f ca="1">+IF(AND(ISTEXT(OFFSET('Water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298" t="e">
        <f ca="1">+IF(AND(ISTEXT(OFFSET('Water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298" t="e">
        <f ca="1">+IF(AND(ISTEXT(OFFSET('Water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298" t="e">
        <f ca="1">+IF(AND(ISTEXT(OFFSET('Water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298" t="e">
        <f ca="1">+IF(AND(ISTEXT(OFFSET('Water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298" t="e">
        <f ca="1">+IF(AND(ISTEXT(OFFSET('Water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298" t="e">
        <f ca="1">+IF(AND(ISTEXT(OFFSET('Water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298" t="e">
        <f ca="1">+IF(AND(ISTEXT(OFFSET('Water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298" t="e">
        <f ca="1">+IF(AND(ISTEXT(OFFSET('Water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298" t="e">
        <f ca="1">+IF(AND(ISTEXT(OFFSET('Water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298" t="e">
        <f ca="1">+IF(AND(ISTEXT(OFFSET('Water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298" t="e">
        <f ca="1">+IF(AND(ISTEXT(OFFSET('Water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298" t="e">
        <f ca="1">+IF(AND(ISTEXT(OFFSET('Water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298" t="e">
        <f ca="1">+IF(AND(ISTEXT(OFFSET('Water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298" t="e">
        <f ca="1">+IF(AND(ISTEXT(OFFSET('Water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298" t="e">
        <f ca="1">+IF(AND(ISTEXT(OFFSET('Water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298" t="e">
        <f ca="1">+IF(AND(ISTEXT(OFFSET('Water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298" t="e">
        <f ca="1">+IF(AND(ISTEXT(OFFSET('Water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299" t="e">
        <f ca="1">+IF(AND(ISTEXT(OFFSET('Sanitation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299" t="e">
        <f ca="1">+IF(AND(ISTEXT(OFFSET('Sanitation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299" t="e">
        <f ca="1">+IF(AND(ISTEXT(OFFSET('Sanitation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299" t="e">
        <f ca="1">+IF(AND(ISTEXT(OFFSET('Sanitation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299" t="e">
        <f ca="1">+IF(AND(ISTEXT(OFFSET('Sanitation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299" t="e">
        <f ca="1">+IF(AND(ISTEXT(OFFSET('Sanitation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299" t="e">
        <f ca="1">+IF(AND(ISTEXT(OFFSET('Sanitation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299" t="e">
        <f ca="1">+IF(AND(ISTEXT(OFFSET('Sanitation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299" t="e">
        <f ca="1">+IF(AND(ISTEXT(OFFSET('Sanitation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299" t="e">
        <f ca="1">+IF(AND(ISTEXT(OFFSET('Sanitation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299" t="e">
        <f ca="1">+IF(AND(ISTEXT(OFFSET('Sanitation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299" t="e">
        <f ca="1">+IF(AND(ISTEXT(OFFSET('Sanitation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299" t="e">
        <f ca="1">+IF(AND(ISTEXT(OFFSET('Sanitation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299" t="e">
        <f ca="1">+IF(AND(ISTEXT(OFFSET('Sanitation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299" t="e">
        <f ca="1">+IF(AND(ISTEXT(OFFSET('Sanitation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299" t="e">
        <f ca="1">+IF(AND(ISTEXT(OFFSET('Sanitation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299" t="e">
        <f ca="1">+IF(AND(ISTEXT(OFFSET('Sanitation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299" t="e">
        <f ca="1">+IF(AND(ISTEXT(OFFSET('Sanitation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299" t="e">
        <f ca="1">+IF(AND(ISTEXT(OFFSET('Sanitation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299" t="e">
        <f ca="1">+IF(AND(ISTEXT(OFFSET('Sanitation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299" t="e">
        <f ca="1">+IF(AND(ISTEXT(OFFSET('Sanitation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299" t="e">
        <f ca="1">+IF(AND(ISTEXT(OFFSET('Sanitation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299" t="e">
        <f ca="1">+IF(AND(ISTEXT(OFFSET('Sanitation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299" t="e">
        <f ca="1">+IF(AND(ISTEXT(OFFSET('Sanitation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299" t="e">
        <f ca="1">+IF(AND(ISTEXT(OFFSET('Sanitation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299" t="e">
        <f ca="1">+IF(AND(ISTEXT(OFFSET('Sanitation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299" t="e">
        <f ca="1">+IF(AND(ISTEXT(OFFSET('Sanitation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299" t="e">
        <f ca="1">+IF(AND(ISTEXT(OFFSET('Sanitation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299" t="e">
        <f ca="1">+IF(AND(ISTEXT(OFFSET('Sanitation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299" t="e">
        <f ca="1">+IF(AND(ISTEXT(OFFSET('Sanitation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300" t="e">
        <f ca="1">+IF(AND(ISTEXT(OFFSET('Hygiene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368" t="e">
        <f ca="1">+IF(AND(ISTEXT(OFFSET('Hygiene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300" t="e">
        <f ca="1">+IF(AND(ISTEXT(OFFSET('Hygiene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300" t="e">
        <f ca="1">+IF(AND(ISTEXT(OFFSET('Hygiene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300" t="e">
        <f ca="1">+IF(AND(ISTEXT(OFFSET('Hygiene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300" t="e">
        <f ca="1">+IF(AND(ISTEXT(OFFSET('Hygiene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300" t="e">
        <f ca="1">+IF(AND(ISTEXT(OFFSET('Hygiene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300" t="e">
        <f ca="1">+IF(AND(ISTEXT(OFFSET('Hygiene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300" t="e">
        <f ca="1">+IF(AND(ISTEXT(OFFSET('Hygiene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300" t="e">
        <f ca="1">+IF(AND(ISTEXT(OFFSET('Hygiene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300" t="e">
        <f ca="1">+IF(AND(ISTEXT(OFFSET('Hygiene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300" t="e">
        <f ca="1">+IF(AND(ISTEXT(OFFSET('Hygiene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300" t="e">
        <f ca="1">+IF(AND(ISTEXT(OFFSET('Hygiene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300" t="e">
        <f ca="1">+IF(AND(ISTEXT(OFFSET('Hygiene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300" t="e">
        <f ca="1">+IF(AND(ISTEXT(OFFSET('Hygiene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300" t="e">
        <f ca="1">+IF(AND(ISTEXT(OFFSET('Hygiene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300" t="e">
        <f ca="1">+IF(AND(ISTEXT(OFFSET('Hygiene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300" t="e">
        <f ca="1">+IF(AND(ISTEXT(OFFSET('Hygiene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S24" s="187" t="str">
        <f ca="1">+IF(OFFSET('Water Data'!$D$27,0,10*ROW('Water Data'!D18))="","",OFFSET('Water Data'!$D$27,0,10*ROW('Water Data'!D18)))</f>
        <v/>
      </c>
      <c r="BT24" s="187" t="str">
        <f ca="1">+IF(OFFSET('Water Data'!$D$28,0,10*ROW('Water Data'!D18))="","",OFFSET('Water Data'!$D$28,0,10*ROW('Water Data'!D18)))</f>
        <v/>
      </c>
      <c r="BU24" s="187" t="str">
        <f ca="1">+IF(OFFSET('Water Data'!$D$29,0,10*ROW('Water Data'!D18))="","",OFFSET('Water Data'!$D$29,0,10*ROW('Water Data'!D18)))</f>
        <v/>
      </c>
      <c r="BV24" s="187" t="str">
        <f ca="1">+IF(OFFSET('Water Data'!$E$27,0,10*ROW('Water Data'!E18))="","",OFFSET('Water Data'!$E$27,0,10*ROW('Water Data'!E18)))</f>
        <v/>
      </c>
      <c r="BW24" s="187" t="str">
        <f ca="1">+IF(OFFSET('Water Data'!$E$28,0,10*ROW('Water Data'!E18))="","",OFFSET('Water Data'!$E$28,0,10*ROW('Water Data'!E18)))</f>
        <v/>
      </c>
      <c r="BX24" s="187" t="str">
        <f ca="1">+IF(OFFSET('Water Data'!$E$29,0,10*ROW('Water Data'!E18))="","",OFFSET('Water Data'!$E$29,0,10*ROW('Water Data'!E18)))</f>
        <v/>
      </c>
      <c r="BY24" s="187" t="str">
        <f ca="1">+IF(OFFSET('Water Data'!$F$27,0,10*ROW('Water Data'!F18))="","",OFFSET('Water Data'!$F$27,0,10*ROW('Water Data'!F18)))</f>
        <v/>
      </c>
      <c r="BZ24" s="187" t="str">
        <f ca="1">+IF(OFFSET('Water Data'!$F$28,0,10*ROW('Water Data'!F18))="","",OFFSET('Water Data'!$F$28,0,10*ROW('Water Data'!F18)))</f>
        <v/>
      </c>
      <c r="CA24" s="187" t="str">
        <f ca="1">+IF(OFFSET('Water Data'!$F$29,0,10*ROW('Water Data'!F18))="","",OFFSET('Water Data'!$F$29,0,10*ROW('Water Data'!F18)))</f>
        <v/>
      </c>
      <c r="CB24" s="187" t="str">
        <f ca="1">+IF(OFFSET('Water Data'!$G$27,0,10*ROW('Water Data'!G18))="","",OFFSET('Water Data'!$G$27,0,10*ROW('Water Data'!G18)))</f>
        <v/>
      </c>
      <c r="CC24" s="187" t="str">
        <f ca="1">+IF(OFFSET('Water Data'!$G$28,0,10*ROW('Water Data'!G18))="","",OFFSET('Water Data'!$G$28,0,10*ROW('Water Data'!G18)))</f>
        <v/>
      </c>
      <c r="CD24" s="187" t="str">
        <f ca="1">+IF(OFFSET('Water Data'!$G$29,0,10*ROW('Water Data'!G18))="","",OFFSET('Water Data'!$G$29,0,10*ROW('Water Data'!G18)))</f>
        <v/>
      </c>
      <c r="CE24" s="187" t="str">
        <f ca="1">+IF(OFFSET('Water Data'!$H$27,0,10*ROW('Water Data'!H18))="","",OFFSET('Water Data'!$H$27,0,10*ROW('Water Data'!H18)))</f>
        <v/>
      </c>
      <c r="CF24" s="187" t="str">
        <f ca="1">+IF(OFFSET('Water Data'!$H$28,0,10*ROW('Water Data'!H18))="","",OFFSET('Water Data'!$H$28,0,10*ROW('Water Data'!H18)))</f>
        <v/>
      </c>
      <c r="CG24" s="187" t="str">
        <f ca="1">+IF(OFFSET('Water Data'!$H$29,0,10*ROW('Water Data'!H18))="","",OFFSET('Water Data'!$H$29,0,10*ROW('Water Data'!H18)))</f>
        <v/>
      </c>
      <c r="CH24" s="187" t="str">
        <f ca="1">+IF(OFFSET('Water Data'!$I$27,0,10*ROW('Water Data'!I18))="","",OFFSET('Water Data'!$I$27,0,10*ROW('Water Data'!I18)))</f>
        <v/>
      </c>
      <c r="CI24" s="187" t="str">
        <f ca="1">+IF(OFFSET('Water Data'!$I$28,0,10*ROW('Water Data'!I18))="","",OFFSET('Water Data'!$I$28,0,10*ROW('Water Data'!I18)))</f>
        <v/>
      </c>
      <c r="CJ24" s="187" t="str">
        <f ca="1">+IF(OFFSET('Water Data'!$I$29,0,10*ROW('Water Data'!I18))="","",OFFSET('Water Data'!$I$29,0,10*ROW('Water Data'!I18)))</f>
        <v/>
      </c>
      <c r="CK24" s="187" t="str">
        <f ca="1">+IF(OFFSET('Sanitation Data'!$D$28,0,10*ROW('Sanitation Data'!D18))="","",OFFSET('Sanitation Data'!$D$28,0,10*ROW('Sanitation Data'!D18)))</f>
        <v/>
      </c>
      <c r="CL24" s="187" t="str">
        <f ca="1">+IF(OFFSET('Sanitation Data'!$D$29,0,10*ROW('Sanitation Data'!D18))="","",OFFSET('Sanitation Data'!$D$29,0,10*ROW('Sanitation Data'!D18)))</f>
        <v/>
      </c>
      <c r="CM24" s="187" t="str">
        <f ca="1">+IF(OFFSET('Sanitation Data'!$D$30,0,10*ROW('Sanitation Data'!D18))="","",OFFSET('Sanitation Data'!$D$30,0,10*ROW('Sanitation Data'!D18)))</f>
        <v/>
      </c>
      <c r="CN24" s="187" t="str">
        <f ca="1">+IF(OFFSET('Sanitation Data'!$D$31,0,10*ROW('Sanitation Data'!D18))="","",OFFSET('Sanitation Data'!$D$31,0,10*ROW('Sanitation Data'!D18)))</f>
        <v/>
      </c>
      <c r="CO24" s="187" t="str">
        <f ca="1">+IF(OFFSET('Sanitation Data'!$D$32,0,10*ROW('Sanitation Data'!D18))="","",OFFSET('Sanitation Data'!$D$32,0,10*ROW('Sanitation Data'!D18)))</f>
        <v/>
      </c>
      <c r="CP24" s="187" t="str">
        <f ca="1">+IF(OFFSET('Sanitation Data'!$E$28,0,10*ROW('Sanitation Data'!E18))="","",OFFSET('Sanitation Data'!$E$28,0,10*ROW('Sanitation Data'!E18)))</f>
        <v/>
      </c>
      <c r="CQ24" s="187" t="str">
        <f ca="1">+IF(OFFSET('Sanitation Data'!$E$29,0,10*ROW('Sanitation Data'!E18))="","",OFFSET('Sanitation Data'!$E$29,0,10*ROW('Sanitation Data'!E18)))</f>
        <v/>
      </c>
      <c r="CR24" s="187" t="str">
        <f ca="1">+IF(OFFSET('Sanitation Data'!$E$30,0,10*ROW('Sanitation Data'!E18))="","",OFFSET('Sanitation Data'!$E$30,0,10*ROW('Sanitation Data'!E18)))</f>
        <v/>
      </c>
      <c r="CS24" s="187" t="str">
        <f ca="1">+IF(OFFSET('Sanitation Data'!$E$31,0,10*ROW('Sanitation Data'!E18))="","",OFFSET('Sanitation Data'!$E$31,0,10*ROW('Sanitation Data'!E18)))</f>
        <v/>
      </c>
      <c r="CT24" s="187" t="str">
        <f ca="1">+IF(OFFSET('Sanitation Data'!$E$32,0,10*ROW('Sanitation Data'!E18))="","",OFFSET('Sanitation Data'!$E$32,0,10*ROW('Sanitation Data'!E18)))</f>
        <v/>
      </c>
      <c r="CU24" s="187" t="str">
        <f ca="1">+IF(OFFSET('Sanitation Data'!$F$28,0,10*ROW('Sanitation Data'!F18))="","",OFFSET('Sanitation Data'!$F$28,0,10*ROW('Sanitation Data'!F18)))</f>
        <v/>
      </c>
      <c r="CV24" s="187" t="str">
        <f ca="1">+IF(OFFSET('Sanitation Data'!$F$29,0,10*ROW('Sanitation Data'!F18))="","",OFFSET('Sanitation Data'!$F$29,0,10*ROW('Sanitation Data'!F18)))</f>
        <v/>
      </c>
      <c r="CW24" s="187" t="str">
        <f ca="1">+IF(OFFSET('Sanitation Data'!$F$30,0,10*ROW('Sanitation Data'!F18))="","",OFFSET('Sanitation Data'!$F$30,0,10*ROW('Sanitation Data'!F18)))</f>
        <v/>
      </c>
      <c r="CX24" s="187" t="str">
        <f ca="1">+IF(OFFSET('Sanitation Data'!$F$31,0,10*ROW('Sanitation Data'!F18))="","",OFFSET('Sanitation Data'!$F$31,0,10*ROW('Sanitation Data'!F18)))</f>
        <v/>
      </c>
      <c r="CY24" s="187" t="str">
        <f ca="1">+IF(OFFSET('Sanitation Data'!$F$32,0,10*ROW('Sanitation Data'!F18))="","",OFFSET('Sanitation Data'!$F$32,0,10*ROW('Sanitation Data'!F18)))</f>
        <v/>
      </c>
      <c r="CZ24" s="187" t="str">
        <f ca="1">+IF(OFFSET('Sanitation Data'!$G$28,0,10*ROW('Sanitation Data'!G18))="","",OFFSET('Sanitation Data'!$G$28,0,10*ROW('Sanitation Data'!G18)))</f>
        <v/>
      </c>
      <c r="DA24" s="187" t="str">
        <f ca="1">+IF(OFFSET('Sanitation Data'!$G$29,0,10*ROW('Sanitation Data'!G18))="","",OFFSET('Sanitation Data'!$G$29,0,10*ROW('Sanitation Data'!G18)))</f>
        <v/>
      </c>
      <c r="DB24" s="187" t="str">
        <f ca="1">+IF(OFFSET('Sanitation Data'!$G$30,0,10*ROW('Sanitation Data'!G18))="","",OFFSET('Sanitation Data'!$G$30,0,10*ROW('Sanitation Data'!G18)))</f>
        <v/>
      </c>
      <c r="DC24" s="187" t="str">
        <f ca="1">+IF(OFFSET('Sanitation Data'!$G$31,0,10*ROW('Sanitation Data'!G18))="","",OFFSET('Sanitation Data'!$G$31,0,10*ROW('Sanitation Data'!G18)))</f>
        <v/>
      </c>
      <c r="DD24" s="187" t="str">
        <f ca="1">+IF(OFFSET('Sanitation Data'!$G$32,0,10*ROW('Sanitation Data'!G18))="","",OFFSET('Sanitation Data'!$G$32,0,10*ROW('Sanitation Data'!G18)))</f>
        <v/>
      </c>
      <c r="DE24" s="187" t="str">
        <f ca="1">+IF(OFFSET('Sanitation Data'!$H$28,0,10*ROW('Sanitation Data'!H18))="","",OFFSET('Sanitation Data'!$H$28,0,10*ROW('Sanitation Data'!H18)))</f>
        <v/>
      </c>
      <c r="DF24" s="187" t="str">
        <f ca="1">+IF(OFFSET('Sanitation Data'!$H$29,0,10*ROW('Sanitation Data'!H18))="","",OFFSET('Sanitation Data'!$H$29,0,10*ROW('Sanitation Data'!H18)))</f>
        <v/>
      </c>
      <c r="DG24" s="187" t="str">
        <f ca="1">+IF(OFFSET('Sanitation Data'!$H$30,0,10*ROW('Sanitation Data'!H18))="","",OFFSET('Sanitation Data'!$H$30,0,10*ROW('Sanitation Data'!H18)))</f>
        <v/>
      </c>
      <c r="DH24" s="187" t="str">
        <f ca="1">+IF(OFFSET('Sanitation Data'!$H$31,0,10*ROW('Sanitation Data'!H18))="","",OFFSET('Sanitation Data'!$H$31,0,10*ROW('Sanitation Data'!H18)))</f>
        <v/>
      </c>
      <c r="DI24" s="187" t="str">
        <f ca="1">+IF(OFFSET('Sanitation Data'!$H$32,0,10*ROW('Sanitation Data'!H18))="","",OFFSET('Sanitation Data'!$H$32,0,10*ROW('Sanitation Data'!H18)))</f>
        <v/>
      </c>
      <c r="DJ24" s="187" t="str">
        <f ca="1">+IF(OFFSET('Sanitation Data'!$I$28,0,10*ROW('Sanitation Data'!I18))="","",OFFSET('Sanitation Data'!$I$28,0,10*ROW('Sanitation Data'!I18)))</f>
        <v/>
      </c>
      <c r="DK24" s="187" t="str">
        <f ca="1">+IF(OFFSET('Sanitation Data'!$I$29,0,10*ROW('Sanitation Data'!I18))="","",OFFSET('Sanitation Data'!$I$29,0,10*ROW('Sanitation Data'!I18)))</f>
        <v/>
      </c>
      <c r="DL24" s="187" t="str">
        <f ca="1">+IF(OFFSET('Sanitation Data'!$I$30,0,10*ROW('Sanitation Data'!I18))="","",OFFSET('Sanitation Data'!$I$30,0,10*ROW('Sanitation Data'!I18)))</f>
        <v/>
      </c>
      <c r="DM24" s="187" t="str">
        <f ca="1">+IF(OFFSET('Sanitation Data'!$I$31,0,10*ROW('Sanitation Data'!I18))="","",OFFSET('Sanitation Data'!$I$31,0,10*ROW('Sanitation Data'!I18)))</f>
        <v/>
      </c>
      <c r="DN24" s="187" t="str">
        <f ca="1">+IF(OFFSET('Sanitation Data'!$I$32,0,10*ROW('Sanitation Data'!I18))="","",OFFSET('Sanitation Data'!$I$32,0,10*ROW('Sanitation Data'!I18)))</f>
        <v/>
      </c>
      <c r="DO24" s="187" t="str">
        <f ca="1">+IF(OFFSET('Hygiene Data'!$D$11,0,10*ROW('Hygiene Data'!D18))="","",OFFSET('Hygiene Data'!$D$11,0,10*ROW('Hygiene Data'!D18)))</f>
        <v/>
      </c>
      <c r="DP24" s="187" t="str">
        <f ca="1">+IF(OFFSET('Hygiene Data'!$D$12,0,10*ROW('Hygiene Data'!D18))="","",OFFSET('Hygiene Data'!$D$12,0,10*ROW('Hygiene Data'!D18)))</f>
        <v/>
      </c>
      <c r="DQ24" s="187" t="str">
        <f ca="1">+IF(OFFSET('Hygiene Data'!$D$13,0,10*ROW('Hygiene Data'!D18))="","",OFFSET('Hygiene Data'!$D$13,0,10*ROW('Hygiene Data'!D18)))</f>
        <v/>
      </c>
      <c r="DR24" s="187" t="str">
        <f ca="1">+IF(OFFSET('Hygiene Data'!$E$11,0,10*ROW('Hygiene Data'!E18))="","",OFFSET('Hygiene Data'!$E$11,0,10*ROW('Hygiene Data'!E18)))</f>
        <v/>
      </c>
      <c r="DS24" s="187" t="str">
        <f ca="1">+IF(OFFSET('Hygiene Data'!$E$12,0,10*ROW('Hygiene Data'!E18))="","",OFFSET('Hygiene Data'!$E$12,0,10*ROW('Hygiene Data'!E18)))</f>
        <v/>
      </c>
      <c r="DT24" s="187" t="str">
        <f ca="1">+IF(OFFSET('Hygiene Data'!$E$13,0,10*ROW('Hygiene Data'!E18))="","",OFFSET('Hygiene Data'!$E$13,0,10*ROW('Hygiene Data'!E18)))</f>
        <v/>
      </c>
      <c r="DU24" s="187" t="str">
        <f ca="1">+IF(OFFSET('Hygiene Data'!$F$11,0,10*ROW('Hygiene Data'!F18))="","",OFFSET('Hygiene Data'!$F$11,0,10*ROW('Hygiene Data'!F18)))</f>
        <v/>
      </c>
      <c r="DV24" s="187" t="str">
        <f ca="1">+IF(OFFSET('Hygiene Data'!$F$12,0,10*ROW('Hygiene Data'!F18))="","",OFFSET('Hygiene Data'!$F$12,0,10*ROW('Hygiene Data'!F18)))</f>
        <v/>
      </c>
      <c r="DW24" s="187" t="str">
        <f ca="1">+IF(OFFSET('Hygiene Data'!$F$13,0,10*ROW('Hygiene Data'!F18))="","",OFFSET('Hygiene Data'!$F$13,0,10*ROW('Hygiene Data'!F18)))</f>
        <v/>
      </c>
      <c r="DX24" s="187" t="str">
        <f ca="1">+IF(OFFSET('Hygiene Data'!$G$11,0,10*ROW('Hygiene Data'!G18))="","",OFFSET('Hygiene Data'!$G$11,0,10*ROW('Hygiene Data'!G18)))</f>
        <v/>
      </c>
      <c r="DY24" s="187" t="str">
        <f ca="1">+IF(OFFSET('Hygiene Data'!$G$12,0,10*ROW('Hygiene Data'!G18))="","",OFFSET('Hygiene Data'!$G$12,0,10*ROW('Hygiene Data'!G18)))</f>
        <v/>
      </c>
      <c r="DZ24" s="187" t="str">
        <f ca="1">+IF(OFFSET('Hygiene Data'!$G$13,0,10*ROW('Hygiene Data'!G18))="","",OFFSET('Hygiene Data'!$G$13,0,10*ROW('Hygiene Data'!G18)))</f>
        <v/>
      </c>
      <c r="EA24" s="187" t="str">
        <f ca="1">+IF(OFFSET('Hygiene Data'!$H$11,0,10*ROW('Hygiene Data'!H18))="","",OFFSET('Hygiene Data'!$H$11,0,10*ROW('Hygiene Data'!H18)))</f>
        <v/>
      </c>
      <c r="EB24" s="187" t="str">
        <f ca="1">+IF(OFFSET('Hygiene Data'!$H$12,0,10*ROW('Hygiene Data'!H18))="","",OFFSET('Hygiene Data'!$H$12,0,10*ROW('Hygiene Data'!H18)))</f>
        <v/>
      </c>
      <c r="EC24" s="187" t="str">
        <f ca="1">+IF(OFFSET('Hygiene Data'!$H$13,0,10*ROW('Hygiene Data'!H18))="","",OFFSET('Hygiene Data'!$H$13,0,10*ROW('Hygiene Data'!H18)))</f>
        <v/>
      </c>
      <c r="ED24" s="187" t="str">
        <f ca="1">+IF(OFFSET('Hygiene Data'!$I$11,0,10*ROW('Hygiene Data'!I18))="","",OFFSET('Hygiene Data'!$I$11,0,10*ROW('Hygiene Data'!I18)))</f>
        <v/>
      </c>
      <c r="EE24" s="187" t="str">
        <f ca="1">+IF(OFFSET('Hygiene Data'!$I$12,0,10*ROW('Hygiene Data'!I18))="","",OFFSET('Hygiene Data'!$I$12,0,10*ROW('Hygiene Data'!I18)))</f>
        <v/>
      </c>
      <c r="EF24" s="187" t="str">
        <f ca="1">+IF(OFFSET('Hygiene Data'!$I$13,0,10*ROW('Hygiene Data'!I18))="","",OFFSET('Hygiene Data'!$I$13,0,10*ROW('Hygiene Data'!I18)))</f>
        <v/>
      </c>
    </row>
    <row r="25" spans="1:136" x14ac:dyDescent="0.2">
      <c r="A25" s="270" t="str">
        <f ca="1">+IF(OFFSET('Water Data'!$B$2,0,10*ROW('Water Data'!E19))="","",OFFSET('Water Data'!$B$2,0,10*ROW('Water Data'!E19)))</f>
        <v/>
      </c>
      <c r="B25" s="270" t="str">
        <f ca="1">IF(OFFSET('Water Data'!$C$2,0,10*ROW('Water Data'!F19))="","",IF(OFFSET('Water Data'!$C$2,0,10*ROW('Water Data'!F19))="Census",Key!$I$111,IF(OFFSET('Water Data'!$C$2,0,10*ROW('Water Data'!F19))="Survey with microdata",Key!$I$113,IF(OFFSET('Water Data'!$C$2,0,10*ROW('Water Data'!F19))="Survey",Key!$I$110,IF(OFFSET('Water Data'!$C$2,0,10*ROW('Water Data'!F19))="Admin",Key!$I$114,IF(OFFSET('Water Data'!$C$2,0,10*ROW('Water Data'!F19))="Other",Key!$I$112,IF(OFFSET('Water Data'!$C$2,0,10*ROW('Water Data'!F19))="EMIS",Key!$I$109)))))))</f>
        <v/>
      </c>
      <c r="C25" s="297" t="str">
        <f t="shared" ca="1" si="0"/>
        <v/>
      </c>
      <c r="D25" s="298" t="e">
        <f ca="1">+IF(AND(ISTEXT(OFFSET('Water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298" t="e">
        <f ca="1">+IF(AND(ISTEXT(OFFSET('Water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298" t="e">
        <f ca="1">+IF(AND(ISTEXT(OFFSET('Water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298" t="e">
        <f ca="1">+IF(AND(ISTEXT(OFFSET('Water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298" t="e">
        <f ca="1">+IF(AND(ISTEXT(OFFSET('Water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298" t="e">
        <f ca="1">+IF(AND(ISTEXT(OFFSET('Water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298" t="e">
        <f ca="1">+IF(AND(ISTEXT(OFFSET('Water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298" t="e">
        <f ca="1">+IF(AND(ISTEXT(OFFSET('Water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298" t="e">
        <f ca="1">+IF(AND(ISTEXT(OFFSET('Water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298" t="e">
        <f ca="1">+IF(AND(ISTEXT(OFFSET('Water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298" t="e">
        <f ca="1">+IF(AND(ISTEXT(OFFSET('Water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298" t="e">
        <f ca="1">+IF(AND(ISTEXT(OFFSET('Water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298" t="e">
        <f ca="1">+IF(AND(ISTEXT(OFFSET('Water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298" t="e">
        <f ca="1">+IF(AND(ISTEXT(OFFSET('Water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298" t="e">
        <f ca="1">+IF(AND(ISTEXT(OFFSET('Water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298" t="e">
        <f ca="1">+IF(AND(ISTEXT(OFFSET('Water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298" t="e">
        <f ca="1">+IF(AND(ISTEXT(OFFSET('Water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298" t="e">
        <f ca="1">+IF(AND(ISTEXT(OFFSET('Water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299" t="e">
        <f ca="1">+IF(AND(ISTEXT(OFFSET('Sanitation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299" t="e">
        <f ca="1">+IF(AND(ISTEXT(OFFSET('Sanitation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299" t="e">
        <f ca="1">+IF(AND(ISTEXT(OFFSET('Sanitation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299" t="e">
        <f ca="1">+IF(AND(ISTEXT(OFFSET('Sanitation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299" t="e">
        <f ca="1">+IF(AND(ISTEXT(OFFSET('Sanitation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299" t="e">
        <f ca="1">+IF(AND(ISTEXT(OFFSET('Sanitation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299" t="e">
        <f ca="1">+IF(AND(ISTEXT(OFFSET('Sanitation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299" t="e">
        <f ca="1">+IF(AND(ISTEXT(OFFSET('Sanitation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299" t="e">
        <f ca="1">+IF(AND(ISTEXT(OFFSET('Sanitation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299" t="e">
        <f ca="1">+IF(AND(ISTEXT(OFFSET('Sanitation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299" t="e">
        <f ca="1">+IF(AND(ISTEXT(OFFSET('Sanitation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299" t="e">
        <f ca="1">+IF(AND(ISTEXT(OFFSET('Sanitation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299" t="e">
        <f ca="1">+IF(AND(ISTEXT(OFFSET('Sanitation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299" t="e">
        <f ca="1">+IF(AND(ISTEXT(OFFSET('Sanitation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299" t="e">
        <f ca="1">+IF(AND(ISTEXT(OFFSET('Sanitation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299" t="e">
        <f ca="1">+IF(AND(ISTEXT(OFFSET('Sanitation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299" t="e">
        <f ca="1">+IF(AND(ISTEXT(OFFSET('Sanitation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299" t="e">
        <f ca="1">+IF(AND(ISTEXT(OFFSET('Sanitation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299" t="e">
        <f ca="1">+IF(AND(ISTEXT(OFFSET('Sanitation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299" t="e">
        <f ca="1">+IF(AND(ISTEXT(OFFSET('Sanitation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299" t="e">
        <f ca="1">+IF(AND(ISTEXT(OFFSET('Sanitation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299" t="e">
        <f ca="1">+IF(AND(ISTEXT(OFFSET('Sanitation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299" t="e">
        <f ca="1">+IF(AND(ISTEXT(OFFSET('Sanitation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299" t="e">
        <f ca="1">+IF(AND(ISTEXT(OFFSET('Sanitation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299" t="e">
        <f ca="1">+IF(AND(ISTEXT(OFFSET('Sanitation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299" t="e">
        <f ca="1">+IF(AND(ISTEXT(OFFSET('Sanitation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299" t="e">
        <f ca="1">+IF(AND(ISTEXT(OFFSET('Sanitation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299" t="e">
        <f ca="1">+IF(AND(ISTEXT(OFFSET('Sanitation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299" t="e">
        <f ca="1">+IF(AND(ISTEXT(OFFSET('Sanitation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299" t="e">
        <f ca="1">+IF(AND(ISTEXT(OFFSET('Sanitation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300" t="e">
        <f ca="1">+IF(AND(ISTEXT(OFFSET('Hygiene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368" t="e">
        <f ca="1">+IF(AND(ISTEXT(OFFSET('Hygiene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300" t="e">
        <f ca="1">+IF(AND(ISTEXT(OFFSET('Hygiene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300" t="e">
        <f ca="1">+IF(AND(ISTEXT(OFFSET('Hygiene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300" t="e">
        <f ca="1">+IF(AND(ISTEXT(OFFSET('Hygiene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300" t="e">
        <f ca="1">+IF(AND(ISTEXT(OFFSET('Hygiene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300" t="e">
        <f ca="1">+IF(AND(ISTEXT(OFFSET('Hygiene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300" t="e">
        <f ca="1">+IF(AND(ISTEXT(OFFSET('Hygiene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300" t="e">
        <f ca="1">+IF(AND(ISTEXT(OFFSET('Hygiene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300" t="e">
        <f ca="1">+IF(AND(ISTEXT(OFFSET('Hygiene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300" t="e">
        <f ca="1">+IF(AND(ISTEXT(OFFSET('Hygiene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300" t="e">
        <f ca="1">+IF(AND(ISTEXT(OFFSET('Hygiene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300" t="e">
        <f ca="1">+IF(AND(ISTEXT(OFFSET('Hygiene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300" t="e">
        <f ca="1">+IF(AND(ISTEXT(OFFSET('Hygiene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300" t="e">
        <f ca="1">+IF(AND(ISTEXT(OFFSET('Hygiene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300" t="e">
        <f ca="1">+IF(AND(ISTEXT(OFFSET('Hygiene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300" t="e">
        <f ca="1">+IF(AND(ISTEXT(OFFSET('Hygiene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300" t="e">
        <f ca="1">+IF(AND(ISTEXT(OFFSET('Hygiene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S25" s="187" t="str">
        <f ca="1">+IF(OFFSET('Water Data'!$D$27,0,10*ROW('Water Data'!D19))="","",OFFSET('Water Data'!$D$27,0,10*ROW('Water Data'!D19)))</f>
        <v/>
      </c>
      <c r="BT25" s="187" t="str">
        <f ca="1">+IF(OFFSET('Water Data'!$D$28,0,10*ROW('Water Data'!D19))="","",OFFSET('Water Data'!$D$28,0,10*ROW('Water Data'!D19)))</f>
        <v/>
      </c>
      <c r="BU25" s="187" t="str">
        <f ca="1">+IF(OFFSET('Water Data'!$D$29,0,10*ROW('Water Data'!D19))="","",OFFSET('Water Data'!$D$29,0,10*ROW('Water Data'!D19)))</f>
        <v/>
      </c>
      <c r="BV25" s="187" t="str">
        <f ca="1">+IF(OFFSET('Water Data'!$E$27,0,10*ROW('Water Data'!E19))="","",OFFSET('Water Data'!$E$27,0,10*ROW('Water Data'!E19)))</f>
        <v/>
      </c>
      <c r="BW25" s="187" t="str">
        <f ca="1">+IF(OFFSET('Water Data'!$E$28,0,10*ROW('Water Data'!E19))="","",OFFSET('Water Data'!$E$28,0,10*ROW('Water Data'!E19)))</f>
        <v/>
      </c>
      <c r="BX25" s="187" t="str">
        <f ca="1">+IF(OFFSET('Water Data'!$E$29,0,10*ROW('Water Data'!E19))="","",OFFSET('Water Data'!$E$29,0,10*ROW('Water Data'!E19)))</f>
        <v/>
      </c>
      <c r="BY25" s="187" t="str">
        <f ca="1">+IF(OFFSET('Water Data'!$F$27,0,10*ROW('Water Data'!F19))="","",OFFSET('Water Data'!$F$27,0,10*ROW('Water Data'!F19)))</f>
        <v/>
      </c>
      <c r="BZ25" s="187" t="str">
        <f ca="1">+IF(OFFSET('Water Data'!$F$28,0,10*ROW('Water Data'!F19))="","",OFFSET('Water Data'!$F$28,0,10*ROW('Water Data'!F19)))</f>
        <v/>
      </c>
      <c r="CA25" s="187" t="str">
        <f ca="1">+IF(OFFSET('Water Data'!$F$29,0,10*ROW('Water Data'!F19))="","",OFFSET('Water Data'!$F$29,0,10*ROW('Water Data'!F19)))</f>
        <v/>
      </c>
      <c r="CB25" s="187" t="str">
        <f ca="1">+IF(OFFSET('Water Data'!$G$27,0,10*ROW('Water Data'!G19))="","",OFFSET('Water Data'!$G$27,0,10*ROW('Water Data'!G19)))</f>
        <v/>
      </c>
      <c r="CC25" s="187" t="str">
        <f ca="1">+IF(OFFSET('Water Data'!$G$28,0,10*ROW('Water Data'!G19))="","",OFFSET('Water Data'!$G$28,0,10*ROW('Water Data'!G19)))</f>
        <v/>
      </c>
      <c r="CD25" s="187" t="str">
        <f ca="1">+IF(OFFSET('Water Data'!$G$29,0,10*ROW('Water Data'!G19))="","",OFFSET('Water Data'!$G$29,0,10*ROW('Water Data'!G19)))</f>
        <v/>
      </c>
      <c r="CE25" s="187" t="str">
        <f ca="1">+IF(OFFSET('Water Data'!$H$27,0,10*ROW('Water Data'!H19))="","",OFFSET('Water Data'!$H$27,0,10*ROW('Water Data'!H19)))</f>
        <v/>
      </c>
      <c r="CF25" s="187" t="str">
        <f ca="1">+IF(OFFSET('Water Data'!$H$28,0,10*ROW('Water Data'!H19))="","",OFFSET('Water Data'!$H$28,0,10*ROW('Water Data'!H19)))</f>
        <v/>
      </c>
      <c r="CG25" s="187" t="str">
        <f ca="1">+IF(OFFSET('Water Data'!$H$29,0,10*ROW('Water Data'!H19))="","",OFFSET('Water Data'!$H$29,0,10*ROW('Water Data'!H19)))</f>
        <v/>
      </c>
      <c r="CH25" s="187" t="str">
        <f ca="1">+IF(OFFSET('Water Data'!$I$27,0,10*ROW('Water Data'!I19))="","",OFFSET('Water Data'!$I$27,0,10*ROW('Water Data'!I19)))</f>
        <v/>
      </c>
      <c r="CI25" s="187" t="str">
        <f ca="1">+IF(OFFSET('Water Data'!$I$28,0,10*ROW('Water Data'!I19))="","",OFFSET('Water Data'!$I$28,0,10*ROW('Water Data'!I19)))</f>
        <v/>
      </c>
      <c r="CJ25" s="187" t="str">
        <f ca="1">+IF(OFFSET('Water Data'!$I$29,0,10*ROW('Water Data'!I19))="","",OFFSET('Water Data'!$I$29,0,10*ROW('Water Data'!I19)))</f>
        <v/>
      </c>
      <c r="CK25" s="187" t="str">
        <f ca="1">+IF(OFFSET('Sanitation Data'!$D$28,0,10*ROW('Sanitation Data'!D19))="","",OFFSET('Sanitation Data'!$D$28,0,10*ROW('Sanitation Data'!D19)))</f>
        <v/>
      </c>
      <c r="CL25" s="187" t="str">
        <f ca="1">+IF(OFFSET('Sanitation Data'!$D$29,0,10*ROW('Sanitation Data'!D19))="","",OFFSET('Sanitation Data'!$D$29,0,10*ROW('Sanitation Data'!D19)))</f>
        <v/>
      </c>
      <c r="CM25" s="187" t="str">
        <f ca="1">+IF(OFFSET('Sanitation Data'!$D$30,0,10*ROW('Sanitation Data'!D19))="","",OFFSET('Sanitation Data'!$D$30,0,10*ROW('Sanitation Data'!D19)))</f>
        <v/>
      </c>
      <c r="CN25" s="187" t="str">
        <f ca="1">+IF(OFFSET('Sanitation Data'!$D$31,0,10*ROW('Sanitation Data'!D19))="","",OFFSET('Sanitation Data'!$D$31,0,10*ROW('Sanitation Data'!D19)))</f>
        <v/>
      </c>
      <c r="CO25" s="187" t="str">
        <f ca="1">+IF(OFFSET('Sanitation Data'!$D$32,0,10*ROW('Sanitation Data'!D19))="","",OFFSET('Sanitation Data'!$D$32,0,10*ROW('Sanitation Data'!D19)))</f>
        <v/>
      </c>
      <c r="CP25" s="187" t="str">
        <f ca="1">+IF(OFFSET('Sanitation Data'!$E$28,0,10*ROW('Sanitation Data'!E19))="","",OFFSET('Sanitation Data'!$E$28,0,10*ROW('Sanitation Data'!E19)))</f>
        <v/>
      </c>
      <c r="CQ25" s="187" t="str">
        <f ca="1">+IF(OFFSET('Sanitation Data'!$E$29,0,10*ROW('Sanitation Data'!E19))="","",OFFSET('Sanitation Data'!$E$29,0,10*ROW('Sanitation Data'!E19)))</f>
        <v/>
      </c>
      <c r="CR25" s="187" t="str">
        <f ca="1">+IF(OFFSET('Sanitation Data'!$E$30,0,10*ROW('Sanitation Data'!E19))="","",OFFSET('Sanitation Data'!$E$30,0,10*ROW('Sanitation Data'!E19)))</f>
        <v/>
      </c>
      <c r="CS25" s="187" t="str">
        <f ca="1">+IF(OFFSET('Sanitation Data'!$E$31,0,10*ROW('Sanitation Data'!E19))="","",OFFSET('Sanitation Data'!$E$31,0,10*ROW('Sanitation Data'!E19)))</f>
        <v/>
      </c>
      <c r="CT25" s="187" t="str">
        <f ca="1">+IF(OFFSET('Sanitation Data'!$E$32,0,10*ROW('Sanitation Data'!E19))="","",OFFSET('Sanitation Data'!$E$32,0,10*ROW('Sanitation Data'!E19)))</f>
        <v/>
      </c>
      <c r="CU25" s="187" t="str">
        <f ca="1">+IF(OFFSET('Sanitation Data'!$F$28,0,10*ROW('Sanitation Data'!F19))="","",OFFSET('Sanitation Data'!$F$28,0,10*ROW('Sanitation Data'!F19)))</f>
        <v/>
      </c>
      <c r="CV25" s="187" t="str">
        <f ca="1">+IF(OFFSET('Sanitation Data'!$F$29,0,10*ROW('Sanitation Data'!F19))="","",OFFSET('Sanitation Data'!$F$29,0,10*ROW('Sanitation Data'!F19)))</f>
        <v/>
      </c>
      <c r="CW25" s="187" t="str">
        <f ca="1">+IF(OFFSET('Sanitation Data'!$F$30,0,10*ROW('Sanitation Data'!F19))="","",OFFSET('Sanitation Data'!$F$30,0,10*ROW('Sanitation Data'!F19)))</f>
        <v/>
      </c>
      <c r="CX25" s="187" t="str">
        <f ca="1">+IF(OFFSET('Sanitation Data'!$F$31,0,10*ROW('Sanitation Data'!F19))="","",OFFSET('Sanitation Data'!$F$31,0,10*ROW('Sanitation Data'!F19)))</f>
        <v/>
      </c>
      <c r="CY25" s="187" t="str">
        <f ca="1">+IF(OFFSET('Sanitation Data'!$F$32,0,10*ROW('Sanitation Data'!F19))="","",OFFSET('Sanitation Data'!$F$32,0,10*ROW('Sanitation Data'!F19)))</f>
        <v/>
      </c>
      <c r="CZ25" s="187" t="str">
        <f ca="1">+IF(OFFSET('Sanitation Data'!$G$28,0,10*ROW('Sanitation Data'!G19))="","",OFFSET('Sanitation Data'!$G$28,0,10*ROW('Sanitation Data'!G19)))</f>
        <v/>
      </c>
      <c r="DA25" s="187" t="str">
        <f ca="1">+IF(OFFSET('Sanitation Data'!$G$29,0,10*ROW('Sanitation Data'!G19))="","",OFFSET('Sanitation Data'!$G$29,0,10*ROW('Sanitation Data'!G19)))</f>
        <v/>
      </c>
      <c r="DB25" s="187" t="str">
        <f ca="1">+IF(OFFSET('Sanitation Data'!$G$30,0,10*ROW('Sanitation Data'!G19))="","",OFFSET('Sanitation Data'!$G$30,0,10*ROW('Sanitation Data'!G19)))</f>
        <v/>
      </c>
      <c r="DC25" s="187" t="str">
        <f ca="1">+IF(OFFSET('Sanitation Data'!$G$31,0,10*ROW('Sanitation Data'!G19))="","",OFFSET('Sanitation Data'!$G$31,0,10*ROW('Sanitation Data'!G19)))</f>
        <v/>
      </c>
      <c r="DD25" s="187" t="str">
        <f ca="1">+IF(OFFSET('Sanitation Data'!$G$32,0,10*ROW('Sanitation Data'!G19))="","",OFFSET('Sanitation Data'!$G$32,0,10*ROW('Sanitation Data'!G19)))</f>
        <v/>
      </c>
      <c r="DE25" s="187" t="str">
        <f ca="1">+IF(OFFSET('Sanitation Data'!$H$28,0,10*ROW('Sanitation Data'!H19))="","",OFFSET('Sanitation Data'!$H$28,0,10*ROW('Sanitation Data'!H19)))</f>
        <v/>
      </c>
      <c r="DF25" s="187" t="str">
        <f ca="1">+IF(OFFSET('Sanitation Data'!$H$29,0,10*ROW('Sanitation Data'!H19))="","",OFFSET('Sanitation Data'!$H$29,0,10*ROW('Sanitation Data'!H19)))</f>
        <v/>
      </c>
      <c r="DG25" s="187" t="str">
        <f ca="1">+IF(OFFSET('Sanitation Data'!$H$30,0,10*ROW('Sanitation Data'!H19))="","",OFFSET('Sanitation Data'!$H$30,0,10*ROW('Sanitation Data'!H19)))</f>
        <v/>
      </c>
      <c r="DH25" s="187" t="str">
        <f ca="1">+IF(OFFSET('Sanitation Data'!$H$31,0,10*ROW('Sanitation Data'!H19))="","",OFFSET('Sanitation Data'!$H$31,0,10*ROW('Sanitation Data'!H19)))</f>
        <v/>
      </c>
      <c r="DI25" s="187" t="str">
        <f ca="1">+IF(OFFSET('Sanitation Data'!$H$32,0,10*ROW('Sanitation Data'!H19))="","",OFFSET('Sanitation Data'!$H$32,0,10*ROW('Sanitation Data'!H19)))</f>
        <v/>
      </c>
      <c r="DJ25" s="187" t="str">
        <f ca="1">+IF(OFFSET('Sanitation Data'!$I$28,0,10*ROW('Sanitation Data'!I19))="","",OFFSET('Sanitation Data'!$I$28,0,10*ROW('Sanitation Data'!I19)))</f>
        <v/>
      </c>
      <c r="DK25" s="187" t="str">
        <f ca="1">+IF(OFFSET('Sanitation Data'!$I$29,0,10*ROW('Sanitation Data'!I19))="","",OFFSET('Sanitation Data'!$I$29,0,10*ROW('Sanitation Data'!I19)))</f>
        <v/>
      </c>
      <c r="DL25" s="187" t="str">
        <f ca="1">+IF(OFFSET('Sanitation Data'!$I$30,0,10*ROW('Sanitation Data'!I19))="","",OFFSET('Sanitation Data'!$I$30,0,10*ROW('Sanitation Data'!I19)))</f>
        <v/>
      </c>
      <c r="DM25" s="187" t="str">
        <f ca="1">+IF(OFFSET('Sanitation Data'!$I$31,0,10*ROW('Sanitation Data'!I19))="","",OFFSET('Sanitation Data'!$I$31,0,10*ROW('Sanitation Data'!I19)))</f>
        <v/>
      </c>
      <c r="DN25" s="187" t="str">
        <f ca="1">+IF(OFFSET('Sanitation Data'!$I$32,0,10*ROW('Sanitation Data'!I19))="","",OFFSET('Sanitation Data'!$I$32,0,10*ROW('Sanitation Data'!I19)))</f>
        <v/>
      </c>
      <c r="DO25" s="187" t="str">
        <f ca="1">+IF(OFFSET('Hygiene Data'!$D$11,0,10*ROW('Hygiene Data'!D19))="","",OFFSET('Hygiene Data'!$D$11,0,10*ROW('Hygiene Data'!D19)))</f>
        <v/>
      </c>
      <c r="DP25" s="187" t="str">
        <f ca="1">+IF(OFFSET('Hygiene Data'!$D$12,0,10*ROW('Hygiene Data'!D19))="","",OFFSET('Hygiene Data'!$D$12,0,10*ROW('Hygiene Data'!D19)))</f>
        <v/>
      </c>
      <c r="DQ25" s="187" t="str">
        <f ca="1">+IF(OFFSET('Hygiene Data'!$D$13,0,10*ROW('Hygiene Data'!D19))="","",OFFSET('Hygiene Data'!$D$13,0,10*ROW('Hygiene Data'!D19)))</f>
        <v/>
      </c>
      <c r="DR25" s="187" t="str">
        <f ca="1">+IF(OFFSET('Hygiene Data'!$E$11,0,10*ROW('Hygiene Data'!E19))="","",OFFSET('Hygiene Data'!$E$11,0,10*ROW('Hygiene Data'!E19)))</f>
        <v/>
      </c>
      <c r="DS25" s="187" t="str">
        <f ca="1">+IF(OFFSET('Hygiene Data'!$E$12,0,10*ROW('Hygiene Data'!E19))="","",OFFSET('Hygiene Data'!$E$12,0,10*ROW('Hygiene Data'!E19)))</f>
        <v/>
      </c>
      <c r="DT25" s="187" t="str">
        <f ca="1">+IF(OFFSET('Hygiene Data'!$E$13,0,10*ROW('Hygiene Data'!E19))="","",OFFSET('Hygiene Data'!$E$13,0,10*ROW('Hygiene Data'!E19)))</f>
        <v/>
      </c>
      <c r="DU25" s="187" t="str">
        <f ca="1">+IF(OFFSET('Hygiene Data'!$F$11,0,10*ROW('Hygiene Data'!F19))="","",OFFSET('Hygiene Data'!$F$11,0,10*ROW('Hygiene Data'!F19)))</f>
        <v/>
      </c>
      <c r="DV25" s="187" t="str">
        <f ca="1">+IF(OFFSET('Hygiene Data'!$F$12,0,10*ROW('Hygiene Data'!F19))="","",OFFSET('Hygiene Data'!$F$12,0,10*ROW('Hygiene Data'!F19)))</f>
        <v/>
      </c>
      <c r="DW25" s="187" t="str">
        <f ca="1">+IF(OFFSET('Hygiene Data'!$F$13,0,10*ROW('Hygiene Data'!F19))="","",OFFSET('Hygiene Data'!$F$13,0,10*ROW('Hygiene Data'!F19)))</f>
        <v/>
      </c>
      <c r="DX25" s="187" t="str">
        <f ca="1">+IF(OFFSET('Hygiene Data'!$G$11,0,10*ROW('Hygiene Data'!G19))="","",OFFSET('Hygiene Data'!$G$11,0,10*ROW('Hygiene Data'!G19)))</f>
        <v/>
      </c>
      <c r="DY25" s="187" t="str">
        <f ca="1">+IF(OFFSET('Hygiene Data'!$G$12,0,10*ROW('Hygiene Data'!G19))="","",OFFSET('Hygiene Data'!$G$12,0,10*ROW('Hygiene Data'!G19)))</f>
        <v/>
      </c>
      <c r="DZ25" s="187" t="str">
        <f ca="1">+IF(OFFSET('Hygiene Data'!$G$13,0,10*ROW('Hygiene Data'!G19))="","",OFFSET('Hygiene Data'!$G$13,0,10*ROW('Hygiene Data'!G19)))</f>
        <v/>
      </c>
      <c r="EA25" s="187" t="str">
        <f ca="1">+IF(OFFSET('Hygiene Data'!$H$11,0,10*ROW('Hygiene Data'!H19))="","",OFFSET('Hygiene Data'!$H$11,0,10*ROW('Hygiene Data'!H19)))</f>
        <v/>
      </c>
      <c r="EB25" s="187" t="str">
        <f ca="1">+IF(OFFSET('Hygiene Data'!$H$12,0,10*ROW('Hygiene Data'!H19))="","",OFFSET('Hygiene Data'!$H$12,0,10*ROW('Hygiene Data'!H19)))</f>
        <v/>
      </c>
      <c r="EC25" s="187" t="str">
        <f ca="1">+IF(OFFSET('Hygiene Data'!$H$13,0,10*ROW('Hygiene Data'!H19))="","",OFFSET('Hygiene Data'!$H$13,0,10*ROW('Hygiene Data'!H19)))</f>
        <v/>
      </c>
      <c r="ED25" s="187" t="str">
        <f ca="1">+IF(OFFSET('Hygiene Data'!$I$11,0,10*ROW('Hygiene Data'!I19))="","",OFFSET('Hygiene Data'!$I$11,0,10*ROW('Hygiene Data'!I19)))</f>
        <v/>
      </c>
      <c r="EE25" s="187" t="str">
        <f ca="1">+IF(OFFSET('Hygiene Data'!$I$12,0,10*ROW('Hygiene Data'!I19))="","",OFFSET('Hygiene Data'!$I$12,0,10*ROW('Hygiene Data'!I19)))</f>
        <v/>
      </c>
      <c r="EF25" s="187" t="str">
        <f ca="1">+IF(OFFSET('Hygiene Data'!$I$13,0,10*ROW('Hygiene Data'!I19))="","",OFFSET('Hygiene Data'!$I$13,0,10*ROW('Hygiene Data'!I19)))</f>
        <v/>
      </c>
    </row>
    <row r="26" spans="1:136" x14ac:dyDescent="0.2">
      <c r="A26" s="270" t="str">
        <f ca="1">+IF(OFFSET('Water Data'!$B$2,0,10*ROW('Water Data'!E20))="","",OFFSET('Water Data'!$B$2,0,10*ROW('Water Data'!E20)))</f>
        <v/>
      </c>
      <c r="B26" s="270" t="str">
        <f ca="1">IF(OFFSET('Water Data'!$C$2,0,10*ROW('Water Data'!F20))="","",IF(OFFSET('Water Data'!$C$2,0,10*ROW('Water Data'!F20))="Census",Key!$I$111,IF(OFFSET('Water Data'!$C$2,0,10*ROW('Water Data'!F20))="Survey with microdata",Key!$I$113,IF(OFFSET('Water Data'!$C$2,0,10*ROW('Water Data'!F20))="Survey",Key!$I$110,IF(OFFSET('Water Data'!$C$2,0,10*ROW('Water Data'!F20))="Admin",Key!$I$114,IF(OFFSET('Water Data'!$C$2,0,10*ROW('Water Data'!F20))="Other",Key!$I$112,IF(OFFSET('Water Data'!$C$2,0,10*ROW('Water Data'!F20))="EMIS",Key!$I$109)))))))</f>
        <v/>
      </c>
      <c r="C26" s="297" t="str">
        <f t="shared" ca="1" si="0"/>
        <v/>
      </c>
      <c r="D26" s="298" t="e">
        <f ca="1">+IF(AND(ISTEXT(OFFSET('Water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298" t="e">
        <f ca="1">+IF(AND(ISTEXT(OFFSET('Water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298" t="e">
        <f ca="1">+IF(AND(ISTEXT(OFFSET('Water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298" t="e">
        <f ca="1">+IF(AND(ISTEXT(OFFSET('Water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298" t="e">
        <f ca="1">+IF(AND(ISTEXT(OFFSET('Water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298" t="e">
        <f ca="1">+IF(AND(ISTEXT(OFFSET('Water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298" t="e">
        <f ca="1">+IF(AND(ISTEXT(OFFSET('Water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298" t="e">
        <f ca="1">+IF(AND(ISTEXT(OFFSET('Water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298" t="e">
        <f ca="1">+IF(AND(ISTEXT(OFFSET('Water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298" t="e">
        <f ca="1">+IF(AND(ISTEXT(OFFSET('Water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298" t="e">
        <f ca="1">+IF(AND(ISTEXT(OFFSET('Water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298" t="e">
        <f ca="1">+IF(AND(ISTEXT(OFFSET('Water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298" t="e">
        <f ca="1">+IF(AND(ISTEXT(OFFSET('Water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298" t="e">
        <f ca="1">+IF(AND(ISTEXT(OFFSET('Water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298" t="e">
        <f ca="1">+IF(AND(ISTEXT(OFFSET('Water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298" t="e">
        <f ca="1">+IF(AND(ISTEXT(OFFSET('Water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298" t="e">
        <f ca="1">+IF(AND(ISTEXT(OFFSET('Water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298" t="e">
        <f ca="1">+IF(AND(ISTEXT(OFFSET('Water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299" t="e">
        <f ca="1">+IF(AND(ISTEXT(OFFSET('Sanitation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299" t="e">
        <f ca="1">+IF(AND(ISTEXT(OFFSET('Sanitation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299" t="e">
        <f ca="1">+IF(AND(ISTEXT(OFFSET('Sanitation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299" t="e">
        <f ca="1">+IF(AND(ISTEXT(OFFSET('Sanitation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299" t="e">
        <f ca="1">+IF(AND(ISTEXT(OFFSET('Sanitation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299" t="e">
        <f ca="1">+IF(AND(ISTEXT(OFFSET('Sanitation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299" t="e">
        <f ca="1">+IF(AND(ISTEXT(OFFSET('Sanitation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299" t="e">
        <f ca="1">+IF(AND(ISTEXT(OFFSET('Sanitation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299" t="e">
        <f ca="1">+IF(AND(ISTEXT(OFFSET('Sanitation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299" t="e">
        <f ca="1">+IF(AND(ISTEXT(OFFSET('Sanitation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299" t="e">
        <f ca="1">+IF(AND(ISTEXT(OFFSET('Sanitation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299" t="e">
        <f ca="1">+IF(AND(ISTEXT(OFFSET('Sanitation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299" t="e">
        <f ca="1">+IF(AND(ISTEXT(OFFSET('Sanitation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299" t="e">
        <f ca="1">+IF(AND(ISTEXT(OFFSET('Sanitation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299" t="e">
        <f ca="1">+IF(AND(ISTEXT(OFFSET('Sanitation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299" t="e">
        <f ca="1">+IF(AND(ISTEXT(OFFSET('Sanitation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299" t="e">
        <f ca="1">+IF(AND(ISTEXT(OFFSET('Sanitation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299" t="e">
        <f ca="1">+IF(AND(ISTEXT(OFFSET('Sanitation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299" t="e">
        <f ca="1">+IF(AND(ISTEXT(OFFSET('Sanitation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299" t="e">
        <f ca="1">+IF(AND(ISTEXT(OFFSET('Sanitation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299" t="e">
        <f ca="1">+IF(AND(ISTEXT(OFFSET('Sanitation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299" t="e">
        <f ca="1">+IF(AND(ISTEXT(OFFSET('Sanitation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299" t="e">
        <f ca="1">+IF(AND(ISTEXT(OFFSET('Sanitation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299" t="e">
        <f ca="1">+IF(AND(ISTEXT(OFFSET('Sanitation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299" t="e">
        <f ca="1">+IF(AND(ISTEXT(OFFSET('Sanitation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299" t="e">
        <f ca="1">+IF(AND(ISTEXT(OFFSET('Sanitation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299" t="e">
        <f ca="1">+IF(AND(ISTEXT(OFFSET('Sanitation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299" t="e">
        <f ca="1">+IF(AND(ISTEXT(OFFSET('Sanitation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299" t="e">
        <f ca="1">+IF(AND(ISTEXT(OFFSET('Sanitation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299" t="e">
        <f ca="1">+IF(AND(ISTEXT(OFFSET('Sanitation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300" t="e">
        <f ca="1">+IF(AND(ISTEXT(OFFSET('Hygiene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368" t="e">
        <f ca="1">+IF(AND(ISTEXT(OFFSET('Hygiene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300" t="e">
        <f ca="1">+IF(AND(ISTEXT(OFFSET('Hygiene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300" t="e">
        <f ca="1">+IF(AND(ISTEXT(OFFSET('Hygiene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300" t="e">
        <f ca="1">+IF(AND(ISTEXT(OFFSET('Hygiene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300" t="e">
        <f ca="1">+IF(AND(ISTEXT(OFFSET('Hygiene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300" t="e">
        <f ca="1">+IF(AND(ISTEXT(OFFSET('Hygiene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300" t="e">
        <f ca="1">+IF(AND(ISTEXT(OFFSET('Hygiene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300" t="e">
        <f ca="1">+IF(AND(ISTEXT(OFFSET('Hygiene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300" t="e">
        <f ca="1">+IF(AND(ISTEXT(OFFSET('Hygiene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300" t="e">
        <f ca="1">+IF(AND(ISTEXT(OFFSET('Hygiene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300" t="e">
        <f ca="1">+IF(AND(ISTEXT(OFFSET('Hygiene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300" t="e">
        <f ca="1">+IF(AND(ISTEXT(OFFSET('Hygiene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300" t="e">
        <f ca="1">+IF(AND(ISTEXT(OFFSET('Hygiene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300" t="e">
        <f ca="1">+IF(AND(ISTEXT(OFFSET('Hygiene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300" t="e">
        <f ca="1">+IF(AND(ISTEXT(OFFSET('Hygiene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300" t="e">
        <f ca="1">+IF(AND(ISTEXT(OFFSET('Hygiene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300" t="e">
        <f ca="1">+IF(AND(ISTEXT(OFFSET('Hygiene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S26" s="187" t="str">
        <f ca="1">+IF(OFFSET('Water Data'!$D$27,0,10*ROW('Water Data'!D20))="","",OFFSET('Water Data'!$D$27,0,10*ROW('Water Data'!D20)))</f>
        <v/>
      </c>
      <c r="BT26" s="187" t="str">
        <f ca="1">+IF(OFFSET('Water Data'!$D$28,0,10*ROW('Water Data'!D20))="","",OFFSET('Water Data'!$D$28,0,10*ROW('Water Data'!D20)))</f>
        <v/>
      </c>
      <c r="BU26" s="187" t="str">
        <f ca="1">+IF(OFFSET('Water Data'!$D$29,0,10*ROW('Water Data'!D20))="","",OFFSET('Water Data'!$D$29,0,10*ROW('Water Data'!D20)))</f>
        <v/>
      </c>
      <c r="BV26" s="187" t="str">
        <f ca="1">+IF(OFFSET('Water Data'!$E$27,0,10*ROW('Water Data'!E20))="","",OFFSET('Water Data'!$E$27,0,10*ROW('Water Data'!E20)))</f>
        <v/>
      </c>
      <c r="BW26" s="187" t="str">
        <f ca="1">+IF(OFFSET('Water Data'!$E$28,0,10*ROW('Water Data'!E20))="","",OFFSET('Water Data'!$E$28,0,10*ROW('Water Data'!E20)))</f>
        <v/>
      </c>
      <c r="BX26" s="187" t="str">
        <f ca="1">+IF(OFFSET('Water Data'!$E$29,0,10*ROW('Water Data'!E20))="","",OFFSET('Water Data'!$E$29,0,10*ROW('Water Data'!E20)))</f>
        <v/>
      </c>
      <c r="BY26" s="187" t="str">
        <f ca="1">+IF(OFFSET('Water Data'!$F$27,0,10*ROW('Water Data'!F20))="","",OFFSET('Water Data'!$F$27,0,10*ROW('Water Data'!F20)))</f>
        <v/>
      </c>
      <c r="BZ26" s="187" t="str">
        <f ca="1">+IF(OFFSET('Water Data'!$F$28,0,10*ROW('Water Data'!F20))="","",OFFSET('Water Data'!$F$28,0,10*ROW('Water Data'!F20)))</f>
        <v/>
      </c>
      <c r="CA26" s="187" t="str">
        <f ca="1">+IF(OFFSET('Water Data'!$F$29,0,10*ROW('Water Data'!F20))="","",OFFSET('Water Data'!$F$29,0,10*ROW('Water Data'!F20)))</f>
        <v/>
      </c>
      <c r="CB26" s="187" t="str">
        <f ca="1">+IF(OFFSET('Water Data'!$G$27,0,10*ROW('Water Data'!G20))="","",OFFSET('Water Data'!$G$27,0,10*ROW('Water Data'!G20)))</f>
        <v/>
      </c>
      <c r="CC26" s="187" t="str">
        <f ca="1">+IF(OFFSET('Water Data'!$G$28,0,10*ROW('Water Data'!G20))="","",OFFSET('Water Data'!$G$28,0,10*ROW('Water Data'!G20)))</f>
        <v/>
      </c>
      <c r="CD26" s="187" t="str">
        <f ca="1">+IF(OFFSET('Water Data'!$G$29,0,10*ROW('Water Data'!G20))="","",OFFSET('Water Data'!$G$29,0,10*ROW('Water Data'!G20)))</f>
        <v/>
      </c>
      <c r="CE26" s="187" t="str">
        <f ca="1">+IF(OFFSET('Water Data'!$H$27,0,10*ROW('Water Data'!H20))="","",OFFSET('Water Data'!$H$27,0,10*ROW('Water Data'!H20)))</f>
        <v/>
      </c>
      <c r="CF26" s="187" t="str">
        <f ca="1">+IF(OFFSET('Water Data'!$H$28,0,10*ROW('Water Data'!H20))="","",OFFSET('Water Data'!$H$28,0,10*ROW('Water Data'!H20)))</f>
        <v/>
      </c>
      <c r="CG26" s="187" t="str">
        <f ca="1">+IF(OFFSET('Water Data'!$H$29,0,10*ROW('Water Data'!H20))="","",OFFSET('Water Data'!$H$29,0,10*ROW('Water Data'!H20)))</f>
        <v/>
      </c>
      <c r="CH26" s="187" t="str">
        <f ca="1">+IF(OFFSET('Water Data'!$I$27,0,10*ROW('Water Data'!I20))="","",OFFSET('Water Data'!$I$27,0,10*ROW('Water Data'!I20)))</f>
        <v/>
      </c>
      <c r="CI26" s="187" t="str">
        <f ca="1">+IF(OFFSET('Water Data'!$I$28,0,10*ROW('Water Data'!I20))="","",OFFSET('Water Data'!$I$28,0,10*ROW('Water Data'!I20)))</f>
        <v/>
      </c>
      <c r="CJ26" s="187" t="str">
        <f ca="1">+IF(OFFSET('Water Data'!$I$29,0,10*ROW('Water Data'!I20))="","",OFFSET('Water Data'!$I$29,0,10*ROW('Water Data'!I20)))</f>
        <v/>
      </c>
      <c r="CK26" s="187" t="str">
        <f ca="1">+IF(OFFSET('Sanitation Data'!$D$28,0,10*ROW('Sanitation Data'!D20))="","",OFFSET('Sanitation Data'!$D$28,0,10*ROW('Sanitation Data'!D20)))</f>
        <v/>
      </c>
      <c r="CL26" s="187" t="str">
        <f ca="1">+IF(OFFSET('Sanitation Data'!$D$29,0,10*ROW('Sanitation Data'!D20))="","",OFFSET('Sanitation Data'!$D$29,0,10*ROW('Sanitation Data'!D20)))</f>
        <v/>
      </c>
      <c r="CM26" s="187" t="str">
        <f ca="1">+IF(OFFSET('Sanitation Data'!$D$30,0,10*ROW('Sanitation Data'!D20))="","",OFFSET('Sanitation Data'!$D$30,0,10*ROW('Sanitation Data'!D20)))</f>
        <v/>
      </c>
      <c r="CN26" s="187" t="str">
        <f ca="1">+IF(OFFSET('Sanitation Data'!$D$31,0,10*ROW('Sanitation Data'!D20))="","",OFFSET('Sanitation Data'!$D$31,0,10*ROW('Sanitation Data'!D20)))</f>
        <v/>
      </c>
      <c r="CO26" s="187" t="str">
        <f ca="1">+IF(OFFSET('Sanitation Data'!$D$32,0,10*ROW('Sanitation Data'!D20))="","",OFFSET('Sanitation Data'!$D$32,0,10*ROW('Sanitation Data'!D20)))</f>
        <v/>
      </c>
      <c r="CP26" s="187" t="str">
        <f ca="1">+IF(OFFSET('Sanitation Data'!$E$28,0,10*ROW('Sanitation Data'!E20))="","",OFFSET('Sanitation Data'!$E$28,0,10*ROW('Sanitation Data'!E20)))</f>
        <v/>
      </c>
      <c r="CQ26" s="187" t="str">
        <f ca="1">+IF(OFFSET('Sanitation Data'!$E$29,0,10*ROW('Sanitation Data'!E20))="","",OFFSET('Sanitation Data'!$E$29,0,10*ROW('Sanitation Data'!E20)))</f>
        <v/>
      </c>
      <c r="CR26" s="187" t="str">
        <f ca="1">+IF(OFFSET('Sanitation Data'!$E$30,0,10*ROW('Sanitation Data'!E20))="","",OFFSET('Sanitation Data'!$E$30,0,10*ROW('Sanitation Data'!E20)))</f>
        <v/>
      </c>
      <c r="CS26" s="187" t="str">
        <f ca="1">+IF(OFFSET('Sanitation Data'!$E$31,0,10*ROW('Sanitation Data'!E20))="","",OFFSET('Sanitation Data'!$E$31,0,10*ROW('Sanitation Data'!E20)))</f>
        <v/>
      </c>
      <c r="CT26" s="187" t="str">
        <f ca="1">+IF(OFFSET('Sanitation Data'!$E$32,0,10*ROW('Sanitation Data'!E20))="","",OFFSET('Sanitation Data'!$E$32,0,10*ROW('Sanitation Data'!E20)))</f>
        <v/>
      </c>
      <c r="CU26" s="187" t="str">
        <f ca="1">+IF(OFFSET('Sanitation Data'!$F$28,0,10*ROW('Sanitation Data'!F20))="","",OFFSET('Sanitation Data'!$F$28,0,10*ROW('Sanitation Data'!F20)))</f>
        <v/>
      </c>
      <c r="CV26" s="187" t="str">
        <f ca="1">+IF(OFFSET('Sanitation Data'!$F$29,0,10*ROW('Sanitation Data'!F20))="","",OFFSET('Sanitation Data'!$F$29,0,10*ROW('Sanitation Data'!F20)))</f>
        <v/>
      </c>
      <c r="CW26" s="187" t="str">
        <f ca="1">+IF(OFFSET('Sanitation Data'!$F$30,0,10*ROW('Sanitation Data'!F20))="","",OFFSET('Sanitation Data'!$F$30,0,10*ROW('Sanitation Data'!F20)))</f>
        <v/>
      </c>
      <c r="CX26" s="187" t="str">
        <f ca="1">+IF(OFFSET('Sanitation Data'!$F$31,0,10*ROW('Sanitation Data'!F20))="","",OFFSET('Sanitation Data'!$F$31,0,10*ROW('Sanitation Data'!F20)))</f>
        <v/>
      </c>
      <c r="CY26" s="187" t="str">
        <f ca="1">+IF(OFFSET('Sanitation Data'!$F$32,0,10*ROW('Sanitation Data'!F20))="","",OFFSET('Sanitation Data'!$F$32,0,10*ROW('Sanitation Data'!F20)))</f>
        <v/>
      </c>
      <c r="CZ26" s="187" t="str">
        <f ca="1">+IF(OFFSET('Sanitation Data'!$G$28,0,10*ROW('Sanitation Data'!G20))="","",OFFSET('Sanitation Data'!$G$28,0,10*ROW('Sanitation Data'!G20)))</f>
        <v/>
      </c>
      <c r="DA26" s="187" t="str">
        <f ca="1">+IF(OFFSET('Sanitation Data'!$G$29,0,10*ROW('Sanitation Data'!G20))="","",OFFSET('Sanitation Data'!$G$29,0,10*ROW('Sanitation Data'!G20)))</f>
        <v/>
      </c>
      <c r="DB26" s="187" t="str">
        <f ca="1">+IF(OFFSET('Sanitation Data'!$G$30,0,10*ROW('Sanitation Data'!G20))="","",OFFSET('Sanitation Data'!$G$30,0,10*ROW('Sanitation Data'!G20)))</f>
        <v/>
      </c>
      <c r="DC26" s="187" t="str">
        <f ca="1">+IF(OFFSET('Sanitation Data'!$G$31,0,10*ROW('Sanitation Data'!G20))="","",OFFSET('Sanitation Data'!$G$31,0,10*ROW('Sanitation Data'!G20)))</f>
        <v/>
      </c>
      <c r="DD26" s="187" t="str">
        <f ca="1">+IF(OFFSET('Sanitation Data'!$G$32,0,10*ROW('Sanitation Data'!G20))="","",OFFSET('Sanitation Data'!$G$32,0,10*ROW('Sanitation Data'!G20)))</f>
        <v/>
      </c>
      <c r="DE26" s="187" t="str">
        <f ca="1">+IF(OFFSET('Sanitation Data'!$H$28,0,10*ROW('Sanitation Data'!H20))="","",OFFSET('Sanitation Data'!$H$28,0,10*ROW('Sanitation Data'!H20)))</f>
        <v/>
      </c>
      <c r="DF26" s="187" t="str">
        <f ca="1">+IF(OFFSET('Sanitation Data'!$H$29,0,10*ROW('Sanitation Data'!H20))="","",OFFSET('Sanitation Data'!$H$29,0,10*ROW('Sanitation Data'!H20)))</f>
        <v/>
      </c>
      <c r="DG26" s="187" t="str">
        <f ca="1">+IF(OFFSET('Sanitation Data'!$H$30,0,10*ROW('Sanitation Data'!H20))="","",OFFSET('Sanitation Data'!$H$30,0,10*ROW('Sanitation Data'!H20)))</f>
        <v/>
      </c>
      <c r="DH26" s="187" t="str">
        <f ca="1">+IF(OFFSET('Sanitation Data'!$H$31,0,10*ROW('Sanitation Data'!H20))="","",OFFSET('Sanitation Data'!$H$31,0,10*ROW('Sanitation Data'!H20)))</f>
        <v/>
      </c>
      <c r="DI26" s="187" t="str">
        <f ca="1">+IF(OFFSET('Sanitation Data'!$H$32,0,10*ROW('Sanitation Data'!H20))="","",OFFSET('Sanitation Data'!$H$32,0,10*ROW('Sanitation Data'!H20)))</f>
        <v/>
      </c>
      <c r="DJ26" s="187" t="str">
        <f ca="1">+IF(OFFSET('Sanitation Data'!$I$28,0,10*ROW('Sanitation Data'!I20))="","",OFFSET('Sanitation Data'!$I$28,0,10*ROW('Sanitation Data'!I20)))</f>
        <v/>
      </c>
      <c r="DK26" s="187" t="str">
        <f ca="1">+IF(OFFSET('Sanitation Data'!$I$29,0,10*ROW('Sanitation Data'!I20))="","",OFFSET('Sanitation Data'!$I$29,0,10*ROW('Sanitation Data'!I20)))</f>
        <v/>
      </c>
      <c r="DL26" s="187" t="str">
        <f ca="1">+IF(OFFSET('Sanitation Data'!$I$30,0,10*ROW('Sanitation Data'!I20))="","",OFFSET('Sanitation Data'!$I$30,0,10*ROW('Sanitation Data'!I20)))</f>
        <v/>
      </c>
      <c r="DM26" s="187" t="str">
        <f ca="1">+IF(OFFSET('Sanitation Data'!$I$31,0,10*ROW('Sanitation Data'!I20))="","",OFFSET('Sanitation Data'!$I$31,0,10*ROW('Sanitation Data'!I20)))</f>
        <v/>
      </c>
      <c r="DN26" s="187" t="str">
        <f ca="1">+IF(OFFSET('Sanitation Data'!$I$32,0,10*ROW('Sanitation Data'!I20))="","",OFFSET('Sanitation Data'!$I$32,0,10*ROW('Sanitation Data'!I20)))</f>
        <v/>
      </c>
      <c r="DO26" s="187" t="str">
        <f ca="1">+IF(OFFSET('Hygiene Data'!$D$11,0,10*ROW('Hygiene Data'!D20))="","",OFFSET('Hygiene Data'!$D$11,0,10*ROW('Hygiene Data'!D20)))</f>
        <v/>
      </c>
      <c r="DP26" s="187" t="str">
        <f ca="1">+IF(OFFSET('Hygiene Data'!$D$12,0,10*ROW('Hygiene Data'!D20))="","",OFFSET('Hygiene Data'!$D$12,0,10*ROW('Hygiene Data'!D20)))</f>
        <v/>
      </c>
      <c r="DQ26" s="187" t="str">
        <f ca="1">+IF(OFFSET('Hygiene Data'!$D$13,0,10*ROW('Hygiene Data'!D20))="","",OFFSET('Hygiene Data'!$D$13,0,10*ROW('Hygiene Data'!D20)))</f>
        <v/>
      </c>
      <c r="DR26" s="187" t="str">
        <f ca="1">+IF(OFFSET('Hygiene Data'!$E$11,0,10*ROW('Hygiene Data'!E20))="","",OFFSET('Hygiene Data'!$E$11,0,10*ROW('Hygiene Data'!E20)))</f>
        <v/>
      </c>
      <c r="DS26" s="187" t="str">
        <f ca="1">+IF(OFFSET('Hygiene Data'!$E$12,0,10*ROW('Hygiene Data'!E20))="","",OFFSET('Hygiene Data'!$E$12,0,10*ROW('Hygiene Data'!E20)))</f>
        <v/>
      </c>
      <c r="DT26" s="187" t="str">
        <f ca="1">+IF(OFFSET('Hygiene Data'!$E$13,0,10*ROW('Hygiene Data'!E20))="","",OFFSET('Hygiene Data'!$E$13,0,10*ROW('Hygiene Data'!E20)))</f>
        <v/>
      </c>
      <c r="DU26" s="187" t="str">
        <f ca="1">+IF(OFFSET('Hygiene Data'!$F$11,0,10*ROW('Hygiene Data'!F20))="","",OFFSET('Hygiene Data'!$F$11,0,10*ROW('Hygiene Data'!F20)))</f>
        <v/>
      </c>
      <c r="DV26" s="187" t="str">
        <f ca="1">+IF(OFFSET('Hygiene Data'!$F$12,0,10*ROW('Hygiene Data'!F20))="","",OFFSET('Hygiene Data'!$F$12,0,10*ROW('Hygiene Data'!F20)))</f>
        <v/>
      </c>
      <c r="DW26" s="187" t="str">
        <f ca="1">+IF(OFFSET('Hygiene Data'!$F$13,0,10*ROW('Hygiene Data'!F20))="","",OFFSET('Hygiene Data'!$F$13,0,10*ROW('Hygiene Data'!F20)))</f>
        <v/>
      </c>
      <c r="DX26" s="187" t="str">
        <f ca="1">+IF(OFFSET('Hygiene Data'!$G$11,0,10*ROW('Hygiene Data'!G20))="","",OFFSET('Hygiene Data'!$G$11,0,10*ROW('Hygiene Data'!G20)))</f>
        <v/>
      </c>
      <c r="DY26" s="187" t="str">
        <f ca="1">+IF(OFFSET('Hygiene Data'!$G$12,0,10*ROW('Hygiene Data'!G20))="","",OFFSET('Hygiene Data'!$G$12,0,10*ROW('Hygiene Data'!G20)))</f>
        <v/>
      </c>
      <c r="DZ26" s="187" t="str">
        <f ca="1">+IF(OFFSET('Hygiene Data'!$G$13,0,10*ROW('Hygiene Data'!G20))="","",OFFSET('Hygiene Data'!$G$13,0,10*ROW('Hygiene Data'!G20)))</f>
        <v/>
      </c>
      <c r="EA26" s="187" t="str">
        <f ca="1">+IF(OFFSET('Hygiene Data'!$H$11,0,10*ROW('Hygiene Data'!H20))="","",OFFSET('Hygiene Data'!$H$11,0,10*ROW('Hygiene Data'!H20)))</f>
        <v/>
      </c>
      <c r="EB26" s="187" t="str">
        <f ca="1">+IF(OFFSET('Hygiene Data'!$H$12,0,10*ROW('Hygiene Data'!H20))="","",OFFSET('Hygiene Data'!$H$12,0,10*ROW('Hygiene Data'!H20)))</f>
        <v/>
      </c>
      <c r="EC26" s="187" t="str">
        <f ca="1">+IF(OFFSET('Hygiene Data'!$H$13,0,10*ROW('Hygiene Data'!H20))="","",OFFSET('Hygiene Data'!$H$13,0,10*ROW('Hygiene Data'!H20)))</f>
        <v/>
      </c>
      <c r="ED26" s="187" t="str">
        <f ca="1">+IF(OFFSET('Hygiene Data'!$I$11,0,10*ROW('Hygiene Data'!I20))="","",OFFSET('Hygiene Data'!$I$11,0,10*ROW('Hygiene Data'!I20)))</f>
        <v/>
      </c>
      <c r="EE26" s="187" t="str">
        <f ca="1">+IF(OFFSET('Hygiene Data'!$I$12,0,10*ROW('Hygiene Data'!I20))="","",OFFSET('Hygiene Data'!$I$12,0,10*ROW('Hygiene Data'!I20)))</f>
        <v/>
      </c>
      <c r="EF26" s="187" t="str">
        <f ca="1">+IF(OFFSET('Hygiene Data'!$I$13,0,10*ROW('Hygiene Data'!I20))="","",OFFSET('Hygiene Data'!$I$13,0,10*ROW('Hygiene Data'!I20)))</f>
        <v/>
      </c>
    </row>
    <row r="27" spans="1:136" x14ac:dyDescent="0.2">
      <c r="A27" s="270" t="str">
        <f ca="1">+IF(OFFSET('Water Data'!$B$2,0,10*ROW('Water Data'!E21))="","",OFFSET('Water Data'!$B$2,0,10*ROW('Water Data'!E21)))</f>
        <v/>
      </c>
      <c r="B27" s="270" t="str">
        <f ca="1">IF(OFFSET('Water Data'!$C$2,0,10*ROW('Water Data'!F21))="","",IF(OFFSET('Water Data'!$C$2,0,10*ROW('Water Data'!F21))="Census",Key!$I$111,IF(OFFSET('Water Data'!$C$2,0,10*ROW('Water Data'!F21))="Survey with microdata",Key!$I$113,IF(OFFSET('Water Data'!$C$2,0,10*ROW('Water Data'!F21))="Survey",Key!$I$110,IF(OFFSET('Water Data'!$C$2,0,10*ROW('Water Data'!F21))="Admin",Key!$I$114,IF(OFFSET('Water Data'!$C$2,0,10*ROW('Water Data'!F21))="Other",Key!$I$112,IF(OFFSET('Water Data'!$C$2,0,10*ROW('Water Data'!F21))="EMIS",Key!$I$109)))))))</f>
        <v/>
      </c>
      <c r="C27" s="297" t="str">
        <f t="shared" ca="1" si="0"/>
        <v/>
      </c>
      <c r="D27" s="298" t="e">
        <f ca="1">+IF(AND(ISTEXT(OFFSET('Water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298" t="e">
        <f ca="1">+IF(AND(ISTEXT(OFFSET('Water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298" t="e">
        <f ca="1">+IF(AND(ISTEXT(OFFSET('Water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298" t="e">
        <f ca="1">+IF(AND(ISTEXT(OFFSET('Water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298" t="e">
        <f ca="1">+IF(AND(ISTEXT(OFFSET('Water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298" t="e">
        <f ca="1">+IF(AND(ISTEXT(OFFSET('Water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298" t="e">
        <f ca="1">+IF(AND(ISTEXT(OFFSET('Water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298" t="e">
        <f ca="1">+IF(AND(ISTEXT(OFFSET('Water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298" t="e">
        <f ca="1">+IF(AND(ISTEXT(OFFSET('Water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298" t="e">
        <f ca="1">+IF(AND(ISTEXT(OFFSET('Water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298" t="e">
        <f ca="1">+IF(AND(ISTEXT(OFFSET('Water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298" t="e">
        <f ca="1">+IF(AND(ISTEXT(OFFSET('Water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298" t="e">
        <f ca="1">+IF(AND(ISTEXT(OFFSET('Water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298" t="e">
        <f ca="1">+IF(AND(ISTEXT(OFFSET('Water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298" t="e">
        <f ca="1">+IF(AND(ISTEXT(OFFSET('Water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298" t="e">
        <f ca="1">+IF(AND(ISTEXT(OFFSET('Water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298" t="e">
        <f ca="1">+IF(AND(ISTEXT(OFFSET('Water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298" t="e">
        <f ca="1">+IF(AND(ISTEXT(OFFSET('Water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299" t="e">
        <f ca="1">+IF(AND(ISTEXT(OFFSET('Sanitation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299" t="e">
        <f ca="1">+IF(AND(ISTEXT(OFFSET('Sanitation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299" t="e">
        <f ca="1">+IF(AND(ISTEXT(OFFSET('Sanitation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299" t="e">
        <f ca="1">+IF(AND(ISTEXT(OFFSET('Sanitation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299" t="e">
        <f ca="1">+IF(AND(ISTEXT(OFFSET('Sanitation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299" t="e">
        <f ca="1">+IF(AND(ISTEXT(OFFSET('Sanitation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299" t="e">
        <f ca="1">+IF(AND(ISTEXT(OFFSET('Sanitation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299" t="e">
        <f ca="1">+IF(AND(ISTEXT(OFFSET('Sanitation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299" t="e">
        <f ca="1">+IF(AND(ISTEXT(OFFSET('Sanitation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299" t="e">
        <f ca="1">+IF(AND(ISTEXT(OFFSET('Sanitation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299" t="e">
        <f ca="1">+IF(AND(ISTEXT(OFFSET('Sanitation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299" t="e">
        <f ca="1">+IF(AND(ISTEXT(OFFSET('Sanitation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299" t="e">
        <f ca="1">+IF(AND(ISTEXT(OFFSET('Sanitation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299" t="e">
        <f ca="1">+IF(AND(ISTEXT(OFFSET('Sanitation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299" t="e">
        <f ca="1">+IF(AND(ISTEXT(OFFSET('Sanitation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299" t="e">
        <f ca="1">+IF(AND(ISTEXT(OFFSET('Sanitation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299" t="e">
        <f ca="1">+IF(AND(ISTEXT(OFFSET('Sanitation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299" t="e">
        <f ca="1">+IF(AND(ISTEXT(OFFSET('Sanitation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299" t="e">
        <f ca="1">+IF(AND(ISTEXT(OFFSET('Sanitation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299" t="e">
        <f ca="1">+IF(AND(ISTEXT(OFFSET('Sanitation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299" t="e">
        <f ca="1">+IF(AND(ISTEXT(OFFSET('Sanitation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299" t="e">
        <f ca="1">+IF(AND(ISTEXT(OFFSET('Sanitation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299" t="e">
        <f ca="1">+IF(AND(ISTEXT(OFFSET('Sanitation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299" t="e">
        <f ca="1">+IF(AND(ISTEXT(OFFSET('Sanitation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299" t="e">
        <f ca="1">+IF(AND(ISTEXT(OFFSET('Sanitation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299" t="e">
        <f ca="1">+IF(AND(ISTEXT(OFFSET('Sanitation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299" t="e">
        <f ca="1">+IF(AND(ISTEXT(OFFSET('Sanitation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299" t="e">
        <f ca="1">+IF(AND(ISTEXT(OFFSET('Sanitation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299" t="e">
        <f ca="1">+IF(AND(ISTEXT(OFFSET('Sanitation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299" t="e">
        <f ca="1">+IF(AND(ISTEXT(OFFSET('Sanitation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300" t="e">
        <f ca="1">+IF(AND(ISTEXT(OFFSET('Hygiene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368" t="e">
        <f ca="1">+IF(AND(ISTEXT(OFFSET('Hygiene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300" t="e">
        <f ca="1">+IF(AND(ISTEXT(OFFSET('Hygiene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300" t="e">
        <f ca="1">+IF(AND(ISTEXT(OFFSET('Hygiene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300" t="e">
        <f ca="1">+IF(AND(ISTEXT(OFFSET('Hygiene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300" t="e">
        <f ca="1">+IF(AND(ISTEXT(OFFSET('Hygiene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300" t="e">
        <f ca="1">+IF(AND(ISTEXT(OFFSET('Hygiene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300" t="e">
        <f ca="1">+IF(AND(ISTEXT(OFFSET('Hygiene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300" t="e">
        <f ca="1">+IF(AND(ISTEXT(OFFSET('Hygiene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300" t="e">
        <f ca="1">+IF(AND(ISTEXT(OFFSET('Hygiene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300" t="e">
        <f ca="1">+IF(AND(ISTEXT(OFFSET('Hygiene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300" t="e">
        <f ca="1">+IF(AND(ISTEXT(OFFSET('Hygiene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300" t="e">
        <f ca="1">+IF(AND(ISTEXT(OFFSET('Hygiene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300" t="e">
        <f ca="1">+IF(AND(ISTEXT(OFFSET('Hygiene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300" t="e">
        <f ca="1">+IF(AND(ISTEXT(OFFSET('Hygiene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300" t="e">
        <f ca="1">+IF(AND(ISTEXT(OFFSET('Hygiene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300" t="e">
        <f ca="1">+IF(AND(ISTEXT(OFFSET('Hygiene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300" t="e">
        <f ca="1">+IF(AND(ISTEXT(OFFSET('Hygiene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S27" s="187" t="str">
        <f ca="1">+IF(OFFSET('Water Data'!$D$27,0,10*ROW('Water Data'!D21))="","",OFFSET('Water Data'!$D$27,0,10*ROW('Water Data'!D21)))</f>
        <v/>
      </c>
      <c r="BT27" s="187" t="str">
        <f ca="1">+IF(OFFSET('Water Data'!$D$28,0,10*ROW('Water Data'!D21))="","",OFFSET('Water Data'!$D$28,0,10*ROW('Water Data'!D21)))</f>
        <v/>
      </c>
      <c r="BU27" s="187" t="str">
        <f ca="1">+IF(OFFSET('Water Data'!$D$29,0,10*ROW('Water Data'!D21))="","",OFFSET('Water Data'!$D$29,0,10*ROW('Water Data'!D21)))</f>
        <v/>
      </c>
      <c r="BV27" s="187" t="str">
        <f ca="1">+IF(OFFSET('Water Data'!$E$27,0,10*ROW('Water Data'!E21))="","",OFFSET('Water Data'!$E$27,0,10*ROW('Water Data'!E21)))</f>
        <v/>
      </c>
      <c r="BW27" s="187" t="str">
        <f ca="1">+IF(OFFSET('Water Data'!$E$28,0,10*ROW('Water Data'!E21))="","",OFFSET('Water Data'!$E$28,0,10*ROW('Water Data'!E21)))</f>
        <v/>
      </c>
      <c r="BX27" s="187" t="str">
        <f ca="1">+IF(OFFSET('Water Data'!$E$29,0,10*ROW('Water Data'!E21))="","",OFFSET('Water Data'!$E$29,0,10*ROW('Water Data'!E21)))</f>
        <v/>
      </c>
      <c r="BY27" s="187" t="str">
        <f ca="1">+IF(OFFSET('Water Data'!$F$27,0,10*ROW('Water Data'!F21))="","",OFFSET('Water Data'!$F$27,0,10*ROW('Water Data'!F21)))</f>
        <v/>
      </c>
      <c r="BZ27" s="187" t="str">
        <f ca="1">+IF(OFFSET('Water Data'!$F$28,0,10*ROW('Water Data'!F21))="","",OFFSET('Water Data'!$F$28,0,10*ROW('Water Data'!F21)))</f>
        <v/>
      </c>
      <c r="CA27" s="187" t="str">
        <f ca="1">+IF(OFFSET('Water Data'!$F$29,0,10*ROW('Water Data'!F21))="","",OFFSET('Water Data'!$F$29,0,10*ROW('Water Data'!F21)))</f>
        <v/>
      </c>
      <c r="CB27" s="187" t="str">
        <f ca="1">+IF(OFFSET('Water Data'!$G$27,0,10*ROW('Water Data'!G21))="","",OFFSET('Water Data'!$G$27,0,10*ROW('Water Data'!G21)))</f>
        <v/>
      </c>
      <c r="CC27" s="187" t="str">
        <f ca="1">+IF(OFFSET('Water Data'!$G$28,0,10*ROW('Water Data'!G21))="","",OFFSET('Water Data'!$G$28,0,10*ROW('Water Data'!G21)))</f>
        <v/>
      </c>
      <c r="CD27" s="187" t="str">
        <f ca="1">+IF(OFFSET('Water Data'!$G$29,0,10*ROW('Water Data'!G21))="","",OFFSET('Water Data'!$G$29,0,10*ROW('Water Data'!G21)))</f>
        <v/>
      </c>
      <c r="CE27" s="187" t="str">
        <f ca="1">+IF(OFFSET('Water Data'!$H$27,0,10*ROW('Water Data'!H21))="","",OFFSET('Water Data'!$H$27,0,10*ROW('Water Data'!H21)))</f>
        <v/>
      </c>
      <c r="CF27" s="187" t="str">
        <f ca="1">+IF(OFFSET('Water Data'!$H$28,0,10*ROW('Water Data'!H21))="","",OFFSET('Water Data'!$H$28,0,10*ROW('Water Data'!H21)))</f>
        <v/>
      </c>
      <c r="CG27" s="187" t="str">
        <f ca="1">+IF(OFFSET('Water Data'!$H$29,0,10*ROW('Water Data'!H21))="","",OFFSET('Water Data'!$H$29,0,10*ROW('Water Data'!H21)))</f>
        <v/>
      </c>
      <c r="CH27" s="187" t="str">
        <f ca="1">+IF(OFFSET('Water Data'!$I$27,0,10*ROW('Water Data'!I21))="","",OFFSET('Water Data'!$I$27,0,10*ROW('Water Data'!I21)))</f>
        <v/>
      </c>
      <c r="CI27" s="187" t="str">
        <f ca="1">+IF(OFFSET('Water Data'!$I$28,0,10*ROW('Water Data'!I21))="","",OFFSET('Water Data'!$I$28,0,10*ROW('Water Data'!I21)))</f>
        <v/>
      </c>
      <c r="CJ27" s="187" t="str">
        <f ca="1">+IF(OFFSET('Water Data'!$I$29,0,10*ROW('Water Data'!I21))="","",OFFSET('Water Data'!$I$29,0,10*ROW('Water Data'!I21)))</f>
        <v/>
      </c>
      <c r="CK27" s="187" t="str">
        <f ca="1">+IF(OFFSET('Sanitation Data'!$D$28,0,10*ROW('Sanitation Data'!D21))="","",OFFSET('Sanitation Data'!$D$28,0,10*ROW('Sanitation Data'!D21)))</f>
        <v/>
      </c>
      <c r="CL27" s="187" t="str">
        <f ca="1">+IF(OFFSET('Sanitation Data'!$D$29,0,10*ROW('Sanitation Data'!D21))="","",OFFSET('Sanitation Data'!$D$29,0,10*ROW('Sanitation Data'!D21)))</f>
        <v/>
      </c>
      <c r="CM27" s="187" t="str">
        <f ca="1">+IF(OFFSET('Sanitation Data'!$D$30,0,10*ROW('Sanitation Data'!D21))="","",OFFSET('Sanitation Data'!$D$30,0,10*ROW('Sanitation Data'!D21)))</f>
        <v/>
      </c>
      <c r="CN27" s="187" t="str">
        <f ca="1">+IF(OFFSET('Sanitation Data'!$D$31,0,10*ROW('Sanitation Data'!D21))="","",OFFSET('Sanitation Data'!$D$31,0,10*ROW('Sanitation Data'!D21)))</f>
        <v/>
      </c>
      <c r="CO27" s="187" t="str">
        <f ca="1">+IF(OFFSET('Sanitation Data'!$D$32,0,10*ROW('Sanitation Data'!D21))="","",OFFSET('Sanitation Data'!$D$32,0,10*ROW('Sanitation Data'!D21)))</f>
        <v/>
      </c>
      <c r="CP27" s="187" t="str">
        <f ca="1">+IF(OFFSET('Sanitation Data'!$E$28,0,10*ROW('Sanitation Data'!E21))="","",OFFSET('Sanitation Data'!$E$28,0,10*ROW('Sanitation Data'!E21)))</f>
        <v/>
      </c>
      <c r="CQ27" s="187" t="str">
        <f ca="1">+IF(OFFSET('Sanitation Data'!$E$29,0,10*ROW('Sanitation Data'!E21))="","",OFFSET('Sanitation Data'!$E$29,0,10*ROW('Sanitation Data'!E21)))</f>
        <v/>
      </c>
      <c r="CR27" s="187" t="str">
        <f ca="1">+IF(OFFSET('Sanitation Data'!$E$30,0,10*ROW('Sanitation Data'!E21))="","",OFFSET('Sanitation Data'!$E$30,0,10*ROW('Sanitation Data'!E21)))</f>
        <v/>
      </c>
      <c r="CS27" s="187" t="str">
        <f ca="1">+IF(OFFSET('Sanitation Data'!$E$31,0,10*ROW('Sanitation Data'!E21))="","",OFFSET('Sanitation Data'!$E$31,0,10*ROW('Sanitation Data'!E21)))</f>
        <v/>
      </c>
      <c r="CT27" s="187" t="str">
        <f ca="1">+IF(OFFSET('Sanitation Data'!$E$32,0,10*ROW('Sanitation Data'!E21))="","",OFFSET('Sanitation Data'!$E$32,0,10*ROW('Sanitation Data'!E21)))</f>
        <v/>
      </c>
      <c r="CU27" s="187" t="str">
        <f ca="1">+IF(OFFSET('Sanitation Data'!$F$28,0,10*ROW('Sanitation Data'!F21))="","",OFFSET('Sanitation Data'!$F$28,0,10*ROW('Sanitation Data'!F21)))</f>
        <v/>
      </c>
      <c r="CV27" s="187" t="str">
        <f ca="1">+IF(OFFSET('Sanitation Data'!$F$29,0,10*ROW('Sanitation Data'!F21))="","",OFFSET('Sanitation Data'!$F$29,0,10*ROW('Sanitation Data'!F21)))</f>
        <v/>
      </c>
      <c r="CW27" s="187" t="str">
        <f ca="1">+IF(OFFSET('Sanitation Data'!$F$30,0,10*ROW('Sanitation Data'!F21))="","",OFFSET('Sanitation Data'!$F$30,0,10*ROW('Sanitation Data'!F21)))</f>
        <v/>
      </c>
      <c r="CX27" s="187" t="str">
        <f ca="1">+IF(OFFSET('Sanitation Data'!$F$31,0,10*ROW('Sanitation Data'!F21))="","",OFFSET('Sanitation Data'!$F$31,0,10*ROW('Sanitation Data'!F21)))</f>
        <v/>
      </c>
      <c r="CY27" s="187" t="str">
        <f ca="1">+IF(OFFSET('Sanitation Data'!$F$32,0,10*ROW('Sanitation Data'!F21))="","",OFFSET('Sanitation Data'!$F$32,0,10*ROW('Sanitation Data'!F21)))</f>
        <v/>
      </c>
      <c r="CZ27" s="187" t="str">
        <f ca="1">+IF(OFFSET('Sanitation Data'!$G$28,0,10*ROW('Sanitation Data'!G21))="","",OFFSET('Sanitation Data'!$G$28,0,10*ROW('Sanitation Data'!G21)))</f>
        <v/>
      </c>
      <c r="DA27" s="187" t="str">
        <f ca="1">+IF(OFFSET('Sanitation Data'!$G$29,0,10*ROW('Sanitation Data'!G21))="","",OFFSET('Sanitation Data'!$G$29,0,10*ROW('Sanitation Data'!G21)))</f>
        <v/>
      </c>
      <c r="DB27" s="187" t="str">
        <f ca="1">+IF(OFFSET('Sanitation Data'!$G$30,0,10*ROW('Sanitation Data'!G21))="","",OFFSET('Sanitation Data'!$G$30,0,10*ROW('Sanitation Data'!G21)))</f>
        <v/>
      </c>
      <c r="DC27" s="187" t="str">
        <f ca="1">+IF(OFFSET('Sanitation Data'!$G$31,0,10*ROW('Sanitation Data'!G21))="","",OFFSET('Sanitation Data'!$G$31,0,10*ROW('Sanitation Data'!G21)))</f>
        <v/>
      </c>
      <c r="DD27" s="187" t="str">
        <f ca="1">+IF(OFFSET('Sanitation Data'!$G$32,0,10*ROW('Sanitation Data'!G21))="","",OFFSET('Sanitation Data'!$G$32,0,10*ROW('Sanitation Data'!G21)))</f>
        <v/>
      </c>
      <c r="DE27" s="187" t="str">
        <f ca="1">+IF(OFFSET('Sanitation Data'!$H$28,0,10*ROW('Sanitation Data'!H21))="","",OFFSET('Sanitation Data'!$H$28,0,10*ROW('Sanitation Data'!H21)))</f>
        <v/>
      </c>
      <c r="DF27" s="187" t="str">
        <f ca="1">+IF(OFFSET('Sanitation Data'!$H$29,0,10*ROW('Sanitation Data'!H21))="","",OFFSET('Sanitation Data'!$H$29,0,10*ROW('Sanitation Data'!H21)))</f>
        <v/>
      </c>
      <c r="DG27" s="187" t="str">
        <f ca="1">+IF(OFFSET('Sanitation Data'!$H$30,0,10*ROW('Sanitation Data'!H21))="","",OFFSET('Sanitation Data'!$H$30,0,10*ROW('Sanitation Data'!H21)))</f>
        <v/>
      </c>
      <c r="DH27" s="187" t="str">
        <f ca="1">+IF(OFFSET('Sanitation Data'!$H$31,0,10*ROW('Sanitation Data'!H21))="","",OFFSET('Sanitation Data'!$H$31,0,10*ROW('Sanitation Data'!H21)))</f>
        <v/>
      </c>
      <c r="DI27" s="187" t="str">
        <f ca="1">+IF(OFFSET('Sanitation Data'!$H$32,0,10*ROW('Sanitation Data'!H21))="","",OFFSET('Sanitation Data'!$H$32,0,10*ROW('Sanitation Data'!H21)))</f>
        <v/>
      </c>
      <c r="DJ27" s="187" t="str">
        <f ca="1">+IF(OFFSET('Sanitation Data'!$I$28,0,10*ROW('Sanitation Data'!I21))="","",OFFSET('Sanitation Data'!$I$28,0,10*ROW('Sanitation Data'!I21)))</f>
        <v/>
      </c>
      <c r="DK27" s="187" t="str">
        <f ca="1">+IF(OFFSET('Sanitation Data'!$I$29,0,10*ROW('Sanitation Data'!I21))="","",OFFSET('Sanitation Data'!$I$29,0,10*ROW('Sanitation Data'!I21)))</f>
        <v/>
      </c>
      <c r="DL27" s="187" t="str">
        <f ca="1">+IF(OFFSET('Sanitation Data'!$I$30,0,10*ROW('Sanitation Data'!I21))="","",OFFSET('Sanitation Data'!$I$30,0,10*ROW('Sanitation Data'!I21)))</f>
        <v/>
      </c>
      <c r="DM27" s="187" t="str">
        <f ca="1">+IF(OFFSET('Sanitation Data'!$I$31,0,10*ROW('Sanitation Data'!I21))="","",OFFSET('Sanitation Data'!$I$31,0,10*ROW('Sanitation Data'!I21)))</f>
        <v/>
      </c>
      <c r="DN27" s="187" t="str">
        <f ca="1">+IF(OFFSET('Sanitation Data'!$I$32,0,10*ROW('Sanitation Data'!I21))="","",OFFSET('Sanitation Data'!$I$32,0,10*ROW('Sanitation Data'!I21)))</f>
        <v/>
      </c>
      <c r="DO27" s="187" t="str">
        <f ca="1">+IF(OFFSET('Hygiene Data'!$D$11,0,10*ROW('Hygiene Data'!D21))="","",OFFSET('Hygiene Data'!$D$11,0,10*ROW('Hygiene Data'!D21)))</f>
        <v/>
      </c>
      <c r="DP27" s="187" t="str">
        <f ca="1">+IF(OFFSET('Hygiene Data'!$D$12,0,10*ROW('Hygiene Data'!D21))="","",OFFSET('Hygiene Data'!$D$12,0,10*ROW('Hygiene Data'!D21)))</f>
        <v/>
      </c>
      <c r="DQ27" s="187" t="str">
        <f ca="1">+IF(OFFSET('Hygiene Data'!$D$13,0,10*ROW('Hygiene Data'!D21))="","",OFFSET('Hygiene Data'!$D$13,0,10*ROW('Hygiene Data'!D21)))</f>
        <v/>
      </c>
      <c r="DR27" s="187" t="str">
        <f ca="1">+IF(OFFSET('Hygiene Data'!$E$11,0,10*ROW('Hygiene Data'!E21))="","",OFFSET('Hygiene Data'!$E$11,0,10*ROW('Hygiene Data'!E21)))</f>
        <v/>
      </c>
      <c r="DS27" s="187" t="str">
        <f ca="1">+IF(OFFSET('Hygiene Data'!$E$12,0,10*ROW('Hygiene Data'!E21))="","",OFFSET('Hygiene Data'!$E$12,0,10*ROW('Hygiene Data'!E21)))</f>
        <v/>
      </c>
      <c r="DT27" s="187" t="str">
        <f ca="1">+IF(OFFSET('Hygiene Data'!$E$13,0,10*ROW('Hygiene Data'!E21))="","",OFFSET('Hygiene Data'!$E$13,0,10*ROW('Hygiene Data'!E21)))</f>
        <v/>
      </c>
      <c r="DU27" s="187" t="str">
        <f ca="1">+IF(OFFSET('Hygiene Data'!$F$11,0,10*ROW('Hygiene Data'!F21))="","",OFFSET('Hygiene Data'!$F$11,0,10*ROW('Hygiene Data'!F21)))</f>
        <v/>
      </c>
      <c r="DV27" s="187" t="str">
        <f ca="1">+IF(OFFSET('Hygiene Data'!$F$12,0,10*ROW('Hygiene Data'!F21))="","",OFFSET('Hygiene Data'!$F$12,0,10*ROW('Hygiene Data'!F21)))</f>
        <v/>
      </c>
      <c r="DW27" s="187" t="str">
        <f ca="1">+IF(OFFSET('Hygiene Data'!$F$13,0,10*ROW('Hygiene Data'!F21))="","",OFFSET('Hygiene Data'!$F$13,0,10*ROW('Hygiene Data'!F21)))</f>
        <v/>
      </c>
      <c r="DX27" s="187" t="str">
        <f ca="1">+IF(OFFSET('Hygiene Data'!$G$11,0,10*ROW('Hygiene Data'!G21))="","",OFFSET('Hygiene Data'!$G$11,0,10*ROW('Hygiene Data'!G21)))</f>
        <v/>
      </c>
      <c r="DY27" s="187" t="str">
        <f ca="1">+IF(OFFSET('Hygiene Data'!$G$12,0,10*ROW('Hygiene Data'!G21))="","",OFFSET('Hygiene Data'!$G$12,0,10*ROW('Hygiene Data'!G21)))</f>
        <v/>
      </c>
      <c r="DZ27" s="187" t="str">
        <f ca="1">+IF(OFFSET('Hygiene Data'!$G$13,0,10*ROW('Hygiene Data'!G21))="","",OFFSET('Hygiene Data'!$G$13,0,10*ROW('Hygiene Data'!G21)))</f>
        <v/>
      </c>
      <c r="EA27" s="187" t="str">
        <f ca="1">+IF(OFFSET('Hygiene Data'!$H$11,0,10*ROW('Hygiene Data'!H21))="","",OFFSET('Hygiene Data'!$H$11,0,10*ROW('Hygiene Data'!H21)))</f>
        <v/>
      </c>
      <c r="EB27" s="187" t="str">
        <f ca="1">+IF(OFFSET('Hygiene Data'!$H$12,0,10*ROW('Hygiene Data'!H21))="","",OFFSET('Hygiene Data'!$H$12,0,10*ROW('Hygiene Data'!H21)))</f>
        <v/>
      </c>
      <c r="EC27" s="187" t="str">
        <f ca="1">+IF(OFFSET('Hygiene Data'!$H$13,0,10*ROW('Hygiene Data'!H21))="","",OFFSET('Hygiene Data'!$H$13,0,10*ROW('Hygiene Data'!H21)))</f>
        <v/>
      </c>
      <c r="ED27" s="187" t="str">
        <f ca="1">+IF(OFFSET('Hygiene Data'!$I$11,0,10*ROW('Hygiene Data'!I21))="","",OFFSET('Hygiene Data'!$I$11,0,10*ROW('Hygiene Data'!I21)))</f>
        <v/>
      </c>
      <c r="EE27" s="187" t="str">
        <f ca="1">+IF(OFFSET('Hygiene Data'!$I$12,0,10*ROW('Hygiene Data'!I21))="","",OFFSET('Hygiene Data'!$I$12,0,10*ROW('Hygiene Data'!I21)))</f>
        <v/>
      </c>
      <c r="EF27" s="187" t="str">
        <f ca="1">+IF(OFFSET('Hygiene Data'!$I$13,0,10*ROW('Hygiene Data'!I21))="","",OFFSET('Hygiene Data'!$I$13,0,10*ROW('Hygiene Data'!I21)))</f>
        <v/>
      </c>
    </row>
    <row r="28" spans="1:136" x14ac:dyDescent="0.2">
      <c r="A28" s="270" t="str">
        <f ca="1">+IF(OFFSET('Water Data'!$B$2,0,10*ROW('Water Data'!E22))="","",OFFSET('Water Data'!$B$2,0,10*ROW('Water Data'!E22)))</f>
        <v/>
      </c>
      <c r="B28" s="270" t="str">
        <f ca="1">IF(OFFSET('Water Data'!$C$2,0,10*ROW('Water Data'!F22))="","",IF(OFFSET('Water Data'!$C$2,0,10*ROW('Water Data'!F22))="Census",Key!$I$111,IF(OFFSET('Water Data'!$C$2,0,10*ROW('Water Data'!F22))="Survey with microdata",Key!$I$113,IF(OFFSET('Water Data'!$C$2,0,10*ROW('Water Data'!F22))="Survey",Key!$I$110,IF(OFFSET('Water Data'!$C$2,0,10*ROW('Water Data'!F22))="Admin",Key!$I$114,IF(OFFSET('Water Data'!$C$2,0,10*ROW('Water Data'!F22))="Other",Key!$I$112,IF(OFFSET('Water Data'!$C$2,0,10*ROW('Water Data'!F22))="EMIS",Key!$I$109)))))))</f>
        <v/>
      </c>
      <c r="C28" s="297" t="str">
        <f t="shared" ca="1" si="0"/>
        <v/>
      </c>
      <c r="D28" s="298" t="e">
        <f ca="1">+IF(AND(ISTEXT(OFFSET('Water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298" t="e">
        <f ca="1">+IF(AND(ISTEXT(OFFSET('Water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298" t="e">
        <f ca="1">+IF(AND(ISTEXT(OFFSET('Water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298" t="e">
        <f ca="1">+IF(AND(ISTEXT(OFFSET('Water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298" t="e">
        <f ca="1">+IF(AND(ISTEXT(OFFSET('Water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298" t="e">
        <f ca="1">+IF(AND(ISTEXT(OFFSET('Water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298" t="e">
        <f ca="1">+IF(AND(ISTEXT(OFFSET('Water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298" t="e">
        <f ca="1">+IF(AND(ISTEXT(OFFSET('Water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298" t="e">
        <f ca="1">+IF(AND(ISTEXT(OFFSET('Water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298" t="e">
        <f ca="1">+IF(AND(ISTEXT(OFFSET('Water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298" t="e">
        <f ca="1">+IF(AND(ISTEXT(OFFSET('Water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298" t="e">
        <f ca="1">+IF(AND(ISTEXT(OFFSET('Water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298" t="e">
        <f ca="1">+IF(AND(ISTEXT(OFFSET('Water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298" t="e">
        <f ca="1">+IF(AND(ISTEXT(OFFSET('Water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298" t="e">
        <f ca="1">+IF(AND(ISTEXT(OFFSET('Water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298" t="e">
        <f ca="1">+IF(AND(ISTEXT(OFFSET('Water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298" t="e">
        <f ca="1">+IF(AND(ISTEXT(OFFSET('Water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298" t="e">
        <f ca="1">+IF(AND(ISTEXT(OFFSET('Water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299" t="e">
        <f ca="1">+IF(AND(ISTEXT(OFFSET('Sanitation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299" t="e">
        <f ca="1">+IF(AND(ISTEXT(OFFSET('Sanitation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299" t="e">
        <f ca="1">+IF(AND(ISTEXT(OFFSET('Sanitation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299" t="e">
        <f ca="1">+IF(AND(ISTEXT(OFFSET('Sanitation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299" t="e">
        <f ca="1">+IF(AND(ISTEXT(OFFSET('Sanitation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299" t="e">
        <f ca="1">+IF(AND(ISTEXT(OFFSET('Sanitation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299" t="e">
        <f ca="1">+IF(AND(ISTEXT(OFFSET('Sanitation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299" t="e">
        <f ca="1">+IF(AND(ISTEXT(OFFSET('Sanitation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299" t="e">
        <f ca="1">+IF(AND(ISTEXT(OFFSET('Sanitation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299" t="e">
        <f ca="1">+IF(AND(ISTEXT(OFFSET('Sanitation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299" t="e">
        <f ca="1">+IF(AND(ISTEXT(OFFSET('Sanitation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299" t="e">
        <f ca="1">+IF(AND(ISTEXT(OFFSET('Sanitation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299" t="e">
        <f ca="1">+IF(AND(ISTEXT(OFFSET('Sanitation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299" t="e">
        <f ca="1">+IF(AND(ISTEXT(OFFSET('Sanitation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299" t="e">
        <f ca="1">+IF(AND(ISTEXT(OFFSET('Sanitation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299" t="e">
        <f ca="1">+IF(AND(ISTEXT(OFFSET('Sanitation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299" t="e">
        <f ca="1">+IF(AND(ISTEXT(OFFSET('Sanitation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299" t="e">
        <f ca="1">+IF(AND(ISTEXT(OFFSET('Sanitation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299" t="e">
        <f ca="1">+IF(AND(ISTEXT(OFFSET('Sanitation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299" t="e">
        <f ca="1">+IF(AND(ISTEXT(OFFSET('Sanitation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299" t="e">
        <f ca="1">+IF(AND(ISTEXT(OFFSET('Sanitation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299" t="e">
        <f ca="1">+IF(AND(ISTEXT(OFFSET('Sanitation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299" t="e">
        <f ca="1">+IF(AND(ISTEXT(OFFSET('Sanitation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299" t="e">
        <f ca="1">+IF(AND(ISTEXT(OFFSET('Sanitation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299" t="e">
        <f ca="1">+IF(AND(ISTEXT(OFFSET('Sanitation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299" t="e">
        <f ca="1">+IF(AND(ISTEXT(OFFSET('Sanitation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299" t="e">
        <f ca="1">+IF(AND(ISTEXT(OFFSET('Sanitation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299" t="e">
        <f ca="1">+IF(AND(ISTEXT(OFFSET('Sanitation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299" t="e">
        <f ca="1">+IF(AND(ISTEXT(OFFSET('Sanitation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299" t="e">
        <f ca="1">+IF(AND(ISTEXT(OFFSET('Sanitation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300" t="e">
        <f ca="1">+IF(AND(ISTEXT(OFFSET('Hygiene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368" t="e">
        <f ca="1">+IF(AND(ISTEXT(OFFSET('Hygiene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300" t="e">
        <f ca="1">+IF(AND(ISTEXT(OFFSET('Hygiene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300" t="e">
        <f ca="1">+IF(AND(ISTEXT(OFFSET('Hygiene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300" t="e">
        <f ca="1">+IF(AND(ISTEXT(OFFSET('Hygiene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300" t="e">
        <f ca="1">+IF(AND(ISTEXT(OFFSET('Hygiene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300" t="e">
        <f ca="1">+IF(AND(ISTEXT(OFFSET('Hygiene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300" t="e">
        <f ca="1">+IF(AND(ISTEXT(OFFSET('Hygiene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300" t="e">
        <f ca="1">+IF(AND(ISTEXT(OFFSET('Hygiene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300" t="e">
        <f ca="1">+IF(AND(ISTEXT(OFFSET('Hygiene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300" t="e">
        <f ca="1">+IF(AND(ISTEXT(OFFSET('Hygiene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300" t="e">
        <f ca="1">+IF(AND(ISTEXT(OFFSET('Hygiene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300" t="e">
        <f ca="1">+IF(AND(ISTEXT(OFFSET('Hygiene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300" t="e">
        <f ca="1">+IF(AND(ISTEXT(OFFSET('Hygiene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300" t="e">
        <f ca="1">+IF(AND(ISTEXT(OFFSET('Hygiene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300" t="e">
        <f ca="1">+IF(AND(ISTEXT(OFFSET('Hygiene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300" t="e">
        <f ca="1">+IF(AND(ISTEXT(OFFSET('Hygiene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300" t="e">
        <f ca="1">+IF(AND(ISTEXT(OFFSET('Hygiene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S28" s="187" t="str">
        <f ca="1">+IF(OFFSET('Water Data'!$D$27,0,10*ROW('Water Data'!D22))="","",OFFSET('Water Data'!$D$27,0,10*ROW('Water Data'!D22)))</f>
        <v/>
      </c>
      <c r="BT28" s="187" t="str">
        <f ca="1">+IF(OFFSET('Water Data'!$D$28,0,10*ROW('Water Data'!D22))="","",OFFSET('Water Data'!$D$28,0,10*ROW('Water Data'!D22)))</f>
        <v/>
      </c>
      <c r="BU28" s="187" t="str">
        <f ca="1">+IF(OFFSET('Water Data'!$D$29,0,10*ROW('Water Data'!D22))="","",OFFSET('Water Data'!$D$29,0,10*ROW('Water Data'!D22)))</f>
        <v/>
      </c>
      <c r="BV28" s="187" t="str">
        <f ca="1">+IF(OFFSET('Water Data'!$E$27,0,10*ROW('Water Data'!E22))="","",OFFSET('Water Data'!$E$27,0,10*ROW('Water Data'!E22)))</f>
        <v/>
      </c>
      <c r="BW28" s="187" t="str">
        <f ca="1">+IF(OFFSET('Water Data'!$E$28,0,10*ROW('Water Data'!E22))="","",OFFSET('Water Data'!$E$28,0,10*ROW('Water Data'!E22)))</f>
        <v/>
      </c>
      <c r="BX28" s="187" t="str">
        <f ca="1">+IF(OFFSET('Water Data'!$E$29,0,10*ROW('Water Data'!E22))="","",OFFSET('Water Data'!$E$29,0,10*ROW('Water Data'!E22)))</f>
        <v/>
      </c>
      <c r="BY28" s="187" t="str">
        <f ca="1">+IF(OFFSET('Water Data'!$F$27,0,10*ROW('Water Data'!F22))="","",OFFSET('Water Data'!$F$27,0,10*ROW('Water Data'!F22)))</f>
        <v/>
      </c>
      <c r="BZ28" s="187" t="str">
        <f ca="1">+IF(OFFSET('Water Data'!$F$28,0,10*ROW('Water Data'!F22))="","",OFFSET('Water Data'!$F$28,0,10*ROW('Water Data'!F22)))</f>
        <v/>
      </c>
      <c r="CA28" s="187" t="str">
        <f ca="1">+IF(OFFSET('Water Data'!$F$29,0,10*ROW('Water Data'!F22))="","",OFFSET('Water Data'!$F$29,0,10*ROW('Water Data'!F22)))</f>
        <v/>
      </c>
      <c r="CB28" s="187" t="str">
        <f ca="1">+IF(OFFSET('Water Data'!$G$27,0,10*ROW('Water Data'!G22))="","",OFFSET('Water Data'!$G$27,0,10*ROW('Water Data'!G22)))</f>
        <v/>
      </c>
      <c r="CC28" s="187" t="str">
        <f ca="1">+IF(OFFSET('Water Data'!$G$28,0,10*ROW('Water Data'!G22))="","",OFFSET('Water Data'!$G$28,0,10*ROW('Water Data'!G22)))</f>
        <v/>
      </c>
      <c r="CD28" s="187" t="str">
        <f ca="1">+IF(OFFSET('Water Data'!$G$29,0,10*ROW('Water Data'!G22))="","",OFFSET('Water Data'!$G$29,0,10*ROW('Water Data'!G22)))</f>
        <v/>
      </c>
      <c r="CE28" s="187" t="str">
        <f ca="1">+IF(OFFSET('Water Data'!$H$27,0,10*ROW('Water Data'!H22))="","",OFFSET('Water Data'!$H$27,0,10*ROW('Water Data'!H22)))</f>
        <v/>
      </c>
      <c r="CF28" s="187" t="str">
        <f ca="1">+IF(OFFSET('Water Data'!$H$28,0,10*ROW('Water Data'!H22))="","",OFFSET('Water Data'!$H$28,0,10*ROW('Water Data'!H22)))</f>
        <v/>
      </c>
      <c r="CG28" s="187" t="str">
        <f ca="1">+IF(OFFSET('Water Data'!$H$29,0,10*ROW('Water Data'!H22))="","",OFFSET('Water Data'!$H$29,0,10*ROW('Water Data'!H22)))</f>
        <v/>
      </c>
      <c r="CH28" s="187" t="str">
        <f ca="1">+IF(OFFSET('Water Data'!$I$27,0,10*ROW('Water Data'!I22))="","",OFFSET('Water Data'!$I$27,0,10*ROW('Water Data'!I22)))</f>
        <v/>
      </c>
      <c r="CI28" s="187" t="str">
        <f ca="1">+IF(OFFSET('Water Data'!$I$28,0,10*ROW('Water Data'!I22))="","",OFFSET('Water Data'!$I$28,0,10*ROW('Water Data'!I22)))</f>
        <v/>
      </c>
      <c r="CJ28" s="187" t="str">
        <f ca="1">+IF(OFFSET('Water Data'!$I$29,0,10*ROW('Water Data'!I22))="","",OFFSET('Water Data'!$I$29,0,10*ROW('Water Data'!I22)))</f>
        <v/>
      </c>
      <c r="CK28" s="187" t="str">
        <f ca="1">+IF(OFFSET('Sanitation Data'!$D$28,0,10*ROW('Sanitation Data'!D22))="","",OFFSET('Sanitation Data'!$D$28,0,10*ROW('Sanitation Data'!D22)))</f>
        <v/>
      </c>
      <c r="CL28" s="187" t="str">
        <f ca="1">+IF(OFFSET('Sanitation Data'!$D$29,0,10*ROW('Sanitation Data'!D22))="","",OFFSET('Sanitation Data'!$D$29,0,10*ROW('Sanitation Data'!D22)))</f>
        <v/>
      </c>
      <c r="CM28" s="187" t="str">
        <f ca="1">+IF(OFFSET('Sanitation Data'!$D$30,0,10*ROW('Sanitation Data'!D22))="","",OFFSET('Sanitation Data'!$D$30,0,10*ROW('Sanitation Data'!D22)))</f>
        <v/>
      </c>
      <c r="CN28" s="187" t="str">
        <f ca="1">+IF(OFFSET('Sanitation Data'!$D$31,0,10*ROW('Sanitation Data'!D22))="","",OFFSET('Sanitation Data'!$D$31,0,10*ROW('Sanitation Data'!D22)))</f>
        <v/>
      </c>
      <c r="CO28" s="187" t="str">
        <f ca="1">+IF(OFFSET('Sanitation Data'!$D$32,0,10*ROW('Sanitation Data'!D22))="","",OFFSET('Sanitation Data'!$D$32,0,10*ROW('Sanitation Data'!D22)))</f>
        <v/>
      </c>
      <c r="CP28" s="187" t="str">
        <f ca="1">+IF(OFFSET('Sanitation Data'!$E$28,0,10*ROW('Sanitation Data'!E22))="","",OFFSET('Sanitation Data'!$E$28,0,10*ROW('Sanitation Data'!E22)))</f>
        <v/>
      </c>
      <c r="CQ28" s="187" t="str">
        <f ca="1">+IF(OFFSET('Sanitation Data'!$E$29,0,10*ROW('Sanitation Data'!E22))="","",OFFSET('Sanitation Data'!$E$29,0,10*ROW('Sanitation Data'!E22)))</f>
        <v/>
      </c>
      <c r="CR28" s="187" t="str">
        <f ca="1">+IF(OFFSET('Sanitation Data'!$E$30,0,10*ROW('Sanitation Data'!E22))="","",OFFSET('Sanitation Data'!$E$30,0,10*ROW('Sanitation Data'!E22)))</f>
        <v/>
      </c>
      <c r="CS28" s="187" t="str">
        <f ca="1">+IF(OFFSET('Sanitation Data'!$E$31,0,10*ROW('Sanitation Data'!E22))="","",OFFSET('Sanitation Data'!$E$31,0,10*ROW('Sanitation Data'!E22)))</f>
        <v/>
      </c>
      <c r="CT28" s="187" t="str">
        <f ca="1">+IF(OFFSET('Sanitation Data'!$E$32,0,10*ROW('Sanitation Data'!E22))="","",OFFSET('Sanitation Data'!$E$32,0,10*ROW('Sanitation Data'!E22)))</f>
        <v/>
      </c>
      <c r="CU28" s="187" t="str">
        <f ca="1">+IF(OFFSET('Sanitation Data'!$F$28,0,10*ROW('Sanitation Data'!F22))="","",OFFSET('Sanitation Data'!$F$28,0,10*ROW('Sanitation Data'!F22)))</f>
        <v/>
      </c>
      <c r="CV28" s="187" t="str">
        <f ca="1">+IF(OFFSET('Sanitation Data'!$F$29,0,10*ROW('Sanitation Data'!F22))="","",OFFSET('Sanitation Data'!$F$29,0,10*ROW('Sanitation Data'!F22)))</f>
        <v/>
      </c>
      <c r="CW28" s="187" t="str">
        <f ca="1">+IF(OFFSET('Sanitation Data'!$F$30,0,10*ROW('Sanitation Data'!F22))="","",OFFSET('Sanitation Data'!$F$30,0,10*ROW('Sanitation Data'!F22)))</f>
        <v/>
      </c>
      <c r="CX28" s="187" t="str">
        <f ca="1">+IF(OFFSET('Sanitation Data'!$F$31,0,10*ROW('Sanitation Data'!F22))="","",OFFSET('Sanitation Data'!$F$31,0,10*ROW('Sanitation Data'!F22)))</f>
        <v/>
      </c>
      <c r="CY28" s="187" t="str">
        <f ca="1">+IF(OFFSET('Sanitation Data'!$F$32,0,10*ROW('Sanitation Data'!F22))="","",OFFSET('Sanitation Data'!$F$32,0,10*ROW('Sanitation Data'!F22)))</f>
        <v/>
      </c>
      <c r="CZ28" s="187" t="str">
        <f ca="1">+IF(OFFSET('Sanitation Data'!$G$28,0,10*ROW('Sanitation Data'!G22))="","",OFFSET('Sanitation Data'!$G$28,0,10*ROW('Sanitation Data'!G22)))</f>
        <v/>
      </c>
      <c r="DA28" s="187" t="str">
        <f ca="1">+IF(OFFSET('Sanitation Data'!$G$29,0,10*ROW('Sanitation Data'!G22))="","",OFFSET('Sanitation Data'!$G$29,0,10*ROW('Sanitation Data'!G22)))</f>
        <v/>
      </c>
      <c r="DB28" s="187" t="str">
        <f ca="1">+IF(OFFSET('Sanitation Data'!$G$30,0,10*ROW('Sanitation Data'!G22))="","",OFFSET('Sanitation Data'!$G$30,0,10*ROW('Sanitation Data'!G22)))</f>
        <v/>
      </c>
      <c r="DC28" s="187" t="str">
        <f ca="1">+IF(OFFSET('Sanitation Data'!$G$31,0,10*ROW('Sanitation Data'!G22))="","",OFFSET('Sanitation Data'!$G$31,0,10*ROW('Sanitation Data'!G22)))</f>
        <v/>
      </c>
      <c r="DD28" s="187" t="str">
        <f ca="1">+IF(OFFSET('Sanitation Data'!$G$32,0,10*ROW('Sanitation Data'!G22))="","",OFFSET('Sanitation Data'!$G$32,0,10*ROW('Sanitation Data'!G22)))</f>
        <v/>
      </c>
      <c r="DE28" s="187" t="str">
        <f ca="1">+IF(OFFSET('Sanitation Data'!$H$28,0,10*ROW('Sanitation Data'!H22))="","",OFFSET('Sanitation Data'!$H$28,0,10*ROW('Sanitation Data'!H22)))</f>
        <v/>
      </c>
      <c r="DF28" s="187" t="str">
        <f ca="1">+IF(OFFSET('Sanitation Data'!$H$29,0,10*ROW('Sanitation Data'!H22))="","",OFFSET('Sanitation Data'!$H$29,0,10*ROW('Sanitation Data'!H22)))</f>
        <v/>
      </c>
      <c r="DG28" s="187" t="str">
        <f ca="1">+IF(OFFSET('Sanitation Data'!$H$30,0,10*ROW('Sanitation Data'!H22))="","",OFFSET('Sanitation Data'!$H$30,0,10*ROW('Sanitation Data'!H22)))</f>
        <v/>
      </c>
      <c r="DH28" s="187" t="str">
        <f ca="1">+IF(OFFSET('Sanitation Data'!$H$31,0,10*ROW('Sanitation Data'!H22))="","",OFFSET('Sanitation Data'!$H$31,0,10*ROW('Sanitation Data'!H22)))</f>
        <v/>
      </c>
      <c r="DI28" s="187" t="str">
        <f ca="1">+IF(OFFSET('Sanitation Data'!$H$32,0,10*ROW('Sanitation Data'!H22))="","",OFFSET('Sanitation Data'!$H$32,0,10*ROW('Sanitation Data'!H22)))</f>
        <v/>
      </c>
      <c r="DJ28" s="187" t="str">
        <f ca="1">+IF(OFFSET('Sanitation Data'!$I$28,0,10*ROW('Sanitation Data'!I22))="","",OFFSET('Sanitation Data'!$I$28,0,10*ROW('Sanitation Data'!I22)))</f>
        <v/>
      </c>
      <c r="DK28" s="187" t="str">
        <f ca="1">+IF(OFFSET('Sanitation Data'!$I$29,0,10*ROW('Sanitation Data'!I22))="","",OFFSET('Sanitation Data'!$I$29,0,10*ROW('Sanitation Data'!I22)))</f>
        <v/>
      </c>
      <c r="DL28" s="187" t="str">
        <f ca="1">+IF(OFFSET('Sanitation Data'!$I$30,0,10*ROW('Sanitation Data'!I22))="","",OFFSET('Sanitation Data'!$I$30,0,10*ROW('Sanitation Data'!I22)))</f>
        <v/>
      </c>
      <c r="DM28" s="187" t="str">
        <f ca="1">+IF(OFFSET('Sanitation Data'!$I$31,0,10*ROW('Sanitation Data'!I22))="","",OFFSET('Sanitation Data'!$I$31,0,10*ROW('Sanitation Data'!I22)))</f>
        <v/>
      </c>
      <c r="DN28" s="187" t="str">
        <f ca="1">+IF(OFFSET('Sanitation Data'!$I$32,0,10*ROW('Sanitation Data'!I22))="","",OFFSET('Sanitation Data'!$I$32,0,10*ROW('Sanitation Data'!I22)))</f>
        <v/>
      </c>
      <c r="DO28" s="187" t="str">
        <f ca="1">+IF(OFFSET('Hygiene Data'!$D$11,0,10*ROW('Hygiene Data'!D22))="","",OFFSET('Hygiene Data'!$D$11,0,10*ROW('Hygiene Data'!D22)))</f>
        <v/>
      </c>
      <c r="DP28" s="187" t="str">
        <f ca="1">+IF(OFFSET('Hygiene Data'!$D$12,0,10*ROW('Hygiene Data'!D22))="","",OFFSET('Hygiene Data'!$D$12,0,10*ROW('Hygiene Data'!D22)))</f>
        <v/>
      </c>
      <c r="DQ28" s="187" t="str">
        <f ca="1">+IF(OFFSET('Hygiene Data'!$D$13,0,10*ROW('Hygiene Data'!D22))="","",OFFSET('Hygiene Data'!$D$13,0,10*ROW('Hygiene Data'!D22)))</f>
        <v/>
      </c>
      <c r="DR28" s="187" t="str">
        <f ca="1">+IF(OFFSET('Hygiene Data'!$E$11,0,10*ROW('Hygiene Data'!E22))="","",OFFSET('Hygiene Data'!$E$11,0,10*ROW('Hygiene Data'!E22)))</f>
        <v/>
      </c>
      <c r="DS28" s="187" t="str">
        <f ca="1">+IF(OFFSET('Hygiene Data'!$E$12,0,10*ROW('Hygiene Data'!E22))="","",OFFSET('Hygiene Data'!$E$12,0,10*ROW('Hygiene Data'!E22)))</f>
        <v/>
      </c>
      <c r="DT28" s="187" t="str">
        <f ca="1">+IF(OFFSET('Hygiene Data'!$E$13,0,10*ROW('Hygiene Data'!E22))="","",OFFSET('Hygiene Data'!$E$13,0,10*ROW('Hygiene Data'!E22)))</f>
        <v/>
      </c>
      <c r="DU28" s="187" t="str">
        <f ca="1">+IF(OFFSET('Hygiene Data'!$F$11,0,10*ROW('Hygiene Data'!F22))="","",OFFSET('Hygiene Data'!$F$11,0,10*ROW('Hygiene Data'!F22)))</f>
        <v/>
      </c>
      <c r="DV28" s="187" t="str">
        <f ca="1">+IF(OFFSET('Hygiene Data'!$F$12,0,10*ROW('Hygiene Data'!F22))="","",OFFSET('Hygiene Data'!$F$12,0,10*ROW('Hygiene Data'!F22)))</f>
        <v/>
      </c>
      <c r="DW28" s="187" t="str">
        <f ca="1">+IF(OFFSET('Hygiene Data'!$F$13,0,10*ROW('Hygiene Data'!F22))="","",OFFSET('Hygiene Data'!$F$13,0,10*ROW('Hygiene Data'!F22)))</f>
        <v/>
      </c>
      <c r="DX28" s="187" t="str">
        <f ca="1">+IF(OFFSET('Hygiene Data'!$G$11,0,10*ROW('Hygiene Data'!G22))="","",OFFSET('Hygiene Data'!$G$11,0,10*ROW('Hygiene Data'!G22)))</f>
        <v/>
      </c>
      <c r="DY28" s="187" t="str">
        <f ca="1">+IF(OFFSET('Hygiene Data'!$G$12,0,10*ROW('Hygiene Data'!G22))="","",OFFSET('Hygiene Data'!$G$12,0,10*ROW('Hygiene Data'!G22)))</f>
        <v/>
      </c>
      <c r="DZ28" s="187" t="str">
        <f ca="1">+IF(OFFSET('Hygiene Data'!$G$13,0,10*ROW('Hygiene Data'!G22))="","",OFFSET('Hygiene Data'!$G$13,0,10*ROW('Hygiene Data'!G22)))</f>
        <v/>
      </c>
      <c r="EA28" s="187" t="str">
        <f ca="1">+IF(OFFSET('Hygiene Data'!$H$11,0,10*ROW('Hygiene Data'!H22))="","",OFFSET('Hygiene Data'!$H$11,0,10*ROW('Hygiene Data'!H22)))</f>
        <v/>
      </c>
      <c r="EB28" s="187" t="str">
        <f ca="1">+IF(OFFSET('Hygiene Data'!$H$12,0,10*ROW('Hygiene Data'!H22))="","",OFFSET('Hygiene Data'!$H$12,0,10*ROW('Hygiene Data'!H22)))</f>
        <v/>
      </c>
      <c r="EC28" s="187" t="str">
        <f ca="1">+IF(OFFSET('Hygiene Data'!$H$13,0,10*ROW('Hygiene Data'!H22))="","",OFFSET('Hygiene Data'!$H$13,0,10*ROW('Hygiene Data'!H22)))</f>
        <v/>
      </c>
      <c r="ED28" s="187" t="str">
        <f ca="1">+IF(OFFSET('Hygiene Data'!$I$11,0,10*ROW('Hygiene Data'!I22))="","",OFFSET('Hygiene Data'!$I$11,0,10*ROW('Hygiene Data'!I22)))</f>
        <v/>
      </c>
      <c r="EE28" s="187" t="str">
        <f ca="1">+IF(OFFSET('Hygiene Data'!$I$12,0,10*ROW('Hygiene Data'!I22))="","",OFFSET('Hygiene Data'!$I$12,0,10*ROW('Hygiene Data'!I22)))</f>
        <v/>
      </c>
      <c r="EF28" s="187" t="str">
        <f ca="1">+IF(OFFSET('Hygiene Data'!$I$13,0,10*ROW('Hygiene Data'!I22))="","",OFFSET('Hygiene Data'!$I$13,0,10*ROW('Hygiene Data'!I22)))</f>
        <v/>
      </c>
    </row>
    <row r="29" spans="1:136" x14ac:dyDescent="0.2">
      <c r="A29" s="270" t="str">
        <f ca="1">+IF(OFFSET('Water Data'!$B$2,0,10*ROW('Water Data'!E23))="","",OFFSET('Water Data'!$B$2,0,10*ROW('Water Data'!E23)))</f>
        <v/>
      </c>
      <c r="B29" s="270" t="str">
        <f ca="1">IF(OFFSET('Water Data'!$C$2,0,10*ROW('Water Data'!F23))="","",IF(OFFSET('Water Data'!$C$2,0,10*ROW('Water Data'!F23))="Census",Key!$I$111,IF(OFFSET('Water Data'!$C$2,0,10*ROW('Water Data'!F23))="Survey with microdata",Key!$I$113,IF(OFFSET('Water Data'!$C$2,0,10*ROW('Water Data'!F23))="Survey",Key!$I$110,IF(OFFSET('Water Data'!$C$2,0,10*ROW('Water Data'!F23))="Admin",Key!$I$114,IF(OFFSET('Water Data'!$C$2,0,10*ROW('Water Data'!F23))="Other",Key!$I$112,IF(OFFSET('Water Data'!$C$2,0,10*ROW('Water Data'!F23))="EMIS",Key!$I$109)))))))</f>
        <v/>
      </c>
      <c r="C29" s="297" t="str">
        <f t="shared" ca="1" si="0"/>
        <v/>
      </c>
      <c r="D29" s="298" t="e">
        <f ca="1">+IF(AND(ISTEXT(OFFSET('Water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298" t="e">
        <f ca="1">+IF(AND(ISTEXT(OFFSET('Water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298" t="e">
        <f ca="1">+IF(AND(ISTEXT(OFFSET('Water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298" t="e">
        <f ca="1">+IF(AND(ISTEXT(OFFSET('Water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298" t="e">
        <f ca="1">+IF(AND(ISTEXT(OFFSET('Water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298" t="e">
        <f ca="1">+IF(AND(ISTEXT(OFFSET('Water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298" t="e">
        <f ca="1">+IF(AND(ISTEXT(OFFSET('Water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298" t="e">
        <f ca="1">+IF(AND(ISTEXT(OFFSET('Water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298" t="e">
        <f ca="1">+IF(AND(ISTEXT(OFFSET('Water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298" t="e">
        <f ca="1">+IF(AND(ISTEXT(OFFSET('Water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298" t="e">
        <f ca="1">+IF(AND(ISTEXT(OFFSET('Water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298" t="e">
        <f ca="1">+IF(AND(ISTEXT(OFFSET('Water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298" t="e">
        <f ca="1">+IF(AND(ISTEXT(OFFSET('Water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298" t="e">
        <f ca="1">+IF(AND(ISTEXT(OFFSET('Water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298" t="e">
        <f ca="1">+IF(AND(ISTEXT(OFFSET('Water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298" t="e">
        <f ca="1">+IF(AND(ISTEXT(OFFSET('Water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298" t="e">
        <f ca="1">+IF(AND(ISTEXT(OFFSET('Water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298" t="e">
        <f ca="1">+IF(AND(ISTEXT(OFFSET('Water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299" t="e">
        <f ca="1">+IF(AND(ISTEXT(OFFSET('Sanitation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299" t="e">
        <f ca="1">+IF(AND(ISTEXT(OFFSET('Sanitation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299" t="e">
        <f ca="1">+IF(AND(ISTEXT(OFFSET('Sanitation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299" t="e">
        <f ca="1">+IF(AND(ISTEXT(OFFSET('Sanitation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299" t="e">
        <f ca="1">+IF(AND(ISTEXT(OFFSET('Sanitation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299" t="e">
        <f ca="1">+IF(AND(ISTEXT(OFFSET('Sanitation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299" t="e">
        <f ca="1">+IF(AND(ISTEXT(OFFSET('Sanitation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299" t="e">
        <f ca="1">+IF(AND(ISTEXT(OFFSET('Sanitation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299" t="e">
        <f ca="1">+IF(AND(ISTEXT(OFFSET('Sanitation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299" t="e">
        <f ca="1">+IF(AND(ISTEXT(OFFSET('Sanitation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299" t="e">
        <f ca="1">+IF(AND(ISTEXT(OFFSET('Sanitation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299" t="e">
        <f ca="1">+IF(AND(ISTEXT(OFFSET('Sanitation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299" t="e">
        <f ca="1">+IF(AND(ISTEXT(OFFSET('Sanitation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299" t="e">
        <f ca="1">+IF(AND(ISTEXT(OFFSET('Sanitation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299" t="e">
        <f ca="1">+IF(AND(ISTEXT(OFFSET('Sanitation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299" t="e">
        <f ca="1">+IF(AND(ISTEXT(OFFSET('Sanitation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299" t="e">
        <f ca="1">+IF(AND(ISTEXT(OFFSET('Sanitation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299" t="e">
        <f ca="1">+IF(AND(ISTEXT(OFFSET('Sanitation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299" t="e">
        <f ca="1">+IF(AND(ISTEXT(OFFSET('Sanitation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299" t="e">
        <f ca="1">+IF(AND(ISTEXT(OFFSET('Sanitation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299" t="e">
        <f ca="1">+IF(AND(ISTEXT(OFFSET('Sanitation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299" t="e">
        <f ca="1">+IF(AND(ISTEXT(OFFSET('Sanitation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299" t="e">
        <f ca="1">+IF(AND(ISTEXT(OFFSET('Sanitation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299" t="e">
        <f ca="1">+IF(AND(ISTEXT(OFFSET('Sanitation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299" t="e">
        <f ca="1">+IF(AND(ISTEXT(OFFSET('Sanitation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299" t="e">
        <f ca="1">+IF(AND(ISTEXT(OFFSET('Sanitation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299" t="e">
        <f ca="1">+IF(AND(ISTEXT(OFFSET('Sanitation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299" t="e">
        <f ca="1">+IF(AND(ISTEXT(OFFSET('Sanitation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299" t="e">
        <f ca="1">+IF(AND(ISTEXT(OFFSET('Sanitation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299" t="e">
        <f ca="1">+IF(AND(ISTEXT(OFFSET('Sanitation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300" t="e">
        <f ca="1">+IF(AND(ISTEXT(OFFSET('Hygiene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368" t="e">
        <f ca="1">+IF(AND(ISTEXT(OFFSET('Hygiene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300" t="e">
        <f ca="1">+IF(AND(ISTEXT(OFFSET('Hygiene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300" t="e">
        <f ca="1">+IF(AND(ISTEXT(OFFSET('Hygiene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300" t="e">
        <f ca="1">+IF(AND(ISTEXT(OFFSET('Hygiene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300" t="e">
        <f ca="1">+IF(AND(ISTEXT(OFFSET('Hygiene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300" t="e">
        <f ca="1">+IF(AND(ISTEXT(OFFSET('Hygiene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300" t="e">
        <f ca="1">+IF(AND(ISTEXT(OFFSET('Hygiene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300" t="e">
        <f ca="1">+IF(AND(ISTEXT(OFFSET('Hygiene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300" t="e">
        <f ca="1">+IF(AND(ISTEXT(OFFSET('Hygiene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300" t="e">
        <f ca="1">+IF(AND(ISTEXT(OFFSET('Hygiene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300" t="e">
        <f ca="1">+IF(AND(ISTEXT(OFFSET('Hygiene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300" t="e">
        <f ca="1">+IF(AND(ISTEXT(OFFSET('Hygiene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300" t="e">
        <f ca="1">+IF(AND(ISTEXT(OFFSET('Hygiene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300" t="e">
        <f ca="1">+IF(AND(ISTEXT(OFFSET('Hygiene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300" t="e">
        <f ca="1">+IF(AND(ISTEXT(OFFSET('Hygiene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300" t="e">
        <f ca="1">+IF(AND(ISTEXT(OFFSET('Hygiene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300" t="e">
        <f ca="1">+IF(AND(ISTEXT(OFFSET('Hygiene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S29" s="187" t="str">
        <f ca="1">+IF(OFFSET('Water Data'!$D$27,0,10*ROW('Water Data'!D23))="","",OFFSET('Water Data'!$D$27,0,10*ROW('Water Data'!D23)))</f>
        <v/>
      </c>
      <c r="BT29" s="187" t="str">
        <f ca="1">+IF(OFFSET('Water Data'!$D$28,0,10*ROW('Water Data'!D23))="","",OFFSET('Water Data'!$D$28,0,10*ROW('Water Data'!D23)))</f>
        <v/>
      </c>
      <c r="BU29" s="187" t="str">
        <f ca="1">+IF(OFFSET('Water Data'!$D$29,0,10*ROW('Water Data'!D23))="","",OFFSET('Water Data'!$D$29,0,10*ROW('Water Data'!D23)))</f>
        <v/>
      </c>
      <c r="BV29" s="187" t="str">
        <f ca="1">+IF(OFFSET('Water Data'!$E$27,0,10*ROW('Water Data'!E23))="","",OFFSET('Water Data'!$E$27,0,10*ROW('Water Data'!E23)))</f>
        <v/>
      </c>
      <c r="BW29" s="187" t="str">
        <f ca="1">+IF(OFFSET('Water Data'!$E$28,0,10*ROW('Water Data'!E23))="","",OFFSET('Water Data'!$E$28,0,10*ROW('Water Data'!E23)))</f>
        <v/>
      </c>
      <c r="BX29" s="187" t="str">
        <f ca="1">+IF(OFFSET('Water Data'!$E$29,0,10*ROW('Water Data'!E23))="","",OFFSET('Water Data'!$E$29,0,10*ROW('Water Data'!E23)))</f>
        <v/>
      </c>
      <c r="BY29" s="187" t="str">
        <f ca="1">+IF(OFFSET('Water Data'!$F$27,0,10*ROW('Water Data'!F23))="","",OFFSET('Water Data'!$F$27,0,10*ROW('Water Data'!F23)))</f>
        <v/>
      </c>
      <c r="BZ29" s="187" t="str">
        <f ca="1">+IF(OFFSET('Water Data'!$F$28,0,10*ROW('Water Data'!F23))="","",OFFSET('Water Data'!$F$28,0,10*ROW('Water Data'!F23)))</f>
        <v/>
      </c>
      <c r="CA29" s="187" t="str">
        <f ca="1">+IF(OFFSET('Water Data'!$F$29,0,10*ROW('Water Data'!F23))="","",OFFSET('Water Data'!$F$29,0,10*ROW('Water Data'!F23)))</f>
        <v/>
      </c>
      <c r="CB29" s="187" t="str">
        <f ca="1">+IF(OFFSET('Water Data'!$G$27,0,10*ROW('Water Data'!G23))="","",OFFSET('Water Data'!$G$27,0,10*ROW('Water Data'!G23)))</f>
        <v/>
      </c>
      <c r="CC29" s="187" t="str">
        <f ca="1">+IF(OFFSET('Water Data'!$G$28,0,10*ROW('Water Data'!G23))="","",OFFSET('Water Data'!$G$28,0,10*ROW('Water Data'!G23)))</f>
        <v/>
      </c>
      <c r="CD29" s="187" t="str">
        <f ca="1">+IF(OFFSET('Water Data'!$G$29,0,10*ROW('Water Data'!G23))="","",OFFSET('Water Data'!$G$29,0,10*ROW('Water Data'!G23)))</f>
        <v/>
      </c>
      <c r="CE29" s="187" t="str">
        <f ca="1">+IF(OFFSET('Water Data'!$H$27,0,10*ROW('Water Data'!H23))="","",OFFSET('Water Data'!$H$27,0,10*ROW('Water Data'!H23)))</f>
        <v/>
      </c>
      <c r="CF29" s="187" t="str">
        <f ca="1">+IF(OFFSET('Water Data'!$H$28,0,10*ROW('Water Data'!H23))="","",OFFSET('Water Data'!$H$28,0,10*ROW('Water Data'!H23)))</f>
        <v/>
      </c>
      <c r="CG29" s="187" t="str">
        <f ca="1">+IF(OFFSET('Water Data'!$H$29,0,10*ROW('Water Data'!H23))="","",OFFSET('Water Data'!$H$29,0,10*ROW('Water Data'!H23)))</f>
        <v/>
      </c>
      <c r="CH29" s="187" t="str">
        <f ca="1">+IF(OFFSET('Water Data'!$I$27,0,10*ROW('Water Data'!I23))="","",OFFSET('Water Data'!$I$27,0,10*ROW('Water Data'!I23)))</f>
        <v/>
      </c>
      <c r="CI29" s="187" t="str">
        <f ca="1">+IF(OFFSET('Water Data'!$I$28,0,10*ROW('Water Data'!I23))="","",OFFSET('Water Data'!$I$28,0,10*ROW('Water Data'!I23)))</f>
        <v/>
      </c>
      <c r="CJ29" s="187" t="str">
        <f ca="1">+IF(OFFSET('Water Data'!$I$29,0,10*ROW('Water Data'!I23))="","",OFFSET('Water Data'!$I$29,0,10*ROW('Water Data'!I23)))</f>
        <v/>
      </c>
      <c r="CK29" s="187" t="str">
        <f ca="1">+IF(OFFSET('Sanitation Data'!$D$28,0,10*ROW('Sanitation Data'!D23))="","",OFFSET('Sanitation Data'!$D$28,0,10*ROW('Sanitation Data'!D23)))</f>
        <v/>
      </c>
      <c r="CL29" s="187" t="str">
        <f ca="1">+IF(OFFSET('Sanitation Data'!$D$29,0,10*ROW('Sanitation Data'!D23))="","",OFFSET('Sanitation Data'!$D$29,0,10*ROW('Sanitation Data'!D23)))</f>
        <v/>
      </c>
      <c r="CM29" s="187" t="str">
        <f ca="1">+IF(OFFSET('Sanitation Data'!$D$30,0,10*ROW('Sanitation Data'!D23))="","",OFFSET('Sanitation Data'!$D$30,0,10*ROW('Sanitation Data'!D23)))</f>
        <v/>
      </c>
      <c r="CN29" s="187" t="str">
        <f ca="1">+IF(OFFSET('Sanitation Data'!$D$31,0,10*ROW('Sanitation Data'!D23))="","",OFFSET('Sanitation Data'!$D$31,0,10*ROW('Sanitation Data'!D23)))</f>
        <v/>
      </c>
      <c r="CO29" s="187" t="str">
        <f ca="1">+IF(OFFSET('Sanitation Data'!$D$32,0,10*ROW('Sanitation Data'!D23))="","",OFFSET('Sanitation Data'!$D$32,0,10*ROW('Sanitation Data'!D23)))</f>
        <v/>
      </c>
      <c r="CP29" s="187" t="str">
        <f ca="1">+IF(OFFSET('Sanitation Data'!$E$28,0,10*ROW('Sanitation Data'!E23))="","",OFFSET('Sanitation Data'!$E$28,0,10*ROW('Sanitation Data'!E23)))</f>
        <v/>
      </c>
      <c r="CQ29" s="187" t="str">
        <f ca="1">+IF(OFFSET('Sanitation Data'!$E$29,0,10*ROW('Sanitation Data'!E23))="","",OFFSET('Sanitation Data'!$E$29,0,10*ROW('Sanitation Data'!E23)))</f>
        <v/>
      </c>
      <c r="CR29" s="187" t="str">
        <f ca="1">+IF(OFFSET('Sanitation Data'!$E$30,0,10*ROW('Sanitation Data'!E23))="","",OFFSET('Sanitation Data'!$E$30,0,10*ROW('Sanitation Data'!E23)))</f>
        <v/>
      </c>
      <c r="CS29" s="187" t="str">
        <f ca="1">+IF(OFFSET('Sanitation Data'!$E$31,0,10*ROW('Sanitation Data'!E23))="","",OFFSET('Sanitation Data'!$E$31,0,10*ROW('Sanitation Data'!E23)))</f>
        <v/>
      </c>
      <c r="CT29" s="187" t="str">
        <f ca="1">+IF(OFFSET('Sanitation Data'!$E$32,0,10*ROW('Sanitation Data'!E23))="","",OFFSET('Sanitation Data'!$E$32,0,10*ROW('Sanitation Data'!E23)))</f>
        <v/>
      </c>
      <c r="CU29" s="187" t="str">
        <f ca="1">+IF(OFFSET('Sanitation Data'!$F$28,0,10*ROW('Sanitation Data'!F23))="","",OFFSET('Sanitation Data'!$F$28,0,10*ROW('Sanitation Data'!F23)))</f>
        <v/>
      </c>
      <c r="CV29" s="187" t="str">
        <f ca="1">+IF(OFFSET('Sanitation Data'!$F$29,0,10*ROW('Sanitation Data'!F23))="","",OFFSET('Sanitation Data'!$F$29,0,10*ROW('Sanitation Data'!F23)))</f>
        <v/>
      </c>
      <c r="CW29" s="187" t="str">
        <f ca="1">+IF(OFFSET('Sanitation Data'!$F$30,0,10*ROW('Sanitation Data'!F23))="","",OFFSET('Sanitation Data'!$F$30,0,10*ROW('Sanitation Data'!F23)))</f>
        <v/>
      </c>
      <c r="CX29" s="187" t="str">
        <f ca="1">+IF(OFFSET('Sanitation Data'!$F$31,0,10*ROW('Sanitation Data'!F23))="","",OFFSET('Sanitation Data'!$F$31,0,10*ROW('Sanitation Data'!F23)))</f>
        <v/>
      </c>
      <c r="CY29" s="187" t="str">
        <f ca="1">+IF(OFFSET('Sanitation Data'!$F$32,0,10*ROW('Sanitation Data'!F23))="","",OFFSET('Sanitation Data'!$F$32,0,10*ROW('Sanitation Data'!F23)))</f>
        <v/>
      </c>
      <c r="CZ29" s="187" t="str">
        <f ca="1">+IF(OFFSET('Sanitation Data'!$G$28,0,10*ROW('Sanitation Data'!G23))="","",OFFSET('Sanitation Data'!$G$28,0,10*ROW('Sanitation Data'!G23)))</f>
        <v/>
      </c>
      <c r="DA29" s="187" t="str">
        <f ca="1">+IF(OFFSET('Sanitation Data'!$G$29,0,10*ROW('Sanitation Data'!G23))="","",OFFSET('Sanitation Data'!$G$29,0,10*ROW('Sanitation Data'!G23)))</f>
        <v/>
      </c>
      <c r="DB29" s="187" t="str">
        <f ca="1">+IF(OFFSET('Sanitation Data'!$G$30,0,10*ROW('Sanitation Data'!G23))="","",OFFSET('Sanitation Data'!$G$30,0,10*ROW('Sanitation Data'!G23)))</f>
        <v/>
      </c>
      <c r="DC29" s="187" t="str">
        <f ca="1">+IF(OFFSET('Sanitation Data'!$G$31,0,10*ROW('Sanitation Data'!G23))="","",OFFSET('Sanitation Data'!$G$31,0,10*ROW('Sanitation Data'!G23)))</f>
        <v/>
      </c>
      <c r="DD29" s="187" t="str">
        <f ca="1">+IF(OFFSET('Sanitation Data'!$G$32,0,10*ROW('Sanitation Data'!G23))="","",OFFSET('Sanitation Data'!$G$32,0,10*ROW('Sanitation Data'!G23)))</f>
        <v/>
      </c>
      <c r="DE29" s="187" t="str">
        <f ca="1">+IF(OFFSET('Sanitation Data'!$H$28,0,10*ROW('Sanitation Data'!H23))="","",OFFSET('Sanitation Data'!$H$28,0,10*ROW('Sanitation Data'!H23)))</f>
        <v/>
      </c>
      <c r="DF29" s="187" t="str">
        <f ca="1">+IF(OFFSET('Sanitation Data'!$H$29,0,10*ROW('Sanitation Data'!H23))="","",OFFSET('Sanitation Data'!$H$29,0,10*ROW('Sanitation Data'!H23)))</f>
        <v/>
      </c>
      <c r="DG29" s="187" t="str">
        <f ca="1">+IF(OFFSET('Sanitation Data'!$H$30,0,10*ROW('Sanitation Data'!H23))="","",OFFSET('Sanitation Data'!$H$30,0,10*ROW('Sanitation Data'!H23)))</f>
        <v/>
      </c>
      <c r="DH29" s="187" t="str">
        <f ca="1">+IF(OFFSET('Sanitation Data'!$H$31,0,10*ROW('Sanitation Data'!H23))="","",OFFSET('Sanitation Data'!$H$31,0,10*ROW('Sanitation Data'!H23)))</f>
        <v/>
      </c>
      <c r="DI29" s="187" t="str">
        <f ca="1">+IF(OFFSET('Sanitation Data'!$H$32,0,10*ROW('Sanitation Data'!H23))="","",OFFSET('Sanitation Data'!$H$32,0,10*ROW('Sanitation Data'!H23)))</f>
        <v/>
      </c>
      <c r="DJ29" s="187" t="str">
        <f ca="1">+IF(OFFSET('Sanitation Data'!$I$28,0,10*ROW('Sanitation Data'!I23))="","",OFFSET('Sanitation Data'!$I$28,0,10*ROW('Sanitation Data'!I23)))</f>
        <v/>
      </c>
      <c r="DK29" s="187" t="str">
        <f ca="1">+IF(OFFSET('Sanitation Data'!$I$29,0,10*ROW('Sanitation Data'!I23))="","",OFFSET('Sanitation Data'!$I$29,0,10*ROW('Sanitation Data'!I23)))</f>
        <v/>
      </c>
      <c r="DL29" s="187" t="str">
        <f ca="1">+IF(OFFSET('Sanitation Data'!$I$30,0,10*ROW('Sanitation Data'!I23))="","",OFFSET('Sanitation Data'!$I$30,0,10*ROW('Sanitation Data'!I23)))</f>
        <v/>
      </c>
      <c r="DM29" s="187" t="str">
        <f ca="1">+IF(OFFSET('Sanitation Data'!$I$31,0,10*ROW('Sanitation Data'!I23))="","",OFFSET('Sanitation Data'!$I$31,0,10*ROW('Sanitation Data'!I23)))</f>
        <v/>
      </c>
      <c r="DN29" s="187" t="str">
        <f ca="1">+IF(OFFSET('Sanitation Data'!$I$32,0,10*ROW('Sanitation Data'!I23))="","",OFFSET('Sanitation Data'!$I$32,0,10*ROW('Sanitation Data'!I23)))</f>
        <v/>
      </c>
      <c r="DO29" s="187" t="str">
        <f ca="1">+IF(OFFSET('Hygiene Data'!$D$11,0,10*ROW('Hygiene Data'!D23))="","",OFFSET('Hygiene Data'!$D$11,0,10*ROW('Hygiene Data'!D23)))</f>
        <v/>
      </c>
      <c r="DP29" s="187" t="str">
        <f ca="1">+IF(OFFSET('Hygiene Data'!$D$12,0,10*ROW('Hygiene Data'!D23))="","",OFFSET('Hygiene Data'!$D$12,0,10*ROW('Hygiene Data'!D23)))</f>
        <v/>
      </c>
      <c r="DQ29" s="187" t="str">
        <f ca="1">+IF(OFFSET('Hygiene Data'!$D$13,0,10*ROW('Hygiene Data'!D23))="","",OFFSET('Hygiene Data'!$D$13,0,10*ROW('Hygiene Data'!D23)))</f>
        <v/>
      </c>
      <c r="DR29" s="187" t="str">
        <f ca="1">+IF(OFFSET('Hygiene Data'!$E$11,0,10*ROW('Hygiene Data'!E23))="","",OFFSET('Hygiene Data'!$E$11,0,10*ROW('Hygiene Data'!E23)))</f>
        <v/>
      </c>
      <c r="DS29" s="187" t="str">
        <f ca="1">+IF(OFFSET('Hygiene Data'!$E$12,0,10*ROW('Hygiene Data'!E23))="","",OFFSET('Hygiene Data'!$E$12,0,10*ROW('Hygiene Data'!E23)))</f>
        <v/>
      </c>
      <c r="DT29" s="187" t="str">
        <f ca="1">+IF(OFFSET('Hygiene Data'!$E$13,0,10*ROW('Hygiene Data'!E23))="","",OFFSET('Hygiene Data'!$E$13,0,10*ROW('Hygiene Data'!E23)))</f>
        <v/>
      </c>
      <c r="DU29" s="187" t="str">
        <f ca="1">+IF(OFFSET('Hygiene Data'!$F$11,0,10*ROW('Hygiene Data'!F23))="","",OFFSET('Hygiene Data'!$F$11,0,10*ROW('Hygiene Data'!F23)))</f>
        <v/>
      </c>
      <c r="DV29" s="187" t="str">
        <f ca="1">+IF(OFFSET('Hygiene Data'!$F$12,0,10*ROW('Hygiene Data'!F23))="","",OFFSET('Hygiene Data'!$F$12,0,10*ROW('Hygiene Data'!F23)))</f>
        <v/>
      </c>
      <c r="DW29" s="187" t="str">
        <f ca="1">+IF(OFFSET('Hygiene Data'!$F$13,0,10*ROW('Hygiene Data'!F23))="","",OFFSET('Hygiene Data'!$F$13,0,10*ROW('Hygiene Data'!F23)))</f>
        <v/>
      </c>
      <c r="DX29" s="187" t="str">
        <f ca="1">+IF(OFFSET('Hygiene Data'!$G$11,0,10*ROW('Hygiene Data'!G23))="","",OFFSET('Hygiene Data'!$G$11,0,10*ROW('Hygiene Data'!G23)))</f>
        <v/>
      </c>
      <c r="DY29" s="187" t="str">
        <f ca="1">+IF(OFFSET('Hygiene Data'!$G$12,0,10*ROW('Hygiene Data'!G23))="","",OFFSET('Hygiene Data'!$G$12,0,10*ROW('Hygiene Data'!G23)))</f>
        <v/>
      </c>
      <c r="DZ29" s="187" t="str">
        <f ca="1">+IF(OFFSET('Hygiene Data'!$G$13,0,10*ROW('Hygiene Data'!G23))="","",OFFSET('Hygiene Data'!$G$13,0,10*ROW('Hygiene Data'!G23)))</f>
        <v/>
      </c>
      <c r="EA29" s="187" t="str">
        <f ca="1">+IF(OFFSET('Hygiene Data'!$H$11,0,10*ROW('Hygiene Data'!H23))="","",OFFSET('Hygiene Data'!$H$11,0,10*ROW('Hygiene Data'!H23)))</f>
        <v/>
      </c>
      <c r="EB29" s="187" t="str">
        <f ca="1">+IF(OFFSET('Hygiene Data'!$H$12,0,10*ROW('Hygiene Data'!H23))="","",OFFSET('Hygiene Data'!$H$12,0,10*ROW('Hygiene Data'!H23)))</f>
        <v/>
      </c>
      <c r="EC29" s="187" t="str">
        <f ca="1">+IF(OFFSET('Hygiene Data'!$H$13,0,10*ROW('Hygiene Data'!H23))="","",OFFSET('Hygiene Data'!$H$13,0,10*ROW('Hygiene Data'!H23)))</f>
        <v/>
      </c>
      <c r="ED29" s="187" t="str">
        <f ca="1">+IF(OFFSET('Hygiene Data'!$I$11,0,10*ROW('Hygiene Data'!I23))="","",OFFSET('Hygiene Data'!$I$11,0,10*ROW('Hygiene Data'!I23)))</f>
        <v/>
      </c>
      <c r="EE29" s="187" t="str">
        <f ca="1">+IF(OFFSET('Hygiene Data'!$I$12,0,10*ROW('Hygiene Data'!I23))="","",OFFSET('Hygiene Data'!$I$12,0,10*ROW('Hygiene Data'!I23)))</f>
        <v/>
      </c>
      <c r="EF29" s="187" t="str">
        <f ca="1">+IF(OFFSET('Hygiene Data'!$I$13,0,10*ROW('Hygiene Data'!I23))="","",OFFSET('Hygiene Data'!$I$13,0,10*ROW('Hygiene Data'!I23)))</f>
        <v/>
      </c>
    </row>
    <row r="30" spans="1:136" x14ac:dyDescent="0.2">
      <c r="A30" s="270" t="str">
        <f ca="1">+IF(OFFSET('Water Data'!$B$2,0,10*ROW('Water Data'!E24))="","",OFFSET('Water Data'!$B$2,0,10*ROW('Water Data'!E24)))</f>
        <v/>
      </c>
      <c r="B30" s="270" t="str">
        <f ca="1">IF(OFFSET('Water Data'!$C$2,0,10*ROW('Water Data'!F24))="","",IF(OFFSET('Water Data'!$C$2,0,10*ROW('Water Data'!F24))="Census",Key!$I$111,IF(OFFSET('Water Data'!$C$2,0,10*ROW('Water Data'!F24))="Survey with microdata",Key!$I$113,IF(OFFSET('Water Data'!$C$2,0,10*ROW('Water Data'!F24))="Survey",Key!$I$110,IF(OFFSET('Water Data'!$C$2,0,10*ROW('Water Data'!F24))="Admin",Key!$I$114,IF(OFFSET('Water Data'!$C$2,0,10*ROW('Water Data'!F24))="Other",Key!$I$112,IF(OFFSET('Water Data'!$C$2,0,10*ROW('Water Data'!F24))="EMIS",Key!$I$109)))))))</f>
        <v/>
      </c>
      <c r="C30" s="297" t="str">
        <f t="shared" ca="1" si="0"/>
        <v/>
      </c>
      <c r="D30" s="298" t="e">
        <f ca="1">+IF(AND(ISTEXT(OFFSET('Water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298" t="e">
        <f ca="1">+IF(AND(ISTEXT(OFFSET('Water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298" t="e">
        <f ca="1">+IF(AND(ISTEXT(OFFSET('Water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298" t="e">
        <f ca="1">+IF(AND(ISTEXT(OFFSET('Water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298" t="e">
        <f ca="1">+IF(AND(ISTEXT(OFFSET('Water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298" t="e">
        <f ca="1">+IF(AND(ISTEXT(OFFSET('Water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298" t="e">
        <f ca="1">+IF(AND(ISTEXT(OFFSET('Water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298" t="e">
        <f ca="1">+IF(AND(ISTEXT(OFFSET('Water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298" t="e">
        <f ca="1">+IF(AND(ISTEXT(OFFSET('Water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298" t="e">
        <f ca="1">+IF(AND(ISTEXT(OFFSET('Water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298" t="e">
        <f ca="1">+IF(AND(ISTEXT(OFFSET('Water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298" t="e">
        <f ca="1">+IF(AND(ISTEXT(OFFSET('Water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298" t="e">
        <f ca="1">+IF(AND(ISTEXT(OFFSET('Water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298" t="e">
        <f ca="1">+IF(AND(ISTEXT(OFFSET('Water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298" t="e">
        <f ca="1">+IF(AND(ISTEXT(OFFSET('Water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298" t="e">
        <f ca="1">+IF(AND(ISTEXT(OFFSET('Water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298" t="e">
        <f ca="1">+IF(AND(ISTEXT(OFFSET('Water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298" t="e">
        <f ca="1">+IF(AND(ISTEXT(OFFSET('Water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299" t="e">
        <f ca="1">+IF(AND(ISTEXT(OFFSET('Sanitation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299" t="e">
        <f ca="1">+IF(AND(ISTEXT(OFFSET('Sanitation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299" t="e">
        <f ca="1">+IF(AND(ISTEXT(OFFSET('Sanitation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299" t="e">
        <f ca="1">+IF(AND(ISTEXT(OFFSET('Sanitation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299" t="e">
        <f ca="1">+IF(AND(ISTEXT(OFFSET('Sanitation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299" t="e">
        <f ca="1">+IF(AND(ISTEXT(OFFSET('Sanitation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299" t="e">
        <f ca="1">+IF(AND(ISTEXT(OFFSET('Sanitation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299" t="e">
        <f ca="1">+IF(AND(ISTEXT(OFFSET('Sanitation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299" t="e">
        <f ca="1">+IF(AND(ISTEXT(OFFSET('Sanitation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299" t="e">
        <f ca="1">+IF(AND(ISTEXT(OFFSET('Sanitation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299" t="e">
        <f ca="1">+IF(AND(ISTEXT(OFFSET('Sanitation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299" t="e">
        <f ca="1">+IF(AND(ISTEXT(OFFSET('Sanitation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299" t="e">
        <f ca="1">+IF(AND(ISTEXT(OFFSET('Sanitation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299" t="e">
        <f ca="1">+IF(AND(ISTEXT(OFFSET('Sanitation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299" t="e">
        <f ca="1">+IF(AND(ISTEXT(OFFSET('Sanitation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299" t="e">
        <f ca="1">+IF(AND(ISTEXT(OFFSET('Sanitation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299" t="e">
        <f ca="1">+IF(AND(ISTEXT(OFFSET('Sanitation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299" t="e">
        <f ca="1">+IF(AND(ISTEXT(OFFSET('Sanitation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299" t="e">
        <f ca="1">+IF(AND(ISTEXT(OFFSET('Sanitation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299" t="e">
        <f ca="1">+IF(AND(ISTEXT(OFFSET('Sanitation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299" t="e">
        <f ca="1">+IF(AND(ISTEXT(OFFSET('Sanitation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299" t="e">
        <f ca="1">+IF(AND(ISTEXT(OFFSET('Sanitation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299" t="e">
        <f ca="1">+IF(AND(ISTEXT(OFFSET('Sanitation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299" t="e">
        <f ca="1">+IF(AND(ISTEXT(OFFSET('Sanitation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299" t="e">
        <f ca="1">+IF(AND(ISTEXT(OFFSET('Sanitation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299" t="e">
        <f ca="1">+IF(AND(ISTEXT(OFFSET('Sanitation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299" t="e">
        <f ca="1">+IF(AND(ISTEXT(OFFSET('Sanitation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299" t="e">
        <f ca="1">+IF(AND(ISTEXT(OFFSET('Sanitation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299" t="e">
        <f ca="1">+IF(AND(ISTEXT(OFFSET('Sanitation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299" t="e">
        <f ca="1">+IF(AND(ISTEXT(OFFSET('Sanitation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300" t="e">
        <f ca="1">+IF(AND(ISTEXT(OFFSET('Hygiene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368" t="e">
        <f ca="1">+IF(AND(ISTEXT(OFFSET('Hygiene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300" t="e">
        <f ca="1">+IF(AND(ISTEXT(OFFSET('Hygiene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300" t="e">
        <f ca="1">+IF(AND(ISTEXT(OFFSET('Hygiene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300" t="e">
        <f ca="1">+IF(AND(ISTEXT(OFFSET('Hygiene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300" t="e">
        <f ca="1">+IF(AND(ISTEXT(OFFSET('Hygiene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300" t="e">
        <f ca="1">+IF(AND(ISTEXT(OFFSET('Hygiene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300" t="e">
        <f ca="1">+IF(AND(ISTEXT(OFFSET('Hygiene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300" t="e">
        <f ca="1">+IF(AND(ISTEXT(OFFSET('Hygiene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300" t="e">
        <f ca="1">+IF(AND(ISTEXT(OFFSET('Hygiene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300" t="e">
        <f ca="1">+IF(AND(ISTEXT(OFFSET('Hygiene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300" t="e">
        <f ca="1">+IF(AND(ISTEXT(OFFSET('Hygiene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300" t="e">
        <f ca="1">+IF(AND(ISTEXT(OFFSET('Hygiene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300" t="e">
        <f ca="1">+IF(AND(ISTEXT(OFFSET('Hygiene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300" t="e">
        <f ca="1">+IF(AND(ISTEXT(OFFSET('Hygiene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300" t="e">
        <f ca="1">+IF(AND(ISTEXT(OFFSET('Hygiene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300" t="e">
        <f ca="1">+IF(AND(ISTEXT(OFFSET('Hygiene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300" t="e">
        <f ca="1">+IF(AND(ISTEXT(OFFSET('Hygiene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S30" s="187" t="str">
        <f ca="1">+IF(OFFSET('Water Data'!$D$27,0,10*ROW('Water Data'!D24))="","",OFFSET('Water Data'!$D$27,0,10*ROW('Water Data'!D24)))</f>
        <v/>
      </c>
      <c r="BT30" s="187" t="str">
        <f ca="1">+IF(OFFSET('Water Data'!$D$28,0,10*ROW('Water Data'!D24))="","",OFFSET('Water Data'!$D$28,0,10*ROW('Water Data'!D24)))</f>
        <v/>
      </c>
      <c r="BU30" s="187" t="str">
        <f ca="1">+IF(OFFSET('Water Data'!$D$29,0,10*ROW('Water Data'!D24))="","",OFFSET('Water Data'!$D$29,0,10*ROW('Water Data'!D24)))</f>
        <v/>
      </c>
      <c r="BV30" s="187" t="str">
        <f ca="1">+IF(OFFSET('Water Data'!$E$27,0,10*ROW('Water Data'!E24))="","",OFFSET('Water Data'!$E$27,0,10*ROW('Water Data'!E24)))</f>
        <v/>
      </c>
      <c r="BW30" s="187" t="str">
        <f ca="1">+IF(OFFSET('Water Data'!$E$28,0,10*ROW('Water Data'!E24))="","",OFFSET('Water Data'!$E$28,0,10*ROW('Water Data'!E24)))</f>
        <v/>
      </c>
      <c r="BX30" s="187" t="str">
        <f ca="1">+IF(OFFSET('Water Data'!$E$29,0,10*ROW('Water Data'!E24))="","",OFFSET('Water Data'!$E$29,0,10*ROW('Water Data'!E24)))</f>
        <v/>
      </c>
      <c r="BY30" s="187" t="str">
        <f ca="1">+IF(OFFSET('Water Data'!$F$27,0,10*ROW('Water Data'!F24))="","",OFFSET('Water Data'!$F$27,0,10*ROW('Water Data'!F24)))</f>
        <v/>
      </c>
      <c r="BZ30" s="187" t="str">
        <f ca="1">+IF(OFFSET('Water Data'!$F$28,0,10*ROW('Water Data'!F24))="","",OFFSET('Water Data'!$F$28,0,10*ROW('Water Data'!F24)))</f>
        <v/>
      </c>
      <c r="CA30" s="187" t="str">
        <f ca="1">+IF(OFFSET('Water Data'!$F$29,0,10*ROW('Water Data'!F24))="","",OFFSET('Water Data'!$F$29,0,10*ROW('Water Data'!F24)))</f>
        <v/>
      </c>
      <c r="CB30" s="187" t="str">
        <f ca="1">+IF(OFFSET('Water Data'!$G$27,0,10*ROW('Water Data'!G24))="","",OFFSET('Water Data'!$G$27,0,10*ROW('Water Data'!G24)))</f>
        <v/>
      </c>
      <c r="CC30" s="187" t="str">
        <f ca="1">+IF(OFFSET('Water Data'!$G$28,0,10*ROW('Water Data'!G24))="","",OFFSET('Water Data'!$G$28,0,10*ROW('Water Data'!G24)))</f>
        <v/>
      </c>
      <c r="CD30" s="187" t="str">
        <f ca="1">+IF(OFFSET('Water Data'!$G$29,0,10*ROW('Water Data'!G24))="","",OFFSET('Water Data'!$G$29,0,10*ROW('Water Data'!G24)))</f>
        <v/>
      </c>
      <c r="CE30" s="187" t="str">
        <f ca="1">+IF(OFFSET('Water Data'!$H$27,0,10*ROW('Water Data'!H24))="","",OFFSET('Water Data'!$H$27,0,10*ROW('Water Data'!H24)))</f>
        <v/>
      </c>
      <c r="CF30" s="187" t="str">
        <f ca="1">+IF(OFFSET('Water Data'!$H$28,0,10*ROW('Water Data'!H24))="","",OFFSET('Water Data'!$H$28,0,10*ROW('Water Data'!H24)))</f>
        <v/>
      </c>
      <c r="CG30" s="187" t="str">
        <f ca="1">+IF(OFFSET('Water Data'!$H$29,0,10*ROW('Water Data'!H24))="","",OFFSET('Water Data'!$H$29,0,10*ROW('Water Data'!H24)))</f>
        <v/>
      </c>
      <c r="CH30" s="187" t="str">
        <f ca="1">+IF(OFFSET('Water Data'!$I$27,0,10*ROW('Water Data'!I24))="","",OFFSET('Water Data'!$I$27,0,10*ROW('Water Data'!I24)))</f>
        <v/>
      </c>
      <c r="CI30" s="187" t="str">
        <f ca="1">+IF(OFFSET('Water Data'!$I$28,0,10*ROW('Water Data'!I24))="","",OFFSET('Water Data'!$I$28,0,10*ROW('Water Data'!I24)))</f>
        <v/>
      </c>
      <c r="CJ30" s="187" t="str">
        <f ca="1">+IF(OFFSET('Water Data'!$I$29,0,10*ROW('Water Data'!I24))="","",OFFSET('Water Data'!$I$29,0,10*ROW('Water Data'!I24)))</f>
        <v/>
      </c>
      <c r="CK30" s="187" t="str">
        <f ca="1">+IF(OFFSET('Sanitation Data'!$D$28,0,10*ROW('Sanitation Data'!D24))="","",OFFSET('Sanitation Data'!$D$28,0,10*ROW('Sanitation Data'!D24)))</f>
        <v/>
      </c>
      <c r="CL30" s="187" t="str">
        <f ca="1">+IF(OFFSET('Sanitation Data'!$D$29,0,10*ROW('Sanitation Data'!D24))="","",OFFSET('Sanitation Data'!$D$29,0,10*ROW('Sanitation Data'!D24)))</f>
        <v/>
      </c>
      <c r="CM30" s="187" t="str">
        <f ca="1">+IF(OFFSET('Sanitation Data'!$D$30,0,10*ROW('Sanitation Data'!D24))="","",OFFSET('Sanitation Data'!$D$30,0,10*ROW('Sanitation Data'!D24)))</f>
        <v/>
      </c>
      <c r="CN30" s="187" t="str">
        <f ca="1">+IF(OFFSET('Sanitation Data'!$D$31,0,10*ROW('Sanitation Data'!D24))="","",OFFSET('Sanitation Data'!$D$31,0,10*ROW('Sanitation Data'!D24)))</f>
        <v/>
      </c>
      <c r="CO30" s="187" t="str">
        <f ca="1">+IF(OFFSET('Sanitation Data'!$D$32,0,10*ROW('Sanitation Data'!D24))="","",OFFSET('Sanitation Data'!$D$32,0,10*ROW('Sanitation Data'!D24)))</f>
        <v/>
      </c>
      <c r="CP30" s="187" t="str">
        <f ca="1">+IF(OFFSET('Sanitation Data'!$E$28,0,10*ROW('Sanitation Data'!E24))="","",OFFSET('Sanitation Data'!$E$28,0,10*ROW('Sanitation Data'!E24)))</f>
        <v/>
      </c>
      <c r="CQ30" s="187" t="str">
        <f ca="1">+IF(OFFSET('Sanitation Data'!$E$29,0,10*ROW('Sanitation Data'!E24))="","",OFFSET('Sanitation Data'!$E$29,0,10*ROW('Sanitation Data'!E24)))</f>
        <v/>
      </c>
      <c r="CR30" s="187" t="str">
        <f ca="1">+IF(OFFSET('Sanitation Data'!$E$30,0,10*ROW('Sanitation Data'!E24))="","",OFFSET('Sanitation Data'!$E$30,0,10*ROW('Sanitation Data'!E24)))</f>
        <v/>
      </c>
      <c r="CS30" s="187" t="str">
        <f ca="1">+IF(OFFSET('Sanitation Data'!$E$31,0,10*ROW('Sanitation Data'!E24))="","",OFFSET('Sanitation Data'!$E$31,0,10*ROW('Sanitation Data'!E24)))</f>
        <v/>
      </c>
      <c r="CT30" s="187" t="str">
        <f ca="1">+IF(OFFSET('Sanitation Data'!$E$32,0,10*ROW('Sanitation Data'!E24))="","",OFFSET('Sanitation Data'!$E$32,0,10*ROW('Sanitation Data'!E24)))</f>
        <v/>
      </c>
      <c r="CU30" s="187" t="str">
        <f ca="1">+IF(OFFSET('Sanitation Data'!$F$28,0,10*ROW('Sanitation Data'!F24))="","",OFFSET('Sanitation Data'!$F$28,0,10*ROW('Sanitation Data'!F24)))</f>
        <v/>
      </c>
      <c r="CV30" s="187" t="str">
        <f ca="1">+IF(OFFSET('Sanitation Data'!$F$29,0,10*ROW('Sanitation Data'!F24))="","",OFFSET('Sanitation Data'!$F$29,0,10*ROW('Sanitation Data'!F24)))</f>
        <v/>
      </c>
      <c r="CW30" s="187" t="str">
        <f ca="1">+IF(OFFSET('Sanitation Data'!$F$30,0,10*ROW('Sanitation Data'!F24))="","",OFFSET('Sanitation Data'!$F$30,0,10*ROW('Sanitation Data'!F24)))</f>
        <v/>
      </c>
      <c r="CX30" s="187" t="str">
        <f ca="1">+IF(OFFSET('Sanitation Data'!$F$31,0,10*ROW('Sanitation Data'!F24))="","",OFFSET('Sanitation Data'!$F$31,0,10*ROW('Sanitation Data'!F24)))</f>
        <v/>
      </c>
      <c r="CY30" s="187" t="str">
        <f ca="1">+IF(OFFSET('Sanitation Data'!$F$32,0,10*ROW('Sanitation Data'!F24))="","",OFFSET('Sanitation Data'!$F$32,0,10*ROW('Sanitation Data'!F24)))</f>
        <v/>
      </c>
      <c r="CZ30" s="187" t="str">
        <f ca="1">+IF(OFFSET('Sanitation Data'!$G$28,0,10*ROW('Sanitation Data'!G24))="","",OFFSET('Sanitation Data'!$G$28,0,10*ROW('Sanitation Data'!G24)))</f>
        <v/>
      </c>
      <c r="DA30" s="187" t="str">
        <f ca="1">+IF(OFFSET('Sanitation Data'!$G$29,0,10*ROW('Sanitation Data'!G24))="","",OFFSET('Sanitation Data'!$G$29,0,10*ROW('Sanitation Data'!G24)))</f>
        <v/>
      </c>
      <c r="DB30" s="187" t="str">
        <f ca="1">+IF(OFFSET('Sanitation Data'!$G$30,0,10*ROW('Sanitation Data'!G24))="","",OFFSET('Sanitation Data'!$G$30,0,10*ROW('Sanitation Data'!G24)))</f>
        <v/>
      </c>
      <c r="DC30" s="187" t="str">
        <f ca="1">+IF(OFFSET('Sanitation Data'!$G$31,0,10*ROW('Sanitation Data'!G24))="","",OFFSET('Sanitation Data'!$G$31,0,10*ROW('Sanitation Data'!G24)))</f>
        <v/>
      </c>
      <c r="DD30" s="187" t="str">
        <f ca="1">+IF(OFFSET('Sanitation Data'!$G$32,0,10*ROW('Sanitation Data'!G24))="","",OFFSET('Sanitation Data'!$G$32,0,10*ROW('Sanitation Data'!G24)))</f>
        <v/>
      </c>
      <c r="DE30" s="187" t="str">
        <f ca="1">+IF(OFFSET('Sanitation Data'!$H$28,0,10*ROW('Sanitation Data'!H24))="","",OFFSET('Sanitation Data'!$H$28,0,10*ROW('Sanitation Data'!H24)))</f>
        <v/>
      </c>
      <c r="DF30" s="187" t="str">
        <f ca="1">+IF(OFFSET('Sanitation Data'!$H$29,0,10*ROW('Sanitation Data'!H24))="","",OFFSET('Sanitation Data'!$H$29,0,10*ROW('Sanitation Data'!H24)))</f>
        <v/>
      </c>
      <c r="DG30" s="187" t="str">
        <f ca="1">+IF(OFFSET('Sanitation Data'!$H$30,0,10*ROW('Sanitation Data'!H24))="","",OFFSET('Sanitation Data'!$H$30,0,10*ROW('Sanitation Data'!H24)))</f>
        <v/>
      </c>
      <c r="DH30" s="187" t="str">
        <f ca="1">+IF(OFFSET('Sanitation Data'!$H$31,0,10*ROW('Sanitation Data'!H24))="","",OFFSET('Sanitation Data'!$H$31,0,10*ROW('Sanitation Data'!H24)))</f>
        <v/>
      </c>
      <c r="DI30" s="187" t="str">
        <f ca="1">+IF(OFFSET('Sanitation Data'!$H$32,0,10*ROW('Sanitation Data'!H24))="","",OFFSET('Sanitation Data'!$H$32,0,10*ROW('Sanitation Data'!H24)))</f>
        <v/>
      </c>
      <c r="DJ30" s="187" t="str">
        <f ca="1">+IF(OFFSET('Sanitation Data'!$I$28,0,10*ROW('Sanitation Data'!I24))="","",OFFSET('Sanitation Data'!$I$28,0,10*ROW('Sanitation Data'!I24)))</f>
        <v/>
      </c>
      <c r="DK30" s="187" t="str">
        <f ca="1">+IF(OFFSET('Sanitation Data'!$I$29,0,10*ROW('Sanitation Data'!I24))="","",OFFSET('Sanitation Data'!$I$29,0,10*ROW('Sanitation Data'!I24)))</f>
        <v/>
      </c>
      <c r="DL30" s="187" t="str">
        <f ca="1">+IF(OFFSET('Sanitation Data'!$I$30,0,10*ROW('Sanitation Data'!I24))="","",OFFSET('Sanitation Data'!$I$30,0,10*ROW('Sanitation Data'!I24)))</f>
        <v/>
      </c>
      <c r="DM30" s="187" t="str">
        <f ca="1">+IF(OFFSET('Sanitation Data'!$I$31,0,10*ROW('Sanitation Data'!I24))="","",OFFSET('Sanitation Data'!$I$31,0,10*ROW('Sanitation Data'!I24)))</f>
        <v/>
      </c>
      <c r="DN30" s="187" t="str">
        <f ca="1">+IF(OFFSET('Sanitation Data'!$I$32,0,10*ROW('Sanitation Data'!I24))="","",OFFSET('Sanitation Data'!$I$32,0,10*ROW('Sanitation Data'!I24)))</f>
        <v/>
      </c>
      <c r="DO30" s="187" t="str">
        <f ca="1">+IF(OFFSET('Hygiene Data'!$D$11,0,10*ROW('Hygiene Data'!D24))="","",OFFSET('Hygiene Data'!$D$11,0,10*ROW('Hygiene Data'!D24)))</f>
        <v/>
      </c>
      <c r="DP30" s="187" t="str">
        <f ca="1">+IF(OFFSET('Hygiene Data'!$D$12,0,10*ROW('Hygiene Data'!D24))="","",OFFSET('Hygiene Data'!$D$12,0,10*ROW('Hygiene Data'!D24)))</f>
        <v/>
      </c>
      <c r="DQ30" s="187" t="str">
        <f ca="1">+IF(OFFSET('Hygiene Data'!$D$13,0,10*ROW('Hygiene Data'!D24))="","",OFFSET('Hygiene Data'!$D$13,0,10*ROW('Hygiene Data'!D24)))</f>
        <v/>
      </c>
      <c r="DR30" s="187" t="str">
        <f ca="1">+IF(OFFSET('Hygiene Data'!$E$11,0,10*ROW('Hygiene Data'!E24))="","",OFFSET('Hygiene Data'!$E$11,0,10*ROW('Hygiene Data'!E24)))</f>
        <v/>
      </c>
      <c r="DS30" s="187" t="str">
        <f ca="1">+IF(OFFSET('Hygiene Data'!$E$12,0,10*ROW('Hygiene Data'!E24))="","",OFFSET('Hygiene Data'!$E$12,0,10*ROW('Hygiene Data'!E24)))</f>
        <v/>
      </c>
      <c r="DT30" s="187" t="str">
        <f ca="1">+IF(OFFSET('Hygiene Data'!$E$13,0,10*ROW('Hygiene Data'!E24))="","",OFFSET('Hygiene Data'!$E$13,0,10*ROW('Hygiene Data'!E24)))</f>
        <v/>
      </c>
      <c r="DU30" s="187" t="str">
        <f ca="1">+IF(OFFSET('Hygiene Data'!$F$11,0,10*ROW('Hygiene Data'!F24))="","",OFFSET('Hygiene Data'!$F$11,0,10*ROW('Hygiene Data'!F24)))</f>
        <v/>
      </c>
      <c r="DV30" s="187" t="str">
        <f ca="1">+IF(OFFSET('Hygiene Data'!$F$12,0,10*ROW('Hygiene Data'!F24))="","",OFFSET('Hygiene Data'!$F$12,0,10*ROW('Hygiene Data'!F24)))</f>
        <v/>
      </c>
      <c r="DW30" s="187" t="str">
        <f ca="1">+IF(OFFSET('Hygiene Data'!$F$13,0,10*ROW('Hygiene Data'!F24))="","",OFFSET('Hygiene Data'!$F$13,0,10*ROW('Hygiene Data'!F24)))</f>
        <v/>
      </c>
      <c r="DX30" s="187" t="str">
        <f ca="1">+IF(OFFSET('Hygiene Data'!$G$11,0,10*ROW('Hygiene Data'!G24))="","",OFFSET('Hygiene Data'!$G$11,0,10*ROW('Hygiene Data'!G24)))</f>
        <v/>
      </c>
      <c r="DY30" s="187" t="str">
        <f ca="1">+IF(OFFSET('Hygiene Data'!$G$12,0,10*ROW('Hygiene Data'!G24))="","",OFFSET('Hygiene Data'!$G$12,0,10*ROW('Hygiene Data'!G24)))</f>
        <v/>
      </c>
      <c r="DZ30" s="187" t="str">
        <f ca="1">+IF(OFFSET('Hygiene Data'!$G$13,0,10*ROW('Hygiene Data'!G24))="","",OFFSET('Hygiene Data'!$G$13,0,10*ROW('Hygiene Data'!G24)))</f>
        <v/>
      </c>
      <c r="EA30" s="187" t="str">
        <f ca="1">+IF(OFFSET('Hygiene Data'!$H$11,0,10*ROW('Hygiene Data'!H24))="","",OFFSET('Hygiene Data'!$H$11,0,10*ROW('Hygiene Data'!H24)))</f>
        <v/>
      </c>
      <c r="EB30" s="187" t="str">
        <f ca="1">+IF(OFFSET('Hygiene Data'!$H$12,0,10*ROW('Hygiene Data'!H24))="","",OFFSET('Hygiene Data'!$H$12,0,10*ROW('Hygiene Data'!H24)))</f>
        <v/>
      </c>
      <c r="EC30" s="187" t="str">
        <f ca="1">+IF(OFFSET('Hygiene Data'!$H$13,0,10*ROW('Hygiene Data'!H24))="","",OFFSET('Hygiene Data'!$H$13,0,10*ROW('Hygiene Data'!H24)))</f>
        <v/>
      </c>
      <c r="ED30" s="187" t="str">
        <f ca="1">+IF(OFFSET('Hygiene Data'!$I$11,0,10*ROW('Hygiene Data'!I24))="","",OFFSET('Hygiene Data'!$I$11,0,10*ROW('Hygiene Data'!I24)))</f>
        <v/>
      </c>
      <c r="EE30" s="187" t="str">
        <f ca="1">+IF(OFFSET('Hygiene Data'!$I$12,0,10*ROW('Hygiene Data'!I24))="","",OFFSET('Hygiene Data'!$I$12,0,10*ROW('Hygiene Data'!I24)))</f>
        <v/>
      </c>
      <c r="EF30" s="187" t="str">
        <f ca="1">+IF(OFFSET('Hygiene Data'!$I$13,0,10*ROW('Hygiene Data'!I24))="","",OFFSET('Hygiene Data'!$I$13,0,10*ROW('Hygiene Data'!I24)))</f>
        <v/>
      </c>
    </row>
    <row r="31" spans="1:136" x14ac:dyDescent="0.2">
      <c r="A31" s="270" t="str">
        <f ca="1">+IF(OFFSET('Water Data'!$B$2,0,10*ROW('Water Data'!E25))="","",OFFSET('Water Data'!$B$2,0,10*ROW('Water Data'!E25)))</f>
        <v/>
      </c>
      <c r="B31" s="270" t="str">
        <f ca="1">IF(OFFSET('Water Data'!$C$2,0,10*ROW('Water Data'!F25))="","",IF(OFFSET('Water Data'!$C$2,0,10*ROW('Water Data'!F25))="Census",Key!$I$111,IF(OFFSET('Water Data'!$C$2,0,10*ROW('Water Data'!F25))="Survey with microdata",Key!$I$113,IF(OFFSET('Water Data'!$C$2,0,10*ROW('Water Data'!F25))="Survey",Key!$I$110,IF(OFFSET('Water Data'!$C$2,0,10*ROW('Water Data'!F25))="Admin",Key!$I$114,IF(OFFSET('Water Data'!$C$2,0,10*ROW('Water Data'!F25))="Other",Key!$I$112,IF(OFFSET('Water Data'!$C$2,0,10*ROW('Water Data'!F25))="EMIS",Key!$I$109)))))))</f>
        <v/>
      </c>
      <c r="C31" s="297" t="str">
        <f t="shared" ca="1" si="0"/>
        <v/>
      </c>
      <c r="D31" s="298" t="e">
        <f ca="1">+IF(AND(ISTEXT(OFFSET('Water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298" t="e">
        <f ca="1">+IF(AND(ISTEXT(OFFSET('Water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298" t="e">
        <f ca="1">+IF(AND(ISTEXT(OFFSET('Water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298" t="e">
        <f ca="1">+IF(AND(ISTEXT(OFFSET('Water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298" t="e">
        <f ca="1">+IF(AND(ISTEXT(OFFSET('Water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298" t="e">
        <f ca="1">+IF(AND(ISTEXT(OFFSET('Water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298" t="e">
        <f ca="1">+IF(AND(ISTEXT(OFFSET('Water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298" t="e">
        <f ca="1">+IF(AND(ISTEXT(OFFSET('Water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298" t="e">
        <f ca="1">+IF(AND(ISTEXT(OFFSET('Water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298" t="e">
        <f ca="1">+IF(AND(ISTEXT(OFFSET('Water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298" t="e">
        <f ca="1">+IF(AND(ISTEXT(OFFSET('Water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298" t="e">
        <f ca="1">+IF(AND(ISTEXT(OFFSET('Water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298" t="e">
        <f ca="1">+IF(AND(ISTEXT(OFFSET('Water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298" t="e">
        <f ca="1">+IF(AND(ISTEXT(OFFSET('Water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298" t="e">
        <f ca="1">+IF(AND(ISTEXT(OFFSET('Water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298" t="e">
        <f ca="1">+IF(AND(ISTEXT(OFFSET('Water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298" t="e">
        <f ca="1">+IF(AND(ISTEXT(OFFSET('Water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298" t="e">
        <f ca="1">+IF(AND(ISTEXT(OFFSET('Water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299" t="e">
        <f ca="1">+IF(AND(ISTEXT(OFFSET('Sanitation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299" t="e">
        <f ca="1">+IF(AND(ISTEXT(OFFSET('Sanitation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299" t="e">
        <f ca="1">+IF(AND(ISTEXT(OFFSET('Sanitation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299" t="e">
        <f ca="1">+IF(AND(ISTEXT(OFFSET('Sanitation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299" t="e">
        <f ca="1">+IF(AND(ISTEXT(OFFSET('Sanitation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299" t="e">
        <f ca="1">+IF(AND(ISTEXT(OFFSET('Sanitation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299" t="e">
        <f ca="1">+IF(AND(ISTEXT(OFFSET('Sanitation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299" t="e">
        <f ca="1">+IF(AND(ISTEXT(OFFSET('Sanitation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299" t="e">
        <f ca="1">+IF(AND(ISTEXT(OFFSET('Sanitation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299" t="e">
        <f ca="1">+IF(AND(ISTEXT(OFFSET('Sanitation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299" t="e">
        <f ca="1">+IF(AND(ISTEXT(OFFSET('Sanitation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299" t="e">
        <f ca="1">+IF(AND(ISTEXT(OFFSET('Sanitation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299" t="e">
        <f ca="1">+IF(AND(ISTEXT(OFFSET('Sanitation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299" t="e">
        <f ca="1">+IF(AND(ISTEXT(OFFSET('Sanitation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299" t="e">
        <f ca="1">+IF(AND(ISTEXT(OFFSET('Sanitation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299" t="e">
        <f ca="1">+IF(AND(ISTEXT(OFFSET('Sanitation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299" t="e">
        <f ca="1">+IF(AND(ISTEXT(OFFSET('Sanitation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299" t="e">
        <f ca="1">+IF(AND(ISTEXT(OFFSET('Sanitation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299" t="e">
        <f ca="1">+IF(AND(ISTEXT(OFFSET('Sanitation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299" t="e">
        <f ca="1">+IF(AND(ISTEXT(OFFSET('Sanitation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299" t="e">
        <f ca="1">+IF(AND(ISTEXT(OFFSET('Sanitation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299" t="e">
        <f ca="1">+IF(AND(ISTEXT(OFFSET('Sanitation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299" t="e">
        <f ca="1">+IF(AND(ISTEXT(OFFSET('Sanitation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299" t="e">
        <f ca="1">+IF(AND(ISTEXT(OFFSET('Sanitation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299" t="e">
        <f ca="1">+IF(AND(ISTEXT(OFFSET('Sanitation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299" t="e">
        <f ca="1">+IF(AND(ISTEXT(OFFSET('Sanitation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299" t="e">
        <f ca="1">+IF(AND(ISTEXT(OFFSET('Sanitation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299" t="e">
        <f ca="1">+IF(AND(ISTEXT(OFFSET('Sanitation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299" t="e">
        <f ca="1">+IF(AND(ISTEXT(OFFSET('Sanitation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299" t="e">
        <f ca="1">+IF(AND(ISTEXT(OFFSET('Sanitation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300" t="e">
        <f ca="1">+IF(AND(ISTEXT(OFFSET('Hygiene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368" t="e">
        <f ca="1">+IF(AND(ISTEXT(OFFSET('Hygiene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300" t="e">
        <f ca="1">+IF(AND(ISTEXT(OFFSET('Hygiene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300" t="e">
        <f ca="1">+IF(AND(ISTEXT(OFFSET('Hygiene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300" t="e">
        <f ca="1">+IF(AND(ISTEXT(OFFSET('Hygiene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300" t="e">
        <f ca="1">+IF(AND(ISTEXT(OFFSET('Hygiene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300" t="e">
        <f ca="1">+IF(AND(ISTEXT(OFFSET('Hygiene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300" t="e">
        <f ca="1">+IF(AND(ISTEXT(OFFSET('Hygiene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300" t="e">
        <f ca="1">+IF(AND(ISTEXT(OFFSET('Hygiene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300" t="e">
        <f ca="1">+IF(AND(ISTEXT(OFFSET('Hygiene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300" t="e">
        <f ca="1">+IF(AND(ISTEXT(OFFSET('Hygiene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300" t="e">
        <f ca="1">+IF(AND(ISTEXT(OFFSET('Hygiene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300" t="e">
        <f ca="1">+IF(AND(ISTEXT(OFFSET('Hygiene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300" t="e">
        <f ca="1">+IF(AND(ISTEXT(OFFSET('Hygiene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300" t="e">
        <f ca="1">+IF(AND(ISTEXT(OFFSET('Hygiene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300" t="e">
        <f ca="1">+IF(AND(ISTEXT(OFFSET('Hygiene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300" t="e">
        <f ca="1">+IF(AND(ISTEXT(OFFSET('Hygiene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300" t="e">
        <f ca="1">+IF(AND(ISTEXT(OFFSET('Hygiene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S31" s="187" t="str">
        <f ca="1">+IF(OFFSET('Water Data'!$D$27,0,10*ROW('Water Data'!D25))="","",OFFSET('Water Data'!$D$27,0,10*ROW('Water Data'!D25)))</f>
        <v/>
      </c>
      <c r="BT31" s="187" t="str">
        <f ca="1">+IF(OFFSET('Water Data'!$D$28,0,10*ROW('Water Data'!D25))="","",OFFSET('Water Data'!$D$28,0,10*ROW('Water Data'!D25)))</f>
        <v/>
      </c>
      <c r="BU31" s="187" t="str">
        <f ca="1">+IF(OFFSET('Water Data'!$D$29,0,10*ROW('Water Data'!D25))="","",OFFSET('Water Data'!$D$29,0,10*ROW('Water Data'!D25)))</f>
        <v/>
      </c>
      <c r="BV31" s="187" t="str">
        <f ca="1">+IF(OFFSET('Water Data'!$E$27,0,10*ROW('Water Data'!E25))="","",OFFSET('Water Data'!$E$27,0,10*ROW('Water Data'!E25)))</f>
        <v/>
      </c>
      <c r="BW31" s="187" t="str">
        <f ca="1">+IF(OFFSET('Water Data'!$E$28,0,10*ROW('Water Data'!E25))="","",OFFSET('Water Data'!$E$28,0,10*ROW('Water Data'!E25)))</f>
        <v/>
      </c>
      <c r="BX31" s="187" t="str">
        <f ca="1">+IF(OFFSET('Water Data'!$E$29,0,10*ROW('Water Data'!E25))="","",OFFSET('Water Data'!$E$29,0,10*ROW('Water Data'!E25)))</f>
        <v/>
      </c>
      <c r="BY31" s="187" t="str">
        <f ca="1">+IF(OFFSET('Water Data'!$F$27,0,10*ROW('Water Data'!F25))="","",OFFSET('Water Data'!$F$27,0,10*ROW('Water Data'!F25)))</f>
        <v/>
      </c>
      <c r="BZ31" s="187" t="str">
        <f ca="1">+IF(OFFSET('Water Data'!$F$28,0,10*ROW('Water Data'!F25))="","",OFFSET('Water Data'!$F$28,0,10*ROW('Water Data'!F25)))</f>
        <v/>
      </c>
      <c r="CA31" s="187" t="str">
        <f ca="1">+IF(OFFSET('Water Data'!$F$29,0,10*ROW('Water Data'!F25))="","",OFFSET('Water Data'!$F$29,0,10*ROW('Water Data'!F25)))</f>
        <v/>
      </c>
      <c r="CB31" s="187" t="str">
        <f ca="1">+IF(OFFSET('Water Data'!$G$27,0,10*ROW('Water Data'!G25))="","",OFFSET('Water Data'!$G$27,0,10*ROW('Water Data'!G25)))</f>
        <v/>
      </c>
      <c r="CC31" s="187" t="str">
        <f ca="1">+IF(OFFSET('Water Data'!$G$28,0,10*ROW('Water Data'!G25))="","",OFFSET('Water Data'!$G$28,0,10*ROW('Water Data'!G25)))</f>
        <v/>
      </c>
      <c r="CD31" s="187" t="str">
        <f ca="1">+IF(OFFSET('Water Data'!$G$29,0,10*ROW('Water Data'!G25))="","",OFFSET('Water Data'!$G$29,0,10*ROW('Water Data'!G25)))</f>
        <v/>
      </c>
      <c r="CE31" s="187" t="str">
        <f ca="1">+IF(OFFSET('Water Data'!$H$27,0,10*ROW('Water Data'!H25))="","",OFFSET('Water Data'!$H$27,0,10*ROW('Water Data'!H25)))</f>
        <v/>
      </c>
      <c r="CF31" s="187" t="str">
        <f ca="1">+IF(OFFSET('Water Data'!$H$28,0,10*ROW('Water Data'!H25))="","",OFFSET('Water Data'!$H$28,0,10*ROW('Water Data'!H25)))</f>
        <v/>
      </c>
      <c r="CG31" s="187" t="str">
        <f ca="1">+IF(OFFSET('Water Data'!$H$29,0,10*ROW('Water Data'!H25))="","",OFFSET('Water Data'!$H$29,0,10*ROW('Water Data'!H25)))</f>
        <v/>
      </c>
      <c r="CH31" s="187" t="str">
        <f ca="1">+IF(OFFSET('Water Data'!$I$27,0,10*ROW('Water Data'!I25))="","",OFFSET('Water Data'!$I$27,0,10*ROW('Water Data'!I25)))</f>
        <v/>
      </c>
      <c r="CI31" s="187" t="str">
        <f ca="1">+IF(OFFSET('Water Data'!$I$28,0,10*ROW('Water Data'!I25))="","",OFFSET('Water Data'!$I$28,0,10*ROW('Water Data'!I25)))</f>
        <v/>
      </c>
      <c r="CJ31" s="187" t="str">
        <f ca="1">+IF(OFFSET('Water Data'!$I$29,0,10*ROW('Water Data'!I25))="","",OFFSET('Water Data'!$I$29,0,10*ROW('Water Data'!I25)))</f>
        <v/>
      </c>
      <c r="CK31" s="187" t="str">
        <f ca="1">+IF(OFFSET('Sanitation Data'!$D$28,0,10*ROW('Sanitation Data'!D25))="","",OFFSET('Sanitation Data'!$D$28,0,10*ROW('Sanitation Data'!D25)))</f>
        <v/>
      </c>
      <c r="CL31" s="187" t="str">
        <f ca="1">+IF(OFFSET('Sanitation Data'!$D$29,0,10*ROW('Sanitation Data'!D25))="","",OFFSET('Sanitation Data'!$D$29,0,10*ROW('Sanitation Data'!D25)))</f>
        <v/>
      </c>
      <c r="CM31" s="187" t="str">
        <f ca="1">+IF(OFFSET('Sanitation Data'!$D$30,0,10*ROW('Sanitation Data'!D25))="","",OFFSET('Sanitation Data'!$D$30,0,10*ROW('Sanitation Data'!D25)))</f>
        <v/>
      </c>
      <c r="CN31" s="187" t="str">
        <f ca="1">+IF(OFFSET('Sanitation Data'!$D$31,0,10*ROW('Sanitation Data'!D25))="","",OFFSET('Sanitation Data'!$D$31,0,10*ROW('Sanitation Data'!D25)))</f>
        <v/>
      </c>
      <c r="CO31" s="187" t="str">
        <f ca="1">+IF(OFFSET('Sanitation Data'!$D$32,0,10*ROW('Sanitation Data'!D25))="","",OFFSET('Sanitation Data'!$D$32,0,10*ROW('Sanitation Data'!D25)))</f>
        <v/>
      </c>
      <c r="CP31" s="187" t="str">
        <f ca="1">+IF(OFFSET('Sanitation Data'!$E$28,0,10*ROW('Sanitation Data'!E25))="","",OFFSET('Sanitation Data'!$E$28,0,10*ROW('Sanitation Data'!E25)))</f>
        <v/>
      </c>
      <c r="CQ31" s="187" t="str">
        <f ca="1">+IF(OFFSET('Sanitation Data'!$E$29,0,10*ROW('Sanitation Data'!E25))="","",OFFSET('Sanitation Data'!$E$29,0,10*ROW('Sanitation Data'!E25)))</f>
        <v/>
      </c>
      <c r="CR31" s="187" t="str">
        <f ca="1">+IF(OFFSET('Sanitation Data'!$E$30,0,10*ROW('Sanitation Data'!E25))="","",OFFSET('Sanitation Data'!$E$30,0,10*ROW('Sanitation Data'!E25)))</f>
        <v/>
      </c>
      <c r="CS31" s="187" t="str">
        <f ca="1">+IF(OFFSET('Sanitation Data'!$E$31,0,10*ROW('Sanitation Data'!E25))="","",OFFSET('Sanitation Data'!$E$31,0,10*ROW('Sanitation Data'!E25)))</f>
        <v/>
      </c>
      <c r="CT31" s="187" t="str">
        <f ca="1">+IF(OFFSET('Sanitation Data'!$E$32,0,10*ROW('Sanitation Data'!E25))="","",OFFSET('Sanitation Data'!$E$32,0,10*ROW('Sanitation Data'!E25)))</f>
        <v/>
      </c>
      <c r="CU31" s="187" t="str">
        <f ca="1">+IF(OFFSET('Sanitation Data'!$F$28,0,10*ROW('Sanitation Data'!F25))="","",OFFSET('Sanitation Data'!$F$28,0,10*ROW('Sanitation Data'!F25)))</f>
        <v/>
      </c>
      <c r="CV31" s="187" t="str">
        <f ca="1">+IF(OFFSET('Sanitation Data'!$F$29,0,10*ROW('Sanitation Data'!F25))="","",OFFSET('Sanitation Data'!$F$29,0,10*ROW('Sanitation Data'!F25)))</f>
        <v/>
      </c>
      <c r="CW31" s="187" t="str">
        <f ca="1">+IF(OFFSET('Sanitation Data'!$F$30,0,10*ROW('Sanitation Data'!F25))="","",OFFSET('Sanitation Data'!$F$30,0,10*ROW('Sanitation Data'!F25)))</f>
        <v/>
      </c>
      <c r="CX31" s="187" t="str">
        <f ca="1">+IF(OFFSET('Sanitation Data'!$F$31,0,10*ROW('Sanitation Data'!F25))="","",OFFSET('Sanitation Data'!$F$31,0,10*ROW('Sanitation Data'!F25)))</f>
        <v/>
      </c>
      <c r="CY31" s="187" t="str">
        <f ca="1">+IF(OFFSET('Sanitation Data'!$F$32,0,10*ROW('Sanitation Data'!F25))="","",OFFSET('Sanitation Data'!$F$32,0,10*ROW('Sanitation Data'!F25)))</f>
        <v/>
      </c>
      <c r="CZ31" s="187" t="str">
        <f ca="1">+IF(OFFSET('Sanitation Data'!$G$28,0,10*ROW('Sanitation Data'!G25))="","",OFFSET('Sanitation Data'!$G$28,0,10*ROW('Sanitation Data'!G25)))</f>
        <v/>
      </c>
      <c r="DA31" s="187" t="str">
        <f ca="1">+IF(OFFSET('Sanitation Data'!$G$29,0,10*ROW('Sanitation Data'!G25))="","",OFFSET('Sanitation Data'!$G$29,0,10*ROW('Sanitation Data'!G25)))</f>
        <v/>
      </c>
      <c r="DB31" s="187" t="str">
        <f ca="1">+IF(OFFSET('Sanitation Data'!$G$30,0,10*ROW('Sanitation Data'!G25))="","",OFFSET('Sanitation Data'!$G$30,0,10*ROW('Sanitation Data'!G25)))</f>
        <v/>
      </c>
      <c r="DC31" s="187" t="str">
        <f ca="1">+IF(OFFSET('Sanitation Data'!$G$31,0,10*ROW('Sanitation Data'!G25))="","",OFFSET('Sanitation Data'!$G$31,0,10*ROW('Sanitation Data'!G25)))</f>
        <v/>
      </c>
      <c r="DD31" s="187" t="str">
        <f ca="1">+IF(OFFSET('Sanitation Data'!$G$32,0,10*ROW('Sanitation Data'!G25))="","",OFFSET('Sanitation Data'!$G$32,0,10*ROW('Sanitation Data'!G25)))</f>
        <v/>
      </c>
      <c r="DE31" s="187" t="str">
        <f ca="1">+IF(OFFSET('Sanitation Data'!$H$28,0,10*ROW('Sanitation Data'!H25))="","",OFFSET('Sanitation Data'!$H$28,0,10*ROW('Sanitation Data'!H25)))</f>
        <v/>
      </c>
      <c r="DF31" s="187" t="str">
        <f ca="1">+IF(OFFSET('Sanitation Data'!$H$29,0,10*ROW('Sanitation Data'!H25))="","",OFFSET('Sanitation Data'!$H$29,0,10*ROW('Sanitation Data'!H25)))</f>
        <v/>
      </c>
      <c r="DG31" s="187" t="str">
        <f ca="1">+IF(OFFSET('Sanitation Data'!$H$30,0,10*ROW('Sanitation Data'!H25))="","",OFFSET('Sanitation Data'!$H$30,0,10*ROW('Sanitation Data'!H25)))</f>
        <v/>
      </c>
      <c r="DH31" s="187" t="str">
        <f ca="1">+IF(OFFSET('Sanitation Data'!$H$31,0,10*ROW('Sanitation Data'!H25))="","",OFFSET('Sanitation Data'!$H$31,0,10*ROW('Sanitation Data'!H25)))</f>
        <v/>
      </c>
      <c r="DI31" s="187" t="str">
        <f ca="1">+IF(OFFSET('Sanitation Data'!$H$32,0,10*ROW('Sanitation Data'!H25))="","",OFFSET('Sanitation Data'!$H$32,0,10*ROW('Sanitation Data'!H25)))</f>
        <v/>
      </c>
      <c r="DJ31" s="187" t="str">
        <f ca="1">+IF(OFFSET('Sanitation Data'!$I$28,0,10*ROW('Sanitation Data'!I25))="","",OFFSET('Sanitation Data'!$I$28,0,10*ROW('Sanitation Data'!I25)))</f>
        <v/>
      </c>
      <c r="DK31" s="187" t="str">
        <f ca="1">+IF(OFFSET('Sanitation Data'!$I$29,0,10*ROW('Sanitation Data'!I25))="","",OFFSET('Sanitation Data'!$I$29,0,10*ROW('Sanitation Data'!I25)))</f>
        <v/>
      </c>
      <c r="DL31" s="187" t="str">
        <f ca="1">+IF(OFFSET('Sanitation Data'!$I$30,0,10*ROW('Sanitation Data'!I25))="","",OFFSET('Sanitation Data'!$I$30,0,10*ROW('Sanitation Data'!I25)))</f>
        <v/>
      </c>
      <c r="DM31" s="187" t="str">
        <f ca="1">+IF(OFFSET('Sanitation Data'!$I$31,0,10*ROW('Sanitation Data'!I25))="","",OFFSET('Sanitation Data'!$I$31,0,10*ROW('Sanitation Data'!I25)))</f>
        <v/>
      </c>
      <c r="DN31" s="187" t="str">
        <f ca="1">+IF(OFFSET('Sanitation Data'!$I$32,0,10*ROW('Sanitation Data'!I25))="","",OFFSET('Sanitation Data'!$I$32,0,10*ROW('Sanitation Data'!I25)))</f>
        <v/>
      </c>
      <c r="DO31" s="187" t="str">
        <f ca="1">+IF(OFFSET('Hygiene Data'!$D$11,0,10*ROW('Hygiene Data'!D25))="","",OFFSET('Hygiene Data'!$D$11,0,10*ROW('Hygiene Data'!D25)))</f>
        <v/>
      </c>
      <c r="DP31" s="187" t="str">
        <f ca="1">+IF(OFFSET('Hygiene Data'!$D$12,0,10*ROW('Hygiene Data'!D25))="","",OFFSET('Hygiene Data'!$D$12,0,10*ROW('Hygiene Data'!D25)))</f>
        <v/>
      </c>
      <c r="DQ31" s="187" t="str">
        <f ca="1">+IF(OFFSET('Hygiene Data'!$D$13,0,10*ROW('Hygiene Data'!D25))="","",OFFSET('Hygiene Data'!$D$13,0,10*ROW('Hygiene Data'!D25)))</f>
        <v/>
      </c>
      <c r="DR31" s="187" t="str">
        <f ca="1">+IF(OFFSET('Hygiene Data'!$E$11,0,10*ROW('Hygiene Data'!E25))="","",OFFSET('Hygiene Data'!$E$11,0,10*ROW('Hygiene Data'!E25)))</f>
        <v/>
      </c>
      <c r="DS31" s="187" t="str">
        <f ca="1">+IF(OFFSET('Hygiene Data'!$E$12,0,10*ROW('Hygiene Data'!E25))="","",OFFSET('Hygiene Data'!$E$12,0,10*ROW('Hygiene Data'!E25)))</f>
        <v/>
      </c>
      <c r="DT31" s="187" t="str">
        <f ca="1">+IF(OFFSET('Hygiene Data'!$E$13,0,10*ROW('Hygiene Data'!E25))="","",OFFSET('Hygiene Data'!$E$13,0,10*ROW('Hygiene Data'!E25)))</f>
        <v/>
      </c>
      <c r="DU31" s="187" t="str">
        <f ca="1">+IF(OFFSET('Hygiene Data'!$F$11,0,10*ROW('Hygiene Data'!F25))="","",OFFSET('Hygiene Data'!$F$11,0,10*ROW('Hygiene Data'!F25)))</f>
        <v/>
      </c>
      <c r="DV31" s="187" t="str">
        <f ca="1">+IF(OFFSET('Hygiene Data'!$F$12,0,10*ROW('Hygiene Data'!F25))="","",OFFSET('Hygiene Data'!$F$12,0,10*ROW('Hygiene Data'!F25)))</f>
        <v/>
      </c>
      <c r="DW31" s="187" t="str">
        <f ca="1">+IF(OFFSET('Hygiene Data'!$F$13,0,10*ROW('Hygiene Data'!F25))="","",OFFSET('Hygiene Data'!$F$13,0,10*ROW('Hygiene Data'!F25)))</f>
        <v/>
      </c>
      <c r="DX31" s="187" t="str">
        <f ca="1">+IF(OFFSET('Hygiene Data'!$G$11,0,10*ROW('Hygiene Data'!G25))="","",OFFSET('Hygiene Data'!$G$11,0,10*ROW('Hygiene Data'!G25)))</f>
        <v/>
      </c>
      <c r="DY31" s="187" t="str">
        <f ca="1">+IF(OFFSET('Hygiene Data'!$G$12,0,10*ROW('Hygiene Data'!G25))="","",OFFSET('Hygiene Data'!$G$12,0,10*ROW('Hygiene Data'!G25)))</f>
        <v/>
      </c>
      <c r="DZ31" s="187" t="str">
        <f ca="1">+IF(OFFSET('Hygiene Data'!$G$13,0,10*ROW('Hygiene Data'!G25))="","",OFFSET('Hygiene Data'!$G$13,0,10*ROW('Hygiene Data'!G25)))</f>
        <v/>
      </c>
      <c r="EA31" s="187" t="str">
        <f ca="1">+IF(OFFSET('Hygiene Data'!$H$11,0,10*ROW('Hygiene Data'!H25))="","",OFFSET('Hygiene Data'!$H$11,0,10*ROW('Hygiene Data'!H25)))</f>
        <v/>
      </c>
      <c r="EB31" s="187" t="str">
        <f ca="1">+IF(OFFSET('Hygiene Data'!$H$12,0,10*ROW('Hygiene Data'!H25))="","",OFFSET('Hygiene Data'!$H$12,0,10*ROW('Hygiene Data'!H25)))</f>
        <v/>
      </c>
      <c r="EC31" s="187" t="str">
        <f ca="1">+IF(OFFSET('Hygiene Data'!$H$13,0,10*ROW('Hygiene Data'!H25))="","",OFFSET('Hygiene Data'!$H$13,0,10*ROW('Hygiene Data'!H25)))</f>
        <v/>
      </c>
      <c r="ED31" s="187" t="str">
        <f ca="1">+IF(OFFSET('Hygiene Data'!$I$11,0,10*ROW('Hygiene Data'!I25))="","",OFFSET('Hygiene Data'!$I$11,0,10*ROW('Hygiene Data'!I25)))</f>
        <v/>
      </c>
      <c r="EE31" s="187" t="str">
        <f ca="1">+IF(OFFSET('Hygiene Data'!$I$12,0,10*ROW('Hygiene Data'!I25))="","",OFFSET('Hygiene Data'!$I$12,0,10*ROW('Hygiene Data'!I25)))</f>
        <v/>
      </c>
      <c r="EF31" s="187" t="str">
        <f ca="1">+IF(OFFSET('Hygiene Data'!$I$13,0,10*ROW('Hygiene Data'!I25))="","",OFFSET('Hygiene Data'!$I$13,0,10*ROW('Hygiene Data'!I25)))</f>
        <v/>
      </c>
    </row>
    <row r="32" spans="1:136" x14ac:dyDescent="0.2">
      <c r="A32" s="270" t="str">
        <f ca="1">+IF(OFFSET('Water Data'!$B$2,0,10*ROW('Water Data'!E26))="","",OFFSET('Water Data'!$B$2,0,10*ROW('Water Data'!E26)))</f>
        <v/>
      </c>
      <c r="B32" s="270" t="str">
        <f ca="1">IF(OFFSET('Water Data'!$C$2,0,10*ROW('Water Data'!F26))="","",IF(OFFSET('Water Data'!$C$2,0,10*ROW('Water Data'!F26))="Census",Key!$I$111,IF(OFFSET('Water Data'!$C$2,0,10*ROW('Water Data'!F26))="Survey with microdata",Key!$I$113,IF(OFFSET('Water Data'!$C$2,0,10*ROW('Water Data'!F26))="Survey",Key!$I$110,IF(OFFSET('Water Data'!$C$2,0,10*ROW('Water Data'!F26))="Admin",Key!$I$114,IF(OFFSET('Water Data'!$C$2,0,10*ROW('Water Data'!F26))="Other",Key!$I$112,IF(OFFSET('Water Data'!$C$2,0,10*ROW('Water Data'!F26))="EMIS",Key!$I$109)))))))</f>
        <v/>
      </c>
      <c r="C32" s="297" t="str">
        <f t="shared" ca="1" si="0"/>
        <v/>
      </c>
      <c r="D32" s="298" t="e">
        <f ca="1">+IF(AND(ISTEXT(OFFSET('Water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298" t="e">
        <f ca="1">+IF(AND(ISTEXT(OFFSET('Water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298" t="e">
        <f ca="1">+IF(AND(ISTEXT(OFFSET('Water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298" t="e">
        <f ca="1">+IF(AND(ISTEXT(OFFSET('Water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298" t="e">
        <f ca="1">+IF(AND(ISTEXT(OFFSET('Water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298" t="e">
        <f ca="1">+IF(AND(ISTEXT(OFFSET('Water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298" t="e">
        <f ca="1">+IF(AND(ISTEXT(OFFSET('Water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298" t="e">
        <f ca="1">+IF(AND(ISTEXT(OFFSET('Water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298" t="e">
        <f ca="1">+IF(AND(ISTEXT(OFFSET('Water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298" t="e">
        <f ca="1">+IF(AND(ISTEXT(OFFSET('Water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298" t="e">
        <f ca="1">+IF(AND(ISTEXT(OFFSET('Water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298" t="e">
        <f ca="1">+IF(AND(ISTEXT(OFFSET('Water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298" t="e">
        <f ca="1">+IF(AND(ISTEXT(OFFSET('Water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298" t="e">
        <f ca="1">+IF(AND(ISTEXT(OFFSET('Water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298" t="e">
        <f ca="1">+IF(AND(ISTEXT(OFFSET('Water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298" t="e">
        <f ca="1">+IF(AND(ISTEXT(OFFSET('Water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298" t="e">
        <f ca="1">+IF(AND(ISTEXT(OFFSET('Water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298" t="e">
        <f ca="1">+IF(AND(ISTEXT(OFFSET('Water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299" t="e">
        <f ca="1">+IF(AND(ISTEXT(OFFSET('Sanitation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299" t="e">
        <f ca="1">+IF(AND(ISTEXT(OFFSET('Sanitation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299" t="e">
        <f ca="1">+IF(AND(ISTEXT(OFFSET('Sanitation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299" t="e">
        <f ca="1">+IF(AND(ISTEXT(OFFSET('Sanitation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299" t="e">
        <f ca="1">+IF(AND(ISTEXT(OFFSET('Sanitation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299" t="e">
        <f ca="1">+IF(AND(ISTEXT(OFFSET('Sanitation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299" t="e">
        <f ca="1">+IF(AND(ISTEXT(OFFSET('Sanitation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299" t="e">
        <f ca="1">+IF(AND(ISTEXT(OFFSET('Sanitation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299" t="e">
        <f ca="1">+IF(AND(ISTEXT(OFFSET('Sanitation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299" t="e">
        <f ca="1">+IF(AND(ISTEXT(OFFSET('Sanitation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299" t="e">
        <f ca="1">+IF(AND(ISTEXT(OFFSET('Sanitation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299" t="e">
        <f ca="1">+IF(AND(ISTEXT(OFFSET('Sanitation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299" t="e">
        <f ca="1">+IF(AND(ISTEXT(OFFSET('Sanitation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299" t="e">
        <f ca="1">+IF(AND(ISTEXT(OFFSET('Sanitation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299" t="e">
        <f ca="1">+IF(AND(ISTEXT(OFFSET('Sanitation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299" t="e">
        <f ca="1">+IF(AND(ISTEXT(OFFSET('Sanitation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299" t="e">
        <f ca="1">+IF(AND(ISTEXT(OFFSET('Sanitation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299" t="e">
        <f ca="1">+IF(AND(ISTEXT(OFFSET('Sanitation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299" t="e">
        <f ca="1">+IF(AND(ISTEXT(OFFSET('Sanitation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299" t="e">
        <f ca="1">+IF(AND(ISTEXT(OFFSET('Sanitation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299" t="e">
        <f ca="1">+IF(AND(ISTEXT(OFFSET('Sanitation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299" t="e">
        <f ca="1">+IF(AND(ISTEXT(OFFSET('Sanitation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299" t="e">
        <f ca="1">+IF(AND(ISTEXT(OFFSET('Sanitation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299" t="e">
        <f ca="1">+IF(AND(ISTEXT(OFFSET('Sanitation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299" t="e">
        <f ca="1">+IF(AND(ISTEXT(OFFSET('Sanitation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299" t="e">
        <f ca="1">+IF(AND(ISTEXT(OFFSET('Sanitation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299" t="e">
        <f ca="1">+IF(AND(ISTEXT(OFFSET('Sanitation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299" t="e">
        <f ca="1">+IF(AND(ISTEXT(OFFSET('Sanitation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299" t="e">
        <f ca="1">+IF(AND(ISTEXT(OFFSET('Sanitation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299" t="e">
        <f ca="1">+IF(AND(ISTEXT(OFFSET('Sanitation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300" t="e">
        <f ca="1">+IF(AND(ISTEXT(OFFSET('Hygiene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368" t="e">
        <f ca="1">+IF(AND(ISTEXT(OFFSET('Hygiene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300" t="e">
        <f ca="1">+IF(AND(ISTEXT(OFFSET('Hygiene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300" t="e">
        <f ca="1">+IF(AND(ISTEXT(OFFSET('Hygiene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300" t="e">
        <f ca="1">+IF(AND(ISTEXT(OFFSET('Hygiene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300" t="e">
        <f ca="1">+IF(AND(ISTEXT(OFFSET('Hygiene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300" t="e">
        <f ca="1">+IF(AND(ISTEXT(OFFSET('Hygiene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300" t="e">
        <f ca="1">+IF(AND(ISTEXT(OFFSET('Hygiene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300" t="e">
        <f ca="1">+IF(AND(ISTEXT(OFFSET('Hygiene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300" t="e">
        <f ca="1">+IF(AND(ISTEXT(OFFSET('Hygiene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300" t="e">
        <f ca="1">+IF(AND(ISTEXT(OFFSET('Hygiene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300" t="e">
        <f ca="1">+IF(AND(ISTEXT(OFFSET('Hygiene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300" t="e">
        <f ca="1">+IF(AND(ISTEXT(OFFSET('Hygiene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300" t="e">
        <f ca="1">+IF(AND(ISTEXT(OFFSET('Hygiene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300" t="e">
        <f ca="1">+IF(AND(ISTEXT(OFFSET('Hygiene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300" t="e">
        <f ca="1">+IF(AND(ISTEXT(OFFSET('Hygiene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300" t="e">
        <f ca="1">+IF(AND(ISTEXT(OFFSET('Hygiene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300" t="e">
        <f ca="1">+IF(AND(ISTEXT(OFFSET('Hygiene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S32" s="187" t="str">
        <f ca="1">+IF(OFFSET('Water Data'!$D$27,0,10*ROW('Water Data'!D26))="","",OFFSET('Water Data'!$D$27,0,10*ROW('Water Data'!D26)))</f>
        <v/>
      </c>
      <c r="BT32" s="187" t="str">
        <f ca="1">+IF(OFFSET('Water Data'!$D$28,0,10*ROW('Water Data'!D26))="","",OFFSET('Water Data'!$D$28,0,10*ROW('Water Data'!D26)))</f>
        <v/>
      </c>
      <c r="BU32" s="187" t="str">
        <f ca="1">+IF(OFFSET('Water Data'!$D$29,0,10*ROW('Water Data'!D26))="","",OFFSET('Water Data'!$D$29,0,10*ROW('Water Data'!D26)))</f>
        <v/>
      </c>
      <c r="BV32" s="187" t="str">
        <f ca="1">+IF(OFFSET('Water Data'!$E$27,0,10*ROW('Water Data'!E26))="","",OFFSET('Water Data'!$E$27,0,10*ROW('Water Data'!E26)))</f>
        <v/>
      </c>
      <c r="BW32" s="187" t="str">
        <f ca="1">+IF(OFFSET('Water Data'!$E$28,0,10*ROW('Water Data'!E26))="","",OFFSET('Water Data'!$E$28,0,10*ROW('Water Data'!E26)))</f>
        <v/>
      </c>
      <c r="BX32" s="187" t="str">
        <f ca="1">+IF(OFFSET('Water Data'!$E$29,0,10*ROW('Water Data'!E26))="","",OFFSET('Water Data'!$E$29,0,10*ROW('Water Data'!E26)))</f>
        <v/>
      </c>
      <c r="BY32" s="187" t="str">
        <f ca="1">+IF(OFFSET('Water Data'!$F$27,0,10*ROW('Water Data'!F26))="","",OFFSET('Water Data'!$F$27,0,10*ROW('Water Data'!F26)))</f>
        <v/>
      </c>
      <c r="BZ32" s="187" t="str">
        <f ca="1">+IF(OFFSET('Water Data'!$F$28,0,10*ROW('Water Data'!F26))="","",OFFSET('Water Data'!$F$28,0,10*ROW('Water Data'!F26)))</f>
        <v/>
      </c>
      <c r="CA32" s="187" t="str">
        <f ca="1">+IF(OFFSET('Water Data'!$F$29,0,10*ROW('Water Data'!F26))="","",OFFSET('Water Data'!$F$29,0,10*ROW('Water Data'!F26)))</f>
        <v/>
      </c>
      <c r="CB32" s="187" t="str">
        <f ca="1">+IF(OFFSET('Water Data'!$G$27,0,10*ROW('Water Data'!G26))="","",OFFSET('Water Data'!$G$27,0,10*ROW('Water Data'!G26)))</f>
        <v/>
      </c>
      <c r="CC32" s="187" t="str">
        <f ca="1">+IF(OFFSET('Water Data'!$G$28,0,10*ROW('Water Data'!G26))="","",OFFSET('Water Data'!$G$28,0,10*ROW('Water Data'!G26)))</f>
        <v/>
      </c>
      <c r="CD32" s="187" t="str">
        <f ca="1">+IF(OFFSET('Water Data'!$G$29,0,10*ROW('Water Data'!G26))="","",OFFSET('Water Data'!$G$29,0,10*ROW('Water Data'!G26)))</f>
        <v/>
      </c>
      <c r="CE32" s="187" t="str">
        <f ca="1">+IF(OFFSET('Water Data'!$H$27,0,10*ROW('Water Data'!H26))="","",OFFSET('Water Data'!$H$27,0,10*ROW('Water Data'!H26)))</f>
        <v/>
      </c>
      <c r="CF32" s="187" t="str">
        <f ca="1">+IF(OFFSET('Water Data'!$H$28,0,10*ROW('Water Data'!H26))="","",OFFSET('Water Data'!$H$28,0,10*ROW('Water Data'!H26)))</f>
        <v/>
      </c>
      <c r="CG32" s="187" t="str">
        <f ca="1">+IF(OFFSET('Water Data'!$H$29,0,10*ROW('Water Data'!H26))="","",OFFSET('Water Data'!$H$29,0,10*ROW('Water Data'!H26)))</f>
        <v/>
      </c>
      <c r="CH32" s="187" t="str">
        <f ca="1">+IF(OFFSET('Water Data'!$I$27,0,10*ROW('Water Data'!I26))="","",OFFSET('Water Data'!$I$27,0,10*ROW('Water Data'!I26)))</f>
        <v/>
      </c>
      <c r="CI32" s="187" t="str">
        <f ca="1">+IF(OFFSET('Water Data'!$I$28,0,10*ROW('Water Data'!I26))="","",OFFSET('Water Data'!$I$28,0,10*ROW('Water Data'!I26)))</f>
        <v/>
      </c>
      <c r="CJ32" s="187" t="str">
        <f ca="1">+IF(OFFSET('Water Data'!$I$29,0,10*ROW('Water Data'!I26))="","",OFFSET('Water Data'!$I$29,0,10*ROW('Water Data'!I26)))</f>
        <v/>
      </c>
      <c r="CK32" s="187" t="str">
        <f ca="1">+IF(OFFSET('Sanitation Data'!$D$28,0,10*ROW('Sanitation Data'!D26))="","",OFFSET('Sanitation Data'!$D$28,0,10*ROW('Sanitation Data'!D26)))</f>
        <v/>
      </c>
      <c r="CL32" s="187" t="str">
        <f ca="1">+IF(OFFSET('Sanitation Data'!$D$29,0,10*ROW('Sanitation Data'!D26))="","",OFFSET('Sanitation Data'!$D$29,0,10*ROW('Sanitation Data'!D26)))</f>
        <v/>
      </c>
      <c r="CM32" s="187" t="str">
        <f ca="1">+IF(OFFSET('Sanitation Data'!$D$30,0,10*ROW('Sanitation Data'!D26))="","",OFFSET('Sanitation Data'!$D$30,0,10*ROW('Sanitation Data'!D26)))</f>
        <v/>
      </c>
      <c r="CN32" s="187" t="str">
        <f ca="1">+IF(OFFSET('Sanitation Data'!$D$31,0,10*ROW('Sanitation Data'!D26))="","",OFFSET('Sanitation Data'!$D$31,0,10*ROW('Sanitation Data'!D26)))</f>
        <v/>
      </c>
      <c r="CO32" s="187" t="str">
        <f ca="1">+IF(OFFSET('Sanitation Data'!$D$32,0,10*ROW('Sanitation Data'!D26))="","",OFFSET('Sanitation Data'!$D$32,0,10*ROW('Sanitation Data'!D26)))</f>
        <v/>
      </c>
      <c r="CP32" s="187" t="str">
        <f ca="1">+IF(OFFSET('Sanitation Data'!$E$28,0,10*ROW('Sanitation Data'!E26))="","",OFFSET('Sanitation Data'!$E$28,0,10*ROW('Sanitation Data'!E26)))</f>
        <v/>
      </c>
      <c r="CQ32" s="187" t="str">
        <f ca="1">+IF(OFFSET('Sanitation Data'!$E$29,0,10*ROW('Sanitation Data'!E26))="","",OFFSET('Sanitation Data'!$E$29,0,10*ROW('Sanitation Data'!E26)))</f>
        <v/>
      </c>
      <c r="CR32" s="187" t="str">
        <f ca="1">+IF(OFFSET('Sanitation Data'!$E$30,0,10*ROW('Sanitation Data'!E26))="","",OFFSET('Sanitation Data'!$E$30,0,10*ROW('Sanitation Data'!E26)))</f>
        <v/>
      </c>
      <c r="CS32" s="187" t="str">
        <f ca="1">+IF(OFFSET('Sanitation Data'!$E$31,0,10*ROW('Sanitation Data'!E26))="","",OFFSET('Sanitation Data'!$E$31,0,10*ROW('Sanitation Data'!E26)))</f>
        <v/>
      </c>
      <c r="CT32" s="187" t="str">
        <f ca="1">+IF(OFFSET('Sanitation Data'!$E$32,0,10*ROW('Sanitation Data'!E26))="","",OFFSET('Sanitation Data'!$E$32,0,10*ROW('Sanitation Data'!E26)))</f>
        <v/>
      </c>
      <c r="CU32" s="187" t="str">
        <f ca="1">+IF(OFFSET('Sanitation Data'!$F$28,0,10*ROW('Sanitation Data'!F26))="","",OFFSET('Sanitation Data'!$F$28,0,10*ROW('Sanitation Data'!F26)))</f>
        <v/>
      </c>
      <c r="CV32" s="187" t="str">
        <f ca="1">+IF(OFFSET('Sanitation Data'!$F$29,0,10*ROW('Sanitation Data'!F26))="","",OFFSET('Sanitation Data'!$F$29,0,10*ROW('Sanitation Data'!F26)))</f>
        <v/>
      </c>
      <c r="CW32" s="187" t="str">
        <f ca="1">+IF(OFFSET('Sanitation Data'!$F$30,0,10*ROW('Sanitation Data'!F26))="","",OFFSET('Sanitation Data'!$F$30,0,10*ROW('Sanitation Data'!F26)))</f>
        <v/>
      </c>
      <c r="CX32" s="187" t="str">
        <f ca="1">+IF(OFFSET('Sanitation Data'!$F$31,0,10*ROW('Sanitation Data'!F26))="","",OFFSET('Sanitation Data'!$F$31,0,10*ROW('Sanitation Data'!F26)))</f>
        <v/>
      </c>
      <c r="CY32" s="187" t="str">
        <f ca="1">+IF(OFFSET('Sanitation Data'!$F$32,0,10*ROW('Sanitation Data'!F26))="","",OFFSET('Sanitation Data'!$F$32,0,10*ROW('Sanitation Data'!F26)))</f>
        <v/>
      </c>
      <c r="CZ32" s="187" t="str">
        <f ca="1">+IF(OFFSET('Sanitation Data'!$G$28,0,10*ROW('Sanitation Data'!G26))="","",OFFSET('Sanitation Data'!$G$28,0,10*ROW('Sanitation Data'!G26)))</f>
        <v/>
      </c>
      <c r="DA32" s="187" t="str">
        <f ca="1">+IF(OFFSET('Sanitation Data'!$G$29,0,10*ROW('Sanitation Data'!G26))="","",OFFSET('Sanitation Data'!$G$29,0,10*ROW('Sanitation Data'!G26)))</f>
        <v/>
      </c>
      <c r="DB32" s="187" t="str">
        <f ca="1">+IF(OFFSET('Sanitation Data'!$G$30,0,10*ROW('Sanitation Data'!G26))="","",OFFSET('Sanitation Data'!$G$30,0,10*ROW('Sanitation Data'!G26)))</f>
        <v/>
      </c>
      <c r="DC32" s="187" t="str">
        <f ca="1">+IF(OFFSET('Sanitation Data'!$G$31,0,10*ROW('Sanitation Data'!G26))="","",OFFSET('Sanitation Data'!$G$31,0,10*ROW('Sanitation Data'!G26)))</f>
        <v/>
      </c>
      <c r="DD32" s="187" t="str">
        <f ca="1">+IF(OFFSET('Sanitation Data'!$G$32,0,10*ROW('Sanitation Data'!G26))="","",OFFSET('Sanitation Data'!$G$32,0,10*ROW('Sanitation Data'!G26)))</f>
        <v/>
      </c>
      <c r="DE32" s="187" t="str">
        <f ca="1">+IF(OFFSET('Sanitation Data'!$H$28,0,10*ROW('Sanitation Data'!H26))="","",OFFSET('Sanitation Data'!$H$28,0,10*ROW('Sanitation Data'!H26)))</f>
        <v/>
      </c>
      <c r="DF32" s="187" t="str">
        <f ca="1">+IF(OFFSET('Sanitation Data'!$H$29,0,10*ROW('Sanitation Data'!H26))="","",OFFSET('Sanitation Data'!$H$29,0,10*ROW('Sanitation Data'!H26)))</f>
        <v/>
      </c>
      <c r="DG32" s="187" t="str">
        <f ca="1">+IF(OFFSET('Sanitation Data'!$H$30,0,10*ROW('Sanitation Data'!H26))="","",OFFSET('Sanitation Data'!$H$30,0,10*ROW('Sanitation Data'!H26)))</f>
        <v/>
      </c>
      <c r="DH32" s="187" t="str">
        <f ca="1">+IF(OFFSET('Sanitation Data'!$H$31,0,10*ROW('Sanitation Data'!H26))="","",OFFSET('Sanitation Data'!$H$31,0,10*ROW('Sanitation Data'!H26)))</f>
        <v/>
      </c>
      <c r="DI32" s="187" t="str">
        <f ca="1">+IF(OFFSET('Sanitation Data'!$H$32,0,10*ROW('Sanitation Data'!H26))="","",OFFSET('Sanitation Data'!$H$32,0,10*ROW('Sanitation Data'!H26)))</f>
        <v/>
      </c>
      <c r="DJ32" s="187" t="str">
        <f ca="1">+IF(OFFSET('Sanitation Data'!$I$28,0,10*ROW('Sanitation Data'!I26))="","",OFFSET('Sanitation Data'!$I$28,0,10*ROW('Sanitation Data'!I26)))</f>
        <v/>
      </c>
      <c r="DK32" s="187" t="str">
        <f ca="1">+IF(OFFSET('Sanitation Data'!$I$29,0,10*ROW('Sanitation Data'!I26))="","",OFFSET('Sanitation Data'!$I$29,0,10*ROW('Sanitation Data'!I26)))</f>
        <v/>
      </c>
      <c r="DL32" s="187" t="str">
        <f ca="1">+IF(OFFSET('Sanitation Data'!$I$30,0,10*ROW('Sanitation Data'!I26))="","",OFFSET('Sanitation Data'!$I$30,0,10*ROW('Sanitation Data'!I26)))</f>
        <v/>
      </c>
      <c r="DM32" s="187" t="str">
        <f ca="1">+IF(OFFSET('Sanitation Data'!$I$31,0,10*ROW('Sanitation Data'!I26))="","",OFFSET('Sanitation Data'!$I$31,0,10*ROW('Sanitation Data'!I26)))</f>
        <v/>
      </c>
      <c r="DN32" s="187" t="str">
        <f ca="1">+IF(OFFSET('Sanitation Data'!$I$32,0,10*ROW('Sanitation Data'!I26))="","",OFFSET('Sanitation Data'!$I$32,0,10*ROW('Sanitation Data'!I26)))</f>
        <v/>
      </c>
      <c r="DO32" s="187" t="str">
        <f ca="1">+IF(OFFSET('Hygiene Data'!$D$11,0,10*ROW('Hygiene Data'!D26))="","",OFFSET('Hygiene Data'!$D$11,0,10*ROW('Hygiene Data'!D26)))</f>
        <v/>
      </c>
      <c r="DP32" s="187" t="str">
        <f ca="1">+IF(OFFSET('Hygiene Data'!$D$12,0,10*ROW('Hygiene Data'!D26))="","",OFFSET('Hygiene Data'!$D$12,0,10*ROW('Hygiene Data'!D26)))</f>
        <v/>
      </c>
      <c r="DQ32" s="187" t="str">
        <f ca="1">+IF(OFFSET('Hygiene Data'!$D$13,0,10*ROW('Hygiene Data'!D26))="","",OFFSET('Hygiene Data'!$D$13,0,10*ROW('Hygiene Data'!D26)))</f>
        <v/>
      </c>
      <c r="DR32" s="187" t="str">
        <f ca="1">+IF(OFFSET('Hygiene Data'!$E$11,0,10*ROW('Hygiene Data'!E26))="","",OFFSET('Hygiene Data'!$E$11,0,10*ROW('Hygiene Data'!E26)))</f>
        <v/>
      </c>
      <c r="DS32" s="187" t="str">
        <f ca="1">+IF(OFFSET('Hygiene Data'!$E$12,0,10*ROW('Hygiene Data'!E26))="","",OFFSET('Hygiene Data'!$E$12,0,10*ROW('Hygiene Data'!E26)))</f>
        <v/>
      </c>
      <c r="DT32" s="187" t="str">
        <f ca="1">+IF(OFFSET('Hygiene Data'!$E$13,0,10*ROW('Hygiene Data'!E26))="","",OFFSET('Hygiene Data'!$E$13,0,10*ROW('Hygiene Data'!E26)))</f>
        <v/>
      </c>
      <c r="DU32" s="187" t="str">
        <f ca="1">+IF(OFFSET('Hygiene Data'!$F$11,0,10*ROW('Hygiene Data'!F26))="","",OFFSET('Hygiene Data'!$F$11,0,10*ROW('Hygiene Data'!F26)))</f>
        <v/>
      </c>
      <c r="DV32" s="187" t="str">
        <f ca="1">+IF(OFFSET('Hygiene Data'!$F$12,0,10*ROW('Hygiene Data'!F26))="","",OFFSET('Hygiene Data'!$F$12,0,10*ROW('Hygiene Data'!F26)))</f>
        <v/>
      </c>
      <c r="DW32" s="187" t="str">
        <f ca="1">+IF(OFFSET('Hygiene Data'!$F$13,0,10*ROW('Hygiene Data'!F26))="","",OFFSET('Hygiene Data'!$F$13,0,10*ROW('Hygiene Data'!F26)))</f>
        <v/>
      </c>
      <c r="DX32" s="187" t="str">
        <f ca="1">+IF(OFFSET('Hygiene Data'!$G$11,0,10*ROW('Hygiene Data'!G26))="","",OFFSET('Hygiene Data'!$G$11,0,10*ROW('Hygiene Data'!G26)))</f>
        <v/>
      </c>
      <c r="DY32" s="187" t="str">
        <f ca="1">+IF(OFFSET('Hygiene Data'!$G$12,0,10*ROW('Hygiene Data'!G26))="","",OFFSET('Hygiene Data'!$G$12,0,10*ROW('Hygiene Data'!G26)))</f>
        <v/>
      </c>
      <c r="DZ32" s="187" t="str">
        <f ca="1">+IF(OFFSET('Hygiene Data'!$G$13,0,10*ROW('Hygiene Data'!G26))="","",OFFSET('Hygiene Data'!$G$13,0,10*ROW('Hygiene Data'!G26)))</f>
        <v/>
      </c>
      <c r="EA32" s="187" t="str">
        <f ca="1">+IF(OFFSET('Hygiene Data'!$H$11,0,10*ROW('Hygiene Data'!H26))="","",OFFSET('Hygiene Data'!$H$11,0,10*ROW('Hygiene Data'!H26)))</f>
        <v/>
      </c>
      <c r="EB32" s="187" t="str">
        <f ca="1">+IF(OFFSET('Hygiene Data'!$H$12,0,10*ROW('Hygiene Data'!H26))="","",OFFSET('Hygiene Data'!$H$12,0,10*ROW('Hygiene Data'!H26)))</f>
        <v/>
      </c>
      <c r="EC32" s="187" t="str">
        <f ca="1">+IF(OFFSET('Hygiene Data'!$H$13,0,10*ROW('Hygiene Data'!H26))="","",OFFSET('Hygiene Data'!$H$13,0,10*ROW('Hygiene Data'!H26)))</f>
        <v/>
      </c>
      <c r="ED32" s="187" t="str">
        <f ca="1">+IF(OFFSET('Hygiene Data'!$I$11,0,10*ROW('Hygiene Data'!I26))="","",OFFSET('Hygiene Data'!$I$11,0,10*ROW('Hygiene Data'!I26)))</f>
        <v/>
      </c>
      <c r="EE32" s="187" t="str">
        <f ca="1">+IF(OFFSET('Hygiene Data'!$I$12,0,10*ROW('Hygiene Data'!I26))="","",OFFSET('Hygiene Data'!$I$12,0,10*ROW('Hygiene Data'!I26)))</f>
        <v/>
      </c>
      <c r="EF32" s="187" t="str">
        <f ca="1">+IF(OFFSET('Hygiene Data'!$I$13,0,10*ROW('Hygiene Data'!I26))="","",OFFSET('Hygiene Data'!$I$13,0,10*ROW('Hygiene Data'!I26)))</f>
        <v/>
      </c>
    </row>
    <row r="33" spans="1:136" x14ac:dyDescent="0.2">
      <c r="A33" s="270" t="str">
        <f ca="1">+IF(OFFSET('Water Data'!$B$2,0,10*ROW('Water Data'!E27))="","",OFFSET('Water Data'!$B$2,0,10*ROW('Water Data'!E27)))</f>
        <v/>
      </c>
      <c r="B33" s="270" t="str">
        <f ca="1">IF(OFFSET('Water Data'!$C$2,0,10*ROW('Water Data'!F27))="","",IF(OFFSET('Water Data'!$C$2,0,10*ROW('Water Data'!F27))="Census",Key!$I$111,IF(OFFSET('Water Data'!$C$2,0,10*ROW('Water Data'!F27))="Survey with microdata",Key!$I$113,IF(OFFSET('Water Data'!$C$2,0,10*ROW('Water Data'!F27))="Survey",Key!$I$110,IF(OFFSET('Water Data'!$C$2,0,10*ROW('Water Data'!F27))="Admin",Key!$I$114,IF(OFFSET('Water Data'!$C$2,0,10*ROW('Water Data'!F27))="Other",Key!$I$112,IF(OFFSET('Water Data'!$C$2,0,10*ROW('Water Data'!F27))="EMIS",Key!$I$109)))))))</f>
        <v/>
      </c>
      <c r="C33" s="297" t="str">
        <f t="shared" ca="1" si="0"/>
        <v/>
      </c>
      <c r="D33" s="298" t="e">
        <f ca="1">+IF(AND(ISTEXT(OFFSET('Water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298" t="e">
        <f ca="1">+IF(AND(ISTEXT(OFFSET('Water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298" t="e">
        <f ca="1">+IF(AND(ISTEXT(OFFSET('Water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298" t="e">
        <f ca="1">+IF(AND(ISTEXT(OFFSET('Water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298" t="e">
        <f ca="1">+IF(AND(ISTEXT(OFFSET('Water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298" t="e">
        <f ca="1">+IF(AND(ISTEXT(OFFSET('Water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298" t="e">
        <f ca="1">+IF(AND(ISTEXT(OFFSET('Water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298" t="e">
        <f ca="1">+IF(AND(ISTEXT(OFFSET('Water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298" t="e">
        <f ca="1">+IF(AND(ISTEXT(OFFSET('Water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298" t="e">
        <f ca="1">+IF(AND(ISTEXT(OFFSET('Water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298" t="e">
        <f ca="1">+IF(AND(ISTEXT(OFFSET('Water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298" t="e">
        <f ca="1">+IF(AND(ISTEXT(OFFSET('Water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298" t="e">
        <f ca="1">+IF(AND(ISTEXT(OFFSET('Water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298" t="e">
        <f ca="1">+IF(AND(ISTEXT(OFFSET('Water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298" t="e">
        <f ca="1">+IF(AND(ISTEXT(OFFSET('Water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298" t="e">
        <f ca="1">+IF(AND(ISTEXT(OFFSET('Water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298" t="e">
        <f ca="1">+IF(AND(ISTEXT(OFFSET('Water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298" t="e">
        <f ca="1">+IF(AND(ISTEXT(OFFSET('Water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299" t="e">
        <f ca="1">+IF(AND(ISTEXT(OFFSET('Sanitation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299" t="e">
        <f ca="1">+IF(AND(ISTEXT(OFFSET('Sanitation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299" t="e">
        <f ca="1">+IF(AND(ISTEXT(OFFSET('Sanitation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299" t="e">
        <f ca="1">+IF(AND(ISTEXT(OFFSET('Sanitation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299" t="e">
        <f ca="1">+IF(AND(ISTEXT(OFFSET('Sanitation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299" t="e">
        <f ca="1">+IF(AND(ISTEXT(OFFSET('Sanitation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299" t="e">
        <f ca="1">+IF(AND(ISTEXT(OFFSET('Sanitation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299" t="e">
        <f ca="1">+IF(AND(ISTEXT(OFFSET('Sanitation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299" t="e">
        <f ca="1">+IF(AND(ISTEXT(OFFSET('Sanitation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299" t="e">
        <f ca="1">+IF(AND(ISTEXT(OFFSET('Sanitation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299" t="e">
        <f ca="1">+IF(AND(ISTEXT(OFFSET('Sanitation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299" t="e">
        <f ca="1">+IF(AND(ISTEXT(OFFSET('Sanitation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299" t="e">
        <f ca="1">+IF(AND(ISTEXT(OFFSET('Sanitation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299" t="e">
        <f ca="1">+IF(AND(ISTEXT(OFFSET('Sanitation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299" t="e">
        <f ca="1">+IF(AND(ISTEXT(OFFSET('Sanitation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299" t="e">
        <f ca="1">+IF(AND(ISTEXT(OFFSET('Sanitation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299" t="e">
        <f ca="1">+IF(AND(ISTEXT(OFFSET('Sanitation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299" t="e">
        <f ca="1">+IF(AND(ISTEXT(OFFSET('Sanitation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299" t="e">
        <f ca="1">+IF(AND(ISTEXT(OFFSET('Sanitation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299" t="e">
        <f ca="1">+IF(AND(ISTEXT(OFFSET('Sanitation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299" t="e">
        <f ca="1">+IF(AND(ISTEXT(OFFSET('Sanitation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299" t="e">
        <f ca="1">+IF(AND(ISTEXT(OFFSET('Sanitation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299" t="e">
        <f ca="1">+IF(AND(ISTEXT(OFFSET('Sanitation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299" t="e">
        <f ca="1">+IF(AND(ISTEXT(OFFSET('Sanitation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299" t="e">
        <f ca="1">+IF(AND(ISTEXT(OFFSET('Sanitation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299" t="e">
        <f ca="1">+IF(AND(ISTEXT(OFFSET('Sanitation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299" t="e">
        <f ca="1">+IF(AND(ISTEXT(OFFSET('Sanitation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299" t="e">
        <f ca="1">+IF(AND(ISTEXT(OFFSET('Sanitation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299" t="e">
        <f ca="1">+IF(AND(ISTEXT(OFFSET('Sanitation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299" t="e">
        <f ca="1">+IF(AND(ISTEXT(OFFSET('Sanitation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300" t="e">
        <f ca="1">+IF(AND(ISTEXT(OFFSET('Hygiene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368" t="e">
        <f ca="1">+IF(AND(ISTEXT(OFFSET('Hygiene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300" t="e">
        <f ca="1">+IF(AND(ISTEXT(OFFSET('Hygiene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300" t="e">
        <f ca="1">+IF(AND(ISTEXT(OFFSET('Hygiene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300" t="e">
        <f ca="1">+IF(AND(ISTEXT(OFFSET('Hygiene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300" t="e">
        <f ca="1">+IF(AND(ISTEXT(OFFSET('Hygiene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300" t="e">
        <f ca="1">+IF(AND(ISTEXT(OFFSET('Hygiene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300" t="e">
        <f ca="1">+IF(AND(ISTEXT(OFFSET('Hygiene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300" t="e">
        <f ca="1">+IF(AND(ISTEXT(OFFSET('Hygiene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300" t="e">
        <f ca="1">+IF(AND(ISTEXT(OFFSET('Hygiene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300" t="e">
        <f ca="1">+IF(AND(ISTEXT(OFFSET('Hygiene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300" t="e">
        <f ca="1">+IF(AND(ISTEXT(OFFSET('Hygiene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300" t="e">
        <f ca="1">+IF(AND(ISTEXT(OFFSET('Hygiene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300" t="e">
        <f ca="1">+IF(AND(ISTEXT(OFFSET('Hygiene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300" t="e">
        <f ca="1">+IF(AND(ISTEXT(OFFSET('Hygiene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300" t="e">
        <f ca="1">+IF(AND(ISTEXT(OFFSET('Hygiene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300" t="e">
        <f ca="1">+IF(AND(ISTEXT(OFFSET('Hygiene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300" t="e">
        <f ca="1">+IF(AND(ISTEXT(OFFSET('Hygiene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S33" s="187" t="str">
        <f ca="1">+IF(OFFSET('Water Data'!$D$27,0,10*ROW('Water Data'!D27))="","",OFFSET('Water Data'!$D$27,0,10*ROW('Water Data'!D27)))</f>
        <v/>
      </c>
      <c r="BT33" s="187" t="str">
        <f ca="1">+IF(OFFSET('Water Data'!$D$28,0,10*ROW('Water Data'!D27))="","",OFFSET('Water Data'!$D$28,0,10*ROW('Water Data'!D27)))</f>
        <v/>
      </c>
      <c r="BU33" s="187" t="str">
        <f ca="1">+IF(OFFSET('Water Data'!$D$29,0,10*ROW('Water Data'!D27))="","",OFFSET('Water Data'!$D$29,0,10*ROW('Water Data'!D27)))</f>
        <v/>
      </c>
      <c r="BV33" s="187" t="str">
        <f ca="1">+IF(OFFSET('Water Data'!$E$27,0,10*ROW('Water Data'!E27))="","",OFFSET('Water Data'!$E$27,0,10*ROW('Water Data'!E27)))</f>
        <v/>
      </c>
      <c r="BW33" s="187" t="str">
        <f ca="1">+IF(OFFSET('Water Data'!$E$28,0,10*ROW('Water Data'!E27))="","",OFFSET('Water Data'!$E$28,0,10*ROW('Water Data'!E27)))</f>
        <v/>
      </c>
      <c r="BX33" s="187" t="str">
        <f ca="1">+IF(OFFSET('Water Data'!$E$29,0,10*ROW('Water Data'!E27))="","",OFFSET('Water Data'!$E$29,0,10*ROW('Water Data'!E27)))</f>
        <v/>
      </c>
      <c r="BY33" s="187" t="str">
        <f ca="1">+IF(OFFSET('Water Data'!$F$27,0,10*ROW('Water Data'!F27))="","",OFFSET('Water Data'!$F$27,0,10*ROW('Water Data'!F27)))</f>
        <v/>
      </c>
      <c r="BZ33" s="187" t="str">
        <f ca="1">+IF(OFFSET('Water Data'!$F$28,0,10*ROW('Water Data'!F27))="","",OFFSET('Water Data'!$F$28,0,10*ROW('Water Data'!F27)))</f>
        <v/>
      </c>
      <c r="CA33" s="187" t="str">
        <f ca="1">+IF(OFFSET('Water Data'!$F$29,0,10*ROW('Water Data'!F27))="","",OFFSET('Water Data'!$F$29,0,10*ROW('Water Data'!F27)))</f>
        <v/>
      </c>
      <c r="CB33" s="187" t="str">
        <f ca="1">+IF(OFFSET('Water Data'!$G$27,0,10*ROW('Water Data'!G27))="","",OFFSET('Water Data'!$G$27,0,10*ROW('Water Data'!G27)))</f>
        <v/>
      </c>
      <c r="CC33" s="187" t="str">
        <f ca="1">+IF(OFFSET('Water Data'!$G$28,0,10*ROW('Water Data'!G27))="","",OFFSET('Water Data'!$G$28,0,10*ROW('Water Data'!G27)))</f>
        <v/>
      </c>
      <c r="CD33" s="187" t="str">
        <f ca="1">+IF(OFFSET('Water Data'!$G$29,0,10*ROW('Water Data'!G27))="","",OFFSET('Water Data'!$G$29,0,10*ROW('Water Data'!G27)))</f>
        <v/>
      </c>
      <c r="CE33" s="187" t="str">
        <f ca="1">+IF(OFFSET('Water Data'!$H$27,0,10*ROW('Water Data'!H27))="","",OFFSET('Water Data'!$H$27,0,10*ROW('Water Data'!H27)))</f>
        <v/>
      </c>
      <c r="CF33" s="187" t="str">
        <f ca="1">+IF(OFFSET('Water Data'!$H$28,0,10*ROW('Water Data'!H27))="","",OFFSET('Water Data'!$H$28,0,10*ROW('Water Data'!H27)))</f>
        <v/>
      </c>
      <c r="CG33" s="187" t="str">
        <f ca="1">+IF(OFFSET('Water Data'!$H$29,0,10*ROW('Water Data'!H27))="","",OFFSET('Water Data'!$H$29,0,10*ROW('Water Data'!H27)))</f>
        <v/>
      </c>
      <c r="CH33" s="187" t="str">
        <f ca="1">+IF(OFFSET('Water Data'!$I$27,0,10*ROW('Water Data'!I27))="","",OFFSET('Water Data'!$I$27,0,10*ROW('Water Data'!I27)))</f>
        <v/>
      </c>
      <c r="CI33" s="187" t="str">
        <f ca="1">+IF(OFFSET('Water Data'!$I$28,0,10*ROW('Water Data'!I27))="","",OFFSET('Water Data'!$I$28,0,10*ROW('Water Data'!I27)))</f>
        <v/>
      </c>
      <c r="CJ33" s="187" t="str">
        <f ca="1">+IF(OFFSET('Water Data'!$I$29,0,10*ROW('Water Data'!I27))="","",OFFSET('Water Data'!$I$29,0,10*ROW('Water Data'!I27)))</f>
        <v/>
      </c>
      <c r="CK33" s="187" t="str">
        <f ca="1">+IF(OFFSET('Sanitation Data'!$D$28,0,10*ROW('Sanitation Data'!D27))="","",OFFSET('Sanitation Data'!$D$28,0,10*ROW('Sanitation Data'!D27)))</f>
        <v/>
      </c>
      <c r="CL33" s="187" t="str">
        <f ca="1">+IF(OFFSET('Sanitation Data'!$D$29,0,10*ROW('Sanitation Data'!D27))="","",OFFSET('Sanitation Data'!$D$29,0,10*ROW('Sanitation Data'!D27)))</f>
        <v/>
      </c>
      <c r="CM33" s="187" t="str">
        <f ca="1">+IF(OFFSET('Sanitation Data'!$D$30,0,10*ROW('Sanitation Data'!D27))="","",OFFSET('Sanitation Data'!$D$30,0,10*ROW('Sanitation Data'!D27)))</f>
        <v/>
      </c>
      <c r="CN33" s="187" t="str">
        <f ca="1">+IF(OFFSET('Sanitation Data'!$D$31,0,10*ROW('Sanitation Data'!D27))="","",OFFSET('Sanitation Data'!$D$31,0,10*ROW('Sanitation Data'!D27)))</f>
        <v/>
      </c>
      <c r="CO33" s="187" t="str">
        <f ca="1">+IF(OFFSET('Sanitation Data'!$D$32,0,10*ROW('Sanitation Data'!D27))="","",OFFSET('Sanitation Data'!$D$32,0,10*ROW('Sanitation Data'!D27)))</f>
        <v/>
      </c>
      <c r="CP33" s="187" t="str">
        <f ca="1">+IF(OFFSET('Sanitation Data'!$E$28,0,10*ROW('Sanitation Data'!E27))="","",OFFSET('Sanitation Data'!$E$28,0,10*ROW('Sanitation Data'!E27)))</f>
        <v/>
      </c>
      <c r="CQ33" s="187" t="str">
        <f ca="1">+IF(OFFSET('Sanitation Data'!$E$29,0,10*ROW('Sanitation Data'!E27))="","",OFFSET('Sanitation Data'!$E$29,0,10*ROW('Sanitation Data'!E27)))</f>
        <v/>
      </c>
      <c r="CR33" s="187" t="str">
        <f ca="1">+IF(OFFSET('Sanitation Data'!$E$30,0,10*ROW('Sanitation Data'!E27))="","",OFFSET('Sanitation Data'!$E$30,0,10*ROW('Sanitation Data'!E27)))</f>
        <v/>
      </c>
      <c r="CS33" s="187" t="str">
        <f ca="1">+IF(OFFSET('Sanitation Data'!$E$31,0,10*ROW('Sanitation Data'!E27))="","",OFFSET('Sanitation Data'!$E$31,0,10*ROW('Sanitation Data'!E27)))</f>
        <v/>
      </c>
      <c r="CT33" s="187" t="str">
        <f ca="1">+IF(OFFSET('Sanitation Data'!$E$32,0,10*ROW('Sanitation Data'!E27))="","",OFFSET('Sanitation Data'!$E$32,0,10*ROW('Sanitation Data'!E27)))</f>
        <v/>
      </c>
      <c r="CU33" s="187" t="str">
        <f ca="1">+IF(OFFSET('Sanitation Data'!$F$28,0,10*ROW('Sanitation Data'!F27))="","",OFFSET('Sanitation Data'!$F$28,0,10*ROW('Sanitation Data'!F27)))</f>
        <v/>
      </c>
      <c r="CV33" s="187" t="str">
        <f ca="1">+IF(OFFSET('Sanitation Data'!$F$29,0,10*ROW('Sanitation Data'!F27))="","",OFFSET('Sanitation Data'!$F$29,0,10*ROW('Sanitation Data'!F27)))</f>
        <v/>
      </c>
      <c r="CW33" s="187" t="str">
        <f ca="1">+IF(OFFSET('Sanitation Data'!$F$30,0,10*ROW('Sanitation Data'!F27))="","",OFFSET('Sanitation Data'!$F$30,0,10*ROW('Sanitation Data'!F27)))</f>
        <v/>
      </c>
      <c r="CX33" s="187" t="str">
        <f ca="1">+IF(OFFSET('Sanitation Data'!$F$31,0,10*ROW('Sanitation Data'!F27))="","",OFFSET('Sanitation Data'!$F$31,0,10*ROW('Sanitation Data'!F27)))</f>
        <v/>
      </c>
      <c r="CY33" s="187" t="str">
        <f ca="1">+IF(OFFSET('Sanitation Data'!$F$32,0,10*ROW('Sanitation Data'!F27))="","",OFFSET('Sanitation Data'!$F$32,0,10*ROW('Sanitation Data'!F27)))</f>
        <v/>
      </c>
      <c r="CZ33" s="187" t="str">
        <f ca="1">+IF(OFFSET('Sanitation Data'!$G$28,0,10*ROW('Sanitation Data'!G27))="","",OFFSET('Sanitation Data'!$G$28,0,10*ROW('Sanitation Data'!G27)))</f>
        <v/>
      </c>
      <c r="DA33" s="187" t="str">
        <f ca="1">+IF(OFFSET('Sanitation Data'!$G$29,0,10*ROW('Sanitation Data'!G27))="","",OFFSET('Sanitation Data'!$G$29,0,10*ROW('Sanitation Data'!G27)))</f>
        <v/>
      </c>
      <c r="DB33" s="187" t="str">
        <f ca="1">+IF(OFFSET('Sanitation Data'!$G$30,0,10*ROW('Sanitation Data'!G27))="","",OFFSET('Sanitation Data'!$G$30,0,10*ROW('Sanitation Data'!G27)))</f>
        <v/>
      </c>
      <c r="DC33" s="187" t="str">
        <f ca="1">+IF(OFFSET('Sanitation Data'!$G$31,0,10*ROW('Sanitation Data'!G27))="","",OFFSET('Sanitation Data'!$G$31,0,10*ROW('Sanitation Data'!G27)))</f>
        <v/>
      </c>
      <c r="DD33" s="187" t="str">
        <f ca="1">+IF(OFFSET('Sanitation Data'!$G$32,0,10*ROW('Sanitation Data'!G27))="","",OFFSET('Sanitation Data'!$G$32,0,10*ROW('Sanitation Data'!G27)))</f>
        <v/>
      </c>
      <c r="DE33" s="187" t="str">
        <f ca="1">+IF(OFFSET('Sanitation Data'!$H$28,0,10*ROW('Sanitation Data'!H27))="","",OFFSET('Sanitation Data'!$H$28,0,10*ROW('Sanitation Data'!H27)))</f>
        <v/>
      </c>
      <c r="DF33" s="187" t="str">
        <f ca="1">+IF(OFFSET('Sanitation Data'!$H$29,0,10*ROW('Sanitation Data'!H27))="","",OFFSET('Sanitation Data'!$H$29,0,10*ROW('Sanitation Data'!H27)))</f>
        <v/>
      </c>
      <c r="DG33" s="187" t="str">
        <f ca="1">+IF(OFFSET('Sanitation Data'!$H$30,0,10*ROW('Sanitation Data'!H27))="","",OFFSET('Sanitation Data'!$H$30,0,10*ROW('Sanitation Data'!H27)))</f>
        <v/>
      </c>
      <c r="DH33" s="187" t="str">
        <f ca="1">+IF(OFFSET('Sanitation Data'!$H$31,0,10*ROW('Sanitation Data'!H27))="","",OFFSET('Sanitation Data'!$H$31,0,10*ROW('Sanitation Data'!H27)))</f>
        <v/>
      </c>
      <c r="DI33" s="187" t="str">
        <f ca="1">+IF(OFFSET('Sanitation Data'!$H$32,0,10*ROW('Sanitation Data'!H27))="","",OFFSET('Sanitation Data'!$H$32,0,10*ROW('Sanitation Data'!H27)))</f>
        <v/>
      </c>
      <c r="DJ33" s="187" t="str">
        <f ca="1">+IF(OFFSET('Sanitation Data'!$I$28,0,10*ROW('Sanitation Data'!I27))="","",OFFSET('Sanitation Data'!$I$28,0,10*ROW('Sanitation Data'!I27)))</f>
        <v/>
      </c>
      <c r="DK33" s="187" t="str">
        <f ca="1">+IF(OFFSET('Sanitation Data'!$I$29,0,10*ROW('Sanitation Data'!I27))="","",OFFSET('Sanitation Data'!$I$29,0,10*ROW('Sanitation Data'!I27)))</f>
        <v/>
      </c>
      <c r="DL33" s="187" t="str">
        <f ca="1">+IF(OFFSET('Sanitation Data'!$I$30,0,10*ROW('Sanitation Data'!I27))="","",OFFSET('Sanitation Data'!$I$30,0,10*ROW('Sanitation Data'!I27)))</f>
        <v/>
      </c>
      <c r="DM33" s="187" t="str">
        <f ca="1">+IF(OFFSET('Sanitation Data'!$I$31,0,10*ROW('Sanitation Data'!I27))="","",OFFSET('Sanitation Data'!$I$31,0,10*ROW('Sanitation Data'!I27)))</f>
        <v/>
      </c>
      <c r="DN33" s="187" t="str">
        <f ca="1">+IF(OFFSET('Sanitation Data'!$I$32,0,10*ROW('Sanitation Data'!I27))="","",OFFSET('Sanitation Data'!$I$32,0,10*ROW('Sanitation Data'!I27)))</f>
        <v/>
      </c>
      <c r="DO33" s="187" t="str">
        <f ca="1">+IF(OFFSET('Hygiene Data'!$D$11,0,10*ROW('Hygiene Data'!D27))="","",OFFSET('Hygiene Data'!$D$11,0,10*ROW('Hygiene Data'!D27)))</f>
        <v/>
      </c>
      <c r="DP33" s="187" t="str">
        <f ca="1">+IF(OFFSET('Hygiene Data'!$D$12,0,10*ROW('Hygiene Data'!D27))="","",OFFSET('Hygiene Data'!$D$12,0,10*ROW('Hygiene Data'!D27)))</f>
        <v/>
      </c>
      <c r="DQ33" s="187" t="str">
        <f ca="1">+IF(OFFSET('Hygiene Data'!$D$13,0,10*ROW('Hygiene Data'!D27))="","",OFFSET('Hygiene Data'!$D$13,0,10*ROW('Hygiene Data'!D27)))</f>
        <v/>
      </c>
      <c r="DR33" s="187" t="str">
        <f ca="1">+IF(OFFSET('Hygiene Data'!$E$11,0,10*ROW('Hygiene Data'!E27))="","",OFFSET('Hygiene Data'!$E$11,0,10*ROW('Hygiene Data'!E27)))</f>
        <v/>
      </c>
      <c r="DS33" s="187" t="str">
        <f ca="1">+IF(OFFSET('Hygiene Data'!$E$12,0,10*ROW('Hygiene Data'!E27))="","",OFFSET('Hygiene Data'!$E$12,0,10*ROW('Hygiene Data'!E27)))</f>
        <v/>
      </c>
      <c r="DT33" s="187" t="str">
        <f ca="1">+IF(OFFSET('Hygiene Data'!$E$13,0,10*ROW('Hygiene Data'!E27))="","",OFFSET('Hygiene Data'!$E$13,0,10*ROW('Hygiene Data'!E27)))</f>
        <v/>
      </c>
      <c r="DU33" s="187" t="str">
        <f ca="1">+IF(OFFSET('Hygiene Data'!$F$11,0,10*ROW('Hygiene Data'!F27))="","",OFFSET('Hygiene Data'!$F$11,0,10*ROW('Hygiene Data'!F27)))</f>
        <v/>
      </c>
      <c r="DV33" s="187" t="str">
        <f ca="1">+IF(OFFSET('Hygiene Data'!$F$12,0,10*ROW('Hygiene Data'!F27))="","",OFFSET('Hygiene Data'!$F$12,0,10*ROW('Hygiene Data'!F27)))</f>
        <v/>
      </c>
      <c r="DW33" s="187" t="str">
        <f ca="1">+IF(OFFSET('Hygiene Data'!$F$13,0,10*ROW('Hygiene Data'!F27))="","",OFFSET('Hygiene Data'!$F$13,0,10*ROW('Hygiene Data'!F27)))</f>
        <v/>
      </c>
      <c r="DX33" s="187" t="str">
        <f ca="1">+IF(OFFSET('Hygiene Data'!$G$11,0,10*ROW('Hygiene Data'!G27))="","",OFFSET('Hygiene Data'!$G$11,0,10*ROW('Hygiene Data'!G27)))</f>
        <v/>
      </c>
      <c r="DY33" s="187" t="str">
        <f ca="1">+IF(OFFSET('Hygiene Data'!$G$12,0,10*ROW('Hygiene Data'!G27))="","",OFFSET('Hygiene Data'!$G$12,0,10*ROW('Hygiene Data'!G27)))</f>
        <v/>
      </c>
      <c r="DZ33" s="187" t="str">
        <f ca="1">+IF(OFFSET('Hygiene Data'!$G$13,0,10*ROW('Hygiene Data'!G27))="","",OFFSET('Hygiene Data'!$G$13,0,10*ROW('Hygiene Data'!G27)))</f>
        <v/>
      </c>
      <c r="EA33" s="187" t="str">
        <f ca="1">+IF(OFFSET('Hygiene Data'!$H$11,0,10*ROW('Hygiene Data'!H27))="","",OFFSET('Hygiene Data'!$H$11,0,10*ROW('Hygiene Data'!H27)))</f>
        <v/>
      </c>
      <c r="EB33" s="187" t="str">
        <f ca="1">+IF(OFFSET('Hygiene Data'!$H$12,0,10*ROW('Hygiene Data'!H27))="","",OFFSET('Hygiene Data'!$H$12,0,10*ROW('Hygiene Data'!H27)))</f>
        <v/>
      </c>
      <c r="EC33" s="187" t="str">
        <f ca="1">+IF(OFFSET('Hygiene Data'!$H$13,0,10*ROW('Hygiene Data'!H27))="","",OFFSET('Hygiene Data'!$H$13,0,10*ROW('Hygiene Data'!H27)))</f>
        <v/>
      </c>
      <c r="ED33" s="187" t="str">
        <f ca="1">+IF(OFFSET('Hygiene Data'!$I$11,0,10*ROW('Hygiene Data'!I27))="","",OFFSET('Hygiene Data'!$I$11,0,10*ROW('Hygiene Data'!I27)))</f>
        <v/>
      </c>
      <c r="EE33" s="187" t="str">
        <f ca="1">+IF(OFFSET('Hygiene Data'!$I$12,0,10*ROW('Hygiene Data'!I27))="","",OFFSET('Hygiene Data'!$I$12,0,10*ROW('Hygiene Data'!I27)))</f>
        <v/>
      </c>
      <c r="EF33" s="187" t="str">
        <f ca="1">+IF(OFFSET('Hygiene Data'!$I$13,0,10*ROW('Hygiene Data'!I27))="","",OFFSET('Hygiene Data'!$I$13,0,10*ROW('Hygiene Data'!I27)))</f>
        <v/>
      </c>
    </row>
    <row r="34" spans="1:136" x14ac:dyDescent="0.2">
      <c r="A34" s="270" t="str">
        <f ca="1">+IF(OFFSET('Water Data'!$B$2,0,10*ROW('Water Data'!E28))="","",OFFSET('Water Data'!$B$2,0,10*ROW('Water Data'!E28)))</f>
        <v/>
      </c>
      <c r="B34" s="270" t="str">
        <f ca="1">IF(OFFSET('Water Data'!$C$2,0,10*ROW('Water Data'!F28))="","",IF(OFFSET('Water Data'!$C$2,0,10*ROW('Water Data'!F28))="Census",Key!$I$111,IF(OFFSET('Water Data'!$C$2,0,10*ROW('Water Data'!F28))="Survey with microdata",Key!$I$113,IF(OFFSET('Water Data'!$C$2,0,10*ROW('Water Data'!F28))="Survey",Key!$I$110,IF(OFFSET('Water Data'!$C$2,0,10*ROW('Water Data'!F28))="Admin",Key!$I$114,IF(OFFSET('Water Data'!$C$2,0,10*ROW('Water Data'!F28))="Other",Key!$I$112,IF(OFFSET('Water Data'!$C$2,0,10*ROW('Water Data'!F28))="EMIS",Key!$I$109)))))))</f>
        <v/>
      </c>
      <c r="C34" s="297" t="str">
        <f t="shared" ca="1" si="0"/>
        <v/>
      </c>
      <c r="D34" s="298" t="e">
        <f ca="1">+IF(AND(ISTEXT(OFFSET('Water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298" t="e">
        <f ca="1">+IF(AND(ISTEXT(OFFSET('Water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298" t="e">
        <f ca="1">+IF(AND(ISTEXT(OFFSET('Water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298" t="e">
        <f ca="1">+IF(AND(ISTEXT(OFFSET('Water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298" t="e">
        <f ca="1">+IF(AND(ISTEXT(OFFSET('Water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298" t="e">
        <f ca="1">+IF(AND(ISTEXT(OFFSET('Water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298" t="e">
        <f ca="1">+IF(AND(ISTEXT(OFFSET('Water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298" t="e">
        <f ca="1">+IF(AND(ISTEXT(OFFSET('Water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298" t="e">
        <f ca="1">+IF(AND(ISTEXT(OFFSET('Water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298" t="e">
        <f ca="1">+IF(AND(ISTEXT(OFFSET('Water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298" t="e">
        <f ca="1">+IF(AND(ISTEXT(OFFSET('Water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298" t="e">
        <f ca="1">+IF(AND(ISTEXT(OFFSET('Water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298" t="e">
        <f ca="1">+IF(AND(ISTEXT(OFFSET('Water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298" t="e">
        <f ca="1">+IF(AND(ISTEXT(OFFSET('Water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298" t="e">
        <f ca="1">+IF(AND(ISTEXT(OFFSET('Water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298" t="e">
        <f ca="1">+IF(AND(ISTEXT(OFFSET('Water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298" t="e">
        <f ca="1">+IF(AND(ISTEXT(OFFSET('Water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298" t="e">
        <f ca="1">+IF(AND(ISTEXT(OFFSET('Water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299" t="e">
        <f ca="1">+IF(AND(ISTEXT(OFFSET('Sanitation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299" t="e">
        <f ca="1">+IF(AND(ISTEXT(OFFSET('Sanitation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299" t="e">
        <f ca="1">+IF(AND(ISTEXT(OFFSET('Sanitation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299" t="e">
        <f ca="1">+IF(AND(ISTEXT(OFFSET('Sanitation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299" t="e">
        <f ca="1">+IF(AND(ISTEXT(OFFSET('Sanitation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299" t="e">
        <f ca="1">+IF(AND(ISTEXT(OFFSET('Sanitation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299" t="e">
        <f ca="1">+IF(AND(ISTEXT(OFFSET('Sanitation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299" t="e">
        <f ca="1">+IF(AND(ISTEXT(OFFSET('Sanitation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299" t="e">
        <f ca="1">+IF(AND(ISTEXT(OFFSET('Sanitation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299" t="e">
        <f ca="1">+IF(AND(ISTEXT(OFFSET('Sanitation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299" t="e">
        <f ca="1">+IF(AND(ISTEXT(OFFSET('Sanitation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299" t="e">
        <f ca="1">+IF(AND(ISTEXT(OFFSET('Sanitation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299" t="e">
        <f ca="1">+IF(AND(ISTEXT(OFFSET('Sanitation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299" t="e">
        <f ca="1">+IF(AND(ISTEXT(OFFSET('Sanitation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299" t="e">
        <f ca="1">+IF(AND(ISTEXT(OFFSET('Sanitation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299" t="e">
        <f ca="1">+IF(AND(ISTEXT(OFFSET('Sanitation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299" t="e">
        <f ca="1">+IF(AND(ISTEXT(OFFSET('Sanitation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299" t="e">
        <f ca="1">+IF(AND(ISTEXT(OFFSET('Sanitation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299" t="e">
        <f ca="1">+IF(AND(ISTEXT(OFFSET('Sanitation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299" t="e">
        <f ca="1">+IF(AND(ISTEXT(OFFSET('Sanitation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299" t="e">
        <f ca="1">+IF(AND(ISTEXT(OFFSET('Sanitation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299" t="e">
        <f ca="1">+IF(AND(ISTEXT(OFFSET('Sanitation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299" t="e">
        <f ca="1">+IF(AND(ISTEXT(OFFSET('Sanitation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299" t="e">
        <f ca="1">+IF(AND(ISTEXT(OFFSET('Sanitation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299" t="e">
        <f ca="1">+IF(AND(ISTEXT(OFFSET('Sanitation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299" t="e">
        <f ca="1">+IF(AND(ISTEXT(OFFSET('Sanitation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299" t="e">
        <f ca="1">+IF(AND(ISTEXT(OFFSET('Sanitation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299" t="e">
        <f ca="1">+IF(AND(ISTEXT(OFFSET('Sanitation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299" t="e">
        <f ca="1">+IF(AND(ISTEXT(OFFSET('Sanitation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299" t="e">
        <f ca="1">+IF(AND(ISTEXT(OFFSET('Sanitation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300" t="e">
        <f ca="1">+IF(AND(ISTEXT(OFFSET('Hygiene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368" t="e">
        <f ca="1">+IF(AND(ISTEXT(OFFSET('Hygiene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300" t="e">
        <f ca="1">+IF(AND(ISTEXT(OFFSET('Hygiene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300" t="e">
        <f ca="1">+IF(AND(ISTEXT(OFFSET('Hygiene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300" t="e">
        <f ca="1">+IF(AND(ISTEXT(OFFSET('Hygiene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300" t="e">
        <f ca="1">+IF(AND(ISTEXT(OFFSET('Hygiene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300" t="e">
        <f ca="1">+IF(AND(ISTEXT(OFFSET('Hygiene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300" t="e">
        <f ca="1">+IF(AND(ISTEXT(OFFSET('Hygiene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300" t="e">
        <f ca="1">+IF(AND(ISTEXT(OFFSET('Hygiene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300" t="e">
        <f ca="1">+IF(AND(ISTEXT(OFFSET('Hygiene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300" t="e">
        <f ca="1">+IF(AND(ISTEXT(OFFSET('Hygiene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300" t="e">
        <f ca="1">+IF(AND(ISTEXT(OFFSET('Hygiene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300" t="e">
        <f ca="1">+IF(AND(ISTEXT(OFFSET('Hygiene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300" t="e">
        <f ca="1">+IF(AND(ISTEXT(OFFSET('Hygiene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300" t="e">
        <f ca="1">+IF(AND(ISTEXT(OFFSET('Hygiene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300" t="e">
        <f ca="1">+IF(AND(ISTEXT(OFFSET('Hygiene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300" t="e">
        <f ca="1">+IF(AND(ISTEXT(OFFSET('Hygiene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300" t="e">
        <f ca="1">+IF(AND(ISTEXT(OFFSET('Hygiene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S34" s="187" t="str">
        <f ca="1">+IF(OFFSET('Water Data'!$D$27,0,10*ROW('Water Data'!D28))="","",OFFSET('Water Data'!$D$27,0,10*ROW('Water Data'!D28)))</f>
        <v/>
      </c>
      <c r="BT34" s="187" t="str">
        <f ca="1">+IF(OFFSET('Water Data'!$D$28,0,10*ROW('Water Data'!D28))="","",OFFSET('Water Data'!$D$28,0,10*ROW('Water Data'!D28)))</f>
        <v/>
      </c>
      <c r="BU34" s="187" t="str">
        <f ca="1">+IF(OFFSET('Water Data'!$D$29,0,10*ROW('Water Data'!D28))="","",OFFSET('Water Data'!$D$29,0,10*ROW('Water Data'!D28)))</f>
        <v/>
      </c>
      <c r="BV34" s="187" t="str">
        <f ca="1">+IF(OFFSET('Water Data'!$E$27,0,10*ROW('Water Data'!E28))="","",OFFSET('Water Data'!$E$27,0,10*ROW('Water Data'!E28)))</f>
        <v/>
      </c>
      <c r="BW34" s="187" t="str">
        <f ca="1">+IF(OFFSET('Water Data'!$E$28,0,10*ROW('Water Data'!E28))="","",OFFSET('Water Data'!$E$28,0,10*ROW('Water Data'!E28)))</f>
        <v/>
      </c>
      <c r="BX34" s="187" t="str">
        <f ca="1">+IF(OFFSET('Water Data'!$E$29,0,10*ROW('Water Data'!E28))="","",OFFSET('Water Data'!$E$29,0,10*ROW('Water Data'!E28)))</f>
        <v/>
      </c>
      <c r="BY34" s="187" t="str">
        <f ca="1">+IF(OFFSET('Water Data'!$F$27,0,10*ROW('Water Data'!F28))="","",OFFSET('Water Data'!$F$27,0,10*ROW('Water Data'!F28)))</f>
        <v/>
      </c>
      <c r="BZ34" s="187" t="str">
        <f ca="1">+IF(OFFSET('Water Data'!$F$28,0,10*ROW('Water Data'!F28))="","",OFFSET('Water Data'!$F$28,0,10*ROW('Water Data'!F28)))</f>
        <v/>
      </c>
      <c r="CA34" s="187" t="str">
        <f ca="1">+IF(OFFSET('Water Data'!$F$29,0,10*ROW('Water Data'!F28))="","",OFFSET('Water Data'!$F$29,0,10*ROW('Water Data'!F28)))</f>
        <v/>
      </c>
      <c r="CB34" s="187" t="str">
        <f ca="1">+IF(OFFSET('Water Data'!$G$27,0,10*ROW('Water Data'!G28))="","",OFFSET('Water Data'!$G$27,0,10*ROW('Water Data'!G28)))</f>
        <v/>
      </c>
      <c r="CC34" s="187" t="str">
        <f ca="1">+IF(OFFSET('Water Data'!$G$28,0,10*ROW('Water Data'!G28))="","",OFFSET('Water Data'!$G$28,0,10*ROW('Water Data'!G28)))</f>
        <v/>
      </c>
      <c r="CD34" s="187" t="str">
        <f ca="1">+IF(OFFSET('Water Data'!$G$29,0,10*ROW('Water Data'!G28))="","",OFFSET('Water Data'!$G$29,0,10*ROW('Water Data'!G28)))</f>
        <v/>
      </c>
      <c r="CE34" s="187" t="str">
        <f ca="1">+IF(OFFSET('Water Data'!$H$27,0,10*ROW('Water Data'!H28))="","",OFFSET('Water Data'!$H$27,0,10*ROW('Water Data'!H28)))</f>
        <v/>
      </c>
      <c r="CF34" s="187" t="str">
        <f ca="1">+IF(OFFSET('Water Data'!$H$28,0,10*ROW('Water Data'!H28))="","",OFFSET('Water Data'!$H$28,0,10*ROW('Water Data'!H28)))</f>
        <v/>
      </c>
      <c r="CG34" s="187" t="str">
        <f ca="1">+IF(OFFSET('Water Data'!$H$29,0,10*ROW('Water Data'!H28))="","",OFFSET('Water Data'!$H$29,0,10*ROW('Water Data'!H28)))</f>
        <v/>
      </c>
      <c r="CH34" s="187" t="str">
        <f ca="1">+IF(OFFSET('Water Data'!$I$27,0,10*ROW('Water Data'!I28))="","",OFFSET('Water Data'!$I$27,0,10*ROW('Water Data'!I28)))</f>
        <v/>
      </c>
      <c r="CI34" s="187" t="str">
        <f ca="1">+IF(OFFSET('Water Data'!$I$28,0,10*ROW('Water Data'!I28))="","",OFFSET('Water Data'!$I$28,0,10*ROW('Water Data'!I28)))</f>
        <v/>
      </c>
      <c r="CJ34" s="187" t="str">
        <f ca="1">+IF(OFFSET('Water Data'!$I$29,0,10*ROW('Water Data'!I28))="","",OFFSET('Water Data'!$I$29,0,10*ROW('Water Data'!I28)))</f>
        <v/>
      </c>
      <c r="CK34" s="187" t="str">
        <f ca="1">+IF(OFFSET('Sanitation Data'!$D$28,0,10*ROW('Sanitation Data'!D28))="","",OFFSET('Sanitation Data'!$D$28,0,10*ROW('Sanitation Data'!D28)))</f>
        <v/>
      </c>
      <c r="CL34" s="187" t="str">
        <f ca="1">+IF(OFFSET('Sanitation Data'!$D$29,0,10*ROW('Sanitation Data'!D28))="","",OFFSET('Sanitation Data'!$D$29,0,10*ROW('Sanitation Data'!D28)))</f>
        <v/>
      </c>
      <c r="CM34" s="187" t="str">
        <f ca="1">+IF(OFFSET('Sanitation Data'!$D$30,0,10*ROW('Sanitation Data'!D28))="","",OFFSET('Sanitation Data'!$D$30,0,10*ROW('Sanitation Data'!D28)))</f>
        <v/>
      </c>
      <c r="CN34" s="187" t="str">
        <f ca="1">+IF(OFFSET('Sanitation Data'!$D$31,0,10*ROW('Sanitation Data'!D28))="","",OFFSET('Sanitation Data'!$D$31,0,10*ROW('Sanitation Data'!D28)))</f>
        <v/>
      </c>
      <c r="CO34" s="187" t="str">
        <f ca="1">+IF(OFFSET('Sanitation Data'!$D$32,0,10*ROW('Sanitation Data'!D28))="","",OFFSET('Sanitation Data'!$D$32,0,10*ROW('Sanitation Data'!D28)))</f>
        <v/>
      </c>
      <c r="CP34" s="187" t="str">
        <f ca="1">+IF(OFFSET('Sanitation Data'!$E$28,0,10*ROW('Sanitation Data'!E28))="","",OFFSET('Sanitation Data'!$E$28,0,10*ROW('Sanitation Data'!E28)))</f>
        <v/>
      </c>
      <c r="CQ34" s="187" t="str">
        <f ca="1">+IF(OFFSET('Sanitation Data'!$E$29,0,10*ROW('Sanitation Data'!E28))="","",OFFSET('Sanitation Data'!$E$29,0,10*ROW('Sanitation Data'!E28)))</f>
        <v/>
      </c>
      <c r="CR34" s="187" t="str">
        <f ca="1">+IF(OFFSET('Sanitation Data'!$E$30,0,10*ROW('Sanitation Data'!E28))="","",OFFSET('Sanitation Data'!$E$30,0,10*ROW('Sanitation Data'!E28)))</f>
        <v/>
      </c>
      <c r="CS34" s="187" t="str">
        <f ca="1">+IF(OFFSET('Sanitation Data'!$E$31,0,10*ROW('Sanitation Data'!E28))="","",OFFSET('Sanitation Data'!$E$31,0,10*ROW('Sanitation Data'!E28)))</f>
        <v/>
      </c>
      <c r="CT34" s="187" t="str">
        <f ca="1">+IF(OFFSET('Sanitation Data'!$E$32,0,10*ROW('Sanitation Data'!E28))="","",OFFSET('Sanitation Data'!$E$32,0,10*ROW('Sanitation Data'!E28)))</f>
        <v/>
      </c>
      <c r="CU34" s="187" t="str">
        <f ca="1">+IF(OFFSET('Sanitation Data'!$F$28,0,10*ROW('Sanitation Data'!F28))="","",OFFSET('Sanitation Data'!$F$28,0,10*ROW('Sanitation Data'!F28)))</f>
        <v/>
      </c>
      <c r="CV34" s="187" t="str">
        <f ca="1">+IF(OFFSET('Sanitation Data'!$F$29,0,10*ROW('Sanitation Data'!F28))="","",OFFSET('Sanitation Data'!$F$29,0,10*ROW('Sanitation Data'!F28)))</f>
        <v/>
      </c>
      <c r="CW34" s="187" t="str">
        <f ca="1">+IF(OFFSET('Sanitation Data'!$F$30,0,10*ROW('Sanitation Data'!F28))="","",OFFSET('Sanitation Data'!$F$30,0,10*ROW('Sanitation Data'!F28)))</f>
        <v/>
      </c>
      <c r="CX34" s="187" t="str">
        <f ca="1">+IF(OFFSET('Sanitation Data'!$F$31,0,10*ROW('Sanitation Data'!F28))="","",OFFSET('Sanitation Data'!$F$31,0,10*ROW('Sanitation Data'!F28)))</f>
        <v/>
      </c>
      <c r="CY34" s="187" t="str">
        <f ca="1">+IF(OFFSET('Sanitation Data'!$F$32,0,10*ROW('Sanitation Data'!F28))="","",OFFSET('Sanitation Data'!$F$32,0,10*ROW('Sanitation Data'!F28)))</f>
        <v/>
      </c>
      <c r="CZ34" s="187" t="str">
        <f ca="1">+IF(OFFSET('Sanitation Data'!$G$28,0,10*ROW('Sanitation Data'!G28))="","",OFFSET('Sanitation Data'!$G$28,0,10*ROW('Sanitation Data'!G28)))</f>
        <v/>
      </c>
      <c r="DA34" s="187" t="str">
        <f ca="1">+IF(OFFSET('Sanitation Data'!$G$29,0,10*ROW('Sanitation Data'!G28))="","",OFFSET('Sanitation Data'!$G$29,0,10*ROW('Sanitation Data'!G28)))</f>
        <v/>
      </c>
      <c r="DB34" s="187" t="str">
        <f ca="1">+IF(OFFSET('Sanitation Data'!$G$30,0,10*ROW('Sanitation Data'!G28))="","",OFFSET('Sanitation Data'!$G$30,0,10*ROW('Sanitation Data'!G28)))</f>
        <v/>
      </c>
      <c r="DC34" s="187" t="str">
        <f ca="1">+IF(OFFSET('Sanitation Data'!$G$31,0,10*ROW('Sanitation Data'!G28))="","",OFFSET('Sanitation Data'!$G$31,0,10*ROW('Sanitation Data'!G28)))</f>
        <v/>
      </c>
      <c r="DD34" s="187" t="str">
        <f ca="1">+IF(OFFSET('Sanitation Data'!$G$32,0,10*ROW('Sanitation Data'!G28))="","",OFFSET('Sanitation Data'!$G$32,0,10*ROW('Sanitation Data'!G28)))</f>
        <v/>
      </c>
      <c r="DE34" s="187" t="str">
        <f ca="1">+IF(OFFSET('Sanitation Data'!$H$28,0,10*ROW('Sanitation Data'!H28))="","",OFFSET('Sanitation Data'!$H$28,0,10*ROW('Sanitation Data'!H28)))</f>
        <v/>
      </c>
      <c r="DF34" s="187" t="str">
        <f ca="1">+IF(OFFSET('Sanitation Data'!$H$29,0,10*ROW('Sanitation Data'!H28))="","",OFFSET('Sanitation Data'!$H$29,0,10*ROW('Sanitation Data'!H28)))</f>
        <v/>
      </c>
      <c r="DG34" s="187" t="str">
        <f ca="1">+IF(OFFSET('Sanitation Data'!$H$30,0,10*ROW('Sanitation Data'!H28))="","",OFFSET('Sanitation Data'!$H$30,0,10*ROW('Sanitation Data'!H28)))</f>
        <v/>
      </c>
      <c r="DH34" s="187" t="str">
        <f ca="1">+IF(OFFSET('Sanitation Data'!$H$31,0,10*ROW('Sanitation Data'!H28))="","",OFFSET('Sanitation Data'!$H$31,0,10*ROW('Sanitation Data'!H28)))</f>
        <v/>
      </c>
      <c r="DI34" s="187" t="str">
        <f ca="1">+IF(OFFSET('Sanitation Data'!$H$32,0,10*ROW('Sanitation Data'!H28))="","",OFFSET('Sanitation Data'!$H$32,0,10*ROW('Sanitation Data'!H28)))</f>
        <v/>
      </c>
      <c r="DJ34" s="187" t="str">
        <f ca="1">+IF(OFFSET('Sanitation Data'!$I$28,0,10*ROW('Sanitation Data'!I28))="","",OFFSET('Sanitation Data'!$I$28,0,10*ROW('Sanitation Data'!I28)))</f>
        <v/>
      </c>
      <c r="DK34" s="187" t="str">
        <f ca="1">+IF(OFFSET('Sanitation Data'!$I$29,0,10*ROW('Sanitation Data'!I28))="","",OFFSET('Sanitation Data'!$I$29,0,10*ROW('Sanitation Data'!I28)))</f>
        <v/>
      </c>
      <c r="DL34" s="187" t="str">
        <f ca="1">+IF(OFFSET('Sanitation Data'!$I$30,0,10*ROW('Sanitation Data'!I28))="","",OFFSET('Sanitation Data'!$I$30,0,10*ROW('Sanitation Data'!I28)))</f>
        <v/>
      </c>
      <c r="DM34" s="187" t="str">
        <f ca="1">+IF(OFFSET('Sanitation Data'!$I$31,0,10*ROW('Sanitation Data'!I28))="","",OFFSET('Sanitation Data'!$I$31,0,10*ROW('Sanitation Data'!I28)))</f>
        <v/>
      </c>
      <c r="DN34" s="187" t="str">
        <f ca="1">+IF(OFFSET('Sanitation Data'!$I$32,0,10*ROW('Sanitation Data'!I28))="","",OFFSET('Sanitation Data'!$I$32,0,10*ROW('Sanitation Data'!I28)))</f>
        <v/>
      </c>
      <c r="DO34" s="187" t="str">
        <f ca="1">+IF(OFFSET('Hygiene Data'!$D$11,0,10*ROW('Hygiene Data'!D28))="","",OFFSET('Hygiene Data'!$D$11,0,10*ROW('Hygiene Data'!D28)))</f>
        <v/>
      </c>
      <c r="DP34" s="187" t="str">
        <f ca="1">+IF(OFFSET('Hygiene Data'!$D$12,0,10*ROW('Hygiene Data'!D28))="","",OFFSET('Hygiene Data'!$D$12,0,10*ROW('Hygiene Data'!D28)))</f>
        <v/>
      </c>
      <c r="DQ34" s="187" t="str">
        <f ca="1">+IF(OFFSET('Hygiene Data'!$D$13,0,10*ROW('Hygiene Data'!D28))="","",OFFSET('Hygiene Data'!$D$13,0,10*ROW('Hygiene Data'!D28)))</f>
        <v/>
      </c>
      <c r="DR34" s="187" t="str">
        <f ca="1">+IF(OFFSET('Hygiene Data'!$E$11,0,10*ROW('Hygiene Data'!E28))="","",OFFSET('Hygiene Data'!$E$11,0,10*ROW('Hygiene Data'!E28)))</f>
        <v/>
      </c>
      <c r="DS34" s="187" t="str">
        <f ca="1">+IF(OFFSET('Hygiene Data'!$E$12,0,10*ROW('Hygiene Data'!E28))="","",OFFSET('Hygiene Data'!$E$12,0,10*ROW('Hygiene Data'!E28)))</f>
        <v/>
      </c>
      <c r="DT34" s="187" t="str">
        <f ca="1">+IF(OFFSET('Hygiene Data'!$E$13,0,10*ROW('Hygiene Data'!E28))="","",OFFSET('Hygiene Data'!$E$13,0,10*ROW('Hygiene Data'!E28)))</f>
        <v/>
      </c>
      <c r="DU34" s="187" t="str">
        <f ca="1">+IF(OFFSET('Hygiene Data'!$F$11,0,10*ROW('Hygiene Data'!F28))="","",OFFSET('Hygiene Data'!$F$11,0,10*ROW('Hygiene Data'!F28)))</f>
        <v/>
      </c>
      <c r="DV34" s="187" t="str">
        <f ca="1">+IF(OFFSET('Hygiene Data'!$F$12,0,10*ROW('Hygiene Data'!F28))="","",OFFSET('Hygiene Data'!$F$12,0,10*ROW('Hygiene Data'!F28)))</f>
        <v/>
      </c>
      <c r="DW34" s="187" t="str">
        <f ca="1">+IF(OFFSET('Hygiene Data'!$F$13,0,10*ROW('Hygiene Data'!F28))="","",OFFSET('Hygiene Data'!$F$13,0,10*ROW('Hygiene Data'!F28)))</f>
        <v/>
      </c>
      <c r="DX34" s="187" t="str">
        <f ca="1">+IF(OFFSET('Hygiene Data'!$G$11,0,10*ROW('Hygiene Data'!G28))="","",OFFSET('Hygiene Data'!$G$11,0,10*ROW('Hygiene Data'!G28)))</f>
        <v/>
      </c>
      <c r="DY34" s="187" t="str">
        <f ca="1">+IF(OFFSET('Hygiene Data'!$G$12,0,10*ROW('Hygiene Data'!G28))="","",OFFSET('Hygiene Data'!$G$12,0,10*ROW('Hygiene Data'!G28)))</f>
        <v/>
      </c>
      <c r="DZ34" s="187" t="str">
        <f ca="1">+IF(OFFSET('Hygiene Data'!$G$13,0,10*ROW('Hygiene Data'!G28))="","",OFFSET('Hygiene Data'!$G$13,0,10*ROW('Hygiene Data'!G28)))</f>
        <v/>
      </c>
      <c r="EA34" s="187" t="str">
        <f ca="1">+IF(OFFSET('Hygiene Data'!$H$11,0,10*ROW('Hygiene Data'!H28))="","",OFFSET('Hygiene Data'!$H$11,0,10*ROW('Hygiene Data'!H28)))</f>
        <v/>
      </c>
      <c r="EB34" s="187" t="str">
        <f ca="1">+IF(OFFSET('Hygiene Data'!$H$12,0,10*ROW('Hygiene Data'!H28))="","",OFFSET('Hygiene Data'!$H$12,0,10*ROW('Hygiene Data'!H28)))</f>
        <v/>
      </c>
      <c r="EC34" s="187" t="str">
        <f ca="1">+IF(OFFSET('Hygiene Data'!$H$13,0,10*ROW('Hygiene Data'!H28))="","",OFFSET('Hygiene Data'!$H$13,0,10*ROW('Hygiene Data'!H28)))</f>
        <v/>
      </c>
      <c r="ED34" s="187" t="str">
        <f ca="1">+IF(OFFSET('Hygiene Data'!$I$11,0,10*ROW('Hygiene Data'!I28))="","",OFFSET('Hygiene Data'!$I$11,0,10*ROW('Hygiene Data'!I28)))</f>
        <v/>
      </c>
      <c r="EE34" s="187" t="str">
        <f ca="1">+IF(OFFSET('Hygiene Data'!$I$12,0,10*ROW('Hygiene Data'!I28))="","",OFFSET('Hygiene Data'!$I$12,0,10*ROW('Hygiene Data'!I28)))</f>
        <v/>
      </c>
      <c r="EF34" s="187" t="str">
        <f ca="1">+IF(OFFSET('Hygiene Data'!$I$13,0,10*ROW('Hygiene Data'!I28))="","",OFFSET('Hygiene Data'!$I$13,0,10*ROW('Hygiene Data'!I28)))</f>
        <v/>
      </c>
    </row>
    <row r="35" spans="1:136" x14ac:dyDescent="0.2">
      <c r="A35" s="270" t="str">
        <f ca="1">+IF(OFFSET('Water Data'!$B$2,0,10*ROW('Water Data'!E29))="","",OFFSET('Water Data'!$B$2,0,10*ROW('Water Data'!E29)))</f>
        <v/>
      </c>
      <c r="B35" s="270" t="str">
        <f ca="1">IF(OFFSET('Water Data'!$C$2,0,10*ROW('Water Data'!F29))="","",IF(OFFSET('Water Data'!$C$2,0,10*ROW('Water Data'!F29))="Census",Key!$I$111,IF(OFFSET('Water Data'!$C$2,0,10*ROW('Water Data'!F29))="Survey with microdata",Key!$I$113,IF(OFFSET('Water Data'!$C$2,0,10*ROW('Water Data'!F29))="Survey",Key!$I$110,IF(OFFSET('Water Data'!$C$2,0,10*ROW('Water Data'!F29))="Admin",Key!$I$114,IF(OFFSET('Water Data'!$C$2,0,10*ROW('Water Data'!F29))="Other",Key!$I$112,IF(OFFSET('Water Data'!$C$2,0,10*ROW('Water Data'!F29))="EMIS",Key!$I$109)))))))</f>
        <v/>
      </c>
      <c r="C35" s="297" t="str">
        <f t="shared" ca="1" si="0"/>
        <v/>
      </c>
      <c r="D35" s="298" t="e">
        <f ca="1">+IF(AND(ISTEXT(OFFSET('Water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298" t="e">
        <f ca="1">+IF(AND(ISTEXT(OFFSET('Water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298" t="e">
        <f ca="1">+IF(AND(ISTEXT(OFFSET('Water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298" t="e">
        <f ca="1">+IF(AND(ISTEXT(OFFSET('Water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298" t="e">
        <f ca="1">+IF(AND(ISTEXT(OFFSET('Water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298" t="e">
        <f ca="1">+IF(AND(ISTEXT(OFFSET('Water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298" t="e">
        <f ca="1">+IF(AND(ISTEXT(OFFSET('Water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298" t="e">
        <f ca="1">+IF(AND(ISTEXT(OFFSET('Water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298" t="e">
        <f ca="1">+IF(AND(ISTEXT(OFFSET('Water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298" t="e">
        <f ca="1">+IF(AND(ISTEXT(OFFSET('Water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298" t="e">
        <f ca="1">+IF(AND(ISTEXT(OFFSET('Water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298" t="e">
        <f ca="1">+IF(AND(ISTEXT(OFFSET('Water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298" t="e">
        <f ca="1">+IF(AND(ISTEXT(OFFSET('Water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298" t="e">
        <f ca="1">+IF(AND(ISTEXT(OFFSET('Water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298" t="e">
        <f ca="1">+IF(AND(ISTEXT(OFFSET('Water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298" t="e">
        <f ca="1">+IF(AND(ISTEXT(OFFSET('Water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298" t="e">
        <f ca="1">+IF(AND(ISTEXT(OFFSET('Water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298" t="e">
        <f ca="1">+IF(AND(ISTEXT(OFFSET('Water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299" t="e">
        <f ca="1">+IF(AND(ISTEXT(OFFSET('Sanitation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299" t="e">
        <f ca="1">+IF(AND(ISTEXT(OFFSET('Sanitation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299" t="e">
        <f ca="1">+IF(AND(ISTEXT(OFFSET('Sanitation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299" t="e">
        <f ca="1">+IF(AND(ISTEXT(OFFSET('Sanitation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299" t="e">
        <f ca="1">+IF(AND(ISTEXT(OFFSET('Sanitation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299" t="e">
        <f ca="1">+IF(AND(ISTEXT(OFFSET('Sanitation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299" t="e">
        <f ca="1">+IF(AND(ISTEXT(OFFSET('Sanitation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299" t="e">
        <f ca="1">+IF(AND(ISTEXT(OFFSET('Sanitation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299" t="e">
        <f ca="1">+IF(AND(ISTEXT(OFFSET('Sanitation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299" t="e">
        <f ca="1">+IF(AND(ISTEXT(OFFSET('Sanitation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299" t="e">
        <f ca="1">+IF(AND(ISTEXT(OFFSET('Sanitation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299" t="e">
        <f ca="1">+IF(AND(ISTEXT(OFFSET('Sanitation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299" t="e">
        <f ca="1">+IF(AND(ISTEXT(OFFSET('Sanitation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299" t="e">
        <f ca="1">+IF(AND(ISTEXT(OFFSET('Sanitation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299" t="e">
        <f ca="1">+IF(AND(ISTEXT(OFFSET('Sanitation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299" t="e">
        <f ca="1">+IF(AND(ISTEXT(OFFSET('Sanitation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299" t="e">
        <f ca="1">+IF(AND(ISTEXT(OFFSET('Sanitation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299" t="e">
        <f ca="1">+IF(AND(ISTEXT(OFFSET('Sanitation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299" t="e">
        <f ca="1">+IF(AND(ISTEXT(OFFSET('Sanitation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299" t="e">
        <f ca="1">+IF(AND(ISTEXT(OFFSET('Sanitation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299" t="e">
        <f ca="1">+IF(AND(ISTEXT(OFFSET('Sanitation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299" t="e">
        <f ca="1">+IF(AND(ISTEXT(OFFSET('Sanitation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299" t="e">
        <f ca="1">+IF(AND(ISTEXT(OFFSET('Sanitation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299" t="e">
        <f ca="1">+IF(AND(ISTEXT(OFFSET('Sanitation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299" t="e">
        <f ca="1">+IF(AND(ISTEXT(OFFSET('Sanitation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299" t="e">
        <f ca="1">+IF(AND(ISTEXT(OFFSET('Sanitation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299" t="e">
        <f ca="1">+IF(AND(ISTEXT(OFFSET('Sanitation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299" t="e">
        <f ca="1">+IF(AND(ISTEXT(OFFSET('Sanitation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299" t="e">
        <f ca="1">+IF(AND(ISTEXT(OFFSET('Sanitation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299" t="e">
        <f ca="1">+IF(AND(ISTEXT(OFFSET('Sanitation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300" t="e">
        <f ca="1">+IF(AND(ISTEXT(OFFSET('Hygiene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368" t="e">
        <f ca="1">+IF(AND(ISTEXT(OFFSET('Hygiene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300" t="e">
        <f ca="1">+IF(AND(ISTEXT(OFFSET('Hygiene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300" t="e">
        <f ca="1">+IF(AND(ISTEXT(OFFSET('Hygiene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300" t="e">
        <f ca="1">+IF(AND(ISTEXT(OFFSET('Hygiene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300" t="e">
        <f ca="1">+IF(AND(ISTEXT(OFFSET('Hygiene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300" t="e">
        <f ca="1">+IF(AND(ISTEXT(OFFSET('Hygiene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300" t="e">
        <f ca="1">+IF(AND(ISTEXT(OFFSET('Hygiene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300" t="e">
        <f ca="1">+IF(AND(ISTEXT(OFFSET('Hygiene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300" t="e">
        <f ca="1">+IF(AND(ISTEXT(OFFSET('Hygiene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300" t="e">
        <f ca="1">+IF(AND(ISTEXT(OFFSET('Hygiene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300" t="e">
        <f ca="1">+IF(AND(ISTEXT(OFFSET('Hygiene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300" t="e">
        <f ca="1">+IF(AND(ISTEXT(OFFSET('Hygiene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300" t="e">
        <f ca="1">+IF(AND(ISTEXT(OFFSET('Hygiene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300" t="e">
        <f ca="1">+IF(AND(ISTEXT(OFFSET('Hygiene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300" t="e">
        <f ca="1">+IF(AND(ISTEXT(OFFSET('Hygiene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300" t="e">
        <f ca="1">+IF(AND(ISTEXT(OFFSET('Hygiene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300" t="e">
        <f ca="1">+IF(AND(ISTEXT(OFFSET('Hygiene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S35" s="187" t="str">
        <f ca="1">+IF(OFFSET('Water Data'!$D$27,0,10*ROW('Water Data'!D29))="","",OFFSET('Water Data'!$D$27,0,10*ROW('Water Data'!D29)))</f>
        <v/>
      </c>
      <c r="BT35" s="187" t="str">
        <f ca="1">+IF(OFFSET('Water Data'!$D$28,0,10*ROW('Water Data'!D29))="","",OFFSET('Water Data'!$D$28,0,10*ROW('Water Data'!D29)))</f>
        <v/>
      </c>
      <c r="BU35" s="187" t="str">
        <f ca="1">+IF(OFFSET('Water Data'!$D$29,0,10*ROW('Water Data'!D29))="","",OFFSET('Water Data'!$D$29,0,10*ROW('Water Data'!D29)))</f>
        <v/>
      </c>
      <c r="BV35" s="187" t="str">
        <f ca="1">+IF(OFFSET('Water Data'!$E$27,0,10*ROW('Water Data'!E29))="","",OFFSET('Water Data'!$E$27,0,10*ROW('Water Data'!E29)))</f>
        <v/>
      </c>
      <c r="BW35" s="187" t="str">
        <f ca="1">+IF(OFFSET('Water Data'!$E$28,0,10*ROW('Water Data'!E29))="","",OFFSET('Water Data'!$E$28,0,10*ROW('Water Data'!E29)))</f>
        <v/>
      </c>
      <c r="BX35" s="187" t="str">
        <f ca="1">+IF(OFFSET('Water Data'!$E$29,0,10*ROW('Water Data'!E29))="","",OFFSET('Water Data'!$E$29,0,10*ROW('Water Data'!E29)))</f>
        <v/>
      </c>
      <c r="BY35" s="187" t="str">
        <f ca="1">+IF(OFFSET('Water Data'!$F$27,0,10*ROW('Water Data'!F29))="","",OFFSET('Water Data'!$F$27,0,10*ROW('Water Data'!F29)))</f>
        <v/>
      </c>
      <c r="BZ35" s="187" t="str">
        <f ca="1">+IF(OFFSET('Water Data'!$F$28,0,10*ROW('Water Data'!F29))="","",OFFSET('Water Data'!$F$28,0,10*ROW('Water Data'!F29)))</f>
        <v/>
      </c>
      <c r="CA35" s="187" t="str">
        <f ca="1">+IF(OFFSET('Water Data'!$F$29,0,10*ROW('Water Data'!F29))="","",OFFSET('Water Data'!$F$29,0,10*ROW('Water Data'!F29)))</f>
        <v/>
      </c>
      <c r="CB35" s="187" t="str">
        <f ca="1">+IF(OFFSET('Water Data'!$G$27,0,10*ROW('Water Data'!G29))="","",OFFSET('Water Data'!$G$27,0,10*ROW('Water Data'!G29)))</f>
        <v/>
      </c>
      <c r="CC35" s="187" t="str">
        <f ca="1">+IF(OFFSET('Water Data'!$G$28,0,10*ROW('Water Data'!G29))="","",OFFSET('Water Data'!$G$28,0,10*ROW('Water Data'!G29)))</f>
        <v/>
      </c>
      <c r="CD35" s="187" t="str">
        <f ca="1">+IF(OFFSET('Water Data'!$G$29,0,10*ROW('Water Data'!G29))="","",OFFSET('Water Data'!$G$29,0,10*ROW('Water Data'!G29)))</f>
        <v/>
      </c>
      <c r="CE35" s="187" t="str">
        <f ca="1">+IF(OFFSET('Water Data'!$H$27,0,10*ROW('Water Data'!H29))="","",OFFSET('Water Data'!$H$27,0,10*ROW('Water Data'!H29)))</f>
        <v/>
      </c>
      <c r="CF35" s="187" t="str">
        <f ca="1">+IF(OFFSET('Water Data'!$H$28,0,10*ROW('Water Data'!H29))="","",OFFSET('Water Data'!$H$28,0,10*ROW('Water Data'!H29)))</f>
        <v/>
      </c>
      <c r="CG35" s="187" t="str">
        <f ca="1">+IF(OFFSET('Water Data'!$H$29,0,10*ROW('Water Data'!H29))="","",OFFSET('Water Data'!$H$29,0,10*ROW('Water Data'!H29)))</f>
        <v/>
      </c>
      <c r="CH35" s="187" t="str">
        <f ca="1">+IF(OFFSET('Water Data'!$I$27,0,10*ROW('Water Data'!I29))="","",OFFSET('Water Data'!$I$27,0,10*ROW('Water Data'!I29)))</f>
        <v/>
      </c>
      <c r="CI35" s="187" t="str">
        <f ca="1">+IF(OFFSET('Water Data'!$I$28,0,10*ROW('Water Data'!I29))="","",OFFSET('Water Data'!$I$28,0,10*ROW('Water Data'!I29)))</f>
        <v/>
      </c>
      <c r="CJ35" s="187" t="str">
        <f ca="1">+IF(OFFSET('Water Data'!$I$29,0,10*ROW('Water Data'!I29))="","",OFFSET('Water Data'!$I$29,0,10*ROW('Water Data'!I29)))</f>
        <v/>
      </c>
      <c r="CK35" s="187" t="str">
        <f ca="1">+IF(OFFSET('Sanitation Data'!$D$28,0,10*ROW('Sanitation Data'!D29))="","",OFFSET('Sanitation Data'!$D$28,0,10*ROW('Sanitation Data'!D29)))</f>
        <v/>
      </c>
      <c r="CL35" s="187" t="str">
        <f ca="1">+IF(OFFSET('Sanitation Data'!$D$29,0,10*ROW('Sanitation Data'!D29))="","",OFFSET('Sanitation Data'!$D$29,0,10*ROW('Sanitation Data'!D29)))</f>
        <v/>
      </c>
      <c r="CM35" s="187" t="str">
        <f ca="1">+IF(OFFSET('Sanitation Data'!$D$30,0,10*ROW('Sanitation Data'!D29))="","",OFFSET('Sanitation Data'!$D$30,0,10*ROW('Sanitation Data'!D29)))</f>
        <v/>
      </c>
      <c r="CN35" s="187" t="str">
        <f ca="1">+IF(OFFSET('Sanitation Data'!$D$31,0,10*ROW('Sanitation Data'!D29))="","",OFFSET('Sanitation Data'!$D$31,0,10*ROW('Sanitation Data'!D29)))</f>
        <v/>
      </c>
      <c r="CO35" s="187" t="str">
        <f ca="1">+IF(OFFSET('Sanitation Data'!$D$32,0,10*ROW('Sanitation Data'!D29))="","",OFFSET('Sanitation Data'!$D$32,0,10*ROW('Sanitation Data'!D29)))</f>
        <v/>
      </c>
      <c r="CP35" s="187" t="str">
        <f ca="1">+IF(OFFSET('Sanitation Data'!$E$28,0,10*ROW('Sanitation Data'!E29))="","",OFFSET('Sanitation Data'!$E$28,0,10*ROW('Sanitation Data'!E29)))</f>
        <v/>
      </c>
      <c r="CQ35" s="187" t="str">
        <f ca="1">+IF(OFFSET('Sanitation Data'!$E$29,0,10*ROW('Sanitation Data'!E29))="","",OFFSET('Sanitation Data'!$E$29,0,10*ROW('Sanitation Data'!E29)))</f>
        <v/>
      </c>
      <c r="CR35" s="187" t="str">
        <f ca="1">+IF(OFFSET('Sanitation Data'!$E$30,0,10*ROW('Sanitation Data'!E29))="","",OFFSET('Sanitation Data'!$E$30,0,10*ROW('Sanitation Data'!E29)))</f>
        <v/>
      </c>
      <c r="CS35" s="187" t="str">
        <f ca="1">+IF(OFFSET('Sanitation Data'!$E$31,0,10*ROW('Sanitation Data'!E29))="","",OFFSET('Sanitation Data'!$E$31,0,10*ROW('Sanitation Data'!E29)))</f>
        <v/>
      </c>
      <c r="CT35" s="187" t="str">
        <f ca="1">+IF(OFFSET('Sanitation Data'!$E$32,0,10*ROW('Sanitation Data'!E29))="","",OFFSET('Sanitation Data'!$E$32,0,10*ROW('Sanitation Data'!E29)))</f>
        <v/>
      </c>
      <c r="CU35" s="187" t="str">
        <f ca="1">+IF(OFFSET('Sanitation Data'!$F$28,0,10*ROW('Sanitation Data'!F29))="","",OFFSET('Sanitation Data'!$F$28,0,10*ROW('Sanitation Data'!F29)))</f>
        <v/>
      </c>
      <c r="CV35" s="187" t="str">
        <f ca="1">+IF(OFFSET('Sanitation Data'!$F$29,0,10*ROW('Sanitation Data'!F29))="","",OFFSET('Sanitation Data'!$F$29,0,10*ROW('Sanitation Data'!F29)))</f>
        <v/>
      </c>
      <c r="CW35" s="187" t="str">
        <f ca="1">+IF(OFFSET('Sanitation Data'!$F$30,0,10*ROW('Sanitation Data'!F29))="","",OFFSET('Sanitation Data'!$F$30,0,10*ROW('Sanitation Data'!F29)))</f>
        <v/>
      </c>
      <c r="CX35" s="187" t="str">
        <f ca="1">+IF(OFFSET('Sanitation Data'!$F$31,0,10*ROW('Sanitation Data'!F29))="","",OFFSET('Sanitation Data'!$F$31,0,10*ROW('Sanitation Data'!F29)))</f>
        <v/>
      </c>
      <c r="CY35" s="187" t="str">
        <f ca="1">+IF(OFFSET('Sanitation Data'!$F$32,0,10*ROW('Sanitation Data'!F29))="","",OFFSET('Sanitation Data'!$F$32,0,10*ROW('Sanitation Data'!F29)))</f>
        <v/>
      </c>
      <c r="CZ35" s="187" t="str">
        <f ca="1">+IF(OFFSET('Sanitation Data'!$G$28,0,10*ROW('Sanitation Data'!G29))="","",OFFSET('Sanitation Data'!$G$28,0,10*ROW('Sanitation Data'!G29)))</f>
        <v/>
      </c>
      <c r="DA35" s="187" t="str">
        <f ca="1">+IF(OFFSET('Sanitation Data'!$G$29,0,10*ROW('Sanitation Data'!G29))="","",OFFSET('Sanitation Data'!$G$29,0,10*ROW('Sanitation Data'!G29)))</f>
        <v/>
      </c>
      <c r="DB35" s="187" t="str">
        <f ca="1">+IF(OFFSET('Sanitation Data'!$G$30,0,10*ROW('Sanitation Data'!G29))="","",OFFSET('Sanitation Data'!$G$30,0,10*ROW('Sanitation Data'!G29)))</f>
        <v/>
      </c>
      <c r="DC35" s="187" t="str">
        <f ca="1">+IF(OFFSET('Sanitation Data'!$G$31,0,10*ROW('Sanitation Data'!G29))="","",OFFSET('Sanitation Data'!$G$31,0,10*ROW('Sanitation Data'!G29)))</f>
        <v/>
      </c>
      <c r="DD35" s="187" t="str">
        <f ca="1">+IF(OFFSET('Sanitation Data'!$G$32,0,10*ROW('Sanitation Data'!G29))="","",OFFSET('Sanitation Data'!$G$32,0,10*ROW('Sanitation Data'!G29)))</f>
        <v/>
      </c>
      <c r="DE35" s="187" t="str">
        <f ca="1">+IF(OFFSET('Sanitation Data'!$H$28,0,10*ROW('Sanitation Data'!H29))="","",OFFSET('Sanitation Data'!$H$28,0,10*ROW('Sanitation Data'!H29)))</f>
        <v/>
      </c>
      <c r="DF35" s="187" t="str">
        <f ca="1">+IF(OFFSET('Sanitation Data'!$H$29,0,10*ROW('Sanitation Data'!H29))="","",OFFSET('Sanitation Data'!$H$29,0,10*ROW('Sanitation Data'!H29)))</f>
        <v/>
      </c>
      <c r="DG35" s="187" t="str">
        <f ca="1">+IF(OFFSET('Sanitation Data'!$H$30,0,10*ROW('Sanitation Data'!H29))="","",OFFSET('Sanitation Data'!$H$30,0,10*ROW('Sanitation Data'!H29)))</f>
        <v/>
      </c>
      <c r="DH35" s="187" t="str">
        <f ca="1">+IF(OFFSET('Sanitation Data'!$H$31,0,10*ROW('Sanitation Data'!H29))="","",OFFSET('Sanitation Data'!$H$31,0,10*ROW('Sanitation Data'!H29)))</f>
        <v/>
      </c>
      <c r="DI35" s="187" t="str">
        <f ca="1">+IF(OFFSET('Sanitation Data'!$H$32,0,10*ROW('Sanitation Data'!H29))="","",OFFSET('Sanitation Data'!$H$32,0,10*ROW('Sanitation Data'!H29)))</f>
        <v/>
      </c>
      <c r="DJ35" s="187" t="str">
        <f ca="1">+IF(OFFSET('Sanitation Data'!$I$28,0,10*ROW('Sanitation Data'!I29))="","",OFFSET('Sanitation Data'!$I$28,0,10*ROW('Sanitation Data'!I29)))</f>
        <v/>
      </c>
      <c r="DK35" s="187" t="str">
        <f ca="1">+IF(OFFSET('Sanitation Data'!$I$29,0,10*ROW('Sanitation Data'!I29))="","",OFFSET('Sanitation Data'!$I$29,0,10*ROW('Sanitation Data'!I29)))</f>
        <v/>
      </c>
      <c r="DL35" s="187" t="str">
        <f ca="1">+IF(OFFSET('Sanitation Data'!$I$30,0,10*ROW('Sanitation Data'!I29))="","",OFFSET('Sanitation Data'!$I$30,0,10*ROW('Sanitation Data'!I29)))</f>
        <v/>
      </c>
      <c r="DM35" s="187" t="str">
        <f ca="1">+IF(OFFSET('Sanitation Data'!$I$31,0,10*ROW('Sanitation Data'!I29))="","",OFFSET('Sanitation Data'!$I$31,0,10*ROW('Sanitation Data'!I29)))</f>
        <v/>
      </c>
      <c r="DN35" s="187" t="str">
        <f ca="1">+IF(OFFSET('Sanitation Data'!$I$32,0,10*ROW('Sanitation Data'!I29))="","",OFFSET('Sanitation Data'!$I$32,0,10*ROW('Sanitation Data'!I29)))</f>
        <v/>
      </c>
      <c r="DO35" s="187" t="str">
        <f ca="1">+IF(OFFSET('Hygiene Data'!$D$11,0,10*ROW('Hygiene Data'!D29))="","",OFFSET('Hygiene Data'!$D$11,0,10*ROW('Hygiene Data'!D29)))</f>
        <v/>
      </c>
      <c r="DP35" s="187" t="str">
        <f ca="1">+IF(OFFSET('Hygiene Data'!$D$12,0,10*ROW('Hygiene Data'!D29))="","",OFFSET('Hygiene Data'!$D$12,0,10*ROW('Hygiene Data'!D29)))</f>
        <v/>
      </c>
      <c r="DQ35" s="187" t="str">
        <f ca="1">+IF(OFFSET('Hygiene Data'!$D$13,0,10*ROW('Hygiene Data'!D29))="","",OFFSET('Hygiene Data'!$D$13,0,10*ROW('Hygiene Data'!D29)))</f>
        <v/>
      </c>
      <c r="DR35" s="187" t="str">
        <f ca="1">+IF(OFFSET('Hygiene Data'!$E$11,0,10*ROW('Hygiene Data'!E29))="","",OFFSET('Hygiene Data'!$E$11,0,10*ROW('Hygiene Data'!E29)))</f>
        <v/>
      </c>
      <c r="DS35" s="187" t="str">
        <f ca="1">+IF(OFFSET('Hygiene Data'!$E$12,0,10*ROW('Hygiene Data'!E29))="","",OFFSET('Hygiene Data'!$E$12,0,10*ROW('Hygiene Data'!E29)))</f>
        <v/>
      </c>
      <c r="DT35" s="187" t="str">
        <f ca="1">+IF(OFFSET('Hygiene Data'!$E$13,0,10*ROW('Hygiene Data'!E29))="","",OFFSET('Hygiene Data'!$E$13,0,10*ROW('Hygiene Data'!E29)))</f>
        <v/>
      </c>
      <c r="DU35" s="187" t="str">
        <f ca="1">+IF(OFFSET('Hygiene Data'!$F$11,0,10*ROW('Hygiene Data'!F29))="","",OFFSET('Hygiene Data'!$F$11,0,10*ROW('Hygiene Data'!F29)))</f>
        <v/>
      </c>
      <c r="DV35" s="187" t="str">
        <f ca="1">+IF(OFFSET('Hygiene Data'!$F$12,0,10*ROW('Hygiene Data'!F29))="","",OFFSET('Hygiene Data'!$F$12,0,10*ROW('Hygiene Data'!F29)))</f>
        <v/>
      </c>
      <c r="DW35" s="187" t="str">
        <f ca="1">+IF(OFFSET('Hygiene Data'!$F$13,0,10*ROW('Hygiene Data'!F29))="","",OFFSET('Hygiene Data'!$F$13,0,10*ROW('Hygiene Data'!F29)))</f>
        <v/>
      </c>
      <c r="DX35" s="187" t="str">
        <f ca="1">+IF(OFFSET('Hygiene Data'!$G$11,0,10*ROW('Hygiene Data'!G29))="","",OFFSET('Hygiene Data'!$G$11,0,10*ROW('Hygiene Data'!G29)))</f>
        <v/>
      </c>
      <c r="DY35" s="187" t="str">
        <f ca="1">+IF(OFFSET('Hygiene Data'!$G$12,0,10*ROW('Hygiene Data'!G29))="","",OFFSET('Hygiene Data'!$G$12,0,10*ROW('Hygiene Data'!G29)))</f>
        <v/>
      </c>
      <c r="DZ35" s="187" t="str">
        <f ca="1">+IF(OFFSET('Hygiene Data'!$G$13,0,10*ROW('Hygiene Data'!G29))="","",OFFSET('Hygiene Data'!$G$13,0,10*ROW('Hygiene Data'!G29)))</f>
        <v/>
      </c>
      <c r="EA35" s="187" t="str">
        <f ca="1">+IF(OFFSET('Hygiene Data'!$H$11,0,10*ROW('Hygiene Data'!H29))="","",OFFSET('Hygiene Data'!$H$11,0,10*ROW('Hygiene Data'!H29)))</f>
        <v/>
      </c>
      <c r="EB35" s="187" t="str">
        <f ca="1">+IF(OFFSET('Hygiene Data'!$H$12,0,10*ROW('Hygiene Data'!H29))="","",OFFSET('Hygiene Data'!$H$12,0,10*ROW('Hygiene Data'!H29)))</f>
        <v/>
      </c>
      <c r="EC35" s="187" t="str">
        <f ca="1">+IF(OFFSET('Hygiene Data'!$H$13,0,10*ROW('Hygiene Data'!H29))="","",OFFSET('Hygiene Data'!$H$13,0,10*ROW('Hygiene Data'!H29)))</f>
        <v/>
      </c>
      <c r="ED35" s="187" t="str">
        <f ca="1">+IF(OFFSET('Hygiene Data'!$I$11,0,10*ROW('Hygiene Data'!I29))="","",OFFSET('Hygiene Data'!$I$11,0,10*ROW('Hygiene Data'!I29)))</f>
        <v/>
      </c>
      <c r="EE35" s="187" t="str">
        <f ca="1">+IF(OFFSET('Hygiene Data'!$I$12,0,10*ROW('Hygiene Data'!I29))="","",OFFSET('Hygiene Data'!$I$12,0,10*ROW('Hygiene Data'!I29)))</f>
        <v/>
      </c>
      <c r="EF35" s="187" t="str">
        <f ca="1">+IF(OFFSET('Hygiene Data'!$I$13,0,10*ROW('Hygiene Data'!I29))="","",OFFSET('Hygiene Data'!$I$13,0,10*ROW('Hygiene Data'!I29)))</f>
        <v/>
      </c>
    </row>
    <row r="36" spans="1:136" x14ac:dyDescent="0.2">
      <c r="A36" s="270" t="str">
        <f ca="1">+IF(OFFSET('Water Data'!$B$2,0,10*ROW('Water Data'!E30))="","",OFFSET('Water Data'!$B$2,0,10*ROW('Water Data'!E30)))</f>
        <v/>
      </c>
      <c r="B36" s="270" t="str">
        <f ca="1">IF(OFFSET('Water Data'!$C$2,0,10*ROW('Water Data'!F30))="","",IF(OFFSET('Water Data'!$C$2,0,10*ROW('Water Data'!F30))="Census",Key!$I$111,IF(OFFSET('Water Data'!$C$2,0,10*ROW('Water Data'!F30))="Survey with microdata",Key!$I$113,IF(OFFSET('Water Data'!$C$2,0,10*ROW('Water Data'!F30))="Survey",Key!$I$110,IF(OFFSET('Water Data'!$C$2,0,10*ROW('Water Data'!F30))="Admin",Key!$I$114,IF(OFFSET('Water Data'!$C$2,0,10*ROW('Water Data'!F30))="Other",Key!$I$112,IF(OFFSET('Water Data'!$C$2,0,10*ROW('Water Data'!F30))="EMIS",Key!$I$109)))))))</f>
        <v/>
      </c>
      <c r="C36" s="297" t="str">
        <f t="shared" ca="1" si="0"/>
        <v/>
      </c>
      <c r="D36" s="298" t="e">
        <f ca="1">+IF(AND(ISTEXT(OFFSET('Water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298" t="e">
        <f ca="1">+IF(AND(ISTEXT(OFFSET('Water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298" t="e">
        <f ca="1">+IF(AND(ISTEXT(OFFSET('Water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298" t="e">
        <f ca="1">+IF(AND(ISTEXT(OFFSET('Water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298" t="e">
        <f ca="1">+IF(AND(ISTEXT(OFFSET('Water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298" t="e">
        <f ca="1">+IF(AND(ISTEXT(OFFSET('Water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298" t="e">
        <f ca="1">+IF(AND(ISTEXT(OFFSET('Water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298" t="e">
        <f ca="1">+IF(AND(ISTEXT(OFFSET('Water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298" t="e">
        <f ca="1">+IF(AND(ISTEXT(OFFSET('Water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298" t="e">
        <f ca="1">+IF(AND(ISTEXT(OFFSET('Water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298" t="e">
        <f ca="1">+IF(AND(ISTEXT(OFFSET('Water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298" t="e">
        <f ca="1">+IF(AND(ISTEXT(OFFSET('Water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298" t="e">
        <f ca="1">+IF(AND(ISTEXT(OFFSET('Water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298" t="e">
        <f ca="1">+IF(AND(ISTEXT(OFFSET('Water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298" t="e">
        <f ca="1">+IF(AND(ISTEXT(OFFSET('Water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298" t="e">
        <f ca="1">+IF(AND(ISTEXT(OFFSET('Water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298" t="e">
        <f ca="1">+IF(AND(ISTEXT(OFFSET('Water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298" t="e">
        <f ca="1">+IF(AND(ISTEXT(OFFSET('Water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299" t="e">
        <f ca="1">+IF(AND(ISTEXT(OFFSET('Sanitation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299" t="e">
        <f ca="1">+IF(AND(ISTEXT(OFFSET('Sanitation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299" t="e">
        <f ca="1">+IF(AND(ISTEXT(OFFSET('Sanitation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299" t="e">
        <f ca="1">+IF(AND(ISTEXT(OFFSET('Sanitation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299" t="e">
        <f ca="1">+IF(AND(ISTEXT(OFFSET('Sanitation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299" t="e">
        <f ca="1">+IF(AND(ISTEXT(OFFSET('Sanitation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299" t="e">
        <f ca="1">+IF(AND(ISTEXT(OFFSET('Sanitation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299" t="e">
        <f ca="1">+IF(AND(ISTEXT(OFFSET('Sanitation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299" t="e">
        <f ca="1">+IF(AND(ISTEXT(OFFSET('Sanitation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299" t="e">
        <f ca="1">+IF(AND(ISTEXT(OFFSET('Sanitation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299" t="e">
        <f ca="1">+IF(AND(ISTEXT(OFFSET('Sanitation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299" t="e">
        <f ca="1">+IF(AND(ISTEXT(OFFSET('Sanitation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299" t="e">
        <f ca="1">+IF(AND(ISTEXT(OFFSET('Sanitation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299" t="e">
        <f ca="1">+IF(AND(ISTEXT(OFFSET('Sanitation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299" t="e">
        <f ca="1">+IF(AND(ISTEXT(OFFSET('Sanitation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299" t="e">
        <f ca="1">+IF(AND(ISTEXT(OFFSET('Sanitation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299" t="e">
        <f ca="1">+IF(AND(ISTEXT(OFFSET('Sanitation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299" t="e">
        <f ca="1">+IF(AND(ISTEXT(OFFSET('Sanitation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299" t="e">
        <f ca="1">+IF(AND(ISTEXT(OFFSET('Sanitation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299" t="e">
        <f ca="1">+IF(AND(ISTEXT(OFFSET('Sanitation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299" t="e">
        <f ca="1">+IF(AND(ISTEXT(OFFSET('Sanitation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299" t="e">
        <f ca="1">+IF(AND(ISTEXT(OFFSET('Sanitation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299" t="e">
        <f ca="1">+IF(AND(ISTEXT(OFFSET('Sanitation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299" t="e">
        <f ca="1">+IF(AND(ISTEXT(OFFSET('Sanitation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299" t="e">
        <f ca="1">+IF(AND(ISTEXT(OFFSET('Sanitation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299" t="e">
        <f ca="1">+IF(AND(ISTEXT(OFFSET('Sanitation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299" t="e">
        <f ca="1">+IF(AND(ISTEXT(OFFSET('Sanitation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299" t="e">
        <f ca="1">+IF(AND(ISTEXT(OFFSET('Sanitation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299" t="e">
        <f ca="1">+IF(AND(ISTEXT(OFFSET('Sanitation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299" t="e">
        <f ca="1">+IF(AND(ISTEXT(OFFSET('Sanitation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300" t="e">
        <f ca="1">+IF(AND(ISTEXT(OFFSET('Hygiene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368" t="e">
        <f ca="1">+IF(AND(ISTEXT(OFFSET('Hygiene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300" t="e">
        <f ca="1">+IF(AND(ISTEXT(OFFSET('Hygiene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300" t="e">
        <f ca="1">+IF(AND(ISTEXT(OFFSET('Hygiene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300" t="e">
        <f ca="1">+IF(AND(ISTEXT(OFFSET('Hygiene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300" t="e">
        <f ca="1">+IF(AND(ISTEXT(OFFSET('Hygiene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300" t="e">
        <f ca="1">+IF(AND(ISTEXT(OFFSET('Hygiene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300" t="e">
        <f ca="1">+IF(AND(ISTEXT(OFFSET('Hygiene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300" t="e">
        <f ca="1">+IF(AND(ISTEXT(OFFSET('Hygiene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300" t="e">
        <f ca="1">+IF(AND(ISTEXT(OFFSET('Hygiene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300" t="e">
        <f ca="1">+IF(AND(ISTEXT(OFFSET('Hygiene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300" t="e">
        <f ca="1">+IF(AND(ISTEXT(OFFSET('Hygiene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300" t="e">
        <f ca="1">+IF(AND(ISTEXT(OFFSET('Hygiene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300" t="e">
        <f ca="1">+IF(AND(ISTEXT(OFFSET('Hygiene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300" t="e">
        <f ca="1">+IF(AND(ISTEXT(OFFSET('Hygiene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300" t="e">
        <f ca="1">+IF(AND(ISTEXT(OFFSET('Hygiene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300" t="e">
        <f ca="1">+IF(AND(ISTEXT(OFFSET('Hygiene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300" t="e">
        <f ca="1">+IF(AND(ISTEXT(OFFSET('Hygiene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S36" s="187" t="str">
        <f ca="1">+IF(OFFSET('Water Data'!$D$27,0,10*ROW('Water Data'!D30))="","",OFFSET('Water Data'!$D$27,0,10*ROW('Water Data'!D30)))</f>
        <v/>
      </c>
      <c r="BT36" s="187" t="str">
        <f ca="1">+IF(OFFSET('Water Data'!$D$28,0,10*ROW('Water Data'!D30))="","",OFFSET('Water Data'!$D$28,0,10*ROW('Water Data'!D30)))</f>
        <v/>
      </c>
      <c r="BU36" s="187" t="str">
        <f ca="1">+IF(OFFSET('Water Data'!$D$29,0,10*ROW('Water Data'!D30))="","",OFFSET('Water Data'!$D$29,0,10*ROW('Water Data'!D30)))</f>
        <v/>
      </c>
      <c r="BV36" s="187" t="str">
        <f ca="1">+IF(OFFSET('Water Data'!$E$27,0,10*ROW('Water Data'!E30))="","",OFFSET('Water Data'!$E$27,0,10*ROW('Water Data'!E30)))</f>
        <v/>
      </c>
      <c r="BW36" s="187" t="str">
        <f ca="1">+IF(OFFSET('Water Data'!$E$28,0,10*ROW('Water Data'!E30))="","",OFFSET('Water Data'!$E$28,0,10*ROW('Water Data'!E30)))</f>
        <v/>
      </c>
      <c r="BX36" s="187" t="str">
        <f ca="1">+IF(OFFSET('Water Data'!$E$29,0,10*ROW('Water Data'!E30))="","",OFFSET('Water Data'!$E$29,0,10*ROW('Water Data'!E30)))</f>
        <v/>
      </c>
      <c r="BY36" s="187" t="str">
        <f ca="1">+IF(OFFSET('Water Data'!$F$27,0,10*ROW('Water Data'!F30))="","",OFFSET('Water Data'!$F$27,0,10*ROW('Water Data'!F30)))</f>
        <v/>
      </c>
      <c r="BZ36" s="187" t="str">
        <f ca="1">+IF(OFFSET('Water Data'!$F$28,0,10*ROW('Water Data'!F30))="","",OFFSET('Water Data'!$F$28,0,10*ROW('Water Data'!F30)))</f>
        <v/>
      </c>
      <c r="CA36" s="187" t="str">
        <f ca="1">+IF(OFFSET('Water Data'!$F$29,0,10*ROW('Water Data'!F30))="","",OFFSET('Water Data'!$F$29,0,10*ROW('Water Data'!F30)))</f>
        <v/>
      </c>
      <c r="CB36" s="187" t="str">
        <f ca="1">+IF(OFFSET('Water Data'!$G$27,0,10*ROW('Water Data'!G30))="","",OFFSET('Water Data'!$G$27,0,10*ROW('Water Data'!G30)))</f>
        <v/>
      </c>
      <c r="CC36" s="187" t="str">
        <f ca="1">+IF(OFFSET('Water Data'!$G$28,0,10*ROW('Water Data'!G30))="","",OFFSET('Water Data'!$G$28,0,10*ROW('Water Data'!G30)))</f>
        <v/>
      </c>
      <c r="CD36" s="187" t="str">
        <f ca="1">+IF(OFFSET('Water Data'!$G$29,0,10*ROW('Water Data'!G30))="","",OFFSET('Water Data'!$G$29,0,10*ROW('Water Data'!G30)))</f>
        <v/>
      </c>
      <c r="CE36" s="187" t="str">
        <f ca="1">+IF(OFFSET('Water Data'!$H$27,0,10*ROW('Water Data'!H30))="","",OFFSET('Water Data'!$H$27,0,10*ROW('Water Data'!H30)))</f>
        <v/>
      </c>
      <c r="CF36" s="187" t="str">
        <f ca="1">+IF(OFFSET('Water Data'!$H$28,0,10*ROW('Water Data'!H30))="","",OFFSET('Water Data'!$H$28,0,10*ROW('Water Data'!H30)))</f>
        <v/>
      </c>
      <c r="CG36" s="187" t="str">
        <f ca="1">+IF(OFFSET('Water Data'!$H$29,0,10*ROW('Water Data'!H30))="","",OFFSET('Water Data'!$H$29,0,10*ROW('Water Data'!H30)))</f>
        <v/>
      </c>
      <c r="CH36" s="187" t="str">
        <f ca="1">+IF(OFFSET('Water Data'!$I$27,0,10*ROW('Water Data'!I30))="","",OFFSET('Water Data'!$I$27,0,10*ROW('Water Data'!I30)))</f>
        <v/>
      </c>
      <c r="CI36" s="187" t="str">
        <f ca="1">+IF(OFFSET('Water Data'!$I$28,0,10*ROW('Water Data'!I30))="","",OFFSET('Water Data'!$I$28,0,10*ROW('Water Data'!I30)))</f>
        <v/>
      </c>
      <c r="CJ36" s="187" t="str">
        <f ca="1">+IF(OFFSET('Water Data'!$I$29,0,10*ROW('Water Data'!I30))="","",OFFSET('Water Data'!$I$29,0,10*ROW('Water Data'!I30)))</f>
        <v/>
      </c>
      <c r="CK36" s="187" t="str">
        <f ca="1">+IF(OFFSET('Sanitation Data'!$D$28,0,10*ROW('Sanitation Data'!D30))="","",OFFSET('Sanitation Data'!$D$28,0,10*ROW('Sanitation Data'!D30)))</f>
        <v/>
      </c>
      <c r="CL36" s="187" t="str">
        <f ca="1">+IF(OFFSET('Sanitation Data'!$D$29,0,10*ROW('Sanitation Data'!D30))="","",OFFSET('Sanitation Data'!$D$29,0,10*ROW('Sanitation Data'!D30)))</f>
        <v/>
      </c>
      <c r="CM36" s="187" t="str">
        <f ca="1">+IF(OFFSET('Sanitation Data'!$D$30,0,10*ROW('Sanitation Data'!D30))="","",OFFSET('Sanitation Data'!$D$30,0,10*ROW('Sanitation Data'!D30)))</f>
        <v/>
      </c>
      <c r="CN36" s="187" t="str">
        <f ca="1">+IF(OFFSET('Sanitation Data'!$D$31,0,10*ROW('Sanitation Data'!D30))="","",OFFSET('Sanitation Data'!$D$31,0,10*ROW('Sanitation Data'!D30)))</f>
        <v/>
      </c>
      <c r="CO36" s="187" t="str">
        <f ca="1">+IF(OFFSET('Sanitation Data'!$D$32,0,10*ROW('Sanitation Data'!D30))="","",OFFSET('Sanitation Data'!$D$32,0,10*ROW('Sanitation Data'!D30)))</f>
        <v/>
      </c>
      <c r="CP36" s="187" t="str">
        <f ca="1">+IF(OFFSET('Sanitation Data'!$E$28,0,10*ROW('Sanitation Data'!E30))="","",OFFSET('Sanitation Data'!$E$28,0,10*ROW('Sanitation Data'!E30)))</f>
        <v/>
      </c>
      <c r="CQ36" s="187" t="str">
        <f ca="1">+IF(OFFSET('Sanitation Data'!$E$29,0,10*ROW('Sanitation Data'!E30))="","",OFFSET('Sanitation Data'!$E$29,0,10*ROW('Sanitation Data'!E30)))</f>
        <v/>
      </c>
      <c r="CR36" s="187" t="str">
        <f ca="1">+IF(OFFSET('Sanitation Data'!$E$30,0,10*ROW('Sanitation Data'!E30))="","",OFFSET('Sanitation Data'!$E$30,0,10*ROW('Sanitation Data'!E30)))</f>
        <v/>
      </c>
      <c r="CS36" s="187" t="str">
        <f ca="1">+IF(OFFSET('Sanitation Data'!$E$31,0,10*ROW('Sanitation Data'!E30))="","",OFFSET('Sanitation Data'!$E$31,0,10*ROW('Sanitation Data'!E30)))</f>
        <v/>
      </c>
      <c r="CT36" s="187" t="str">
        <f ca="1">+IF(OFFSET('Sanitation Data'!$E$32,0,10*ROW('Sanitation Data'!E30))="","",OFFSET('Sanitation Data'!$E$32,0,10*ROW('Sanitation Data'!E30)))</f>
        <v/>
      </c>
      <c r="CU36" s="187" t="str">
        <f ca="1">+IF(OFFSET('Sanitation Data'!$F$28,0,10*ROW('Sanitation Data'!F30))="","",OFFSET('Sanitation Data'!$F$28,0,10*ROW('Sanitation Data'!F30)))</f>
        <v/>
      </c>
      <c r="CV36" s="187" t="str">
        <f ca="1">+IF(OFFSET('Sanitation Data'!$F$29,0,10*ROW('Sanitation Data'!F30))="","",OFFSET('Sanitation Data'!$F$29,0,10*ROW('Sanitation Data'!F30)))</f>
        <v/>
      </c>
      <c r="CW36" s="187" t="str">
        <f ca="1">+IF(OFFSET('Sanitation Data'!$F$30,0,10*ROW('Sanitation Data'!F30))="","",OFFSET('Sanitation Data'!$F$30,0,10*ROW('Sanitation Data'!F30)))</f>
        <v/>
      </c>
      <c r="CX36" s="187" t="str">
        <f ca="1">+IF(OFFSET('Sanitation Data'!$F$31,0,10*ROW('Sanitation Data'!F30))="","",OFFSET('Sanitation Data'!$F$31,0,10*ROW('Sanitation Data'!F30)))</f>
        <v/>
      </c>
      <c r="CY36" s="187" t="str">
        <f ca="1">+IF(OFFSET('Sanitation Data'!$F$32,0,10*ROW('Sanitation Data'!F30))="","",OFFSET('Sanitation Data'!$F$32,0,10*ROW('Sanitation Data'!F30)))</f>
        <v/>
      </c>
      <c r="CZ36" s="187" t="str">
        <f ca="1">+IF(OFFSET('Sanitation Data'!$G$28,0,10*ROW('Sanitation Data'!G30))="","",OFFSET('Sanitation Data'!$G$28,0,10*ROW('Sanitation Data'!G30)))</f>
        <v/>
      </c>
      <c r="DA36" s="187" t="str">
        <f ca="1">+IF(OFFSET('Sanitation Data'!$G$29,0,10*ROW('Sanitation Data'!G30))="","",OFFSET('Sanitation Data'!$G$29,0,10*ROW('Sanitation Data'!G30)))</f>
        <v/>
      </c>
      <c r="DB36" s="187" t="str">
        <f ca="1">+IF(OFFSET('Sanitation Data'!$G$30,0,10*ROW('Sanitation Data'!G30))="","",OFFSET('Sanitation Data'!$G$30,0,10*ROW('Sanitation Data'!G30)))</f>
        <v/>
      </c>
      <c r="DC36" s="187" t="str">
        <f ca="1">+IF(OFFSET('Sanitation Data'!$G$31,0,10*ROW('Sanitation Data'!G30))="","",OFFSET('Sanitation Data'!$G$31,0,10*ROW('Sanitation Data'!G30)))</f>
        <v/>
      </c>
      <c r="DD36" s="187" t="str">
        <f ca="1">+IF(OFFSET('Sanitation Data'!$G$32,0,10*ROW('Sanitation Data'!G30))="","",OFFSET('Sanitation Data'!$G$32,0,10*ROW('Sanitation Data'!G30)))</f>
        <v/>
      </c>
      <c r="DE36" s="187" t="str">
        <f ca="1">+IF(OFFSET('Sanitation Data'!$H$28,0,10*ROW('Sanitation Data'!H30))="","",OFFSET('Sanitation Data'!$H$28,0,10*ROW('Sanitation Data'!H30)))</f>
        <v/>
      </c>
      <c r="DF36" s="187" t="str">
        <f ca="1">+IF(OFFSET('Sanitation Data'!$H$29,0,10*ROW('Sanitation Data'!H30))="","",OFFSET('Sanitation Data'!$H$29,0,10*ROW('Sanitation Data'!H30)))</f>
        <v/>
      </c>
      <c r="DG36" s="187" t="str">
        <f ca="1">+IF(OFFSET('Sanitation Data'!$H$30,0,10*ROW('Sanitation Data'!H30))="","",OFFSET('Sanitation Data'!$H$30,0,10*ROW('Sanitation Data'!H30)))</f>
        <v/>
      </c>
      <c r="DH36" s="187" t="str">
        <f ca="1">+IF(OFFSET('Sanitation Data'!$H$31,0,10*ROW('Sanitation Data'!H30))="","",OFFSET('Sanitation Data'!$H$31,0,10*ROW('Sanitation Data'!H30)))</f>
        <v/>
      </c>
      <c r="DI36" s="187" t="str">
        <f ca="1">+IF(OFFSET('Sanitation Data'!$H$32,0,10*ROW('Sanitation Data'!H30))="","",OFFSET('Sanitation Data'!$H$32,0,10*ROW('Sanitation Data'!H30)))</f>
        <v/>
      </c>
      <c r="DJ36" s="187" t="str">
        <f ca="1">+IF(OFFSET('Sanitation Data'!$I$28,0,10*ROW('Sanitation Data'!I30))="","",OFFSET('Sanitation Data'!$I$28,0,10*ROW('Sanitation Data'!I30)))</f>
        <v/>
      </c>
      <c r="DK36" s="187" t="str">
        <f ca="1">+IF(OFFSET('Sanitation Data'!$I$29,0,10*ROW('Sanitation Data'!I30))="","",OFFSET('Sanitation Data'!$I$29,0,10*ROW('Sanitation Data'!I30)))</f>
        <v/>
      </c>
      <c r="DL36" s="187" t="str">
        <f ca="1">+IF(OFFSET('Sanitation Data'!$I$30,0,10*ROW('Sanitation Data'!I30))="","",OFFSET('Sanitation Data'!$I$30,0,10*ROW('Sanitation Data'!I30)))</f>
        <v/>
      </c>
      <c r="DM36" s="187" t="str">
        <f ca="1">+IF(OFFSET('Sanitation Data'!$I$31,0,10*ROW('Sanitation Data'!I30))="","",OFFSET('Sanitation Data'!$I$31,0,10*ROW('Sanitation Data'!I30)))</f>
        <v/>
      </c>
      <c r="DN36" s="187" t="str">
        <f ca="1">+IF(OFFSET('Sanitation Data'!$I$32,0,10*ROW('Sanitation Data'!I30))="","",OFFSET('Sanitation Data'!$I$32,0,10*ROW('Sanitation Data'!I30)))</f>
        <v/>
      </c>
      <c r="DO36" s="187" t="str">
        <f ca="1">+IF(OFFSET('Hygiene Data'!$D$11,0,10*ROW('Hygiene Data'!D30))="","",OFFSET('Hygiene Data'!$D$11,0,10*ROW('Hygiene Data'!D30)))</f>
        <v/>
      </c>
      <c r="DP36" s="187" t="str">
        <f ca="1">+IF(OFFSET('Hygiene Data'!$D$12,0,10*ROW('Hygiene Data'!D30))="","",OFFSET('Hygiene Data'!$D$12,0,10*ROW('Hygiene Data'!D30)))</f>
        <v/>
      </c>
      <c r="DQ36" s="187" t="str">
        <f ca="1">+IF(OFFSET('Hygiene Data'!$D$13,0,10*ROW('Hygiene Data'!D30))="","",OFFSET('Hygiene Data'!$D$13,0,10*ROW('Hygiene Data'!D30)))</f>
        <v/>
      </c>
      <c r="DR36" s="187" t="str">
        <f ca="1">+IF(OFFSET('Hygiene Data'!$E$11,0,10*ROW('Hygiene Data'!E30))="","",OFFSET('Hygiene Data'!$E$11,0,10*ROW('Hygiene Data'!E30)))</f>
        <v/>
      </c>
      <c r="DS36" s="187" t="str">
        <f ca="1">+IF(OFFSET('Hygiene Data'!$E$12,0,10*ROW('Hygiene Data'!E30))="","",OFFSET('Hygiene Data'!$E$12,0,10*ROW('Hygiene Data'!E30)))</f>
        <v/>
      </c>
      <c r="DT36" s="187" t="str">
        <f ca="1">+IF(OFFSET('Hygiene Data'!$E$13,0,10*ROW('Hygiene Data'!E30))="","",OFFSET('Hygiene Data'!$E$13,0,10*ROW('Hygiene Data'!E30)))</f>
        <v/>
      </c>
      <c r="DU36" s="187" t="str">
        <f ca="1">+IF(OFFSET('Hygiene Data'!$F$11,0,10*ROW('Hygiene Data'!F30))="","",OFFSET('Hygiene Data'!$F$11,0,10*ROW('Hygiene Data'!F30)))</f>
        <v/>
      </c>
      <c r="DV36" s="187" t="str">
        <f ca="1">+IF(OFFSET('Hygiene Data'!$F$12,0,10*ROW('Hygiene Data'!F30))="","",OFFSET('Hygiene Data'!$F$12,0,10*ROW('Hygiene Data'!F30)))</f>
        <v/>
      </c>
      <c r="DW36" s="187" t="str">
        <f ca="1">+IF(OFFSET('Hygiene Data'!$F$13,0,10*ROW('Hygiene Data'!F30))="","",OFFSET('Hygiene Data'!$F$13,0,10*ROW('Hygiene Data'!F30)))</f>
        <v/>
      </c>
      <c r="DX36" s="187" t="str">
        <f ca="1">+IF(OFFSET('Hygiene Data'!$G$11,0,10*ROW('Hygiene Data'!G30))="","",OFFSET('Hygiene Data'!$G$11,0,10*ROW('Hygiene Data'!G30)))</f>
        <v/>
      </c>
      <c r="DY36" s="187" t="str">
        <f ca="1">+IF(OFFSET('Hygiene Data'!$G$12,0,10*ROW('Hygiene Data'!G30))="","",OFFSET('Hygiene Data'!$G$12,0,10*ROW('Hygiene Data'!G30)))</f>
        <v/>
      </c>
      <c r="DZ36" s="187" t="str">
        <f ca="1">+IF(OFFSET('Hygiene Data'!$G$13,0,10*ROW('Hygiene Data'!G30))="","",OFFSET('Hygiene Data'!$G$13,0,10*ROW('Hygiene Data'!G30)))</f>
        <v/>
      </c>
      <c r="EA36" s="187" t="str">
        <f ca="1">+IF(OFFSET('Hygiene Data'!$H$11,0,10*ROW('Hygiene Data'!H30))="","",OFFSET('Hygiene Data'!$H$11,0,10*ROW('Hygiene Data'!H30)))</f>
        <v/>
      </c>
      <c r="EB36" s="187" t="str">
        <f ca="1">+IF(OFFSET('Hygiene Data'!$H$12,0,10*ROW('Hygiene Data'!H30))="","",OFFSET('Hygiene Data'!$H$12,0,10*ROW('Hygiene Data'!H30)))</f>
        <v/>
      </c>
      <c r="EC36" s="187" t="str">
        <f ca="1">+IF(OFFSET('Hygiene Data'!$H$13,0,10*ROW('Hygiene Data'!H30))="","",OFFSET('Hygiene Data'!$H$13,0,10*ROW('Hygiene Data'!H30)))</f>
        <v/>
      </c>
      <c r="ED36" s="187" t="str">
        <f ca="1">+IF(OFFSET('Hygiene Data'!$I$11,0,10*ROW('Hygiene Data'!I30))="","",OFFSET('Hygiene Data'!$I$11,0,10*ROW('Hygiene Data'!I30)))</f>
        <v/>
      </c>
      <c r="EE36" s="187" t="str">
        <f ca="1">+IF(OFFSET('Hygiene Data'!$I$12,0,10*ROW('Hygiene Data'!I30))="","",OFFSET('Hygiene Data'!$I$12,0,10*ROW('Hygiene Data'!I30)))</f>
        <v/>
      </c>
      <c r="EF36" s="187" t="str">
        <f ca="1">+IF(OFFSET('Hygiene Data'!$I$13,0,10*ROW('Hygiene Data'!I30))="","",OFFSET('Hygiene Data'!$I$13,0,10*ROW('Hygiene Data'!I30)))</f>
        <v/>
      </c>
    </row>
    <row r="37" spans="1:136" x14ac:dyDescent="0.2">
      <c r="A37" s="270" t="str">
        <f ca="1">+IF(OFFSET('Water Data'!$B$2,0,10*ROW('Water Data'!E31))="","",OFFSET('Water Data'!$B$2,0,10*ROW('Water Data'!E31)))</f>
        <v/>
      </c>
      <c r="B37" s="270" t="str">
        <f ca="1">IF(OFFSET('Water Data'!$C$2,0,10*ROW('Water Data'!F31))="","",IF(OFFSET('Water Data'!$C$2,0,10*ROW('Water Data'!F31))="Census",Key!$I$111,IF(OFFSET('Water Data'!$C$2,0,10*ROW('Water Data'!F31))="Survey with microdata",Key!$I$113,IF(OFFSET('Water Data'!$C$2,0,10*ROW('Water Data'!F31))="Survey",Key!$I$110,IF(OFFSET('Water Data'!$C$2,0,10*ROW('Water Data'!F31))="Admin",Key!$I$114,IF(OFFSET('Water Data'!$C$2,0,10*ROW('Water Data'!F31))="Other",Key!$I$112,IF(OFFSET('Water Data'!$C$2,0,10*ROW('Water Data'!F31))="EMIS",Key!$I$109)))))))</f>
        <v/>
      </c>
      <c r="C37" s="297" t="str">
        <f t="shared" ca="1" si="0"/>
        <v/>
      </c>
      <c r="D37" s="298" t="e">
        <f ca="1">+IF(AND(ISTEXT(OFFSET('Water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298" t="e">
        <f ca="1">+IF(AND(ISTEXT(OFFSET('Water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298" t="e">
        <f ca="1">+IF(AND(ISTEXT(OFFSET('Water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298" t="e">
        <f ca="1">+IF(AND(ISTEXT(OFFSET('Water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298" t="e">
        <f ca="1">+IF(AND(ISTEXT(OFFSET('Water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298" t="e">
        <f ca="1">+IF(AND(ISTEXT(OFFSET('Water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298" t="e">
        <f ca="1">+IF(AND(ISTEXT(OFFSET('Water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298" t="e">
        <f ca="1">+IF(AND(ISTEXT(OFFSET('Water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298" t="e">
        <f ca="1">+IF(AND(ISTEXT(OFFSET('Water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298" t="e">
        <f ca="1">+IF(AND(ISTEXT(OFFSET('Water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298" t="e">
        <f ca="1">+IF(AND(ISTEXT(OFFSET('Water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298" t="e">
        <f ca="1">+IF(AND(ISTEXT(OFFSET('Water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298" t="e">
        <f ca="1">+IF(AND(ISTEXT(OFFSET('Water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298" t="e">
        <f ca="1">+IF(AND(ISTEXT(OFFSET('Water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298" t="e">
        <f ca="1">+IF(AND(ISTEXT(OFFSET('Water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298" t="e">
        <f ca="1">+IF(AND(ISTEXT(OFFSET('Water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298" t="e">
        <f ca="1">+IF(AND(ISTEXT(OFFSET('Water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298" t="e">
        <f ca="1">+IF(AND(ISTEXT(OFFSET('Water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299" t="e">
        <f ca="1">+IF(AND(ISTEXT(OFFSET('Sanitation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299" t="e">
        <f ca="1">+IF(AND(ISTEXT(OFFSET('Sanitation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299" t="e">
        <f ca="1">+IF(AND(ISTEXT(OFFSET('Sanitation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299" t="e">
        <f ca="1">+IF(AND(ISTEXT(OFFSET('Sanitation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299" t="e">
        <f ca="1">+IF(AND(ISTEXT(OFFSET('Sanitation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299" t="e">
        <f ca="1">+IF(AND(ISTEXT(OFFSET('Sanitation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299" t="e">
        <f ca="1">+IF(AND(ISTEXT(OFFSET('Sanitation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299" t="e">
        <f ca="1">+IF(AND(ISTEXT(OFFSET('Sanitation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299" t="e">
        <f ca="1">+IF(AND(ISTEXT(OFFSET('Sanitation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299" t="e">
        <f ca="1">+IF(AND(ISTEXT(OFFSET('Sanitation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299" t="e">
        <f ca="1">+IF(AND(ISTEXT(OFFSET('Sanitation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299" t="e">
        <f ca="1">+IF(AND(ISTEXT(OFFSET('Sanitation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299" t="e">
        <f ca="1">+IF(AND(ISTEXT(OFFSET('Sanitation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299" t="e">
        <f ca="1">+IF(AND(ISTEXT(OFFSET('Sanitation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299" t="e">
        <f ca="1">+IF(AND(ISTEXT(OFFSET('Sanitation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299" t="e">
        <f ca="1">+IF(AND(ISTEXT(OFFSET('Sanitation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299" t="e">
        <f ca="1">+IF(AND(ISTEXT(OFFSET('Sanitation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299" t="e">
        <f ca="1">+IF(AND(ISTEXT(OFFSET('Sanitation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299" t="e">
        <f ca="1">+IF(AND(ISTEXT(OFFSET('Sanitation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299" t="e">
        <f ca="1">+IF(AND(ISTEXT(OFFSET('Sanitation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299" t="e">
        <f ca="1">+IF(AND(ISTEXT(OFFSET('Sanitation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299" t="e">
        <f ca="1">+IF(AND(ISTEXT(OFFSET('Sanitation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299" t="e">
        <f ca="1">+IF(AND(ISTEXT(OFFSET('Sanitation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299" t="e">
        <f ca="1">+IF(AND(ISTEXT(OFFSET('Sanitation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299" t="e">
        <f ca="1">+IF(AND(ISTEXT(OFFSET('Sanitation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299" t="e">
        <f ca="1">+IF(AND(ISTEXT(OFFSET('Sanitation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299" t="e">
        <f ca="1">+IF(AND(ISTEXT(OFFSET('Sanitation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299" t="e">
        <f ca="1">+IF(AND(ISTEXT(OFFSET('Sanitation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299" t="e">
        <f ca="1">+IF(AND(ISTEXT(OFFSET('Sanitation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299" t="e">
        <f ca="1">+IF(AND(ISTEXT(OFFSET('Sanitation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300" t="e">
        <f ca="1">+IF(AND(ISTEXT(OFFSET('Hygiene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368" t="e">
        <f ca="1">+IF(AND(ISTEXT(OFFSET('Hygiene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300" t="e">
        <f ca="1">+IF(AND(ISTEXT(OFFSET('Hygiene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300" t="e">
        <f ca="1">+IF(AND(ISTEXT(OFFSET('Hygiene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300" t="e">
        <f ca="1">+IF(AND(ISTEXT(OFFSET('Hygiene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300" t="e">
        <f ca="1">+IF(AND(ISTEXT(OFFSET('Hygiene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300" t="e">
        <f ca="1">+IF(AND(ISTEXT(OFFSET('Hygiene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300" t="e">
        <f ca="1">+IF(AND(ISTEXT(OFFSET('Hygiene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300" t="e">
        <f ca="1">+IF(AND(ISTEXT(OFFSET('Hygiene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300" t="e">
        <f ca="1">+IF(AND(ISTEXT(OFFSET('Hygiene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300" t="e">
        <f ca="1">+IF(AND(ISTEXT(OFFSET('Hygiene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300" t="e">
        <f ca="1">+IF(AND(ISTEXT(OFFSET('Hygiene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300" t="e">
        <f ca="1">+IF(AND(ISTEXT(OFFSET('Hygiene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300" t="e">
        <f ca="1">+IF(AND(ISTEXT(OFFSET('Hygiene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300" t="e">
        <f ca="1">+IF(AND(ISTEXT(OFFSET('Hygiene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300" t="e">
        <f ca="1">+IF(AND(ISTEXT(OFFSET('Hygiene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300" t="e">
        <f ca="1">+IF(AND(ISTEXT(OFFSET('Hygiene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300" t="e">
        <f ca="1">+IF(AND(ISTEXT(OFFSET('Hygiene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S37" s="187" t="str">
        <f ca="1">+IF(OFFSET('Water Data'!$D$27,0,10*ROW('Water Data'!D31))="","",OFFSET('Water Data'!$D$27,0,10*ROW('Water Data'!D31)))</f>
        <v/>
      </c>
      <c r="BT37" s="187" t="str">
        <f ca="1">+IF(OFFSET('Water Data'!$D$28,0,10*ROW('Water Data'!D31))="","",OFFSET('Water Data'!$D$28,0,10*ROW('Water Data'!D31)))</f>
        <v/>
      </c>
      <c r="BU37" s="187" t="str">
        <f ca="1">+IF(OFFSET('Water Data'!$D$29,0,10*ROW('Water Data'!D31))="","",OFFSET('Water Data'!$D$29,0,10*ROW('Water Data'!D31)))</f>
        <v/>
      </c>
      <c r="BV37" s="187" t="str">
        <f ca="1">+IF(OFFSET('Water Data'!$E$27,0,10*ROW('Water Data'!E31))="","",OFFSET('Water Data'!$E$27,0,10*ROW('Water Data'!E31)))</f>
        <v/>
      </c>
      <c r="BW37" s="187" t="str">
        <f ca="1">+IF(OFFSET('Water Data'!$E$28,0,10*ROW('Water Data'!E31))="","",OFFSET('Water Data'!$E$28,0,10*ROW('Water Data'!E31)))</f>
        <v/>
      </c>
      <c r="BX37" s="187" t="str">
        <f ca="1">+IF(OFFSET('Water Data'!$E$29,0,10*ROW('Water Data'!E31))="","",OFFSET('Water Data'!$E$29,0,10*ROW('Water Data'!E31)))</f>
        <v/>
      </c>
      <c r="BY37" s="187" t="str">
        <f ca="1">+IF(OFFSET('Water Data'!$F$27,0,10*ROW('Water Data'!F31))="","",OFFSET('Water Data'!$F$27,0,10*ROW('Water Data'!F31)))</f>
        <v/>
      </c>
      <c r="BZ37" s="187" t="str">
        <f ca="1">+IF(OFFSET('Water Data'!$F$28,0,10*ROW('Water Data'!F31))="","",OFFSET('Water Data'!$F$28,0,10*ROW('Water Data'!F31)))</f>
        <v/>
      </c>
      <c r="CA37" s="187" t="str">
        <f ca="1">+IF(OFFSET('Water Data'!$F$29,0,10*ROW('Water Data'!F31))="","",OFFSET('Water Data'!$F$29,0,10*ROW('Water Data'!F31)))</f>
        <v/>
      </c>
      <c r="CB37" s="187" t="str">
        <f ca="1">+IF(OFFSET('Water Data'!$G$27,0,10*ROW('Water Data'!G31))="","",OFFSET('Water Data'!$G$27,0,10*ROW('Water Data'!G31)))</f>
        <v/>
      </c>
      <c r="CC37" s="187" t="str">
        <f ca="1">+IF(OFFSET('Water Data'!$G$28,0,10*ROW('Water Data'!G31))="","",OFFSET('Water Data'!$G$28,0,10*ROW('Water Data'!G31)))</f>
        <v/>
      </c>
      <c r="CD37" s="187" t="str">
        <f ca="1">+IF(OFFSET('Water Data'!$G$29,0,10*ROW('Water Data'!G31))="","",OFFSET('Water Data'!$G$29,0,10*ROW('Water Data'!G31)))</f>
        <v/>
      </c>
      <c r="CE37" s="187" t="str">
        <f ca="1">+IF(OFFSET('Water Data'!$H$27,0,10*ROW('Water Data'!H31))="","",OFFSET('Water Data'!$H$27,0,10*ROW('Water Data'!H31)))</f>
        <v/>
      </c>
      <c r="CF37" s="187" t="str">
        <f ca="1">+IF(OFFSET('Water Data'!$H$28,0,10*ROW('Water Data'!H31))="","",OFFSET('Water Data'!$H$28,0,10*ROW('Water Data'!H31)))</f>
        <v/>
      </c>
      <c r="CG37" s="187" t="str">
        <f ca="1">+IF(OFFSET('Water Data'!$H$29,0,10*ROW('Water Data'!H31))="","",OFFSET('Water Data'!$H$29,0,10*ROW('Water Data'!H31)))</f>
        <v/>
      </c>
      <c r="CH37" s="187" t="str">
        <f ca="1">+IF(OFFSET('Water Data'!$I$27,0,10*ROW('Water Data'!I31))="","",OFFSET('Water Data'!$I$27,0,10*ROW('Water Data'!I31)))</f>
        <v/>
      </c>
      <c r="CI37" s="187" t="str">
        <f ca="1">+IF(OFFSET('Water Data'!$I$28,0,10*ROW('Water Data'!I31))="","",OFFSET('Water Data'!$I$28,0,10*ROW('Water Data'!I31)))</f>
        <v/>
      </c>
      <c r="CJ37" s="187" t="str">
        <f ca="1">+IF(OFFSET('Water Data'!$I$29,0,10*ROW('Water Data'!I31))="","",OFFSET('Water Data'!$I$29,0,10*ROW('Water Data'!I31)))</f>
        <v/>
      </c>
      <c r="CK37" s="187" t="str">
        <f ca="1">+IF(OFFSET('Sanitation Data'!$D$28,0,10*ROW('Sanitation Data'!D31))="","",OFFSET('Sanitation Data'!$D$28,0,10*ROW('Sanitation Data'!D31)))</f>
        <v/>
      </c>
      <c r="CL37" s="187" t="str">
        <f ca="1">+IF(OFFSET('Sanitation Data'!$D$29,0,10*ROW('Sanitation Data'!D31))="","",OFFSET('Sanitation Data'!$D$29,0,10*ROW('Sanitation Data'!D31)))</f>
        <v/>
      </c>
      <c r="CM37" s="187" t="str">
        <f ca="1">+IF(OFFSET('Sanitation Data'!$D$30,0,10*ROW('Sanitation Data'!D31))="","",OFFSET('Sanitation Data'!$D$30,0,10*ROW('Sanitation Data'!D31)))</f>
        <v/>
      </c>
      <c r="CN37" s="187" t="str">
        <f ca="1">+IF(OFFSET('Sanitation Data'!$D$31,0,10*ROW('Sanitation Data'!D31))="","",OFFSET('Sanitation Data'!$D$31,0,10*ROW('Sanitation Data'!D31)))</f>
        <v/>
      </c>
      <c r="CO37" s="187" t="str">
        <f ca="1">+IF(OFFSET('Sanitation Data'!$D$32,0,10*ROW('Sanitation Data'!D31))="","",OFFSET('Sanitation Data'!$D$32,0,10*ROW('Sanitation Data'!D31)))</f>
        <v/>
      </c>
      <c r="CP37" s="187" t="str">
        <f ca="1">+IF(OFFSET('Sanitation Data'!$E$28,0,10*ROW('Sanitation Data'!E31))="","",OFFSET('Sanitation Data'!$E$28,0,10*ROW('Sanitation Data'!E31)))</f>
        <v/>
      </c>
      <c r="CQ37" s="187" t="str">
        <f ca="1">+IF(OFFSET('Sanitation Data'!$E$29,0,10*ROW('Sanitation Data'!E31))="","",OFFSET('Sanitation Data'!$E$29,0,10*ROW('Sanitation Data'!E31)))</f>
        <v/>
      </c>
      <c r="CR37" s="187" t="str">
        <f ca="1">+IF(OFFSET('Sanitation Data'!$E$30,0,10*ROW('Sanitation Data'!E31))="","",OFFSET('Sanitation Data'!$E$30,0,10*ROW('Sanitation Data'!E31)))</f>
        <v/>
      </c>
      <c r="CS37" s="187" t="str">
        <f ca="1">+IF(OFFSET('Sanitation Data'!$E$31,0,10*ROW('Sanitation Data'!E31))="","",OFFSET('Sanitation Data'!$E$31,0,10*ROW('Sanitation Data'!E31)))</f>
        <v/>
      </c>
      <c r="CT37" s="187" t="str">
        <f ca="1">+IF(OFFSET('Sanitation Data'!$E$32,0,10*ROW('Sanitation Data'!E31))="","",OFFSET('Sanitation Data'!$E$32,0,10*ROW('Sanitation Data'!E31)))</f>
        <v/>
      </c>
      <c r="CU37" s="187" t="str">
        <f ca="1">+IF(OFFSET('Sanitation Data'!$F$28,0,10*ROW('Sanitation Data'!F31))="","",OFFSET('Sanitation Data'!$F$28,0,10*ROW('Sanitation Data'!F31)))</f>
        <v/>
      </c>
      <c r="CV37" s="187" t="str">
        <f ca="1">+IF(OFFSET('Sanitation Data'!$F$29,0,10*ROW('Sanitation Data'!F31))="","",OFFSET('Sanitation Data'!$F$29,0,10*ROW('Sanitation Data'!F31)))</f>
        <v/>
      </c>
      <c r="CW37" s="187" t="str">
        <f ca="1">+IF(OFFSET('Sanitation Data'!$F$30,0,10*ROW('Sanitation Data'!F31))="","",OFFSET('Sanitation Data'!$F$30,0,10*ROW('Sanitation Data'!F31)))</f>
        <v/>
      </c>
      <c r="CX37" s="187" t="str">
        <f ca="1">+IF(OFFSET('Sanitation Data'!$F$31,0,10*ROW('Sanitation Data'!F31))="","",OFFSET('Sanitation Data'!$F$31,0,10*ROW('Sanitation Data'!F31)))</f>
        <v/>
      </c>
      <c r="CY37" s="187" t="str">
        <f ca="1">+IF(OFFSET('Sanitation Data'!$F$32,0,10*ROW('Sanitation Data'!F31))="","",OFFSET('Sanitation Data'!$F$32,0,10*ROW('Sanitation Data'!F31)))</f>
        <v/>
      </c>
      <c r="CZ37" s="187" t="str">
        <f ca="1">+IF(OFFSET('Sanitation Data'!$G$28,0,10*ROW('Sanitation Data'!G31))="","",OFFSET('Sanitation Data'!$G$28,0,10*ROW('Sanitation Data'!G31)))</f>
        <v/>
      </c>
      <c r="DA37" s="187" t="str">
        <f ca="1">+IF(OFFSET('Sanitation Data'!$G$29,0,10*ROW('Sanitation Data'!G31))="","",OFFSET('Sanitation Data'!$G$29,0,10*ROW('Sanitation Data'!G31)))</f>
        <v/>
      </c>
      <c r="DB37" s="187" t="str">
        <f ca="1">+IF(OFFSET('Sanitation Data'!$G$30,0,10*ROW('Sanitation Data'!G31))="","",OFFSET('Sanitation Data'!$G$30,0,10*ROW('Sanitation Data'!G31)))</f>
        <v/>
      </c>
      <c r="DC37" s="187" t="str">
        <f ca="1">+IF(OFFSET('Sanitation Data'!$G$31,0,10*ROW('Sanitation Data'!G31))="","",OFFSET('Sanitation Data'!$G$31,0,10*ROW('Sanitation Data'!G31)))</f>
        <v/>
      </c>
      <c r="DD37" s="187" t="str">
        <f ca="1">+IF(OFFSET('Sanitation Data'!$G$32,0,10*ROW('Sanitation Data'!G31))="","",OFFSET('Sanitation Data'!$G$32,0,10*ROW('Sanitation Data'!G31)))</f>
        <v/>
      </c>
      <c r="DE37" s="187" t="str">
        <f ca="1">+IF(OFFSET('Sanitation Data'!$H$28,0,10*ROW('Sanitation Data'!H31))="","",OFFSET('Sanitation Data'!$H$28,0,10*ROW('Sanitation Data'!H31)))</f>
        <v/>
      </c>
      <c r="DF37" s="187" t="str">
        <f ca="1">+IF(OFFSET('Sanitation Data'!$H$29,0,10*ROW('Sanitation Data'!H31))="","",OFFSET('Sanitation Data'!$H$29,0,10*ROW('Sanitation Data'!H31)))</f>
        <v/>
      </c>
      <c r="DG37" s="187" t="str">
        <f ca="1">+IF(OFFSET('Sanitation Data'!$H$30,0,10*ROW('Sanitation Data'!H31))="","",OFFSET('Sanitation Data'!$H$30,0,10*ROW('Sanitation Data'!H31)))</f>
        <v/>
      </c>
      <c r="DH37" s="187" t="str">
        <f ca="1">+IF(OFFSET('Sanitation Data'!$H$31,0,10*ROW('Sanitation Data'!H31))="","",OFFSET('Sanitation Data'!$H$31,0,10*ROW('Sanitation Data'!H31)))</f>
        <v/>
      </c>
      <c r="DI37" s="187" t="str">
        <f ca="1">+IF(OFFSET('Sanitation Data'!$H$32,0,10*ROW('Sanitation Data'!H31))="","",OFFSET('Sanitation Data'!$H$32,0,10*ROW('Sanitation Data'!H31)))</f>
        <v/>
      </c>
      <c r="DJ37" s="187" t="str">
        <f ca="1">+IF(OFFSET('Sanitation Data'!$I$28,0,10*ROW('Sanitation Data'!I31))="","",OFFSET('Sanitation Data'!$I$28,0,10*ROW('Sanitation Data'!I31)))</f>
        <v/>
      </c>
      <c r="DK37" s="187" t="str">
        <f ca="1">+IF(OFFSET('Sanitation Data'!$I$29,0,10*ROW('Sanitation Data'!I31))="","",OFFSET('Sanitation Data'!$I$29,0,10*ROW('Sanitation Data'!I31)))</f>
        <v/>
      </c>
      <c r="DL37" s="187" t="str">
        <f ca="1">+IF(OFFSET('Sanitation Data'!$I$30,0,10*ROW('Sanitation Data'!I31))="","",OFFSET('Sanitation Data'!$I$30,0,10*ROW('Sanitation Data'!I31)))</f>
        <v/>
      </c>
      <c r="DM37" s="187" t="str">
        <f ca="1">+IF(OFFSET('Sanitation Data'!$I$31,0,10*ROW('Sanitation Data'!I31))="","",OFFSET('Sanitation Data'!$I$31,0,10*ROW('Sanitation Data'!I31)))</f>
        <v/>
      </c>
      <c r="DN37" s="187" t="str">
        <f ca="1">+IF(OFFSET('Sanitation Data'!$I$32,0,10*ROW('Sanitation Data'!I31))="","",OFFSET('Sanitation Data'!$I$32,0,10*ROW('Sanitation Data'!I31)))</f>
        <v/>
      </c>
      <c r="DO37" s="187" t="str">
        <f ca="1">+IF(OFFSET('Hygiene Data'!$D$11,0,10*ROW('Hygiene Data'!D31))="","",OFFSET('Hygiene Data'!$D$11,0,10*ROW('Hygiene Data'!D31)))</f>
        <v/>
      </c>
      <c r="DP37" s="187" t="str">
        <f ca="1">+IF(OFFSET('Hygiene Data'!$D$12,0,10*ROW('Hygiene Data'!D31))="","",OFFSET('Hygiene Data'!$D$12,0,10*ROW('Hygiene Data'!D31)))</f>
        <v/>
      </c>
      <c r="DQ37" s="187" t="str">
        <f ca="1">+IF(OFFSET('Hygiene Data'!$D$13,0,10*ROW('Hygiene Data'!D31))="","",OFFSET('Hygiene Data'!$D$13,0,10*ROW('Hygiene Data'!D31)))</f>
        <v/>
      </c>
      <c r="DR37" s="187" t="str">
        <f ca="1">+IF(OFFSET('Hygiene Data'!$E$11,0,10*ROW('Hygiene Data'!E31))="","",OFFSET('Hygiene Data'!$E$11,0,10*ROW('Hygiene Data'!E31)))</f>
        <v/>
      </c>
      <c r="DS37" s="187" t="str">
        <f ca="1">+IF(OFFSET('Hygiene Data'!$E$12,0,10*ROW('Hygiene Data'!E31))="","",OFFSET('Hygiene Data'!$E$12,0,10*ROW('Hygiene Data'!E31)))</f>
        <v/>
      </c>
      <c r="DT37" s="187" t="str">
        <f ca="1">+IF(OFFSET('Hygiene Data'!$E$13,0,10*ROW('Hygiene Data'!E31))="","",OFFSET('Hygiene Data'!$E$13,0,10*ROW('Hygiene Data'!E31)))</f>
        <v/>
      </c>
      <c r="DU37" s="187" t="str">
        <f ca="1">+IF(OFFSET('Hygiene Data'!$F$11,0,10*ROW('Hygiene Data'!F31))="","",OFFSET('Hygiene Data'!$F$11,0,10*ROW('Hygiene Data'!F31)))</f>
        <v/>
      </c>
      <c r="DV37" s="187" t="str">
        <f ca="1">+IF(OFFSET('Hygiene Data'!$F$12,0,10*ROW('Hygiene Data'!F31))="","",OFFSET('Hygiene Data'!$F$12,0,10*ROW('Hygiene Data'!F31)))</f>
        <v/>
      </c>
      <c r="DW37" s="187" t="str">
        <f ca="1">+IF(OFFSET('Hygiene Data'!$F$13,0,10*ROW('Hygiene Data'!F31))="","",OFFSET('Hygiene Data'!$F$13,0,10*ROW('Hygiene Data'!F31)))</f>
        <v/>
      </c>
      <c r="DX37" s="187" t="str">
        <f ca="1">+IF(OFFSET('Hygiene Data'!$G$11,0,10*ROW('Hygiene Data'!G31))="","",OFFSET('Hygiene Data'!$G$11,0,10*ROW('Hygiene Data'!G31)))</f>
        <v/>
      </c>
      <c r="DY37" s="187" t="str">
        <f ca="1">+IF(OFFSET('Hygiene Data'!$G$12,0,10*ROW('Hygiene Data'!G31))="","",OFFSET('Hygiene Data'!$G$12,0,10*ROW('Hygiene Data'!G31)))</f>
        <v/>
      </c>
      <c r="DZ37" s="187" t="str">
        <f ca="1">+IF(OFFSET('Hygiene Data'!$G$13,0,10*ROW('Hygiene Data'!G31))="","",OFFSET('Hygiene Data'!$G$13,0,10*ROW('Hygiene Data'!G31)))</f>
        <v/>
      </c>
      <c r="EA37" s="187" t="str">
        <f ca="1">+IF(OFFSET('Hygiene Data'!$H$11,0,10*ROW('Hygiene Data'!H31))="","",OFFSET('Hygiene Data'!$H$11,0,10*ROW('Hygiene Data'!H31)))</f>
        <v/>
      </c>
      <c r="EB37" s="187" t="str">
        <f ca="1">+IF(OFFSET('Hygiene Data'!$H$12,0,10*ROW('Hygiene Data'!H31))="","",OFFSET('Hygiene Data'!$H$12,0,10*ROW('Hygiene Data'!H31)))</f>
        <v/>
      </c>
      <c r="EC37" s="187" t="str">
        <f ca="1">+IF(OFFSET('Hygiene Data'!$H$13,0,10*ROW('Hygiene Data'!H31))="","",OFFSET('Hygiene Data'!$H$13,0,10*ROW('Hygiene Data'!H31)))</f>
        <v/>
      </c>
      <c r="ED37" s="187" t="str">
        <f ca="1">+IF(OFFSET('Hygiene Data'!$I$11,0,10*ROW('Hygiene Data'!I31))="","",OFFSET('Hygiene Data'!$I$11,0,10*ROW('Hygiene Data'!I31)))</f>
        <v/>
      </c>
      <c r="EE37" s="187" t="str">
        <f ca="1">+IF(OFFSET('Hygiene Data'!$I$12,0,10*ROW('Hygiene Data'!I31))="","",OFFSET('Hygiene Data'!$I$12,0,10*ROW('Hygiene Data'!I31)))</f>
        <v/>
      </c>
      <c r="EF37" s="187" t="str">
        <f ca="1">+IF(OFFSET('Hygiene Data'!$I$13,0,10*ROW('Hygiene Data'!I31))="","",OFFSET('Hygiene Data'!$I$13,0,10*ROW('Hygiene Data'!I31)))</f>
        <v/>
      </c>
    </row>
    <row r="38" spans="1:136" x14ac:dyDescent="0.2">
      <c r="A38" s="270" t="str">
        <f ca="1">+IF(OFFSET('Water Data'!$B$2,0,10*ROW('Water Data'!E32))="","",OFFSET('Water Data'!$B$2,0,10*ROW('Water Data'!E32)))</f>
        <v/>
      </c>
      <c r="B38" s="270" t="str">
        <f ca="1">IF(OFFSET('Water Data'!$C$2,0,10*ROW('Water Data'!F32))="","",IF(OFFSET('Water Data'!$C$2,0,10*ROW('Water Data'!F32))="Census",Key!$I$111,IF(OFFSET('Water Data'!$C$2,0,10*ROW('Water Data'!F32))="Survey with microdata",Key!$I$113,IF(OFFSET('Water Data'!$C$2,0,10*ROW('Water Data'!F32))="Survey",Key!$I$110,IF(OFFSET('Water Data'!$C$2,0,10*ROW('Water Data'!F32))="Admin",Key!$I$114,IF(OFFSET('Water Data'!$C$2,0,10*ROW('Water Data'!F32))="Other",Key!$I$112,IF(OFFSET('Water Data'!$C$2,0,10*ROW('Water Data'!F32))="EMIS",Key!$I$109)))))))</f>
        <v/>
      </c>
      <c r="C38" s="297" t="str">
        <f t="shared" ca="1" si="0"/>
        <v/>
      </c>
      <c r="D38" s="298" t="e">
        <f ca="1">+IF(AND(ISTEXT(OFFSET('Water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298" t="e">
        <f ca="1">+IF(AND(ISTEXT(OFFSET('Water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298" t="e">
        <f ca="1">+IF(AND(ISTEXT(OFFSET('Water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298" t="e">
        <f ca="1">+IF(AND(ISTEXT(OFFSET('Water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298" t="e">
        <f ca="1">+IF(AND(ISTEXT(OFFSET('Water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298" t="e">
        <f ca="1">+IF(AND(ISTEXT(OFFSET('Water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298" t="e">
        <f ca="1">+IF(AND(ISTEXT(OFFSET('Water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298" t="e">
        <f ca="1">+IF(AND(ISTEXT(OFFSET('Water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298" t="e">
        <f ca="1">+IF(AND(ISTEXT(OFFSET('Water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298" t="e">
        <f ca="1">+IF(AND(ISTEXT(OFFSET('Water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298" t="e">
        <f ca="1">+IF(AND(ISTEXT(OFFSET('Water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298" t="e">
        <f ca="1">+IF(AND(ISTEXT(OFFSET('Water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298" t="e">
        <f ca="1">+IF(AND(ISTEXT(OFFSET('Water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298" t="e">
        <f ca="1">+IF(AND(ISTEXT(OFFSET('Water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298" t="e">
        <f ca="1">+IF(AND(ISTEXT(OFFSET('Water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298" t="e">
        <f ca="1">+IF(AND(ISTEXT(OFFSET('Water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298" t="e">
        <f ca="1">+IF(AND(ISTEXT(OFFSET('Water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298" t="e">
        <f ca="1">+IF(AND(ISTEXT(OFFSET('Water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299" t="e">
        <f ca="1">+IF(AND(ISTEXT(OFFSET('Sanitation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299" t="e">
        <f ca="1">+IF(AND(ISTEXT(OFFSET('Sanitation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299" t="e">
        <f ca="1">+IF(AND(ISTEXT(OFFSET('Sanitation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299" t="e">
        <f ca="1">+IF(AND(ISTEXT(OFFSET('Sanitation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299" t="e">
        <f ca="1">+IF(AND(ISTEXT(OFFSET('Sanitation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299" t="e">
        <f ca="1">+IF(AND(ISTEXT(OFFSET('Sanitation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299" t="e">
        <f ca="1">+IF(AND(ISTEXT(OFFSET('Sanitation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299" t="e">
        <f ca="1">+IF(AND(ISTEXT(OFFSET('Sanitation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299" t="e">
        <f ca="1">+IF(AND(ISTEXT(OFFSET('Sanitation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299" t="e">
        <f ca="1">+IF(AND(ISTEXT(OFFSET('Sanitation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299" t="e">
        <f ca="1">+IF(AND(ISTEXT(OFFSET('Sanitation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299" t="e">
        <f ca="1">+IF(AND(ISTEXT(OFFSET('Sanitation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299" t="e">
        <f ca="1">+IF(AND(ISTEXT(OFFSET('Sanitation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299" t="e">
        <f ca="1">+IF(AND(ISTEXT(OFFSET('Sanitation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299" t="e">
        <f ca="1">+IF(AND(ISTEXT(OFFSET('Sanitation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299" t="e">
        <f ca="1">+IF(AND(ISTEXT(OFFSET('Sanitation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299" t="e">
        <f ca="1">+IF(AND(ISTEXT(OFFSET('Sanitation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299" t="e">
        <f ca="1">+IF(AND(ISTEXT(OFFSET('Sanitation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299" t="e">
        <f ca="1">+IF(AND(ISTEXT(OFFSET('Sanitation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299" t="e">
        <f ca="1">+IF(AND(ISTEXT(OFFSET('Sanitation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299" t="e">
        <f ca="1">+IF(AND(ISTEXT(OFFSET('Sanitation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299" t="e">
        <f ca="1">+IF(AND(ISTEXT(OFFSET('Sanitation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299" t="e">
        <f ca="1">+IF(AND(ISTEXT(OFFSET('Sanitation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299" t="e">
        <f ca="1">+IF(AND(ISTEXT(OFFSET('Sanitation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299" t="e">
        <f ca="1">+IF(AND(ISTEXT(OFFSET('Sanitation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299" t="e">
        <f ca="1">+IF(AND(ISTEXT(OFFSET('Sanitation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299" t="e">
        <f ca="1">+IF(AND(ISTEXT(OFFSET('Sanitation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299" t="e">
        <f ca="1">+IF(AND(ISTEXT(OFFSET('Sanitation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299" t="e">
        <f ca="1">+IF(AND(ISTEXT(OFFSET('Sanitation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299" t="e">
        <f ca="1">+IF(AND(ISTEXT(OFFSET('Sanitation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300" t="e">
        <f ca="1">+IF(AND(ISTEXT(OFFSET('Hygiene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368" t="e">
        <f ca="1">+IF(AND(ISTEXT(OFFSET('Hygiene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300" t="e">
        <f ca="1">+IF(AND(ISTEXT(OFFSET('Hygiene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300" t="e">
        <f ca="1">+IF(AND(ISTEXT(OFFSET('Hygiene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300" t="e">
        <f ca="1">+IF(AND(ISTEXT(OFFSET('Hygiene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300" t="e">
        <f ca="1">+IF(AND(ISTEXT(OFFSET('Hygiene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300" t="e">
        <f ca="1">+IF(AND(ISTEXT(OFFSET('Hygiene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300" t="e">
        <f ca="1">+IF(AND(ISTEXT(OFFSET('Hygiene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300" t="e">
        <f ca="1">+IF(AND(ISTEXT(OFFSET('Hygiene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300" t="e">
        <f ca="1">+IF(AND(ISTEXT(OFFSET('Hygiene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300" t="e">
        <f ca="1">+IF(AND(ISTEXT(OFFSET('Hygiene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300" t="e">
        <f ca="1">+IF(AND(ISTEXT(OFFSET('Hygiene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300" t="e">
        <f ca="1">+IF(AND(ISTEXT(OFFSET('Hygiene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300" t="e">
        <f ca="1">+IF(AND(ISTEXT(OFFSET('Hygiene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300" t="e">
        <f ca="1">+IF(AND(ISTEXT(OFFSET('Hygiene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300" t="e">
        <f ca="1">+IF(AND(ISTEXT(OFFSET('Hygiene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300" t="e">
        <f ca="1">+IF(AND(ISTEXT(OFFSET('Hygiene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300" t="e">
        <f ca="1">+IF(AND(ISTEXT(OFFSET('Hygiene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S38" s="187" t="str">
        <f ca="1">+IF(OFFSET('Water Data'!$D$27,0,10*ROW('Water Data'!D32))="","",OFFSET('Water Data'!$D$27,0,10*ROW('Water Data'!D32)))</f>
        <v/>
      </c>
      <c r="BT38" s="187" t="str">
        <f ca="1">+IF(OFFSET('Water Data'!$D$28,0,10*ROW('Water Data'!D32))="","",OFFSET('Water Data'!$D$28,0,10*ROW('Water Data'!D32)))</f>
        <v/>
      </c>
      <c r="BU38" s="187" t="str">
        <f ca="1">+IF(OFFSET('Water Data'!$D$29,0,10*ROW('Water Data'!D32))="","",OFFSET('Water Data'!$D$29,0,10*ROW('Water Data'!D32)))</f>
        <v/>
      </c>
      <c r="BV38" s="187" t="str">
        <f ca="1">+IF(OFFSET('Water Data'!$E$27,0,10*ROW('Water Data'!E32))="","",OFFSET('Water Data'!$E$27,0,10*ROW('Water Data'!E32)))</f>
        <v/>
      </c>
      <c r="BW38" s="187" t="str">
        <f ca="1">+IF(OFFSET('Water Data'!$E$28,0,10*ROW('Water Data'!E32))="","",OFFSET('Water Data'!$E$28,0,10*ROW('Water Data'!E32)))</f>
        <v/>
      </c>
      <c r="BX38" s="187" t="str">
        <f ca="1">+IF(OFFSET('Water Data'!$E$29,0,10*ROW('Water Data'!E32))="","",OFFSET('Water Data'!$E$29,0,10*ROW('Water Data'!E32)))</f>
        <v/>
      </c>
      <c r="BY38" s="187" t="str">
        <f ca="1">+IF(OFFSET('Water Data'!$F$27,0,10*ROW('Water Data'!F32))="","",OFFSET('Water Data'!$F$27,0,10*ROW('Water Data'!F32)))</f>
        <v/>
      </c>
      <c r="BZ38" s="187" t="str">
        <f ca="1">+IF(OFFSET('Water Data'!$F$28,0,10*ROW('Water Data'!F32))="","",OFFSET('Water Data'!$F$28,0,10*ROW('Water Data'!F32)))</f>
        <v/>
      </c>
      <c r="CA38" s="187" t="str">
        <f ca="1">+IF(OFFSET('Water Data'!$F$29,0,10*ROW('Water Data'!F32))="","",OFFSET('Water Data'!$F$29,0,10*ROW('Water Data'!F32)))</f>
        <v/>
      </c>
      <c r="CB38" s="187" t="str">
        <f ca="1">+IF(OFFSET('Water Data'!$G$27,0,10*ROW('Water Data'!G32))="","",OFFSET('Water Data'!$G$27,0,10*ROW('Water Data'!G32)))</f>
        <v/>
      </c>
      <c r="CC38" s="187" t="str">
        <f ca="1">+IF(OFFSET('Water Data'!$G$28,0,10*ROW('Water Data'!G32))="","",OFFSET('Water Data'!$G$28,0,10*ROW('Water Data'!G32)))</f>
        <v/>
      </c>
      <c r="CD38" s="187" t="str">
        <f ca="1">+IF(OFFSET('Water Data'!$G$29,0,10*ROW('Water Data'!G32))="","",OFFSET('Water Data'!$G$29,0,10*ROW('Water Data'!G32)))</f>
        <v/>
      </c>
      <c r="CE38" s="187" t="str">
        <f ca="1">+IF(OFFSET('Water Data'!$H$27,0,10*ROW('Water Data'!H32))="","",OFFSET('Water Data'!$H$27,0,10*ROW('Water Data'!H32)))</f>
        <v/>
      </c>
      <c r="CF38" s="187" t="str">
        <f ca="1">+IF(OFFSET('Water Data'!$H$28,0,10*ROW('Water Data'!H32))="","",OFFSET('Water Data'!$H$28,0,10*ROW('Water Data'!H32)))</f>
        <v/>
      </c>
      <c r="CG38" s="187" t="str">
        <f ca="1">+IF(OFFSET('Water Data'!$H$29,0,10*ROW('Water Data'!H32))="","",OFFSET('Water Data'!$H$29,0,10*ROW('Water Data'!H32)))</f>
        <v/>
      </c>
      <c r="CH38" s="187" t="str">
        <f ca="1">+IF(OFFSET('Water Data'!$I$27,0,10*ROW('Water Data'!I32))="","",OFFSET('Water Data'!$I$27,0,10*ROW('Water Data'!I32)))</f>
        <v/>
      </c>
      <c r="CI38" s="187" t="str">
        <f ca="1">+IF(OFFSET('Water Data'!$I$28,0,10*ROW('Water Data'!I32))="","",OFFSET('Water Data'!$I$28,0,10*ROW('Water Data'!I32)))</f>
        <v/>
      </c>
      <c r="CJ38" s="187" t="str">
        <f ca="1">+IF(OFFSET('Water Data'!$I$29,0,10*ROW('Water Data'!I32))="","",OFFSET('Water Data'!$I$29,0,10*ROW('Water Data'!I32)))</f>
        <v/>
      </c>
      <c r="CK38" s="187" t="str">
        <f ca="1">+IF(OFFSET('Sanitation Data'!$D$28,0,10*ROW('Sanitation Data'!D32))="","",OFFSET('Sanitation Data'!$D$28,0,10*ROW('Sanitation Data'!D32)))</f>
        <v/>
      </c>
      <c r="CL38" s="187" t="str">
        <f ca="1">+IF(OFFSET('Sanitation Data'!$D$29,0,10*ROW('Sanitation Data'!D32))="","",OFFSET('Sanitation Data'!$D$29,0,10*ROW('Sanitation Data'!D32)))</f>
        <v/>
      </c>
      <c r="CM38" s="187" t="str">
        <f ca="1">+IF(OFFSET('Sanitation Data'!$D$30,0,10*ROW('Sanitation Data'!D32))="","",OFFSET('Sanitation Data'!$D$30,0,10*ROW('Sanitation Data'!D32)))</f>
        <v/>
      </c>
      <c r="CN38" s="187" t="str">
        <f ca="1">+IF(OFFSET('Sanitation Data'!$D$31,0,10*ROW('Sanitation Data'!D32))="","",OFFSET('Sanitation Data'!$D$31,0,10*ROW('Sanitation Data'!D32)))</f>
        <v/>
      </c>
      <c r="CO38" s="187" t="str">
        <f ca="1">+IF(OFFSET('Sanitation Data'!$D$32,0,10*ROW('Sanitation Data'!D32))="","",OFFSET('Sanitation Data'!$D$32,0,10*ROW('Sanitation Data'!D32)))</f>
        <v/>
      </c>
      <c r="CP38" s="187" t="str">
        <f ca="1">+IF(OFFSET('Sanitation Data'!$E$28,0,10*ROW('Sanitation Data'!E32))="","",OFFSET('Sanitation Data'!$E$28,0,10*ROW('Sanitation Data'!E32)))</f>
        <v/>
      </c>
      <c r="CQ38" s="187" t="str">
        <f ca="1">+IF(OFFSET('Sanitation Data'!$E$29,0,10*ROW('Sanitation Data'!E32))="","",OFFSET('Sanitation Data'!$E$29,0,10*ROW('Sanitation Data'!E32)))</f>
        <v/>
      </c>
      <c r="CR38" s="187" t="str">
        <f ca="1">+IF(OFFSET('Sanitation Data'!$E$30,0,10*ROW('Sanitation Data'!E32))="","",OFFSET('Sanitation Data'!$E$30,0,10*ROW('Sanitation Data'!E32)))</f>
        <v/>
      </c>
      <c r="CS38" s="187" t="str">
        <f ca="1">+IF(OFFSET('Sanitation Data'!$E$31,0,10*ROW('Sanitation Data'!E32))="","",OFFSET('Sanitation Data'!$E$31,0,10*ROW('Sanitation Data'!E32)))</f>
        <v/>
      </c>
      <c r="CT38" s="187" t="str">
        <f ca="1">+IF(OFFSET('Sanitation Data'!$E$32,0,10*ROW('Sanitation Data'!E32))="","",OFFSET('Sanitation Data'!$E$32,0,10*ROW('Sanitation Data'!E32)))</f>
        <v/>
      </c>
      <c r="CU38" s="187" t="str">
        <f ca="1">+IF(OFFSET('Sanitation Data'!$F$28,0,10*ROW('Sanitation Data'!F32))="","",OFFSET('Sanitation Data'!$F$28,0,10*ROW('Sanitation Data'!F32)))</f>
        <v/>
      </c>
      <c r="CV38" s="187" t="str">
        <f ca="1">+IF(OFFSET('Sanitation Data'!$F$29,0,10*ROW('Sanitation Data'!F32))="","",OFFSET('Sanitation Data'!$F$29,0,10*ROW('Sanitation Data'!F32)))</f>
        <v/>
      </c>
      <c r="CW38" s="187" t="str">
        <f ca="1">+IF(OFFSET('Sanitation Data'!$F$30,0,10*ROW('Sanitation Data'!F32))="","",OFFSET('Sanitation Data'!$F$30,0,10*ROW('Sanitation Data'!F32)))</f>
        <v/>
      </c>
      <c r="CX38" s="187" t="str">
        <f ca="1">+IF(OFFSET('Sanitation Data'!$F$31,0,10*ROW('Sanitation Data'!F32))="","",OFFSET('Sanitation Data'!$F$31,0,10*ROW('Sanitation Data'!F32)))</f>
        <v/>
      </c>
      <c r="CY38" s="187" t="str">
        <f ca="1">+IF(OFFSET('Sanitation Data'!$F$32,0,10*ROW('Sanitation Data'!F32))="","",OFFSET('Sanitation Data'!$F$32,0,10*ROW('Sanitation Data'!F32)))</f>
        <v/>
      </c>
      <c r="CZ38" s="187" t="str">
        <f ca="1">+IF(OFFSET('Sanitation Data'!$G$28,0,10*ROW('Sanitation Data'!G32))="","",OFFSET('Sanitation Data'!$G$28,0,10*ROW('Sanitation Data'!G32)))</f>
        <v/>
      </c>
      <c r="DA38" s="187" t="str">
        <f ca="1">+IF(OFFSET('Sanitation Data'!$G$29,0,10*ROW('Sanitation Data'!G32))="","",OFFSET('Sanitation Data'!$G$29,0,10*ROW('Sanitation Data'!G32)))</f>
        <v/>
      </c>
      <c r="DB38" s="187" t="str">
        <f ca="1">+IF(OFFSET('Sanitation Data'!$G$30,0,10*ROW('Sanitation Data'!G32))="","",OFFSET('Sanitation Data'!$G$30,0,10*ROW('Sanitation Data'!G32)))</f>
        <v/>
      </c>
      <c r="DC38" s="187" t="str">
        <f ca="1">+IF(OFFSET('Sanitation Data'!$G$31,0,10*ROW('Sanitation Data'!G32))="","",OFFSET('Sanitation Data'!$G$31,0,10*ROW('Sanitation Data'!G32)))</f>
        <v/>
      </c>
      <c r="DD38" s="187" t="str">
        <f ca="1">+IF(OFFSET('Sanitation Data'!$G$32,0,10*ROW('Sanitation Data'!G32))="","",OFFSET('Sanitation Data'!$G$32,0,10*ROW('Sanitation Data'!G32)))</f>
        <v/>
      </c>
      <c r="DE38" s="187" t="str">
        <f ca="1">+IF(OFFSET('Sanitation Data'!$H$28,0,10*ROW('Sanitation Data'!H32))="","",OFFSET('Sanitation Data'!$H$28,0,10*ROW('Sanitation Data'!H32)))</f>
        <v/>
      </c>
      <c r="DF38" s="187" t="str">
        <f ca="1">+IF(OFFSET('Sanitation Data'!$H$29,0,10*ROW('Sanitation Data'!H32))="","",OFFSET('Sanitation Data'!$H$29,0,10*ROW('Sanitation Data'!H32)))</f>
        <v/>
      </c>
      <c r="DG38" s="187" t="str">
        <f ca="1">+IF(OFFSET('Sanitation Data'!$H$30,0,10*ROW('Sanitation Data'!H32))="","",OFFSET('Sanitation Data'!$H$30,0,10*ROW('Sanitation Data'!H32)))</f>
        <v/>
      </c>
      <c r="DH38" s="187" t="str">
        <f ca="1">+IF(OFFSET('Sanitation Data'!$H$31,0,10*ROW('Sanitation Data'!H32))="","",OFFSET('Sanitation Data'!$H$31,0,10*ROW('Sanitation Data'!H32)))</f>
        <v/>
      </c>
      <c r="DI38" s="187" t="str">
        <f ca="1">+IF(OFFSET('Sanitation Data'!$H$32,0,10*ROW('Sanitation Data'!H32))="","",OFFSET('Sanitation Data'!$H$32,0,10*ROW('Sanitation Data'!H32)))</f>
        <v/>
      </c>
      <c r="DJ38" s="187" t="str">
        <f ca="1">+IF(OFFSET('Sanitation Data'!$I$28,0,10*ROW('Sanitation Data'!I32))="","",OFFSET('Sanitation Data'!$I$28,0,10*ROW('Sanitation Data'!I32)))</f>
        <v/>
      </c>
      <c r="DK38" s="187" t="str">
        <f ca="1">+IF(OFFSET('Sanitation Data'!$I$29,0,10*ROW('Sanitation Data'!I32))="","",OFFSET('Sanitation Data'!$I$29,0,10*ROW('Sanitation Data'!I32)))</f>
        <v/>
      </c>
      <c r="DL38" s="187" t="str">
        <f ca="1">+IF(OFFSET('Sanitation Data'!$I$30,0,10*ROW('Sanitation Data'!I32))="","",OFFSET('Sanitation Data'!$I$30,0,10*ROW('Sanitation Data'!I32)))</f>
        <v/>
      </c>
      <c r="DM38" s="187" t="str">
        <f ca="1">+IF(OFFSET('Sanitation Data'!$I$31,0,10*ROW('Sanitation Data'!I32))="","",OFFSET('Sanitation Data'!$I$31,0,10*ROW('Sanitation Data'!I32)))</f>
        <v/>
      </c>
      <c r="DN38" s="187" t="str">
        <f ca="1">+IF(OFFSET('Sanitation Data'!$I$32,0,10*ROW('Sanitation Data'!I32))="","",OFFSET('Sanitation Data'!$I$32,0,10*ROW('Sanitation Data'!I32)))</f>
        <v/>
      </c>
      <c r="DO38" s="187" t="str">
        <f ca="1">+IF(OFFSET('Hygiene Data'!$D$11,0,10*ROW('Hygiene Data'!D32))="","",OFFSET('Hygiene Data'!$D$11,0,10*ROW('Hygiene Data'!D32)))</f>
        <v/>
      </c>
      <c r="DP38" s="187" t="str">
        <f ca="1">+IF(OFFSET('Hygiene Data'!$D$12,0,10*ROW('Hygiene Data'!D32))="","",OFFSET('Hygiene Data'!$D$12,0,10*ROW('Hygiene Data'!D32)))</f>
        <v/>
      </c>
      <c r="DQ38" s="187" t="str">
        <f ca="1">+IF(OFFSET('Hygiene Data'!$D$13,0,10*ROW('Hygiene Data'!D32))="","",OFFSET('Hygiene Data'!$D$13,0,10*ROW('Hygiene Data'!D32)))</f>
        <v/>
      </c>
      <c r="DR38" s="187" t="str">
        <f ca="1">+IF(OFFSET('Hygiene Data'!$E$11,0,10*ROW('Hygiene Data'!E32))="","",OFFSET('Hygiene Data'!$E$11,0,10*ROW('Hygiene Data'!E32)))</f>
        <v/>
      </c>
      <c r="DS38" s="187" t="str">
        <f ca="1">+IF(OFFSET('Hygiene Data'!$E$12,0,10*ROW('Hygiene Data'!E32))="","",OFFSET('Hygiene Data'!$E$12,0,10*ROW('Hygiene Data'!E32)))</f>
        <v/>
      </c>
      <c r="DT38" s="187" t="str">
        <f ca="1">+IF(OFFSET('Hygiene Data'!$E$13,0,10*ROW('Hygiene Data'!E32))="","",OFFSET('Hygiene Data'!$E$13,0,10*ROW('Hygiene Data'!E32)))</f>
        <v/>
      </c>
      <c r="DU38" s="187" t="str">
        <f ca="1">+IF(OFFSET('Hygiene Data'!$F$11,0,10*ROW('Hygiene Data'!F32))="","",OFFSET('Hygiene Data'!$F$11,0,10*ROW('Hygiene Data'!F32)))</f>
        <v/>
      </c>
      <c r="DV38" s="187" t="str">
        <f ca="1">+IF(OFFSET('Hygiene Data'!$F$12,0,10*ROW('Hygiene Data'!F32))="","",OFFSET('Hygiene Data'!$F$12,0,10*ROW('Hygiene Data'!F32)))</f>
        <v/>
      </c>
      <c r="DW38" s="187" t="str">
        <f ca="1">+IF(OFFSET('Hygiene Data'!$F$13,0,10*ROW('Hygiene Data'!F32))="","",OFFSET('Hygiene Data'!$F$13,0,10*ROW('Hygiene Data'!F32)))</f>
        <v/>
      </c>
      <c r="DX38" s="187" t="str">
        <f ca="1">+IF(OFFSET('Hygiene Data'!$G$11,0,10*ROW('Hygiene Data'!G32))="","",OFFSET('Hygiene Data'!$G$11,0,10*ROW('Hygiene Data'!G32)))</f>
        <v/>
      </c>
      <c r="DY38" s="187" t="str">
        <f ca="1">+IF(OFFSET('Hygiene Data'!$G$12,0,10*ROW('Hygiene Data'!G32))="","",OFFSET('Hygiene Data'!$G$12,0,10*ROW('Hygiene Data'!G32)))</f>
        <v/>
      </c>
      <c r="DZ38" s="187" t="str">
        <f ca="1">+IF(OFFSET('Hygiene Data'!$G$13,0,10*ROW('Hygiene Data'!G32))="","",OFFSET('Hygiene Data'!$G$13,0,10*ROW('Hygiene Data'!G32)))</f>
        <v/>
      </c>
      <c r="EA38" s="187" t="str">
        <f ca="1">+IF(OFFSET('Hygiene Data'!$H$11,0,10*ROW('Hygiene Data'!H32))="","",OFFSET('Hygiene Data'!$H$11,0,10*ROW('Hygiene Data'!H32)))</f>
        <v/>
      </c>
      <c r="EB38" s="187" t="str">
        <f ca="1">+IF(OFFSET('Hygiene Data'!$H$12,0,10*ROW('Hygiene Data'!H32))="","",OFFSET('Hygiene Data'!$H$12,0,10*ROW('Hygiene Data'!H32)))</f>
        <v/>
      </c>
      <c r="EC38" s="187" t="str">
        <f ca="1">+IF(OFFSET('Hygiene Data'!$H$13,0,10*ROW('Hygiene Data'!H32))="","",OFFSET('Hygiene Data'!$H$13,0,10*ROW('Hygiene Data'!H32)))</f>
        <v/>
      </c>
      <c r="ED38" s="187" t="str">
        <f ca="1">+IF(OFFSET('Hygiene Data'!$I$11,0,10*ROW('Hygiene Data'!I32))="","",OFFSET('Hygiene Data'!$I$11,0,10*ROW('Hygiene Data'!I32)))</f>
        <v/>
      </c>
      <c r="EE38" s="187" t="str">
        <f ca="1">+IF(OFFSET('Hygiene Data'!$I$12,0,10*ROW('Hygiene Data'!I32))="","",OFFSET('Hygiene Data'!$I$12,0,10*ROW('Hygiene Data'!I32)))</f>
        <v/>
      </c>
      <c r="EF38" s="187" t="str">
        <f ca="1">+IF(OFFSET('Hygiene Data'!$I$13,0,10*ROW('Hygiene Data'!I32))="","",OFFSET('Hygiene Data'!$I$13,0,10*ROW('Hygiene Data'!I32)))</f>
        <v/>
      </c>
    </row>
    <row r="39" spans="1:136" x14ac:dyDescent="0.2">
      <c r="A39" s="270" t="str">
        <f ca="1">+IF(OFFSET('Water Data'!$B$2,0,10*ROW('Water Data'!E33))="","",OFFSET('Water Data'!$B$2,0,10*ROW('Water Data'!E33)))</f>
        <v/>
      </c>
      <c r="B39" s="270" t="str">
        <f ca="1">IF(OFFSET('Water Data'!$C$2,0,10*ROW('Water Data'!F33))="","",IF(OFFSET('Water Data'!$C$2,0,10*ROW('Water Data'!F33))="Census",Key!$I$111,IF(OFFSET('Water Data'!$C$2,0,10*ROW('Water Data'!F33))="Survey with microdata",Key!$I$113,IF(OFFSET('Water Data'!$C$2,0,10*ROW('Water Data'!F33))="Survey",Key!$I$110,IF(OFFSET('Water Data'!$C$2,0,10*ROW('Water Data'!F33))="Admin",Key!$I$114,IF(OFFSET('Water Data'!$C$2,0,10*ROW('Water Data'!F33))="Other",Key!$I$112,IF(OFFSET('Water Data'!$C$2,0,10*ROW('Water Data'!F33))="EMIS",Key!$I$109)))))))</f>
        <v/>
      </c>
      <c r="C39" s="297" t="str">
        <f t="shared" ca="1" si="0"/>
        <v/>
      </c>
      <c r="D39" s="298" t="e">
        <f ca="1">+IF(AND(ISTEXT(OFFSET('Water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298" t="e">
        <f ca="1">+IF(AND(ISTEXT(OFFSET('Water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298" t="e">
        <f ca="1">+IF(AND(ISTEXT(OFFSET('Water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298" t="e">
        <f ca="1">+IF(AND(ISTEXT(OFFSET('Water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298" t="e">
        <f ca="1">+IF(AND(ISTEXT(OFFSET('Water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298" t="e">
        <f ca="1">+IF(AND(ISTEXT(OFFSET('Water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298" t="e">
        <f ca="1">+IF(AND(ISTEXT(OFFSET('Water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298" t="e">
        <f ca="1">+IF(AND(ISTEXT(OFFSET('Water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298" t="e">
        <f ca="1">+IF(AND(ISTEXT(OFFSET('Water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298" t="e">
        <f ca="1">+IF(AND(ISTEXT(OFFSET('Water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298" t="e">
        <f ca="1">+IF(AND(ISTEXT(OFFSET('Water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298" t="e">
        <f ca="1">+IF(AND(ISTEXT(OFFSET('Water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298" t="e">
        <f ca="1">+IF(AND(ISTEXT(OFFSET('Water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298" t="e">
        <f ca="1">+IF(AND(ISTEXT(OFFSET('Water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298" t="e">
        <f ca="1">+IF(AND(ISTEXT(OFFSET('Water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298" t="e">
        <f ca="1">+IF(AND(ISTEXT(OFFSET('Water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298" t="e">
        <f ca="1">+IF(AND(ISTEXT(OFFSET('Water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298" t="e">
        <f ca="1">+IF(AND(ISTEXT(OFFSET('Water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299" t="e">
        <f ca="1">+IF(AND(ISTEXT(OFFSET('Sanitation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299" t="e">
        <f ca="1">+IF(AND(ISTEXT(OFFSET('Sanitation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299" t="e">
        <f ca="1">+IF(AND(ISTEXT(OFFSET('Sanitation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299" t="e">
        <f ca="1">+IF(AND(ISTEXT(OFFSET('Sanitation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299" t="e">
        <f ca="1">+IF(AND(ISTEXT(OFFSET('Sanitation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299" t="e">
        <f ca="1">+IF(AND(ISTEXT(OFFSET('Sanitation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299" t="e">
        <f ca="1">+IF(AND(ISTEXT(OFFSET('Sanitation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299" t="e">
        <f ca="1">+IF(AND(ISTEXT(OFFSET('Sanitation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299" t="e">
        <f ca="1">+IF(AND(ISTEXT(OFFSET('Sanitation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299" t="e">
        <f ca="1">+IF(AND(ISTEXT(OFFSET('Sanitation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299" t="e">
        <f ca="1">+IF(AND(ISTEXT(OFFSET('Sanitation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299" t="e">
        <f ca="1">+IF(AND(ISTEXT(OFFSET('Sanitation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299" t="e">
        <f ca="1">+IF(AND(ISTEXT(OFFSET('Sanitation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299" t="e">
        <f ca="1">+IF(AND(ISTEXT(OFFSET('Sanitation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299" t="e">
        <f ca="1">+IF(AND(ISTEXT(OFFSET('Sanitation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299" t="e">
        <f ca="1">+IF(AND(ISTEXT(OFFSET('Sanitation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299" t="e">
        <f ca="1">+IF(AND(ISTEXT(OFFSET('Sanitation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299" t="e">
        <f ca="1">+IF(AND(ISTEXT(OFFSET('Sanitation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299" t="e">
        <f ca="1">+IF(AND(ISTEXT(OFFSET('Sanitation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299" t="e">
        <f ca="1">+IF(AND(ISTEXT(OFFSET('Sanitation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299" t="e">
        <f ca="1">+IF(AND(ISTEXT(OFFSET('Sanitation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299" t="e">
        <f ca="1">+IF(AND(ISTEXT(OFFSET('Sanitation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299" t="e">
        <f ca="1">+IF(AND(ISTEXT(OFFSET('Sanitation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299" t="e">
        <f ca="1">+IF(AND(ISTEXT(OFFSET('Sanitation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299" t="e">
        <f ca="1">+IF(AND(ISTEXT(OFFSET('Sanitation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299" t="e">
        <f ca="1">+IF(AND(ISTEXT(OFFSET('Sanitation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299" t="e">
        <f ca="1">+IF(AND(ISTEXT(OFFSET('Sanitation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299" t="e">
        <f ca="1">+IF(AND(ISTEXT(OFFSET('Sanitation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299" t="e">
        <f ca="1">+IF(AND(ISTEXT(OFFSET('Sanitation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299" t="e">
        <f ca="1">+IF(AND(ISTEXT(OFFSET('Sanitation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300" t="e">
        <f ca="1">+IF(AND(ISTEXT(OFFSET('Hygiene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368" t="e">
        <f ca="1">+IF(AND(ISTEXT(OFFSET('Hygiene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300" t="e">
        <f ca="1">+IF(AND(ISTEXT(OFFSET('Hygiene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300" t="e">
        <f ca="1">+IF(AND(ISTEXT(OFFSET('Hygiene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300" t="e">
        <f ca="1">+IF(AND(ISTEXT(OFFSET('Hygiene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300" t="e">
        <f ca="1">+IF(AND(ISTEXT(OFFSET('Hygiene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300" t="e">
        <f ca="1">+IF(AND(ISTEXT(OFFSET('Hygiene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300" t="e">
        <f ca="1">+IF(AND(ISTEXT(OFFSET('Hygiene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300" t="e">
        <f ca="1">+IF(AND(ISTEXT(OFFSET('Hygiene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300" t="e">
        <f ca="1">+IF(AND(ISTEXT(OFFSET('Hygiene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300" t="e">
        <f ca="1">+IF(AND(ISTEXT(OFFSET('Hygiene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300" t="e">
        <f ca="1">+IF(AND(ISTEXT(OFFSET('Hygiene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300" t="e">
        <f ca="1">+IF(AND(ISTEXT(OFFSET('Hygiene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300" t="e">
        <f ca="1">+IF(AND(ISTEXT(OFFSET('Hygiene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300" t="e">
        <f ca="1">+IF(AND(ISTEXT(OFFSET('Hygiene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300" t="e">
        <f ca="1">+IF(AND(ISTEXT(OFFSET('Hygiene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300" t="e">
        <f ca="1">+IF(AND(ISTEXT(OFFSET('Hygiene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300" t="e">
        <f ca="1">+IF(AND(ISTEXT(OFFSET('Hygiene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S39" s="187" t="str">
        <f ca="1">+IF(OFFSET('Water Data'!$D$27,0,10*ROW('Water Data'!D33))="","",OFFSET('Water Data'!$D$27,0,10*ROW('Water Data'!D33)))</f>
        <v/>
      </c>
      <c r="BT39" s="187" t="str">
        <f ca="1">+IF(OFFSET('Water Data'!$D$28,0,10*ROW('Water Data'!D33))="","",OFFSET('Water Data'!$D$28,0,10*ROW('Water Data'!D33)))</f>
        <v/>
      </c>
      <c r="BU39" s="187" t="str">
        <f ca="1">+IF(OFFSET('Water Data'!$D$29,0,10*ROW('Water Data'!D33))="","",OFFSET('Water Data'!$D$29,0,10*ROW('Water Data'!D33)))</f>
        <v/>
      </c>
      <c r="BV39" s="187" t="str">
        <f ca="1">+IF(OFFSET('Water Data'!$E$27,0,10*ROW('Water Data'!E33))="","",OFFSET('Water Data'!$E$27,0,10*ROW('Water Data'!E33)))</f>
        <v/>
      </c>
      <c r="BW39" s="187" t="str">
        <f ca="1">+IF(OFFSET('Water Data'!$E$28,0,10*ROW('Water Data'!E33))="","",OFFSET('Water Data'!$E$28,0,10*ROW('Water Data'!E33)))</f>
        <v/>
      </c>
      <c r="BX39" s="187" t="str">
        <f ca="1">+IF(OFFSET('Water Data'!$E$29,0,10*ROW('Water Data'!E33))="","",OFFSET('Water Data'!$E$29,0,10*ROW('Water Data'!E33)))</f>
        <v/>
      </c>
      <c r="BY39" s="187" t="str">
        <f ca="1">+IF(OFFSET('Water Data'!$F$27,0,10*ROW('Water Data'!F33))="","",OFFSET('Water Data'!$F$27,0,10*ROW('Water Data'!F33)))</f>
        <v/>
      </c>
      <c r="BZ39" s="187" t="str">
        <f ca="1">+IF(OFFSET('Water Data'!$F$28,0,10*ROW('Water Data'!F33))="","",OFFSET('Water Data'!$F$28,0,10*ROW('Water Data'!F33)))</f>
        <v/>
      </c>
      <c r="CA39" s="187" t="str">
        <f ca="1">+IF(OFFSET('Water Data'!$F$29,0,10*ROW('Water Data'!F33))="","",OFFSET('Water Data'!$F$29,0,10*ROW('Water Data'!F33)))</f>
        <v/>
      </c>
      <c r="CB39" s="187" t="str">
        <f ca="1">+IF(OFFSET('Water Data'!$G$27,0,10*ROW('Water Data'!G33))="","",OFFSET('Water Data'!$G$27,0,10*ROW('Water Data'!G33)))</f>
        <v/>
      </c>
      <c r="CC39" s="187" t="str">
        <f ca="1">+IF(OFFSET('Water Data'!$G$28,0,10*ROW('Water Data'!G33))="","",OFFSET('Water Data'!$G$28,0,10*ROW('Water Data'!G33)))</f>
        <v/>
      </c>
      <c r="CD39" s="187" t="str">
        <f ca="1">+IF(OFFSET('Water Data'!$G$29,0,10*ROW('Water Data'!G33))="","",OFFSET('Water Data'!$G$29,0,10*ROW('Water Data'!G33)))</f>
        <v/>
      </c>
      <c r="CE39" s="187" t="str">
        <f ca="1">+IF(OFFSET('Water Data'!$H$27,0,10*ROW('Water Data'!H33))="","",OFFSET('Water Data'!$H$27,0,10*ROW('Water Data'!H33)))</f>
        <v/>
      </c>
      <c r="CF39" s="187" t="str">
        <f ca="1">+IF(OFFSET('Water Data'!$H$28,0,10*ROW('Water Data'!H33))="","",OFFSET('Water Data'!$H$28,0,10*ROW('Water Data'!H33)))</f>
        <v/>
      </c>
      <c r="CG39" s="187" t="str">
        <f ca="1">+IF(OFFSET('Water Data'!$H$29,0,10*ROW('Water Data'!H33))="","",OFFSET('Water Data'!$H$29,0,10*ROW('Water Data'!H33)))</f>
        <v/>
      </c>
      <c r="CH39" s="187" t="str">
        <f ca="1">+IF(OFFSET('Water Data'!$I$27,0,10*ROW('Water Data'!I33))="","",OFFSET('Water Data'!$I$27,0,10*ROW('Water Data'!I33)))</f>
        <v/>
      </c>
      <c r="CI39" s="187" t="str">
        <f ca="1">+IF(OFFSET('Water Data'!$I$28,0,10*ROW('Water Data'!I33))="","",OFFSET('Water Data'!$I$28,0,10*ROW('Water Data'!I33)))</f>
        <v/>
      </c>
      <c r="CJ39" s="187" t="str">
        <f ca="1">+IF(OFFSET('Water Data'!$I$29,0,10*ROW('Water Data'!I33))="","",OFFSET('Water Data'!$I$29,0,10*ROW('Water Data'!I33)))</f>
        <v/>
      </c>
      <c r="CK39" s="187" t="str">
        <f ca="1">+IF(OFFSET('Sanitation Data'!$D$28,0,10*ROW('Sanitation Data'!D33))="","",OFFSET('Sanitation Data'!$D$28,0,10*ROW('Sanitation Data'!D33)))</f>
        <v/>
      </c>
      <c r="CL39" s="187" t="str">
        <f ca="1">+IF(OFFSET('Sanitation Data'!$D$29,0,10*ROW('Sanitation Data'!D33))="","",OFFSET('Sanitation Data'!$D$29,0,10*ROW('Sanitation Data'!D33)))</f>
        <v/>
      </c>
      <c r="CM39" s="187" t="str">
        <f ca="1">+IF(OFFSET('Sanitation Data'!$D$30,0,10*ROW('Sanitation Data'!D33))="","",OFFSET('Sanitation Data'!$D$30,0,10*ROW('Sanitation Data'!D33)))</f>
        <v/>
      </c>
      <c r="CN39" s="187" t="str">
        <f ca="1">+IF(OFFSET('Sanitation Data'!$D$31,0,10*ROW('Sanitation Data'!D33))="","",OFFSET('Sanitation Data'!$D$31,0,10*ROW('Sanitation Data'!D33)))</f>
        <v/>
      </c>
      <c r="CO39" s="187" t="str">
        <f ca="1">+IF(OFFSET('Sanitation Data'!$D$32,0,10*ROW('Sanitation Data'!D33))="","",OFFSET('Sanitation Data'!$D$32,0,10*ROW('Sanitation Data'!D33)))</f>
        <v/>
      </c>
      <c r="CP39" s="187" t="str">
        <f ca="1">+IF(OFFSET('Sanitation Data'!$E$28,0,10*ROW('Sanitation Data'!E33))="","",OFFSET('Sanitation Data'!$E$28,0,10*ROW('Sanitation Data'!E33)))</f>
        <v/>
      </c>
      <c r="CQ39" s="187" t="str">
        <f ca="1">+IF(OFFSET('Sanitation Data'!$E$29,0,10*ROW('Sanitation Data'!E33))="","",OFFSET('Sanitation Data'!$E$29,0,10*ROW('Sanitation Data'!E33)))</f>
        <v/>
      </c>
      <c r="CR39" s="187" t="str">
        <f ca="1">+IF(OFFSET('Sanitation Data'!$E$30,0,10*ROW('Sanitation Data'!E33))="","",OFFSET('Sanitation Data'!$E$30,0,10*ROW('Sanitation Data'!E33)))</f>
        <v/>
      </c>
      <c r="CS39" s="187" t="str">
        <f ca="1">+IF(OFFSET('Sanitation Data'!$E$31,0,10*ROW('Sanitation Data'!E33))="","",OFFSET('Sanitation Data'!$E$31,0,10*ROW('Sanitation Data'!E33)))</f>
        <v/>
      </c>
      <c r="CT39" s="187" t="str">
        <f ca="1">+IF(OFFSET('Sanitation Data'!$E$32,0,10*ROW('Sanitation Data'!E33))="","",OFFSET('Sanitation Data'!$E$32,0,10*ROW('Sanitation Data'!E33)))</f>
        <v/>
      </c>
      <c r="CU39" s="187" t="str">
        <f ca="1">+IF(OFFSET('Sanitation Data'!$F$28,0,10*ROW('Sanitation Data'!F33))="","",OFFSET('Sanitation Data'!$F$28,0,10*ROW('Sanitation Data'!F33)))</f>
        <v/>
      </c>
      <c r="CV39" s="187" t="str">
        <f ca="1">+IF(OFFSET('Sanitation Data'!$F$29,0,10*ROW('Sanitation Data'!F33))="","",OFFSET('Sanitation Data'!$F$29,0,10*ROW('Sanitation Data'!F33)))</f>
        <v/>
      </c>
      <c r="CW39" s="187" t="str">
        <f ca="1">+IF(OFFSET('Sanitation Data'!$F$30,0,10*ROW('Sanitation Data'!F33))="","",OFFSET('Sanitation Data'!$F$30,0,10*ROW('Sanitation Data'!F33)))</f>
        <v/>
      </c>
      <c r="CX39" s="187" t="str">
        <f ca="1">+IF(OFFSET('Sanitation Data'!$F$31,0,10*ROW('Sanitation Data'!F33))="","",OFFSET('Sanitation Data'!$F$31,0,10*ROW('Sanitation Data'!F33)))</f>
        <v/>
      </c>
      <c r="CY39" s="187" t="str">
        <f ca="1">+IF(OFFSET('Sanitation Data'!$F$32,0,10*ROW('Sanitation Data'!F33))="","",OFFSET('Sanitation Data'!$F$32,0,10*ROW('Sanitation Data'!F33)))</f>
        <v/>
      </c>
      <c r="CZ39" s="187" t="str">
        <f ca="1">+IF(OFFSET('Sanitation Data'!$G$28,0,10*ROW('Sanitation Data'!G33))="","",OFFSET('Sanitation Data'!$G$28,0,10*ROW('Sanitation Data'!G33)))</f>
        <v/>
      </c>
      <c r="DA39" s="187" t="str">
        <f ca="1">+IF(OFFSET('Sanitation Data'!$G$29,0,10*ROW('Sanitation Data'!G33))="","",OFFSET('Sanitation Data'!$G$29,0,10*ROW('Sanitation Data'!G33)))</f>
        <v/>
      </c>
      <c r="DB39" s="187" t="str">
        <f ca="1">+IF(OFFSET('Sanitation Data'!$G$30,0,10*ROW('Sanitation Data'!G33))="","",OFFSET('Sanitation Data'!$G$30,0,10*ROW('Sanitation Data'!G33)))</f>
        <v/>
      </c>
      <c r="DC39" s="187" t="str">
        <f ca="1">+IF(OFFSET('Sanitation Data'!$G$31,0,10*ROW('Sanitation Data'!G33))="","",OFFSET('Sanitation Data'!$G$31,0,10*ROW('Sanitation Data'!G33)))</f>
        <v/>
      </c>
      <c r="DD39" s="187" t="str">
        <f ca="1">+IF(OFFSET('Sanitation Data'!$G$32,0,10*ROW('Sanitation Data'!G33))="","",OFFSET('Sanitation Data'!$G$32,0,10*ROW('Sanitation Data'!G33)))</f>
        <v/>
      </c>
      <c r="DE39" s="187" t="str">
        <f ca="1">+IF(OFFSET('Sanitation Data'!$H$28,0,10*ROW('Sanitation Data'!H33))="","",OFFSET('Sanitation Data'!$H$28,0,10*ROW('Sanitation Data'!H33)))</f>
        <v/>
      </c>
      <c r="DF39" s="187" t="str">
        <f ca="1">+IF(OFFSET('Sanitation Data'!$H$29,0,10*ROW('Sanitation Data'!H33))="","",OFFSET('Sanitation Data'!$H$29,0,10*ROW('Sanitation Data'!H33)))</f>
        <v/>
      </c>
      <c r="DG39" s="187" t="str">
        <f ca="1">+IF(OFFSET('Sanitation Data'!$H$30,0,10*ROW('Sanitation Data'!H33))="","",OFFSET('Sanitation Data'!$H$30,0,10*ROW('Sanitation Data'!H33)))</f>
        <v/>
      </c>
      <c r="DH39" s="187" t="str">
        <f ca="1">+IF(OFFSET('Sanitation Data'!$H$31,0,10*ROW('Sanitation Data'!H33))="","",OFFSET('Sanitation Data'!$H$31,0,10*ROW('Sanitation Data'!H33)))</f>
        <v/>
      </c>
      <c r="DI39" s="187" t="str">
        <f ca="1">+IF(OFFSET('Sanitation Data'!$H$32,0,10*ROW('Sanitation Data'!H33))="","",OFFSET('Sanitation Data'!$H$32,0,10*ROW('Sanitation Data'!H33)))</f>
        <v/>
      </c>
      <c r="DJ39" s="187" t="str">
        <f ca="1">+IF(OFFSET('Sanitation Data'!$I$28,0,10*ROW('Sanitation Data'!I33))="","",OFFSET('Sanitation Data'!$I$28,0,10*ROW('Sanitation Data'!I33)))</f>
        <v/>
      </c>
      <c r="DK39" s="187" t="str">
        <f ca="1">+IF(OFFSET('Sanitation Data'!$I$29,0,10*ROW('Sanitation Data'!I33))="","",OFFSET('Sanitation Data'!$I$29,0,10*ROW('Sanitation Data'!I33)))</f>
        <v/>
      </c>
      <c r="DL39" s="187" t="str">
        <f ca="1">+IF(OFFSET('Sanitation Data'!$I$30,0,10*ROW('Sanitation Data'!I33))="","",OFFSET('Sanitation Data'!$I$30,0,10*ROW('Sanitation Data'!I33)))</f>
        <v/>
      </c>
      <c r="DM39" s="187" t="str">
        <f ca="1">+IF(OFFSET('Sanitation Data'!$I$31,0,10*ROW('Sanitation Data'!I33))="","",OFFSET('Sanitation Data'!$I$31,0,10*ROW('Sanitation Data'!I33)))</f>
        <v/>
      </c>
      <c r="DN39" s="187" t="str">
        <f ca="1">+IF(OFFSET('Sanitation Data'!$I$32,0,10*ROW('Sanitation Data'!I33))="","",OFFSET('Sanitation Data'!$I$32,0,10*ROW('Sanitation Data'!I33)))</f>
        <v/>
      </c>
      <c r="DO39" s="187" t="str">
        <f ca="1">+IF(OFFSET('Hygiene Data'!$D$11,0,10*ROW('Hygiene Data'!D33))="","",OFFSET('Hygiene Data'!$D$11,0,10*ROW('Hygiene Data'!D33)))</f>
        <v/>
      </c>
      <c r="DP39" s="187" t="str">
        <f ca="1">+IF(OFFSET('Hygiene Data'!$D$12,0,10*ROW('Hygiene Data'!D33))="","",OFFSET('Hygiene Data'!$D$12,0,10*ROW('Hygiene Data'!D33)))</f>
        <v/>
      </c>
      <c r="DQ39" s="187" t="str">
        <f ca="1">+IF(OFFSET('Hygiene Data'!$D$13,0,10*ROW('Hygiene Data'!D33))="","",OFFSET('Hygiene Data'!$D$13,0,10*ROW('Hygiene Data'!D33)))</f>
        <v/>
      </c>
      <c r="DR39" s="187" t="str">
        <f ca="1">+IF(OFFSET('Hygiene Data'!$E$11,0,10*ROW('Hygiene Data'!E33))="","",OFFSET('Hygiene Data'!$E$11,0,10*ROW('Hygiene Data'!E33)))</f>
        <v/>
      </c>
      <c r="DS39" s="187" t="str">
        <f ca="1">+IF(OFFSET('Hygiene Data'!$E$12,0,10*ROW('Hygiene Data'!E33))="","",OFFSET('Hygiene Data'!$E$12,0,10*ROW('Hygiene Data'!E33)))</f>
        <v/>
      </c>
      <c r="DT39" s="187" t="str">
        <f ca="1">+IF(OFFSET('Hygiene Data'!$E$13,0,10*ROW('Hygiene Data'!E33))="","",OFFSET('Hygiene Data'!$E$13,0,10*ROW('Hygiene Data'!E33)))</f>
        <v/>
      </c>
      <c r="DU39" s="187" t="str">
        <f ca="1">+IF(OFFSET('Hygiene Data'!$F$11,0,10*ROW('Hygiene Data'!F33))="","",OFFSET('Hygiene Data'!$F$11,0,10*ROW('Hygiene Data'!F33)))</f>
        <v/>
      </c>
      <c r="DV39" s="187" t="str">
        <f ca="1">+IF(OFFSET('Hygiene Data'!$F$12,0,10*ROW('Hygiene Data'!F33))="","",OFFSET('Hygiene Data'!$F$12,0,10*ROW('Hygiene Data'!F33)))</f>
        <v/>
      </c>
      <c r="DW39" s="187" t="str">
        <f ca="1">+IF(OFFSET('Hygiene Data'!$F$13,0,10*ROW('Hygiene Data'!F33))="","",OFFSET('Hygiene Data'!$F$13,0,10*ROW('Hygiene Data'!F33)))</f>
        <v/>
      </c>
      <c r="DX39" s="187" t="str">
        <f ca="1">+IF(OFFSET('Hygiene Data'!$G$11,0,10*ROW('Hygiene Data'!G33))="","",OFFSET('Hygiene Data'!$G$11,0,10*ROW('Hygiene Data'!G33)))</f>
        <v/>
      </c>
      <c r="DY39" s="187" t="str">
        <f ca="1">+IF(OFFSET('Hygiene Data'!$G$12,0,10*ROW('Hygiene Data'!G33))="","",OFFSET('Hygiene Data'!$G$12,0,10*ROW('Hygiene Data'!G33)))</f>
        <v/>
      </c>
      <c r="DZ39" s="187" t="str">
        <f ca="1">+IF(OFFSET('Hygiene Data'!$G$13,0,10*ROW('Hygiene Data'!G33))="","",OFFSET('Hygiene Data'!$G$13,0,10*ROW('Hygiene Data'!G33)))</f>
        <v/>
      </c>
      <c r="EA39" s="187" t="str">
        <f ca="1">+IF(OFFSET('Hygiene Data'!$H$11,0,10*ROW('Hygiene Data'!H33))="","",OFFSET('Hygiene Data'!$H$11,0,10*ROW('Hygiene Data'!H33)))</f>
        <v/>
      </c>
      <c r="EB39" s="187" t="str">
        <f ca="1">+IF(OFFSET('Hygiene Data'!$H$12,0,10*ROW('Hygiene Data'!H33))="","",OFFSET('Hygiene Data'!$H$12,0,10*ROW('Hygiene Data'!H33)))</f>
        <v/>
      </c>
      <c r="EC39" s="187" t="str">
        <f ca="1">+IF(OFFSET('Hygiene Data'!$H$13,0,10*ROW('Hygiene Data'!H33))="","",OFFSET('Hygiene Data'!$H$13,0,10*ROW('Hygiene Data'!H33)))</f>
        <v/>
      </c>
      <c r="ED39" s="187" t="str">
        <f ca="1">+IF(OFFSET('Hygiene Data'!$I$11,0,10*ROW('Hygiene Data'!I33))="","",OFFSET('Hygiene Data'!$I$11,0,10*ROW('Hygiene Data'!I33)))</f>
        <v/>
      </c>
      <c r="EE39" s="187" t="str">
        <f ca="1">+IF(OFFSET('Hygiene Data'!$I$12,0,10*ROW('Hygiene Data'!I33))="","",OFFSET('Hygiene Data'!$I$12,0,10*ROW('Hygiene Data'!I33)))</f>
        <v/>
      </c>
      <c r="EF39" s="187" t="str">
        <f ca="1">+IF(OFFSET('Hygiene Data'!$I$13,0,10*ROW('Hygiene Data'!I33))="","",OFFSET('Hygiene Data'!$I$13,0,10*ROW('Hygiene Data'!I33)))</f>
        <v/>
      </c>
    </row>
    <row r="40" spans="1:136" x14ac:dyDescent="0.2">
      <c r="A40" s="270" t="str">
        <f ca="1">+IF(OFFSET('Water Data'!$B$2,0,10*ROW('Water Data'!E34))="","",OFFSET('Water Data'!$B$2,0,10*ROW('Water Data'!E34)))</f>
        <v/>
      </c>
      <c r="B40" s="270" t="str">
        <f ca="1">IF(OFFSET('Water Data'!$C$2,0,10*ROW('Water Data'!F34))="","",IF(OFFSET('Water Data'!$C$2,0,10*ROW('Water Data'!F34))="Census",Key!$I$111,IF(OFFSET('Water Data'!$C$2,0,10*ROW('Water Data'!F34))="Survey with microdata",Key!$I$113,IF(OFFSET('Water Data'!$C$2,0,10*ROW('Water Data'!F34))="Survey",Key!$I$110,IF(OFFSET('Water Data'!$C$2,0,10*ROW('Water Data'!F34))="Admin",Key!$I$114,IF(OFFSET('Water Data'!$C$2,0,10*ROW('Water Data'!F34))="Other",Key!$I$112,IF(OFFSET('Water Data'!$C$2,0,10*ROW('Water Data'!F34))="EMIS",Key!$I$109)))))))</f>
        <v/>
      </c>
      <c r="C40" s="297" t="str">
        <f t="shared" ca="1" si="0"/>
        <v/>
      </c>
      <c r="D40" s="298" t="e">
        <f ca="1">+IF(AND(ISTEXT(OFFSET('Water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298" t="e">
        <f ca="1">+IF(AND(ISTEXT(OFFSET('Water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298" t="e">
        <f ca="1">+IF(AND(ISTEXT(OFFSET('Water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298" t="e">
        <f ca="1">+IF(AND(ISTEXT(OFFSET('Water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298" t="e">
        <f ca="1">+IF(AND(ISTEXT(OFFSET('Water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298" t="e">
        <f ca="1">+IF(AND(ISTEXT(OFFSET('Water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298" t="e">
        <f ca="1">+IF(AND(ISTEXT(OFFSET('Water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298" t="e">
        <f ca="1">+IF(AND(ISTEXT(OFFSET('Water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298" t="e">
        <f ca="1">+IF(AND(ISTEXT(OFFSET('Water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298" t="e">
        <f ca="1">+IF(AND(ISTEXT(OFFSET('Water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298" t="e">
        <f ca="1">+IF(AND(ISTEXT(OFFSET('Water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298" t="e">
        <f ca="1">+IF(AND(ISTEXT(OFFSET('Water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298" t="e">
        <f ca="1">+IF(AND(ISTEXT(OFFSET('Water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298" t="e">
        <f ca="1">+IF(AND(ISTEXT(OFFSET('Water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298" t="e">
        <f ca="1">+IF(AND(ISTEXT(OFFSET('Water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298" t="e">
        <f ca="1">+IF(AND(ISTEXT(OFFSET('Water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298" t="e">
        <f ca="1">+IF(AND(ISTEXT(OFFSET('Water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298" t="e">
        <f ca="1">+IF(AND(ISTEXT(OFFSET('Water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299" t="e">
        <f ca="1">+IF(AND(ISTEXT(OFFSET('Sanitation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299" t="e">
        <f ca="1">+IF(AND(ISTEXT(OFFSET('Sanitation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299" t="e">
        <f ca="1">+IF(AND(ISTEXT(OFFSET('Sanitation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299" t="e">
        <f ca="1">+IF(AND(ISTEXT(OFFSET('Sanitation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299" t="e">
        <f ca="1">+IF(AND(ISTEXT(OFFSET('Sanitation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299" t="e">
        <f ca="1">+IF(AND(ISTEXT(OFFSET('Sanitation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299" t="e">
        <f ca="1">+IF(AND(ISTEXT(OFFSET('Sanitation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299" t="e">
        <f ca="1">+IF(AND(ISTEXT(OFFSET('Sanitation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299" t="e">
        <f ca="1">+IF(AND(ISTEXT(OFFSET('Sanitation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299" t="e">
        <f ca="1">+IF(AND(ISTEXT(OFFSET('Sanitation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299" t="e">
        <f ca="1">+IF(AND(ISTEXT(OFFSET('Sanitation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299" t="e">
        <f ca="1">+IF(AND(ISTEXT(OFFSET('Sanitation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299" t="e">
        <f ca="1">+IF(AND(ISTEXT(OFFSET('Sanitation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299" t="e">
        <f ca="1">+IF(AND(ISTEXT(OFFSET('Sanitation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299" t="e">
        <f ca="1">+IF(AND(ISTEXT(OFFSET('Sanitation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299" t="e">
        <f ca="1">+IF(AND(ISTEXT(OFFSET('Sanitation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299" t="e">
        <f ca="1">+IF(AND(ISTEXT(OFFSET('Sanitation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299" t="e">
        <f ca="1">+IF(AND(ISTEXT(OFFSET('Sanitation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299" t="e">
        <f ca="1">+IF(AND(ISTEXT(OFFSET('Sanitation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299" t="e">
        <f ca="1">+IF(AND(ISTEXT(OFFSET('Sanitation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299" t="e">
        <f ca="1">+IF(AND(ISTEXT(OFFSET('Sanitation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299" t="e">
        <f ca="1">+IF(AND(ISTEXT(OFFSET('Sanitation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299" t="e">
        <f ca="1">+IF(AND(ISTEXT(OFFSET('Sanitation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299" t="e">
        <f ca="1">+IF(AND(ISTEXT(OFFSET('Sanitation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299" t="e">
        <f ca="1">+IF(AND(ISTEXT(OFFSET('Sanitation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299" t="e">
        <f ca="1">+IF(AND(ISTEXT(OFFSET('Sanitation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299" t="e">
        <f ca="1">+IF(AND(ISTEXT(OFFSET('Sanitation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299" t="e">
        <f ca="1">+IF(AND(ISTEXT(OFFSET('Sanitation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299" t="e">
        <f ca="1">+IF(AND(ISTEXT(OFFSET('Sanitation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299" t="e">
        <f ca="1">+IF(AND(ISTEXT(OFFSET('Sanitation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300" t="e">
        <f ca="1">+IF(AND(ISTEXT(OFFSET('Hygiene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368" t="e">
        <f ca="1">+IF(AND(ISTEXT(OFFSET('Hygiene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300" t="e">
        <f ca="1">+IF(AND(ISTEXT(OFFSET('Hygiene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300" t="e">
        <f ca="1">+IF(AND(ISTEXT(OFFSET('Hygiene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300" t="e">
        <f ca="1">+IF(AND(ISTEXT(OFFSET('Hygiene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300" t="e">
        <f ca="1">+IF(AND(ISTEXT(OFFSET('Hygiene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300" t="e">
        <f ca="1">+IF(AND(ISTEXT(OFFSET('Hygiene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300" t="e">
        <f ca="1">+IF(AND(ISTEXT(OFFSET('Hygiene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300" t="e">
        <f ca="1">+IF(AND(ISTEXT(OFFSET('Hygiene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300" t="e">
        <f ca="1">+IF(AND(ISTEXT(OFFSET('Hygiene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300" t="e">
        <f ca="1">+IF(AND(ISTEXT(OFFSET('Hygiene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300" t="e">
        <f ca="1">+IF(AND(ISTEXT(OFFSET('Hygiene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300" t="e">
        <f ca="1">+IF(AND(ISTEXT(OFFSET('Hygiene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300" t="e">
        <f ca="1">+IF(AND(ISTEXT(OFFSET('Hygiene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300" t="e">
        <f ca="1">+IF(AND(ISTEXT(OFFSET('Hygiene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300" t="e">
        <f ca="1">+IF(AND(ISTEXT(OFFSET('Hygiene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300" t="e">
        <f ca="1">+IF(AND(ISTEXT(OFFSET('Hygiene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300" t="e">
        <f ca="1">+IF(AND(ISTEXT(OFFSET('Hygiene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S40" s="187" t="str">
        <f ca="1">+IF(OFFSET('Water Data'!$D$27,0,10*ROW('Water Data'!D34))="","",OFFSET('Water Data'!$D$27,0,10*ROW('Water Data'!D34)))</f>
        <v/>
      </c>
      <c r="BT40" s="187" t="str">
        <f ca="1">+IF(OFFSET('Water Data'!$D$28,0,10*ROW('Water Data'!D34))="","",OFFSET('Water Data'!$D$28,0,10*ROW('Water Data'!D34)))</f>
        <v/>
      </c>
      <c r="BU40" s="187" t="str">
        <f ca="1">+IF(OFFSET('Water Data'!$D$29,0,10*ROW('Water Data'!D34))="","",OFFSET('Water Data'!$D$29,0,10*ROW('Water Data'!D34)))</f>
        <v/>
      </c>
      <c r="BV40" s="187" t="str">
        <f ca="1">+IF(OFFSET('Water Data'!$E$27,0,10*ROW('Water Data'!E34))="","",OFFSET('Water Data'!$E$27,0,10*ROW('Water Data'!E34)))</f>
        <v/>
      </c>
      <c r="BW40" s="187" t="str">
        <f ca="1">+IF(OFFSET('Water Data'!$E$28,0,10*ROW('Water Data'!E34))="","",OFFSET('Water Data'!$E$28,0,10*ROW('Water Data'!E34)))</f>
        <v/>
      </c>
      <c r="BX40" s="187" t="str">
        <f ca="1">+IF(OFFSET('Water Data'!$E$29,0,10*ROW('Water Data'!E34))="","",OFFSET('Water Data'!$E$29,0,10*ROW('Water Data'!E34)))</f>
        <v/>
      </c>
      <c r="BY40" s="187" t="str">
        <f ca="1">+IF(OFFSET('Water Data'!$F$27,0,10*ROW('Water Data'!F34))="","",OFFSET('Water Data'!$F$27,0,10*ROW('Water Data'!F34)))</f>
        <v/>
      </c>
      <c r="BZ40" s="187" t="str">
        <f ca="1">+IF(OFFSET('Water Data'!$F$28,0,10*ROW('Water Data'!F34))="","",OFFSET('Water Data'!$F$28,0,10*ROW('Water Data'!F34)))</f>
        <v/>
      </c>
      <c r="CA40" s="187" t="str">
        <f ca="1">+IF(OFFSET('Water Data'!$F$29,0,10*ROW('Water Data'!F34))="","",OFFSET('Water Data'!$F$29,0,10*ROW('Water Data'!F34)))</f>
        <v/>
      </c>
      <c r="CB40" s="187" t="str">
        <f ca="1">+IF(OFFSET('Water Data'!$G$27,0,10*ROW('Water Data'!G34))="","",OFFSET('Water Data'!$G$27,0,10*ROW('Water Data'!G34)))</f>
        <v/>
      </c>
      <c r="CC40" s="187" t="str">
        <f ca="1">+IF(OFFSET('Water Data'!$G$28,0,10*ROW('Water Data'!G34))="","",OFFSET('Water Data'!$G$28,0,10*ROW('Water Data'!G34)))</f>
        <v/>
      </c>
      <c r="CD40" s="187" t="str">
        <f ca="1">+IF(OFFSET('Water Data'!$G$29,0,10*ROW('Water Data'!G34))="","",OFFSET('Water Data'!$G$29,0,10*ROW('Water Data'!G34)))</f>
        <v/>
      </c>
      <c r="CE40" s="187" t="str">
        <f ca="1">+IF(OFFSET('Water Data'!$H$27,0,10*ROW('Water Data'!H34))="","",OFFSET('Water Data'!$H$27,0,10*ROW('Water Data'!H34)))</f>
        <v/>
      </c>
      <c r="CF40" s="187" t="str">
        <f ca="1">+IF(OFFSET('Water Data'!$H$28,0,10*ROW('Water Data'!H34))="","",OFFSET('Water Data'!$H$28,0,10*ROW('Water Data'!H34)))</f>
        <v/>
      </c>
      <c r="CG40" s="187" t="str">
        <f ca="1">+IF(OFFSET('Water Data'!$H$29,0,10*ROW('Water Data'!H34))="","",OFFSET('Water Data'!$H$29,0,10*ROW('Water Data'!H34)))</f>
        <v/>
      </c>
      <c r="CH40" s="187" t="str">
        <f ca="1">+IF(OFFSET('Water Data'!$I$27,0,10*ROW('Water Data'!I34))="","",OFFSET('Water Data'!$I$27,0,10*ROW('Water Data'!I34)))</f>
        <v/>
      </c>
      <c r="CI40" s="187" t="str">
        <f ca="1">+IF(OFFSET('Water Data'!$I$28,0,10*ROW('Water Data'!I34))="","",OFFSET('Water Data'!$I$28,0,10*ROW('Water Data'!I34)))</f>
        <v/>
      </c>
      <c r="CJ40" s="187" t="str">
        <f ca="1">+IF(OFFSET('Water Data'!$I$29,0,10*ROW('Water Data'!I34))="","",OFFSET('Water Data'!$I$29,0,10*ROW('Water Data'!I34)))</f>
        <v/>
      </c>
      <c r="CK40" s="187" t="str">
        <f ca="1">+IF(OFFSET('Sanitation Data'!$D$28,0,10*ROW('Sanitation Data'!D34))="","",OFFSET('Sanitation Data'!$D$28,0,10*ROW('Sanitation Data'!D34)))</f>
        <v/>
      </c>
      <c r="CL40" s="187" t="str">
        <f ca="1">+IF(OFFSET('Sanitation Data'!$D$29,0,10*ROW('Sanitation Data'!D34))="","",OFFSET('Sanitation Data'!$D$29,0,10*ROW('Sanitation Data'!D34)))</f>
        <v/>
      </c>
      <c r="CM40" s="187" t="str">
        <f ca="1">+IF(OFFSET('Sanitation Data'!$D$30,0,10*ROW('Sanitation Data'!D34))="","",OFFSET('Sanitation Data'!$D$30,0,10*ROW('Sanitation Data'!D34)))</f>
        <v/>
      </c>
      <c r="CN40" s="187" t="str">
        <f ca="1">+IF(OFFSET('Sanitation Data'!$D$31,0,10*ROW('Sanitation Data'!D34))="","",OFFSET('Sanitation Data'!$D$31,0,10*ROW('Sanitation Data'!D34)))</f>
        <v/>
      </c>
      <c r="CO40" s="187" t="str">
        <f ca="1">+IF(OFFSET('Sanitation Data'!$D$32,0,10*ROW('Sanitation Data'!D34))="","",OFFSET('Sanitation Data'!$D$32,0,10*ROW('Sanitation Data'!D34)))</f>
        <v/>
      </c>
      <c r="CP40" s="187" t="str">
        <f ca="1">+IF(OFFSET('Sanitation Data'!$E$28,0,10*ROW('Sanitation Data'!E34))="","",OFFSET('Sanitation Data'!$E$28,0,10*ROW('Sanitation Data'!E34)))</f>
        <v/>
      </c>
      <c r="CQ40" s="187" t="str">
        <f ca="1">+IF(OFFSET('Sanitation Data'!$E$29,0,10*ROW('Sanitation Data'!E34))="","",OFFSET('Sanitation Data'!$E$29,0,10*ROW('Sanitation Data'!E34)))</f>
        <v/>
      </c>
      <c r="CR40" s="187" t="str">
        <f ca="1">+IF(OFFSET('Sanitation Data'!$E$30,0,10*ROW('Sanitation Data'!E34))="","",OFFSET('Sanitation Data'!$E$30,0,10*ROW('Sanitation Data'!E34)))</f>
        <v/>
      </c>
      <c r="CS40" s="187" t="str">
        <f ca="1">+IF(OFFSET('Sanitation Data'!$E$31,0,10*ROW('Sanitation Data'!E34))="","",OFFSET('Sanitation Data'!$E$31,0,10*ROW('Sanitation Data'!E34)))</f>
        <v/>
      </c>
      <c r="CT40" s="187" t="str">
        <f ca="1">+IF(OFFSET('Sanitation Data'!$E$32,0,10*ROW('Sanitation Data'!E34))="","",OFFSET('Sanitation Data'!$E$32,0,10*ROW('Sanitation Data'!E34)))</f>
        <v/>
      </c>
      <c r="CU40" s="187" t="str">
        <f ca="1">+IF(OFFSET('Sanitation Data'!$F$28,0,10*ROW('Sanitation Data'!F34))="","",OFFSET('Sanitation Data'!$F$28,0,10*ROW('Sanitation Data'!F34)))</f>
        <v/>
      </c>
      <c r="CV40" s="187" t="str">
        <f ca="1">+IF(OFFSET('Sanitation Data'!$F$29,0,10*ROW('Sanitation Data'!F34))="","",OFFSET('Sanitation Data'!$F$29,0,10*ROW('Sanitation Data'!F34)))</f>
        <v/>
      </c>
      <c r="CW40" s="187" t="str">
        <f ca="1">+IF(OFFSET('Sanitation Data'!$F$30,0,10*ROW('Sanitation Data'!F34))="","",OFFSET('Sanitation Data'!$F$30,0,10*ROW('Sanitation Data'!F34)))</f>
        <v/>
      </c>
      <c r="CX40" s="187" t="str">
        <f ca="1">+IF(OFFSET('Sanitation Data'!$F$31,0,10*ROW('Sanitation Data'!F34))="","",OFFSET('Sanitation Data'!$F$31,0,10*ROW('Sanitation Data'!F34)))</f>
        <v/>
      </c>
      <c r="CY40" s="187" t="str">
        <f ca="1">+IF(OFFSET('Sanitation Data'!$F$32,0,10*ROW('Sanitation Data'!F34))="","",OFFSET('Sanitation Data'!$F$32,0,10*ROW('Sanitation Data'!F34)))</f>
        <v/>
      </c>
      <c r="CZ40" s="187" t="str">
        <f ca="1">+IF(OFFSET('Sanitation Data'!$G$28,0,10*ROW('Sanitation Data'!G34))="","",OFFSET('Sanitation Data'!$G$28,0,10*ROW('Sanitation Data'!G34)))</f>
        <v/>
      </c>
      <c r="DA40" s="187" t="str">
        <f ca="1">+IF(OFFSET('Sanitation Data'!$G$29,0,10*ROW('Sanitation Data'!G34))="","",OFFSET('Sanitation Data'!$G$29,0,10*ROW('Sanitation Data'!G34)))</f>
        <v/>
      </c>
      <c r="DB40" s="187" t="str">
        <f ca="1">+IF(OFFSET('Sanitation Data'!$G$30,0,10*ROW('Sanitation Data'!G34))="","",OFFSET('Sanitation Data'!$G$30,0,10*ROW('Sanitation Data'!G34)))</f>
        <v/>
      </c>
      <c r="DC40" s="187" t="str">
        <f ca="1">+IF(OFFSET('Sanitation Data'!$G$31,0,10*ROW('Sanitation Data'!G34))="","",OFFSET('Sanitation Data'!$G$31,0,10*ROW('Sanitation Data'!G34)))</f>
        <v/>
      </c>
      <c r="DD40" s="187" t="str">
        <f ca="1">+IF(OFFSET('Sanitation Data'!$G$32,0,10*ROW('Sanitation Data'!G34))="","",OFFSET('Sanitation Data'!$G$32,0,10*ROW('Sanitation Data'!G34)))</f>
        <v/>
      </c>
      <c r="DE40" s="187" t="str">
        <f ca="1">+IF(OFFSET('Sanitation Data'!$H$28,0,10*ROW('Sanitation Data'!H34))="","",OFFSET('Sanitation Data'!$H$28,0,10*ROW('Sanitation Data'!H34)))</f>
        <v/>
      </c>
      <c r="DF40" s="187" t="str">
        <f ca="1">+IF(OFFSET('Sanitation Data'!$H$29,0,10*ROW('Sanitation Data'!H34))="","",OFFSET('Sanitation Data'!$H$29,0,10*ROW('Sanitation Data'!H34)))</f>
        <v/>
      </c>
      <c r="DG40" s="187" t="str">
        <f ca="1">+IF(OFFSET('Sanitation Data'!$H$30,0,10*ROW('Sanitation Data'!H34))="","",OFFSET('Sanitation Data'!$H$30,0,10*ROW('Sanitation Data'!H34)))</f>
        <v/>
      </c>
      <c r="DH40" s="187" t="str">
        <f ca="1">+IF(OFFSET('Sanitation Data'!$H$31,0,10*ROW('Sanitation Data'!H34))="","",OFFSET('Sanitation Data'!$H$31,0,10*ROW('Sanitation Data'!H34)))</f>
        <v/>
      </c>
      <c r="DI40" s="187" t="str">
        <f ca="1">+IF(OFFSET('Sanitation Data'!$H$32,0,10*ROW('Sanitation Data'!H34))="","",OFFSET('Sanitation Data'!$H$32,0,10*ROW('Sanitation Data'!H34)))</f>
        <v/>
      </c>
      <c r="DJ40" s="187" t="str">
        <f ca="1">+IF(OFFSET('Sanitation Data'!$I$28,0,10*ROW('Sanitation Data'!I34))="","",OFFSET('Sanitation Data'!$I$28,0,10*ROW('Sanitation Data'!I34)))</f>
        <v/>
      </c>
      <c r="DK40" s="187" t="str">
        <f ca="1">+IF(OFFSET('Sanitation Data'!$I$29,0,10*ROW('Sanitation Data'!I34))="","",OFFSET('Sanitation Data'!$I$29,0,10*ROW('Sanitation Data'!I34)))</f>
        <v/>
      </c>
      <c r="DL40" s="187" t="str">
        <f ca="1">+IF(OFFSET('Sanitation Data'!$I$30,0,10*ROW('Sanitation Data'!I34))="","",OFFSET('Sanitation Data'!$I$30,0,10*ROW('Sanitation Data'!I34)))</f>
        <v/>
      </c>
      <c r="DM40" s="187" t="str">
        <f ca="1">+IF(OFFSET('Sanitation Data'!$I$31,0,10*ROW('Sanitation Data'!I34))="","",OFFSET('Sanitation Data'!$I$31,0,10*ROW('Sanitation Data'!I34)))</f>
        <v/>
      </c>
      <c r="DN40" s="187" t="str">
        <f ca="1">+IF(OFFSET('Sanitation Data'!$I$32,0,10*ROW('Sanitation Data'!I34))="","",OFFSET('Sanitation Data'!$I$32,0,10*ROW('Sanitation Data'!I34)))</f>
        <v/>
      </c>
      <c r="DO40" s="187" t="str">
        <f ca="1">+IF(OFFSET('Hygiene Data'!$D$11,0,10*ROW('Hygiene Data'!D34))="","",OFFSET('Hygiene Data'!$D$11,0,10*ROW('Hygiene Data'!D34)))</f>
        <v/>
      </c>
      <c r="DP40" s="187" t="str">
        <f ca="1">+IF(OFFSET('Hygiene Data'!$D$12,0,10*ROW('Hygiene Data'!D34))="","",OFFSET('Hygiene Data'!$D$12,0,10*ROW('Hygiene Data'!D34)))</f>
        <v/>
      </c>
      <c r="DQ40" s="187" t="str">
        <f ca="1">+IF(OFFSET('Hygiene Data'!$D$13,0,10*ROW('Hygiene Data'!D34))="","",OFFSET('Hygiene Data'!$D$13,0,10*ROW('Hygiene Data'!D34)))</f>
        <v/>
      </c>
      <c r="DR40" s="187" t="str">
        <f ca="1">+IF(OFFSET('Hygiene Data'!$E$11,0,10*ROW('Hygiene Data'!E34))="","",OFFSET('Hygiene Data'!$E$11,0,10*ROW('Hygiene Data'!E34)))</f>
        <v/>
      </c>
      <c r="DS40" s="187" t="str">
        <f ca="1">+IF(OFFSET('Hygiene Data'!$E$12,0,10*ROW('Hygiene Data'!E34))="","",OFFSET('Hygiene Data'!$E$12,0,10*ROW('Hygiene Data'!E34)))</f>
        <v/>
      </c>
      <c r="DT40" s="187" t="str">
        <f ca="1">+IF(OFFSET('Hygiene Data'!$E$13,0,10*ROW('Hygiene Data'!E34))="","",OFFSET('Hygiene Data'!$E$13,0,10*ROW('Hygiene Data'!E34)))</f>
        <v/>
      </c>
      <c r="DU40" s="187" t="str">
        <f ca="1">+IF(OFFSET('Hygiene Data'!$F$11,0,10*ROW('Hygiene Data'!F34))="","",OFFSET('Hygiene Data'!$F$11,0,10*ROW('Hygiene Data'!F34)))</f>
        <v/>
      </c>
      <c r="DV40" s="187" t="str">
        <f ca="1">+IF(OFFSET('Hygiene Data'!$F$12,0,10*ROW('Hygiene Data'!F34))="","",OFFSET('Hygiene Data'!$F$12,0,10*ROW('Hygiene Data'!F34)))</f>
        <v/>
      </c>
      <c r="DW40" s="187" t="str">
        <f ca="1">+IF(OFFSET('Hygiene Data'!$F$13,0,10*ROW('Hygiene Data'!F34))="","",OFFSET('Hygiene Data'!$F$13,0,10*ROW('Hygiene Data'!F34)))</f>
        <v/>
      </c>
      <c r="DX40" s="187" t="str">
        <f ca="1">+IF(OFFSET('Hygiene Data'!$G$11,0,10*ROW('Hygiene Data'!G34))="","",OFFSET('Hygiene Data'!$G$11,0,10*ROW('Hygiene Data'!G34)))</f>
        <v/>
      </c>
      <c r="DY40" s="187" t="str">
        <f ca="1">+IF(OFFSET('Hygiene Data'!$G$12,0,10*ROW('Hygiene Data'!G34))="","",OFFSET('Hygiene Data'!$G$12,0,10*ROW('Hygiene Data'!G34)))</f>
        <v/>
      </c>
      <c r="DZ40" s="187" t="str">
        <f ca="1">+IF(OFFSET('Hygiene Data'!$G$13,0,10*ROW('Hygiene Data'!G34))="","",OFFSET('Hygiene Data'!$G$13,0,10*ROW('Hygiene Data'!G34)))</f>
        <v/>
      </c>
      <c r="EA40" s="187" t="str">
        <f ca="1">+IF(OFFSET('Hygiene Data'!$H$11,0,10*ROW('Hygiene Data'!H34))="","",OFFSET('Hygiene Data'!$H$11,0,10*ROW('Hygiene Data'!H34)))</f>
        <v/>
      </c>
      <c r="EB40" s="187" t="str">
        <f ca="1">+IF(OFFSET('Hygiene Data'!$H$12,0,10*ROW('Hygiene Data'!H34))="","",OFFSET('Hygiene Data'!$H$12,0,10*ROW('Hygiene Data'!H34)))</f>
        <v/>
      </c>
      <c r="EC40" s="187" t="str">
        <f ca="1">+IF(OFFSET('Hygiene Data'!$H$13,0,10*ROW('Hygiene Data'!H34))="","",OFFSET('Hygiene Data'!$H$13,0,10*ROW('Hygiene Data'!H34)))</f>
        <v/>
      </c>
      <c r="ED40" s="187" t="str">
        <f ca="1">+IF(OFFSET('Hygiene Data'!$I$11,0,10*ROW('Hygiene Data'!I34))="","",OFFSET('Hygiene Data'!$I$11,0,10*ROW('Hygiene Data'!I34)))</f>
        <v/>
      </c>
      <c r="EE40" s="187" t="str">
        <f ca="1">+IF(OFFSET('Hygiene Data'!$I$12,0,10*ROW('Hygiene Data'!I34))="","",OFFSET('Hygiene Data'!$I$12,0,10*ROW('Hygiene Data'!I34)))</f>
        <v/>
      </c>
      <c r="EF40" s="187" t="str">
        <f ca="1">+IF(OFFSET('Hygiene Data'!$I$13,0,10*ROW('Hygiene Data'!I34))="","",OFFSET('Hygiene Data'!$I$13,0,10*ROW('Hygiene Data'!I34)))</f>
        <v/>
      </c>
    </row>
    <row r="41" spans="1:136" x14ac:dyDescent="0.2">
      <c r="A41" s="270" t="str">
        <f ca="1">+IF(OFFSET('Water Data'!$B$2,0,10*ROW('Water Data'!E35))="","",OFFSET('Water Data'!$B$2,0,10*ROW('Water Data'!E35)))</f>
        <v/>
      </c>
      <c r="B41" s="270" t="str">
        <f ca="1">IF(OFFSET('Water Data'!$C$2,0,10*ROW('Water Data'!F35))="","",IF(OFFSET('Water Data'!$C$2,0,10*ROW('Water Data'!F35))="Census",Key!$I$111,IF(OFFSET('Water Data'!$C$2,0,10*ROW('Water Data'!F35))="Survey with microdata",Key!$I$113,IF(OFFSET('Water Data'!$C$2,0,10*ROW('Water Data'!F35))="Survey",Key!$I$110,IF(OFFSET('Water Data'!$C$2,0,10*ROW('Water Data'!F35))="Admin",Key!$I$114,IF(OFFSET('Water Data'!$C$2,0,10*ROW('Water Data'!F35))="Other",Key!$I$112,IF(OFFSET('Water Data'!$C$2,0,10*ROW('Water Data'!F35))="EMIS",Key!$I$109)))))))</f>
        <v/>
      </c>
      <c r="C41" s="297" t="str">
        <f t="shared" ca="1" si="0"/>
        <v/>
      </c>
      <c r="D41" s="298" t="e">
        <f ca="1">+IF(AND(ISTEXT(OFFSET('Water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298" t="e">
        <f ca="1">+IF(AND(ISTEXT(OFFSET('Water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298" t="e">
        <f ca="1">+IF(AND(ISTEXT(OFFSET('Water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298" t="e">
        <f ca="1">+IF(AND(ISTEXT(OFFSET('Water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298" t="e">
        <f ca="1">+IF(AND(ISTEXT(OFFSET('Water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298" t="e">
        <f ca="1">+IF(AND(ISTEXT(OFFSET('Water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298" t="e">
        <f ca="1">+IF(AND(ISTEXT(OFFSET('Water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298" t="e">
        <f ca="1">+IF(AND(ISTEXT(OFFSET('Water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298" t="e">
        <f ca="1">+IF(AND(ISTEXT(OFFSET('Water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298" t="e">
        <f ca="1">+IF(AND(ISTEXT(OFFSET('Water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298" t="e">
        <f ca="1">+IF(AND(ISTEXT(OFFSET('Water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298" t="e">
        <f ca="1">+IF(AND(ISTEXT(OFFSET('Water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298" t="e">
        <f ca="1">+IF(AND(ISTEXT(OFFSET('Water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298" t="e">
        <f ca="1">+IF(AND(ISTEXT(OFFSET('Water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298" t="e">
        <f ca="1">+IF(AND(ISTEXT(OFFSET('Water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298" t="e">
        <f ca="1">+IF(AND(ISTEXT(OFFSET('Water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298" t="e">
        <f ca="1">+IF(AND(ISTEXT(OFFSET('Water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298" t="e">
        <f ca="1">+IF(AND(ISTEXT(OFFSET('Water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299" t="e">
        <f ca="1">+IF(AND(ISTEXT(OFFSET('Sanitation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299" t="e">
        <f ca="1">+IF(AND(ISTEXT(OFFSET('Sanitation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299" t="e">
        <f ca="1">+IF(AND(ISTEXT(OFFSET('Sanitation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299" t="e">
        <f ca="1">+IF(AND(ISTEXT(OFFSET('Sanitation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299" t="e">
        <f ca="1">+IF(AND(ISTEXT(OFFSET('Sanitation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299" t="e">
        <f ca="1">+IF(AND(ISTEXT(OFFSET('Sanitation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299" t="e">
        <f ca="1">+IF(AND(ISTEXT(OFFSET('Sanitation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299" t="e">
        <f ca="1">+IF(AND(ISTEXT(OFFSET('Sanitation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299" t="e">
        <f ca="1">+IF(AND(ISTEXT(OFFSET('Sanitation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299" t="e">
        <f ca="1">+IF(AND(ISTEXT(OFFSET('Sanitation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299" t="e">
        <f ca="1">+IF(AND(ISTEXT(OFFSET('Sanitation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299" t="e">
        <f ca="1">+IF(AND(ISTEXT(OFFSET('Sanitation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299" t="e">
        <f ca="1">+IF(AND(ISTEXT(OFFSET('Sanitation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299" t="e">
        <f ca="1">+IF(AND(ISTEXT(OFFSET('Sanitation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299" t="e">
        <f ca="1">+IF(AND(ISTEXT(OFFSET('Sanitation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299" t="e">
        <f ca="1">+IF(AND(ISTEXT(OFFSET('Sanitation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299" t="e">
        <f ca="1">+IF(AND(ISTEXT(OFFSET('Sanitation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299" t="e">
        <f ca="1">+IF(AND(ISTEXT(OFFSET('Sanitation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299" t="e">
        <f ca="1">+IF(AND(ISTEXT(OFFSET('Sanitation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299" t="e">
        <f ca="1">+IF(AND(ISTEXT(OFFSET('Sanitation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299" t="e">
        <f ca="1">+IF(AND(ISTEXT(OFFSET('Sanitation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299" t="e">
        <f ca="1">+IF(AND(ISTEXT(OFFSET('Sanitation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299" t="e">
        <f ca="1">+IF(AND(ISTEXT(OFFSET('Sanitation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299" t="e">
        <f ca="1">+IF(AND(ISTEXT(OFFSET('Sanitation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299" t="e">
        <f ca="1">+IF(AND(ISTEXT(OFFSET('Sanitation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299" t="e">
        <f ca="1">+IF(AND(ISTEXT(OFFSET('Sanitation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299" t="e">
        <f ca="1">+IF(AND(ISTEXT(OFFSET('Sanitation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299" t="e">
        <f ca="1">+IF(AND(ISTEXT(OFFSET('Sanitation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299" t="e">
        <f ca="1">+IF(AND(ISTEXT(OFFSET('Sanitation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299" t="e">
        <f ca="1">+IF(AND(ISTEXT(OFFSET('Sanitation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300" t="e">
        <f ca="1">+IF(AND(ISTEXT(OFFSET('Hygiene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368" t="e">
        <f ca="1">+IF(AND(ISTEXT(OFFSET('Hygiene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300" t="e">
        <f ca="1">+IF(AND(ISTEXT(OFFSET('Hygiene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300" t="e">
        <f ca="1">+IF(AND(ISTEXT(OFFSET('Hygiene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300" t="e">
        <f ca="1">+IF(AND(ISTEXT(OFFSET('Hygiene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300" t="e">
        <f ca="1">+IF(AND(ISTEXT(OFFSET('Hygiene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300" t="e">
        <f ca="1">+IF(AND(ISTEXT(OFFSET('Hygiene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300" t="e">
        <f ca="1">+IF(AND(ISTEXT(OFFSET('Hygiene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300" t="e">
        <f ca="1">+IF(AND(ISTEXT(OFFSET('Hygiene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300" t="e">
        <f ca="1">+IF(AND(ISTEXT(OFFSET('Hygiene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300" t="e">
        <f ca="1">+IF(AND(ISTEXT(OFFSET('Hygiene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300" t="e">
        <f ca="1">+IF(AND(ISTEXT(OFFSET('Hygiene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300" t="e">
        <f ca="1">+IF(AND(ISTEXT(OFFSET('Hygiene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300" t="e">
        <f ca="1">+IF(AND(ISTEXT(OFFSET('Hygiene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300" t="e">
        <f ca="1">+IF(AND(ISTEXT(OFFSET('Hygiene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300" t="e">
        <f ca="1">+IF(AND(ISTEXT(OFFSET('Hygiene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300" t="e">
        <f ca="1">+IF(AND(ISTEXT(OFFSET('Hygiene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300" t="e">
        <f ca="1">+IF(AND(ISTEXT(OFFSET('Hygiene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S41" s="187" t="str">
        <f ca="1">+IF(OFFSET('Water Data'!$D$27,0,10*ROW('Water Data'!D35))="","",OFFSET('Water Data'!$D$27,0,10*ROW('Water Data'!D35)))</f>
        <v/>
      </c>
      <c r="BT41" s="187" t="str">
        <f ca="1">+IF(OFFSET('Water Data'!$D$28,0,10*ROW('Water Data'!D35))="","",OFFSET('Water Data'!$D$28,0,10*ROW('Water Data'!D35)))</f>
        <v/>
      </c>
      <c r="BU41" s="187" t="str">
        <f ca="1">+IF(OFFSET('Water Data'!$D$29,0,10*ROW('Water Data'!D35))="","",OFFSET('Water Data'!$D$29,0,10*ROW('Water Data'!D35)))</f>
        <v/>
      </c>
      <c r="BV41" s="187" t="str">
        <f ca="1">+IF(OFFSET('Water Data'!$E$27,0,10*ROW('Water Data'!E35))="","",OFFSET('Water Data'!$E$27,0,10*ROW('Water Data'!E35)))</f>
        <v/>
      </c>
      <c r="BW41" s="187" t="str">
        <f ca="1">+IF(OFFSET('Water Data'!$E$28,0,10*ROW('Water Data'!E35))="","",OFFSET('Water Data'!$E$28,0,10*ROW('Water Data'!E35)))</f>
        <v/>
      </c>
      <c r="BX41" s="187" t="str">
        <f ca="1">+IF(OFFSET('Water Data'!$E$29,0,10*ROW('Water Data'!E35))="","",OFFSET('Water Data'!$E$29,0,10*ROW('Water Data'!E35)))</f>
        <v/>
      </c>
      <c r="BY41" s="187" t="str">
        <f ca="1">+IF(OFFSET('Water Data'!$F$27,0,10*ROW('Water Data'!F35))="","",OFFSET('Water Data'!$F$27,0,10*ROW('Water Data'!F35)))</f>
        <v/>
      </c>
      <c r="BZ41" s="187" t="str">
        <f ca="1">+IF(OFFSET('Water Data'!$F$28,0,10*ROW('Water Data'!F35))="","",OFFSET('Water Data'!$F$28,0,10*ROW('Water Data'!F35)))</f>
        <v/>
      </c>
      <c r="CA41" s="187" t="str">
        <f ca="1">+IF(OFFSET('Water Data'!$F$29,0,10*ROW('Water Data'!F35))="","",OFFSET('Water Data'!$F$29,0,10*ROW('Water Data'!F35)))</f>
        <v/>
      </c>
      <c r="CB41" s="187" t="str">
        <f ca="1">+IF(OFFSET('Water Data'!$G$27,0,10*ROW('Water Data'!G35))="","",OFFSET('Water Data'!$G$27,0,10*ROW('Water Data'!G35)))</f>
        <v/>
      </c>
      <c r="CC41" s="187" t="str">
        <f ca="1">+IF(OFFSET('Water Data'!$G$28,0,10*ROW('Water Data'!G35))="","",OFFSET('Water Data'!$G$28,0,10*ROW('Water Data'!G35)))</f>
        <v/>
      </c>
      <c r="CD41" s="187" t="str">
        <f ca="1">+IF(OFFSET('Water Data'!$G$29,0,10*ROW('Water Data'!G35))="","",OFFSET('Water Data'!$G$29,0,10*ROW('Water Data'!G35)))</f>
        <v/>
      </c>
      <c r="CE41" s="187" t="str">
        <f ca="1">+IF(OFFSET('Water Data'!$H$27,0,10*ROW('Water Data'!H35))="","",OFFSET('Water Data'!$H$27,0,10*ROW('Water Data'!H35)))</f>
        <v/>
      </c>
      <c r="CF41" s="187" t="str">
        <f ca="1">+IF(OFFSET('Water Data'!$H$28,0,10*ROW('Water Data'!H35))="","",OFFSET('Water Data'!$H$28,0,10*ROW('Water Data'!H35)))</f>
        <v/>
      </c>
      <c r="CG41" s="187" t="str">
        <f ca="1">+IF(OFFSET('Water Data'!$H$29,0,10*ROW('Water Data'!H35))="","",OFFSET('Water Data'!$H$29,0,10*ROW('Water Data'!H35)))</f>
        <v/>
      </c>
      <c r="CH41" s="187" t="str">
        <f ca="1">+IF(OFFSET('Water Data'!$I$27,0,10*ROW('Water Data'!I35))="","",OFFSET('Water Data'!$I$27,0,10*ROW('Water Data'!I35)))</f>
        <v/>
      </c>
      <c r="CI41" s="187" t="str">
        <f ca="1">+IF(OFFSET('Water Data'!$I$28,0,10*ROW('Water Data'!I35))="","",OFFSET('Water Data'!$I$28,0,10*ROW('Water Data'!I35)))</f>
        <v/>
      </c>
      <c r="CJ41" s="187" t="str">
        <f ca="1">+IF(OFFSET('Water Data'!$I$29,0,10*ROW('Water Data'!I35))="","",OFFSET('Water Data'!$I$29,0,10*ROW('Water Data'!I35)))</f>
        <v/>
      </c>
      <c r="CK41" s="187" t="str">
        <f ca="1">+IF(OFFSET('Sanitation Data'!$D$28,0,10*ROW('Sanitation Data'!D35))="","",OFFSET('Sanitation Data'!$D$28,0,10*ROW('Sanitation Data'!D35)))</f>
        <v/>
      </c>
      <c r="CL41" s="187" t="str">
        <f ca="1">+IF(OFFSET('Sanitation Data'!$D$29,0,10*ROW('Sanitation Data'!D35))="","",OFFSET('Sanitation Data'!$D$29,0,10*ROW('Sanitation Data'!D35)))</f>
        <v/>
      </c>
      <c r="CM41" s="187" t="str">
        <f ca="1">+IF(OFFSET('Sanitation Data'!$D$30,0,10*ROW('Sanitation Data'!D35))="","",OFFSET('Sanitation Data'!$D$30,0,10*ROW('Sanitation Data'!D35)))</f>
        <v/>
      </c>
      <c r="CN41" s="187" t="str">
        <f ca="1">+IF(OFFSET('Sanitation Data'!$D$31,0,10*ROW('Sanitation Data'!D35))="","",OFFSET('Sanitation Data'!$D$31,0,10*ROW('Sanitation Data'!D35)))</f>
        <v/>
      </c>
      <c r="CO41" s="187" t="str">
        <f ca="1">+IF(OFFSET('Sanitation Data'!$D$32,0,10*ROW('Sanitation Data'!D35))="","",OFFSET('Sanitation Data'!$D$32,0,10*ROW('Sanitation Data'!D35)))</f>
        <v/>
      </c>
      <c r="CP41" s="187" t="str">
        <f ca="1">+IF(OFFSET('Sanitation Data'!$E$28,0,10*ROW('Sanitation Data'!E35))="","",OFFSET('Sanitation Data'!$E$28,0,10*ROW('Sanitation Data'!E35)))</f>
        <v/>
      </c>
      <c r="CQ41" s="187" t="str">
        <f ca="1">+IF(OFFSET('Sanitation Data'!$E$29,0,10*ROW('Sanitation Data'!E35))="","",OFFSET('Sanitation Data'!$E$29,0,10*ROW('Sanitation Data'!E35)))</f>
        <v/>
      </c>
      <c r="CR41" s="187" t="str">
        <f ca="1">+IF(OFFSET('Sanitation Data'!$E$30,0,10*ROW('Sanitation Data'!E35))="","",OFFSET('Sanitation Data'!$E$30,0,10*ROW('Sanitation Data'!E35)))</f>
        <v/>
      </c>
      <c r="CS41" s="187" t="str">
        <f ca="1">+IF(OFFSET('Sanitation Data'!$E$31,0,10*ROW('Sanitation Data'!E35))="","",OFFSET('Sanitation Data'!$E$31,0,10*ROW('Sanitation Data'!E35)))</f>
        <v/>
      </c>
      <c r="CT41" s="187" t="str">
        <f ca="1">+IF(OFFSET('Sanitation Data'!$E$32,0,10*ROW('Sanitation Data'!E35))="","",OFFSET('Sanitation Data'!$E$32,0,10*ROW('Sanitation Data'!E35)))</f>
        <v/>
      </c>
      <c r="CU41" s="187" t="str">
        <f ca="1">+IF(OFFSET('Sanitation Data'!$F$28,0,10*ROW('Sanitation Data'!F35))="","",OFFSET('Sanitation Data'!$F$28,0,10*ROW('Sanitation Data'!F35)))</f>
        <v/>
      </c>
      <c r="CV41" s="187" t="str">
        <f ca="1">+IF(OFFSET('Sanitation Data'!$F$29,0,10*ROW('Sanitation Data'!F35))="","",OFFSET('Sanitation Data'!$F$29,0,10*ROW('Sanitation Data'!F35)))</f>
        <v/>
      </c>
      <c r="CW41" s="187" t="str">
        <f ca="1">+IF(OFFSET('Sanitation Data'!$F$30,0,10*ROW('Sanitation Data'!F35))="","",OFFSET('Sanitation Data'!$F$30,0,10*ROW('Sanitation Data'!F35)))</f>
        <v/>
      </c>
      <c r="CX41" s="187" t="str">
        <f ca="1">+IF(OFFSET('Sanitation Data'!$F$31,0,10*ROW('Sanitation Data'!F35))="","",OFFSET('Sanitation Data'!$F$31,0,10*ROW('Sanitation Data'!F35)))</f>
        <v/>
      </c>
      <c r="CY41" s="187" t="str">
        <f ca="1">+IF(OFFSET('Sanitation Data'!$F$32,0,10*ROW('Sanitation Data'!F35))="","",OFFSET('Sanitation Data'!$F$32,0,10*ROW('Sanitation Data'!F35)))</f>
        <v/>
      </c>
      <c r="CZ41" s="187" t="str">
        <f ca="1">+IF(OFFSET('Sanitation Data'!$G$28,0,10*ROW('Sanitation Data'!G35))="","",OFFSET('Sanitation Data'!$G$28,0,10*ROW('Sanitation Data'!G35)))</f>
        <v/>
      </c>
      <c r="DA41" s="187" t="str">
        <f ca="1">+IF(OFFSET('Sanitation Data'!$G$29,0,10*ROW('Sanitation Data'!G35))="","",OFFSET('Sanitation Data'!$G$29,0,10*ROW('Sanitation Data'!G35)))</f>
        <v/>
      </c>
      <c r="DB41" s="187" t="str">
        <f ca="1">+IF(OFFSET('Sanitation Data'!$G$30,0,10*ROW('Sanitation Data'!G35))="","",OFFSET('Sanitation Data'!$G$30,0,10*ROW('Sanitation Data'!G35)))</f>
        <v/>
      </c>
      <c r="DC41" s="187" t="str">
        <f ca="1">+IF(OFFSET('Sanitation Data'!$G$31,0,10*ROW('Sanitation Data'!G35))="","",OFFSET('Sanitation Data'!$G$31,0,10*ROW('Sanitation Data'!G35)))</f>
        <v/>
      </c>
      <c r="DD41" s="187" t="str">
        <f ca="1">+IF(OFFSET('Sanitation Data'!$G$32,0,10*ROW('Sanitation Data'!G35))="","",OFFSET('Sanitation Data'!$G$32,0,10*ROW('Sanitation Data'!G35)))</f>
        <v/>
      </c>
      <c r="DE41" s="187" t="str">
        <f ca="1">+IF(OFFSET('Sanitation Data'!$H$28,0,10*ROW('Sanitation Data'!H35))="","",OFFSET('Sanitation Data'!$H$28,0,10*ROW('Sanitation Data'!H35)))</f>
        <v/>
      </c>
      <c r="DF41" s="187" t="str">
        <f ca="1">+IF(OFFSET('Sanitation Data'!$H$29,0,10*ROW('Sanitation Data'!H35))="","",OFFSET('Sanitation Data'!$H$29,0,10*ROW('Sanitation Data'!H35)))</f>
        <v/>
      </c>
      <c r="DG41" s="187" t="str">
        <f ca="1">+IF(OFFSET('Sanitation Data'!$H$30,0,10*ROW('Sanitation Data'!H35))="","",OFFSET('Sanitation Data'!$H$30,0,10*ROW('Sanitation Data'!H35)))</f>
        <v/>
      </c>
      <c r="DH41" s="187" t="str">
        <f ca="1">+IF(OFFSET('Sanitation Data'!$H$31,0,10*ROW('Sanitation Data'!H35))="","",OFFSET('Sanitation Data'!$H$31,0,10*ROW('Sanitation Data'!H35)))</f>
        <v/>
      </c>
      <c r="DI41" s="187" t="str">
        <f ca="1">+IF(OFFSET('Sanitation Data'!$H$32,0,10*ROW('Sanitation Data'!H35))="","",OFFSET('Sanitation Data'!$H$32,0,10*ROW('Sanitation Data'!H35)))</f>
        <v/>
      </c>
      <c r="DJ41" s="187" t="str">
        <f ca="1">+IF(OFFSET('Sanitation Data'!$I$28,0,10*ROW('Sanitation Data'!I35))="","",OFFSET('Sanitation Data'!$I$28,0,10*ROW('Sanitation Data'!I35)))</f>
        <v/>
      </c>
      <c r="DK41" s="187" t="str">
        <f ca="1">+IF(OFFSET('Sanitation Data'!$I$29,0,10*ROW('Sanitation Data'!I35))="","",OFFSET('Sanitation Data'!$I$29,0,10*ROW('Sanitation Data'!I35)))</f>
        <v/>
      </c>
      <c r="DL41" s="187" t="str">
        <f ca="1">+IF(OFFSET('Sanitation Data'!$I$30,0,10*ROW('Sanitation Data'!I35))="","",OFFSET('Sanitation Data'!$I$30,0,10*ROW('Sanitation Data'!I35)))</f>
        <v/>
      </c>
      <c r="DM41" s="187" t="str">
        <f ca="1">+IF(OFFSET('Sanitation Data'!$I$31,0,10*ROW('Sanitation Data'!I35))="","",OFFSET('Sanitation Data'!$I$31,0,10*ROW('Sanitation Data'!I35)))</f>
        <v/>
      </c>
      <c r="DN41" s="187" t="str">
        <f ca="1">+IF(OFFSET('Sanitation Data'!$I$32,0,10*ROW('Sanitation Data'!I35))="","",OFFSET('Sanitation Data'!$I$32,0,10*ROW('Sanitation Data'!I35)))</f>
        <v/>
      </c>
      <c r="DO41" s="187" t="str">
        <f ca="1">+IF(OFFSET('Hygiene Data'!$D$11,0,10*ROW('Hygiene Data'!D35))="","",OFFSET('Hygiene Data'!$D$11,0,10*ROW('Hygiene Data'!D35)))</f>
        <v/>
      </c>
      <c r="DP41" s="187" t="str">
        <f ca="1">+IF(OFFSET('Hygiene Data'!$D$12,0,10*ROW('Hygiene Data'!D35))="","",OFFSET('Hygiene Data'!$D$12,0,10*ROW('Hygiene Data'!D35)))</f>
        <v/>
      </c>
      <c r="DQ41" s="187" t="str">
        <f ca="1">+IF(OFFSET('Hygiene Data'!$D$13,0,10*ROW('Hygiene Data'!D35))="","",OFFSET('Hygiene Data'!$D$13,0,10*ROW('Hygiene Data'!D35)))</f>
        <v/>
      </c>
      <c r="DR41" s="187" t="str">
        <f ca="1">+IF(OFFSET('Hygiene Data'!$E$11,0,10*ROW('Hygiene Data'!E35))="","",OFFSET('Hygiene Data'!$E$11,0,10*ROW('Hygiene Data'!E35)))</f>
        <v/>
      </c>
      <c r="DS41" s="187" t="str">
        <f ca="1">+IF(OFFSET('Hygiene Data'!$E$12,0,10*ROW('Hygiene Data'!E35))="","",OFFSET('Hygiene Data'!$E$12,0,10*ROW('Hygiene Data'!E35)))</f>
        <v/>
      </c>
      <c r="DT41" s="187" t="str">
        <f ca="1">+IF(OFFSET('Hygiene Data'!$E$13,0,10*ROW('Hygiene Data'!E35))="","",OFFSET('Hygiene Data'!$E$13,0,10*ROW('Hygiene Data'!E35)))</f>
        <v/>
      </c>
      <c r="DU41" s="187" t="str">
        <f ca="1">+IF(OFFSET('Hygiene Data'!$F$11,0,10*ROW('Hygiene Data'!F35))="","",OFFSET('Hygiene Data'!$F$11,0,10*ROW('Hygiene Data'!F35)))</f>
        <v/>
      </c>
      <c r="DV41" s="187" t="str">
        <f ca="1">+IF(OFFSET('Hygiene Data'!$F$12,0,10*ROW('Hygiene Data'!F35))="","",OFFSET('Hygiene Data'!$F$12,0,10*ROW('Hygiene Data'!F35)))</f>
        <v/>
      </c>
      <c r="DW41" s="187" t="str">
        <f ca="1">+IF(OFFSET('Hygiene Data'!$F$13,0,10*ROW('Hygiene Data'!F35))="","",OFFSET('Hygiene Data'!$F$13,0,10*ROW('Hygiene Data'!F35)))</f>
        <v/>
      </c>
      <c r="DX41" s="187" t="str">
        <f ca="1">+IF(OFFSET('Hygiene Data'!$G$11,0,10*ROW('Hygiene Data'!G35))="","",OFFSET('Hygiene Data'!$G$11,0,10*ROW('Hygiene Data'!G35)))</f>
        <v/>
      </c>
      <c r="DY41" s="187" t="str">
        <f ca="1">+IF(OFFSET('Hygiene Data'!$G$12,0,10*ROW('Hygiene Data'!G35))="","",OFFSET('Hygiene Data'!$G$12,0,10*ROW('Hygiene Data'!G35)))</f>
        <v/>
      </c>
      <c r="DZ41" s="187" t="str">
        <f ca="1">+IF(OFFSET('Hygiene Data'!$G$13,0,10*ROW('Hygiene Data'!G35))="","",OFFSET('Hygiene Data'!$G$13,0,10*ROW('Hygiene Data'!G35)))</f>
        <v/>
      </c>
      <c r="EA41" s="187" t="str">
        <f ca="1">+IF(OFFSET('Hygiene Data'!$H$11,0,10*ROW('Hygiene Data'!H35))="","",OFFSET('Hygiene Data'!$H$11,0,10*ROW('Hygiene Data'!H35)))</f>
        <v/>
      </c>
      <c r="EB41" s="187" t="str">
        <f ca="1">+IF(OFFSET('Hygiene Data'!$H$12,0,10*ROW('Hygiene Data'!H35))="","",OFFSET('Hygiene Data'!$H$12,0,10*ROW('Hygiene Data'!H35)))</f>
        <v/>
      </c>
      <c r="EC41" s="187" t="str">
        <f ca="1">+IF(OFFSET('Hygiene Data'!$H$13,0,10*ROW('Hygiene Data'!H35))="","",OFFSET('Hygiene Data'!$H$13,0,10*ROW('Hygiene Data'!H35)))</f>
        <v/>
      </c>
      <c r="ED41" s="187" t="str">
        <f ca="1">+IF(OFFSET('Hygiene Data'!$I$11,0,10*ROW('Hygiene Data'!I35))="","",OFFSET('Hygiene Data'!$I$11,0,10*ROW('Hygiene Data'!I35)))</f>
        <v/>
      </c>
      <c r="EE41" s="187" t="str">
        <f ca="1">+IF(OFFSET('Hygiene Data'!$I$12,0,10*ROW('Hygiene Data'!I35))="","",OFFSET('Hygiene Data'!$I$12,0,10*ROW('Hygiene Data'!I35)))</f>
        <v/>
      </c>
      <c r="EF41" s="187" t="str">
        <f ca="1">+IF(OFFSET('Hygiene Data'!$I$13,0,10*ROW('Hygiene Data'!I35))="","",OFFSET('Hygiene Data'!$I$13,0,10*ROW('Hygiene Data'!I35)))</f>
        <v/>
      </c>
    </row>
    <row r="42" spans="1:136" x14ac:dyDescent="0.2">
      <c r="A42" s="270" t="str">
        <f ca="1">+IF(OFFSET('Water Data'!$B$2,0,10*ROW('Water Data'!E36))="","",OFFSET('Water Data'!$B$2,0,10*ROW('Water Data'!E36)))</f>
        <v/>
      </c>
      <c r="B42" s="270" t="str">
        <f ca="1">IF(OFFSET('Water Data'!$C$2,0,10*ROW('Water Data'!F36))="","",IF(OFFSET('Water Data'!$C$2,0,10*ROW('Water Data'!F36))="Census",Key!$I$111,IF(OFFSET('Water Data'!$C$2,0,10*ROW('Water Data'!F36))="Survey with microdata",Key!$I$113,IF(OFFSET('Water Data'!$C$2,0,10*ROW('Water Data'!F36))="Survey",Key!$I$110,IF(OFFSET('Water Data'!$C$2,0,10*ROW('Water Data'!F36))="Admin",Key!$I$114,IF(OFFSET('Water Data'!$C$2,0,10*ROW('Water Data'!F36))="Other",Key!$I$112,IF(OFFSET('Water Data'!$C$2,0,10*ROW('Water Data'!F36))="EMIS",Key!$I$109)))))))</f>
        <v/>
      </c>
      <c r="C42" s="297" t="str">
        <f t="shared" ca="1" si="0"/>
        <v/>
      </c>
      <c r="D42" s="298" t="e">
        <f ca="1">+IF(AND(ISTEXT(OFFSET('Water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298" t="e">
        <f ca="1">+IF(AND(ISTEXT(OFFSET('Water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298" t="e">
        <f ca="1">+IF(AND(ISTEXT(OFFSET('Water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298" t="e">
        <f ca="1">+IF(AND(ISTEXT(OFFSET('Water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298" t="e">
        <f ca="1">+IF(AND(ISTEXT(OFFSET('Water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298" t="e">
        <f ca="1">+IF(AND(ISTEXT(OFFSET('Water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298" t="e">
        <f ca="1">+IF(AND(ISTEXT(OFFSET('Water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298" t="e">
        <f ca="1">+IF(AND(ISTEXT(OFFSET('Water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298" t="e">
        <f ca="1">+IF(AND(ISTEXT(OFFSET('Water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298" t="e">
        <f ca="1">+IF(AND(ISTEXT(OFFSET('Water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298" t="e">
        <f ca="1">+IF(AND(ISTEXT(OFFSET('Water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298" t="e">
        <f ca="1">+IF(AND(ISTEXT(OFFSET('Water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298" t="e">
        <f ca="1">+IF(AND(ISTEXT(OFFSET('Water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298" t="e">
        <f ca="1">+IF(AND(ISTEXT(OFFSET('Water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298" t="e">
        <f ca="1">+IF(AND(ISTEXT(OFFSET('Water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298" t="e">
        <f ca="1">+IF(AND(ISTEXT(OFFSET('Water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298" t="e">
        <f ca="1">+IF(AND(ISTEXT(OFFSET('Water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298" t="e">
        <f ca="1">+IF(AND(ISTEXT(OFFSET('Water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299" t="e">
        <f ca="1">+IF(AND(ISTEXT(OFFSET('Sanitation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299" t="e">
        <f ca="1">+IF(AND(ISTEXT(OFFSET('Sanitation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299" t="e">
        <f ca="1">+IF(AND(ISTEXT(OFFSET('Sanitation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299" t="e">
        <f ca="1">+IF(AND(ISTEXT(OFFSET('Sanitation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299" t="e">
        <f ca="1">+IF(AND(ISTEXT(OFFSET('Sanitation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299" t="e">
        <f ca="1">+IF(AND(ISTEXT(OFFSET('Sanitation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299" t="e">
        <f ca="1">+IF(AND(ISTEXT(OFFSET('Sanitation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299" t="e">
        <f ca="1">+IF(AND(ISTEXT(OFFSET('Sanitation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299" t="e">
        <f ca="1">+IF(AND(ISTEXT(OFFSET('Sanitation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299" t="e">
        <f ca="1">+IF(AND(ISTEXT(OFFSET('Sanitation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299" t="e">
        <f ca="1">+IF(AND(ISTEXT(OFFSET('Sanitation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299" t="e">
        <f ca="1">+IF(AND(ISTEXT(OFFSET('Sanitation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299" t="e">
        <f ca="1">+IF(AND(ISTEXT(OFFSET('Sanitation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299" t="e">
        <f ca="1">+IF(AND(ISTEXT(OFFSET('Sanitation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299" t="e">
        <f ca="1">+IF(AND(ISTEXT(OFFSET('Sanitation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299" t="e">
        <f ca="1">+IF(AND(ISTEXT(OFFSET('Sanitation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299" t="e">
        <f ca="1">+IF(AND(ISTEXT(OFFSET('Sanitation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299" t="e">
        <f ca="1">+IF(AND(ISTEXT(OFFSET('Sanitation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299" t="e">
        <f ca="1">+IF(AND(ISTEXT(OFFSET('Sanitation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299" t="e">
        <f ca="1">+IF(AND(ISTEXT(OFFSET('Sanitation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299" t="e">
        <f ca="1">+IF(AND(ISTEXT(OFFSET('Sanitation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299" t="e">
        <f ca="1">+IF(AND(ISTEXT(OFFSET('Sanitation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299" t="e">
        <f ca="1">+IF(AND(ISTEXT(OFFSET('Sanitation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299" t="e">
        <f ca="1">+IF(AND(ISTEXT(OFFSET('Sanitation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299" t="e">
        <f ca="1">+IF(AND(ISTEXT(OFFSET('Sanitation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299" t="e">
        <f ca="1">+IF(AND(ISTEXT(OFFSET('Sanitation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299" t="e">
        <f ca="1">+IF(AND(ISTEXT(OFFSET('Sanitation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299" t="e">
        <f ca="1">+IF(AND(ISTEXT(OFFSET('Sanitation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299" t="e">
        <f ca="1">+IF(AND(ISTEXT(OFFSET('Sanitation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299" t="e">
        <f ca="1">+IF(AND(ISTEXT(OFFSET('Sanitation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300" t="e">
        <f ca="1">+IF(AND(ISTEXT(OFFSET('Hygiene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368" t="e">
        <f ca="1">+IF(AND(ISTEXT(OFFSET('Hygiene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300" t="e">
        <f ca="1">+IF(AND(ISTEXT(OFFSET('Hygiene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300" t="e">
        <f ca="1">+IF(AND(ISTEXT(OFFSET('Hygiene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300" t="e">
        <f ca="1">+IF(AND(ISTEXT(OFFSET('Hygiene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300" t="e">
        <f ca="1">+IF(AND(ISTEXT(OFFSET('Hygiene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300" t="e">
        <f ca="1">+IF(AND(ISTEXT(OFFSET('Hygiene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300" t="e">
        <f ca="1">+IF(AND(ISTEXT(OFFSET('Hygiene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300" t="e">
        <f ca="1">+IF(AND(ISTEXT(OFFSET('Hygiene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300" t="e">
        <f ca="1">+IF(AND(ISTEXT(OFFSET('Hygiene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300" t="e">
        <f ca="1">+IF(AND(ISTEXT(OFFSET('Hygiene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300" t="e">
        <f ca="1">+IF(AND(ISTEXT(OFFSET('Hygiene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300" t="e">
        <f ca="1">+IF(AND(ISTEXT(OFFSET('Hygiene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300" t="e">
        <f ca="1">+IF(AND(ISTEXT(OFFSET('Hygiene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300" t="e">
        <f ca="1">+IF(AND(ISTEXT(OFFSET('Hygiene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300" t="e">
        <f ca="1">+IF(AND(ISTEXT(OFFSET('Hygiene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300" t="e">
        <f ca="1">+IF(AND(ISTEXT(OFFSET('Hygiene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300" t="e">
        <f ca="1">+IF(AND(ISTEXT(OFFSET('Hygiene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S42" s="187" t="str">
        <f ca="1">+IF(OFFSET('Water Data'!$D$27,0,10*ROW('Water Data'!D36))="","",OFFSET('Water Data'!$D$27,0,10*ROW('Water Data'!D36)))</f>
        <v/>
      </c>
      <c r="BT42" s="187" t="str">
        <f ca="1">+IF(OFFSET('Water Data'!$D$28,0,10*ROW('Water Data'!D36))="","",OFFSET('Water Data'!$D$28,0,10*ROW('Water Data'!D36)))</f>
        <v/>
      </c>
      <c r="BU42" s="187" t="str">
        <f ca="1">+IF(OFFSET('Water Data'!$D$29,0,10*ROW('Water Data'!D36))="","",OFFSET('Water Data'!$D$29,0,10*ROW('Water Data'!D36)))</f>
        <v/>
      </c>
      <c r="BV42" s="187" t="str">
        <f ca="1">+IF(OFFSET('Water Data'!$E$27,0,10*ROW('Water Data'!E36))="","",OFFSET('Water Data'!$E$27,0,10*ROW('Water Data'!E36)))</f>
        <v/>
      </c>
      <c r="BW42" s="187" t="str">
        <f ca="1">+IF(OFFSET('Water Data'!$E$28,0,10*ROW('Water Data'!E36))="","",OFFSET('Water Data'!$E$28,0,10*ROW('Water Data'!E36)))</f>
        <v/>
      </c>
      <c r="BX42" s="187" t="str">
        <f ca="1">+IF(OFFSET('Water Data'!$E$29,0,10*ROW('Water Data'!E36))="","",OFFSET('Water Data'!$E$29,0,10*ROW('Water Data'!E36)))</f>
        <v/>
      </c>
      <c r="BY42" s="187" t="str">
        <f ca="1">+IF(OFFSET('Water Data'!$F$27,0,10*ROW('Water Data'!F36))="","",OFFSET('Water Data'!$F$27,0,10*ROW('Water Data'!F36)))</f>
        <v/>
      </c>
      <c r="BZ42" s="187" t="str">
        <f ca="1">+IF(OFFSET('Water Data'!$F$28,0,10*ROW('Water Data'!F36))="","",OFFSET('Water Data'!$F$28,0,10*ROW('Water Data'!F36)))</f>
        <v/>
      </c>
      <c r="CA42" s="187" t="str">
        <f ca="1">+IF(OFFSET('Water Data'!$F$29,0,10*ROW('Water Data'!F36))="","",OFFSET('Water Data'!$F$29,0,10*ROW('Water Data'!F36)))</f>
        <v/>
      </c>
      <c r="CB42" s="187" t="str">
        <f ca="1">+IF(OFFSET('Water Data'!$G$27,0,10*ROW('Water Data'!G36))="","",OFFSET('Water Data'!$G$27,0,10*ROW('Water Data'!G36)))</f>
        <v/>
      </c>
      <c r="CC42" s="187" t="str">
        <f ca="1">+IF(OFFSET('Water Data'!$G$28,0,10*ROW('Water Data'!G36))="","",OFFSET('Water Data'!$G$28,0,10*ROW('Water Data'!G36)))</f>
        <v/>
      </c>
      <c r="CD42" s="187" t="str">
        <f ca="1">+IF(OFFSET('Water Data'!$G$29,0,10*ROW('Water Data'!G36))="","",OFFSET('Water Data'!$G$29,0,10*ROW('Water Data'!G36)))</f>
        <v/>
      </c>
      <c r="CE42" s="187" t="str">
        <f ca="1">+IF(OFFSET('Water Data'!$H$27,0,10*ROW('Water Data'!H36))="","",OFFSET('Water Data'!$H$27,0,10*ROW('Water Data'!H36)))</f>
        <v/>
      </c>
      <c r="CF42" s="187" t="str">
        <f ca="1">+IF(OFFSET('Water Data'!$H$28,0,10*ROW('Water Data'!H36))="","",OFFSET('Water Data'!$H$28,0,10*ROW('Water Data'!H36)))</f>
        <v/>
      </c>
      <c r="CG42" s="187" t="str">
        <f ca="1">+IF(OFFSET('Water Data'!$H$29,0,10*ROW('Water Data'!H36))="","",OFFSET('Water Data'!$H$29,0,10*ROW('Water Data'!H36)))</f>
        <v/>
      </c>
      <c r="CH42" s="187" t="str">
        <f ca="1">+IF(OFFSET('Water Data'!$I$27,0,10*ROW('Water Data'!I36))="","",OFFSET('Water Data'!$I$27,0,10*ROW('Water Data'!I36)))</f>
        <v/>
      </c>
      <c r="CI42" s="187" t="str">
        <f ca="1">+IF(OFFSET('Water Data'!$I$28,0,10*ROW('Water Data'!I36))="","",OFFSET('Water Data'!$I$28,0,10*ROW('Water Data'!I36)))</f>
        <v/>
      </c>
      <c r="CJ42" s="187" t="str">
        <f ca="1">+IF(OFFSET('Water Data'!$I$29,0,10*ROW('Water Data'!I36))="","",OFFSET('Water Data'!$I$29,0,10*ROW('Water Data'!I36)))</f>
        <v/>
      </c>
      <c r="CK42" s="187" t="str">
        <f ca="1">+IF(OFFSET('Sanitation Data'!$D$28,0,10*ROW('Sanitation Data'!D36))="","",OFFSET('Sanitation Data'!$D$28,0,10*ROW('Sanitation Data'!D36)))</f>
        <v/>
      </c>
      <c r="CL42" s="187" t="str">
        <f ca="1">+IF(OFFSET('Sanitation Data'!$D$29,0,10*ROW('Sanitation Data'!D36))="","",OFFSET('Sanitation Data'!$D$29,0,10*ROW('Sanitation Data'!D36)))</f>
        <v/>
      </c>
      <c r="CM42" s="187" t="str">
        <f ca="1">+IF(OFFSET('Sanitation Data'!$D$30,0,10*ROW('Sanitation Data'!D36))="","",OFFSET('Sanitation Data'!$D$30,0,10*ROW('Sanitation Data'!D36)))</f>
        <v/>
      </c>
      <c r="CN42" s="187" t="str">
        <f ca="1">+IF(OFFSET('Sanitation Data'!$D$31,0,10*ROW('Sanitation Data'!D36))="","",OFFSET('Sanitation Data'!$D$31,0,10*ROW('Sanitation Data'!D36)))</f>
        <v/>
      </c>
      <c r="CO42" s="187" t="str">
        <f ca="1">+IF(OFFSET('Sanitation Data'!$D$32,0,10*ROW('Sanitation Data'!D36))="","",OFFSET('Sanitation Data'!$D$32,0,10*ROW('Sanitation Data'!D36)))</f>
        <v/>
      </c>
      <c r="CP42" s="187" t="str">
        <f ca="1">+IF(OFFSET('Sanitation Data'!$E$28,0,10*ROW('Sanitation Data'!E36))="","",OFFSET('Sanitation Data'!$E$28,0,10*ROW('Sanitation Data'!E36)))</f>
        <v/>
      </c>
      <c r="CQ42" s="187" t="str">
        <f ca="1">+IF(OFFSET('Sanitation Data'!$E$29,0,10*ROW('Sanitation Data'!E36))="","",OFFSET('Sanitation Data'!$E$29,0,10*ROW('Sanitation Data'!E36)))</f>
        <v/>
      </c>
      <c r="CR42" s="187" t="str">
        <f ca="1">+IF(OFFSET('Sanitation Data'!$E$30,0,10*ROW('Sanitation Data'!E36))="","",OFFSET('Sanitation Data'!$E$30,0,10*ROW('Sanitation Data'!E36)))</f>
        <v/>
      </c>
      <c r="CS42" s="187" t="str">
        <f ca="1">+IF(OFFSET('Sanitation Data'!$E$31,0,10*ROW('Sanitation Data'!E36))="","",OFFSET('Sanitation Data'!$E$31,0,10*ROW('Sanitation Data'!E36)))</f>
        <v/>
      </c>
      <c r="CT42" s="187" t="str">
        <f ca="1">+IF(OFFSET('Sanitation Data'!$E$32,0,10*ROW('Sanitation Data'!E36))="","",OFFSET('Sanitation Data'!$E$32,0,10*ROW('Sanitation Data'!E36)))</f>
        <v/>
      </c>
      <c r="CU42" s="187" t="str">
        <f ca="1">+IF(OFFSET('Sanitation Data'!$F$28,0,10*ROW('Sanitation Data'!F36))="","",OFFSET('Sanitation Data'!$F$28,0,10*ROW('Sanitation Data'!F36)))</f>
        <v/>
      </c>
      <c r="CV42" s="187" t="str">
        <f ca="1">+IF(OFFSET('Sanitation Data'!$F$29,0,10*ROW('Sanitation Data'!F36))="","",OFFSET('Sanitation Data'!$F$29,0,10*ROW('Sanitation Data'!F36)))</f>
        <v/>
      </c>
      <c r="CW42" s="187" t="str">
        <f ca="1">+IF(OFFSET('Sanitation Data'!$F$30,0,10*ROW('Sanitation Data'!F36))="","",OFFSET('Sanitation Data'!$F$30,0,10*ROW('Sanitation Data'!F36)))</f>
        <v/>
      </c>
      <c r="CX42" s="187" t="str">
        <f ca="1">+IF(OFFSET('Sanitation Data'!$F$31,0,10*ROW('Sanitation Data'!F36))="","",OFFSET('Sanitation Data'!$F$31,0,10*ROW('Sanitation Data'!F36)))</f>
        <v/>
      </c>
      <c r="CY42" s="187" t="str">
        <f ca="1">+IF(OFFSET('Sanitation Data'!$F$32,0,10*ROW('Sanitation Data'!F36))="","",OFFSET('Sanitation Data'!$F$32,0,10*ROW('Sanitation Data'!F36)))</f>
        <v/>
      </c>
      <c r="CZ42" s="187" t="str">
        <f ca="1">+IF(OFFSET('Sanitation Data'!$G$28,0,10*ROW('Sanitation Data'!G36))="","",OFFSET('Sanitation Data'!$G$28,0,10*ROW('Sanitation Data'!G36)))</f>
        <v/>
      </c>
      <c r="DA42" s="187" t="str">
        <f ca="1">+IF(OFFSET('Sanitation Data'!$G$29,0,10*ROW('Sanitation Data'!G36))="","",OFFSET('Sanitation Data'!$G$29,0,10*ROW('Sanitation Data'!G36)))</f>
        <v/>
      </c>
      <c r="DB42" s="187" t="str">
        <f ca="1">+IF(OFFSET('Sanitation Data'!$G$30,0,10*ROW('Sanitation Data'!G36))="","",OFFSET('Sanitation Data'!$G$30,0,10*ROW('Sanitation Data'!G36)))</f>
        <v/>
      </c>
      <c r="DC42" s="187" t="str">
        <f ca="1">+IF(OFFSET('Sanitation Data'!$G$31,0,10*ROW('Sanitation Data'!G36))="","",OFFSET('Sanitation Data'!$G$31,0,10*ROW('Sanitation Data'!G36)))</f>
        <v/>
      </c>
      <c r="DD42" s="187" t="str">
        <f ca="1">+IF(OFFSET('Sanitation Data'!$G$32,0,10*ROW('Sanitation Data'!G36))="","",OFFSET('Sanitation Data'!$G$32,0,10*ROW('Sanitation Data'!G36)))</f>
        <v/>
      </c>
      <c r="DE42" s="187" t="str">
        <f ca="1">+IF(OFFSET('Sanitation Data'!$H$28,0,10*ROW('Sanitation Data'!H36))="","",OFFSET('Sanitation Data'!$H$28,0,10*ROW('Sanitation Data'!H36)))</f>
        <v/>
      </c>
      <c r="DF42" s="187" t="str">
        <f ca="1">+IF(OFFSET('Sanitation Data'!$H$29,0,10*ROW('Sanitation Data'!H36))="","",OFFSET('Sanitation Data'!$H$29,0,10*ROW('Sanitation Data'!H36)))</f>
        <v/>
      </c>
      <c r="DG42" s="187" t="str">
        <f ca="1">+IF(OFFSET('Sanitation Data'!$H$30,0,10*ROW('Sanitation Data'!H36))="","",OFFSET('Sanitation Data'!$H$30,0,10*ROW('Sanitation Data'!H36)))</f>
        <v/>
      </c>
      <c r="DH42" s="187" t="str">
        <f ca="1">+IF(OFFSET('Sanitation Data'!$H$31,0,10*ROW('Sanitation Data'!H36))="","",OFFSET('Sanitation Data'!$H$31,0,10*ROW('Sanitation Data'!H36)))</f>
        <v/>
      </c>
      <c r="DI42" s="187" t="str">
        <f ca="1">+IF(OFFSET('Sanitation Data'!$H$32,0,10*ROW('Sanitation Data'!H36))="","",OFFSET('Sanitation Data'!$H$32,0,10*ROW('Sanitation Data'!H36)))</f>
        <v/>
      </c>
      <c r="DJ42" s="187" t="str">
        <f ca="1">+IF(OFFSET('Sanitation Data'!$I$28,0,10*ROW('Sanitation Data'!I36))="","",OFFSET('Sanitation Data'!$I$28,0,10*ROW('Sanitation Data'!I36)))</f>
        <v/>
      </c>
      <c r="DK42" s="187" t="str">
        <f ca="1">+IF(OFFSET('Sanitation Data'!$I$29,0,10*ROW('Sanitation Data'!I36))="","",OFFSET('Sanitation Data'!$I$29,0,10*ROW('Sanitation Data'!I36)))</f>
        <v/>
      </c>
      <c r="DL42" s="187" t="str">
        <f ca="1">+IF(OFFSET('Sanitation Data'!$I$30,0,10*ROW('Sanitation Data'!I36))="","",OFFSET('Sanitation Data'!$I$30,0,10*ROW('Sanitation Data'!I36)))</f>
        <v/>
      </c>
      <c r="DM42" s="187" t="str">
        <f ca="1">+IF(OFFSET('Sanitation Data'!$I$31,0,10*ROW('Sanitation Data'!I36))="","",OFFSET('Sanitation Data'!$I$31,0,10*ROW('Sanitation Data'!I36)))</f>
        <v/>
      </c>
      <c r="DN42" s="187" t="str">
        <f ca="1">+IF(OFFSET('Sanitation Data'!$I$32,0,10*ROW('Sanitation Data'!I36))="","",OFFSET('Sanitation Data'!$I$32,0,10*ROW('Sanitation Data'!I36)))</f>
        <v/>
      </c>
      <c r="DO42" s="187" t="str">
        <f ca="1">+IF(OFFSET('Hygiene Data'!$D$11,0,10*ROW('Hygiene Data'!D36))="","",OFFSET('Hygiene Data'!$D$11,0,10*ROW('Hygiene Data'!D36)))</f>
        <v/>
      </c>
      <c r="DP42" s="187" t="str">
        <f ca="1">+IF(OFFSET('Hygiene Data'!$D$12,0,10*ROW('Hygiene Data'!D36))="","",OFFSET('Hygiene Data'!$D$12,0,10*ROW('Hygiene Data'!D36)))</f>
        <v/>
      </c>
      <c r="DQ42" s="187" t="str">
        <f ca="1">+IF(OFFSET('Hygiene Data'!$D$13,0,10*ROW('Hygiene Data'!D36))="","",OFFSET('Hygiene Data'!$D$13,0,10*ROW('Hygiene Data'!D36)))</f>
        <v/>
      </c>
      <c r="DR42" s="187" t="str">
        <f ca="1">+IF(OFFSET('Hygiene Data'!$E$11,0,10*ROW('Hygiene Data'!E36))="","",OFFSET('Hygiene Data'!$E$11,0,10*ROW('Hygiene Data'!E36)))</f>
        <v/>
      </c>
      <c r="DS42" s="187" t="str">
        <f ca="1">+IF(OFFSET('Hygiene Data'!$E$12,0,10*ROW('Hygiene Data'!E36))="","",OFFSET('Hygiene Data'!$E$12,0,10*ROW('Hygiene Data'!E36)))</f>
        <v/>
      </c>
      <c r="DT42" s="187" t="str">
        <f ca="1">+IF(OFFSET('Hygiene Data'!$E$13,0,10*ROW('Hygiene Data'!E36))="","",OFFSET('Hygiene Data'!$E$13,0,10*ROW('Hygiene Data'!E36)))</f>
        <v/>
      </c>
      <c r="DU42" s="187" t="str">
        <f ca="1">+IF(OFFSET('Hygiene Data'!$F$11,0,10*ROW('Hygiene Data'!F36))="","",OFFSET('Hygiene Data'!$F$11,0,10*ROW('Hygiene Data'!F36)))</f>
        <v/>
      </c>
      <c r="DV42" s="187" t="str">
        <f ca="1">+IF(OFFSET('Hygiene Data'!$F$12,0,10*ROW('Hygiene Data'!F36))="","",OFFSET('Hygiene Data'!$F$12,0,10*ROW('Hygiene Data'!F36)))</f>
        <v/>
      </c>
      <c r="DW42" s="187" t="str">
        <f ca="1">+IF(OFFSET('Hygiene Data'!$F$13,0,10*ROW('Hygiene Data'!F36))="","",OFFSET('Hygiene Data'!$F$13,0,10*ROW('Hygiene Data'!F36)))</f>
        <v/>
      </c>
      <c r="DX42" s="187" t="str">
        <f ca="1">+IF(OFFSET('Hygiene Data'!$G$11,0,10*ROW('Hygiene Data'!G36))="","",OFFSET('Hygiene Data'!$G$11,0,10*ROW('Hygiene Data'!G36)))</f>
        <v/>
      </c>
      <c r="DY42" s="187" t="str">
        <f ca="1">+IF(OFFSET('Hygiene Data'!$G$12,0,10*ROW('Hygiene Data'!G36))="","",OFFSET('Hygiene Data'!$G$12,0,10*ROW('Hygiene Data'!G36)))</f>
        <v/>
      </c>
      <c r="DZ42" s="187" t="str">
        <f ca="1">+IF(OFFSET('Hygiene Data'!$G$13,0,10*ROW('Hygiene Data'!G36))="","",OFFSET('Hygiene Data'!$G$13,0,10*ROW('Hygiene Data'!G36)))</f>
        <v/>
      </c>
      <c r="EA42" s="187" t="str">
        <f ca="1">+IF(OFFSET('Hygiene Data'!$H$11,0,10*ROW('Hygiene Data'!H36))="","",OFFSET('Hygiene Data'!$H$11,0,10*ROW('Hygiene Data'!H36)))</f>
        <v/>
      </c>
      <c r="EB42" s="187" t="str">
        <f ca="1">+IF(OFFSET('Hygiene Data'!$H$12,0,10*ROW('Hygiene Data'!H36))="","",OFFSET('Hygiene Data'!$H$12,0,10*ROW('Hygiene Data'!H36)))</f>
        <v/>
      </c>
      <c r="EC42" s="187" t="str">
        <f ca="1">+IF(OFFSET('Hygiene Data'!$H$13,0,10*ROW('Hygiene Data'!H36))="","",OFFSET('Hygiene Data'!$H$13,0,10*ROW('Hygiene Data'!H36)))</f>
        <v/>
      </c>
      <c r="ED42" s="187" t="str">
        <f ca="1">+IF(OFFSET('Hygiene Data'!$I$11,0,10*ROW('Hygiene Data'!I36))="","",OFFSET('Hygiene Data'!$I$11,0,10*ROW('Hygiene Data'!I36)))</f>
        <v/>
      </c>
      <c r="EE42" s="187" t="str">
        <f ca="1">+IF(OFFSET('Hygiene Data'!$I$12,0,10*ROW('Hygiene Data'!I36))="","",OFFSET('Hygiene Data'!$I$12,0,10*ROW('Hygiene Data'!I36)))</f>
        <v/>
      </c>
      <c r="EF42" s="187" t="str">
        <f ca="1">+IF(OFFSET('Hygiene Data'!$I$13,0,10*ROW('Hygiene Data'!I36))="","",OFFSET('Hygiene Data'!$I$13,0,10*ROW('Hygiene Data'!I36)))</f>
        <v/>
      </c>
    </row>
    <row r="43" spans="1:136" x14ac:dyDescent="0.2">
      <c r="A43" s="270" t="str">
        <f ca="1">+IF(OFFSET('Water Data'!$B$2,0,10*ROW('Water Data'!E37))="","",OFFSET('Water Data'!$B$2,0,10*ROW('Water Data'!E37)))</f>
        <v/>
      </c>
      <c r="B43" s="270" t="str">
        <f ca="1">IF(OFFSET('Water Data'!$C$2,0,10*ROW('Water Data'!F37))="","",IF(OFFSET('Water Data'!$C$2,0,10*ROW('Water Data'!F37))="Census",Key!$I$111,IF(OFFSET('Water Data'!$C$2,0,10*ROW('Water Data'!F37))="Survey with microdata",Key!$I$113,IF(OFFSET('Water Data'!$C$2,0,10*ROW('Water Data'!F37))="Survey",Key!$I$110,IF(OFFSET('Water Data'!$C$2,0,10*ROW('Water Data'!F37))="Admin",Key!$I$114,IF(OFFSET('Water Data'!$C$2,0,10*ROW('Water Data'!F37))="Other",Key!$I$112,IF(OFFSET('Water Data'!$C$2,0,10*ROW('Water Data'!F37))="EMIS",Key!$I$109)))))))</f>
        <v/>
      </c>
      <c r="C43" s="297" t="str">
        <f t="shared" ca="1" si="0"/>
        <v/>
      </c>
      <c r="D43" s="298" t="e">
        <f ca="1">+IF(AND(ISTEXT(OFFSET('Water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298" t="e">
        <f ca="1">+IF(AND(ISTEXT(OFFSET('Water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298" t="e">
        <f ca="1">+IF(AND(ISTEXT(OFFSET('Water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298" t="e">
        <f ca="1">+IF(AND(ISTEXT(OFFSET('Water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298" t="e">
        <f ca="1">+IF(AND(ISTEXT(OFFSET('Water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298" t="e">
        <f ca="1">+IF(AND(ISTEXT(OFFSET('Water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298" t="e">
        <f ca="1">+IF(AND(ISTEXT(OFFSET('Water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298" t="e">
        <f ca="1">+IF(AND(ISTEXT(OFFSET('Water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298" t="e">
        <f ca="1">+IF(AND(ISTEXT(OFFSET('Water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298" t="e">
        <f ca="1">+IF(AND(ISTEXT(OFFSET('Water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298" t="e">
        <f ca="1">+IF(AND(ISTEXT(OFFSET('Water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298" t="e">
        <f ca="1">+IF(AND(ISTEXT(OFFSET('Water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298" t="e">
        <f ca="1">+IF(AND(ISTEXT(OFFSET('Water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298" t="e">
        <f ca="1">+IF(AND(ISTEXT(OFFSET('Water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298" t="e">
        <f ca="1">+IF(AND(ISTEXT(OFFSET('Water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298" t="e">
        <f ca="1">+IF(AND(ISTEXT(OFFSET('Water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298" t="e">
        <f ca="1">+IF(AND(ISTEXT(OFFSET('Water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298" t="e">
        <f ca="1">+IF(AND(ISTEXT(OFFSET('Water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299" t="e">
        <f ca="1">+IF(AND(ISTEXT(OFFSET('Sanitation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299" t="e">
        <f ca="1">+IF(AND(ISTEXT(OFFSET('Sanitation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299" t="e">
        <f ca="1">+IF(AND(ISTEXT(OFFSET('Sanitation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299" t="e">
        <f ca="1">+IF(AND(ISTEXT(OFFSET('Sanitation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299" t="e">
        <f ca="1">+IF(AND(ISTEXT(OFFSET('Sanitation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299" t="e">
        <f ca="1">+IF(AND(ISTEXT(OFFSET('Sanitation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299" t="e">
        <f ca="1">+IF(AND(ISTEXT(OFFSET('Sanitation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299" t="e">
        <f ca="1">+IF(AND(ISTEXT(OFFSET('Sanitation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299" t="e">
        <f ca="1">+IF(AND(ISTEXT(OFFSET('Sanitation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299" t="e">
        <f ca="1">+IF(AND(ISTEXT(OFFSET('Sanitation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299" t="e">
        <f ca="1">+IF(AND(ISTEXT(OFFSET('Sanitation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299" t="e">
        <f ca="1">+IF(AND(ISTEXT(OFFSET('Sanitation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299" t="e">
        <f ca="1">+IF(AND(ISTEXT(OFFSET('Sanitation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299" t="e">
        <f ca="1">+IF(AND(ISTEXT(OFFSET('Sanitation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299" t="e">
        <f ca="1">+IF(AND(ISTEXT(OFFSET('Sanitation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299" t="e">
        <f ca="1">+IF(AND(ISTEXT(OFFSET('Sanitation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299" t="e">
        <f ca="1">+IF(AND(ISTEXT(OFFSET('Sanitation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299" t="e">
        <f ca="1">+IF(AND(ISTEXT(OFFSET('Sanitation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299" t="e">
        <f ca="1">+IF(AND(ISTEXT(OFFSET('Sanitation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299" t="e">
        <f ca="1">+IF(AND(ISTEXT(OFFSET('Sanitation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299" t="e">
        <f ca="1">+IF(AND(ISTEXT(OFFSET('Sanitation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299" t="e">
        <f ca="1">+IF(AND(ISTEXT(OFFSET('Sanitation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299" t="e">
        <f ca="1">+IF(AND(ISTEXT(OFFSET('Sanitation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299" t="e">
        <f ca="1">+IF(AND(ISTEXT(OFFSET('Sanitation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299" t="e">
        <f ca="1">+IF(AND(ISTEXT(OFFSET('Sanitation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299" t="e">
        <f ca="1">+IF(AND(ISTEXT(OFFSET('Sanitation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299" t="e">
        <f ca="1">+IF(AND(ISTEXT(OFFSET('Sanitation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299" t="e">
        <f ca="1">+IF(AND(ISTEXT(OFFSET('Sanitation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299" t="e">
        <f ca="1">+IF(AND(ISTEXT(OFFSET('Sanitation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299" t="e">
        <f ca="1">+IF(AND(ISTEXT(OFFSET('Sanitation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300" t="e">
        <f ca="1">+IF(AND(ISTEXT(OFFSET('Hygiene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368" t="e">
        <f ca="1">+IF(AND(ISTEXT(OFFSET('Hygiene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300" t="e">
        <f ca="1">+IF(AND(ISTEXT(OFFSET('Hygiene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300" t="e">
        <f ca="1">+IF(AND(ISTEXT(OFFSET('Hygiene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300" t="e">
        <f ca="1">+IF(AND(ISTEXT(OFFSET('Hygiene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300" t="e">
        <f ca="1">+IF(AND(ISTEXT(OFFSET('Hygiene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300" t="e">
        <f ca="1">+IF(AND(ISTEXT(OFFSET('Hygiene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300" t="e">
        <f ca="1">+IF(AND(ISTEXT(OFFSET('Hygiene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300" t="e">
        <f ca="1">+IF(AND(ISTEXT(OFFSET('Hygiene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300" t="e">
        <f ca="1">+IF(AND(ISTEXT(OFFSET('Hygiene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300" t="e">
        <f ca="1">+IF(AND(ISTEXT(OFFSET('Hygiene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300" t="e">
        <f ca="1">+IF(AND(ISTEXT(OFFSET('Hygiene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300" t="e">
        <f ca="1">+IF(AND(ISTEXT(OFFSET('Hygiene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300" t="e">
        <f ca="1">+IF(AND(ISTEXT(OFFSET('Hygiene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300" t="e">
        <f ca="1">+IF(AND(ISTEXT(OFFSET('Hygiene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300" t="e">
        <f ca="1">+IF(AND(ISTEXT(OFFSET('Hygiene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300" t="e">
        <f ca="1">+IF(AND(ISTEXT(OFFSET('Hygiene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300" t="e">
        <f ca="1">+IF(AND(ISTEXT(OFFSET('Hygiene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S43" s="187" t="str">
        <f ca="1">+IF(OFFSET('Water Data'!$D$27,0,10*ROW('Water Data'!D37))="","",OFFSET('Water Data'!$D$27,0,10*ROW('Water Data'!D37)))</f>
        <v/>
      </c>
      <c r="BT43" s="187" t="str">
        <f ca="1">+IF(OFFSET('Water Data'!$D$28,0,10*ROW('Water Data'!D37))="","",OFFSET('Water Data'!$D$28,0,10*ROW('Water Data'!D37)))</f>
        <v/>
      </c>
      <c r="BU43" s="187" t="str">
        <f ca="1">+IF(OFFSET('Water Data'!$D$29,0,10*ROW('Water Data'!D37))="","",OFFSET('Water Data'!$D$29,0,10*ROW('Water Data'!D37)))</f>
        <v/>
      </c>
      <c r="BV43" s="187" t="str">
        <f ca="1">+IF(OFFSET('Water Data'!$E$27,0,10*ROW('Water Data'!E37))="","",OFFSET('Water Data'!$E$27,0,10*ROW('Water Data'!E37)))</f>
        <v/>
      </c>
      <c r="BW43" s="187" t="str">
        <f ca="1">+IF(OFFSET('Water Data'!$E$28,0,10*ROW('Water Data'!E37))="","",OFFSET('Water Data'!$E$28,0,10*ROW('Water Data'!E37)))</f>
        <v/>
      </c>
      <c r="BX43" s="187" t="str">
        <f ca="1">+IF(OFFSET('Water Data'!$E$29,0,10*ROW('Water Data'!E37))="","",OFFSET('Water Data'!$E$29,0,10*ROW('Water Data'!E37)))</f>
        <v/>
      </c>
      <c r="BY43" s="187" t="str">
        <f ca="1">+IF(OFFSET('Water Data'!$F$27,0,10*ROW('Water Data'!F37))="","",OFFSET('Water Data'!$F$27,0,10*ROW('Water Data'!F37)))</f>
        <v/>
      </c>
      <c r="BZ43" s="187" t="str">
        <f ca="1">+IF(OFFSET('Water Data'!$F$28,0,10*ROW('Water Data'!F37))="","",OFFSET('Water Data'!$F$28,0,10*ROW('Water Data'!F37)))</f>
        <v/>
      </c>
      <c r="CA43" s="187" t="str">
        <f ca="1">+IF(OFFSET('Water Data'!$F$29,0,10*ROW('Water Data'!F37))="","",OFFSET('Water Data'!$F$29,0,10*ROW('Water Data'!F37)))</f>
        <v/>
      </c>
      <c r="CB43" s="187" t="str">
        <f ca="1">+IF(OFFSET('Water Data'!$G$27,0,10*ROW('Water Data'!G37))="","",OFFSET('Water Data'!$G$27,0,10*ROW('Water Data'!G37)))</f>
        <v/>
      </c>
      <c r="CC43" s="187" t="str">
        <f ca="1">+IF(OFFSET('Water Data'!$G$28,0,10*ROW('Water Data'!G37))="","",OFFSET('Water Data'!$G$28,0,10*ROW('Water Data'!G37)))</f>
        <v/>
      </c>
      <c r="CD43" s="187" t="str">
        <f ca="1">+IF(OFFSET('Water Data'!$G$29,0,10*ROW('Water Data'!G37))="","",OFFSET('Water Data'!$G$29,0,10*ROW('Water Data'!G37)))</f>
        <v/>
      </c>
      <c r="CE43" s="187" t="str">
        <f ca="1">+IF(OFFSET('Water Data'!$H$27,0,10*ROW('Water Data'!H37))="","",OFFSET('Water Data'!$H$27,0,10*ROW('Water Data'!H37)))</f>
        <v/>
      </c>
      <c r="CF43" s="187" t="str">
        <f ca="1">+IF(OFFSET('Water Data'!$H$28,0,10*ROW('Water Data'!H37))="","",OFFSET('Water Data'!$H$28,0,10*ROW('Water Data'!H37)))</f>
        <v/>
      </c>
      <c r="CG43" s="187" t="str">
        <f ca="1">+IF(OFFSET('Water Data'!$H$29,0,10*ROW('Water Data'!H37))="","",OFFSET('Water Data'!$H$29,0,10*ROW('Water Data'!H37)))</f>
        <v/>
      </c>
      <c r="CH43" s="187" t="str">
        <f ca="1">+IF(OFFSET('Water Data'!$I$27,0,10*ROW('Water Data'!I37))="","",OFFSET('Water Data'!$I$27,0,10*ROW('Water Data'!I37)))</f>
        <v/>
      </c>
      <c r="CI43" s="187" t="str">
        <f ca="1">+IF(OFFSET('Water Data'!$I$28,0,10*ROW('Water Data'!I37))="","",OFFSET('Water Data'!$I$28,0,10*ROW('Water Data'!I37)))</f>
        <v/>
      </c>
      <c r="CJ43" s="187" t="str">
        <f ca="1">+IF(OFFSET('Water Data'!$I$29,0,10*ROW('Water Data'!I37))="","",OFFSET('Water Data'!$I$29,0,10*ROW('Water Data'!I37)))</f>
        <v/>
      </c>
      <c r="CK43" s="187" t="str">
        <f ca="1">+IF(OFFSET('Sanitation Data'!$D$28,0,10*ROW('Sanitation Data'!D37))="","",OFFSET('Sanitation Data'!$D$28,0,10*ROW('Sanitation Data'!D37)))</f>
        <v/>
      </c>
      <c r="CL43" s="187" t="str">
        <f ca="1">+IF(OFFSET('Sanitation Data'!$D$29,0,10*ROW('Sanitation Data'!D37))="","",OFFSET('Sanitation Data'!$D$29,0,10*ROW('Sanitation Data'!D37)))</f>
        <v/>
      </c>
      <c r="CM43" s="187" t="str">
        <f ca="1">+IF(OFFSET('Sanitation Data'!$D$30,0,10*ROW('Sanitation Data'!D37))="","",OFFSET('Sanitation Data'!$D$30,0,10*ROW('Sanitation Data'!D37)))</f>
        <v/>
      </c>
      <c r="CN43" s="187" t="str">
        <f ca="1">+IF(OFFSET('Sanitation Data'!$D$31,0,10*ROW('Sanitation Data'!D37))="","",OFFSET('Sanitation Data'!$D$31,0,10*ROW('Sanitation Data'!D37)))</f>
        <v/>
      </c>
      <c r="CO43" s="187" t="str">
        <f ca="1">+IF(OFFSET('Sanitation Data'!$D$32,0,10*ROW('Sanitation Data'!D37))="","",OFFSET('Sanitation Data'!$D$32,0,10*ROW('Sanitation Data'!D37)))</f>
        <v/>
      </c>
      <c r="CP43" s="187" t="str">
        <f ca="1">+IF(OFFSET('Sanitation Data'!$E$28,0,10*ROW('Sanitation Data'!E37))="","",OFFSET('Sanitation Data'!$E$28,0,10*ROW('Sanitation Data'!E37)))</f>
        <v/>
      </c>
      <c r="CQ43" s="187" t="str">
        <f ca="1">+IF(OFFSET('Sanitation Data'!$E$29,0,10*ROW('Sanitation Data'!E37))="","",OFFSET('Sanitation Data'!$E$29,0,10*ROW('Sanitation Data'!E37)))</f>
        <v/>
      </c>
      <c r="CR43" s="187" t="str">
        <f ca="1">+IF(OFFSET('Sanitation Data'!$E$30,0,10*ROW('Sanitation Data'!E37))="","",OFFSET('Sanitation Data'!$E$30,0,10*ROW('Sanitation Data'!E37)))</f>
        <v/>
      </c>
      <c r="CS43" s="187" t="str">
        <f ca="1">+IF(OFFSET('Sanitation Data'!$E$31,0,10*ROW('Sanitation Data'!E37))="","",OFFSET('Sanitation Data'!$E$31,0,10*ROW('Sanitation Data'!E37)))</f>
        <v/>
      </c>
      <c r="CT43" s="187" t="str">
        <f ca="1">+IF(OFFSET('Sanitation Data'!$E$32,0,10*ROW('Sanitation Data'!E37))="","",OFFSET('Sanitation Data'!$E$32,0,10*ROW('Sanitation Data'!E37)))</f>
        <v/>
      </c>
      <c r="CU43" s="187" t="str">
        <f ca="1">+IF(OFFSET('Sanitation Data'!$F$28,0,10*ROW('Sanitation Data'!F37))="","",OFFSET('Sanitation Data'!$F$28,0,10*ROW('Sanitation Data'!F37)))</f>
        <v/>
      </c>
      <c r="CV43" s="187" t="str">
        <f ca="1">+IF(OFFSET('Sanitation Data'!$F$29,0,10*ROW('Sanitation Data'!F37))="","",OFFSET('Sanitation Data'!$F$29,0,10*ROW('Sanitation Data'!F37)))</f>
        <v/>
      </c>
      <c r="CW43" s="187" t="str">
        <f ca="1">+IF(OFFSET('Sanitation Data'!$F$30,0,10*ROW('Sanitation Data'!F37))="","",OFFSET('Sanitation Data'!$F$30,0,10*ROW('Sanitation Data'!F37)))</f>
        <v/>
      </c>
      <c r="CX43" s="187" t="str">
        <f ca="1">+IF(OFFSET('Sanitation Data'!$F$31,0,10*ROW('Sanitation Data'!F37))="","",OFFSET('Sanitation Data'!$F$31,0,10*ROW('Sanitation Data'!F37)))</f>
        <v/>
      </c>
      <c r="CY43" s="187" t="str">
        <f ca="1">+IF(OFFSET('Sanitation Data'!$F$32,0,10*ROW('Sanitation Data'!F37))="","",OFFSET('Sanitation Data'!$F$32,0,10*ROW('Sanitation Data'!F37)))</f>
        <v/>
      </c>
      <c r="CZ43" s="187" t="str">
        <f ca="1">+IF(OFFSET('Sanitation Data'!$G$28,0,10*ROW('Sanitation Data'!G37))="","",OFFSET('Sanitation Data'!$G$28,0,10*ROW('Sanitation Data'!G37)))</f>
        <v/>
      </c>
      <c r="DA43" s="187" t="str">
        <f ca="1">+IF(OFFSET('Sanitation Data'!$G$29,0,10*ROW('Sanitation Data'!G37))="","",OFFSET('Sanitation Data'!$G$29,0,10*ROW('Sanitation Data'!G37)))</f>
        <v/>
      </c>
      <c r="DB43" s="187" t="str">
        <f ca="1">+IF(OFFSET('Sanitation Data'!$G$30,0,10*ROW('Sanitation Data'!G37))="","",OFFSET('Sanitation Data'!$G$30,0,10*ROW('Sanitation Data'!G37)))</f>
        <v/>
      </c>
      <c r="DC43" s="187" t="str">
        <f ca="1">+IF(OFFSET('Sanitation Data'!$G$31,0,10*ROW('Sanitation Data'!G37))="","",OFFSET('Sanitation Data'!$G$31,0,10*ROW('Sanitation Data'!G37)))</f>
        <v/>
      </c>
      <c r="DD43" s="187" t="str">
        <f ca="1">+IF(OFFSET('Sanitation Data'!$G$32,0,10*ROW('Sanitation Data'!G37))="","",OFFSET('Sanitation Data'!$G$32,0,10*ROW('Sanitation Data'!G37)))</f>
        <v/>
      </c>
      <c r="DE43" s="187" t="str">
        <f ca="1">+IF(OFFSET('Sanitation Data'!$H$28,0,10*ROW('Sanitation Data'!H37))="","",OFFSET('Sanitation Data'!$H$28,0,10*ROW('Sanitation Data'!H37)))</f>
        <v/>
      </c>
      <c r="DF43" s="187" t="str">
        <f ca="1">+IF(OFFSET('Sanitation Data'!$H$29,0,10*ROW('Sanitation Data'!H37))="","",OFFSET('Sanitation Data'!$H$29,0,10*ROW('Sanitation Data'!H37)))</f>
        <v/>
      </c>
      <c r="DG43" s="187" t="str">
        <f ca="1">+IF(OFFSET('Sanitation Data'!$H$30,0,10*ROW('Sanitation Data'!H37))="","",OFFSET('Sanitation Data'!$H$30,0,10*ROW('Sanitation Data'!H37)))</f>
        <v/>
      </c>
      <c r="DH43" s="187" t="str">
        <f ca="1">+IF(OFFSET('Sanitation Data'!$H$31,0,10*ROW('Sanitation Data'!H37))="","",OFFSET('Sanitation Data'!$H$31,0,10*ROW('Sanitation Data'!H37)))</f>
        <v/>
      </c>
      <c r="DI43" s="187" t="str">
        <f ca="1">+IF(OFFSET('Sanitation Data'!$H$32,0,10*ROW('Sanitation Data'!H37))="","",OFFSET('Sanitation Data'!$H$32,0,10*ROW('Sanitation Data'!H37)))</f>
        <v/>
      </c>
      <c r="DJ43" s="187" t="str">
        <f ca="1">+IF(OFFSET('Sanitation Data'!$I$28,0,10*ROW('Sanitation Data'!I37))="","",OFFSET('Sanitation Data'!$I$28,0,10*ROW('Sanitation Data'!I37)))</f>
        <v/>
      </c>
      <c r="DK43" s="187" t="str">
        <f ca="1">+IF(OFFSET('Sanitation Data'!$I$29,0,10*ROW('Sanitation Data'!I37))="","",OFFSET('Sanitation Data'!$I$29,0,10*ROW('Sanitation Data'!I37)))</f>
        <v/>
      </c>
      <c r="DL43" s="187" t="str">
        <f ca="1">+IF(OFFSET('Sanitation Data'!$I$30,0,10*ROW('Sanitation Data'!I37))="","",OFFSET('Sanitation Data'!$I$30,0,10*ROW('Sanitation Data'!I37)))</f>
        <v/>
      </c>
      <c r="DM43" s="187" t="str">
        <f ca="1">+IF(OFFSET('Sanitation Data'!$I$31,0,10*ROW('Sanitation Data'!I37))="","",OFFSET('Sanitation Data'!$I$31,0,10*ROW('Sanitation Data'!I37)))</f>
        <v/>
      </c>
      <c r="DN43" s="187" t="str">
        <f ca="1">+IF(OFFSET('Sanitation Data'!$I$32,0,10*ROW('Sanitation Data'!I37))="","",OFFSET('Sanitation Data'!$I$32,0,10*ROW('Sanitation Data'!I37)))</f>
        <v/>
      </c>
      <c r="DO43" s="187" t="str">
        <f ca="1">+IF(OFFSET('Hygiene Data'!$D$11,0,10*ROW('Hygiene Data'!D37))="","",OFFSET('Hygiene Data'!$D$11,0,10*ROW('Hygiene Data'!D37)))</f>
        <v/>
      </c>
      <c r="DP43" s="187" t="str">
        <f ca="1">+IF(OFFSET('Hygiene Data'!$D$12,0,10*ROW('Hygiene Data'!D37))="","",OFFSET('Hygiene Data'!$D$12,0,10*ROW('Hygiene Data'!D37)))</f>
        <v/>
      </c>
      <c r="DQ43" s="187" t="str">
        <f ca="1">+IF(OFFSET('Hygiene Data'!$D$13,0,10*ROW('Hygiene Data'!D37))="","",OFFSET('Hygiene Data'!$D$13,0,10*ROW('Hygiene Data'!D37)))</f>
        <v/>
      </c>
      <c r="DR43" s="187" t="str">
        <f ca="1">+IF(OFFSET('Hygiene Data'!$E$11,0,10*ROW('Hygiene Data'!E37))="","",OFFSET('Hygiene Data'!$E$11,0,10*ROW('Hygiene Data'!E37)))</f>
        <v/>
      </c>
      <c r="DS43" s="187" t="str">
        <f ca="1">+IF(OFFSET('Hygiene Data'!$E$12,0,10*ROW('Hygiene Data'!E37))="","",OFFSET('Hygiene Data'!$E$12,0,10*ROW('Hygiene Data'!E37)))</f>
        <v/>
      </c>
      <c r="DT43" s="187" t="str">
        <f ca="1">+IF(OFFSET('Hygiene Data'!$E$13,0,10*ROW('Hygiene Data'!E37))="","",OFFSET('Hygiene Data'!$E$13,0,10*ROW('Hygiene Data'!E37)))</f>
        <v/>
      </c>
      <c r="DU43" s="187" t="str">
        <f ca="1">+IF(OFFSET('Hygiene Data'!$F$11,0,10*ROW('Hygiene Data'!F37))="","",OFFSET('Hygiene Data'!$F$11,0,10*ROW('Hygiene Data'!F37)))</f>
        <v/>
      </c>
      <c r="DV43" s="187" t="str">
        <f ca="1">+IF(OFFSET('Hygiene Data'!$F$12,0,10*ROW('Hygiene Data'!F37))="","",OFFSET('Hygiene Data'!$F$12,0,10*ROW('Hygiene Data'!F37)))</f>
        <v/>
      </c>
      <c r="DW43" s="187" t="str">
        <f ca="1">+IF(OFFSET('Hygiene Data'!$F$13,0,10*ROW('Hygiene Data'!F37))="","",OFFSET('Hygiene Data'!$F$13,0,10*ROW('Hygiene Data'!F37)))</f>
        <v/>
      </c>
      <c r="DX43" s="187" t="str">
        <f ca="1">+IF(OFFSET('Hygiene Data'!$G$11,0,10*ROW('Hygiene Data'!G37))="","",OFFSET('Hygiene Data'!$G$11,0,10*ROW('Hygiene Data'!G37)))</f>
        <v/>
      </c>
      <c r="DY43" s="187" t="str">
        <f ca="1">+IF(OFFSET('Hygiene Data'!$G$12,0,10*ROW('Hygiene Data'!G37))="","",OFFSET('Hygiene Data'!$G$12,0,10*ROW('Hygiene Data'!G37)))</f>
        <v/>
      </c>
      <c r="DZ43" s="187" t="str">
        <f ca="1">+IF(OFFSET('Hygiene Data'!$G$13,0,10*ROW('Hygiene Data'!G37))="","",OFFSET('Hygiene Data'!$G$13,0,10*ROW('Hygiene Data'!G37)))</f>
        <v/>
      </c>
      <c r="EA43" s="187" t="str">
        <f ca="1">+IF(OFFSET('Hygiene Data'!$H$11,0,10*ROW('Hygiene Data'!H37))="","",OFFSET('Hygiene Data'!$H$11,0,10*ROW('Hygiene Data'!H37)))</f>
        <v/>
      </c>
      <c r="EB43" s="187" t="str">
        <f ca="1">+IF(OFFSET('Hygiene Data'!$H$12,0,10*ROW('Hygiene Data'!H37))="","",OFFSET('Hygiene Data'!$H$12,0,10*ROW('Hygiene Data'!H37)))</f>
        <v/>
      </c>
      <c r="EC43" s="187" t="str">
        <f ca="1">+IF(OFFSET('Hygiene Data'!$H$13,0,10*ROW('Hygiene Data'!H37))="","",OFFSET('Hygiene Data'!$H$13,0,10*ROW('Hygiene Data'!H37)))</f>
        <v/>
      </c>
      <c r="ED43" s="187" t="str">
        <f ca="1">+IF(OFFSET('Hygiene Data'!$I$11,0,10*ROW('Hygiene Data'!I37))="","",OFFSET('Hygiene Data'!$I$11,0,10*ROW('Hygiene Data'!I37)))</f>
        <v/>
      </c>
      <c r="EE43" s="187" t="str">
        <f ca="1">+IF(OFFSET('Hygiene Data'!$I$12,0,10*ROW('Hygiene Data'!I37))="","",OFFSET('Hygiene Data'!$I$12,0,10*ROW('Hygiene Data'!I37)))</f>
        <v/>
      </c>
      <c r="EF43" s="187" t="str">
        <f ca="1">+IF(OFFSET('Hygiene Data'!$I$13,0,10*ROW('Hygiene Data'!I37))="","",OFFSET('Hygiene Data'!$I$13,0,10*ROW('Hygiene Data'!I37)))</f>
        <v/>
      </c>
    </row>
    <row r="44" spans="1:136" x14ac:dyDescent="0.2">
      <c r="A44" s="270" t="str">
        <f ca="1">+IF(OFFSET('Water Data'!$B$2,0,10*ROW('Water Data'!E38))="","",OFFSET('Water Data'!$B$2,0,10*ROW('Water Data'!E38)))</f>
        <v/>
      </c>
      <c r="B44" s="270" t="str">
        <f ca="1">IF(OFFSET('Water Data'!$C$2,0,10*ROW('Water Data'!F38))="","",IF(OFFSET('Water Data'!$C$2,0,10*ROW('Water Data'!F38))="Census",Key!$I$111,IF(OFFSET('Water Data'!$C$2,0,10*ROW('Water Data'!F38))="Survey with microdata",Key!$I$113,IF(OFFSET('Water Data'!$C$2,0,10*ROW('Water Data'!F38))="Survey",Key!$I$110,IF(OFFSET('Water Data'!$C$2,0,10*ROW('Water Data'!F38))="Admin",Key!$I$114,IF(OFFSET('Water Data'!$C$2,0,10*ROW('Water Data'!F38))="Other",Key!$I$112,IF(OFFSET('Water Data'!$C$2,0,10*ROW('Water Data'!F38))="EMIS",Key!$I$109)))))))</f>
        <v/>
      </c>
      <c r="C44" s="297" t="str">
        <f t="shared" ca="1" si="0"/>
        <v/>
      </c>
      <c r="D44" s="298" t="e">
        <f ca="1">+IF(AND(ISTEXT(OFFSET('Water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298" t="e">
        <f ca="1">+IF(AND(ISTEXT(OFFSET('Water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298" t="e">
        <f ca="1">+IF(AND(ISTEXT(OFFSET('Water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298" t="e">
        <f ca="1">+IF(AND(ISTEXT(OFFSET('Water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298" t="e">
        <f ca="1">+IF(AND(ISTEXT(OFFSET('Water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298" t="e">
        <f ca="1">+IF(AND(ISTEXT(OFFSET('Water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298" t="e">
        <f ca="1">+IF(AND(ISTEXT(OFFSET('Water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298" t="e">
        <f ca="1">+IF(AND(ISTEXT(OFFSET('Water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298" t="e">
        <f ca="1">+IF(AND(ISTEXT(OFFSET('Water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298" t="e">
        <f ca="1">+IF(AND(ISTEXT(OFFSET('Water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298" t="e">
        <f ca="1">+IF(AND(ISTEXT(OFFSET('Water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298" t="e">
        <f ca="1">+IF(AND(ISTEXT(OFFSET('Water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298" t="e">
        <f ca="1">+IF(AND(ISTEXT(OFFSET('Water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298" t="e">
        <f ca="1">+IF(AND(ISTEXT(OFFSET('Water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298" t="e">
        <f ca="1">+IF(AND(ISTEXT(OFFSET('Water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298" t="e">
        <f ca="1">+IF(AND(ISTEXT(OFFSET('Water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298" t="e">
        <f ca="1">+IF(AND(ISTEXT(OFFSET('Water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298" t="e">
        <f ca="1">+IF(AND(ISTEXT(OFFSET('Water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299" t="e">
        <f ca="1">+IF(AND(ISTEXT(OFFSET('Sanitation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299" t="e">
        <f ca="1">+IF(AND(ISTEXT(OFFSET('Sanitation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299" t="e">
        <f ca="1">+IF(AND(ISTEXT(OFFSET('Sanitation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299" t="e">
        <f ca="1">+IF(AND(ISTEXT(OFFSET('Sanitation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299" t="e">
        <f ca="1">+IF(AND(ISTEXT(OFFSET('Sanitation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299" t="e">
        <f ca="1">+IF(AND(ISTEXT(OFFSET('Sanitation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299" t="e">
        <f ca="1">+IF(AND(ISTEXT(OFFSET('Sanitation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299" t="e">
        <f ca="1">+IF(AND(ISTEXT(OFFSET('Sanitation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299" t="e">
        <f ca="1">+IF(AND(ISTEXT(OFFSET('Sanitation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299" t="e">
        <f ca="1">+IF(AND(ISTEXT(OFFSET('Sanitation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299" t="e">
        <f ca="1">+IF(AND(ISTEXT(OFFSET('Sanitation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299" t="e">
        <f ca="1">+IF(AND(ISTEXT(OFFSET('Sanitation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299" t="e">
        <f ca="1">+IF(AND(ISTEXT(OFFSET('Sanitation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299" t="e">
        <f ca="1">+IF(AND(ISTEXT(OFFSET('Sanitation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299" t="e">
        <f ca="1">+IF(AND(ISTEXT(OFFSET('Sanitation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299" t="e">
        <f ca="1">+IF(AND(ISTEXT(OFFSET('Sanitation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299" t="e">
        <f ca="1">+IF(AND(ISTEXT(OFFSET('Sanitation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299" t="e">
        <f ca="1">+IF(AND(ISTEXT(OFFSET('Sanitation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299" t="e">
        <f ca="1">+IF(AND(ISTEXT(OFFSET('Sanitation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299" t="e">
        <f ca="1">+IF(AND(ISTEXT(OFFSET('Sanitation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299" t="e">
        <f ca="1">+IF(AND(ISTEXT(OFFSET('Sanitation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299" t="e">
        <f ca="1">+IF(AND(ISTEXT(OFFSET('Sanitation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299" t="e">
        <f ca="1">+IF(AND(ISTEXT(OFFSET('Sanitation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299" t="e">
        <f ca="1">+IF(AND(ISTEXT(OFFSET('Sanitation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299" t="e">
        <f ca="1">+IF(AND(ISTEXT(OFFSET('Sanitation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299" t="e">
        <f ca="1">+IF(AND(ISTEXT(OFFSET('Sanitation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299" t="e">
        <f ca="1">+IF(AND(ISTEXT(OFFSET('Sanitation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299" t="e">
        <f ca="1">+IF(AND(ISTEXT(OFFSET('Sanitation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299" t="e">
        <f ca="1">+IF(AND(ISTEXT(OFFSET('Sanitation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299" t="e">
        <f ca="1">+IF(AND(ISTEXT(OFFSET('Sanitation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300" t="e">
        <f ca="1">+IF(AND(ISTEXT(OFFSET('Hygiene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368" t="e">
        <f ca="1">+IF(AND(ISTEXT(OFFSET('Hygiene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300" t="e">
        <f ca="1">+IF(AND(ISTEXT(OFFSET('Hygiene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300" t="e">
        <f ca="1">+IF(AND(ISTEXT(OFFSET('Hygiene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300" t="e">
        <f ca="1">+IF(AND(ISTEXT(OFFSET('Hygiene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300" t="e">
        <f ca="1">+IF(AND(ISTEXT(OFFSET('Hygiene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300" t="e">
        <f ca="1">+IF(AND(ISTEXT(OFFSET('Hygiene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300" t="e">
        <f ca="1">+IF(AND(ISTEXT(OFFSET('Hygiene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300" t="e">
        <f ca="1">+IF(AND(ISTEXT(OFFSET('Hygiene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300" t="e">
        <f ca="1">+IF(AND(ISTEXT(OFFSET('Hygiene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300" t="e">
        <f ca="1">+IF(AND(ISTEXT(OFFSET('Hygiene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300" t="e">
        <f ca="1">+IF(AND(ISTEXT(OFFSET('Hygiene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300" t="e">
        <f ca="1">+IF(AND(ISTEXT(OFFSET('Hygiene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300" t="e">
        <f ca="1">+IF(AND(ISTEXT(OFFSET('Hygiene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300" t="e">
        <f ca="1">+IF(AND(ISTEXT(OFFSET('Hygiene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300" t="e">
        <f ca="1">+IF(AND(ISTEXT(OFFSET('Hygiene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300" t="e">
        <f ca="1">+IF(AND(ISTEXT(OFFSET('Hygiene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300" t="e">
        <f ca="1">+IF(AND(ISTEXT(OFFSET('Hygiene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S44" s="187" t="str">
        <f ca="1">+IF(OFFSET('Water Data'!$D$27,0,10*ROW('Water Data'!D38))="","",OFFSET('Water Data'!$D$27,0,10*ROW('Water Data'!D38)))</f>
        <v/>
      </c>
      <c r="BT44" s="187" t="str">
        <f ca="1">+IF(OFFSET('Water Data'!$D$28,0,10*ROW('Water Data'!D38))="","",OFFSET('Water Data'!$D$28,0,10*ROW('Water Data'!D38)))</f>
        <v/>
      </c>
      <c r="BU44" s="187" t="str">
        <f ca="1">+IF(OFFSET('Water Data'!$D$29,0,10*ROW('Water Data'!D38))="","",OFFSET('Water Data'!$D$29,0,10*ROW('Water Data'!D38)))</f>
        <v/>
      </c>
      <c r="BV44" s="187" t="str">
        <f ca="1">+IF(OFFSET('Water Data'!$E$27,0,10*ROW('Water Data'!E38))="","",OFFSET('Water Data'!$E$27,0,10*ROW('Water Data'!E38)))</f>
        <v/>
      </c>
      <c r="BW44" s="187" t="str">
        <f ca="1">+IF(OFFSET('Water Data'!$E$28,0,10*ROW('Water Data'!E38))="","",OFFSET('Water Data'!$E$28,0,10*ROW('Water Data'!E38)))</f>
        <v/>
      </c>
      <c r="BX44" s="187" t="str">
        <f ca="1">+IF(OFFSET('Water Data'!$E$29,0,10*ROW('Water Data'!E38))="","",OFFSET('Water Data'!$E$29,0,10*ROW('Water Data'!E38)))</f>
        <v/>
      </c>
      <c r="BY44" s="187" t="str">
        <f ca="1">+IF(OFFSET('Water Data'!$F$27,0,10*ROW('Water Data'!F38))="","",OFFSET('Water Data'!$F$27,0,10*ROW('Water Data'!F38)))</f>
        <v/>
      </c>
      <c r="BZ44" s="187" t="str">
        <f ca="1">+IF(OFFSET('Water Data'!$F$28,0,10*ROW('Water Data'!F38))="","",OFFSET('Water Data'!$F$28,0,10*ROW('Water Data'!F38)))</f>
        <v/>
      </c>
      <c r="CA44" s="187" t="str">
        <f ca="1">+IF(OFFSET('Water Data'!$F$29,0,10*ROW('Water Data'!F38))="","",OFFSET('Water Data'!$F$29,0,10*ROW('Water Data'!F38)))</f>
        <v/>
      </c>
      <c r="CB44" s="187" t="str">
        <f ca="1">+IF(OFFSET('Water Data'!$G$27,0,10*ROW('Water Data'!G38))="","",OFFSET('Water Data'!$G$27,0,10*ROW('Water Data'!G38)))</f>
        <v/>
      </c>
      <c r="CC44" s="187" t="str">
        <f ca="1">+IF(OFFSET('Water Data'!$G$28,0,10*ROW('Water Data'!G38))="","",OFFSET('Water Data'!$G$28,0,10*ROW('Water Data'!G38)))</f>
        <v/>
      </c>
      <c r="CD44" s="187" t="str">
        <f ca="1">+IF(OFFSET('Water Data'!$G$29,0,10*ROW('Water Data'!G38))="","",OFFSET('Water Data'!$G$29,0,10*ROW('Water Data'!G38)))</f>
        <v/>
      </c>
      <c r="CE44" s="187" t="str">
        <f ca="1">+IF(OFFSET('Water Data'!$H$27,0,10*ROW('Water Data'!H38))="","",OFFSET('Water Data'!$H$27,0,10*ROW('Water Data'!H38)))</f>
        <v/>
      </c>
      <c r="CF44" s="187" t="str">
        <f ca="1">+IF(OFFSET('Water Data'!$H$28,0,10*ROW('Water Data'!H38))="","",OFFSET('Water Data'!$H$28,0,10*ROW('Water Data'!H38)))</f>
        <v/>
      </c>
      <c r="CG44" s="187" t="str">
        <f ca="1">+IF(OFFSET('Water Data'!$H$29,0,10*ROW('Water Data'!H38))="","",OFFSET('Water Data'!$H$29,0,10*ROW('Water Data'!H38)))</f>
        <v/>
      </c>
      <c r="CH44" s="187" t="str">
        <f ca="1">+IF(OFFSET('Water Data'!$I$27,0,10*ROW('Water Data'!I38))="","",OFFSET('Water Data'!$I$27,0,10*ROW('Water Data'!I38)))</f>
        <v/>
      </c>
      <c r="CI44" s="187" t="str">
        <f ca="1">+IF(OFFSET('Water Data'!$I$28,0,10*ROW('Water Data'!I38))="","",OFFSET('Water Data'!$I$28,0,10*ROW('Water Data'!I38)))</f>
        <v/>
      </c>
      <c r="CJ44" s="187" t="str">
        <f ca="1">+IF(OFFSET('Water Data'!$I$29,0,10*ROW('Water Data'!I38))="","",OFFSET('Water Data'!$I$29,0,10*ROW('Water Data'!I38)))</f>
        <v/>
      </c>
      <c r="CK44" s="187" t="str">
        <f ca="1">+IF(OFFSET('Sanitation Data'!$D$28,0,10*ROW('Sanitation Data'!D38))="","",OFFSET('Sanitation Data'!$D$28,0,10*ROW('Sanitation Data'!D38)))</f>
        <v/>
      </c>
      <c r="CL44" s="187" t="str">
        <f ca="1">+IF(OFFSET('Sanitation Data'!$D$29,0,10*ROW('Sanitation Data'!D38))="","",OFFSET('Sanitation Data'!$D$29,0,10*ROW('Sanitation Data'!D38)))</f>
        <v/>
      </c>
      <c r="CM44" s="187" t="str">
        <f ca="1">+IF(OFFSET('Sanitation Data'!$D$30,0,10*ROW('Sanitation Data'!D38))="","",OFFSET('Sanitation Data'!$D$30,0,10*ROW('Sanitation Data'!D38)))</f>
        <v/>
      </c>
      <c r="CN44" s="187" t="str">
        <f ca="1">+IF(OFFSET('Sanitation Data'!$D$31,0,10*ROW('Sanitation Data'!D38))="","",OFFSET('Sanitation Data'!$D$31,0,10*ROW('Sanitation Data'!D38)))</f>
        <v/>
      </c>
      <c r="CO44" s="187" t="str">
        <f ca="1">+IF(OFFSET('Sanitation Data'!$D$32,0,10*ROW('Sanitation Data'!D38))="","",OFFSET('Sanitation Data'!$D$32,0,10*ROW('Sanitation Data'!D38)))</f>
        <v/>
      </c>
      <c r="CP44" s="187" t="str">
        <f ca="1">+IF(OFFSET('Sanitation Data'!$E$28,0,10*ROW('Sanitation Data'!E38))="","",OFFSET('Sanitation Data'!$E$28,0,10*ROW('Sanitation Data'!E38)))</f>
        <v/>
      </c>
      <c r="CQ44" s="187" t="str">
        <f ca="1">+IF(OFFSET('Sanitation Data'!$E$29,0,10*ROW('Sanitation Data'!E38))="","",OFFSET('Sanitation Data'!$E$29,0,10*ROW('Sanitation Data'!E38)))</f>
        <v/>
      </c>
      <c r="CR44" s="187" t="str">
        <f ca="1">+IF(OFFSET('Sanitation Data'!$E$30,0,10*ROW('Sanitation Data'!E38))="","",OFFSET('Sanitation Data'!$E$30,0,10*ROW('Sanitation Data'!E38)))</f>
        <v/>
      </c>
      <c r="CS44" s="187" t="str">
        <f ca="1">+IF(OFFSET('Sanitation Data'!$E$31,0,10*ROW('Sanitation Data'!E38))="","",OFFSET('Sanitation Data'!$E$31,0,10*ROW('Sanitation Data'!E38)))</f>
        <v/>
      </c>
      <c r="CT44" s="187" t="str">
        <f ca="1">+IF(OFFSET('Sanitation Data'!$E$32,0,10*ROW('Sanitation Data'!E38))="","",OFFSET('Sanitation Data'!$E$32,0,10*ROW('Sanitation Data'!E38)))</f>
        <v/>
      </c>
      <c r="CU44" s="187" t="str">
        <f ca="1">+IF(OFFSET('Sanitation Data'!$F$28,0,10*ROW('Sanitation Data'!F38))="","",OFFSET('Sanitation Data'!$F$28,0,10*ROW('Sanitation Data'!F38)))</f>
        <v/>
      </c>
      <c r="CV44" s="187" t="str">
        <f ca="1">+IF(OFFSET('Sanitation Data'!$F$29,0,10*ROW('Sanitation Data'!F38))="","",OFFSET('Sanitation Data'!$F$29,0,10*ROW('Sanitation Data'!F38)))</f>
        <v/>
      </c>
      <c r="CW44" s="187" t="str">
        <f ca="1">+IF(OFFSET('Sanitation Data'!$F$30,0,10*ROW('Sanitation Data'!F38))="","",OFFSET('Sanitation Data'!$F$30,0,10*ROW('Sanitation Data'!F38)))</f>
        <v/>
      </c>
      <c r="CX44" s="187" t="str">
        <f ca="1">+IF(OFFSET('Sanitation Data'!$F$31,0,10*ROW('Sanitation Data'!F38))="","",OFFSET('Sanitation Data'!$F$31,0,10*ROW('Sanitation Data'!F38)))</f>
        <v/>
      </c>
      <c r="CY44" s="187" t="str">
        <f ca="1">+IF(OFFSET('Sanitation Data'!$F$32,0,10*ROW('Sanitation Data'!F38))="","",OFFSET('Sanitation Data'!$F$32,0,10*ROW('Sanitation Data'!F38)))</f>
        <v/>
      </c>
      <c r="CZ44" s="187" t="str">
        <f ca="1">+IF(OFFSET('Sanitation Data'!$G$28,0,10*ROW('Sanitation Data'!G38))="","",OFFSET('Sanitation Data'!$G$28,0,10*ROW('Sanitation Data'!G38)))</f>
        <v/>
      </c>
      <c r="DA44" s="187" t="str">
        <f ca="1">+IF(OFFSET('Sanitation Data'!$G$29,0,10*ROW('Sanitation Data'!G38))="","",OFFSET('Sanitation Data'!$G$29,0,10*ROW('Sanitation Data'!G38)))</f>
        <v/>
      </c>
      <c r="DB44" s="187" t="str">
        <f ca="1">+IF(OFFSET('Sanitation Data'!$G$30,0,10*ROW('Sanitation Data'!G38))="","",OFFSET('Sanitation Data'!$G$30,0,10*ROW('Sanitation Data'!G38)))</f>
        <v/>
      </c>
      <c r="DC44" s="187" t="str">
        <f ca="1">+IF(OFFSET('Sanitation Data'!$G$31,0,10*ROW('Sanitation Data'!G38))="","",OFFSET('Sanitation Data'!$G$31,0,10*ROW('Sanitation Data'!G38)))</f>
        <v/>
      </c>
      <c r="DD44" s="187" t="str">
        <f ca="1">+IF(OFFSET('Sanitation Data'!$G$32,0,10*ROW('Sanitation Data'!G38))="","",OFFSET('Sanitation Data'!$G$32,0,10*ROW('Sanitation Data'!G38)))</f>
        <v/>
      </c>
      <c r="DE44" s="187" t="str">
        <f ca="1">+IF(OFFSET('Sanitation Data'!$H$28,0,10*ROW('Sanitation Data'!H38))="","",OFFSET('Sanitation Data'!$H$28,0,10*ROW('Sanitation Data'!H38)))</f>
        <v/>
      </c>
      <c r="DF44" s="187" t="str">
        <f ca="1">+IF(OFFSET('Sanitation Data'!$H$29,0,10*ROW('Sanitation Data'!H38))="","",OFFSET('Sanitation Data'!$H$29,0,10*ROW('Sanitation Data'!H38)))</f>
        <v/>
      </c>
      <c r="DG44" s="187" t="str">
        <f ca="1">+IF(OFFSET('Sanitation Data'!$H$30,0,10*ROW('Sanitation Data'!H38))="","",OFFSET('Sanitation Data'!$H$30,0,10*ROW('Sanitation Data'!H38)))</f>
        <v/>
      </c>
      <c r="DH44" s="187" t="str">
        <f ca="1">+IF(OFFSET('Sanitation Data'!$H$31,0,10*ROW('Sanitation Data'!H38))="","",OFFSET('Sanitation Data'!$H$31,0,10*ROW('Sanitation Data'!H38)))</f>
        <v/>
      </c>
      <c r="DI44" s="187" t="str">
        <f ca="1">+IF(OFFSET('Sanitation Data'!$H$32,0,10*ROW('Sanitation Data'!H38))="","",OFFSET('Sanitation Data'!$H$32,0,10*ROW('Sanitation Data'!H38)))</f>
        <v/>
      </c>
      <c r="DJ44" s="187" t="str">
        <f ca="1">+IF(OFFSET('Sanitation Data'!$I$28,0,10*ROW('Sanitation Data'!I38))="","",OFFSET('Sanitation Data'!$I$28,0,10*ROW('Sanitation Data'!I38)))</f>
        <v/>
      </c>
      <c r="DK44" s="187" t="str">
        <f ca="1">+IF(OFFSET('Sanitation Data'!$I$29,0,10*ROW('Sanitation Data'!I38))="","",OFFSET('Sanitation Data'!$I$29,0,10*ROW('Sanitation Data'!I38)))</f>
        <v/>
      </c>
      <c r="DL44" s="187" t="str">
        <f ca="1">+IF(OFFSET('Sanitation Data'!$I$30,0,10*ROW('Sanitation Data'!I38))="","",OFFSET('Sanitation Data'!$I$30,0,10*ROW('Sanitation Data'!I38)))</f>
        <v/>
      </c>
      <c r="DM44" s="187" t="str">
        <f ca="1">+IF(OFFSET('Sanitation Data'!$I$31,0,10*ROW('Sanitation Data'!I38))="","",OFFSET('Sanitation Data'!$I$31,0,10*ROW('Sanitation Data'!I38)))</f>
        <v/>
      </c>
      <c r="DN44" s="187" t="str">
        <f ca="1">+IF(OFFSET('Sanitation Data'!$I$32,0,10*ROW('Sanitation Data'!I38))="","",OFFSET('Sanitation Data'!$I$32,0,10*ROW('Sanitation Data'!I38)))</f>
        <v/>
      </c>
      <c r="DO44" s="187" t="str">
        <f ca="1">+IF(OFFSET('Hygiene Data'!$D$11,0,10*ROW('Hygiene Data'!D38))="","",OFFSET('Hygiene Data'!$D$11,0,10*ROW('Hygiene Data'!D38)))</f>
        <v/>
      </c>
      <c r="DP44" s="187" t="str">
        <f ca="1">+IF(OFFSET('Hygiene Data'!$D$12,0,10*ROW('Hygiene Data'!D38))="","",OFFSET('Hygiene Data'!$D$12,0,10*ROW('Hygiene Data'!D38)))</f>
        <v/>
      </c>
      <c r="DQ44" s="187" t="str">
        <f ca="1">+IF(OFFSET('Hygiene Data'!$D$13,0,10*ROW('Hygiene Data'!D38))="","",OFFSET('Hygiene Data'!$D$13,0,10*ROW('Hygiene Data'!D38)))</f>
        <v/>
      </c>
      <c r="DR44" s="187" t="str">
        <f ca="1">+IF(OFFSET('Hygiene Data'!$E$11,0,10*ROW('Hygiene Data'!E38))="","",OFFSET('Hygiene Data'!$E$11,0,10*ROW('Hygiene Data'!E38)))</f>
        <v/>
      </c>
      <c r="DS44" s="187" t="str">
        <f ca="1">+IF(OFFSET('Hygiene Data'!$E$12,0,10*ROW('Hygiene Data'!E38))="","",OFFSET('Hygiene Data'!$E$12,0,10*ROW('Hygiene Data'!E38)))</f>
        <v/>
      </c>
      <c r="DT44" s="187" t="str">
        <f ca="1">+IF(OFFSET('Hygiene Data'!$E$13,0,10*ROW('Hygiene Data'!E38))="","",OFFSET('Hygiene Data'!$E$13,0,10*ROW('Hygiene Data'!E38)))</f>
        <v/>
      </c>
      <c r="DU44" s="187" t="str">
        <f ca="1">+IF(OFFSET('Hygiene Data'!$F$11,0,10*ROW('Hygiene Data'!F38))="","",OFFSET('Hygiene Data'!$F$11,0,10*ROW('Hygiene Data'!F38)))</f>
        <v/>
      </c>
      <c r="DV44" s="187" t="str">
        <f ca="1">+IF(OFFSET('Hygiene Data'!$F$12,0,10*ROW('Hygiene Data'!F38))="","",OFFSET('Hygiene Data'!$F$12,0,10*ROW('Hygiene Data'!F38)))</f>
        <v/>
      </c>
      <c r="DW44" s="187" t="str">
        <f ca="1">+IF(OFFSET('Hygiene Data'!$F$13,0,10*ROW('Hygiene Data'!F38))="","",OFFSET('Hygiene Data'!$F$13,0,10*ROW('Hygiene Data'!F38)))</f>
        <v/>
      </c>
      <c r="DX44" s="187" t="str">
        <f ca="1">+IF(OFFSET('Hygiene Data'!$G$11,0,10*ROW('Hygiene Data'!G38))="","",OFFSET('Hygiene Data'!$G$11,0,10*ROW('Hygiene Data'!G38)))</f>
        <v/>
      </c>
      <c r="DY44" s="187" t="str">
        <f ca="1">+IF(OFFSET('Hygiene Data'!$G$12,0,10*ROW('Hygiene Data'!G38))="","",OFFSET('Hygiene Data'!$G$12,0,10*ROW('Hygiene Data'!G38)))</f>
        <v/>
      </c>
      <c r="DZ44" s="187" t="str">
        <f ca="1">+IF(OFFSET('Hygiene Data'!$G$13,0,10*ROW('Hygiene Data'!G38))="","",OFFSET('Hygiene Data'!$G$13,0,10*ROW('Hygiene Data'!G38)))</f>
        <v/>
      </c>
      <c r="EA44" s="187" t="str">
        <f ca="1">+IF(OFFSET('Hygiene Data'!$H$11,0,10*ROW('Hygiene Data'!H38))="","",OFFSET('Hygiene Data'!$H$11,0,10*ROW('Hygiene Data'!H38)))</f>
        <v/>
      </c>
      <c r="EB44" s="187" t="str">
        <f ca="1">+IF(OFFSET('Hygiene Data'!$H$12,0,10*ROW('Hygiene Data'!H38))="","",OFFSET('Hygiene Data'!$H$12,0,10*ROW('Hygiene Data'!H38)))</f>
        <v/>
      </c>
      <c r="EC44" s="187" t="str">
        <f ca="1">+IF(OFFSET('Hygiene Data'!$H$13,0,10*ROW('Hygiene Data'!H38))="","",OFFSET('Hygiene Data'!$H$13,0,10*ROW('Hygiene Data'!H38)))</f>
        <v/>
      </c>
      <c r="ED44" s="187" t="str">
        <f ca="1">+IF(OFFSET('Hygiene Data'!$I$11,0,10*ROW('Hygiene Data'!I38))="","",OFFSET('Hygiene Data'!$I$11,0,10*ROW('Hygiene Data'!I38)))</f>
        <v/>
      </c>
      <c r="EE44" s="187" t="str">
        <f ca="1">+IF(OFFSET('Hygiene Data'!$I$12,0,10*ROW('Hygiene Data'!I38))="","",OFFSET('Hygiene Data'!$I$12,0,10*ROW('Hygiene Data'!I38)))</f>
        <v/>
      </c>
      <c r="EF44" s="187" t="str">
        <f ca="1">+IF(OFFSET('Hygiene Data'!$I$13,0,10*ROW('Hygiene Data'!I38))="","",OFFSET('Hygiene Data'!$I$13,0,10*ROW('Hygiene Data'!I38)))</f>
        <v/>
      </c>
    </row>
    <row r="45" spans="1:136" x14ac:dyDescent="0.2">
      <c r="A45" s="270" t="str">
        <f ca="1">+IF(OFFSET('Water Data'!$B$2,0,10*ROW('Water Data'!E39))="","",OFFSET('Water Data'!$B$2,0,10*ROW('Water Data'!E39)))</f>
        <v/>
      </c>
      <c r="B45" s="270" t="str">
        <f ca="1">IF(OFFSET('Water Data'!$C$2,0,10*ROW('Water Data'!F39))="","",IF(OFFSET('Water Data'!$C$2,0,10*ROW('Water Data'!F39))="Census",Key!$I$111,IF(OFFSET('Water Data'!$C$2,0,10*ROW('Water Data'!F39))="Survey with microdata",Key!$I$113,IF(OFFSET('Water Data'!$C$2,0,10*ROW('Water Data'!F39))="Survey",Key!$I$110,IF(OFFSET('Water Data'!$C$2,0,10*ROW('Water Data'!F39))="Admin",Key!$I$114,IF(OFFSET('Water Data'!$C$2,0,10*ROW('Water Data'!F39))="Other",Key!$I$112,IF(OFFSET('Water Data'!$C$2,0,10*ROW('Water Data'!F39))="EMIS",Key!$I$109)))))))</f>
        <v/>
      </c>
      <c r="C45" s="297" t="str">
        <f t="shared" ca="1" si="0"/>
        <v/>
      </c>
      <c r="D45" s="298" t="e">
        <f ca="1">+IF(AND(ISTEXT(OFFSET('Water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298" t="e">
        <f ca="1">+IF(AND(ISTEXT(OFFSET('Water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298" t="e">
        <f ca="1">+IF(AND(ISTEXT(OFFSET('Water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298" t="e">
        <f ca="1">+IF(AND(ISTEXT(OFFSET('Water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298" t="e">
        <f ca="1">+IF(AND(ISTEXT(OFFSET('Water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298" t="e">
        <f ca="1">+IF(AND(ISTEXT(OFFSET('Water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298" t="e">
        <f ca="1">+IF(AND(ISTEXT(OFFSET('Water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298" t="e">
        <f ca="1">+IF(AND(ISTEXT(OFFSET('Water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298" t="e">
        <f ca="1">+IF(AND(ISTEXT(OFFSET('Water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298" t="e">
        <f ca="1">+IF(AND(ISTEXT(OFFSET('Water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298" t="e">
        <f ca="1">+IF(AND(ISTEXT(OFFSET('Water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298" t="e">
        <f ca="1">+IF(AND(ISTEXT(OFFSET('Water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298" t="e">
        <f ca="1">+IF(AND(ISTEXT(OFFSET('Water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298" t="e">
        <f ca="1">+IF(AND(ISTEXT(OFFSET('Water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298" t="e">
        <f ca="1">+IF(AND(ISTEXT(OFFSET('Water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298" t="e">
        <f ca="1">+IF(AND(ISTEXT(OFFSET('Water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298" t="e">
        <f ca="1">+IF(AND(ISTEXT(OFFSET('Water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298" t="e">
        <f ca="1">+IF(AND(ISTEXT(OFFSET('Water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299" t="e">
        <f ca="1">+IF(AND(ISTEXT(OFFSET('Sanitation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299" t="e">
        <f ca="1">+IF(AND(ISTEXT(OFFSET('Sanitation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299" t="e">
        <f ca="1">+IF(AND(ISTEXT(OFFSET('Sanitation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299" t="e">
        <f ca="1">+IF(AND(ISTEXT(OFFSET('Sanitation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299" t="e">
        <f ca="1">+IF(AND(ISTEXT(OFFSET('Sanitation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299" t="e">
        <f ca="1">+IF(AND(ISTEXT(OFFSET('Sanitation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299" t="e">
        <f ca="1">+IF(AND(ISTEXT(OFFSET('Sanitation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299" t="e">
        <f ca="1">+IF(AND(ISTEXT(OFFSET('Sanitation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299" t="e">
        <f ca="1">+IF(AND(ISTEXT(OFFSET('Sanitation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299" t="e">
        <f ca="1">+IF(AND(ISTEXT(OFFSET('Sanitation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299" t="e">
        <f ca="1">+IF(AND(ISTEXT(OFFSET('Sanitation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299" t="e">
        <f ca="1">+IF(AND(ISTEXT(OFFSET('Sanitation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299" t="e">
        <f ca="1">+IF(AND(ISTEXT(OFFSET('Sanitation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299" t="e">
        <f ca="1">+IF(AND(ISTEXT(OFFSET('Sanitation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299" t="e">
        <f ca="1">+IF(AND(ISTEXT(OFFSET('Sanitation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299" t="e">
        <f ca="1">+IF(AND(ISTEXT(OFFSET('Sanitation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299" t="e">
        <f ca="1">+IF(AND(ISTEXT(OFFSET('Sanitation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299" t="e">
        <f ca="1">+IF(AND(ISTEXT(OFFSET('Sanitation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299" t="e">
        <f ca="1">+IF(AND(ISTEXT(OFFSET('Sanitation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299" t="e">
        <f ca="1">+IF(AND(ISTEXT(OFFSET('Sanitation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299" t="e">
        <f ca="1">+IF(AND(ISTEXT(OFFSET('Sanitation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299" t="e">
        <f ca="1">+IF(AND(ISTEXT(OFFSET('Sanitation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299" t="e">
        <f ca="1">+IF(AND(ISTEXT(OFFSET('Sanitation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299" t="e">
        <f ca="1">+IF(AND(ISTEXT(OFFSET('Sanitation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299" t="e">
        <f ca="1">+IF(AND(ISTEXT(OFFSET('Sanitation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299" t="e">
        <f ca="1">+IF(AND(ISTEXT(OFFSET('Sanitation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299" t="e">
        <f ca="1">+IF(AND(ISTEXT(OFFSET('Sanitation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299" t="e">
        <f ca="1">+IF(AND(ISTEXT(OFFSET('Sanitation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299" t="e">
        <f ca="1">+IF(AND(ISTEXT(OFFSET('Sanitation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299" t="e">
        <f ca="1">+IF(AND(ISTEXT(OFFSET('Sanitation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300" t="e">
        <f ca="1">+IF(AND(ISTEXT(OFFSET('Hygiene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368" t="e">
        <f ca="1">+IF(AND(ISTEXT(OFFSET('Hygiene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300" t="e">
        <f ca="1">+IF(AND(ISTEXT(OFFSET('Hygiene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300" t="e">
        <f ca="1">+IF(AND(ISTEXT(OFFSET('Hygiene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300" t="e">
        <f ca="1">+IF(AND(ISTEXT(OFFSET('Hygiene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300" t="e">
        <f ca="1">+IF(AND(ISTEXT(OFFSET('Hygiene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300" t="e">
        <f ca="1">+IF(AND(ISTEXT(OFFSET('Hygiene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300" t="e">
        <f ca="1">+IF(AND(ISTEXT(OFFSET('Hygiene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300" t="e">
        <f ca="1">+IF(AND(ISTEXT(OFFSET('Hygiene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300" t="e">
        <f ca="1">+IF(AND(ISTEXT(OFFSET('Hygiene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300" t="e">
        <f ca="1">+IF(AND(ISTEXT(OFFSET('Hygiene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300" t="e">
        <f ca="1">+IF(AND(ISTEXT(OFFSET('Hygiene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300" t="e">
        <f ca="1">+IF(AND(ISTEXT(OFFSET('Hygiene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300" t="e">
        <f ca="1">+IF(AND(ISTEXT(OFFSET('Hygiene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300" t="e">
        <f ca="1">+IF(AND(ISTEXT(OFFSET('Hygiene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300" t="e">
        <f ca="1">+IF(AND(ISTEXT(OFFSET('Hygiene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300" t="e">
        <f ca="1">+IF(AND(ISTEXT(OFFSET('Hygiene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300" t="e">
        <f ca="1">+IF(AND(ISTEXT(OFFSET('Hygiene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S45" s="187" t="str">
        <f ca="1">+IF(OFFSET('Water Data'!$D$27,0,10*ROW('Water Data'!D39))="","",OFFSET('Water Data'!$D$27,0,10*ROW('Water Data'!D39)))</f>
        <v/>
      </c>
      <c r="BT45" s="187" t="str">
        <f ca="1">+IF(OFFSET('Water Data'!$D$28,0,10*ROW('Water Data'!D39))="","",OFFSET('Water Data'!$D$28,0,10*ROW('Water Data'!D39)))</f>
        <v/>
      </c>
      <c r="BU45" s="187" t="str">
        <f ca="1">+IF(OFFSET('Water Data'!$D$29,0,10*ROW('Water Data'!D39))="","",OFFSET('Water Data'!$D$29,0,10*ROW('Water Data'!D39)))</f>
        <v/>
      </c>
      <c r="BV45" s="187" t="str">
        <f ca="1">+IF(OFFSET('Water Data'!$E$27,0,10*ROW('Water Data'!E39))="","",OFFSET('Water Data'!$E$27,0,10*ROW('Water Data'!E39)))</f>
        <v/>
      </c>
      <c r="BW45" s="187" t="str">
        <f ca="1">+IF(OFFSET('Water Data'!$E$28,0,10*ROW('Water Data'!E39))="","",OFFSET('Water Data'!$E$28,0,10*ROW('Water Data'!E39)))</f>
        <v/>
      </c>
      <c r="BX45" s="187" t="str">
        <f ca="1">+IF(OFFSET('Water Data'!$E$29,0,10*ROW('Water Data'!E39))="","",OFFSET('Water Data'!$E$29,0,10*ROW('Water Data'!E39)))</f>
        <v/>
      </c>
      <c r="BY45" s="187" t="str">
        <f ca="1">+IF(OFFSET('Water Data'!$F$27,0,10*ROW('Water Data'!F39))="","",OFFSET('Water Data'!$F$27,0,10*ROW('Water Data'!F39)))</f>
        <v/>
      </c>
      <c r="BZ45" s="187" t="str">
        <f ca="1">+IF(OFFSET('Water Data'!$F$28,0,10*ROW('Water Data'!F39))="","",OFFSET('Water Data'!$F$28,0,10*ROW('Water Data'!F39)))</f>
        <v/>
      </c>
      <c r="CA45" s="187" t="str">
        <f ca="1">+IF(OFFSET('Water Data'!$F$29,0,10*ROW('Water Data'!F39))="","",OFFSET('Water Data'!$F$29,0,10*ROW('Water Data'!F39)))</f>
        <v/>
      </c>
      <c r="CB45" s="187" t="str">
        <f ca="1">+IF(OFFSET('Water Data'!$G$27,0,10*ROW('Water Data'!G39))="","",OFFSET('Water Data'!$G$27,0,10*ROW('Water Data'!G39)))</f>
        <v/>
      </c>
      <c r="CC45" s="187" t="str">
        <f ca="1">+IF(OFFSET('Water Data'!$G$28,0,10*ROW('Water Data'!G39))="","",OFFSET('Water Data'!$G$28,0,10*ROW('Water Data'!G39)))</f>
        <v/>
      </c>
      <c r="CD45" s="187" t="str">
        <f ca="1">+IF(OFFSET('Water Data'!$G$29,0,10*ROW('Water Data'!G39))="","",OFFSET('Water Data'!$G$29,0,10*ROW('Water Data'!G39)))</f>
        <v/>
      </c>
      <c r="CE45" s="187" t="str">
        <f ca="1">+IF(OFFSET('Water Data'!$H$27,0,10*ROW('Water Data'!H39))="","",OFFSET('Water Data'!$H$27,0,10*ROW('Water Data'!H39)))</f>
        <v/>
      </c>
      <c r="CF45" s="187" t="str">
        <f ca="1">+IF(OFFSET('Water Data'!$H$28,0,10*ROW('Water Data'!H39))="","",OFFSET('Water Data'!$H$28,0,10*ROW('Water Data'!H39)))</f>
        <v/>
      </c>
      <c r="CG45" s="187" t="str">
        <f ca="1">+IF(OFFSET('Water Data'!$H$29,0,10*ROW('Water Data'!H39))="","",OFFSET('Water Data'!$H$29,0,10*ROW('Water Data'!H39)))</f>
        <v/>
      </c>
      <c r="CH45" s="187" t="str">
        <f ca="1">+IF(OFFSET('Water Data'!$I$27,0,10*ROW('Water Data'!I39))="","",OFFSET('Water Data'!$I$27,0,10*ROW('Water Data'!I39)))</f>
        <v/>
      </c>
      <c r="CI45" s="187" t="str">
        <f ca="1">+IF(OFFSET('Water Data'!$I$28,0,10*ROW('Water Data'!I39))="","",OFFSET('Water Data'!$I$28,0,10*ROW('Water Data'!I39)))</f>
        <v/>
      </c>
      <c r="CJ45" s="187" t="str">
        <f ca="1">+IF(OFFSET('Water Data'!$I$29,0,10*ROW('Water Data'!I39))="","",OFFSET('Water Data'!$I$29,0,10*ROW('Water Data'!I39)))</f>
        <v/>
      </c>
      <c r="CK45" s="187" t="str">
        <f ca="1">+IF(OFFSET('Sanitation Data'!$D$28,0,10*ROW('Sanitation Data'!D39))="","",OFFSET('Sanitation Data'!$D$28,0,10*ROW('Sanitation Data'!D39)))</f>
        <v/>
      </c>
      <c r="CL45" s="187" t="str">
        <f ca="1">+IF(OFFSET('Sanitation Data'!$D$29,0,10*ROW('Sanitation Data'!D39))="","",OFFSET('Sanitation Data'!$D$29,0,10*ROW('Sanitation Data'!D39)))</f>
        <v/>
      </c>
      <c r="CM45" s="187" t="str">
        <f ca="1">+IF(OFFSET('Sanitation Data'!$D$30,0,10*ROW('Sanitation Data'!D39))="","",OFFSET('Sanitation Data'!$D$30,0,10*ROW('Sanitation Data'!D39)))</f>
        <v/>
      </c>
      <c r="CN45" s="187" t="str">
        <f ca="1">+IF(OFFSET('Sanitation Data'!$D$31,0,10*ROW('Sanitation Data'!D39))="","",OFFSET('Sanitation Data'!$D$31,0,10*ROW('Sanitation Data'!D39)))</f>
        <v/>
      </c>
      <c r="CO45" s="187" t="str">
        <f ca="1">+IF(OFFSET('Sanitation Data'!$D$32,0,10*ROW('Sanitation Data'!D39))="","",OFFSET('Sanitation Data'!$D$32,0,10*ROW('Sanitation Data'!D39)))</f>
        <v/>
      </c>
      <c r="CP45" s="187" t="str">
        <f ca="1">+IF(OFFSET('Sanitation Data'!$E$28,0,10*ROW('Sanitation Data'!E39))="","",OFFSET('Sanitation Data'!$E$28,0,10*ROW('Sanitation Data'!E39)))</f>
        <v/>
      </c>
      <c r="CQ45" s="187" t="str">
        <f ca="1">+IF(OFFSET('Sanitation Data'!$E$29,0,10*ROW('Sanitation Data'!E39))="","",OFFSET('Sanitation Data'!$E$29,0,10*ROW('Sanitation Data'!E39)))</f>
        <v/>
      </c>
      <c r="CR45" s="187" t="str">
        <f ca="1">+IF(OFFSET('Sanitation Data'!$E$30,0,10*ROW('Sanitation Data'!E39))="","",OFFSET('Sanitation Data'!$E$30,0,10*ROW('Sanitation Data'!E39)))</f>
        <v/>
      </c>
      <c r="CS45" s="187" t="str">
        <f ca="1">+IF(OFFSET('Sanitation Data'!$E$31,0,10*ROW('Sanitation Data'!E39))="","",OFFSET('Sanitation Data'!$E$31,0,10*ROW('Sanitation Data'!E39)))</f>
        <v/>
      </c>
      <c r="CT45" s="187" t="str">
        <f ca="1">+IF(OFFSET('Sanitation Data'!$E$32,0,10*ROW('Sanitation Data'!E39))="","",OFFSET('Sanitation Data'!$E$32,0,10*ROW('Sanitation Data'!E39)))</f>
        <v/>
      </c>
      <c r="CU45" s="187" t="str">
        <f ca="1">+IF(OFFSET('Sanitation Data'!$F$28,0,10*ROW('Sanitation Data'!F39))="","",OFFSET('Sanitation Data'!$F$28,0,10*ROW('Sanitation Data'!F39)))</f>
        <v/>
      </c>
      <c r="CV45" s="187" t="str">
        <f ca="1">+IF(OFFSET('Sanitation Data'!$F$29,0,10*ROW('Sanitation Data'!F39))="","",OFFSET('Sanitation Data'!$F$29,0,10*ROW('Sanitation Data'!F39)))</f>
        <v/>
      </c>
      <c r="CW45" s="187" t="str">
        <f ca="1">+IF(OFFSET('Sanitation Data'!$F$30,0,10*ROW('Sanitation Data'!F39))="","",OFFSET('Sanitation Data'!$F$30,0,10*ROW('Sanitation Data'!F39)))</f>
        <v/>
      </c>
      <c r="CX45" s="187" t="str">
        <f ca="1">+IF(OFFSET('Sanitation Data'!$F$31,0,10*ROW('Sanitation Data'!F39))="","",OFFSET('Sanitation Data'!$F$31,0,10*ROW('Sanitation Data'!F39)))</f>
        <v/>
      </c>
      <c r="CY45" s="187" t="str">
        <f ca="1">+IF(OFFSET('Sanitation Data'!$F$32,0,10*ROW('Sanitation Data'!F39))="","",OFFSET('Sanitation Data'!$F$32,0,10*ROW('Sanitation Data'!F39)))</f>
        <v/>
      </c>
      <c r="CZ45" s="187" t="str">
        <f ca="1">+IF(OFFSET('Sanitation Data'!$G$28,0,10*ROW('Sanitation Data'!G39))="","",OFFSET('Sanitation Data'!$G$28,0,10*ROW('Sanitation Data'!G39)))</f>
        <v/>
      </c>
      <c r="DA45" s="187" t="str">
        <f ca="1">+IF(OFFSET('Sanitation Data'!$G$29,0,10*ROW('Sanitation Data'!G39))="","",OFFSET('Sanitation Data'!$G$29,0,10*ROW('Sanitation Data'!G39)))</f>
        <v/>
      </c>
      <c r="DB45" s="187" t="str">
        <f ca="1">+IF(OFFSET('Sanitation Data'!$G$30,0,10*ROW('Sanitation Data'!G39))="","",OFFSET('Sanitation Data'!$G$30,0,10*ROW('Sanitation Data'!G39)))</f>
        <v/>
      </c>
      <c r="DC45" s="187" t="str">
        <f ca="1">+IF(OFFSET('Sanitation Data'!$G$31,0,10*ROW('Sanitation Data'!G39))="","",OFFSET('Sanitation Data'!$G$31,0,10*ROW('Sanitation Data'!G39)))</f>
        <v/>
      </c>
      <c r="DD45" s="187" t="str">
        <f ca="1">+IF(OFFSET('Sanitation Data'!$G$32,0,10*ROW('Sanitation Data'!G39))="","",OFFSET('Sanitation Data'!$G$32,0,10*ROW('Sanitation Data'!G39)))</f>
        <v/>
      </c>
      <c r="DE45" s="187" t="str">
        <f ca="1">+IF(OFFSET('Sanitation Data'!$H$28,0,10*ROW('Sanitation Data'!H39))="","",OFFSET('Sanitation Data'!$H$28,0,10*ROW('Sanitation Data'!H39)))</f>
        <v/>
      </c>
      <c r="DF45" s="187" t="str">
        <f ca="1">+IF(OFFSET('Sanitation Data'!$H$29,0,10*ROW('Sanitation Data'!H39))="","",OFFSET('Sanitation Data'!$H$29,0,10*ROW('Sanitation Data'!H39)))</f>
        <v/>
      </c>
      <c r="DG45" s="187" t="str">
        <f ca="1">+IF(OFFSET('Sanitation Data'!$H$30,0,10*ROW('Sanitation Data'!H39))="","",OFFSET('Sanitation Data'!$H$30,0,10*ROW('Sanitation Data'!H39)))</f>
        <v/>
      </c>
      <c r="DH45" s="187" t="str">
        <f ca="1">+IF(OFFSET('Sanitation Data'!$H$31,0,10*ROW('Sanitation Data'!H39))="","",OFFSET('Sanitation Data'!$H$31,0,10*ROW('Sanitation Data'!H39)))</f>
        <v/>
      </c>
      <c r="DI45" s="187" t="str">
        <f ca="1">+IF(OFFSET('Sanitation Data'!$H$32,0,10*ROW('Sanitation Data'!H39))="","",OFFSET('Sanitation Data'!$H$32,0,10*ROW('Sanitation Data'!H39)))</f>
        <v/>
      </c>
      <c r="DJ45" s="187" t="str">
        <f ca="1">+IF(OFFSET('Sanitation Data'!$I$28,0,10*ROW('Sanitation Data'!I39))="","",OFFSET('Sanitation Data'!$I$28,0,10*ROW('Sanitation Data'!I39)))</f>
        <v/>
      </c>
      <c r="DK45" s="187" t="str">
        <f ca="1">+IF(OFFSET('Sanitation Data'!$I$29,0,10*ROW('Sanitation Data'!I39))="","",OFFSET('Sanitation Data'!$I$29,0,10*ROW('Sanitation Data'!I39)))</f>
        <v/>
      </c>
      <c r="DL45" s="187" t="str">
        <f ca="1">+IF(OFFSET('Sanitation Data'!$I$30,0,10*ROW('Sanitation Data'!I39))="","",OFFSET('Sanitation Data'!$I$30,0,10*ROW('Sanitation Data'!I39)))</f>
        <v/>
      </c>
      <c r="DM45" s="187" t="str">
        <f ca="1">+IF(OFFSET('Sanitation Data'!$I$31,0,10*ROW('Sanitation Data'!I39))="","",OFFSET('Sanitation Data'!$I$31,0,10*ROW('Sanitation Data'!I39)))</f>
        <v/>
      </c>
      <c r="DN45" s="187" t="str">
        <f ca="1">+IF(OFFSET('Sanitation Data'!$I$32,0,10*ROW('Sanitation Data'!I39))="","",OFFSET('Sanitation Data'!$I$32,0,10*ROW('Sanitation Data'!I39)))</f>
        <v/>
      </c>
      <c r="DO45" s="187" t="str">
        <f ca="1">+IF(OFFSET('Hygiene Data'!$D$11,0,10*ROW('Hygiene Data'!D39))="","",OFFSET('Hygiene Data'!$D$11,0,10*ROW('Hygiene Data'!D39)))</f>
        <v/>
      </c>
      <c r="DP45" s="187" t="str">
        <f ca="1">+IF(OFFSET('Hygiene Data'!$D$12,0,10*ROW('Hygiene Data'!D39))="","",OFFSET('Hygiene Data'!$D$12,0,10*ROW('Hygiene Data'!D39)))</f>
        <v/>
      </c>
      <c r="DQ45" s="187" t="str">
        <f ca="1">+IF(OFFSET('Hygiene Data'!$D$13,0,10*ROW('Hygiene Data'!D39))="","",OFFSET('Hygiene Data'!$D$13,0,10*ROW('Hygiene Data'!D39)))</f>
        <v/>
      </c>
      <c r="DR45" s="187" t="str">
        <f ca="1">+IF(OFFSET('Hygiene Data'!$E$11,0,10*ROW('Hygiene Data'!E39))="","",OFFSET('Hygiene Data'!$E$11,0,10*ROW('Hygiene Data'!E39)))</f>
        <v/>
      </c>
      <c r="DS45" s="187" t="str">
        <f ca="1">+IF(OFFSET('Hygiene Data'!$E$12,0,10*ROW('Hygiene Data'!E39))="","",OFFSET('Hygiene Data'!$E$12,0,10*ROW('Hygiene Data'!E39)))</f>
        <v/>
      </c>
      <c r="DT45" s="187" t="str">
        <f ca="1">+IF(OFFSET('Hygiene Data'!$E$13,0,10*ROW('Hygiene Data'!E39))="","",OFFSET('Hygiene Data'!$E$13,0,10*ROW('Hygiene Data'!E39)))</f>
        <v/>
      </c>
      <c r="DU45" s="187" t="str">
        <f ca="1">+IF(OFFSET('Hygiene Data'!$F$11,0,10*ROW('Hygiene Data'!F39))="","",OFFSET('Hygiene Data'!$F$11,0,10*ROW('Hygiene Data'!F39)))</f>
        <v/>
      </c>
      <c r="DV45" s="187" t="str">
        <f ca="1">+IF(OFFSET('Hygiene Data'!$F$12,0,10*ROW('Hygiene Data'!F39))="","",OFFSET('Hygiene Data'!$F$12,0,10*ROW('Hygiene Data'!F39)))</f>
        <v/>
      </c>
      <c r="DW45" s="187" t="str">
        <f ca="1">+IF(OFFSET('Hygiene Data'!$F$13,0,10*ROW('Hygiene Data'!F39))="","",OFFSET('Hygiene Data'!$F$13,0,10*ROW('Hygiene Data'!F39)))</f>
        <v/>
      </c>
      <c r="DX45" s="187" t="str">
        <f ca="1">+IF(OFFSET('Hygiene Data'!$G$11,0,10*ROW('Hygiene Data'!G39))="","",OFFSET('Hygiene Data'!$G$11,0,10*ROW('Hygiene Data'!G39)))</f>
        <v/>
      </c>
      <c r="DY45" s="187" t="str">
        <f ca="1">+IF(OFFSET('Hygiene Data'!$G$12,0,10*ROW('Hygiene Data'!G39))="","",OFFSET('Hygiene Data'!$G$12,0,10*ROW('Hygiene Data'!G39)))</f>
        <v/>
      </c>
      <c r="DZ45" s="187" t="str">
        <f ca="1">+IF(OFFSET('Hygiene Data'!$G$13,0,10*ROW('Hygiene Data'!G39))="","",OFFSET('Hygiene Data'!$G$13,0,10*ROW('Hygiene Data'!G39)))</f>
        <v/>
      </c>
      <c r="EA45" s="187" t="str">
        <f ca="1">+IF(OFFSET('Hygiene Data'!$H$11,0,10*ROW('Hygiene Data'!H39))="","",OFFSET('Hygiene Data'!$H$11,0,10*ROW('Hygiene Data'!H39)))</f>
        <v/>
      </c>
      <c r="EB45" s="187" t="str">
        <f ca="1">+IF(OFFSET('Hygiene Data'!$H$12,0,10*ROW('Hygiene Data'!H39))="","",OFFSET('Hygiene Data'!$H$12,0,10*ROW('Hygiene Data'!H39)))</f>
        <v/>
      </c>
      <c r="EC45" s="187" t="str">
        <f ca="1">+IF(OFFSET('Hygiene Data'!$H$13,0,10*ROW('Hygiene Data'!H39))="","",OFFSET('Hygiene Data'!$H$13,0,10*ROW('Hygiene Data'!H39)))</f>
        <v/>
      </c>
      <c r="ED45" s="187" t="str">
        <f ca="1">+IF(OFFSET('Hygiene Data'!$I$11,0,10*ROW('Hygiene Data'!I39))="","",OFFSET('Hygiene Data'!$I$11,0,10*ROW('Hygiene Data'!I39)))</f>
        <v/>
      </c>
      <c r="EE45" s="187" t="str">
        <f ca="1">+IF(OFFSET('Hygiene Data'!$I$12,0,10*ROW('Hygiene Data'!I39))="","",OFFSET('Hygiene Data'!$I$12,0,10*ROW('Hygiene Data'!I39)))</f>
        <v/>
      </c>
      <c r="EF45" s="187" t="str">
        <f ca="1">+IF(OFFSET('Hygiene Data'!$I$13,0,10*ROW('Hygiene Data'!I39))="","",OFFSET('Hygiene Data'!$I$13,0,10*ROW('Hygiene Data'!I39)))</f>
        <v/>
      </c>
    </row>
    <row r="46" spans="1:136" x14ac:dyDescent="0.2">
      <c r="A46" s="270" t="str">
        <f ca="1">+IF(OFFSET('Water Data'!$B$2,0,10*ROW('Water Data'!E40))="","",OFFSET('Water Data'!$B$2,0,10*ROW('Water Data'!E40)))</f>
        <v/>
      </c>
      <c r="B46" s="270" t="str">
        <f ca="1">IF(OFFSET('Water Data'!$C$2,0,10*ROW('Water Data'!F40))="","",IF(OFFSET('Water Data'!$C$2,0,10*ROW('Water Data'!F40))="Census",Key!$I$111,IF(OFFSET('Water Data'!$C$2,0,10*ROW('Water Data'!F40))="Survey with microdata",Key!$I$113,IF(OFFSET('Water Data'!$C$2,0,10*ROW('Water Data'!F40))="Survey",Key!$I$110,IF(OFFSET('Water Data'!$C$2,0,10*ROW('Water Data'!F40))="Admin",Key!$I$114,IF(OFFSET('Water Data'!$C$2,0,10*ROW('Water Data'!F40))="Other",Key!$I$112,IF(OFFSET('Water Data'!$C$2,0,10*ROW('Water Data'!F40))="EMIS",Key!$I$109)))))))</f>
        <v/>
      </c>
      <c r="C46" s="297" t="str">
        <f t="shared" ca="1" si="0"/>
        <v/>
      </c>
      <c r="D46" s="298" t="e">
        <f ca="1">+IF(AND(ISTEXT(OFFSET('Water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298" t="e">
        <f ca="1">+IF(AND(ISTEXT(OFFSET('Water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298" t="e">
        <f ca="1">+IF(AND(ISTEXT(OFFSET('Water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298" t="e">
        <f ca="1">+IF(AND(ISTEXT(OFFSET('Water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298" t="e">
        <f ca="1">+IF(AND(ISTEXT(OFFSET('Water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298" t="e">
        <f ca="1">+IF(AND(ISTEXT(OFFSET('Water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298" t="e">
        <f ca="1">+IF(AND(ISTEXT(OFFSET('Water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298" t="e">
        <f ca="1">+IF(AND(ISTEXT(OFFSET('Water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298" t="e">
        <f ca="1">+IF(AND(ISTEXT(OFFSET('Water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298" t="e">
        <f ca="1">+IF(AND(ISTEXT(OFFSET('Water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298" t="e">
        <f ca="1">+IF(AND(ISTEXT(OFFSET('Water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298" t="e">
        <f ca="1">+IF(AND(ISTEXT(OFFSET('Water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298" t="e">
        <f ca="1">+IF(AND(ISTEXT(OFFSET('Water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298" t="e">
        <f ca="1">+IF(AND(ISTEXT(OFFSET('Water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298" t="e">
        <f ca="1">+IF(AND(ISTEXT(OFFSET('Water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298" t="e">
        <f ca="1">+IF(AND(ISTEXT(OFFSET('Water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298" t="e">
        <f ca="1">+IF(AND(ISTEXT(OFFSET('Water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298" t="e">
        <f ca="1">+IF(AND(ISTEXT(OFFSET('Water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299" t="e">
        <f ca="1">+IF(AND(ISTEXT(OFFSET('Sanitation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299" t="e">
        <f ca="1">+IF(AND(ISTEXT(OFFSET('Sanitation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299" t="e">
        <f ca="1">+IF(AND(ISTEXT(OFFSET('Sanitation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299" t="e">
        <f ca="1">+IF(AND(ISTEXT(OFFSET('Sanitation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299" t="e">
        <f ca="1">+IF(AND(ISTEXT(OFFSET('Sanitation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299" t="e">
        <f ca="1">+IF(AND(ISTEXT(OFFSET('Sanitation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299" t="e">
        <f ca="1">+IF(AND(ISTEXT(OFFSET('Sanitation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299" t="e">
        <f ca="1">+IF(AND(ISTEXT(OFFSET('Sanitation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299" t="e">
        <f ca="1">+IF(AND(ISTEXT(OFFSET('Sanitation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299" t="e">
        <f ca="1">+IF(AND(ISTEXT(OFFSET('Sanitation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299" t="e">
        <f ca="1">+IF(AND(ISTEXT(OFFSET('Sanitation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299" t="e">
        <f ca="1">+IF(AND(ISTEXT(OFFSET('Sanitation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299" t="e">
        <f ca="1">+IF(AND(ISTEXT(OFFSET('Sanitation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299" t="e">
        <f ca="1">+IF(AND(ISTEXT(OFFSET('Sanitation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299" t="e">
        <f ca="1">+IF(AND(ISTEXT(OFFSET('Sanitation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299" t="e">
        <f ca="1">+IF(AND(ISTEXT(OFFSET('Sanitation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299" t="e">
        <f ca="1">+IF(AND(ISTEXT(OFFSET('Sanitation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299" t="e">
        <f ca="1">+IF(AND(ISTEXT(OFFSET('Sanitation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299" t="e">
        <f ca="1">+IF(AND(ISTEXT(OFFSET('Sanitation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299" t="e">
        <f ca="1">+IF(AND(ISTEXT(OFFSET('Sanitation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299" t="e">
        <f ca="1">+IF(AND(ISTEXT(OFFSET('Sanitation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299" t="e">
        <f ca="1">+IF(AND(ISTEXT(OFFSET('Sanitation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299" t="e">
        <f ca="1">+IF(AND(ISTEXT(OFFSET('Sanitation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299" t="e">
        <f ca="1">+IF(AND(ISTEXT(OFFSET('Sanitation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299" t="e">
        <f ca="1">+IF(AND(ISTEXT(OFFSET('Sanitation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299" t="e">
        <f ca="1">+IF(AND(ISTEXT(OFFSET('Sanitation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299" t="e">
        <f ca="1">+IF(AND(ISTEXT(OFFSET('Sanitation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299" t="e">
        <f ca="1">+IF(AND(ISTEXT(OFFSET('Sanitation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299" t="e">
        <f ca="1">+IF(AND(ISTEXT(OFFSET('Sanitation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299" t="e">
        <f ca="1">+IF(AND(ISTEXT(OFFSET('Sanitation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300" t="e">
        <f ca="1">+IF(AND(ISTEXT(OFFSET('Hygiene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368" t="e">
        <f ca="1">+IF(AND(ISTEXT(OFFSET('Hygiene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300" t="e">
        <f ca="1">+IF(AND(ISTEXT(OFFSET('Hygiene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300" t="e">
        <f ca="1">+IF(AND(ISTEXT(OFFSET('Hygiene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300" t="e">
        <f ca="1">+IF(AND(ISTEXT(OFFSET('Hygiene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300" t="e">
        <f ca="1">+IF(AND(ISTEXT(OFFSET('Hygiene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300" t="e">
        <f ca="1">+IF(AND(ISTEXT(OFFSET('Hygiene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300" t="e">
        <f ca="1">+IF(AND(ISTEXT(OFFSET('Hygiene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300" t="e">
        <f ca="1">+IF(AND(ISTEXT(OFFSET('Hygiene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300" t="e">
        <f ca="1">+IF(AND(ISTEXT(OFFSET('Hygiene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300" t="e">
        <f ca="1">+IF(AND(ISTEXT(OFFSET('Hygiene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300" t="e">
        <f ca="1">+IF(AND(ISTEXT(OFFSET('Hygiene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300" t="e">
        <f ca="1">+IF(AND(ISTEXT(OFFSET('Hygiene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300" t="e">
        <f ca="1">+IF(AND(ISTEXT(OFFSET('Hygiene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300" t="e">
        <f ca="1">+IF(AND(ISTEXT(OFFSET('Hygiene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300" t="e">
        <f ca="1">+IF(AND(ISTEXT(OFFSET('Hygiene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300" t="e">
        <f ca="1">+IF(AND(ISTEXT(OFFSET('Hygiene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300" t="e">
        <f ca="1">+IF(AND(ISTEXT(OFFSET('Hygiene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S46" s="187" t="str">
        <f ca="1">+IF(OFFSET('Water Data'!$D$27,0,10*ROW('Water Data'!D40))="","",OFFSET('Water Data'!$D$27,0,10*ROW('Water Data'!D40)))</f>
        <v/>
      </c>
      <c r="BT46" s="187" t="str">
        <f ca="1">+IF(OFFSET('Water Data'!$D$28,0,10*ROW('Water Data'!D40))="","",OFFSET('Water Data'!$D$28,0,10*ROW('Water Data'!D40)))</f>
        <v/>
      </c>
      <c r="BU46" s="187" t="str">
        <f ca="1">+IF(OFFSET('Water Data'!$D$29,0,10*ROW('Water Data'!D40))="","",OFFSET('Water Data'!$D$29,0,10*ROW('Water Data'!D40)))</f>
        <v/>
      </c>
      <c r="BV46" s="187" t="str">
        <f ca="1">+IF(OFFSET('Water Data'!$E$27,0,10*ROW('Water Data'!E40))="","",OFFSET('Water Data'!$E$27,0,10*ROW('Water Data'!E40)))</f>
        <v/>
      </c>
      <c r="BW46" s="187" t="str">
        <f ca="1">+IF(OFFSET('Water Data'!$E$28,0,10*ROW('Water Data'!E40))="","",OFFSET('Water Data'!$E$28,0,10*ROW('Water Data'!E40)))</f>
        <v/>
      </c>
      <c r="BX46" s="187" t="str">
        <f ca="1">+IF(OFFSET('Water Data'!$E$29,0,10*ROW('Water Data'!E40))="","",OFFSET('Water Data'!$E$29,0,10*ROW('Water Data'!E40)))</f>
        <v/>
      </c>
      <c r="BY46" s="187" t="str">
        <f ca="1">+IF(OFFSET('Water Data'!$F$27,0,10*ROW('Water Data'!F40))="","",OFFSET('Water Data'!$F$27,0,10*ROW('Water Data'!F40)))</f>
        <v/>
      </c>
      <c r="BZ46" s="187" t="str">
        <f ca="1">+IF(OFFSET('Water Data'!$F$28,0,10*ROW('Water Data'!F40))="","",OFFSET('Water Data'!$F$28,0,10*ROW('Water Data'!F40)))</f>
        <v/>
      </c>
      <c r="CA46" s="187" t="str">
        <f ca="1">+IF(OFFSET('Water Data'!$F$29,0,10*ROW('Water Data'!F40))="","",OFFSET('Water Data'!$F$29,0,10*ROW('Water Data'!F40)))</f>
        <v/>
      </c>
      <c r="CB46" s="187" t="str">
        <f ca="1">+IF(OFFSET('Water Data'!$G$27,0,10*ROW('Water Data'!G40))="","",OFFSET('Water Data'!$G$27,0,10*ROW('Water Data'!G40)))</f>
        <v/>
      </c>
      <c r="CC46" s="187" t="str">
        <f ca="1">+IF(OFFSET('Water Data'!$G$28,0,10*ROW('Water Data'!G40))="","",OFFSET('Water Data'!$G$28,0,10*ROW('Water Data'!G40)))</f>
        <v/>
      </c>
      <c r="CD46" s="187" t="str">
        <f ca="1">+IF(OFFSET('Water Data'!$G$29,0,10*ROW('Water Data'!G40))="","",OFFSET('Water Data'!$G$29,0,10*ROW('Water Data'!G40)))</f>
        <v/>
      </c>
      <c r="CE46" s="187" t="str">
        <f ca="1">+IF(OFFSET('Water Data'!$H$27,0,10*ROW('Water Data'!H40))="","",OFFSET('Water Data'!$H$27,0,10*ROW('Water Data'!H40)))</f>
        <v/>
      </c>
      <c r="CF46" s="187" t="str">
        <f ca="1">+IF(OFFSET('Water Data'!$H$28,0,10*ROW('Water Data'!H40))="","",OFFSET('Water Data'!$H$28,0,10*ROW('Water Data'!H40)))</f>
        <v/>
      </c>
      <c r="CG46" s="187" t="str">
        <f ca="1">+IF(OFFSET('Water Data'!$H$29,0,10*ROW('Water Data'!H40))="","",OFFSET('Water Data'!$H$29,0,10*ROW('Water Data'!H40)))</f>
        <v/>
      </c>
      <c r="CH46" s="187" t="str">
        <f ca="1">+IF(OFFSET('Water Data'!$I$27,0,10*ROW('Water Data'!I40))="","",OFFSET('Water Data'!$I$27,0,10*ROW('Water Data'!I40)))</f>
        <v/>
      </c>
      <c r="CI46" s="187" t="str">
        <f ca="1">+IF(OFFSET('Water Data'!$I$28,0,10*ROW('Water Data'!I40))="","",OFFSET('Water Data'!$I$28,0,10*ROW('Water Data'!I40)))</f>
        <v/>
      </c>
      <c r="CJ46" s="187" t="str">
        <f ca="1">+IF(OFFSET('Water Data'!$I$29,0,10*ROW('Water Data'!I40))="","",OFFSET('Water Data'!$I$29,0,10*ROW('Water Data'!I40)))</f>
        <v/>
      </c>
      <c r="CK46" s="187" t="str">
        <f ca="1">+IF(OFFSET('Sanitation Data'!$D$28,0,10*ROW('Sanitation Data'!D40))="","",OFFSET('Sanitation Data'!$D$28,0,10*ROW('Sanitation Data'!D40)))</f>
        <v/>
      </c>
      <c r="CL46" s="187" t="str">
        <f ca="1">+IF(OFFSET('Sanitation Data'!$D$29,0,10*ROW('Sanitation Data'!D40))="","",OFFSET('Sanitation Data'!$D$29,0,10*ROW('Sanitation Data'!D40)))</f>
        <v/>
      </c>
      <c r="CM46" s="187" t="str">
        <f ca="1">+IF(OFFSET('Sanitation Data'!$D$30,0,10*ROW('Sanitation Data'!D40))="","",OFFSET('Sanitation Data'!$D$30,0,10*ROW('Sanitation Data'!D40)))</f>
        <v/>
      </c>
      <c r="CN46" s="187" t="str">
        <f ca="1">+IF(OFFSET('Sanitation Data'!$D$31,0,10*ROW('Sanitation Data'!D40))="","",OFFSET('Sanitation Data'!$D$31,0,10*ROW('Sanitation Data'!D40)))</f>
        <v/>
      </c>
      <c r="CO46" s="187" t="str">
        <f ca="1">+IF(OFFSET('Sanitation Data'!$D$32,0,10*ROW('Sanitation Data'!D40))="","",OFFSET('Sanitation Data'!$D$32,0,10*ROW('Sanitation Data'!D40)))</f>
        <v/>
      </c>
      <c r="CP46" s="187" t="str">
        <f ca="1">+IF(OFFSET('Sanitation Data'!$E$28,0,10*ROW('Sanitation Data'!E40))="","",OFFSET('Sanitation Data'!$E$28,0,10*ROW('Sanitation Data'!E40)))</f>
        <v/>
      </c>
      <c r="CQ46" s="187" t="str">
        <f ca="1">+IF(OFFSET('Sanitation Data'!$E$29,0,10*ROW('Sanitation Data'!E40))="","",OFFSET('Sanitation Data'!$E$29,0,10*ROW('Sanitation Data'!E40)))</f>
        <v/>
      </c>
      <c r="CR46" s="187" t="str">
        <f ca="1">+IF(OFFSET('Sanitation Data'!$E$30,0,10*ROW('Sanitation Data'!E40))="","",OFFSET('Sanitation Data'!$E$30,0,10*ROW('Sanitation Data'!E40)))</f>
        <v/>
      </c>
      <c r="CS46" s="187" t="str">
        <f ca="1">+IF(OFFSET('Sanitation Data'!$E$31,0,10*ROW('Sanitation Data'!E40))="","",OFFSET('Sanitation Data'!$E$31,0,10*ROW('Sanitation Data'!E40)))</f>
        <v/>
      </c>
      <c r="CT46" s="187" t="str">
        <f ca="1">+IF(OFFSET('Sanitation Data'!$E$32,0,10*ROW('Sanitation Data'!E40))="","",OFFSET('Sanitation Data'!$E$32,0,10*ROW('Sanitation Data'!E40)))</f>
        <v/>
      </c>
      <c r="CU46" s="187" t="str">
        <f ca="1">+IF(OFFSET('Sanitation Data'!$F$28,0,10*ROW('Sanitation Data'!F40))="","",OFFSET('Sanitation Data'!$F$28,0,10*ROW('Sanitation Data'!F40)))</f>
        <v/>
      </c>
      <c r="CV46" s="187" t="str">
        <f ca="1">+IF(OFFSET('Sanitation Data'!$F$29,0,10*ROW('Sanitation Data'!F40))="","",OFFSET('Sanitation Data'!$F$29,0,10*ROW('Sanitation Data'!F40)))</f>
        <v/>
      </c>
      <c r="CW46" s="187" t="str">
        <f ca="1">+IF(OFFSET('Sanitation Data'!$F$30,0,10*ROW('Sanitation Data'!F40))="","",OFFSET('Sanitation Data'!$F$30,0,10*ROW('Sanitation Data'!F40)))</f>
        <v/>
      </c>
      <c r="CX46" s="187" t="str">
        <f ca="1">+IF(OFFSET('Sanitation Data'!$F$31,0,10*ROW('Sanitation Data'!F40))="","",OFFSET('Sanitation Data'!$F$31,0,10*ROW('Sanitation Data'!F40)))</f>
        <v/>
      </c>
      <c r="CY46" s="187" t="str">
        <f ca="1">+IF(OFFSET('Sanitation Data'!$F$32,0,10*ROW('Sanitation Data'!F40))="","",OFFSET('Sanitation Data'!$F$32,0,10*ROW('Sanitation Data'!F40)))</f>
        <v/>
      </c>
      <c r="CZ46" s="187" t="str">
        <f ca="1">+IF(OFFSET('Sanitation Data'!$G$28,0,10*ROW('Sanitation Data'!G40))="","",OFFSET('Sanitation Data'!$G$28,0,10*ROW('Sanitation Data'!G40)))</f>
        <v/>
      </c>
      <c r="DA46" s="187" t="str">
        <f ca="1">+IF(OFFSET('Sanitation Data'!$G$29,0,10*ROW('Sanitation Data'!G40))="","",OFFSET('Sanitation Data'!$G$29,0,10*ROW('Sanitation Data'!G40)))</f>
        <v/>
      </c>
      <c r="DB46" s="187" t="str">
        <f ca="1">+IF(OFFSET('Sanitation Data'!$G$30,0,10*ROW('Sanitation Data'!G40))="","",OFFSET('Sanitation Data'!$G$30,0,10*ROW('Sanitation Data'!G40)))</f>
        <v/>
      </c>
      <c r="DC46" s="187" t="str">
        <f ca="1">+IF(OFFSET('Sanitation Data'!$G$31,0,10*ROW('Sanitation Data'!G40))="","",OFFSET('Sanitation Data'!$G$31,0,10*ROW('Sanitation Data'!G40)))</f>
        <v/>
      </c>
      <c r="DD46" s="187" t="str">
        <f ca="1">+IF(OFFSET('Sanitation Data'!$G$32,0,10*ROW('Sanitation Data'!G40))="","",OFFSET('Sanitation Data'!$G$32,0,10*ROW('Sanitation Data'!G40)))</f>
        <v/>
      </c>
      <c r="DE46" s="187" t="str">
        <f ca="1">+IF(OFFSET('Sanitation Data'!$H$28,0,10*ROW('Sanitation Data'!H40))="","",OFFSET('Sanitation Data'!$H$28,0,10*ROW('Sanitation Data'!H40)))</f>
        <v/>
      </c>
      <c r="DF46" s="187" t="str">
        <f ca="1">+IF(OFFSET('Sanitation Data'!$H$29,0,10*ROW('Sanitation Data'!H40))="","",OFFSET('Sanitation Data'!$H$29,0,10*ROW('Sanitation Data'!H40)))</f>
        <v/>
      </c>
      <c r="DG46" s="187" t="str">
        <f ca="1">+IF(OFFSET('Sanitation Data'!$H$30,0,10*ROW('Sanitation Data'!H40))="","",OFFSET('Sanitation Data'!$H$30,0,10*ROW('Sanitation Data'!H40)))</f>
        <v/>
      </c>
      <c r="DH46" s="187" t="str">
        <f ca="1">+IF(OFFSET('Sanitation Data'!$H$31,0,10*ROW('Sanitation Data'!H40))="","",OFFSET('Sanitation Data'!$H$31,0,10*ROW('Sanitation Data'!H40)))</f>
        <v/>
      </c>
      <c r="DI46" s="187" t="str">
        <f ca="1">+IF(OFFSET('Sanitation Data'!$H$32,0,10*ROW('Sanitation Data'!H40))="","",OFFSET('Sanitation Data'!$H$32,0,10*ROW('Sanitation Data'!H40)))</f>
        <v/>
      </c>
      <c r="DJ46" s="187" t="str">
        <f ca="1">+IF(OFFSET('Sanitation Data'!$I$28,0,10*ROW('Sanitation Data'!I40))="","",OFFSET('Sanitation Data'!$I$28,0,10*ROW('Sanitation Data'!I40)))</f>
        <v/>
      </c>
      <c r="DK46" s="187" t="str">
        <f ca="1">+IF(OFFSET('Sanitation Data'!$I$29,0,10*ROW('Sanitation Data'!I40))="","",OFFSET('Sanitation Data'!$I$29,0,10*ROW('Sanitation Data'!I40)))</f>
        <v/>
      </c>
      <c r="DL46" s="187" t="str">
        <f ca="1">+IF(OFFSET('Sanitation Data'!$I$30,0,10*ROW('Sanitation Data'!I40))="","",OFFSET('Sanitation Data'!$I$30,0,10*ROW('Sanitation Data'!I40)))</f>
        <v/>
      </c>
      <c r="DM46" s="187" t="str">
        <f ca="1">+IF(OFFSET('Sanitation Data'!$I$31,0,10*ROW('Sanitation Data'!I40))="","",OFFSET('Sanitation Data'!$I$31,0,10*ROW('Sanitation Data'!I40)))</f>
        <v/>
      </c>
      <c r="DN46" s="187" t="str">
        <f ca="1">+IF(OFFSET('Sanitation Data'!$I$32,0,10*ROW('Sanitation Data'!I40))="","",OFFSET('Sanitation Data'!$I$32,0,10*ROW('Sanitation Data'!I40)))</f>
        <v/>
      </c>
      <c r="DO46" s="187" t="str">
        <f ca="1">+IF(OFFSET('Hygiene Data'!$D$11,0,10*ROW('Hygiene Data'!D40))="","",OFFSET('Hygiene Data'!$D$11,0,10*ROW('Hygiene Data'!D40)))</f>
        <v/>
      </c>
      <c r="DP46" s="187" t="str">
        <f ca="1">+IF(OFFSET('Hygiene Data'!$D$12,0,10*ROW('Hygiene Data'!D40))="","",OFFSET('Hygiene Data'!$D$12,0,10*ROW('Hygiene Data'!D40)))</f>
        <v/>
      </c>
      <c r="DQ46" s="187" t="str">
        <f ca="1">+IF(OFFSET('Hygiene Data'!$D$13,0,10*ROW('Hygiene Data'!D40))="","",OFFSET('Hygiene Data'!$D$13,0,10*ROW('Hygiene Data'!D40)))</f>
        <v/>
      </c>
      <c r="DR46" s="187" t="str">
        <f ca="1">+IF(OFFSET('Hygiene Data'!$E$11,0,10*ROW('Hygiene Data'!E40))="","",OFFSET('Hygiene Data'!$E$11,0,10*ROW('Hygiene Data'!E40)))</f>
        <v/>
      </c>
      <c r="DS46" s="187" t="str">
        <f ca="1">+IF(OFFSET('Hygiene Data'!$E$12,0,10*ROW('Hygiene Data'!E40))="","",OFFSET('Hygiene Data'!$E$12,0,10*ROW('Hygiene Data'!E40)))</f>
        <v/>
      </c>
      <c r="DT46" s="187" t="str">
        <f ca="1">+IF(OFFSET('Hygiene Data'!$E$13,0,10*ROW('Hygiene Data'!E40))="","",OFFSET('Hygiene Data'!$E$13,0,10*ROW('Hygiene Data'!E40)))</f>
        <v/>
      </c>
      <c r="DU46" s="187" t="str">
        <f ca="1">+IF(OFFSET('Hygiene Data'!$F$11,0,10*ROW('Hygiene Data'!F40))="","",OFFSET('Hygiene Data'!$F$11,0,10*ROW('Hygiene Data'!F40)))</f>
        <v/>
      </c>
      <c r="DV46" s="187" t="str">
        <f ca="1">+IF(OFFSET('Hygiene Data'!$F$12,0,10*ROW('Hygiene Data'!F40))="","",OFFSET('Hygiene Data'!$F$12,0,10*ROW('Hygiene Data'!F40)))</f>
        <v/>
      </c>
      <c r="DW46" s="187" t="str">
        <f ca="1">+IF(OFFSET('Hygiene Data'!$F$13,0,10*ROW('Hygiene Data'!F40))="","",OFFSET('Hygiene Data'!$F$13,0,10*ROW('Hygiene Data'!F40)))</f>
        <v/>
      </c>
      <c r="DX46" s="187" t="str">
        <f ca="1">+IF(OFFSET('Hygiene Data'!$G$11,0,10*ROW('Hygiene Data'!G40))="","",OFFSET('Hygiene Data'!$G$11,0,10*ROW('Hygiene Data'!G40)))</f>
        <v/>
      </c>
      <c r="DY46" s="187" t="str">
        <f ca="1">+IF(OFFSET('Hygiene Data'!$G$12,0,10*ROW('Hygiene Data'!G40))="","",OFFSET('Hygiene Data'!$G$12,0,10*ROW('Hygiene Data'!G40)))</f>
        <v/>
      </c>
      <c r="DZ46" s="187" t="str">
        <f ca="1">+IF(OFFSET('Hygiene Data'!$G$13,0,10*ROW('Hygiene Data'!G40))="","",OFFSET('Hygiene Data'!$G$13,0,10*ROW('Hygiene Data'!G40)))</f>
        <v/>
      </c>
      <c r="EA46" s="187" t="str">
        <f ca="1">+IF(OFFSET('Hygiene Data'!$H$11,0,10*ROW('Hygiene Data'!H40))="","",OFFSET('Hygiene Data'!$H$11,0,10*ROW('Hygiene Data'!H40)))</f>
        <v/>
      </c>
      <c r="EB46" s="187" t="str">
        <f ca="1">+IF(OFFSET('Hygiene Data'!$H$12,0,10*ROW('Hygiene Data'!H40))="","",OFFSET('Hygiene Data'!$H$12,0,10*ROW('Hygiene Data'!H40)))</f>
        <v/>
      </c>
      <c r="EC46" s="187" t="str">
        <f ca="1">+IF(OFFSET('Hygiene Data'!$H$13,0,10*ROW('Hygiene Data'!H40))="","",OFFSET('Hygiene Data'!$H$13,0,10*ROW('Hygiene Data'!H40)))</f>
        <v/>
      </c>
      <c r="ED46" s="187" t="str">
        <f ca="1">+IF(OFFSET('Hygiene Data'!$I$11,0,10*ROW('Hygiene Data'!I40))="","",OFFSET('Hygiene Data'!$I$11,0,10*ROW('Hygiene Data'!I40)))</f>
        <v/>
      </c>
      <c r="EE46" s="187" t="str">
        <f ca="1">+IF(OFFSET('Hygiene Data'!$I$12,0,10*ROW('Hygiene Data'!I40))="","",OFFSET('Hygiene Data'!$I$12,0,10*ROW('Hygiene Data'!I40)))</f>
        <v/>
      </c>
      <c r="EF46" s="187" t="str">
        <f ca="1">+IF(OFFSET('Hygiene Data'!$I$13,0,10*ROW('Hygiene Data'!I40))="","",OFFSET('Hygiene Data'!$I$13,0,10*ROW('Hygiene Data'!I40)))</f>
        <v/>
      </c>
    </row>
    <row r="47" spans="1:136" x14ac:dyDescent="0.2">
      <c r="A47" s="270" t="str">
        <f ca="1">+IF(OFFSET('Water Data'!$B$2,0,10*ROW('Water Data'!E41))="","",OFFSET('Water Data'!$B$2,0,10*ROW('Water Data'!E41)))</f>
        <v/>
      </c>
      <c r="B47" s="270" t="str">
        <f ca="1">IF(OFFSET('Water Data'!$C$2,0,10*ROW('Water Data'!F41))="","",IF(OFFSET('Water Data'!$C$2,0,10*ROW('Water Data'!F41))="Census",Key!$I$111,IF(OFFSET('Water Data'!$C$2,0,10*ROW('Water Data'!F41))="Survey with microdata",Key!$I$113,IF(OFFSET('Water Data'!$C$2,0,10*ROW('Water Data'!F41))="Survey",Key!$I$110,IF(OFFSET('Water Data'!$C$2,0,10*ROW('Water Data'!F41))="Admin",Key!$I$114,IF(OFFSET('Water Data'!$C$2,0,10*ROW('Water Data'!F41))="Other",Key!$I$112,IF(OFFSET('Water Data'!$C$2,0,10*ROW('Water Data'!F41))="EMIS",Key!$I$109)))))))</f>
        <v/>
      </c>
      <c r="C47" s="297" t="str">
        <f t="shared" ca="1" si="0"/>
        <v/>
      </c>
      <c r="D47" s="298" t="e">
        <f ca="1">+IF(AND(ISTEXT(OFFSET('Water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298" t="e">
        <f ca="1">+IF(AND(ISTEXT(OFFSET('Water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298" t="e">
        <f ca="1">+IF(AND(ISTEXT(OFFSET('Water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298" t="e">
        <f ca="1">+IF(AND(ISTEXT(OFFSET('Water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298" t="e">
        <f ca="1">+IF(AND(ISTEXT(OFFSET('Water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298" t="e">
        <f ca="1">+IF(AND(ISTEXT(OFFSET('Water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298" t="e">
        <f ca="1">+IF(AND(ISTEXT(OFFSET('Water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298" t="e">
        <f ca="1">+IF(AND(ISTEXT(OFFSET('Water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298" t="e">
        <f ca="1">+IF(AND(ISTEXT(OFFSET('Water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298" t="e">
        <f ca="1">+IF(AND(ISTEXT(OFFSET('Water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298" t="e">
        <f ca="1">+IF(AND(ISTEXT(OFFSET('Water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298" t="e">
        <f ca="1">+IF(AND(ISTEXT(OFFSET('Water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298" t="e">
        <f ca="1">+IF(AND(ISTEXT(OFFSET('Water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298" t="e">
        <f ca="1">+IF(AND(ISTEXT(OFFSET('Water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298" t="e">
        <f ca="1">+IF(AND(ISTEXT(OFFSET('Water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298" t="e">
        <f ca="1">+IF(AND(ISTEXT(OFFSET('Water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298" t="e">
        <f ca="1">+IF(AND(ISTEXT(OFFSET('Water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298" t="e">
        <f ca="1">+IF(AND(ISTEXT(OFFSET('Water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299" t="e">
        <f ca="1">+IF(AND(ISTEXT(OFFSET('Sanitation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299" t="e">
        <f ca="1">+IF(AND(ISTEXT(OFFSET('Sanitation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299" t="e">
        <f ca="1">+IF(AND(ISTEXT(OFFSET('Sanitation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299" t="e">
        <f ca="1">+IF(AND(ISTEXT(OFFSET('Sanitation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299" t="e">
        <f ca="1">+IF(AND(ISTEXT(OFFSET('Sanitation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299" t="e">
        <f ca="1">+IF(AND(ISTEXT(OFFSET('Sanitation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299" t="e">
        <f ca="1">+IF(AND(ISTEXT(OFFSET('Sanitation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299" t="e">
        <f ca="1">+IF(AND(ISTEXT(OFFSET('Sanitation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299" t="e">
        <f ca="1">+IF(AND(ISTEXT(OFFSET('Sanitation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299" t="e">
        <f ca="1">+IF(AND(ISTEXT(OFFSET('Sanitation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299" t="e">
        <f ca="1">+IF(AND(ISTEXT(OFFSET('Sanitation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299" t="e">
        <f ca="1">+IF(AND(ISTEXT(OFFSET('Sanitation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299" t="e">
        <f ca="1">+IF(AND(ISTEXT(OFFSET('Sanitation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299" t="e">
        <f ca="1">+IF(AND(ISTEXT(OFFSET('Sanitation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299" t="e">
        <f ca="1">+IF(AND(ISTEXT(OFFSET('Sanitation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299" t="e">
        <f ca="1">+IF(AND(ISTEXT(OFFSET('Sanitation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299" t="e">
        <f ca="1">+IF(AND(ISTEXT(OFFSET('Sanitation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299" t="e">
        <f ca="1">+IF(AND(ISTEXT(OFFSET('Sanitation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299" t="e">
        <f ca="1">+IF(AND(ISTEXT(OFFSET('Sanitation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299" t="e">
        <f ca="1">+IF(AND(ISTEXT(OFFSET('Sanitation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299" t="e">
        <f ca="1">+IF(AND(ISTEXT(OFFSET('Sanitation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299" t="e">
        <f ca="1">+IF(AND(ISTEXT(OFFSET('Sanitation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299" t="e">
        <f ca="1">+IF(AND(ISTEXT(OFFSET('Sanitation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299" t="e">
        <f ca="1">+IF(AND(ISTEXT(OFFSET('Sanitation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299" t="e">
        <f ca="1">+IF(AND(ISTEXT(OFFSET('Sanitation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299" t="e">
        <f ca="1">+IF(AND(ISTEXT(OFFSET('Sanitation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299" t="e">
        <f ca="1">+IF(AND(ISTEXT(OFFSET('Sanitation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299" t="e">
        <f ca="1">+IF(AND(ISTEXT(OFFSET('Sanitation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299" t="e">
        <f ca="1">+IF(AND(ISTEXT(OFFSET('Sanitation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299" t="e">
        <f ca="1">+IF(AND(ISTEXT(OFFSET('Sanitation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300" t="e">
        <f ca="1">+IF(AND(ISTEXT(OFFSET('Hygiene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368" t="e">
        <f ca="1">+IF(AND(ISTEXT(OFFSET('Hygiene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300" t="e">
        <f ca="1">+IF(AND(ISTEXT(OFFSET('Hygiene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300" t="e">
        <f ca="1">+IF(AND(ISTEXT(OFFSET('Hygiene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300" t="e">
        <f ca="1">+IF(AND(ISTEXT(OFFSET('Hygiene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300" t="e">
        <f ca="1">+IF(AND(ISTEXT(OFFSET('Hygiene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300" t="e">
        <f ca="1">+IF(AND(ISTEXT(OFFSET('Hygiene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300" t="e">
        <f ca="1">+IF(AND(ISTEXT(OFFSET('Hygiene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300" t="e">
        <f ca="1">+IF(AND(ISTEXT(OFFSET('Hygiene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300" t="e">
        <f ca="1">+IF(AND(ISTEXT(OFFSET('Hygiene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300" t="e">
        <f ca="1">+IF(AND(ISTEXT(OFFSET('Hygiene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300" t="e">
        <f ca="1">+IF(AND(ISTEXT(OFFSET('Hygiene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300" t="e">
        <f ca="1">+IF(AND(ISTEXT(OFFSET('Hygiene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300" t="e">
        <f ca="1">+IF(AND(ISTEXT(OFFSET('Hygiene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300" t="e">
        <f ca="1">+IF(AND(ISTEXT(OFFSET('Hygiene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300" t="e">
        <f ca="1">+IF(AND(ISTEXT(OFFSET('Hygiene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300" t="e">
        <f ca="1">+IF(AND(ISTEXT(OFFSET('Hygiene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300" t="e">
        <f ca="1">+IF(AND(ISTEXT(OFFSET('Hygiene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S47" s="187" t="str">
        <f ca="1">+IF(OFFSET('Water Data'!$D$27,0,10*ROW('Water Data'!D41))="","",OFFSET('Water Data'!$D$27,0,10*ROW('Water Data'!D41)))</f>
        <v/>
      </c>
      <c r="BT47" s="187" t="str">
        <f ca="1">+IF(OFFSET('Water Data'!$D$28,0,10*ROW('Water Data'!D41))="","",OFFSET('Water Data'!$D$28,0,10*ROW('Water Data'!D41)))</f>
        <v/>
      </c>
      <c r="BU47" s="187" t="str">
        <f ca="1">+IF(OFFSET('Water Data'!$D$29,0,10*ROW('Water Data'!D41))="","",OFFSET('Water Data'!$D$29,0,10*ROW('Water Data'!D41)))</f>
        <v/>
      </c>
      <c r="BV47" s="187" t="str">
        <f ca="1">+IF(OFFSET('Water Data'!$E$27,0,10*ROW('Water Data'!E41))="","",OFFSET('Water Data'!$E$27,0,10*ROW('Water Data'!E41)))</f>
        <v/>
      </c>
      <c r="BW47" s="187" t="str">
        <f ca="1">+IF(OFFSET('Water Data'!$E$28,0,10*ROW('Water Data'!E41))="","",OFFSET('Water Data'!$E$28,0,10*ROW('Water Data'!E41)))</f>
        <v/>
      </c>
      <c r="BX47" s="187" t="str">
        <f ca="1">+IF(OFFSET('Water Data'!$E$29,0,10*ROW('Water Data'!E41))="","",OFFSET('Water Data'!$E$29,0,10*ROW('Water Data'!E41)))</f>
        <v/>
      </c>
      <c r="BY47" s="187" t="str">
        <f ca="1">+IF(OFFSET('Water Data'!$F$27,0,10*ROW('Water Data'!F41))="","",OFFSET('Water Data'!$F$27,0,10*ROW('Water Data'!F41)))</f>
        <v/>
      </c>
      <c r="BZ47" s="187" t="str">
        <f ca="1">+IF(OFFSET('Water Data'!$F$28,0,10*ROW('Water Data'!F41))="","",OFFSET('Water Data'!$F$28,0,10*ROW('Water Data'!F41)))</f>
        <v/>
      </c>
      <c r="CA47" s="187" t="str">
        <f ca="1">+IF(OFFSET('Water Data'!$F$29,0,10*ROW('Water Data'!F41))="","",OFFSET('Water Data'!$F$29,0,10*ROW('Water Data'!F41)))</f>
        <v/>
      </c>
      <c r="CB47" s="187" t="str">
        <f ca="1">+IF(OFFSET('Water Data'!$G$27,0,10*ROW('Water Data'!G41))="","",OFFSET('Water Data'!$G$27,0,10*ROW('Water Data'!G41)))</f>
        <v/>
      </c>
      <c r="CC47" s="187" t="str">
        <f ca="1">+IF(OFFSET('Water Data'!$G$28,0,10*ROW('Water Data'!G41))="","",OFFSET('Water Data'!$G$28,0,10*ROW('Water Data'!G41)))</f>
        <v/>
      </c>
      <c r="CD47" s="187" t="str">
        <f ca="1">+IF(OFFSET('Water Data'!$G$29,0,10*ROW('Water Data'!G41))="","",OFFSET('Water Data'!$G$29,0,10*ROW('Water Data'!G41)))</f>
        <v/>
      </c>
      <c r="CE47" s="187" t="str">
        <f ca="1">+IF(OFFSET('Water Data'!$H$27,0,10*ROW('Water Data'!H41))="","",OFFSET('Water Data'!$H$27,0,10*ROW('Water Data'!H41)))</f>
        <v/>
      </c>
      <c r="CF47" s="187" t="str">
        <f ca="1">+IF(OFFSET('Water Data'!$H$28,0,10*ROW('Water Data'!H41))="","",OFFSET('Water Data'!$H$28,0,10*ROW('Water Data'!H41)))</f>
        <v/>
      </c>
      <c r="CG47" s="187" t="str">
        <f ca="1">+IF(OFFSET('Water Data'!$H$29,0,10*ROW('Water Data'!H41))="","",OFFSET('Water Data'!$H$29,0,10*ROW('Water Data'!H41)))</f>
        <v/>
      </c>
      <c r="CH47" s="187" t="str">
        <f ca="1">+IF(OFFSET('Water Data'!$I$27,0,10*ROW('Water Data'!I41))="","",OFFSET('Water Data'!$I$27,0,10*ROW('Water Data'!I41)))</f>
        <v/>
      </c>
      <c r="CI47" s="187" t="str">
        <f ca="1">+IF(OFFSET('Water Data'!$I$28,0,10*ROW('Water Data'!I41))="","",OFFSET('Water Data'!$I$28,0,10*ROW('Water Data'!I41)))</f>
        <v/>
      </c>
      <c r="CJ47" s="187" t="str">
        <f ca="1">+IF(OFFSET('Water Data'!$I$29,0,10*ROW('Water Data'!I41))="","",OFFSET('Water Data'!$I$29,0,10*ROW('Water Data'!I41)))</f>
        <v/>
      </c>
      <c r="CK47" s="187" t="str">
        <f ca="1">+IF(OFFSET('Sanitation Data'!$D$28,0,10*ROW('Sanitation Data'!D41))="","",OFFSET('Sanitation Data'!$D$28,0,10*ROW('Sanitation Data'!D41)))</f>
        <v/>
      </c>
      <c r="CL47" s="187" t="str">
        <f ca="1">+IF(OFFSET('Sanitation Data'!$D$29,0,10*ROW('Sanitation Data'!D41))="","",OFFSET('Sanitation Data'!$D$29,0,10*ROW('Sanitation Data'!D41)))</f>
        <v/>
      </c>
      <c r="CM47" s="187" t="str">
        <f ca="1">+IF(OFFSET('Sanitation Data'!$D$30,0,10*ROW('Sanitation Data'!D41))="","",OFFSET('Sanitation Data'!$D$30,0,10*ROW('Sanitation Data'!D41)))</f>
        <v/>
      </c>
      <c r="CN47" s="187" t="str">
        <f ca="1">+IF(OFFSET('Sanitation Data'!$D$31,0,10*ROW('Sanitation Data'!D41))="","",OFFSET('Sanitation Data'!$D$31,0,10*ROW('Sanitation Data'!D41)))</f>
        <v/>
      </c>
      <c r="CO47" s="187" t="str">
        <f ca="1">+IF(OFFSET('Sanitation Data'!$D$32,0,10*ROW('Sanitation Data'!D41))="","",OFFSET('Sanitation Data'!$D$32,0,10*ROW('Sanitation Data'!D41)))</f>
        <v/>
      </c>
      <c r="CP47" s="187" t="str">
        <f ca="1">+IF(OFFSET('Sanitation Data'!$E$28,0,10*ROW('Sanitation Data'!E41))="","",OFFSET('Sanitation Data'!$E$28,0,10*ROW('Sanitation Data'!E41)))</f>
        <v/>
      </c>
      <c r="CQ47" s="187" t="str">
        <f ca="1">+IF(OFFSET('Sanitation Data'!$E$29,0,10*ROW('Sanitation Data'!E41))="","",OFFSET('Sanitation Data'!$E$29,0,10*ROW('Sanitation Data'!E41)))</f>
        <v/>
      </c>
      <c r="CR47" s="187" t="str">
        <f ca="1">+IF(OFFSET('Sanitation Data'!$E$30,0,10*ROW('Sanitation Data'!E41))="","",OFFSET('Sanitation Data'!$E$30,0,10*ROW('Sanitation Data'!E41)))</f>
        <v/>
      </c>
      <c r="CS47" s="187" t="str">
        <f ca="1">+IF(OFFSET('Sanitation Data'!$E$31,0,10*ROW('Sanitation Data'!E41))="","",OFFSET('Sanitation Data'!$E$31,0,10*ROW('Sanitation Data'!E41)))</f>
        <v/>
      </c>
      <c r="CT47" s="187" t="str">
        <f ca="1">+IF(OFFSET('Sanitation Data'!$E$32,0,10*ROW('Sanitation Data'!E41))="","",OFFSET('Sanitation Data'!$E$32,0,10*ROW('Sanitation Data'!E41)))</f>
        <v/>
      </c>
      <c r="CU47" s="187" t="str">
        <f ca="1">+IF(OFFSET('Sanitation Data'!$F$28,0,10*ROW('Sanitation Data'!F41))="","",OFFSET('Sanitation Data'!$F$28,0,10*ROW('Sanitation Data'!F41)))</f>
        <v/>
      </c>
      <c r="CV47" s="187" t="str">
        <f ca="1">+IF(OFFSET('Sanitation Data'!$F$29,0,10*ROW('Sanitation Data'!F41))="","",OFFSET('Sanitation Data'!$F$29,0,10*ROW('Sanitation Data'!F41)))</f>
        <v/>
      </c>
      <c r="CW47" s="187" t="str">
        <f ca="1">+IF(OFFSET('Sanitation Data'!$F$30,0,10*ROW('Sanitation Data'!F41))="","",OFFSET('Sanitation Data'!$F$30,0,10*ROW('Sanitation Data'!F41)))</f>
        <v/>
      </c>
      <c r="CX47" s="187" t="str">
        <f ca="1">+IF(OFFSET('Sanitation Data'!$F$31,0,10*ROW('Sanitation Data'!F41))="","",OFFSET('Sanitation Data'!$F$31,0,10*ROW('Sanitation Data'!F41)))</f>
        <v/>
      </c>
      <c r="CY47" s="187" t="str">
        <f ca="1">+IF(OFFSET('Sanitation Data'!$F$32,0,10*ROW('Sanitation Data'!F41))="","",OFFSET('Sanitation Data'!$F$32,0,10*ROW('Sanitation Data'!F41)))</f>
        <v/>
      </c>
      <c r="CZ47" s="187" t="str">
        <f ca="1">+IF(OFFSET('Sanitation Data'!$G$28,0,10*ROW('Sanitation Data'!G41))="","",OFFSET('Sanitation Data'!$G$28,0,10*ROW('Sanitation Data'!G41)))</f>
        <v/>
      </c>
      <c r="DA47" s="187" t="str">
        <f ca="1">+IF(OFFSET('Sanitation Data'!$G$29,0,10*ROW('Sanitation Data'!G41))="","",OFFSET('Sanitation Data'!$G$29,0,10*ROW('Sanitation Data'!G41)))</f>
        <v/>
      </c>
      <c r="DB47" s="187" t="str">
        <f ca="1">+IF(OFFSET('Sanitation Data'!$G$30,0,10*ROW('Sanitation Data'!G41))="","",OFFSET('Sanitation Data'!$G$30,0,10*ROW('Sanitation Data'!G41)))</f>
        <v/>
      </c>
      <c r="DC47" s="187" t="str">
        <f ca="1">+IF(OFFSET('Sanitation Data'!$G$31,0,10*ROW('Sanitation Data'!G41))="","",OFFSET('Sanitation Data'!$G$31,0,10*ROW('Sanitation Data'!G41)))</f>
        <v/>
      </c>
      <c r="DD47" s="187" t="str">
        <f ca="1">+IF(OFFSET('Sanitation Data'!$G$32,0,10*ROW('Sanitation Data'!G41))="","",OFFSET('Sanitation Data'!$G$32,0,10*ROW('Sanitation Data'!G41)))</f>
        <v/>
      </c>
      <c r="DE47" s="187" t="str">
        <f ca="1">+IF(OFFSET('Sanitation Data'!$H$28,0,10*ROW('Sanitation Data'!H41))="","",OFFSET('Sanitation Data'!$H$28,0,10*ROW('Sanitation Data'!H41)))</f>
        <v/>
      </c>
      <c r="DF47" s="187" t="str">
        <f ca="1">+IF(OFFSET('Sanitation Data'!$H$29,0,10*ROW('Sanitation Data'!H41))="","",OFFSET('Sanitation Data'!$H$29,0,10*ROW('Sanitation Data'!H41)))</f>
        <v/>
      </c>
      <c r="DG47" s="187" t="str">
        <f ca="1">+IF(OFFSET('Sanitation Data'!$H$30,0,10*ROW('Sanitation Data'!H41))="","",OFFSET('Sanitation Data'!$H$30,0,10*ROW('Sanitation Data'!H41)))</f>
        <v/>
      </c>
      <c r="DH47" s="187" t="str">
        <f ca="1">+IF(OFFSET('Sanitation Data'!$H$31,0,10*ROW('Sanitation Data'!H41))="","",OFFSET('Sanitation Data'!$H$31,0,10*ROW('Sanitation Data'!H41)))</f>
        <v/>
      </c>
      <c r="DI47" s="187" t="str">
        <f ca="1">+IF(OFFSET('Sanitation Data'!$H$32,0,10*ROW('Sanitation Data'!H41))="","",OFFSET('Sanitation Data'!$H$32,0,10*ROW('Sanitation Data'!H41)))</f>
        <v/>
      </c>
      <c r="DJ47" s="187" t="str">
        <f ca="1">+IF(OFFSET('Sanitation Data'!$I$28,0,10*ROW('Sanitation Data'!I41))="","",OFFSET('Sanitation Data'!$I$28,0,10*ROW('Sanitation Data'!I41)))</f>
        <v/>
      </c>
      <c r="DK47" s="187" t="str">
        <f ca="1">+IF(OFFSET('Sanitation Data'!$I$29,0,10*ROW('Sanitation Data'!I41))="","",OFFSET('Sanitation Data'!$I$29,0,10*ROW('Sanitation Data'!I41)))</f>
        <v/>
      </c>
      <c r="DL47" s="187" t="str">
        <f ca="1">+IF(OFFSET('Sanitation Data'!$I$30,0,10*ROW('Sanitation Data'!I41))="","",OFFSET('Sanitation Data'!$I$30,0,10*ROW('Sanitation Data'!I41)))</f>
        <v/>
      </c>
      <c r="DM47" s="187" t="str">
        <f ca="1">+IF(OFFSET('Sanitation Data'!$I$31,0,10*ROW('Sanitation Data'!I41))="","",OFFSET('Sanitation Data'!$I$31,0,10*ROW('Sanitation Data'!I41)))</f>
        <v/>
      </c>
      <c r="DN47" s="187" t="str">
        <f ca="1">+IF(OFFSET('Sanitation Data'!$I$32,0,10*ROW('Sanitation Data'!I41))="","",OFFSET('Sanitation Data'!$I$32,0,10*ROW('Sanitation Data'!I41)))</f>
        <v/>
      </c>
      <c r="DO47" s="187" t="str">
        <f ca="1">+IF(OFFSET('Hygiene Data'!$D$11,0,10*ROW('Hygiene Data'!D41))="","",OFFSET('Hygiene Data'!$D$11,0,10*ROW('Hygiene Data'!D41)))</f>
        <v/>
      </c>
      <c r="DP47" s="187" t="str">
        <f ca="1">+IF(OFFSET('Hygiene Data'!$D$12,0,10*ROW('Hygiene Data'!D41))="","",OFFSET('Hygiene Data'!$D$12,0,10*ROW('Hygiene Data'!D41)))</f>
        <v/>
      </c>
      <c r="DQ47" s="187" t="str">
        <f ca="1">+IF(OFFSET('Hygiene Data'!$D$13,0,10*ROW('Hygiene Data'!D41))="","",OFFSET('Hygiene Data'!$D$13,0,10*ROW('Hygiene Data'!D41)))</f>
        <v/>
      </c>
      <c r="DR47" s="187" t="str">
        <f ca="1">+IF(OFFSET('Hygiene Data'!$E$11,0,10*ROW('Hygiene Data'!E41))="","",OFFSET('Hygiene Data'!$E$11,0,10*ROW('Hygiene Data'!E41)))</f>
        <v/>
      </c>
      <c r="DS47" s="187" t="str">
        <f ca="1">+IF(OFFSET('Hygiene Data'!$E$12,0,10*ROW('Hygiene Data'!E41))="","",OFFSET('Hygiene Data'!$E$12,0,10*ROW('Hygiene Data'!E41)))</f>
        <v/>
      </c>
      <c r="DT47" s="187" t="str">
        <f ca="1">+IF(OFFSET('Hygiene Data'!$E$13,0,10*ROW('Hygiene Data'!E41))="","",OFFSET('Hygiene Data'!$E$13,0,10*ROW('Hygiene Data'!E41)))</f>
        <v/>
      </c>
      <c r="DU47" s="187" t="str">
        <f ca="1">+IF(OFFSET('Hygiene Data'!$F$11,0,10*ROW('Hygiene Data'!F41))="","",OFFSET('Hygiene Data'!$F$11,0,10*ROW('Hygiene Data'!F41)))</f>
        <v/>
      </c>
      <c r="DV47" s="187" t="str">
        <f ca="1">+IF(OFFSET('Hygiene Data'!$F$12,0,10*ROW('Hygiene Data'!F41))="","",OFFSET('Hygiene Data'!$F$12,0,10*ROW('Hygiene Data'!F41)))</f>
        <v/>
      </c>
      <c r="DW47" s="187" t="str">
        <f ca="1">+IF(OFFSET('Hygiene Data'!$F$13,0,10*ROW('Hygiene Data'!F41))="","",OFFSET('Hygiene Data'!$F$13,0,10*ROW('Hygiene Data'!F41)))</f>
        <v/>
      </c>
      <c r="DX47" s="187" t="str">
        <f ca="1">+IF(OFFSET('Hygiene Data'!$G$11,0,10*ROW('Hygiene Data'!G41))="","",OFFSET('Hygiene Data'!$G$11,0,10*ROW('Hygiene Data'!G41)))</f>
        <v/>
      </c>
      <c r="DY47" s="187" t="str">
        <f ca="1">+IF(OFFSET('Hygiene Data'!$G$12,0,10*ROW('Hygiene Data'!G41))="","",OFFSET('Hygiene Data'!$G$12,0,10*ROW('Hygiene Data'!G41)))</f>
        <v/>
      </c>
      <c r="DZ47" s="187" t="str">
        <f ca="1">+IF(OFFSET('Hygiene Data'!$G$13,0,10*ROW('Hygiene Data'!G41))="","",OFFSET('Hygiene Data'!$G$13,0,10*ROW('Hygiene Data'!G41)))</f>
        <v/>
      </c>
      <c r="EA47" s="187" t="str">
        <f ca="1">+IF(OFFSET('Hygiene Data'!$H$11,0,10*ROW('Hygiene Data'!H41))="","",OFFSET('Hygiene Data'!$H$11,0,10*ROW('Hygiene Data'!H41)))</f>
        <v/>
      </c>
      <c r="EB47" s="187" t="str">
        <f ca="1">+IF(OFFSET('Hygiene Data'!$H$12,0,10*ROW('Hygiene Data'!H41))="","",OFFSET('Hygiene Data'!$H$12,0,10*ROW('Hygiene Data'!H41)))</f>
        <v/>
      </c>
      <c r="EC47" s="187" t="str">
        <f ca="1">+IF(OFFSET('Hygiene Data'!$H$13,0,10*ROW('Hygiene Data'!H41))="","",OFFSET('Hygiene Data'!$H$13,0,10*ROW('Hygiene Data'!H41)))</f>
        <v/>
      </c>
      <c r="ED47" s="187" t="str">
        <f ca="1">+IF(OFFSET('Hygiene Data'!$I$11,0,10*ROW('Hygiene Data'!I41))="","",OFFSET('Hygiene Data'!$I$11,0,10*ROW('Hygiene Data'!I41)))</f>
        <v/>
      </c>
      <c r="EE47" s="187" t="str">
        <f ca="1">+IF(OFFSET('Hygiene Data'!$I$12,0,10*ROW('Hygiene Data'!I41))="","",OFFSET('Hygiene Data'!$I$12,0,10*ROW('Hygiene Data'!I41)))</f>
        <v/>
      </c>
      <c r="EF47" s="187" t="str">
        <f ca="1">+IF(OFFSET('Hygiene Data'!$I$13,0,10*ROW('Hygiene Data'!I41))="","",OFFSET('Hygiene Data'!$I$13,0,10*ROW('Hygiene Data'!I41)))</f>
        <v/>
      </c>
    </row>
    <row r="48" spans="1:136" x14ac:dyDescent="0.2">
      <c r="A48" s="270" t="str">
        <f ca="1">+IF(OFFSET('Water Data'!$B$2,0,10*ROW('Water Data'!E42))="","",OFFSET('Water Data'!$B$2,0,10*ROW('Water Data'!E42)))</f>
        <v/>
      </c>
      <c r="B48" s="270" t="str">
        <f ca="1">IF(OFFSET('Water Data'!$C$2,0,10*ROW('Water Data'!F42))="","",IF(OFFSET('Water Data'!$C$2,0,10*ROW('Water Data'!F42))="Census",Key!$I$111,IF(OFFSET('Water Data'!$C$2,0,10*ROW('Water Data'!F42))="Survey with microdata",Key!$I$113,IF(OFFSET('Water Data'!$C$2,0,10*ROW('Water Data'!F42))="Survey",Key!$I$110,IF(OFFSET('Water Data'!$C$2,0,10*ROW('Water Data'!F42))="Admin",Key!$I$114,IF(OFFSET('Water Data'!$C$2,0,10*ROW('Water Data'!F42))="Other",Key!$I$112,IF(OFFSET('Water Data'!$C$2,0,10*ROW('Water Data'!F42))="EMIS",Key!$I$109)))))))</f>
        <v/>
      </c>
      <c r="C48" s="297" t="str">
        <f t="shared" ca="1" si="0"/>
        <v/>
      </c>
      <c r="D48" s="298" t="e">
        <f ca="1">+IF(AND(ISTEXT(OFFSET('Water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298" t="e">
        <f ca="1">+IF(AND(ISTEXT(OFFSET('Water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298" t="e">
        <f ca="1">+IF(AND(ISTEXT(OFFSET('Water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298" t="e">
        <f ca="1">+IF(AND(ISTEXT(OFFSET('Water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298" t="e">
        <f ca="1">+IF(AND(ISTEXT(OFFSET('Water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298" t="e">
        <f ca="1">+IF(AND(ISTEXT(OFFSET('Water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298" t="e">
        <f ca="1">+IF(AND(ISTEXT(OFFSET('Water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298" t="e">
        <f ca="1">+IF(AND(ISTEXT(OFFSET('Water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298" t="e">
        <f ca="1">+IF(AND(ISTEXT(OFFSET('Water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298" t="e">
        <f ca="1">+IF(AND(ISTEXT(OFFSET('Water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298" t="e">
        <f ca="1">+IF(AND(ISTEXT(OFFSET('Water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298" t="e">
        <f ca="1">+IF(AND(ISTEXT(OFFSET('Water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298" t="e">
        <f ca="1">+IF(AND(ISTEXT(OFFSET('Water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298" t="e">
        <f ca="1">+IF(AND(ISTEXT(OFFSET('Water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298" t="e">
        <f ca="1">+IF(AND(ISTEXT(OFFSET('Water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298" t="e">
        <f ca="1">+IF(AND(ISTEXT(OFFSET('Water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298" t="e">
        <f ca="1">+IF(AND(ISTEXT(OFFSET('Water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298" t="e">
        <f ca="1">+IF(AND(ISTEXT(OFFSET('Water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299" t="e">
        <f ca="1">+IF(AND(ISTEXT(OFFSET('Sanitation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299" t="e">
        <f ca="1">+IF(AND(ISTEXT(OFFSET('Sanitation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299" t="e">
        <f ca="1">+IF(AND(ISTEXT(OFFSET('Sanitation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299" t="e">
        <f ca="1">+IF(AND(ISTEXT(OFFSET('Sanitation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299" t="e">
        <f ca="1">+IF(AND(ISTEXT(OFFSET('Sanitation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299" t="e">
        <f ca="1">+IF(AND(ISTEXT(OFFSET('Sanitation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299" t="e">
        <f ca="1">+IF(AND(ISTEXT(OFFSET('Sanitation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299" t="e">
        <f ca="1">+IF(AND(ISTEXT(OFFSET('Sanitation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299" t="e">
        <f ca="1">+IF(AND(ISTEXT(OFFSET('Sanitation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299" t="e">
        <f ca="1">+IF(AND(ISTEXT(OFFSET('Sanitation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299" t="e">
        <f ca="1">+IF(AND(ISTEXT(OFFSET('Sanitation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299" t="e">
        <f ca="1">+IF(AND(ISTEXT(OFFSET('Sanitation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299" t="e">
        <f ca="1">+IF(AND(ISTEXT(OFFSET('Sanitation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299" t="e">
        <f ca="1">+IF(AND(ISTEXT(OFFSET('Sanitation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299" t="e">
        <f ca="1">+IF(AND(ISTEXT(OFFSET('Sanitation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299" t="e">
        <f ca="1">+IF(AND(ISTEXT(OFFSET('Sanitation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299" t="e">
        <f ca="1">+IF(AND(ISTEXT(OFFSET('Sanitation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299" t="e">
        <f ca="1">+IF(AND(ISTEXT(OFFSET('Sanitation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299" t="e">
        <f ca="1">+IF(AND(ISTEXT(OFFSET('Sanitation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299" t="e">
        <f ca="1">+IF(AND(ISTEXT(OFFSET('Sanitation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299" t="e">
        <f ca="1">+IF(AND(ISTEXT(OFFSET('Sanitation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299" t="e">
        <f ca="1">+IF(AND(ISTEXT(OFFSET('Sanitation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299" t="e">
        <f ca="1">+IF(AND(ISTEXT(OFFSET('Sanitation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299" t="e">
        <f ca="1">+IF(AND(ISTEXT(OFFSET('Sanitation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299" t="e">
        <f ca="1">+IF(AND(ISTEXT(OFFSET('Sanitation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299" t="e">
        <f ca="1">+IF(AND(ISTEXT(OFFSET('Sanitation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299" t="e">
        <f ca="1">+IF(AND(ISTEXT(OFFSET('Sanitation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299" t="e">
        <f ca="1">+IF(AND(ISTEXT(OFFSET('Sanitation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299" t="e">
        <f ca="1">+IF(AND(ISTEXT(OFFSET('Sanitation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299" t="e">
        <f ca="1">+IF(AND(ISTEXT(OFFSET('Sanitation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300" t="e">
        <f ca="1">+IF(AND(ISTEXT(OFFSET('Hygiene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368" t="e">
        <f ca="1">+IF(AND(ISTEXT(OFFSET('Hygiene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300" t="e">
        <f ca="1">+IF(AND(ISTEXT(OFFSET('Hygiene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300" t="e">
        <f ca="1">+IF(AND(ISTEXT(OFFSET('Hygiene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300" t="e">
        <f ca="1">+IF(AND(ISTEXT(OFFSET('Hygiene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300" t="e">
        <f ca="1">+IF(AND(ISTEXT(OFFSET('Hygiene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300" t="e">
        <f ca="1">+IF(AND(ISTEXT(OFFSET('Hygiene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300" t="e">
        <f ca="1">+IF(AND(ISTEXT(OFFSET('Hygiene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300" t="e">
        <f ca="1">+IF(AND(ISTEXT(OFFSET('Hygiene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300" t="e">
        <f ca="1">+IF(AND(ISTEXT(OFFSET('Hygiene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300" t="e">
        <f ca="1">+IF(AND(ISTEXT(OFFSET('Hygiene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300" t="e">
        <f ca="1">+IF(AND(ISTEXT(OFFSET('Hygiene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300" t="e">
        <f ca="1">+IF(AND(ISTEXT(OFFSET('Hygiene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300" t="e">
        <f ca="1">+IF(AND(ISTEXT(OFFSET('Hygiene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300" t="e">
        <f ca="1">+IF(AND(ISTEXT(OFFSET('Hygiene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300" t="e">
        <f ca="1">+IF(AND(ISTEXT(OFFSET('Hygiene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300" t="e">
        <f ca="1">+IF(AND(ISTEXT(OFFSET('Hygiene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300" t="e">
        <f ca="1">+IF(AND(ISTEXT(OFFSET('Hygiene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S48" s="187" t="str">
        <f ca="1">+IF(OFFSET('Water Data'!$D$27,0,10*ROW('Water Data'!D42))="","",OFFSET('Water Data'!$D$27,0,10*ROW('Water Data'!D42)))</f>
        <v/>
      </c>
      <c r="BT48" s="187" t="str">
        <f ca="1">+IF(OFFSET('Water Data'!$D$28,0,10*ROW('Water Data'!D42))="","",OFFSET('Water Data'!$D$28,0,10*ROW('Water Data'!D42)))</f>
        <v/>
      </c>
      <c r="BU48" s="187" t="str">
        <f ca="1">+IF(OFFSET('Water Data'!$D$29,0,10*ROW('Water Data'!D42))="","",OFFSET('Water Data'!$D$29,0,10*ROW('Water Data'!D42)))</f>
        <v/>
      </c>
      <c r="BV48" s="187" t="str">
        <f ca="1">+IF(OFFSET('Water Data'!$E$27,0,10*ROW('Water Data'!E42))="","",OFFSET('Water Data'!$E$27,0,10*ROW('Water Data'!E42)))</f>
        <v/>
      </c>
      <c r="BW48" s="187" t="str">
        <f ca="1">+IF(OFFSET('Water Data'!$E$28,0,10*ROW('Water Data'!E42))="","",OFFSET('Water Data'!$E$28,0,10*ROW('Water Data'!E42)))</f>
        <v/>
      </c>
      <c r="BX48" s="187" t="str">
        <f ca="1">+IF(OFFSET('Water Data'!$E$29,0,10*ROW('Water Data'!E42))="","",OFFSET('Water Data'!$E$29,0,10*ROW('Water Data'!E42)))</f>
        <v/>
      </c>
      <c r="BY48" s="187" t="str">
        <f ca="1">+IF(OFFSET('Water Data'!$F$27,0,10*ROW('Water Data'!F42))="","",OFFSET('Water Data'!$F$27,0,10*ROW('Water Data'!F42)))</f>
        <v/>
      </c>
      <c r="BZ48" s="187" t="str">
        <f ca="1">+IF(OFFSET('Water Data'!$F$28,0,10*ROW('Water Data'!F42))="","",OFFSET('Water Data'!$F$28,0,10*ROW('Water Data'!F42)))</f>
        <v/>
      </c>
      <c r="CA48" s="187" t="str">
        <f ca="1">+IF(OFFSET('Water Data'!$F$29,0,10*ROW('Water Data'!F42))="","",OFFSET('Water Data'!$F$29,0,10*ROW('Water Data'!F42)))</f>
        <v/>
      </c>
      <c r="CB48" s="187" t="str">
        <f ca="1">+IF(OFFSET('Water Data'!$G$27,0,10*ROW('Water Data'!G42))="","",OFFSET('Water Data'!$G$27,0,10*ROW('Water Data'!G42)))</f>
        <v/>
      </c>
      <c r="CC48" s="187" t="str">
        <f ca="1">+IF(OFFSET('Water Data'!$G$28,0,10*ROW('Water Data'!G42))="","",OFFSET('Water Data'!$G$28,0,10*ROW('Water Data'!G42)))</f>
        <v/>
      </c>
      <c r="CD48" s="187" t="str">
        <f ca="1">+IF(OFFSET('Water Data'!$G$29,0,10*ROW('Water Data'!G42))="","",OFFSET('Water Data'!$G$29,0,10*ROW('Water Data'!G42)))</f>
        <v/>
      </c>
      <c r="CE48" s="187" t="str">
        <f ca="1">+IF(OFFSET('Water Data'!$H$27,0,10*ROW('Water Data'!H42))="","",OFFSET('Water Data'!$H$27,0,10*ROW('Water Data'!H42)))</f>
        <v/>
      </c>
      <c r="CF48" s="187" t="str">
        <f ca="1">+IF(OFFSET('Water Data'!$H$28,0,10*ROW('Water Data'!H42))="","",OFFSET('Water Data'!$H$28,0,10*ROW('Water Data'!H42)))</f>
        <v/>
      </c>
      <c r="CG48" s="187" t="str">
        <f ca="1">+IF(OFFSET('Water Data'!$H$29,0,10*ROW('Water Data'!H42))="","",OFFSET('Water Data'!$H$29,0,10*ROW('Water Data'!H42)))</f>
        <v/>
      </c>
      <c r="CH48" s="187" t="str">
        <f ca="1">+IF(OFFSET('Water Data'!$I$27,0,10*ROW('Water Data'!I42))="","",OFFSET('Water Data'!$I$27,0,10*ROW('Water Data'!I42)))</f>
        <v/>
      </c>
      <c r="CI48" s="187" t="str">
        <f ca="1">+IF(OFFSET('Water Data'!$I$28,0,10*ROW('Water Data'!I42))="","",OFFSET('Water Data'!$I$28,0,10*ROW('Water Data'!I42)))</f>
        <v/>
      </c>
      <c r="CJ48" s="187" t="str">
        <f ca="1">+IF(OFFSET('Water Data'!$I$29,0,10*ROW('Water Data'!I42))="","",OFFSET('Water Data'!$I$29,0,10*ROW('Water Data'!I42)))</f>
        <v/>
      </c>
      <c r="CK48" s="187" t="str">
        <f ca="1">+IF(OFFSET('Sanitation Data'!$D$28,0,10*ROW('Sanitation Data'!D42))="","",OFFSET('Sanitation Data'!$D$28,0,10*ROW('Sanitation Data'!D42)))</f>
        <v/>
      </c>
      <c r="CL48" s="187" t="str">
        <f ca="1">+IF(OFFSET('Sanitation Data'!$D$29,0,10*ROW('Sanitation Data'!D42))="","",OFFSET('Sanitation Data'!$D$29,0,10*ROW('Sanitation Data'!D42)))</f>
        <v/>
      </c>
      <c r="CM48" s="187" t="str">
        <f ca="1">+IF(OFFSET('Sanitation Data'!$D$30,0,10*ROW('Sanitation Data'!D42))="","",OFFSET('Sanitation Data'!$D$30,0,10*ROW('Sanitation Data'!D42)))</f>
        <v/>
      </c>
      <c r="CN48" s="187" t="str">
        <f ca="1">+IF(OFFSET('Sanitation Data'!$D$31,0,10*ROW('Sanitation Data'!D42))="","",OFFSET('Sanitation Data'!$D$31,0,10*ROW('Sanitation Data'!D42)))</f>
        <v/>
      </c>
      <c r="CO48" s="187" t="str">
        <f ca="1">+IF(OFFSET('Sanitation Data'!$D$32,0,10*ROW('Sanitation Data'!D42))="","",OFFSET('Sanitation Data'!$D$32,0,10*ROW('Sanitation Data'!D42)))</f>
        <v/>
      </c>
      <c r="CP48" s="187" t="str">
        <f ca="1">+IF(OFFSET('Sanitation Data'!$E$28,0,10*ROW('Sanitation Data'!E42))="","",OFFSET('Sanitation Data'!$E$28,0,10*ROW('Sanitation Data'!E42)))</f>
        <v/>
      </c>
      <c r="CQ48" s="187" t="str">
        <f ca="1">+IF(OFFSET('Sanitation Data'!$E$29,0,10*ROW('Sanitation Data'!E42))="","",OFFSET('Sanitation Data'!$E$29,0,10*ROW('Sanitation Data'!E42)))</f>
        <v/>
      </c>
      <c r="CR48" s="187" t="str">
        <f ca="1">+IF(OFFSET('Sanitation Data'!$E$30,0,10*ROW('Sanitation Data'!E42))="","",OFFSET('Sanitation Data'!$E$30,0,10*ROW('Sanitation Data'!E42)))</f>
        <v/>
      </c>
      <c r="CS48" s="187" t="str">
        <f ca="1">+IF(OFFSET('Sanitation Data'!$E$31,0,10*ROW('Sanitation Data'!E42))="","",OFFSET('Sanitation Data'!$E$31,0,10*ROW('Sanitation Data'!E42)))</f>
        <v/>
      </c>
      <c r="CT48" s="187" t="str">
        <f ca="1">+IF(OFFSET('Sanitation Data'!$E$32,0,10*ROW('Sanitation Data'!E42))="","",OFFSET('Sanitation Data'!$E$32,0,10*ROW('Sanitation Data'!E42)))</f>
        <v/>
      </c>
      <c r="CU48" s="187" t="str">
        <f ca="1">+IF(OFFSET('Sanitation Data'!$F$28,0,10*ROW('Sanitation Data'!F42))="","",OFFSET('Sanitation Data'!$F$28,0,10*ROW('Sanitation Data'!F42)))</f>
        <v/>
      </c>
      <c r="CV48" s="187" t="str">
        <f ca="1">+IF(OFFSET('Sanitation Data'!$F$29,0,10*ROW('Sanitation Data'!F42))="","",OFFSET('Sanitation Data'!$F$29,0,10*ROW('Sanitation Data'!F42)))</f>
        <v/>
      </c>
      <c r="CW48" s="187" t="str">
        <f ca="1">+IF(OFFSET('Sanitation Data'!$F$30,0,10*ROW('Sanitation Data'!F42))="","",OFFSET('Sanitation Data'!$F$30,0,10*ROW('Sanitation Data'!F42)))</f>
        <v/>
      </c>
      <c r="CX48" s="187" t="str">
        <f ca="1">+IF(OFFSET('Sanitation Data'!$F$31,0,10*ROW('Sanitation Data'!F42))="","",OFFSET('Sanitation Data'!$F$31,0,10*ROW('Sanitation Data'!F42)))</f>
        <v/>
      </c>
      <c r="CY48" s="187" t="str">
        <f ca="1">+IF(OFFSET('Sanitation Data'!$F$32,0,10*ROW('Sanitation Data'!F42))="","",OFFSET('Sanitation Data'!$F$32,0,10*ROW('Sanitation Data'!F42)))</f>
        <v/>
      </c>
      <c r="CZ48" s="187" t="str">
        <f ca="1">+IF(OFFSET('Sanitation Data'!$G$28,0,10*ROW('Sanitation Data'!G42))="","",OFFSET('Sanitation Data'!$G$28,0,10*ROW('Sanitation Data'!G42)))</f>
        <v/>
      </c>
      <c r="DA48" s="187" t="str">
        <f ca="1">+IF(OFFSET('Sanitation Data'!$G$29,0,10*ROW('Sanitation Data'!G42))="","",OFFSET('Sanitation Data'!$G$29,0,10*ROW('Sanitation Data'!G42)))</f>
        <v/>
      </c>
      <c r="DB48" s="187" t="str">
        <f ca="1">+IF(OFFSET('Sanitation Data'!$G$30,0,10*ROW('Sanitation Data'!G42))="","",OFFSET('Sanitation Data'!$G$30,0,10*ROW('Sanitation Data'!G42)))</f>
        <v/>
      </c>
      <c r="DC48" s="187" t="str">
        <f ca="1">+IF(OFFSET('Sanitation Data'!$G$31,0,10*ROW('Sanitation Data'!G42))="","",OFFSET('Sanitation Data'!$G$31,0,10*ROW('Sanitation Data'!G42)))</f>
        <v/>
      </c>
      <c r="DD48" s="187" t="str">
        <f ca="1">+IF(OFFSET('Sanitation Data'!$G$32,0,10*ROW('Sanitation Data'!G42))="","",OFFSET('Sanitation Data'!$G$32,0,10*ROW('Sanitation Data'!G42)))</f>
        <v/>
      </c>
      <c r="DE48" s="187" t="str">
        <f ca="1">+IF(OFFSET('Sanitation Data'!$H$28,0,10*ROW('Sanitation Data'!H42))="","",OFFSET('Sanitation Data'!$H$28,0,10*ROW('Sanitation Data'!H42)))</f>
        <v/>
      </c>
      <c r="DF48" s="187" t="str">
        <f ca="1">+IF(OFFSET('Sanitation Data'!$H$29,0,10*ROW('Sanitation Data'!H42))="","",OFFSET('Sanitation Data'!$H$29,0,10*ROW('Sanitation Data'!H42)))</f>
        <v/>
      </c>
      <c r="DG48" s="187" t="str">
        <f ca="1">+IF(OFFSET('Sanitation Data'!$H$30,0,10*ROW('Sanitation Data'!H42))="","",OFFSET('Sanitation Data'!$H$30,0,10*ROW('Sanitation Data'!H42)))</f>
        <v/>
      </c>
      <c r="DH48" s="187" t="str">
        <f ca="1">+IF(OFFSET('Sanitation Data'!$H$31,0,10*ROW('Sanitation Data'!H42))="","",OFFSET('Sanitation Data'!$H$31,0,10*ROW('Sanitation Data'!H42)))</f>
        <v/>
      </c>
      <c r="DI48" s="187" t="str">
        <f ca="1">+IF(OFFSET('Sanitation Data'!$H$32,0,10*ROW('Sanitation Data'!H42))="","",OFFSET('Sanitation Data'!$H$32,0,10*ROW('Sanitation Data'!H42)))</f>
        <v/>
      </c>
      <c r="DJ48" s="187" t="str">
        <f ca="1">+IF(OFFSET('Sanitation Data'!$I$28,0,10*ROW('Sanitation Data'!I42))="","",OFFSET('Sanitation Data'!$I$28,0,10*ROW('Sanitation Data'!I42)))</f>
        <v/>
      </c>
      <c r="DK48" s="187" t="str">
        <f ca="1">+IF(OFFSET('Sanitation Data'!$I$29,0,10*ROW('Sanitation Data'!I42))="","",OFFSET('Sanitation Data'!$I$29,0,10*ROW('Sanitation Data'!I42)))</f>
        <v/>
      </c>
      <c r="DL48" s="187" t="str">
        <f ca="1">+IF(OFFSET('Sanitation Data'!$I$30,0,10*ROW('Sanitation Data'!I42))="","",OFFSET('Sanitation Data'!$I$30,0,10*ROW('Sanitation Data'!I42)))</f>
        <v/>
      </c>
      <c r="DM48" s="187" t="str">
        <f ca="1">+IF(OFFSET('Sanitation Data'!$I$31,0,10*ROW('Sanitation Data'!I42))="","",OFFSET('Sanitation Data'!$I$31,0,10*ROW('Sanitation Data'!I42)))</f>
        <v/>
      </c>
      <c r="DN48" s="187" t="str">
        <f ca="1">+IF(OFFSET('Sanitation Data'!$I$32,0,10*ROW('Sanitation Data'!I42))="","",OFFSET('Sanitation Data'!$I$32,0,10*ROW('Sanitation Data'!I42)))</f>
        <v/>
      </c>
      <c r="DO48" s="187" t="str">
        <f ca="1">+IF(OFFSET('Hygiene Data'!$D$11,0,10*ROW('Hygiene Data'!D42))="","",OFFSET('Hygiene Data'!$D$11,0,10*ROW('Hygiene Data'!D42)))</f>
        <v/>
      </c>
      <c r="DP48" s="187" t="str">
        <f ca="1">+IF(OFFSET('Hygiene Data'!$D$12,0,10*ROW('Hygiene Data'!D42))="","",OFFSET('Hygiene Data'!$D$12,0,10*ROW('Hygiene Data'!D42)))</f>
        <v/>
      </c>
      <c r="DQ48" s="187" t="str">
        <f ca="1">+IF(OFFSET('Hygiene Data'!$D$13,0,10*ROW('Hygiene Data'!D42))="","",OFFSET('Hygiene Data'!$D$13,0,10*ROW('Hygiene Data'!D42)))</f>
        <v/>
      </c>
      <c r="DR48" s="187" t="str">
        <f ca="1">+IF(OFFSET('Hygiene Data'!$E$11,0,10*ROW('Hygiene Data'!E42))="","",OFFSET('Hygiene Data'!$E$11,0,10*ROW('Hygiene Data'!E42)))</f>
        <v/>
      </c>
      <c r="DS48" s="187" t="str">
        <f ca="1">+IF(OFFSET('Hygiene Data'!$E$12,0,10*ROW('Hygiene Data'!E42))="","",OFFSET('Hygiene Data'!$E$12,0,10*ROW('Hygiene Data'!E42)))</f>
        <v/>
      </c>
      <c r="DT48" s="187" t="str">
        <f ca="1">+IF(OFFSET('Hygiene Data'!$E$13,0,10*ROW('Hygiene Data'!E42))="","",OFFSET('Hygiene Data'!$E$13,0,10*ROW('Hygiene Data'!E42)))</f>
        <v/>
      </c>
      <c r="DU48" s="187" t="str">
        <f ca="1">+IF(OFFSET('Hygiene Data'!$F$11,0,10*ROW('Hygiene Data'!F42))="","",OFFSET('Hygiene Data'!$F$11,0,10*ROW('Hygiene Data'!F42)))</f>
        <v/>
      </c>
      <c r="DV48" s="187" t="str">
        <f ca="1">+IF(OFFSET('Hygiene Data'!$F$12,0,10*ROW('Hygiene Data'!F42))="","",OFFSET('Hygiene Data'!$F$12,0,10*ROW('Hygiene Data'!F42)))</f>
        <v/>
      </c>
      <c r="DW48" s="187" t="str">
        <f ca="1">+IF(OFFSET('Hygiene Data'!$F$13,0,10*ROW('Hygiene Data'!F42))="","",OFFSET('Hygiene Data'!$F$13,0,10*ROW('Hygiene Data'!F42)))</f>
        <v/>
      </c>
      <c r="DX48" s="187" t="str">
        <f ca="1">+IF(OFFSET('Hygiene Data'!$G$11,0,10*ROW('Hygiene Data'!G42))="","",OFFSET('Hygiene Data'!$G$11,0,10*ROW('Hygiene Data'!G42)))</f>
        <v/>
      </c>
      <c r="DY48" s="187" t="str">
        <f ca="1">+IF(OFFSET('Hygiene Data'!$G$12,0,10*ROW('Hygiene Data'!G42))="","",OFFSET('Hygiene Data'!$G$12,0,10*ROW('Hygiene Data'!G42)))</f>
        <v/>
      </c>
      <c r="DZ48" s="187" t="str">
        <f ca="1">+IF(OFFSET('Hygiene Data'!$G$13,0,10*ROW('Hygiene Data'!G42))="","",OFFSET('Hygiene Data'!$G$13,0,10*ROW('Hygiene Data'!G42)))</f>
        <v/>
      </c>
      <c r="EA48" s="187" t="str">
        <f ca="1">+IF(OFFSET('Hygiene Data'!$H$11,0,10*ROW('Hygiene Data'!H42))="","",OFFSET('Hygiene Data'!$H$11,0,10*ROW('Hygiene Data'!H42)))</f>
        <v/>
      </c>
      <c r="EB48" s="187" t="str">
        <f ca="1">+IF(OFFSET('Hygiene Data'!$H$12,0,10*ROW('Hygiene Data'!H42))="","",OFFSET('Hygiene Data'!$H$12,0,10*ROW('Hygiene Data'!H42)))</f>
        <v/>
      </c>
      <c r="EC48" s="187" t="str">
        <f ca="1">+IF(OFFSET('Hygiene Data'!$H$13,0,10*ROW('Hygiene Data'!H42))="","",OFFSET('Hygiene Data'!$H$13,0,10*ROW('Hygiene Data'!H42)))</f>
        <v/>
      </c>
      <c r="ED48" s="187" t="str">
        <f ca="1">+IF(OFFSET('Hygiene Data'!$I$11,0,10*ROW('Hygiene Data'!I42))="","",OFFSET('Hygiene Data'!$I$11,0,10*ROW('Hygiene Data'!I42)))</f>
        <v/>
      </c>
      <c r="EE48" s="187" t="str">
        <f ca="1">+IF(OFFSET('Hygiene Data'!$I$12,0,10*ROW('Hygiene Data'!I42))="","",OFFSET('Hygiene Data'!$I$12,0,10*ROW('Hygiene Data'!I42)))</f>
        <v/>
      </c>
      <c r="EF48" s="187" t="str">
        <f ca="1">+IF(OFFSET('Hygiene Data'!$I$13,0,10*ROW('Hygiene Data'!I42))="","",OFFSET('Hygiene Data'!$I$13,0,10*ROW('Hygiene Data'!I42)))</f>
        <v/>
      </c>
    </row>
    <row r="49" spans="1:136" x14ac:dyDescent="0.2">
      <c r="A49" s="270" t="str">
        <f ca="1">+IF(OFFSET('Water Data'!$B$2,0,10*ROW('Water Data'!E43))="","",OFFSET('Water Data'!$B$2,0,10*ROW('Water Data'!E43)))</f>
        <v/>
      </c>
      <c r="B49" s="270" t="str">
        <f ca="1">IF(OFFSET('Water Data'!$C$2,0,10*ROW('Water Data'!F43))="","",IF(OFFSET('Water Data'!$C$2,0,10*ROW('Water Data'!F43))="Census",Key!$I$111,IF(OFFSET('Water Data'!$C$2,0,10*ROW('Water Data'!F43))="Survey with microdata",Key!$I$113,IF(OFFSET('Water Data'!$C$2,0,10*ROW('Water Data'!F43))="Survey",Key!$I$110,IF(OFFSET('Water Data'!$C$2,0,10*ROW('Water Data'!F43))="Admin",Key!$I$114,IF(OFFSET('Water Data'!$C$2,0,10*ROW('Water Data'!F43))="Other",Key!$I$112,IF(OFFSET('Water Data'!$C$2,0,10*ROW('Water Data'!F43))="EMIS",Key!$I$109)))))))</f>
        <v/>
      </c>
      <c r="C49" s="297" t="str">
        <f t="shared" ca="1" si="0"/>
        <v/>
      </c>
      <c r="D49" s="298" t="e">
        <f ca="1">+IF(AND(ISTEXT(OFFSET('Water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298" t="e">
        <f ca="1">+IF(AND(ISTEXT(OFFSET('Water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298" t="e">
        <f ca="1">+IF(AND(ISTEXT(OFFSET('Water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298" t="e">
        <f ca="1">+IF(AND(ISTEXT(OFFSET('Water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298" t="e">
        <f ca="1">+IF(AND(ISTEXT(OFFSET('Water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298" t="e">
        <f ca="1">+IF(AND(ISTEXT(OFFSET('Water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298" t="e">
        <f ca="1">+IF(AND(ISTEXT(OFFSET('Water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298" t="e">
        <f ca="1">+IF(AND(ISTEXT(OFFSET('Water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298" t="e">
        <f ca="1">+IF(AND(ISTEXT(OFFSET('Water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298" t="e">
        <f ca="1">+IF(AND(ISTEXT(OFFSET('Water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298" t="e">
        <f ca="1">+IF(AND(ISTEXT(OFFSET('Water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298" t="e">
        <f ca="1">+IF(AND(ISTEXT(OFFSET('Water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298" t="e">
        <f ca="1">+IF(AND(ISTEXT(OFFSET('Water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298" t="e">
        <f ca="1">+IF(AND(ISTEXT(OFFSET('Water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298" t="e">
        <f ca="1">+IF(AND(ISTEXT(OFFSET('Water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298" t="e">
        <f ca="1">+IF(AND(ISTEXT(OFFSET('Water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298" t="e">
        <f ca="1">+IF(AND(ISTEXT(OFFSET('Water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298" t="e">
        <f ca="1">+IF(AND(ISTEXT(OFFSET('Water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299" t="e">
        <f ca="1">+IF(AND(ISTEXT(OFFSET('Sanitation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299" t="e">
        <f ca="1">+IF(AND(ISTEXT(OFFSET('Sanitation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299" t="e">
        <f ca="1">+IF(AND(ISTEXT(OFFSET('Sanitation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299" t="e">
        <f ca="1">+IF(AND(ISTEXT(OFFSET('Sanitation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299" t="e">
        <f ca="1">+IF(AND(ISTEXT(OFFSET('Sanitation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299" t="e">
        <f ca="1">+IF(AND(ISTEXT(OFFSET('Sanitation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299" t="e">
        <f ca="1">+IF(AND(ISTEXT(OFFSET('Sanitation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299" t="e">
        <f ca="1">+IF(AND(ISTEXT(OFFSET('Sanitation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299" t="e">
        <f ca="1">+IF(AND(ISTEXT(OFFSET('Sanitation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299" t="e">
        <f ca="1">+IF(AND(ISTEXT(OFFSET('Sanitation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299" t="e">
        <f ca="1">+IF(AND(ISTEXT(OFFSET('Sanitation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299" t="e">
        <f ca="1">+IF(AND(ISTEXT(OFFSET('Sanitation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299" t="e">
        <f ca="1">+IF(AND(ISTEXT(OFFSET('Sanitation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299" t="e">
        <f ca="1">+IF(AND(ISTEXT(OFFSET('Sanitation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299" t="e">
        <f ca="1">+IF(AND(ISTEXT(OFFSET('Sanitation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299" t="e">
        <f ca="1">+IF(AND(ISTEXT(OFFSET('Sanitation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299" t="e">
        <f ca="1">+IF(AND(ISTEXT(OFFSET('Sanitation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299" t="e">
        <f ca="1">+IF(AND(ISTEXT(OFFSET('Sanitation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299" t="e">
        <f ca="1">+IF(AND(ISTEXT(OFFSET('Sanitation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299" t="e">
        <f ca="1">+IF(AND(ISTEXT(OFFSET('Sanitation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299" t="e">
        <f ca="1">+IF(AND(ISTEXT(OFFSET('Sanitation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299" t="e">
        <f ca="1">+IF(AND(ISTEXT(OFFSET('Sanitation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299" t="e">
        <f ca="1">+IF(AND(ISTEXT(OFFSET('Sanitation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299" t="e">
        <f ca="1">+IF(AND(ISTEXT(OFFSET('Sanitation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299" t="e">
        <f ca="1">+IF(AND(ISTEXT(OFFSET('Sanitation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299" t="e">
        <f ca="1">+IF(AND(ISTEXT(OFFSET('Sanitation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299" t="e">
        <f ca="1">+IF(AND(ISTEXT(OFFSET('Sanitation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299" t="e">
        <f ca="1">+IF(AND(ISTEXT(OFFSET('Sanitation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299" t="e">
        <f ca="1">+IF(AND(ISTEXT(OFFSET('Sanitation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299" t="e">
        <f ca="1">+IF(AND(ISTEXT(OFFSET('Sanitation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300" t="e">
        <f ca="1">+IF(AND(ISTEXT(OFFSET('Hygiene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368" t="e">
        <f ca="1">+IF(AND(ISTEXT(OFFSET('Hygiene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300" t="e">
        <f ca="1">+IF(AND(ISTEXT(OFFSET('Hygiene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300" t="e">
        <f ca="1">+IF(AND(ISTEXT(OFFSET('Hygiene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300" t="e">
        <f ca="1">+IF(AND(ISTEXT(OFFSET('Hygiene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300" t="e">
        <f ca="1">+IF(AND(ISTEXT(OFFSET('Hygiene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300" t="e">
        <f ca="1">+IF(AND(ISTEXT(OFFSET('Hygiene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300" t="e">
        <f ca="1">+IF(AND(ISTEXT(OFFSET('Hygiene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300" t="e">
        <f ca="1">+IF(AND(ISTEXT(OFFSET('Hygiene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300" t="e">
        <f ca="1">+IF(AND(ISTEXT(OFFSET('Hygiene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300" t="e">
        <f ca="1">+IF(AND(ISTEXT(OFFSET('Hygiene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300" t="e">
        <f ca="1">+IF(AND(ISTEXT(OFFSET('Hygiene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300" t="e">
        <f ca="1">+IF(AND(ISTEXT(OFFSET('Hygiene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300" t="e">
        <f ca="1">+IF(AND(ISTEXT(OFFSET('Hygiene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300" t="e">
        <f ca="1">+IF(AND(ISTEXT(OFFSET('Hygiene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300" t="e">
        <f ca="1">+IF(AND(ISTEXT(OFFSET('Hygiene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300" t="e">
        <f ca="1">+IF(AND(ISTEXT(OFFSET('Hygiene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300" t="e">
        <f ca="1">+IF(AND(ISTEXT(OFFSET('Hygiene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S49" s="187" t="str">
        <f ca="1">+IF(OFFSET('Water Data'!$D$27,0,10*ROW('Water Data'!D43))="","",OFFSET('Water Data'!$D$27,0,10*ROW('Water Data'!D43)))</f>
        <v/>
      </c>
      <c r="BT49" s="187" t="str">
        <f ca="1">+IF(OFFSET('Water Data'!$D$28,0,10*ROW('Water Data'!D43))="","",OFFSET('Water Data'!$D$28,0,10*ROW('Water Data'!D43)))</f>
        <v/>
      </c>
      <c r="BU49" s="187" t="str">
        <f ca="1">+IF(OFFSET('Water Data'!$D$29,0,10*ROW('Water Data'!D43))="","",OFFSET('Water Data'!$D$29,0,10*ROW('Water Data'!D43)))</f>
        <v/>
      </c>
      <c r="BV49" s="187" t="str">
        <f ca="1">+IF(OFFSET('Water Data'!$E$27,0,10*ROW('Water Data'!E43))="","",OFFSET('Water Data'!$E$27,0,10*ROW('Water Data'!E43)))</f>
        <v/>
      </c>
      <c r="BW49" s="187" t="str">
        <f ca="1">+IF(OFFSET('Water Data'!$E$28,0,10*ROW('Water Data'!E43))="","",OFFSET('Water Data'!$E$28,0,10*ROW('Water Data'!E43)))</f>
        <v/>
      </c>
      <c r="BX49" s="187" t="str">
        <f ca="1">+IF(OFFSET('Water Data'!$E$29,0,10*ROW('Water Data'!E43))="","",OFFSET('Water Data'!$E$29,0,10*ROW('Water Data'!E43)))</f>
        <v/>
      </c>
      <c r="BY49" s="187" t="str">
        <f ca="1">+IF(OFFSET('Water Data'!$F$27,0,10*ROW('Water Data'!F43))="","",OFFSET('Water Data'!$F$27,0,10*ROW('Water Data'!F43)))</f>
        <v/>
      </c>
      <c r="BZ49" s="187" t="str">
        <f ca="1">+IF(OFFSET('Water Data'!$F$28,0,10*ROW('Water Data'!F43))="","",OFFSET('Water Data'!$F$28,0,10*ROW('Water Data'!F43)))</f>
        <v/>
      </c>
      <c r="CA49" s="187" t="str">
        <f ca="1">+IF(OFFSET('Water Data'!$F$29,0,10*ROW('Water Data'!F43))="","",OFFSET('Water Data'!$F$29,0,10*ROW('Water Data'!F43)))</f>
        <v/>
      </c>
      <c r="CB49" s="187" t="str">
        <f ca="1">+IF(OFFSET('Water Data'!$G$27,0,10*ROW('Water Data'!G43))="","",OFFSET('Water Data'!$G$27,0,10*ROW('Water Data'!G43)))</f>
        <v/>
      </c>
      <c r="CC49" s="187" t="str">
        <f ca="1">+IF(OFFSET('Water Data'!$G$28,0,10*ROW('Water Data'!G43))="","",OFFSET('Water Data'!$G$28,0,10*ROW('Water Data'!G43)))</f>
        <v/>
      </c>
      <c r="CD49" s="187" t="str">
        <f ca="1">+IF(OFFSET('Water Data'!$G$29,0,10*ROW('Water Data'!G43))="","",OFFSET('Water Data'!$G$29,0,10*ROW('Water Data'!G43)))</f>
        <v/>
      </c>
      <c r="CE49" s="187" t="str">
        <f ca="1">+IF(OFFSET('Water Data'!$H$27,0,10*ROW('Water Data'!H43))="","",OFFSET('Water Data'!$H$27,0,10*ROW('Water Data'!H43)))</f>
        <v/>
      </c>
      <c r="CF49" s="187" t="str">
        <f ca="1">+IF(OFFSET('Water Data'!$H$28,0,10*ROW('Water Data'!H43))="","",OFFSET('Water Data'!$H$28,0,10*ROW('Water Data'!H43)))</f>
        <v/>
      </c>
      <c r="CG49" s="187" t="str">
        <f ca="1">+IF(OFFSET('Water Data'!$H$29,0,10*ROW('Water Data'!H43))="","",OFFSET('Water Data'!$H$29,0,10*ROW('Water Data'!H43)))</f>
        <v/>
      </c>
      <c r="CH49" s="187" t="str">
        <f ca="1">+IF(OFFSET('Water Data'!$I$27,0,10*ROW('Water Data'!I43))="","",OFFSET('Water Data'!$I$27,0,10*ROW('Water Data'!I43)))</f>
        <v/>
      </c>
      <c r="CI49" s="187" t="str">
        <f ca="1">+IF(OFFSET('Water Data'!$I$28,0,10*ROW('Water Data'!I43))="","",OFFSET('Water Data'!$I$28,0,10*ROW('Water Data'!I43)))</f>
        <v/>
      </c>
      <c r="CJ49" s="187" t="str">
        <f ca="1">+IF(OFFSET('Water Data'!$I$29,0,10*ROW('Water Data'!I43))="","",OFFSET('Water Data'!$I$29,0,10*ROW('Water Data'!I43)))</f>
        <v/>
      </c>
      <c r="CK49" s="187" t="str">
        <f ca="1">+IF(OFFSET('Sanitation Data'!$D$28,0,10*ROW('Sanitation Data'!D43))="","",OFFSET('Sanitation Data'!$D$28,0,10*ROW('Sanitation Data'!D43)))</f>
        <v/>
      </c>
      <c r="CL49" s="187" t="str">
        <f ca="1">+IF(OFFSET('Sanitation Data'!$D$29,0,10*ROW('Sanitation Data'!D43))="","",OFFSET('Sanitation Data'!$D$29,0,10*ROW('Sanitation Data'!D43)))</f>
        <v/>
      </c>
      <c r="CM49" s="187" t="str">
        <f ca="1">+IF(OFFSET('Sanitation Data'!$D$30,0,10*ROW('Sanitation Data'!D43))="","",OFFSET('Sanitation Data'!$D$30,0,10*ROW('Sanitation Data'!D43)))</f>
        <v/>
      </c>
      <c r="CN49" s="187" t="str">
        <f ca="1">+IF(OFFSET('Sanitation Data'!$D$31,0,10*ROW('Sanitation Data'!D43))="","",OFFSET('Sanitation Data'!$D$31,0,10*ROW('Sanitation Data'!D43)))</f>
        <v/>
      </c>
      <c r="CO49" s="187" t="str">
        <f ca="1">+IF(OFFSET('Sanitation Data'!$D$32,0,10*ROW('Sanitation Data'!D43))="","",OFFSET('Sanitation Data'!$D$32,0,10*ROW('Sanitation Data'!D43)))</f>
        <v/>
      </c>
      <c r="CP49" s="187" t="str">
        <f ca="1">+IF(OFFSET('Sanitation Data'!$E$28,0,10*ROW('Sanitation Data'!E43))="","",OFFSET('Sanitation Data'!$E$28,0,10*ROW('Sanitation Data'!E43)))</f>
        <v/>
      </c>
      <c r="CQ49" s="187" t="str">
        <f ca="1">+IF(OFFSET('Sanitation Data'!$E$29,0,10*ROW('Sanitation Data'!E43))="","",OFFSET('Sanitation Data'!$E$29,0,10*ROW('Sanitation Data'!E43)))</f>
        <v/>
      </c>
      <c r="CR49" s="187" t="str">
        <f ca="1">+IF(OFFSET('Sanitation Data'!$E$30,0,10*ROW('Sanitation Data'!E43))="","",OFFSET('Sanitation Data'!$E$30,0,10*ROW('Sanitation Data'!E43)))</f>
        <v/>
      </c>
      <c r="CS49" s="187" t="str">
        <f ca="1">+IF(OFFSET('Sanitation Data'!$E$31,0,10*ROW('Sanitation Data'!E43))="","",OFFSET('Sanitation Data'!$E$31,0,10*ROW('Sanitation Data'!E43)))</f>
        <v/>
      </c>
      <c r="CT49" s="187" t="str">
        <f ca="1">+IF(OFFSET('Sanitation Data'!$E$32,0,10*ROW('Sanitation Data'!E43))="","",OFFSET('Sanitation Data'!$E$32,0,10*ROW('Sanitation Data'!E43)))</f>
        <v/>
      </c>
      <c r="CU49" s="187" t="str">
        <f ca="1">+IF(OFFSET('Sanitation Data'!$F$28,0,10*ROW('Sanitation Data'!F43))="","",OFFSET('Sanitation Data'!$F$28,0,10*ROW('Sanitation Data'!F43)))</f>
        <v/>
      </c>
      <c r="CV49" s="187" t="str">
        <f ca="1">+IF(OFFSET('Sanitation Data'!$F$29,0,10*ROW('Sanitation Data'!F43))="","",OFFSET('Sanitation Data'!$F$29,0,10*ROW('Sanitation Data'!F43)))</f>
        <v/>
      </c>
      <c r="CW49" s="187" t="str">
        <f ca="1">+IF(OFFSET('Sanitation Data'!$F$30,0,10*ROW('Sanitation Data'!F43))="","",OFFSET('Sanitation Data'!$F$30,0,10*ROW('Sanitation Data'!F43)))</f>
        <v/>
      </c>
      <c r="CX49" s="187" t="str">
        <f ca="1">+IF(OFFSET('Sanitation Data'!$F$31,0,10*ROW('Sanitation Data'!F43))="","",OFFSET('Sanitation Data'!$F$31,0,10*ROW('Sanitation Data'!F43)))</f>
        <v/>
      </c>
      <c r="CY49" s="187" t="str">
        <f ca="1">+IF(OFFSET('Sanitation Data'!$F$32,0,10*ROW('Sanitation Data'!F43))="","",OFFSET('Sanitation Data'!$F$32,0,10*ROW('Sanitation Data'!F43)))</f>
        <v/>
      </c>
      <c r="CZ49" s="187" t="str">
        <f ca="1">+IF(OFFSET('Sanitation Data'!$G$28,0,10*ROW('Sanitation Data'!G43))="","",OFFSET('Sanitation Data'!$G$28,0,10*ROW('Sanitation Data'!G43)))</f>
        <v/>
      </c>
      <c r="DA49" s="187" t="str">
        <f ca="1">+IF(OFFSET('Sanitation Data'!$G$29,0,10*ROW('Sanitation Data'!G43))="","",OFFSET('Sanitation Data'!$G$29,0,10*ROW('Sanitation Data'!G43)))</f>
        <v/>
      </c>
      <c r="DB49" s="187" t="str">
        <f ca="1">+IF(OFFSET('Sanitation Data'!$G$30,0,10*ROW('Sanitation Data'!G43))="","",OFFSET('Sanitation Data'!$G$30,0,10*ROW('Sanitation Data'!G43)))</f>
        <v/>
      </c>
      <c r="DC49" s="187" t="str">
        <f ca="1">+IF(OFFSET('Sanitation Data'!$G$31,0,10*ROW('Sanitation Data'!G43))="","",OFFSET('Sanitation Data'!$G$31,0,10*ROW('Sanitation Data'!G43)))</f>
        <v/>
      </c>
      <c r="DD49" s="187" t="str">
        <f ca="1">+IF(OFFSET('Sanitation Data'!$G$32,0,10*ROW('Sanitation Data'!G43))="","",OFFSET('Sanitation Data'!$G$32,0,10*ROW('Sanitation Data'!G43)))</f>
        <v/>
      </c>
      <c r="DE49" s="187" t="str">
        <f ca="1">+IF(OFFSET('Sanitation Data'!$H$28,0,10*ROW('Sanitation Data'!H43))="","",OFFSET('Sanitation Data'!$H$28,0,10*ROW('Sanitation Data'!H43)))</f>
        <v/>
      </c>
      <c r="DF49" s="187" t="str">
        <f ca="1">+IF(OFFSET('Sanitation Data'!$H$29,0,10*ROW('Sanitation Data'!H43))="","",OFFSET('Sanitation Data'!$H$29,0,10*ROW('Sanitation Data'!H43)))</f>
        <v/>
      </c>
      <c r="DG49" s="187" t="str">
        <f ca="1">+IF(OFFSET('Sanitation Data'!$H$30,0,10*ROW('Sanitation Data'!H43))="","",OFFSET('Sanitation Data'!$H$30,0,10*ROW('Sanitation Data'!H43)))</f>
        <v/>
      </c>
      <c r="DH49" s="187" t="str">
        <f ca="1">+IF(OFFSET('Sanitation Data'!$H$31,0,10*ROW('Sanitation Data'!H43))="","",OFFSET('Sanitation Data'!$H$31,0,10*ROW('Sanitation Data'!H43)))</f>
        <v/>
      </c>
      <c r="DI49" s="187" t="str">
        <f ca="1">+IF(OFFSET('Sanitation Data'!$H$32,0,10*ROW('Sanitation Data'!H43))="","",OFFSET('Sanitation Data'!$H$32,0,10*ROW('Sanitation Data'!H43)))</f>
        <v/>
      </c>
      <c r="DJ49" s="187" t="str">
        <f ca="1">+IF(OFFSET('Sanitation Data'!$I$28,0,10*ROW('Sanitation Data'!I43))="","",OFFSET('Sanitation Data'!$I$28,0,10*ROW('Sanitation Data'!I43)))</f>
        <v/>
      </c>
      <c r="DK49" s="187" t="str">
        <f ca="1">+IF(OFFSET('Sanitation Data'!$I$29,0,10*ROW('Sanitation Data'!I43))="","",OFFSET('Sanitation Data'!$I$29,0,10*ROW('Sanitation Data'!I43)))</f>
        <v/>
      </c>
      <c r="DL49" s="187" t="str">
        <f ca="1">+IF(OFFSET('Sanitation Data'!$I$30,0,10*ROW('Sanitation Data'!I43))="","",OFFSET('Sanitation Data'!$I$30,0,10*ROW('Sanitation Data'!I43)))</f>
        <v/>
      </c>
      <c r="DM49" s="187" t="str">
        <f ca="1">+IF(OFFSET('Sanitation Data'!$I$31,0,10*ROW('Sanitation Data'!I43))="","",OFFSET('Sanitation Data'!$I$31,0,10*ROW('Sanitation Data'!I43)))</f>
        <v/>
      </c>
      <c r="DN49" s="187" t="str">
        <f ca="1">+IF(OFFSET('Sanitation Data'!$I$32,0,10*ROW('Sanitation Data'!I43))="","",OFFSET('Sanitation Data'!$I$32,0,10*ROW('Sanitation Data'!I43)))</f>
        <v/>
      </c>
      <c r="DO49" s="187" t="str">
        <f ca="1">+IF(OFFSET('Hygiene Data'!$D$11,0,10*ROW('Hygiene Data'!D43))="","",OFFSET('Hygiene Data'!$D$11,0,10*ROW('Hygiene Data'!D43)))</f>
        <v/>
      </c>
      <c r="DP49" s="187" t="str">
        <f ca="1">+IF(OFFSET('Hygiene Data'!$D$12,0,10*ROW('Hygiene Data'!D43))="","",OFFSET('Hygiene Data'!$D$12,0,10*ROW('Hygiene Data'!D43)))</f>
        <v/>
      </c>
      <c r="DQ49" s="187" t="str">
        <f ca="1">+IF(OFFSET('Hygiene Data'!$D$13,0,10*ROW('Hygiene Data'!D43))="","",OFFSET('Hygiene Data'!$D$13,0,10*ROW('Hygiene Data'!D43)))</f>
        <v/>
      </c>
      <c r="DR49" s="187" t="str">
        <f ca="1">+IF(OFFSET('Hygiene Data'!$E$11,0,10*ROW('Hygiene Data'!E43))="","",OFFSET('Hygiene Data'!$E$11,0,10*ROW('Hygiene Data'!E43)))</f>
        <v/>
      </c>
      <c r="DS49" s="187" t="str">
        <f ca="1">+IF(OFFSET('Hygiene Data'!$E$12,0,10*ROW('Hygiene Data'!E43))="","",OFFSET('Hygiene Data'!$E$12,0,10*ROW('Hygiene Data'!E43)))</f>
        <v/>
      </c>
      <c r="DT49" s="187" t="str">
        <f ca="1">+IF(OFFSET('Hygiene Data'!$E$13,0,10*ROW('Hygiene Data'!E43))="","",OFFSET('Hygiene Data'!$E$13,0,10*ROW('Hygiene Data'!E43)))</f>
        <v/>
      </c>
      <c r="DU49" s="187" t="str">
        <f ca="1">+IF(OFFSET('Hygiene Data'!$F$11,0,10*ROW('Hygiene Data'!F43))="","",OFFSET('Hygiene Data'!$F$11,0,10*ROW('Hygiene Data'!F43)))</f>
        <v/>
      </c>
      <c r="DV49" s="187" t="str">
        <f ca="1">+IF(OFFSET('Hygiene Data'!$F$12,0,10*ROW('Hygiene Data'!F43))="","",OFFSET('Hygiene Data'!$F$12,0,10*ROW('Hygiene Data'!F43)))</f>
        <v/>
      </c>
      <c r="DW49" s="187" t="str">
        <f ca="1">+IF(OFFSET('Hygiene Data'!$F$13,0,10*ROW('Hygiene Data'!F43))="","",OFFSET('Hygiene Data'!$F$13,0,10*ROW('Hygiene Data'!F43)))</f>
        <v/>
      </c>
      <c r="DX49" s="187" t="str">
        <f ca="1">+IF(OFFSET('Hygiene Data'!$G$11,0,10*ROW('Hygiene Data'!G43))="","",OFFSET('Hygiene Data'!$G$11,0,10*ROW('Hygiene Data'!G43)))</f>
        <v/>
      </c>
      <c r="DY49" s="187" t="str">
        <f ca="1">+IF(OFFSET('Hygiene Data'!$G$12,0,10*ROW('Hygiene Data'!G43))="","",OFFSET('Hygiene Data'!$G$12,0,10*ROW('Hygiene Data'!G43)))</f>
        <v/>
      </c>
      <c r="DZ49" s="187" t="str">
        <f ca="1">+IF(OFFSET('Hygiene Data'!$G$13,0,10*ROW('Hygiene Data'!G43))="","",OFFSET('Hygiene Data'!$G$13,0,10*ROW('Hygiene Data'!G43)))</f>
        <v/>
      </c>
      <c r="EA49" s="187" t="str">
        <f ca="1">+IF(OFFSET('Hygiene Data'!$H$11,0,10*ROW('Hygiene Data'!H43))="","",OFFSET('Hygiene Data'!$H$11,0,10*ROW('Hygiene Data'!H43)))</f>
        <v/>
      </c>
      <c r="EB49" s="187" t="str">
        <f ca="1">+IF(OFFSET('Hygiene Data'!$H$12,0,10*ROW('Hygiene Data'!H43))="","",OFFSET('Hygiene Data'!$H$12,0,10*ROW('Hygiene Data'!H43)))</f>
        <v/>
      </c>
      <c r="EC49" s="187" t="str">
        <f ca="1">+IF(OFFSET('Hygiene Data'!$H$13,0,10*ROW('Hygiene Data'!H43))="","",OFFSET('Hygiene Data'!$H$13,0,10*ROW('Hygiene Data'!H43)))</f>
        <v/>
      </c>
      <c r="ED49" s="187" t="str">
        <f ca="1">+IF(OFFSET('Hygiene Data'!$I$11,0,10*ROW('Hygiene Data'!I43))="","",OFFSET('Hygiene Data'!$I$11,0,10*ROW('Hygiene Data'!I43)))</f>
        <v/>
      </c>
      <c r="EE49" s="187" t="str">
        <f ca="1">+IF(OFFSET('Hygiene Data'!$I$12,0,10*ROW('Hygiene Data'!I43))="","",OFFSET('Hygiene Data'!$I$12,0,10*ROW('Hygiene Data'!I43)))</f>
        <v/>
      </c>
      <c r="EF49" s="187" t="str">
        <f ca="1">+IF(OFFSET('Hygiene Data'!$I$13,0,10*ROW('Hygiene Data'!I43))="","",OFFSET('Hygiene Data'!$I$13,0,10*ROW('Hygiene Data'!I43)))</f>
        <v/>
      </c>
    </row>
    <row r="50" spans="1:136" x14ac:dyDescent="0.2">
      <c r="A50" s="270" t="str">
        <f ca="1">+IF(OFFSET('Water Data'!$B$2,0,10*ROW('Water Data'!E44))="","",OFFSET('Water Data'!$B$2,0,10*ROW('Water Data'!E44)))</f>
        <v/>
      </c>
      <c r="B50" s="270" t="str">
        <f ca="1">IF(OFFSET('Water Data'!$C$2,0,10*ROW('Water Data'!F44))="","",IF(OFFSET('Water Data'!$C$2,0,10*ROW('Water Data'!F44))="Census",Key!$I$111,IF(OFFSET('Water Data'!$C$2,0,10*ROW('Water Data'!F44))="Survey with microdata",Key!$I$113,IF(OFFSET('Water Data'!$C$2,0,10*ROW('Water Data'!F44))="Survey",Key!$I$110,IF(OFFSET('Water Data'!$C$2,0,10*ROW('Water Data'!F44))="Admin",Key!$I$114,IF(OFFSET('Water Data'!$C$2,0,10*ROW('Water Data'!F44))="Other",Key!$I$112,IF(OFFSET('Water Data'!$C$2,0,10*ROW('Water Data'!F44))="EMIS",Key!$I$109)))))))</f>
        <v/>
      </c>
      <c r="C50" s="297" t="str">
        <f t="shared" ca="1" si="0"/>
        <v/>
      </c>
      <c r="D50" s="298" t="e">
        <f ca="1">+IF(AND(ISTEXT(OFFSET('Water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298" t="e">
        <f ca="1">+IF(AND(ISTEXT(OFFSET('Water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298" t="e">
        <f ca="1">+IF(AND(ISTEXT(OFFSET('Water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298" t="e">
        <f ca="1">+IF(AND(ISTEXT(OFFSET('Water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298" t="e">
        <f ca="1">+IF(AND(ISTEXT(OFFSET('Water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298" t="e">
        <f ca="1">+IF(AND(ISTEXT(OFFSET('Water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298" t="e">
        <f ca="1">+IF(AND(ISTEXT(OFFSET('Water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298" t="e">
        <f ca="1">+IF(AND(ISTEXT(OFFSET('Water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298" t="e">
        <f ca="1">+IF(AND(ISTEXT(OFFSET('Water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298" t="e">
        <f ca="1">+IF(AND(ISTEXT(OFFSET('Water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298" t="e">
        <f ca="1">+IF(AND(ISTEXT(OFFSET('Water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298" t="e">
        <f ca="1">+IF(AND(ISTEXT(OFFSET('Water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298" t="e">
        <f ca="1">+IF(AND(ISTEXT(OFFSET('Water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298" t="e">
        <f ca="1">+IF(AND(ISTEXT(OFFSET('Water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298" t="e">
        <f ca="1">+IF(AND(ISTEXT(OFFSET('Water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298" t="e">
        <f ca="1">+IF(AND(ISTEXT(OFFSET('Water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298" t="e">
        <f ca="1">+IF(AND(ISTEXT(OFFSET('Water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298" t="e">
        <f ca="1">+IF(AND(ISTEXT(OFFSET('Water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299" t="e">
        <f ca="1">+IF(AND(ISTEXT(OFFSET('Sanitation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299" t="e">
        <f ca="1">+IF(AND(ISTEXT(OFFSET('Sanitation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299" t="e">
        <f ca="1">+IF(AND(ISTEXT(OFFSET('Sanitation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299" t="e">
        <f ca="1">+IF(AND(ISTEXT(OFFSET('Sanitation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299" t="e">
        <f ca="1">+IF(AND(ISTEXT(OFFSET('Sanitation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299" t="e">
        <f ca="1">+IF(AND(ISTEXT(OFFSET('Sanitation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299" t="e">
        <f ca="1">+IF(AND(ISTEXT(OFFSET('Sanitation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299" t="e">
        <f ca="1">+IF(AND(ISTEXT(OFFSET('Sanitation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299" t="e">
        <f ca="1">+IF(AND(ISTEXT(OFFSET('Sanitation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299" t="e">
        <f ca="1">+IF(AND(ISTEXT(OFFSET('Sanitation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299" t="e">
        <f ca="1">+IF(AND(ISTEXT(OFFSET('Sanitation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299" t="e">
        <f ca="1">+IF(AND(ISTEXT(OFFSET('Sanitation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299" t="e">
        <f ca="1">+IF(AND(ISTEXT(OFFSET('Sanitation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299" t="e">
        <f ca="1">+IF(AND(ISTEXT(OFFSET('Sanitation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299" t="e">
        <f ca="1">+IF(AND(ISTEXT(OFFSET('Sanitation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299" t="e">
        <f ca="1">+IF(AND(ISTEXT(OFFSET('Sanitation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299" t="e">
        <f ca="1">+IF(AND(ISTEXT(OFFSET('Sanitation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299" t="e">
        <f ca="1">+IF(AND(ISTEXT(OFFSET('Sanitation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299" t="e">
        <f ca="1">+IF(AND(ISTEXT(OFFSET('Sanitation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299" t="e">
        <f ca="1">+IF(AND(ISTEXT(OFFSET('Sanitation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299" t="e">
        <f ca="1">+IF(AND(ISTEXT(OFFSET('Sanitation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299" t="e">
        <f ca="1">+IF(AND(ISTEXT(OFFSET('Sanitation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299" t="e">
        <f ca="1">+IF(AND(ISTEXT(OFFSET('Sanitation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299" t="e">
        <f ca="1">+IF(AND(ISTEXT(OFFSET('Sanitation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299" t="e">
        <f ca="1">+IF(AND(ISTEXT(OFFSET('Sanitation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299" t="e">
        <f ca="1">+IF(AND(ISTEXT(OFFSET('Sanitation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299" t="e">
        <f ca="1">+IF(AND(ISTEXT(OFFSET('Sanitation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299" t="e">
        <f ca="1">+IF(AND(ISTEXT(OFFSET('Sanitation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299" t="e">
        <f ca="1">+IF(AND(ISTEXT(OFFSET('Sanitation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299" t="e">
        <f ca="1">+IF(AND(ISTEXT(OFFSET('Sanitation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300" t="e">
        <f ca="1">+IF(AND(ISTEXT(OFFSET('Hygiene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368" t="e">
        <f ca="1">+IF(AND(ISTEXT(OFFSET('Hygiene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300" t="e">
        <f ca="1">+IF(AND(ISTEXT(OFFSET('Hygiene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300" t="e">
        <f ca="1">+IF(AND(ISTEXT(OFFSET('Hygiene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300" t="e">
        <f ca="1">+IF(AND(ISTEXT(OFFSET('Hygiene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300" t="e">
        <f ca="1">+IF(AND(ISTEXT(OFFSET('Hygiene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300" t="e">
        <f ca="1">+IF(AND(ISTEXT(OFFSET('Hygiene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300" t="e">
        <f ca="1">+IF(AND(ISTEXT(OFFSET('Hygiene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300" t="e">
        <f ca="1">+IF(AND(ISTEXT(OFFSET('Hygiene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300" t="e">
        <f ca="1">+IF(AND(ISTEXT(OFFSET('Hygiene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300" t="e">
        <f ca="1">+IF(AND(ISTEXT(OFFSET('Hygiene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300" t="e">
        <f ca="1">+IF(AND(ISTEXT(OFFSET('Hygiene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300" t="e">
        <f ca="1">+IF(AND(ISTEXT(OFFSET('Hygiene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300" t="e">
        <f ca="1">+IF(AND(ISTEXT(OFFSET('Hygiene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300" t="e">
        <f ca="1">+IF(AND(ISTEXT(OFFSET('Hygiene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300" t="e">
        <f ca="1">+IF(AND(ISTEXT(OFFSET('Hygiene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300" t="e">
        <f ca="1">+IF(AND(ISTEXT(OFFSET('Hygiene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300" t="e">
        <f ca="1">+IF(AND(ISTEXT(OFFSET('Hygiene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S50" s="187" t="str">
        <f ca="1">+IF(OFFSET('Water Data'!$D$27,0,10*ROW('Water Data'!D44))="","",OFFSET('Water Data'!$D$27,0,10*ROW('Water Data'!D44)))</f>
        <v/>
      </c>
      <c r="BT50" s="187" t="str">
        <f ca="1">+IF(OFFSET('Water Data'!$D$28,0,10*ROW('Water Data'!D44))="","",OFFSET('Water Data'!$D$28,0,10*ROW('Water Data'!D44)))</f>
        <v/>
      </c>
      <c r="BU50" s="187" t="str">
        <f ca="1">+IF(OFFSET('Water Data'!$D$29,0,10*ROW('Water Data'!D44))="","",OFFSET('Water Data'!$D$29,0,10*ROW('Water Data'!D44)))</f>
        <v/>
      </c>
      <c r="BV50" s="187" t="str">
        <f ca="1">+IF(OFFSET('Water Data'!$E$27,0,10*ROW('Water Data'!E44))="","",OFFSET('Water Data'!$E$27,0,10*ROW('Water Data'!E44)))</f>
        <v/>
      </c>
      <c r="BW50" s="187" t="str">
        <f ca="1">+IF(OFFSET('Water Data'!$E$28,0,10*ROW('Water Data'!E44))="","",OFFSET('Water Data'!$E$28,0,10*ROW('Water Data'!E44)))</f>
        <v/>
      </c>
      <c r="BX50" s="187" t="str">
        <f ca="1">+IF(OFFSET('Water Data'!$E$29,0,10*ROW('Water Data'!E44))="","",OFFSET('Water Data'!$E$29,0,10*ROW('Water Data'!E44)))</f>
        <v/>
      </c>
      <c r="BY50" s="187" t="str">
        <f ca="1">+IF(OFFSET('Water Data'!$F$27,0,10*ROW('Water Data'!F44))="","",OFFSET('Water Data'!$F$27,0,10*ROW('Water Data'!F44)))</f>
        <v/>
      </c>
      <c r="BZ50" s="187" t="str">
        <f ca="1">+IF(OFFSET('Water Data'!$F$28,0,10*ROW('Water Data'!F44))="","",OFFSET('Water Data'!$F$28,0,10*ROW('Water Data'!F44)))</f>
        <v/>
      </c>
      <c r="CA50" s="187" t="str">
        <f ca="1">+IF(OFFSET('Water Data'!$F$29,0,10*ROW('Water Data'!F44))="","",OFFSET('Water Data'!$F$29,0,10*ROW('Water Data'!F44)))</f>
        <v/>
      </c>
      <c r="CB50" s="187" t="str">
        <f ca="1">+IF(OFFSET('Water Data'!$G$27,0,10*ROW('Water Data'!G44))="","",OFFSET('Water Data'!$G$27,0,10*ROW('Water Data'!G44)))</f>
        <v/>
      </c>
      <c r="CC50" s="187" t="str">
        <f ca="1">+IF(OFFSET('Water Data'!$G$28,0,10*ROW('Water Data'!G44))="","",OFFSET('Water Data'!$G$28,0,10*ROW('Water Data'!G44)))</f>
        <v/>
      </c>
      <c r="CD50" s="187" t="str">
        <f ca="1">+IF(OFFSET('Water Data'!$G$29,0,10*ROW('Water Data'!G44))="","",OFFSET('Water Data'!$G$29,0,10*ROW('Water Data'!G44)))</f>
        <v/>
      </c>
      <c r="CE50" s="187" t="str">
        <f ca="1">+IF(OFFSET('Water Data'!$H$27,0,10*ROW('Water Data'!H44))="","",OFFSET('Water Data'!$H$27,0,10*ROW('Water Data'!H44)))</f>
        <v/>
      </c>
      <c r="CF50" s="187" t="str">
        <f ca="1">+IF(OFFSET('Water Data'!$H$28,0,10*ROW('Water Data'!H44))="","",OFFSET('Water Data'!$H$28,0,10*ROW('Water Data'!H44)))</f>
        <v/>
      </c>
      <c r="CG50" s="187" t="str">
        <f ca="1">+IF(OFFSET('Water Data'!$H$29,0,10*ROW('Water Data'!H44))="","",OFFSET('Water Data'!$H$29,0,10*ROW('Water Data'!H44)))</f>
        <v/>
      </c>
      <c r="CH50" s="187" t="str">
        <f ca="1">+IF(OFFSET('Water Data'!$I$27,0,10*ROW('Water Data'!I44))="","",OFFSET('Water Data'!$I$27,0,10*ROW('Water Data'!I44)))</f>
        <v/>
      </c>
      <c r="CI50" s="187" t="str">
        <f ca="1">+IF(OFFSET('Water Data'!$I$28,0,10*ROW('Water Data'!I44))="","",OFFSET('Water Data'!$I$28,0,10*ROW('Water Data'!I44)))</f>
        <v/>
      </c>
      <c r="CJ50" s="187" t="str">
        <f ca="1">+IF(OFFSET('Water Data'!$I$29,0,10*ROW('Water Data'!I44))="","",OFFSET('Water Data'!$I$29,0,10*ROW('Water Data'!I44)))</f>
        <v/>
      </c>
      <c r="CK50" s="187" t="str">
        <f ca="1">+IF(OFFSET('Sanitation Data'!$D$28,0,10*ROW('Sanitation Data'!D44))="","",OFFSET('Sanitation Data'!$D$28,0,10*ROW('Sanitation Data'!D44)))</f>
        <v/>
      </c>
      <c r="CL50" s="187" t="str">
        <f ca="1">+IF(OFFSET('Sanitation Data'!$D$29,0,10*ROW('Sanitation Data'!D44))="","",OFFSET('Sanitation Data'!$D$29,0,10*ROW('Sanitation Data'!D44)))</f>
        <v/>
      </c>
      <c r="CM50" s="187" t="str">
        <f ca="1">+IF(OFFSET('Sanitation Data'!$D$30,0,10*ROW('Sanitation Data'!D44))="","",OFFSET('Sanitation Data'!$D$30,0,10*ROW('Sanitation Data'!D44)))</f>
        <v/>
      </c>
      <c r="CN50" s="187" t="str">
        <f ca="1">+IF(OFFSET('Sanitation Data'!$D$31,0,10*ROW('Sanitation Data'!D44))="","",OFFSET('Sanitation Data'!$D$31,0,10*ROW('Sanitation Data'!D44)))</f>
        <v/>
      </c>
      <c r="CO50" s="187" t="str">
        <f ca="1">+IF(OFFSET('Sanitation Data'!$D$32,0,10*ROW('Sanitation Data'!D44))="","",OFFSET('Sanitation Data'!$D$32,0,10*ROW('Sanitation Data'!D44)))</f>
        <v/>
      </c>
      <c r="CP50" s="187" t="str">
        <f ca="1">+IF(OFFSET('Sanitation Data'!$E$28,0,10*ROW('Sanitation Data'!E44))="","",OFFSET('Sanitation Data'!$E$28,0,10*ROW('Sanitation Data'!E44)))</f>
        <v/>
      </c>
      <c r="CQ50" s="187" t="str">
        <f ca="1">+IF(OFFSET('Sanitation Data'!$E$29,0,10*ROW('Sanitation Data'!E44))="","",OFFSET('Sanitation Data'!$E$29,0,10*ROW('Sanitation Data'!E44)))</f>
        <v/>
      </c>
      <c r="CR50" s="187" t="str">
        <f ca="1">+IF(OFFSET('Sanitation Data'!$E$30,0,10*ROW('Sanitation Data'!E44))="","",OFFSET('Sanitation Data'!$E$30,0,10*ROW('Sanitation Data'!E44)))</f>
        <v/>
      </c>
      <c r="CS50" s="187" t="str">
        <f ca="1">+IF(OFFSET('Sanitation Data'!$E$31,0,10*ROW('Sanitation Data'!E44))="","",OFFSET('Sanitation Data'!$E$31,0,10*ROW('Sanitation Data'!E44)))</f>
        <v/>
      </c>
      <c r="CT50" s="187" t="str">
        <f ca="1">+IF(OFFSET('Sanitation Data'!$E$32,0,10*ROW('Sanitation Data'!E44))="","",OFFSET('Sanitation Data'!$E$32,0,10*ROW('Sanitation Data'!E44)))</f>
        <v/>
      </c>
      <c r="CU50" s="187" t="str">
        <f ca="1">+IF(OFFSET('Sanitation Data'!$F$28,0,10*ROW('Sanitation Data'!F44))="","",OFFSET('Sanitation Data'!$F$28,0,10*ROW('Sanitation Data'!F44)))</f>
        <v/>
      </c>
      <c r="CV50" s="187" t="str">
        <f ca="1">+IF(OFFSET('Sanitation Data'!$F$29,0,10*ROW('Sanitation Data'!F44))="","",OFFSET('Sanitation Data'!$F$29,0,10*ROW('Sanitation Data'!F44)))</f>
        <v/>
      </c>
      <c r="CW50" s="187" t="str">
        <f ca="1">+IF(OFFSET('Sanitation Data'!$F$30,0,10*ROW('Sanitation Data'!F44))="","",OFFSET('Sanitation Data'!$F$30,0,10*ROW('Sanitation Data'!F44)))</f>
        <v/>
      </c>
      <c r="CX50" s="187" t="str">
        <f ca="1">+IF(OFFSET('Sanitation Data'!$F$31,0,10*ROW('Sanitation Data'!F44))="","",OFFSET('Sanitation Data'!$F$31,0,10*ROW('Sanitation Data'!F44)))</f>
        <v/>
      </c>
      <c r="CY50" s="187" t="str">
        <f ca="1">+IF(OFFSET('Sanitation Data'!$F$32,0,10*ROW('Sanitation Data'!F44))="","",OFFSET('Sanitation Data'!$F$32,0,10*ROW('Sanitation Data'!F44)))</f>
        <v/>
      </c>
      <c r="CZ50" s="187" t="str">
        <f ca="1">+IF(OFFSET('Sanitation Data'!$G$28,0,10*ROW('Sanitation Data'!G44))="","",OFFSET('Sanitation Data'!$G$28,0,10*ROW('Sanitation Data'!G44)))</f>
        <v/>
      </c>
      <c r="DA50" s="187" t="str">
        <f ca="1">+IF(OFFSET('Sanitation Data'!$G$29,0,10*ROW('Sanitation Data'!G44))="","",OFFSET('Sanitation Data'!$G$29,0,10*ROW('Sanitation Data'!G44)))</f>
        <v/>
      </c>
      <c r="DB50" s="187" t="str">
        <f ca="1">+IF(OFFSET('Sanitation Data'!$G$30,0,10*ROW('Sanitation Data'!G44))="","",OFFSET('Sanitation Data'!$G$30,0,10*ROW('Sanitation Data'!G44)))</f>
        <v/>
      </c>
      <c r="DC50" s="187" t="str">
        <f ca="1">+IF(OFFSET('Sanitation Data'!$G$31,0,10*ROW('Sanitation Data'!G44))="","",OFFSET('Sanitation Data'!$G$31,0,10*ROW('Sanitation Data'!G44)))</f>
        <v/>
      </c>
      <c r="DD50" s="187" t="str">
        <f ca="1">+IF(OFFSET('Sanitation Data'!$G$32,0,10*ROW('Sanitation Data'!G44))="","",OFFSET('Sanitation Data'!$G$32,0,10*ROW('Sanitation Data'!G44)))</f>
        <v/>
      </c>
      <c r="DE50" s="187" t="str">
        <f ca="1">+IF(OFFSET('Sanitation Data'!$H$28,0,10*ROW('Sanitation Data'!H44))="","",OFFSET('Sanitation Data'!$H$28,0,10*ROW('Sanitation Data'!H44)))</f>
        <v/>
      </c>
      <c r="DF50" s="187" t="str">
        <f ca="1">+IF(OFFSET('Sanitation Data'!$H$29,0,10*ROW('Sanitation Data'!H44))="","",OFFSET('Sanitation Data'!$H$29,0,10*ROW('Sanitation Data'!H44)))</f>
        <v/>
      </c>
      <c r="DG50" s="187" t="str">
        <f ca="1">+IF(OFFSET('Sanitation Data'!$H$30,0,10*ROW('Sanitation Data'!H44))="","",OFFSET('Sanitation Data'!$H$30,0,10*ROW('Sanitation Data'!H44)))</f>
        <v/>
      </c>
      <c r="DH50" s="187" t="str">
        <f ca="1">+IF(OFFSET('Sanitation Data'!$H$31,0,10*ROW('Sanitation Data'!H44))="","",OFFSET('Sanitation Data'!$H$31,0,10*ROW('Sanitation Data'!H44)))</f>
        <v/>
      </c>
      <c r="DI50" s="187" t="str">
        <f ca="1">+IF(OFFSET('Sanitation Data'!$H$32,0,10*ROW('Sanitation Data'!H44))="","",OFFSET('Sanitation Data'!$H$32,0,10*ROW('Sanitation Data'!H44)))</f>
        <v/>
      </c>
      <c r="DJ50" s="187" t="str">
        <f ca="1">+IF(OFFSET('Sanitation Data'!$I$28,0,10*ROW('Sanitation Data'!I44))="","",OFFSET('Sanitation Data'!$I$28,0,10*ROW('Sanitation Data'!I44)))</f>
        <v/>
      </c>
      <c r="DK50" s="187" t="str">
        <f ca="1">+IF(OFFSET('Sanitation Data'!$I$29,0,10*ROW('Sanitation Data'!I44))="","",OFFSET('Sanitation Data'!$I$29,0,10*ROW('Sanitation Data'!I44)))</f>
        <v/>
      </c>
      <c r="DL50" s="187" t="str">
        <f ca="1">+IF(OFFSET('Sanitation Data'!$I$30,0,10*ROW('Sanitation Data'!I44))="","",OFFSET('Sanitation Data'!$I$30,0,10*ROW('Sanitation Data'!I44)))</f>
        <v/>
      </c>
      <c r="DM50" s="187" t="str">
        <f ca="1">+IF(OFFSET('Sanitation Data'!$I$31,0,10*ROW('Sanitation Data'!I44))="","",OFFSET('Sanitation Data'!$I$31,0,10*ROW('Sanitation Data'!I44)))</f>
        <v/>
      </c>
      <c r="DN50" s="187" t="str">
        <f ca="1">+IF(OFFSET('Sanitation Data'!$I$32,0,10*ROW('Sanitation Data'!I44))="","",OFFSET('Sanitation Data'!$I$32,0,10*ROW('Sanitation Data'!I44)))</f>
        <v/>
      </c>
      <c r="DO50" s="187" t="str">
        <f ca="1">+IF(OFFSET('Hygiene Data'!$D$11,0,10*ROW('Hygiene Data'!D44))="","",OFFSET('Hygiene Data'!$D$11,0,10*ROW('Hygiene Data'!D44)))</f>
        <v/>
      </c>
      <c r="DP50" s="187" t="str">
        <f ca="1">+IF(OFFSET('Hygiene Data'!$D$12,0,10*ROW('Hygiene Data'!D44))="","",OFFSET('Hygiene Data'!$D$12,0,10*ROW('Hygiene Data'!D44)))</f>
        <v/>
      </c>
      <c r="DQ50" s="187" t="str">
        <f ca="1">+IF(OFFSET('Hygiene Data'!$D$13,0,10*ROW('Hygiene Data'!D44))="","",OFFSET('Hygiene Data'!$D$13,0,10*ROW('Hygiene Data'!D44)))</f>
        <v/>
      </c>
      <c r="DR50" s="187" t="str">
        <f ca="1">+IF(OFFSET('Hygiene Data'!$E$11,0,10*ROW('Hygiene Data'!E44))="","",OFFSET('Hygiene Data'!$E$11,0,10*ROW('Hygiene Data'!E44)))</f>
        <v/>
      </c>
      <c r="DS50" s="187" t="str">
        <f ca="1">+IF(OFFSET('Hygiene Data'!$E$12,0,10*ROW('Hygiene Data'!E44))="","",OFFSET('Hygiene Data'!$E$12,0,10*ROW('Hygiene Data'!E44)))</f>
        <v/>
      </c>
      <c r="DT50" s="187" t="str">
        <f ca="1">+IF(OFFSET('Hygiene Data'!$E$13,0,10*ROW('Hygiene Data'!E44))="","",OFFSET('Hygiene Data'!$E$13,0,10*ROW('Hygiene Data'!E44)))</f>
        <v/>
      </c>
      <c r="DU50" s="187" t="str">
        <f ca="1">+IF(OFFSET('Hygiene Data'!$F$11,0,10*ROW('Hygiene Data'!F44))="","",OFFSET('Hygiene Data'!$F$11,0,10*ROW('Hygiene Data'!F44)))</f>
        <v/>
      </c>
      <c r="DV50" s="187" t="str">
        <f ca="1">+IF(OFFSET('Hygiene Data'!$F$12,0,10*ROW('Hygiene Data'!F44))="","",OFFSET('Hygiene Data'!$F$12,0,10*ROW('Hygiene Data'!F44)))</f>
        <v/>
      </c>
      <c r="DW50" s="187" t="str">
        <f ca="1">+IF(OFFSET('Hygiene Data'!$F$13,0,10*ROW('Hygiene Data'!F44))="","",OFFSET('Hygiene Data'!$F$13,0,10*ROW('Hygiene Data'!F44)))</f>
        <v/>
      </c>
      <c r="DX50" s="187" t="str">
        <f ca="1">+IF(OFFSET('Hygiene Data'!$G$11,0,10*ROW('Hygiene Data'!G44))="","",OFFSET('Hygiene Data'!$G$11,0,10*ROW('Hygiene Data'!G44)))</f>
        <v/>
      </c>
      <c r="DY50" s="187" t="str">
        <f ca="1">+IF(OFFSET('Hygiene Data'!$G$12,0,10*ROW('Hygiene Data'!G44))="","",OFFSET('Hygiene Data'!$G$12,0,10*ROW('Hygiene Data'!G44)))</f>
        <v/>
      </c>
      <c r="DZ50" s="187" t="str">
        <f ca="1">+IF(OFFSET('Hygiene Data'!$G$13,0,10*ROW('Hygiene Data'!G44))="","",OFFSET('Hygiene Data'!$G$13,0,10*ROW('Hygiene Data'!G44)))</f>
        <v/>
      </c>
      <c r="EA50" s="187" t="str">
        <f ca="1">+IF(OFFSET('Hygiene Data'!$H$11,0,10*ROW('Hygiene Data'!H44))="","",OFFSET('Hygiene Data'!$H$11,0,10*ROW('Hygiene Data'!H44)))</f>
        <v/>
      </c>
      <c r="EB50" s="187" t="str">
        <f ca="1">+IF(OFFSET('Hygiene Data'!$H$12,0,10*ROW('Hygiene Data'!H44))="","",OFFSET('Hygiene Data'!$H$12,0,10*ROW('Hygiene Data'!H44)))</f>
        <v/>
      </c>
      <c r="EC50" s="187" t="str">
        <f ca="1">+IF(OFFSET('Hygiene Data'!$H$13,0,10*ROW('Hygiene Data'!H44))="","",OFFSET('Hygiene Data'!$H$13,0,10*ROW('Hygiene Data'!H44)))</f>
        <v/>
      </c>
      <c r="ED50" s="187" t="str">
        <f ca="1">+IF(OFFSET('Hygiene Data'!$I$11,0,10*ROW('Hygiene Data'!I44))="","",OFFSET('Hygiene Data'!$I$11,0,10*ROW('Hygiene Data'!I44)))</f>
        <v/>
      </c>
      <c r="EE50" s="187" t="str">
        <f ca="1">+IF(OFFSET('Hygiene Data'!$I$12,0,10*ROW('Hygiene Data'!I44))="","",OFFSET('Hygiene Data'!$I$12,0,10*ROW('Hygiene Data'!I44)))</f>
        <v/>
      </c>
      <c r="EF50" s="187" t="str">
        <f ca="1">+IF(OFFSET('Hygiene Data'!$I$13,0,10*ROW('Hygiene Data'!I44))="","",OFFSET('Hygiene Data'!$I$13,0,10*ROW('Hygiene Data'!I44)))</f>
        <v/>
      </c>
    </row>
    <row r="51" spans="1:136" x14ac:dyDescent="0.2">
      <c r="A51" s="270" t="str">
        <f ca="1">+IF(OFFSET('Water Data'!$B$2,0,10*ROW('Water Data'!E45))="","",OFFSET('Water Data'!$B$2,0,10*ROW('Water Data'!E45)))</f>
        <v/>
      </c>
      <c r="B51" s="270" t="str">
        <f ca="1">IF(OFFSET('Water Data'!$C$2,0,10*ROW('Water Data'!F45))="","",IF(OFFSET('Water Data'!$C$2,0,10*ROW('Water Data'!F45))="Census",Key!$I$111,IF(OFFSET('Water Data'!$C$2,0,10*ROW('Water Data'!F45))="Survey with microdata",Key!$I$113,IF(OFFSET('Water Data'!$C$2,0,10*ROW('Water Data'!F45))="Survey",Key!$I$110,IF(OFFSET('Water Data'!$C$2,0,10*ROW('Water Data'!F45))="Admin",Key!$I$114,IF(OFFSET('Water Data'!$C$2,0,10*ROW('Water Data'!F45))="Other",Key!$I$112,IF(OFFSET('Water Data'!$C$2,0,10*ROW('Water Data'!F45))="EMIS",Key!$I$109)))))))</f>
        <v/>
      </c>
      <c r="C51" s="297" t="str">
        <f t="shared" ca="1" si="0"/>
        <v/>
      </c>
      <c r="D51" s="298" t="e">
        <f ca="1">+IF(AND(ISTEXT(OFFSET('Water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298" t="e">
        <f ca="1">+IF(AND(ISTEXT(OFFSET('Water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298" t="e">
        <f ca="1">+IF(AND(ISTEXT(OFFSET('Water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298" t="e">
        <f ca="1">+IF(AND(ISTEXT(OFFSET('Water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298" t="e">
        <f ca="1">+IF(AND(ISTEXT(OFFSET('Water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298" t="e">
        <f ca="1">+IF(AND(ISTEXT(OFFSET('Water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298" t="e">
        <f ca="1">+IF(AND(ISTEXT(OFFSET('Water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298" t="e">
        <f ca="1">+IF(AND(ISTEXT(OFFSET('Water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298" t="e">
        <f ca="1">+IF(AND(ISTEXT(OFFSET('Water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298" t="e">
        <f ca="1">+IF(AND(ISTEXT(OFFSET('Water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298" t="e">
        <f ca="1">+IF(AND(ISTEXT(OFFSET('Water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298" t="e">
        <f ca="1">+IF(AND(ISTEXT(OFFSET('Water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298" t="e">
        <f ca="1">+IF(AND(ISTEXT(OFFSET('Water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298" t="e">
        <f ca="1">+IF(AND(ISTEXT(OFFSET('Water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298" t="e">
        <f ca="1">+IF(AND(ISTEXT(OFFSET('Water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298" t="e">
        <f ca="1">+IF(AND(ISTEXT(OFFSET('Water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298" t="e">
        <f ca="1">+IF(AND(ISTEXT(OFFSET('Water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298" t="e">
        <f ca="1">+IF(AND(ISTEXT(OFFSET('Water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299" t="e">
        <f ca="1">+IF(AND(ISTEXT(OFFSET('Sanitation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299" t="e">
        <f ca="1">+IF(AND(ISTEXT(OFFSET('Sanitation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299" t="e">
        <f ca="1">+IF(AND(ISTEXT(OFFSET('Sanitation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299" t="e">
        <f ca="1">+IF(AND(ISTEXT(OFFSET('Sanitation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299" t="e">
        <f ca="1">+IF(AND(ISTEXT(OFFSET('Sanitation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299" t="e">
        <f ca="1">+IF(AND(ISTEXT(OFFSET('Sanitation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299" t="e">
        <f ca="1">+IF(AND(ISTEXT(OFFSET('Sanitation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299" t="e">
        <f ca="1">+IF(AND(ISTEXT(OFFSET('Sanitation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299" t="e">
        <f ca="1">+IF(AND(ISTEXT(OFFSET('Sanitation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299" t="e">
        <f ca="1">+IF(AND(ISTEXT(OFFSET('Sanitation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299" t="e">
        <f ca="1">+IF(AND(ISTEXT(OFFSET('Sanitation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299" t="e">
        <f ca="1">+IF(AND(ISTEXT(OFFSET('Sanitation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299" t="e">
        <f ca="1">+IF(AND(ISTEXT(OFFSET('Sanitation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299" t="e">
        <f ca="1">+IF(AND(ISTEXT(OFFSET('Sanitation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299" t="e">
        <f ca="1">+IF(AND(ISTEXT(OFFSET('Sanitation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299" t="e">
        <f ca="1">+IF(AND(ISTEXT(OFFSET('Sanitation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299" t="e">
        <f ca="1">+IF(AND(ISTEXT(OFFSET('Sanitation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299" t="e">
        <f ca="1">+IF(AND(ISTEXT(OFFSET('Sanitation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299" t="e">
        <f ca="1">+IF(AND(ISTEXT(OFFSET('Sanitation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299" t="e">
        <f ca="1">+IF(AND(ISTEXT(OFFSET('Sanitation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299" t="e">
        <f ca="1">+IF(AND(ISTEXT(OFFSET('Sanitation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299" t="e">
        <f ca="1">+IF(AND(ISTEXT(OFFSET('Sanitation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299" t="e">
        <f ca="1">+IF(AND(ISTEXT(OFFSET('Sanitation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299" t="e">
        <f ca="1">+IF(AND(ISTEXT(OFFSET('Sanitation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299" t="e">
        <f ca="1">+IF(AND(ISTEXT(OFFSET('Sanitation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299" t="e">
        <f ca="1">+IF(AND(ISTEXT(OFFSET('Sanitation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299" t="e">
        <f ca="1">+IF(AND(ISTEXT(OFFSET('Sanitation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299" t="e">
        <f ca="1">+IF(AND(ISTEXT(OFFSET('Sanitation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299" t="e">
        <f ca="1">+IF(AND(ISTEXT(OFFSET('Sanitation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299" t="e">
        <f ca="1">+IF(AND(ISTEXT(OFFSET('Sanitation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300" t="e">
        <f ca="1">+IF(AND(ISTEXT(OFFSET('Hygiene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368" t="e">
        <f ca="1">+IF(AND(ISTEXT(OFFSET('Hygiene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300" t="e">
        <f ca="1">+IF(AND(ISTEXT(OFFSET('Hygiene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300" t="e">
        <f ca="1">+IF(AND(ISTEXT(OFFSET('Hygiene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300" t="e">
        <f ca="1">+IF(AND(ISTEXT(OFFSET('Hygiene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300" t="e">
        <f ca="1">+IF(AND(ISTEXT(OFFSET('Hygiene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300" t="e">
        <f ca="1">+IF(AND(ISTEXT(OFFSET('Hygiene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300" t="e">
        <f ca="1">+IF(AND(ISTEXT(OFFSET('Hygiene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300" t="e">
        <f ca="1">+IF(AND(ISTEXT(OFFSET('Hygiene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300" t="e">
        <f ca="1">+IF(AND(ISTEXT(OFFSET('Hygiene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300" t="e">
        <f ca="1">+IF(AND(ISTEXT(OFFSET('Hygiene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300" t="e">
        <f ca="1">+IF(AND(ISTEXT(OFFSET('Hygiene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300" t="e">
        <f ca="1">+IF(AND(ISTEXT(OFFSET('Hygiene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300" t="e">
        <f ca="1">+IF(AND(ISTEXT(OFFSET('Hygiene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300" t="e">
        <f ca="1">+IF(AND(ISTEXT(OFFSET('Hygiene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300" t="e">
        <f ca="1">+IF(AND(ISTEXT(OFFSET('Hygiene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300" t="e">
        <f ca="1">+IF(AND(ISTEXT(OFFSET('Hygiene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300" t="e">
        <f ca="1">+IF(AND(ISTEXT(OFFSET('Hygiene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S51" s="187" t="str">
        <f ca="1">+IF(OFFSET('Water Data'!$D$27,0,10*ROW('Water Data'!D45))="","",OFFSET('Water Data'!$D$27,0,10*ROW('Water Data'!D45)))</f>
        <v/>
      </c>
      <c r="BT51" s="187" t="str">
        <f ca="1">+IF(OFFSET('Water Data'!$D$28,0,10*ROW('Water Data'!D45))="","",OFFSET('Water Data'!$D$28,0,10*ROW('Water Data'!D45)))</f>
        <v/>
      </c>
      <c r="BU51" s="187" t="str">
        <f ca="1">+IF(OFFSET('Water Data'!$D$29,0,10*ROW('Water Data'!D45))="","",OFFSET('Water Data'!$D$29,0,10*ROW('Water Data'!D45)))</f>
        <v/>
      </c>
      <c r="BV51" s="187" t="str">
        <f ca="1">+IF(OFFSET('Water Data'!$E$27,0,10*ROW('Water Data'!E45))="","",OFFSET('Water Data'!$E$27,0,10*ROW('Water Data'!E45)))</f>
        <v/>
      </c>
      <c r="BW51" s="187" t="str">
        <f ca="1">+IF(OFFSET('Water Data'!$E$28,0,10*ROW('Water Data'!E45))="","",OFFSET('Water Data'!$E$28,0,10*ROW('Water Data'!E45)))</f>
        <v/>
      </c>
      <c r="BX51" s="187" t="str">
        <f ca="1">+IF(OFFSET('Water Data'!$E$29,0,10*ROW('Water Data'!E45))="","",OFFSET('Water Data'!$E$29,0,10*ROW('Water Data'!E45)))</f>
        <v/>
      </c>
      <c r="BY51" s="187" t="str">
        <f ca="1">+IF(OFFSET('Water Data'!$F$27,0,10*ROW('Water Data'!F45))="","",OFFSET('Water Data'!$F$27,0,10*ROW('Water Data'!F45)))</f>
        <v/>
      </c>
      <c r="BZ51" s="187" t="str">
        <f ca="1">+IF(OFFSET('Water Data'!$F$28,0,10*ROW('Water Data'!F45))="","",OFFSET('Water Data'!$F$28,0,10*ROW('Water Data'!F45)))</f>
        <v/>
      </c>
      <c r="CA51" s="187" t="str">
        <f ca="1">+IF(OFFSET('Water Data'!$F$29,0,10*ROW('Water Data'!F45))="","",OFFSET('Water Data'!$F$29,0,10*ROW('Water Data'!F45)))</f>
        <v/>
      </c>
      <c r="CB51" s="187" t="str">
        <f ca="1">+IF(OFFSET('Water Data'!$G$27,0,10*ROW('Water Data'!G45))="","",OFFSET('Water Data'!$G$27,0,10*ROW('Water Data'!G45)))</f>
        <v/>
      </c>
      <c r="CC51" s="187" t="str">
        <f ca="1">+IF(OFFSET('Water Data'!$G$28,0,10*ROW('Water Data'!G45))="","",OFFSET('Water Data'!$G$28,0,10*ROW('Water Data'!G45)))</f>
        <v/>
      </c>
      <c r="CD51" s="187" t="str">
        <f ca="1">+IF(OFFSET('Water Data'!$G$29,0,10*ROW('Water Data'!G45))="","",OFFSET('Water Data'!$G$29,0,10*ROW('Water Data'!G45)))</f>
        <v/>
      </c>
      <c r="CE51" s="187" t="str">
        <f ca="1">+IF(OFFSET('Water Data'!$H$27,0,10*ROW('Water Data'!H45))="","",OFFSET('Water Data'!$H$27,0,10*ROW('Water Data'!H45)))</f>
        <v/>
      </c>
      <c r="CF51" s="187" t="str">
        <f ca="1">+IF(OFFSET('Water Data'!$H$28,0,10*ROW('Water Data'!H45))="","",OFFSET('Water Data'!$H$28,0,10*ROW('Water Data'!H45)))</f>
        <v/>
      </c>
      <c r="CG51" s="187" t="str">
        <f ca="1">+IF(OFFSET('Water Data'!$H$29,0,10*ROW('Water Data'!H45))="","",OFFSET('Water Data'!$H$29,0,10*ROW('Water Data'!H45)))</f>
        <v/>
      </c>
      <c r="CH51" s="187" t="str">
        <f ca="1">+IF(OFFSET('Water Data'!$I$27,0,10*ROW('Water Data'!I45))="","",OFFSET('Water Data'!$I$27,0,10*ROW('Water Data'!I45)))</f>
        <v/>
      </c>
      <c r="CI51" s="187" t="str">
        <f ca="1">+IF(OFFSET('Water Data'!$I$28,0,10*ROW('Water Data'!I45))="","",OFFSET('Water Data'!$I$28,0,10*ROW('Water Data'!I45)))</f>
        <v/>
      </c>
      <c r="CJ51" s="187" t="str">
        <f ca="1">+IF(OFFSET('Water Data'!$I$29,0,10*ROW('Water Data'!I45))="","",OFFSET('Water Data'!$I$29,0,10*ROW('Water Data'!I45)))</f>
        <v/>
      </c>
      <c r="CK51" s="187" t="str">
        <f ca="1">+IF(OFFSET('Sanitation Data'!$D$28,0,10*ROW('Sanitation Data'!D45))="","",OFFSET('Sanitation Data'!$D$28,0,10*ROW('Sanitation Data'!D45)))</f>
        <v/>
      </c>
      <c r="CL51" s="187" t="str">
        <f ca="1">+IF(OFFSET('Sanitation Data'!$D$29,0,10*ROW('Sanitation Data'!D45))="","",OFFSET('Sanitation Data'!$D$29,0,10*ROW('Sanitation Data'!D45)))</f>
        <v/>
      </c>
      <c r="CM51" s="187" t="str">
        <f ca="1">+IF(OFFSET('Sanitation Data'!$D$30,0,10*ROW('Sanitation Data'!D45))="","",OFFSET('Sanitation Data'!$D$30,0,10*ROW('Sanitation Data'!D45)))</f>
        <v/>
      </c>
      <c r="CN51" s="187" t="str">
        <f ca="1">+IF(OFFSET('Sanitation Data'!$D$31,0,10*ROW('Sanitation Data'!D45))="","",OFFSET('Sanitation Data'!$D$31,0,10*ROW('Sanitation Data'!D45)))</f>
        <v/>
      </c>
      <c r="CO51" s="187" t="str">
        <f ca="1">+IF(OFFSET('Sanitation Data'!$D$32,0,10*ROW('Sanitation Data'!D45))="","",OFFSET('Sanitation Data'!$D$32,0,10*ROW('Sanitation Data'!D45)))</f>
        <v/>
      </c>
      <c r="CP51" s="187" t="str">
        <f ca="1">+IF(OFFSET('Sanitation Data'!$E$28,0,10*ROW('Sanitation Data'!E45))="","",OFFSET('Sanitation Data'!$E$28,0,10*ROW('Sanitation Data'!E45)))</f>
        <v/>
      </c>
      <c r="CQ51" s="187" t="str">
        <f ca="1">+IF(OFFSET('Sanitation Data'!$E$29,0,10*ROW('Sanitation Data'!E45))="","",OFFSET('Sanitation Data'!$E$29,0,10*ROW('Sanitation Data'!E45)))</f>
        <v/>
      </c>
      <c r="CR51" s="187" t="str">
        <f ca="1">+IF(OFFSET('Sanitation Data'!$E$30,0,10*ROW('Sanitation Data'!E45))="","",OFFSET('Sanitation Data'!$E$30,0,10*ROW('Sanitation Data'!E45)))</f>
        <v/>
      </c>
      <c r="CS51" s="187" t="str">
        <f ca="1">+IF(OFFSET('Sanitation Data'!$E$31,0,10*ROW('Sanitation Data'!E45))="","",OFFSET('Sanitation Data'!$E$31,0,10*ROW('Sanitation Data'!E45)))</f>
        <v/>
      </c>
      <c r="CT51" s="187" t="str">
        <f ca="1">+IF(OFFSET('Sanitation Data'!$E$32,0,10*ROW('Sanitation Data'!E45))="","",OFFSET('Sanitation Data'!$E$32,0,10*ROW('Sanitation Data'!E45)))</f>
        <v/>
      </c>
      <c r="CU51" s="187" t="str">
        <f ca="1">+IF(OFFSET('Sanitation Data'!$F$28,0,10*ROW('Sanitation Data'!F45))="","",OFFSET('Sanitation Data'!$F$28,0,10*ROW('Sanitation Data'!F45)))</f>
        <v/>
      </c>
      <c r="CV51" s="187" t="str">
        <f ca="1">+IF(OFFSET('Sanitation Data'!$F$29,0,10*ROW('Sanitation Data'!F45))="","",OFFSET('Sanitation Data'!$F$29,0,10*ROW('Sanitation Data'!F45)))</f>
        <v/>
      </c>
      <c r="CW51" s="187" t="str">
        <f ca="1">+IF(OFFSET('Sanitation Data'!$F$30,0,10*ROW('Sanitation Data'!F45))="","",OFFSET('Sanitation Data'!$F$30,0,10*ROW('Sanitation Data'!F45)))</f>
        <v/>
      </c>
      <c r="CX51" s="187" t="str">
        <f ca="1">+IF(OFFSET('Sanitation Data'!$F$31,0,10*ROW('Sanitation Data'!F45))="","",OFFSET('Sanitation Data'!$F$31,0,10*ROW('Sanitation Data'!F45)))</f>
        <v/>
      </c>
      <c r="CY51" s="187" t="str">
        <f ca="1">+IF(OFFSET('Sanitation Data'!$F$32,0,10*ROW('Sanitation Data'!F45))="","",OFFSET('Sanitation Data'!$F$32,0,10*ROW('Sanitation Data'!F45)))</f>
        <v/>
      </c>
      <c r="CZ51" s="187" t="str">
        <f ca="1">+IF(OFFSET('Sanitation Data'!$G$28,0,10*ROW('Sanitation Data'!G45))="","",OFFSET('Sanitation Data'!$G$28,0,10*ROW('Sanitation Data'!G45)))</f>
        <v/>
      </c>
      <c r="DA51" s="187" t="str">
        <f ca="1">+IF(OFFSET('Sanitation Data'!$G$29,0,10*ROW('Sanitation Data'!G45))="","",OFFSET('Sanitation Data'!$G$29,0,10*ROW('Sanitation Data'!G45)))</f>
        <v/>
      </c>
      <c r="DB51" s="187" t="str">
        <f ca="1">+IF(OFFSET('Sanitation Data'!$G$30,0,10*ROW('Sanitation Data'!G45))="","",OFFSET('Sanitation Data'!$G$30,0,10*ROW('Sanitation Data'!G45)))</f>
        <v/>
      </c>
      <c r="DC51" s="187" t="str">
        <f ca="1">+IF(OFFSET('Sanitation Data'!$G$31,0,10*ROW('Sanitation Data'!G45))="","",OFFSET('Sanitation Data'!$G$31,0,10*ROW('Sanitation Data'!G45)))</f>
        <v/>
      </c>
      <c r="DD51" s="187" t="str">
        <f ca="1">+IF(OFFSET('Sanitation Data'!$G$32,0,10*ROW('Sanitation Data'!G45))="","",OFFSET('Sanitation Data'!$G$32,0,10*ROW('Sanitation Data'!G45)))</f>
        <v/>
      </c>
      <c r="DE51" s="187" t="str">
        <f ca="1">+IF(OFFSET('Sanitation Data'!$H$28,0,10*ROW('Sanitation Data'!H45))="","",OFFSET('Sanitation Data'!$H$28,0,10*ROW('Sanitation Data'!H45)))</f>
        <v/>
      </c>
      <c r="DF51" s="187" t="str">
        <f ca="1">+IF(OFFSET('Sanitation Data'!$H$29,0,10*ROW('Sanitation Data'!H45))="","",OFFSET('Sanitation Data'!$H$29,0,10*ROW('Sanitation Data'!H45)))</f>
        <v/>
      </c>
      <c r="DG51" s="187" t="str">
        <f ca="1">+IF(OFFSET('Sanitation Data'!$H$30,0,10*ROW('Sanitation Data'!H45))="","",OFFSET('Sanitation Data'!$H$30,0,10*ROW('Sanitation Data'!H45)))</f>
        <v/>
      </c>
      <c r="DH51" s="187" t="str">
        <f ca="1">+IF(OFFSET('Sanitation Data'!$H$31,0,10*ROW('Sanitation Data'!H45))="","",OFFSET('Sanitation Data'!$H$31,0,10*ROW('Sanitation Data'!H45)))</f>
        <v/>
      </c>
      <c r="DI51" s="187" t="str">
        <f ca="1">+IF(OFFSET('Sanitation Data'!$H$32,0,10*ROW('Sanitation Data'!H45))="","",OFFSET('Sanitation Data'!$H$32,0,10*ROW('Sanitation Data'!H45)))</f>
        <v/>
      </c>
      <c r="DJ51" s="187" t="str">
        <f ca="1">+IF(OFFSET('Sanitation Data'!$I$28,0,10*ROW('Sanitation Data'!I45))="","",OFFSET('Sanitation Data'!$I$28,0,10*ROW('Sanitation Data'!I45)))</f>
        <v/>
      </c>
      <c r="DK51" s="187" t="str">
        <f ca="1">+IF(OFFSET('Sanitation Data'!$I$29,0,10*ROW('Sanitation Data'!I45))="","",OFFSET('Sanitation Data'!$I$29,0,10*ROW('Sanitation Data'!I45)))</f>
        <v/>
      </c>
      <c r="DL51" s="187" t="str">
        <f ca="1">+IF(OFFSET('Sanitation Data'!$I$30,0,10*ROW('Sanitation Data'!I45))="","",OFFSET('Sanitation Data'!$I$30,0,10*ROW('Sanitation Data'!I45)))</f>
        <v/>
      </c>
      <c r="DM51" s="187" t="str">
        <f ca="1">+IF(OFFSET('Sanitation Data'!$I$31,0,10*ROW('Sanitation Data'!I45))="","",OFFSET('Sanitation Data'!$I$31,0,10*ROW('Sanitation Data'!I45)))</f>
        <v/>
      </c>
      <c r="DN51" s="187" t="str">
        <f ca="1">+IF(OFFSET('Sanitation Data'!$I$32,0,10*ROW('Sanitation Data'!I45))="","",OFFSET('Sanitation Data'!$I$32,0,10*ROW('Sanitation Data'!I45)))</f>
        <v/>
      </c>
      <c r="DO51" s="187" t="str">
        <f ca="1">+IF(OFFSET('Hygiene Data'!$D$11,0,10*ROW('Hygiene Data'!D45))="","",OFFSET('Hygiene Data'!$D$11,0,10*ROW('Hygiene Data'!D45)))</f>
        <v/>
      </c>
      <c r="DP51" s="187" t="str">
        <f ca="1">+IF(OFFSET('Hygiene Data'!$D$12,0,10*ROW('Hygiene Data'!D45))="","",OFFSET('Hygiene Data'!$D$12,0,10*ROW('Hygiene Data'!D45)))</f>
        <v/>
      </c>
      <c r="DQ51" s="187" t="str">
        <f ca="1">+IF(OFFSET('Hygiene Data'!$D$13,0,10*ROW('Hygiene Data'!D45))="","",OFFSET('Hygiene Data'!$D$13,0,10*ROW('Hygiene Data'!D45)))</f>
        <v/>
      </c>
      <c r="DR51" s="187" t="str">
        <f ca="1">+IF(OFFSET('Hygiene Data'!$E$11,0,10*ROW('Hygiene Data'!E45))="","",OFFSET('Hygiene Data'!$E$11,0,10*ROW('Hygiene Data'!E45)))</f>
        <v/>
      </c>
      <c r="DS51" s="187" t="str">
        <f ca="1">+IF(OFFSET('Hygiene Data'!$E$12,0,10*ROW('Hygiene Data'!E45))="","",OFFSET('Hygiene Data'!$E$12,0,10*ROW('Hygiene Data'!E45)))</f>
        <v/>
      </c>
      <c r="DT51" s="187" t="str">
        <f ca="1">+IF(OFFSET('Hygiene Data'!$E$13,0,10*ROW('Hygiene Data'!E45))="","",OFFSET('Hygiene Data'!$E$13,0,10*ROW('Hygiene Data'!E45)))</f>
        <v/>
      </c>
      <c r="DU51" s="187" t="str">
        <f ca="1">+IF(OFFSET('Hygiene Data'!$F$11,0,10*ROW('Hygiene Data'!F45))="","",OFFSET('Hygiene Data'!$F$11,0,10*ROW('Hygiene Data'!F45)))</f>
        <v/>
      </c>
      <c r="DV51" s="187" t="str">
        <f ca="1">+IF(OFFSET('Hygiene Data'!$F$12,0,10*ROW('Hygiene Data'!F45))="","",OFFSET('Hygiene Data'!$F$12,0,10*ROW('Hygiene Data'!F45)))</f>
        <v/>
      </c>
      <c r="DW51" s="187" t="str">
        <f ca="1">+IF(OFFSET('Hygiene Data'!$F$13,0,10*ROW('Hygiene Data'!F45))="","",OFFSET('Hygiene Data'!$F$13,0,10*ROW('Hygiene Data'!F45)))</f>
        <v/>
      </c>
      <c r="DX51" s="187" t="str">
        <f ca="1">+IF(OFFSET('Hygiene Data'!$G$11,0,10*ROW('Hygiene Data'!G45))="","",OFFSET('Hygiene Data'!$G$11,0,10*ROW('Hygiene Data'!G45)))</f>
        <v/>
      </c>
      <c r="DY51" s="187" t="str">
        <f ca="1">+IF(OFFSET('Hygiene Data'!$G$12,0,10*ROW('Hygiene Data'!G45))="","",OFFSET('Hygiene Data'!$G$12,0,10*ROW('Hygiene Data'!G45)))</f>
        <v/>
      </c>
      <c r="DZ51" s="187" t="str">
        <f ca="1">+IF(OFFSET('Hygiene Data'!$G$13,0,10*ROW('Hygiene Data'!G45))="","",OFFSET('Hygiene Data'!$G$13,0,10*ROW('Hygiene Data'!G45)))</f>
        <v/>
      </c>
      <c r="EA51" s="187" t="str">
        <f ca="1">+IF(OFFSET('Hygiene Data'!$H$11,0,10*ROW('Hygiene Data'!H45))="","",OFFSET('Hygiene Data'!$H$11,0,10*ROW('Hygiene Data'!H45)))</f>
        <v/>
      </c>
      <c r="EB51" s="187" t="str">
        <f ca="1">+IF(OFFSET('Hygiene Data'!$H$12,0,10*ROW('Hygiene Data'!H45))="","",OFFSET('Hygiene Data'!$H$12,0,10*ROW('Hygiene Data'!H45)))</f>
        <v/>
      </c>
      <c r="EC51" s="187" t="str">
        <f ca="1">+IF(OFFSET('Hygiene Data'!$H$13,0,10*ROW('Hygiene Data'!H45))="","",OFFSET('Hygiene Data'!$H$13,0,10*ROW('Hygiene Data'!H45)))</f>
        <v/>
      </c>
      <c r="ED51" s="187" t="str">
        <f ca="1">+IF(OFFSET('Hygiene Data'!$I$11,0,10*ROW('Hygiene Data'!I45))="","",OFFSET('Hygiene Data'!$I$11,0,10*ROW('Hygiene Data'!I45)))</f>
        <v/>
      </c>
      <c r="EE51" s="187" t="str">
        <f ca="1">+IF(OFFSET('Hygiene Data'!$I$12,0,10*ROW('Hygiene Data'!I45))="","",OFFSET('Hygiene Data'!$I$12,0,10*ROW('Hygiene Data'!I45)))</f>
        <v/>
      </c>
      <c r="EF51" s="187" t="str">
        <f ca="1">+IF(OFFSET('Hygiene Data'!$I$13,0,10*ROW('Hygiene Data'!I45))="","",OFFSET('Hygiene Data'!$I$13,0,10*ROW('Hygiene Data'!I45)))</f>
        <v/>
      </c>
    </row>
    <row r="52" spans="1:136" x14ac:dyDescent="0.2">
      <c r="A52" s="270" t="str">
        <f ca="1">+IF(OFFSET('Water Data'!$B$2,0,10*ROW('Water Data'!E46))="","",OFFSET('Water Data'!$B$2,0,10*ROW('Water Data'!E46)))</f>
        <v/>
      </c>
      <c r="B52" s="270" t="str">
        <f ca="1">IF(OFFSET('Water Data'!$C$2,0,10*ROW('Water Data'!F46))="","",IF(OFFSET('Water Data'!$C$2,0,10*ROW('Water Data'!F46))="Census",Key!$I$111,IF(OFFSET('Water Data'!$C$2,0,10*ROW('Water Data'!F46))="Survey with microdata",Key!$I$113,IF(OFFSET('Water Data'!$C$2,0,10*ROW('Water Data'!F46))="Survey",Key!$I$110,IF(OFFSET('Water Data'!$C$2,0,10*ROW('Water Data'!F46))="Admin",Key!$I$114,IF(OFFSET('Water Data'!$C$2,0,10*ROW('Water Data'!F46))="Other",Key!$I$112,IF(OFFSET('Water Data'!$C$2,0,10*ROW('Water Data'!F46))="EMIS",Key!$I$109)))))))</f>
        <v/>
      </c>
      <c r="C52" s="297" t="str">
        <f t="shared" ca="1" si="0"/>
        <v/>
      </c>
      <c r="D52" s="298" t="e">
        <f ca="1">+IF(AND(ISTEXT(OFFSET('Water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298" t="e">
        <f ca="1">+IF(AND(ISTEXT(OFFSET('Water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298" t="e">
        <f ca="1">+IF(AND(ISTEXT(OFFSET('Water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298" t="e">
        <f ca="1">+IF(AND(ISTEXT(OFFSET('Water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298" t="e">
        <f ca="1">+IF(AND(ISTEXT(OFFSET('Water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298" t="e">
        <f ca="1">+IF(AND(ISTEXT(OFFSET('Water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298" t="e">
        <f ca="1">+IF(AND(ISTEXT(OFFSET('Water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298" t="e">
        <f ca="1">+IF(AND(ISTEXT(OFFSET('Water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298" t="e">
        <f ca="1">+IF(AND(ISTEXT(OFFSET('Water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298" t="e">
        <f ca="1">+IF(AND(ISTEXT(OFFSET('Water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298" t="e">
        <f ca="1">+IF(AND(ISTEXT(OFFSET('Water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298" t="e">
        <f ca="1">+IF(AND(ISTEXT(OFFSET('Water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298" t="e">
        <f ca="1">+IF(AND(ISTEXT(OFFSET('Water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298" t="e">
        <f ca="1">+IF(AND(ISTEXT(OFFSET('Water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298" t="e">
        <f ca="1">+IF(AND(ISTEXT(OFFSET('Water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298" t="e">
        <f ca="1">+IF(AND(ISTEXT(OFFSET('Water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298" t="e">
        <f ca="1">+IF(AND(ISTEXT(OFFSET('Water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298" t="e">
        <f ca="1">+IF(AND(ISTEXT(OFFSET('Water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299" t="e">
        <f ca="1">+IF(AND(ISTEXT(OFFSET('Sanitation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299" t="e">
        <f ca="1">+IF(AND(ISTEXT(OFFSET('Sanitation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299" t="e">
        <f ca="1">+IF(AND(ISTEXT(OFFSET('Sanitation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299" t="e">
        <f ca="1">+IF(AND(ISTEXT(OFFSET('Sanitation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299" t="e">
        <f ca="1">+IF(AND(ISTEXT(OFFSET('Sanitation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299" t="e">
        <f ca="1">+IF(AND(ISTEXT(OFFSET('Sanitation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299" t="e">
        <f ca="1">+IF(AND(ISTEXT(OFFSET('Sanitation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299" t="e">
        <f ca="1">+IF(AND(ISTEXT(OFFSET('Sanitation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299" t="e">
        <f ca="1">+IF(AND(ISTEXT(OFFSET('Sanitation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299" t="e">
        <f ca="1">+IF(AND(ISTEXT(OFFSET('Sanitation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299" t="e">
        <f ca="1">+IF(AND(ISTEXT(OFFSET('Sanitation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299" t="e">
        <f ca="1">+IF(AND(ISTEXT(OFFSET('Sanitation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299" t="e">
        <f ca="1">+IF(AND(ISTEXT(OFFSET('Sanitation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299" t="e">
        <f ca="1">+IF(AND(ISTEXT(OFFSET('Sanitation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299" t="e">
        <f ca="1">+IF(AND(ISTEXT(OFFSET('Sanitation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299" t="e">
        <f ca="1">+IF(AND(ISTEXT(OFFSET('Sanitation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299" t="e">
        <f ca="1">+IF(AND(ISTEXT(OFFSET('Sanitation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299" t="e">
        <f ca="1">+IF(AND(ISTEXT(OFFSET('Sanitation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299" t="e">
        <f ca="1">+IF(AND(ISTEXT(OFFSET('Sanitation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299" t="e">
        <f ca="1">+IF(AND(ISTEXT(OFFSET('Sanitation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299" t="e">
        <f ca="1">+IF(AND(ISTEXT(OFFSET('Sanitation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299" t="e">
        <f ca="1">+IF(AND(ISTEXT(OFFSET('Sanitation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299" t="e">
        <f ca="1">+IF(AND(ISTEXT(OFFSET('Sanitation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299" t="e">
        <f ca="1">+IF(AND(ISTEXT(OFFSET('Sanitation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299" t="e">
        <f ca="1">+IF(AND(ISTEXT(OFFSET('Sanitation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299" t="e">
        <f ca="1">+IF(AND(ISTEXT(OFFSET('Sanitation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299" t="e">
        <f ca="1">+IF(AND(ISTEXT(OFFSET('Sanitation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299" t="e">
        <f ca="1">+IF(AND(ISTEXT(OFFSET('Sanitation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299" t="e">
        <f ca="1">+IF(AND(ISTEXT(OFFSET('Sanitation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299" t="e">
        <f ca="1">+IF(AND(ISTEXT(OFFSET('Sanitation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300" t="e">
        <f ca="1">+IF(AND(ISTEXT(OFFSET('Hygiene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368" t="e">
        <f ca="1">+IF(AND(ISTEXT(OFFSET('Hygiene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300" t="e">
        <f ca="1">+IF(AND(ISTEXT(OFFSET('Hygiene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300" t="e">
        <f ca="1">+IF(AND(ISTEXT(OFFSET('Hygiene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300" t="e">
        <f ca="1">+IF(AND(ISTEXT(OFFSET('Hygiene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300" t="e">
        <f ca="1">+IF(AND(ISTEXT(OFFSET('Hygiene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300" t="e">
        <f ca="1">+IF(AND(ISTEXT(OFFSET('Hygiene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300" t="e">
        <f ca="1">+IF(AND(ISTEXT(OFFSET('Hygiene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300" t="e">
        <f ca="1">+IF(AND(ISTEXT(OFFSET('Hygiene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300" t="e">
        <f ca="1">+IF(AND(ISTEXT(OFFSET('Hygiene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300" t="e">
        <f ca="1">+IF(AND(ISTEXT(OFFSET('Hygiene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300" t="e">
        <f ca="1">+IF(AND(ISTEXT(OFFSET('Hygiene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300" t="e">
        <f ca="1">+IF(AND(ISTEXT(OFFSET('Hygiene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300" t="e">
        <f ca="1">+IF(AND(ISTEXT(OFFSET('Hygiene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300" t="e">
        <f ca="1">+IF(AND(ISTEXT(OFFSET('Hygiene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300" t="e">
        <f ca="1">+IF(AND(ISTEXT(OFFSET('Hygiene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300" t="e">
        <f ca="1">+IF(AND(ISTEXT(OFFSET('Hygiene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300" t="e">
        <f ca="1">+IF(AND(ISTEXT(OFFSET('Hygiene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S52" s="187" t="str">
        <f ca="1">+IF(OFFSET('Water Data'!$D$27,0,10*ROW('Water Data'!D46))="","",OFFSET('Water Data'!$D$27,0,10*ROW('Water Data'!D46)))</f>
        <v/>
      </c>
      <c r="BT52" s="187" t="str">
        <f ca="1">+IF(OFFSET('Water Data'!$D$28,0,10*ROW('Water Data'!D46))="","",OFFSET('Water Data'!$D$28,0,10*ROW('Water Data'!D46)))</f>
        <v/>
      </c>
      <c r="BU52" s="187" t="str">
        <f ca="1">+IF(OFFSET('Water Data'!$D$29,0,10*ROW('Water Data'!D46))="","",OFFSET('Water Data'!$D$29,0,10*ROW('Water Data'!D46)))</f>
        <v/>
      </c>
      <c r="BV52" s="187" t="str">
        <f ca="1">+IF(OFFSET('Water Data'!$E$27,0,10*ROW('Water Data'!E46))="","",OFFSET('Water Data'!$E$27,0,10*ROW('Water Data'!E46)))</f>
        <v/>
      </c>
      <c r="BW52" s="187" t="str">
        <f ca="1">+IF(OFFSET('Water Data'!$E$28,0,10*ROW('Water Data'!E46))="","",OFFSET('Water Data'!$E$28,0,10*ROW('Water Data'!E46)))</f>
        <v/>
      </c>
      <c r="BX52" s="187" t="str">
        <f ca="1">+IF(OFFSET('Water Data'!$E$29,0,10*ROW('Water Data'!E46))="","",OFFSET('Water Data'!$E$29,0,10*ROW('Water Data'!E46)))</f>
        <v/>
      </c>
      <c r="BY52" s="187" t="str">
        <f ca="1">+IF(OFFSET('Water Data'!$F$27,0,10*ROW('Water Data'!F46))="","",OFFSET('Water Data'!$F$27,0,10*ROW('Water Data'!F46)))</f>
        <v/>
      </c>
      <c r="BZ52" s="187" t="str">
        <f ca="1">+IF(OFFSET('Water Data'!$F$28,0,10*ROW('Water Data'!F46))="","",OFFSET('Water Data'!$F$28,0,10*ROW('Water Data'!F46)))</f>
        <v/>
      </c>
      <c r="CA52" s="187" t="str">
        <f ca="1">+IF(OFFSET('Water Data'!$F$29,0,10*ROW('Water Data'!F46))="","",OFFSET('Water Data'!$F$29,0,10*ROW('Water Data'!F46)))</f>
        <v/>
      </c>
      <c r="CB52" s="187" t="str">
        <f ca="1">+IF(OFFSET('Water Data'!$G$27,0,10*ROW('Water Data'!G46))="","",OFFSET('Water Data'!$G$27,0,10*ROW('Water Data'!G46)))</f>
        <v/>
      </c>
      <c r="CC52" s="187" t="str">
        <f ca="1">+IF(OFFSET('Water Data'!$G$28,0,10*ROW('Water Data'!G46))="","",OFFSET('Water Data'!$G$28,0,10*ROW('Water Data'!G46)))</f>
        <v/>
      </c>
      <c r="CD52" s="187" t="str">
        <f ca="1">+IF(OFFSET('Water Data'!$G$29,0,10*ROW('Water Data'!G46))="","",OFFSET('Water Data'!$G$29,0,10*ROW('Water Data'!G46)))</f>
        <v/>
      </c>
      <c r="CE52" s="187" t="str">
        <f ca="1">+IF(OFFSET('Water Data'!$H$27,0,10*ROW('Water Data'!H46))="","",OFFSET('Water Data'!$H$27,0,10*ROW('Water Data'!H46)))</f>
        <v/>
      </c>
      <c r="CF52" s="187" t="str">
        <f ca="1">+IF(OFFSET('Water Data'!$H$28,0,10*ROW('Water Data'!H46))="","",OFFSET('Water Data'!$H$28,0,10*ROW('Water Data'!H46)))</f>
        <v/>
      </c>
      <c r="CG52" s="187" t="str">
        <f ca="1">+IF(OFFSET('Water Data'!$H$29,0,10*ROW('Water Data'!H46))="","",OFFSET('Water Data'!$H$29,0,10*ROW('Water Data'!H46)))</f>
        <v/>
      </c>
      <c r="CH52" s="187" t="str">
        <f ca="1">+IF(OFFSET('Water Data'!$I$27,0,10*ROW('Water Data'!I46))="","",OFFSET('Water Data'!$I$27,0,10*ROW('Water Data'!I46)))</f>
        <v/>
      </c>
      <c r="CI52" s="187" t="str">
        <f ca="1">+IF(OFFSET('Water Data'!$I$28,0,10*ROW('Water Data'!I46))="","",OFFSET('Water Data'!$I$28,0,10*ROW('Water Data'!I46)))</f>
        <v/>
      </c>
      <c r="CJ52" s="187" t="str">
        <f ca="1">+IF(OFFSET('Water Data'!$I$29,0,10*ROW('Water Data'!I46))="","",OFFSET('Water Data'!$I$29,0,10*ROW('Water Data'!I46)))</f>
        <v/>
      </c>
      <c r="CK52" s="187" t="str">
        <f ca="1">+IF(OFFSET('Sanitation Data'!$D$28,0,10*ROW('Sanitation Data'!D46))="","",OFFSET('Sanitation Data'!$D$28,0,10*ROW('Sanitation Data'!D46)))</f>
        <v/>
      </c>
      <c r="CL52" s="187" t="str">
        <f ca="1">+IF(OFFSET('Sanitation Data'!$D$29,0,10*ROW('Sanitation Data'!D46))="","",OFFSET('Sanitation Data'!$D$29,0,10*ROW('Sanitation Data'!D46)))</f>
        <v/>
      </c>
      <c r="CM52" s="187" t="str">
        <f ca="1">+IF(OFFSET('Sanitation Data'!$D$30,0,10*ROW('Sanitation Data'!D46))="","",OFFSET('Sanitation Data'!$D$30,0,10*ROW('Sanitation Data'!D46)))</f>
        <v/>
      </c>
      <c r="CN52" s="187" t="str">
        <f ca="1">+IF(OFFSET('Sanitation Data'!$D$31,0,10*ROW('Sanitation Data'!D46))="","",OFFSET('Sanitation Data'!$D$31,0,10*ROW('Sanitation Data'!D46)))</f>
        <v/>
      </c>
      <c r="CO52" s="187" t="str">
        <f ca="1">+IF(OFFSET('Sanitation Data'!$D$32,0,10*ROW('Sanitation Data'!D46))="","",OFFSET('Sanitation Data'!$D$32,0,10*ROW('Sanitation Data'!D46)))</f>
        <v/>
      </c>
      <c r="CP52" s="187" t="str">
        <f ca="1">+IF(OFFSET('Sanitation Data'!$E$28,0,10*ROW('Sanitation Data'!E46))="","",OFFSET('Sanitation Data'!$E$28,0,10*ROW('Sanitation Data'!E46)))</f>
        <v/>
      </c>
      <c r="CQ52" s="187" t="str">
        <f ca="1">+IF(OFFSET('Sanitation Data'!$E$29,0,10*ROW('Sanitation Data'!E46))="","",OFFSET('Sanitation Data'!$E$29,0,10*ROW('Sanitation Data'!E46)))</f>
        <v/>
      </c>
      <c r="CR52" s="187" t="str">
        <f ca="1">+IF(OFFSET('Sanitation Data'!$E$30,0,10*ROW('Sanitation Data'!E46))="","",OFFSET('Sanitation Data'!$E$30,0,10*ROW('Sanitation Data'!E46)))</f>
        <v/>
      </c>
      <c r="CS52" s="187" t="str">
        <f ca="1">+IF(OFFSET('Sanitation Data'!$E$31,0,10*ROW('Sanitation Data'!E46))="","",OFFSET('Sanitation Data'!$E$31,0,10*ROW('Sanitation Data'!E46)))</f>
        <v/>
      </c>
      <c r="CT52" s="187" t="str">
        <f ca="1">+IF(OFFSET('Sanitation Data'!$E$32,0,10*ROW('Sanitation Data'!E46))="","",OFFSET('Sanitation Data'!$E$32,0,10*ROW('Sanitation Data'!E46)))</f>
        <v/>
      </c>
      <c r="CU52" s="187" t="str">
        <f ca="1">+IF(OFFSET('Sanitation Data'!$F$28,0,10*ROW('Sanitation Data'!F46))="","",OFFSET('Sanitation Data'!$F$28,0,10*ROW('Sanitation Data'!F46)))</f>
        <v/>
      </c>
      <c r="CV52" s="187" t="str">
        <f ca="1">+IF(OFFSET('Sanitation Data'!$F$29,0,10*ROW('Sanitation Data'!F46))="","",OFFSET('Sanitation Data'!$F$29,0,10*ROW('Sanitation Data'!F46)))</f>
        <v/>
      </c>
      <c r="CW52" s="187" t="str">
        <f ca="1">+IF(OFFSET('Sanitation Data'!$F$30,0,10*ROW('Sanitation Data'!F46))="","",OFFSET('Sanitation Data'!$F$30,0,10*ROW('Sanitation Data'!F46)))</f>
        <v/>
      </c>
      <c r="CX52" s="187" t="str">
        <f ca="1">+IF(OFFSET('Sanitation Data'!$F$31,0,10*ROW('Sanitation Data'!F46))="","",OFFSET('Sanitation Data'!$F$31,0,10*ROW('Sanitation Data'!F46)))</f>
        <v/>
      </c>
      <c r="CY52" s="187" t="str">
        <f ca="1">+IF(OFFSET('Sanitation Data'!$F$32,0,10*ROW('Sanitation Data'!F46))="","",OFFSET('Sanitation Data'!$F$32,0,10*ROW('Sanitation Data'!F46)))</f>
        <v/>
      </c>
      <c r="CZ52" s="187" t="str">
        <f ca="1">+IF(OFFSET('Sanitation Data'!$G$28,0,10*ROW('Sanitation Data'!G46))="","",OFFSET('Sanitation Data'!$G$28,0,10*ROW('Sanitation Data'!G46)))</f>
        <v/>
      </c>
      <c r="DA52" s="187" t="str">
        <f ca="1">+IF(OFFSET('Sanitation Data'!$G$29,0,10*ROW('Sanitation Data'!G46))="","",OFFSET('Sanitation Data'!$G$29,0,10*ROW('Sanitation Data'!G46)))</f>
        <v/>
      </c>
      <c r="DB52" s="187" t="str">
        <f ca="1">+IF(OFFSET('Sanitation Data'!$G$30,0,10*ROW('Sanitation Data'!G46))="","",OFFSET('Sanitation Data'!$G$30,0,10*ROW('Sanitation Data'!G46)))</f>
        <v/>
      </c>
      <c r="DC52" s="187" t="str">
        <f ca="1">+IF(OFFSET('Sanitation Data'!$G$31,0,10*ROW('Sanitation Data'!G46))="","",OFFSET('Sanitation Data'!$G$31,0,10*ROW('Sanitation Data'!G46)))</f>
        <v/>
      </c>
      <c r="DD52" s="187" t="str">
        <f ca="1">+IF(OFFSET('Sanitation Data'!$G$32,0,10*ROW('Sanitation Data'!G46))="","",OFFSET('Sanitation Data'!$G$32,0,10*ROW('Sanitation Data'!G46)))</f>
        <v/>
      </c>
      <c r="DE52" s="187" t="str">
        <f ca="1">+IF(OFFSET('Sanitation Data'!$H$28,0,10*ROW('Sanitation Data'!H46))="","",OFFSET('Sanitation Data'!$H$28,0,10*ROW('Sanitation Data'!H46)))</f>
        <v/>
      </c>
      <c r="DF52" s="187" t="str">
        <f ca="1">+IF(OFFSET('Sanitation Data'!$H$29,0,10*ROW('Sanitation Data'!H46))="","",OFFSET('Sanitation Data'!$H$29,0,10*ROW('Sanitation Data'!H46)))</f>
        <v/>
      </c>
      <c r="DG52" s="187" t="str">
        <f ca="1">+IF(OFFSET('Sanitation Data'!$H$30,0,10*ROW('Sanitation Data'!H46))="","",OFFSET('Sanitation Data'!$H$30,0,10*ROW('Sanitation Data'!H46)))</f>
        <v/>
      </c>
      <c r="DH52" s="187" t="str">
        <f ca="1">+IF(OFFSET('Sanitation Data'!$H$31,0,10*ROW('Sanitation Data'!H46))="","",OFFSET('Sanitation Data'!$H$31,0,10*ROW('Sanitation Data'!H46)))</f>
        <v/>
      </c>
      <c r="DI52" s="187" t="str">
        <f ca="1">+IF(OFFSET('Sanitation Data'!$H$32,0,10*ROW('Sanitation Data'!H46))="","",OFFSET('Sanitation Data'!$H$32,0,10*ROW('Sanitation Data'!H46)))</f>
        <v/>
      </c>
      <c r="DJ52" s="187" t="str">
        <f ca="1">+IF(OFFSET('Sanitation Data'!$I$28,0,10*ROW('Sanitation Data'!I46))="","",OFFSET('Sanitation Data'!$I$28,0,10*ROW('Sanitation Data'!I46)))</f>
        <v/>
      </c>
      <c r="DK52" s="187" t="str">
        <f ca="1">+IF(OFFSET('Sanitation Data'!$I$29,0,10*ROW('Sanitation Data'!I46))="","",OFFSET('Sanitation Data'!$I$29,0,10*ROW('Sanitation Data'!I46)))</f>
        <v/>
      </c>
      <c r="DL52" s="187" t="str">
        <f ca="1">+IF(OFFSET('Sanitation Data'!$I$30,0,10*ROW('Sanitation Data'!I46))="","",OFFSET('Sanitation Data'!$I$30,0,10*ROW('Sanitation Data'!I46)))</f>
        <v/>
      </c>
      <c r="DM52" s="187" t="str">
        <f ca="1">+IF(OFFSET('Sanitation Data'!$I$31,0,10*ROW('Sanitation Data'!I46))="","",OFFSET('Sanitation Data'!$I$31,0,10*ROW('Sanitation Data'!I46)))</f>
        <v/>
      </c>
      <c r="DN52" s="187" t="str">
        <f ca="1">+IF(OFFSET('Sanitation Data'!$I$32,0,10*ROW('Sanitation Data'!I46))="","",OFFSET('Sanitation Data'!$I$32,0,10*ROW('Sanitation Data'!I46)))</f>
        <v/>
      </c>
      <c r="DO52" s="187" t="str">
        <f ca="1">+IF(OFFSET('Hygiene Data'!$D$11,0,10*ROW('Hygiene Data'!D46))="","",OFFSET('Hygiene Data'!$D$11,0,10*ROW('Hygiene Data'!D46)))</f>
        <v/>
      </c>
      <c r="DP52" s="187" t="str">
        <f ca="1">+IF(OFFSET('Hygiene Data'!$D$12,0,10*ROW('Hygiene Data'!D46))="","",OFFSET('Hygiene Data'!$D$12,0,10*ROW('Hygiene Data'!D46)))</f>
        <v/>
      </c>
      <c r="DQ52" s="187" t="str">
        <f ca="1">+IF(OFFSET('Hygiene Data'!$D$13,0,10*ROW('Hygiene Data'!D46))="","",OFFSET('Hygiene Data'!$D$13,0,10*ROW('Hygiene Data'!D46)))</f>
        <v/>
      </c>
      <c r="DR52" s="187" t="str">
        <f ca="1">+IF(OFFSET('Hygiene Data'!$E$11,0,10*ROW('Hygiene Data'!E46))="","",OFFSET('Hygiene Data'!$E$11,0,10*ROW('Hygiene Data'!E46)))</f>
        <v/>
      </c>
      <c r="DS52" s="187" t="str">
        <f ca="1">+IF(OFFSET('Hygiene Data'!$E$12,0,10*ROW('Hygiene Data'!E46))="","",OFFSET('Hygiene Data'!$E$12,0,10*ROW('Hygiene Data'!E46)))</f>
        <v/>
      </c>
      <c r="DT52" s="187" t="str">
        <f ca="1">+IF(OFFSET('Hygiene Data'!$E$13,0,10*ROW('Hygiene Data'!E46))="","",OFFSET('Hygiene Data'!$E$13,0,10*ROW('Hygiene Data'!E46)))</f>
        <v/>
      </c>
      <c r="DU52" s="187" t="str">
        <f ca="1">+IF(OFFSET('Hygiene Data'!$F$11,0,10*ROW('Hygiene Data'!F46))="","",OFFSET('Hygiene Data'!$F$11,0,10*ROW('Hygiene Data'!F46)))</f>
        <v/>
      </c>
      <c r="DV52" s="187" t="str">
        <f ca="1">+IF(OFFSET('Hygiene Data'!$F$12,0,10*ROW('Hygiene Data'!F46))="","",OFFSET('Hygiene Data'!$F$12,0,10*ROW('Hygiene Data'!F46)))</f>
        <v/>
      </c>
      <c r="DW52" s="187" t="str">
        <f ca="1">+IF(OFFSET('Hygiene Data'!$F$13,0,10*ROW('Hygiene Data'!F46))="","",OFFSET('Hygiene Data'!$F$13,0,10*ROW('Hygiene Data'!F46)))</f>
        <v/>
      </c>
      <c r="DX52" s="187" t="str">
        <f ca="1">+IF(OFFSET('Hygiene Data'!$G$11,0,10*ROW('Hygiene Data'!G46))="","",OFFSET('Hygiene Data'!$G$11,0,10*ROW('Hygiene Data'!G46)))</f>
        <v/>
      </c>
      <c r="DY52" s="187" t="str">
        <f ca="1">+IF(OFFSET('Hygiene Data'!$G$12,0,10*ROW('Hygiene Data'!G46))="","",OFFSET('Hygiene Data'!$G$12,0,10*ROW('Hygiene Data'!G46)))</f>
        <v/>
      </c>
      <c r="DZ52" s="187" t="str">
        <f ca="1">+IF(OFFSET('Hygiene Data'!$G$13,0,10*ROW('Hygiene Data'!G46))="","",OFFSET('Hygiene Data'!$G$13,0,10*ROW('Hygiene Data'!G46)))</f>
        <v/>
      </c>
      <c r="EA52" s="187" t="str">
        <f ca="1">+IF(OFFSET('Hygiene Data'!$H$11,0,10*ROW('Hygiene Data'!H46))="","",OFFSET('Hygiene Data'!$H$11,0,10*ROW('Hygiene Data'!H46)))</f>
        <v/>
      </c>
      <c r="EB52" s="187" t="str">
        <f ca="1">+IF(OFFSET('Hygiene Data'!$H$12,0,10*ROW('Hygiene Data'!H46))="","",OFFSET('Hygiene Data'!$H$12,0,10*ROW('Hygiene Data'!H46)))</f>
        <v/>
      </c>
      <c r="EC52" s="187" t="str">
        <f ca="1">+IF(OFFSET('Hygiene Data'!$H$13,0,10*ROW('Hygiene Data'!H46))="","",OFFSET('Hygiene Data'!$H$13,0,10*ROW('Hygiene Data'!H46)))</f>
        <v/>
      </c>
      <c r="ED52" s="187" t="str">
        <f ca="1">+IF(OFFSET('Hygiene Data'!$I$11,0,10*ROW('Hygiene Data'!I46))="","",OFFSET('Hygiene Data'!$I$11,0,10*ROW('Hygiene Data'!I46)))</f>
        <v/>
      </c>
      <c r="EE52" s="187" t="str">
        <f ca="1">+IF(OFFSET('Hygiene Data'!$I$12,0,10*ROW('Hygiene Data'!I46))="","",OFFSET('Hygiene Data'!$I$12,0,10*ROW('Hygiene Data'!I46)))</f>
        <v/>
      </c>
      <c r="EF52" s="187" t="str">
        <f ca="1">+IF(OFFSET('Hygiene Data'!$I$13,0,10*ROW('Hygiene Data'!I46))="","",OFFSET('Hygiene Data'!$I$13,0,10*ROW('Hygiene Data'!I46)))</f>
        <v/>
      </c>
    </row>
    <row r="53" spans="1:136" x14ac:dyDescent="0.2">
      <c r="A53" s="270" t="str">
        <f ca="1">+IF(OFFSET('Water Data'!$B$2,0,10*ROW('Water Data'!E47))="","",OFFSET('Water Data'!$B$2,0,10*ROW('Water Data'!E47)))</f>
        <v/>
      </c>
      <c r="B53" s="270" t="str">
        <f ca="1">IF(OFFSET('Water Data'!$C$2,0,10*ROW('Water Data'!F47))="","",IF(OFFSET('Water Data'!$C$2,0,10*ROW('Water Data'!F47))="Census",Key!$I$111,IF(OFFSET('Water Data'!$C$2,0,10*ROW('Water Data'!F47))="Survey with microdata",Key!$I$113,IF(OFFSET('Water Data'!$C$2,0,10*ROW('Water Data'!F47))="Survey",Key!$I$110,IF(OFFSET('Water Data'!$C$2,0,10*ROW('Water Data'!F47))="Admin",Key!$I$114,IF(OFFSET('Water Data'!$C$2,0,10*ROW('Water Data'!F47))="Other",Key!$I$112,IF(OFFSET('Water Data'!$C$2,0,10*ROW('Water Data'!F47))="EMIS",Key!$I$109)))))))</f>
        <v/>
      </c>
      <c r="C53" s="297" t="str">
        <f t="shared" ca="1" si="0"/>
        <v/>
      </c>
      <c r="D53" s="298" t="e">
        <f ca="1">+IF(AND(ISTEXT(OFFSET('Water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298" t="e">
        <f ca="1">+IF(AND(ISTEXT(OFFSET('Water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298" t="e">
        <f ca="1">+IF(AND(ISTEXT(OFFSET('Water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298" t="e">
        <f ca="1">+IF(AND(ISTEXT(OFFSET('Water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298" t="e">
        <f ca="1">+IF(AND(ISTEXT(OFFSET('Water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298" t="e">
        <f ca="1">+IF(AND(ISTEXT(OFFSET('Water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298" t="e">
        <f ca="1">+IF(AND(ISTEXT(OFFSET('Water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298" t="e">
        <f ca="1">+IF(AND(ISTEXT(OFFSET('Water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298" t="e">
        <f ca="1">+IF(AND(ISTEXT(OFFSET('Water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298" t="e">
        <f ca="1">+IF(AND(ISTEXT(OFFSET('Water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298" t="e">
        <f ca="1">+IF(AND(ISTEXT(OFFSET('Water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298" t="e">
        <f ca="1">+IF(AND(ISTEXT(OFFSET('Water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298" t="e">
        <f ca="1">+IF(AND(ISTEXT(OFFSET('Water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298" t="e">
        <f ca="1">+IF(AND(ISTEXT(OFFSET('Water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298" t="e">
        <f ca="1">+IF(AND(ISTEXT(OFFSET('Water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298" t="e">
        <f ca="1">+IF(AND(ISTEXT(OFFSET('Water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298" t="e">
        <f ca="1">+IF(AND(ISTEXT(OFFSET('Water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298" t="e">
        <f ca="1">+IF(AND(ISTEXT(OFFSET('Water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299" t="e">
        <f ca="1">+IF(AND(ISTEXT(OFFSET('Sanitation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299" t="e">
        <f ca="1">+IF(AND(ISTEXT(OFFSET('Sanitation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299" t="e">
        <f ca="1">+IF(AND(ISTEXT(OFFSET('Sanitation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299" t="e">
        <f ca="1">+IF(AND(ISTEXT(OFFSET('Sanitation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299" t="e">
        <f ca="1">+IF(AND(ISTEXT(OFFSET('Sanitation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299" t="e">
        <f ca="1">+IF(AND(ISTEXT(OFFSET('Sanitation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299" t="e">
        <f ca="1">+IF(AND(ISTEXT(OFFSET('Sanitation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299" t="e">
        <f ca="1">+IF(AND(ISTEXT(OFFSET('Sanitation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299" t="e">
        <f ca="1">+IF(AND(ISTEXT(OFFSET('Sanitation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299" t="e">
        <f ca="1">+IF(AND(ISTEXT(OFFSET('Sanitation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299" t="e">
        <f ca="1">+IF(AND(ISTEXT(OFFSET('Sanitation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299" t="e">
        <f ca="1">+IF(AND(ISTEXT(OFFSET('Sanitation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299" t="e">
        <f ca="1">+IF(AND(ISTEXT(OFFSET('Sanitation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299" t="e">
        <f ca="1">+IF(AND(ISTEXT(OFFSET('Sanitation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299" t="e">
        <f ca="1">+IF(AND(ISTEXT(OFFSET('Sanitation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299" t="e">
        <f ca="1">+IF(AND(ISTEXT(OFFSET('Sanitation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299" t="e">
        <f ca="1">+IF(AND(ISTEXT(OFFSET('Sanitation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299" t="e">
        <f ca="1">+IF(AND(ISTEXT(OFFSET('Sanitation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299" t="e">
        <f ca="1">+IF(AND(ISTEXT(OFFSET('Sanitation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299" t="e">
        <f ca="1">+IF(AND(ISTEXT(OFFSET('Sanitation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299" t="e">
        <f ca="1">+IF(AND(ISTEXT(OFFSET('Sanitation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299" t="e">
        <f ca="1">+IF(AND(ISTEXT(OFFSET('Sanitation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299" t="e">
        <f ca="1">+IF(AND(ISTEXT(OFFSET('Sanitation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299" t="e">
        <f ca="1">+IF(AND(ISTEXT(OFFSET('Sanitation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299" t="e">
        <f ca="1">+IF(AND(ISTEXT(OFFSET('Sanitation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299" t="e">
        <f ca="1">+IF(AND(ISTEXT(OFFSET('Sanitation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299" t="e">
        <f ca="1">+IF(AND(ISTEXT(OFFSET('Sanitation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299" t="e">
        <f ca="1">+IF(AND(ISTEXT(OFFSET('Sanitation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299" t="e">
        <f ca="1">+IF(AND(ISTEXT(OFFSET('Sanitation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299" t="e">
        <f ca="1">+IF(AND(ISTEXT(OFFSET('Sanitation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300" t="e">
        <f ca="1">+IF(AND(ISTEXT(OFFSET('Hygiene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368" t="e">
        <f ca="1">+IF(AND(ISTEXT(OFFSET('Hygiene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300" t="e">
        <f ca="1">+IF(AND(ISTEXT(OFFSET('Hygiene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300" t="e">
        <f ca="1">+IF(AND(ISTEXT(OFFSET('Hygiene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300" t="e">
        <f ca="1">+IF(AND(ISTEXT(OFFSET('Hygiene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300" t="e">
        <f ca="1">+IF(AND(ISTEXT(OFFSET('Hygiene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300" t="e">
        <f ca="1">+IF(AND(ISTEXT(OFFSET('Hygiene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300" t="e">
        <f ca="1">+IF(AND(ISTEXT(OFFSET('Hygiene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300" t="e">
        <f ca="1">+IF(AND(ISTEXT(OFFSET('Hygiene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300" t="e">
        <f ca="1">+IF(AND(ISTEXT(OFFSET('Hygiene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300" t="e">
        <f ca="1">+IF(AND(ISTEXT(OFFSET('Hygiene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300" t="e">
        <f ca="1">+IF(AND(ISTEXT(OFFSET('Hygiene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300" t="e">
        <f ca="1">+IF(AND(ISTEXT(OFFSET('Hygiene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300" t="e">
        <f ca="1">+IF(AND(ISTEXT(OFFSET('Hygiene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300" t="e">
        <f ca="1">+IF(AND(ISTEXT(OFFSET('Hygiene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300" t="e">
        <f ca="1">+IF(AND(ISTEXT(OFFSET('Hygiene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300" t="e">
        <f ca="1">+IF(AND(ISTEXT(OFFSET('Hygiene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300" t="e">
        <f ca="1">+IF(AND(ISTEXT(OFFSET('Hygiene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S53" s="187" t="str">
        <f ca="1">+IF(OFFSET('Water Data'!$D$27,0,10*ROW('Water Data'!D47))="","",OFFSET('Water Data'!$D$27,0,10*ROW('Water Data'!D47)))</f>
        <v/>
      </c>
      <c r="BT53" s="187" t="str">
        <f ca="1">+IF(OFFSET('Water Data'!$D$28,0,10*ROW('Water Data'!D47))="","",OFFSET('Water Data'!$D$28,0,10*ROW('Water Data'!D47)))</f>
        <v/>
      </c>
      <c r="BU53" s="187" t="str">
        <f ca="1">+IF(OFFSET('Water Data'!$D$29,0,10*ROW('Water Data'!D47))="","",OFFSET('Water Data'!$D$29,0,10*ROW('Water Data'!D47)))</f>
        <v/>
      </c>
      <c r="BV53" s="187" t="str">
        <f ca="1">+IF(OFFSET('Water Data'!$E$27,0,10*ROW('Water Data'!E47))="","",OFFSET('Water Data'!$E$27,0,10*ROW('Water Data'!E47)))</f>
        <v/>
      </c>
      <c r="BW53" s="187" t="str">
        <f ca="1">+IF(OFFSET('Water Data'!$E$28,0,10*ROW('Water Data'!E47))="","",OFFSET('Water Data'!$E$28,0,10*ROW('Water Data'!E47)))</f>
        <v/>
      </c>
      <c r="BX53" s="187" t="str">
        <f ca="1">+IF(OFFSET('Water Data'!$E$29,0,10*ROW('Water Data'!E47))="","",OFFSET('Water Data'!$E$29,0,10*ROW('Water Data'!E47)))</f>
        <v/>
      </c>
      <c r="BY53" s="187" t="str">
        <f ca="1">+IF(OFFSET('Water Data'!$F$27,0,10*ROW('Water Data'!F47))="","",OFFSET('Water Data'!$F$27,0,10*ROW('Water Data'!F47)))</f>
        <v/>
      </c>
      <c r="BZ53" s="187" t="str">
        <f ca="1">+IF(OFFSET('Water Data'!$F$28,0,10*ROW('Water Data'!F47))="","",OFFSET('Water Data'!$F$28,0,10*ROW('Water Data'!F47)))</f>
        <v/>
      </c>
      <c r="CA53" s="187" t="str">
        <f ca="1">+IF(OFFSET('Water Data'!$F$29,0,10*ROW('Water Data'!F47))="","",OFFSET('Water Data'!$F$29,0,10*ROW('Water Data'!F47)))</f>
        <v/>
      </c>
      <c r="CB53" s="187" t="str">
        <f ca="1">+IF(OFFSET('Water Data'!$G$27,0,10*ROW('Water Data'!G47))="","",OFFSET('Water Data'!$G$27,0,10*ROW('Water Data'!G47)))</f>
        <v/>
      </c>
      <c r="CC53" s="187" t="str">
        <f ca="1">+IF(OFFSET('Water Data'!$G$28,0,10*ROW('Water Data'!G47))="","",OFFSET('Water Data'!$G$28,0,10*ROW('Water Data'!G47)))</f>
        <v/>
      </c>
      <c r="CD53" s="187" t="str">
        <f ca="1">+IF(OFFSET('Water Data'!$G$29,0,10*ROW('Water Data'!G47))="","",OFFSET('Water Data'!$G$29,0,10*ROW('Water Data'!G47)))</f>
        <v/>
      </c>
      <c r="CE53" s="187" t="str">
        <f ca="1">+IF(OFFSET('Water Data'!$H$27,0,10*ROW('Water Data'!H47))="","",OFFSET('Water Data'!$H$27,0,10*ROW('Water Data'!H47)))</f>
        <v/>
      </c>
      <c r="CF53" s="187" t="str">
        <f ca="1">+IF(OFFSET('Water Data'!$H$28,0,10*ROW('Water Data'!H47))="","",OFFSET('Water Data'!$H$28,0,10*ROW('Water Data'!H47)))</f>
        <v/>
      </c>
      <c r="CG53" s="187" t="str">
        <f ca="1">+IF(OFFSET('Water Data'!$H$29,0,10*ROW('Water Data'!H47))="","",OFFSET('Water Data'!$H$29,0,10*ROW('Water Data'!H47)))</f>
        <v/>
      </c>
      <c r="CH53" s="187" t="str">
        <f ca="1">+IF(OFFSET('Water Data'!$I$27,0,10*ROW('Water Data'!I47))="","",OFFSET('Water Data'!$I$27,0,10*ROW('Water Data'!I47)))</f>
        <v/>
      </c>
      <c r="CI53" s="187" t="str">
        <f ca="1">+IF(OFFSET('Water Data'!$I$28,0,10*ROW('Water Data'!I47))="","",OFFSET('Water Data'!$I$28,0,10*ROW('Water Data'!I47)))</f>
        <v/>
      </c>
      <c r="CJ53" s="187" t="str">
        <f ca="1">+IF(OFFSET('Water Data'!$I$29,0,10*ROW('Water Data'!I47))="","",OFFSET('Water Data'!$I$29,0,10*ROW('Water Data'!I47)))</f>
        <v/>
      </c>
      <c r="CK53" s="187" t="str">
        <f ca="1">+IF(OFFSET('Sanitation Data'!$D$28,0,10*ROW('Sanitation Data'!D47))="","",OFFSET('Sanitation Data'!$D$28,0,10*ROW('Sanitation Data'!D47)))</f>
        <v/>
      </c>
      <c r="CL53" s="187" t="str">
        <f ca="1">+IF(OFFSET('Sanitation Data'!$D$29,0,10*ROW('Sanitation Data'!D47))="","",OFFSET('Sanitation Data'!$D$29,0,10*ROW('Sanitation Data'!D47)))</f>
        <v/>
      </c>
      <c r="CM53" s="187" t="str">
        <f ca="1">+IF(OFFSET('Sanitation Data'!$D$30,0,10*ROW('Sanitation Data'!D47))="","",OFFSET('Sanitation Data'!$D$30,0,10*ROW('Sanitation Data'!D47)))</f>
        <v/>
      </c>
      <c r="CN53" s="187" t="str">
        <f ca="1">+IF(OFFSET('Sanitation Data'!$D$31,0,10*ROW('Sanitation Data'!D47))="","",OFFSET('Sanitation Data'!$D$31,0,10*ROW('Sanitation Data'!D47)))</f>
        <v/>
      </c>
      <c r="CO53" s="187" t="str">
        <f ca="1">+IF(OFFSET('Sanitation Data'!$D$32,0,10*ROW('Sanitation Data'!D47))="","",OFFSET('Sanitation Data'!$D$32,0,10*ROW('Sanitation Data'!D47)))</f>
        <v/>
      </c>
      <c r="CP53" s="187" t="str">
        <f ca="1">+IF(OFFSET('Sanitation Data'!$E$28,0,10*ROW('Sanitation Data'!E47))="","",OFFSET('Sanitation Data'!$E$28,0,10*ROW('Sanitation Data'!E47)))</f>
        <v/>
      </c>
      <c r="CQ53" s="187" t="str">
        <f ca="1">+IF(OFFSET('Sanitation Data'!$E$29,0,10*ROW('Sanitation Data'!E47))="","",OFFSET('Sanitation Data'!$E$29,0,10*ROW('Sanitation Data'!E47)))</f>
        <v/>
      </c>
      <c r="CR53" s="187" t="str">
        <f ca="1">+IF(OFFSET('Sanitation Data'!$E$30,0,10*ROW('Sanitation Data'!E47))="","",OFFSET('Sanitation Data'!$E$30,0,10*ROW('Sanitation Data'!E47)))</f>
        <v/>
      </c>
      <c r="CS53" s="187" t="str">
        <f ca="1">+IF(OFFSET('Sanitation Data'!$E$31,0,10*ROW('Sanitation Data'!E47))="","",OFFSET('Sanitation Data'!$E$31,0,10*ROW('Sanitation Data'!E47)))</f>
        <v/>
      </c>
      <c r="CT53" s="187" t="str">
        <f ca="1">+IF(OFFSET('Sanitation Data'!$E$32,0,10*ROW('Sanitation Data'!E47))="","",OFFSET('Sanitation Data'!$E$32,0,10*ROW('Sanitation Data'!E47)))</f>
        <v/>
      </c>
      <c r="CU53" s="187" t="str">
        <f ca="1">+IF(OFFSET('Sanitation Data'!$F$28,0,10*ROW('Sanitation Data'!F47))="","",OFFSET('Sanitation Data'!$F$28,0,10*ROW('Sanitation Data'!F47)))</f>
        <v/>
      </c>
      <c r="CV53" s="187" t="str">
        <f ca="1">+IF(OFFSET('Sanitation Data'!$F$29,0,10*ROW('Sanitation Data'!F47))="","",OFFSET('Sanitation Data'!$F$29,0,10*ROW('Sanitation Data'!F47)))</f>
        <v/>
      </c>
      <c r="CW53" s="187" t="str">
        <f ca="1">+IF(OFFSET('Sanitation Data'!$F$30,0,10*ROW('Sanitation Data'!F47))="","",OFFSET('Sanitation Data'!$F$30,0,10*ROW('Sanitation Data'!F47)))</f>
        <v/>
      </c>
      <c r="CX53" s="187" t="str">
        <f ca="1">+IF(OFFSET('Sanitation Data'!$F$31,0,10*ROW('Sanitation Data'!F47))="","",OFFSET('Sanitation Data'!$F$31,0,10*ROW('Sanitation Data'!F47)))</f>
        <v/>
      </c>
      <c r="CY53" s="187" t="str">
        <f ca="1">+IF(OFFSET('Sanitation Data'!$F$32,0,10*ROW('Sanitation Data'!F47))="","",OFFSET('Sanitation Data'!$F$32,0,10*ROW('Sanitation Data'!F47)))</f>
        <v/>
      </c>
      <c r="CZ53" s="187" t="str">
        <f ca="1">+IF(OFFSET('Sanitation Data'!$G$28,0,10*ROW('Sanitation Data'!G47))="","",OFFSET('Sanitation Data'!$G$28,0,10*ROW('Sanitation Data'!G47)))</f>
        <v/>
      </c>
      <c r="DA53" s="187" t="str">
        <f ca="1">+IF(OFFSET('Sanitation Data'!$G$29,0,10*ROW('Sanitation Data'!G47))="","",OFFSET('Sanitation Data'!$G$29,0,10*ROW('Sanitation Data'!G47)))</f>
        <v/>
      </c>
      <c r="DB53" s="187" t="str">
        <f ca="1">+IF(OFFSET('Sanitation Data'!$G$30,0,10*ROW('Sanitation Data'!G47))="","",OFFSET('Sanitation Data'!$G$30,0,10*ROW('Sanitation Data'!G47)))</f>
        <v/>
      </c>
      <c r="DC53" s="187" t="str">
        <f ca="1">+IF(OFFSET('Sanitation Data'!$G$31,0,10*ROW('Sanitation Data'!G47))="","",OFFSET('Sanitation Data'!$G$31,0,10*ROW('Sanitation Data'!G47)))</f>
        <v/>
      </c>
      <c r="DD53" s="187" t="str">
        <f ca="1">+IF(OFFSET('Sanitation Data'!$G$32,0,10*ROW('Sanitation Data'!G47))="","",OFFSET('Sanitation Data'!$G$32,0,10*ROW('Sanitation Data'!G47)))</f>
        <v/>
      </c>
      <c r="DE53" s="187" t="str">
        <f ca="1">+IF(OFFSET('Sanitation Data'!$H$28,0,10*ROW('Sanitation Data'!H47))="","",OFFSET('Sanitation Data'!$H$28,0,10*ROW('Sanitation Data'!H47)))</f>
        <v/>
      </c>
      <c r="DF53" s="187" t="str">
        <f ca="1">+IF(OFFSET('Sanitation Data'!$H$29,0,10*ROW('Sanitation Data'!H47))="","",OFFSET('Sanitation Data'!$H$29,0,10*ROW('Sanitation Data'!H47)))</f>
        <v/>
      </c>
      <c r="DG53" s="187" t="str">
        <f ca="1">+IF(OFFSET('Sanitation Data'!$H$30,0,10*ROW('Sanitation Data'!H47))="","",OFFSET('Sanitation Data'!$H$30,0,10*ROW('Sanitation Data'!H47)))</f>
        <v/>
      </c>
      <c r="DH53" s="187" t="str">
        <f ca="1">+IF(OFFSET('Sanitation Data'!$H$31,0,10*ROW('Sanitation Data'!H47))="","",OFFSET('Sanitation Data'!$H$31,0,10*ROW('Sanitation Data'!H47)))</f>
        <v/>
      </c>
      <c r="DI53" s="187" t="str">
        <f ca="1">+IF(OFFSET('Sanitation Data'!$H$32,0,10*ROW('Sanitation Data'!H47))="","",OFFSET('Sanitation Data'!$H$32,0,10*ROW('Sanitation Data'!H47)))</f>
        <v/>
      </c>
      <c r="DJ53" s="187" t="str">
        <f ca="1">+IF(OFFSET('Sanitation Data'!$I$28,0,10*ROW('Sanitation Data'!I47))="","",OFFSET('Sanitation Data'!$I$28,0,10*ROW('Sanitation Data'!I47)))</f>
        <v/>
      </c>
      <c r="DK53" s="187" t="str">
        <f ca="1">+IF(OFFSET('Sanitation Data'!$I$29,0,10*ROW('Sanitation Data'!I47))="","",OFFSET('Sanitation Data'!$I$29,0,10*ROW('Sanitation Data'!I47)))</f>
        <v/>
      </c>
      <c r="DL53" s="187" t="str">
        <f ca="1">+IF(OFFSET('Sanitation Data'!$I$30,0,10*ROW('Sanitation Data'!I47))="","",OFFSET('Sanitation Data'!$I$30,0,10*ROW('Sanitation Data'!I47)))</f>
        <v/>
      </c>
      <c r="DM53" s="187" t="str">
        <f ca="1">+IF(OFFSET('Sanitation Data'!$I$31,0,10*ROW('Sanitation Data'!I47))="","",OFFSET('Sanitation Data'!$I$31,0,10*ROW('Sanitation Data'!I47)))</f>
        <v/>
      </c>
      <c r="DN53" s="187" t="str">
        <f ca="1">+IF(OFFSET('Sanitation Data'!$I$32,0,10*ROW('Sanitation Data'!I47))="","",OFFSET('Sanitation Data'!$I$32,0,10*ROW('Sanitation Data'!I47)))</f>
        <v/>
      </c>
      <c r="DO53" s="187" t="str">
        <f ca="1">+IF(OFFSET('Hygiene Data'!$D$11,0,10*ROW('Hygiene Data'!D47))="","",OFFSET('Hygiene Data'!$D$11,0,10*ROW('Hygiene Data'!D47)))</f>
        <v/>
      </c>
      <c r="DP53" s="187" t="str">
        <f ca="1">+IF(OFFSET('Hygiene Data'!$D$12,0,10*ROW('Hygiene Data'!D47))="","",OFFSET('Hygiene Data'!$D$12,0,10*ROW('Hygiene Data'!D47)))</f>
        <v/>
      </c>
      <c r="DQ53" s="187" t="str">
        <f ca="1">+IF(OFFSET('Hygiene Data'!$D$13,0,10*ROW('Hygiene Data'!D47))="","",OFFSET('Hygiene Data'!$D$13,0,10*ROW('Hygiene Data'!D47)))</f>
        <v/>
      </c>
      <c r="DR53" s="187" t="str">
        <f ca="1">+IF(OFFSET('Hygiene Data'!$E$11,0,10*ROW('Hygiene Data'!E47))="","",OFFSET('Hygiene Data'!$E$11,0,10*ROW('Hygiene Data'!E47)))</f>
        <v/>
      </c>
      <c r="DS53" s="187" t="str">
        <f ca="1">+IF(OFFSET('Hygiene Data'!$E$12,0,10*ROW('Hygiene Data'!E47))="","",OFFSET('Hygiene Data'!$E$12,0,10*ROW('Hygiene Data'!E47)))</f>
        <v/>
      </c>
      <c r="DT53" s="187" t="str">
        <f ca="1">+IF(OFFSET('Hygiene Data'!$E$13,0,10*ROW('Hygiene Data'!E47))="","",OFFSET('Hygiene Data'!$E$13,0,10*ROW('Hygiene Data'!E47)))</f>
        <v/>
      </c>
      <c r="DU53" s="187" t="str">
        <f ca="1">+IF(OFFSET('Hygiene Data'!$F$11,0,10*ROW('Hygiene Data'!F47))="","",OFFSET('Hygiene Data'!$F$11,0,10*ROW('Hygiene Data'!F47)))</f>
        <v/>
      </c>
      <c r="DV53" s="187" t="str">
        <f ca="1">+IF(OFFSET('Hygiene Data'!$F$12,0,10*ROW('Hygiene Data'!F47))="","",OFFSET('Hygiene Data'!$F$12,0,10*ROW('Hygiene Data'!F47)))</f>
        <v/>
      </c>
      <c r="DW53" s="187" t="str">
        <f ca="1">+IF(OFFSET('Hygiene Data'!$F$13,0,10*ROW('Hygiene Data'!F47))="","",OFFSET('Hygiene Data'!$F$13,0,10*ROW('Hygiene Data'!F47)))</f>
        <v/>
      </c>
      <c r="DX53" s="187" t="str">
        <f ca="1">+IF(OFFSET('Hygiene Data'!$G$11,0,10*ROW('Hygiene Data'!G47))="","",OFFSET('Hygiene Data'!$G$11,0,10*ROW('Hygiene Data'!G47)))</f>
        <v/>
      </c>
      <c r="DY53" s="187" t="str">
        <f ca="1">+IF(OFFSET('Hygiene Data'!$G$12,0,10*ROW('Hygiene Data'!G47))="","",OFFSET('Hygiene Data'!$G$12,0,10*ROW('Hygiene Data'!G47)))</f>
        <v/>
      </c>
      <c r="DZ53" s="187" t="str">
        <f ca="1">+IF(OFFSET('Hygiene Data'!$G$13,0,10*ROW('Hygiene Data'!G47))="","",OFFSET('Hygiene Data'!$G$13,0,10*ROW('Hygiene Data'!G47)))</f>
        <v/>
      </c>
      <c r="EA53" s="187" t="str">
        <f ca="1">+IF(OFFSET('Hygiene Data'!$H$11,0,10*ROW('Hygiene Data'!H47))="","",OFFSET('Hygiene Data'!$H$11,0,10*ROW('Hygiene Data'!H47)))</f>
        <v/>
      </c>
      <c r="EB53" s="187" t="str">
        <f ca="1">+IF(OFFSET('Hygiene Data'!$H$12,0,10*ROW('Hygiene Data'!H47))="","",OFFSET('Hygiene Data'!$H$12,0,10*ROW('Hygiene Data'!H47)))</f>
        <v/>
      </c>
      <c r="EC53" s="187" t="str">
        <f ca="1">+IF(OFFSET('Hygiene Data'!$H$13,0,10*ROW('Hygiene Data'!H47))="","",OFFSET('Hygiene Data'!$H$13,0,10*ROW('Hygiene Data'!H47)))</f>
        <v/>
      </c>
      <c r="ED53" s="187" t="str">
        <f ca="1">+IF(OFFSET('Hygiene Data'!$I$11,0,10*ROW('Hygiene Data'!I47))="","",OFFSET('Hygiene Data'!$I$11,0,10*ROW('Hygiene Data'!I47)))</f>
        <v/>
      </c>
      <c r="EE53" s="187" t="str">
        <f ca="1">+IF(OFFSET('Hygiene Data'!$I$12,0,10*ROW('Hygiene Data'!I47))="","",OFFSET('Hygiene Data'!$I$12,0,10*ROW('Hygiene Data'!I47)))</f>
        <v/>
      </c>
      <c r="EF53" s="187" t="str">
        <f ca="1">+IF(OFFSET('Hygiene Data'!$I$13,0,10*ROW('Hygiene Data'!I47))="","",OFFSET('Hygiene Data'!$I$13,0,10*ROW('Hygiene Data'!I47)))</f>
        <v/>
      </c>
    </row>
    <row r="54" spans="1:136" x14ac:dyDescent="0.2">
      <c r="A54" s="270" t="str">
        <f ca="1">+IF(OFFSET('Water Data'!$B$2,0,10*ROW('Water Data'!E48))="","",OFFSET('Water Data'!$B$2,0,10*ROW('Water Data'!E48)))</f>
        <v/>
      </c>
      <c r="B54" s="270" t="str">
        <f ca="1">IF(OFFSET('Water Data'!$C$2,0,10*ROW('Water Data'!F48))="","",IF(OFFSET('Water Data'!$C$2,0,10*ROW('Water Data'!F48))="Census",Key!$I$111,IF(OFFSET('Water Data'!$C$2,0,10*ROW('Water Data'!F48))="Survey with microdata",Key!$I$113,IF(OFFSET('Water Data'!$C$2,0,10*ROW('Water Data'!F48))="Survey",Key!$I$110,IF(OFFSET('Water Data'!$C$2,0,10*ROW('Water Data'!F48))="Admin",Key!$I$114,IF(OFFSET('Water Data'!$C$2,0,10*ROW('Water Data'!F48))="Other",Key!$I$112,IF(OFFSET('Water Data'!$C$2,0,10*ROW('Water Data'!F48))="EMIS",Key!$I$109)))))))</f>
        <v/>
      </c>
      <c r="C54" s="297" t="str">
        <f t="shared" ca="1" si="0"/>
        <v/>
      </c>
      <c r="D54" s="298" t="e">
        <f ca="1">+IF(AND(ISTEXT(OFFSET('Water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298" t="e">
        <f ca="1">+IF(AND(ISTEXT(OFFSET('Water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298" t="e">
        <f ca="1">+IF(AND(ISTEXT(OFFSET('Water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298" t="e">
        <f ca="1">+IF(AND(ISTEXT(OFFSET('Water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298" t="e">
        <f ca="1">+IF(AND(ISTEXT(OFFSET('Water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298" t="e">
        <f ca="1">+IF(AND(ISTEXT(OFFSET('Water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298" t="e">
        <f ca="1">+IF(AND(ISTEXT(OFFSET('Water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298" t="e">
        <f ca="1">+IF(AND(ISTEXT(OFFSET('Water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298" t="e">
        <f ca="1">+IF(AND(ISTEXT(OFFSET('Water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298" t="e">
        <f ca="1">+IF(AND(ISTEXT(OFFSET('Water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298" t="e">
        <f ca="1">+IF(AND(ISTEXT(OFFSET('Water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298" t="e">
        <f ca="1">+IF(AND(ISTEXT(OFFSET('Water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298" t="e">
        <f ca="1">+IF(AND(ISTEXT(OFFSET('Water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298" t="e">
        <f ca="1">+IF(AND(ISTEXT(OFFSET('Water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298" t="e">
        <f ca="1">+IF(AND(ISTEXT(OFFSET('Water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298" t="e">
        <f ca="1">+IF(AND(ISTEXT(OFFSET('Water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298" t="e">
        <f ca="1">+IF(AND(ISTEXT(OFFSET('Water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298" t="e">
        <f ca="1">+IF(AND(ISTEXT(OFFSET('Water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299" t="e">
        <f ca="1">+IF(AND(ISTEXT(OFFSET('Sanitation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299" t="e">
        <f ca="1">+IF(AND(ISTEXT(OFFSET('Sanitation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299" t="e">
        <f ca="1">+IF(AND(ISTEXT(OFFSET('Sanitation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299" t="e">
        <f ca="1">+IF(AND(ISTEXT(OFFSET('Sanitation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299" t="e">
        <f ca="1">+IF(AND(ISTEXT(OFFSET('Sanitation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299" t="e">
        <f ca="1">+IF(AND(ISTEXT(OFFSET('Sanitation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299" t="e">
        <f ca="1">+IF(AND(ISTEXT(OFFSET('Sanitation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299" t="e">
        <f ca="1">+IF(AND(ISTEXT(OFFSET('Sanitation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299" t="e">
        <f ca="1">+IF(AND(ISTEXT(OFFSET('Sanitation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299" t="e">
        <f ca="1">+IF(AND(ISTEXT(OFFSET('Sanitation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299" t="e">
        <f ca="1">+IF(AND(ISTEXT(OFFSET('Sanitation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299" t="e">
        <f ca="1">+IF(AND(ISTEXT(OFFSET('Sanitation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299" t="e">
        <f ca="1">+IF(AND(ISTEXT(OFFSET('Sanitation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299" t="e">
        <f ca="1">+IF(AND(ISTEXT(OFFSET('Sanitation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299" t="e">
        <f ca="1">+IF(AND(ISTEXT(OFFSET('Sanitation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299" t="e">
        <f ca="1">+IF(AND(ISTEXT(OFFSET('Sanitation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299" t="e">
        <f ca="1">+IF(AND(ISTEXT(OFFSET('Sanitation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299" t="e">
        <f ca="1">+IF(AND(ISTEXT(OFFSET('Sanitation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299" t="e">
        <f ca="1">+IF(AND(ISTEXT(OFFSET('Sanitation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299" t="e">
        <f ca="1">+IF(AND(ISTEXT(OFFSET('Sanitation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299" t="e">
        <f ca="1">+IF(AND(ISTEXT(OFFSET('Sanitation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299" t="e">
        <f ca="1">+IF(AND(ISTEXT(OFFSET('Sanitation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299" t="e">
        <f ca="1">+IF(AND(ISTEXT(OFFSET('Sanitation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299" t="e">
        <f ca="1">+IF(AND(ISTEXT(OFFSET('Sanitation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299" t="e">
        <f ca="1">+IF(AND(ISTEXT(OFFSET('Sanitation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299" t="e">
        <f ca="1">+IF(AND(ISTEXT(OFFSET('Sanitation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299" t="e">
        <f ca="1">+IF(AND(ISTEXT(OFFSET('Sanitation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299" t="e">
        <f ca="1">+IF(AND(ISTEXT(OFFSET('Sanitation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299" t="e">
        <f ca="1">+IF(AND(ISTEXT(OFFSET('Sanitation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299" t="e">
        <f ca="1">+IF(AND(ISTEXT(OFFSET('Sanitation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300" t="e">
        <f ca="1">+IF(AND(ISTEXT(OFFSET('Hygiene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368" t="e">
        <f ca="1">+IF(AND(ISTEXT(OFFSET('Hygiene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300" t="e">
        <f ca="1">+IF(AND(ISTEXT(OFFSET('Hygiene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300" t="e">
        <f ca="1">+IF(AND(ISTEXT(OFFSET('Hygiene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300" t="e">
        <f ca="1">+IF(AND(ISTEXT(OFFSET('Hygiene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300" t="e">
        <f ca="1">+IF(AND(ISTEXT(OFFSET('Hygiene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300" t="e">
        <f ca="1">+IF(AND(ISTEXT(OFFSET('Hygiene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300" t="e">
        <f ca="1">+IF(AND(ISTEXT(OFFSET('Hygiene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300" t="e">
        <f ca="1">+IF(AND(ISTEXT(OFFSET('Hygiene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300" t="e">
        <f ca="1">+IF(AND(ISTEXT(OFFSET('Hygiene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300" t="e">
        <f ca="1">+IF(AND(ISTEXT(OFFSET('Hygiene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300" t="e">
        <f ca="1">+IF(AND(ISTEXT(OFFSET('Hygiene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300" t="e">
        <f ca="1">+IF(AND(ISTEXT(OFFSET('Hygiene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300" t="e">
        <f ca="1">+IF(AND(ISTEXT(OFFSET('Hygiene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300" t="e">
        <f ca="1">+IF(AND(ISTEXT(OFFSET('Hygiene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300" t="e">
        <f ca="1">+IF(AND(ISTEXT(OFFSET('Hygiene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300" t="e">
        <f ca="1">+IF(AND(ISTEXT(OFFSET('Hygiene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300" t="e">
        <f ca="1">+IF(AND(ISTEXT(OFFSET('Hygiene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S54" s="187" t="str">
        <f ca="1">+IF(OFFSET('Water Data'!$D$27,0,10*ROW('Water Data'!D48))="","",OFFSET('Water Data'!$D$27,0,10*ROW('Water Data'!D48)))</f>
        <v/>
      </c>
      <c r="BT54" s="187" t="str">
        <f ca="1">+IF(OFFSET('Water Data'!$D$28,0,10*ROW('Water Data'!D48))="","",OFFSET('Water Data'!$D$28,0,10*ROW('Water Data'!D48)))</f>
        <v/>
      </c>
      <c r="BU54" s="187" t="str">
        <f ca="1">+IF(OFFSET('Water Data'!$D$29,0,10*ROW('Water Data'!D48))="","",OFFSET('Water Data'!$D$29,0,10*ROW('Water Data'!D48)))</f>
        <v/>
      </c>
      <c r="BV54" s="187" t="str">
        <f ca="1">+IF(OFFSET('Water Data'!$E$27,0,10*ROW('Water Data'!E48))="","",OFFSET('Water Data'!$E$27,0,10*ROW('Water Data'!E48)))</f>
        <v/>
      </c>
      <c r="BW54" s="187" t="str">
        <f ca="1">+IF(OFFSET('Water Data'!$E$28,0,10*ROW('Water Data'!E48))="","",OFFSET('Water Data'!$E$28,0,10*ROW('Water Data'!E48)))</f>
        <v/>
      </c>
      <c r="BX54" s="187" t="str">
        <f ca="1">+IF(OFFSET('Water Data'!$E$29,0,10*ROW('Water Data'!E48))="","",OFFSET('Water Data'!$E$29,0,10*ROW('Water Data'!E48)))</f>
        <v/>
      </c>
      <c r="BY54" s="187" t="str">
        <f ca="1">+IF(OFFSET('Water Data'!$F$27,0,10*ROW('Water Data'!F48))="","",OFFSET('Water Data'!$F$27,0,10*ROW('Water Data'!F48)))</f>
        <v/>
      </c>
      <c r="BZ54" s="187" t="str">
        <f ca="1">+IF(OFFSET('Water Data'!$F$28,0,10*ROW('Water Data'!F48))="","",OFFSET('Water Data'!$F$28,0,10*ROW('Water Data'!F48)))</f>
        <v/>
      </c>
      <c r="CA54" s="187" t="str">
        <f ca="1">+IF(OFFSET('Water Data'!$F$29,0,10*ROW('Water Data'!F48))="","",OFFSET('Water Data'!$F$29,0,10*ROW('Water Data'!F48)))</f>
        <v/>
      </c>
      <c r="CB54" s="187" t="str">
        <f ca="1">+IF(OFFSET('Water Data'!$G$27,0,10*ROW('Water Data'!G48))="","",OFFSET('Water Data'!$G$27,0,10*ROW('Water Data'!G48)))</f>
        <v/>
      </c>
      <c r="CC54" s="187" t="str">
        <f ca="1">+IF(OFFSET('Water Data'!$G$28,0,10*ROW('Water Data'!G48))="","",OFFSET('Water Data'!$G$28,0,10*ROW('Water Data'!G48)))</f>
        <v/>
      </c>
      <c r="CD54" s="187" t="str">
        <f ca="1">+IF(OFFSET('Water Data'!$G$29,0,10*ROW('Water Data'!G48))="","",OFFSET('Water Data'!$G$29,0,10*ROW('Water Data'!G48)))</f>
        <v/>
      </c>
      <c r="CE54" s="187" t="str">
        <f ca="1">+IF(OFFSET('Water Data'!$H$27,0,10*ROW('Water Data'!H48))="","",OFFSET('Water Data'!$H$27,0,10*ROW('Water Data'!H48)))</f>
        <v/>
      </c>
      <c r="CF54" s="187" t="str">
        <f ca="1">+IF(OFFSET('Water Data'!$H$28,0,10*ROW('Water Data'!H48))="","",OFFSET('Water Data'!$H$28,0,10*ROW('Water Data'!H48)))</f>
        <v/>
      </c>
      <c r="CG54" s="187" t="str">
        <f ca="1">+IF(OFFSET('Water Data'!$H$29,0,10*ROW('Water Data'!H48))="","",OFFSET('Water Data'!$H$29,0,10*ROW('Water Data'!H48)))</f>
        <v/>
      </c>
      <c r="CH54" s="187" t="str">
        <f ca="1">+IF(OFFSET('Water Data'!$I$27,0,10*ROW('Water Data'!I48))="","",OFFSET('Water Data'!$I$27,0,10*ROW('Water Data'!I48)))</f>
        <v/>
      </c>
      <c r="CI54" s="187" t="str">
        <f ca="1">+IF(OFFSET('Water Data'!$I$28,0,10*ROW('Water Data'!I48))="","",OFFSET('Water Data'!$I$28,0,10*ROW('Water Data'!I48)))</f>
        <v/>
      </c>
      <c r="CJ54" s="187" t="str">
        <f ca="1">+IF(OFFSET('Water Data'!$I$29,0,10*ROW('Water Data'!I48))="","",OFFSET('Water Data'!$I$29,0,10*ROW('Water Data'!I48)))</f>
        <v/>
      </c>
      <c r="CK54" s="187" t="str">
        <f ca="1">+IF(OFFSET('Sanitation Data'!$D$28,0,10*ROW('Sanitation Data'!D48))="","",OFFSET('Sanitation Data'!$D$28,0,10*ROW('Sanitation Data'!D48)))</f>
        <v/>
      </c>
      <c r="CL54" s="187" t="str">
        <f ca="1">+IF(OFFSET('Sanitation Data'!$D$29,0,10*ROW('Sanitation Data'!D48))="","",OFFSET('Sanitation Data'!$D$29,0,10*ROW('Sanitation Data'!D48)))</f>
        <v/>
      </c>
      <c r="CM54" s="187" t="str">
        <f ca="1">+IF(OFFSET('Sanitation Data'!$D$30,0,10*ROW('Sanitation Data'!D48))="","",OFFSET('Sanitation Data'!$D$30,0,10*ROW('Sanitation Data'!D48)))</f>
        <v/>
      </c>
      <c r="CN54" s="187" t="str">
        <f ca="1">+IF(OFFSET('Sanitation Data'!$D$31,0,10*ROW('Sanitation Data'!D48))="","",OFFSET('Sanitation Data'!$D$31,0,10*ROW('Sanitation Data'!D48)))</f>
        <v/>
      </c>
      <c r="CO54" s="187" t="str">
        <f ca="1">+IF(OFFSET('Sanitation Data'!$D$32,0,10*ROW('Sanitation Data'!D48))="","",OFFSET('Sanitation Data'!$D$32,0,10*ROW('Sanitation Data'!D48)))</f>
        <v/>
      </c>
      <c r="CP54" s="187" t="str">
        <f ca="1">+IF(OFFSET('Sanitation Data'!$E$28,0,10*ROW('Sanitation Data'!E48))="","",OFFSET('Sanitation Data'!$E$28,0,10*ROW('Sanitation Data'!E48)))</f>
        <v/>
      </c>
      <c r="CQ54" s="187" t="str">
        <f ca="1">+IF(OFFSET('Sanitation Data'!$E$29,0,10*ROW('Sanitation Data'!E48))="","",OFFSET('Sanitation Data'!$E$29,0,10*ROW('Sanitation Data'!E48)))</f>
        <v/>
      </c>
      <c r="CR54" s="187" t="str">
        <f ca="1">+IF(OFFSET('Sanitation Data'!$E$30,0,10*ROW('Sanitation Data'!E48))="","",OFFSET('Sanitation Data'!$E$30,0,10*ROW('Sanitation Data'!E48)))</f>
        <v/>
      </c>
      <c r="CS54" s="187" t="str">
        <f ca="1">+IF(OFFSET('Sanitation Data'!$E$31,0,10*ROW('Sanitation Data'!E48))="","",OFFSET('Sanitation Data'!$E$31,0,10*ROW('Sanitation Data'!E48)))</f>
        <v/>
      </c>
      <c r="CT54" s="187" t="str">
        <f ca="1">+IF(OFFSET('Sanitation Data'!$E$32,0,10*ROW('Sanitation Data'!E48))="","",OFFSET('Sanitation Data'!$E$32,0,10*ROW('Sanitation Data'!E48)))</f>
        <v/>
      </c>
      <c r="CU54" s="187" t="str">
        <f ca="1">+IF(OFFSET('Sanitation Data'!$F$28,0,10*ROW('Sanitation Data'!F48))="","",OFFSET('Sanitation Data'!$F$28,0,10*ROW('Sanitation Data'!F48)))</f>
        <v/>
      </c>
      <c r="CV54" s="187" t="str">
        <f ca="1">+IF(OFFSET('Sanitation Data'!$F$29,0,10*ROW('Sanitation Data'!F48))="","",OFFSET('Sanitation Data'!$F$29,0,10*ROW('Sanitation Data'!F48)))</f>
        <v/>
      </c>
      <c r="CW54" s="187" t="str">
        <f ca="1">+IF(OFFSET('Sanitation Data'!$F$30,0,10*ROW('Sanitation Data'!F48))="","",OFFSET('Sanitation Data'!$F$30,0,10*ROW('Sanitation Data'!F48)))</f>
        <v/>
      </c>
      <c r="CX54" s="187" t="str">
        <f ca="1">+IF(OFFSET('Sanitation Data'!$F$31,0,10*ROW('Sanitation Data'!F48))="","",OFFSET('Sanitation Data'!$F$31,0,10*ROW('Sanitation Data'!F48)))</f>
        <v/>
      </c>
      <c r="CY54" s="187" t="str">
        <f ca="1">+IF(OFFSET('Sanitation Data'!$F$32,0,10*ROW('Sanitation Data'!F48))="","",OFFSET('Sanitation Data'!$F$32,0,10*ROW('Sanitation Data'!F48)))</f>
        <v/>
      </c>
      <c r="CZ54" s="187" t="str">
        <f ca="1">+IF(OFFSET('Sanitation Data'!$G$28,0,10*ROW('Sanitation Data'!G48))="","",OFFSET('Sanitation Data'!$G$28,0,10*ROW('Sanitation Data'!G48)))</f>
        <v/>
      </c>
      <c r="DA54" s="187" t="str">
        <f ca="1">+IF(OFFSET('Sanitation Data'!$G$29,0,10*ROW('Sanitation Data'!G48))="","",OFFSET('Sanitation Data'!$G$29,0,10*ROW('Sanitation Data'!G48)))</f>
        <v/>
      </c>
      <c r="DB54" s="187" t="str">
        <f ca="1">+IF(OFFSET('Sanitation Data'!$G$30,0,10*ROW('Sanitation Data'!G48))="","",OFFSET('Sanitation Data'!$G$30,0,10*ROW('Sanitation Data'!G48)))</f>
        <v/>
      </c>
      <c r="DC54" s="187" t="str">
        <f ca="1">+IF(OFFSET('Sanitation Data'!$G$31,0,10*ROW('Sanitation Data'!G48))="","",OFFSET('Sanitation Data'!$G$31,0,10*ROW('Sanitation Data'!G48)))</f>
        <v/>
      </c>
      <c r="DD54" s="187" t="str">
        <f ca="1">+IF(OFFSET('Sanitation Data'!$G$32,0,10*ROW('Sanitation Data'!G48))="","",OFFSET('Sanitation Data'!$G$32,0,10*ROW('Sanitation Data'!G48)))</f>
        <v/>
      </c>
      <c r="DE54" s="187" t="str">
        <f ca="1">+IF(OFFSET('Sanitation Data'!$H$28,0,10*ROW('Sanitation Data'!H48))="","",OFFSET('Sanitation Data'!$H$28,0,10*ROW('Sanitation Data'!H48)))</f>
        <v/>
      </c>
      <c r="DF54" s="187" t="str">
        <f ca="1">+IF(OFFSET('Sanitation Data'!$H$29,0,10*ROW('Sanitation Data'!H48))="","",OFFSET('Sanitation Data'!$H$29,0,10*ROW('Sanitation Data'!H48)))</f>
        <v/>
      </c>
      <c r="DG54" s="187" t="str">
        <f ca="1">+IF(OFFSET('Sanitation Data'!$H$30,0,10*ROW('Sanitation Data'!H48))="","",OFFSET('Sanitation Data'!$H$30,0,10*ROW('Sanitation Data'!H48)))</f>
        <v/>
      </c>
      <c r="DH54" s="187" t="str">
        <f ca="1">+IF(OFFSET('Sanitation Data'!$H$31,0,10*ROW('Sanitation Data'!H48))="","",OFFSET('Sanitation Data'!$H$31,0,10*ROW('Sanitation Data'!H48)))</f>
        <v/>
      </c>
      <c r="DI54" s="187" t="str">
        <f ca="1">+IF(OFFSET('Sanitation Data'!$H$32,0,10*ROW('Sanitation Data'!H48))="","",OFFSET('Sanitation Data'!$H$32,0,10*ROW('Sanitation Data'!H48)))</f>
        <v/>
      </c>
      <c r="DJ54" s="187" t="str">
        <f ca="1">+IF(OFFSET('Sanitation Data'!$I$28,0,10*ROW('Sanitation Data'!I48))="","",OFFSET('Sanitation Data'!$I$28,0,10*ROW('Sanitation Data'!I48)))</f>
        <v/>
      </c>
      <c r="DK54" s="187" t="str">
        <f ca="1">+IF(OFFSET('Sanitation Data'!$I$29,0,10*ROW('Sanitation Data'!I48))="","",OFFSET('Sanitation Data'!$I$29,0,10*ROW('Sanitation Data'!I48)))</f>
        <v/>
      </c>
      <c r="DL54" s="187" t="str">
        <f ca="1">+IF(OFFSET('Sanitation Data'!$I$30,0,10*ROW('Sanitation Data'!I48))="","",OFFSET('Sanitation Data'!$I$30,0,10*ROW('Sanitation Data'!I48)))</f>
        <v/>
      </c>
      <c r="DM54" s="187" t="str">
        <f ca="1">+IF(OFFSET('Sanitation Data'!$I$31,0,10*ROW('Sanitation Data'!I48))="","",OFFSET('Sanitation Data'!$I$31,0,10*ROW('Sanitation Data'!I48)))</f>
        <v/>
      </c>
      <c r="DN54" s="187" t="str">
        <f ca="1">+IF(OFFSET('Sanitation Data'!$I$32,0,10*ROW('Sanitation Data'!I48))="","",OFFSET('Sanitation Data'!$I$32,0,10*ROW('Sanitation Data'!I48)))</f>
        <v/>
      </c>
      <c r="DO54" s="187" t="str">
        <f ca="1">+IF(OFFSET('Hygiene Data'!$D$11,0,10*ROW('Hygiene Data'!D48))="","",OFFSET('Hygiene Data'!$D$11,0,10*ROW('Hygiene Data'!D48)))</f>
        <v/>
      </c>
      <c r="DP54" s="187" t="str">
        <f ca="1">+IF(OFFSET('Hygiene Data'!$D$12,0,10*ROW('Hygiene Data'!D48))="","",OFFSET('Hygiene Data'!$D$12,0,10*ROW('Hygiene Data'!D48)))</f>
        <v/>
      </c>
      <c r="DQ54" s="187" t="str">
        <f ca="1">+IF(OFFSET('Hygiene Data'!$D$13,0,10*ROW('Hygiene Data'!D48))="","",OFFSET('Hygiene Data'!$D$13,0,10*ROW('Hygiene Data'!D48)))</f>
        <v/>
      </c>
      <c r="DR54" s="187" t="str">
        <f ca="1">+IF(OFFSET('Hygiene Data'!$E$11,0,10*ROW('Hygiene Data'!E48))="","",OFFSET('Hygiene Data'!$E$11,0,10*ROW('Hygiene Data'!E48)))</f>
        <v/>
      </c>
      <c r="DS54" s="187" t="str">
        <f ca="1">+IF(OFFSET('Hygiene Data'!$E$12,0,10*ROW('Hygiene Data'!E48))="","",OFFSET('Hygiene Data'!$E$12,0,10*ROW('Hygiene Data'!E48)))</f>
        <v/>
      </c>
      <c r="DT54" s="187" t="str">
        <f ca="1">+IF(OFFSET('Hygiene Data'!$E$13,0,10*ROW('Hygiene Data'!E48))="","",OFFSET('Hygiene Data'!$E$13,0,10*ROW('Hygiene Data'!E48)))</f>
        <v/>
      </c>
      <c r="DU54" s="187" t="str">
        <f ca="1">+IF(OFFSET('Hygiene Data'!$F$11,0,10*ROW('Hygiene Data'!F48))="","",OFFSET('Hygiene Data'!$F$11,0,10*ROW('Hygiene Data'!F48)))</f>
        <v/>
      </c>
      <c r="DV54" s="187" t="str">
        <f ca="1">+IF(OFFSET('Hygiene Data'!$F$12,0,10*ROW('Hygiene Data'!F48))="","",OFFSET('Hygiene Data'!$F$12,0,10*ROW('Hygiene Data'!F48)))</f>
        <v/>
      </c>
      <c r="DW54" s="187" t="str">
        <f ca="1">+IF(OFFSET('Hygiene Data'!$F$13,0,10*ROW('Hygiene Data'!F48))="","",OFFSET('Hygiene Data'!$F$13,0,10*ROW('Hygiene Data'!F48)))</f>
        <v/>
      </c>
      <c r="DX54" s="187" t="str">
        <f ca="1">+IF(OFFSET('Hygiene Data'!$G$11,0,10*ROW('Hygiene Data'!G48))="","",OFFSET('Hygiene Data'!$G$11,0,10*ROW('Hygiene Data'!G48)))</f>
        <v/>
      </c>
      <c r="DY54" s="187" t="str">
        <f ca="1">+IF(OFFSET('Hygiene Data'!$G$12,0,10*ROW('Hygiene Data'!G48))="","",OFFSET('Hygiene Data'!$G$12,0,10*ROW('Hygiene Data'!G48)))</f>
        <v/>
      </c>
      <c r="DZ54" s="187" t="str">
        <f ca="1">+IF(OFFSET('Hygiene Data'!$G$13,0,10*ROW('Hygiene Data'!G48))="","",OFFSET('Hygiene Data'!$G$13,0,10*ROW('Hygiene Data'!G48)))</f>
        <v/>
      </c>
      <c r="EA54" s="187" t="str">
        <f ca="1">+IF(OFFSET('Hygiene Data'!$H$11,0,10*ROW('Hygiene Data'!H48))="","",OFFSET('Hygiene Data'!$H$11,0,10*ROW('Hygiene Data'!H48)))</f>
        <v/>
      </c>
      <c r="EB54" s="187" t="str">
        <f ca="1">+IF(OFFSET('Hygiene Data'!$H$12,0,10*ROW('Hygiene Data'!H48))="","",OFFSET('Hygiene Data'!$H$12,0,10*ROW('Hygiene Data'!H48)))</f>
        <v/>
      </c>
      <c r="EC54" s="187" t="str">
        <f ca="1">+IF(OFFSET('Hygiene Data'!$H$13,0,10*ROW('Hygiene Data'!H48))="","",OFFSET('Hygiene Data'!$H$13,0,10*ROW('Hygiene Data'!H48)))</f>
        <v/>
      </c>
      <c r="ED54" s="187" t="str">
        <f ca="1">+IF(OFFSET('Hygiene Data'!$I$11,0,10*ROW('Hygiene Data'!I48))="","",OFFSET('Hygiene Data'!$I$11,0,10*ROW('Hygiene Data'!I48)))</f>
        <v/>
      </c>
      <c r="EE54" s="187" t="str">
        <f ca="1">+IF(OFFSET('Hygiene Data'!$I$12,0,10*ROW('Hygiene Data'!I48))="","",OFFSET('Hygiene Data'!$I$12,0,10*ROW('Hygiene Data'!I48)))</f>
        <v/>
      </c>
      <c r="EF54" s="187" t="str">
        <f ca="1">+IF(OFFSET('Hygiene Data'!$I$13,0,10*ROW('Hygiene Data'!I48))="","",OFFSET('Hygiene Data'!$I$13,0,10*ROW('Hygiene Data'!I48)))</f>
        <v/>
      </c>
    </row>
    <row r="55" spans="1:136" x14ac:dyDescent="0.2">
      <c r="A55" s="270" t="str">
        <f ca="1">+IF(OFFSET('Water Data'!$B$2,0,10*ROW('Water Data'!E49))="","",OFFSET('Water Data'!$B$2,0,10*ROW('Water Data'!E49)))</f>
        <v/>
      </c>
      <c r="B55" s="270" t="str">
        <f ca="1">IF(OFFSET('Water Data'!$C$2,0,10*ROW('Water Data'!F49))="","",IF(OFFSET('Water Data'!$C$2,0,10*ROW('Water Data'!F49))="Census",Key!$I$111,IF(OFFSET('Water Data'!$C$2,0,10*ROW('Water Data'!F49))="Survey with microdata",Key!$I$113,IF(OFFSET('Water Data'!$C$2,0,10*ROW('Water Data'!F49))="Survey",Key!$I$110,IF(OFFSET('Water Data'!$C$2,0,10*ROW('Water Data'!F49))="Admin",Key!$I$114,IF(OFFSET('Water Data'!$C$2,0,10*ROW('Water Data'!F49))="Other",Key!$I$112,IF(OFFSET('Water Data'!$C$2,0,10*ROW('Water Data'!F49))="EMIS",Key!$I$109)))))))</f>
        <v/>
      </c>
      <c r="C55" s="297" t="str">
        <f t="shared" ca="1" si="0"/>
        <v/>
      </c>
      <c r="D55" s="298" t="e">
        <f ca="1">+IF(AND(ISTEXT(OFFSET('Water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298" t="e">
        <f ca="1">+IF(AND(ISTEXT(OFFSET('Water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298" t="e">
        <f ca="1">+IF(AND(ISTEXT(OFFSET('Water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298" t="e">
        <f ca="1">+IF(AND(ISTEXT(OFFSET('Water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298" t="e">
        <f ca="1">+IF(AND(ISTEXT(OFFSET('Water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298" t="e">
        <f ca="1">+IF(AND(ISTEXT(OFFSET('Water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298" t="e">
        <f ca="1">+IF(AND(ISTEXT(OFFSET('Water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298" t="e">
        <f ca="1">+IF(AND(ISTEXT(OFFSET('Water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298" t="e">
        <f ca="1">+IF(AND(ISTEXT(OFFSET('Water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298" t="e">
        <f ca="1">+IF(AND(ISTEXT(OFFSET('Water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298" t="e">
        <f ca="1">+IF(AND(ISTEXT(OFFSET('Water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298" t="e">
        <f ca="1">+IF(AND(ISTEXT(OFFSET('Water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298" t="e">
        <f ca="1">+IF(AND(ISTEXT(OFFSET('Water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298" t="e">
        <f ca="1">+IF(AND(ISTEXT(OFFSET('Water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298" t="e">
        <f ca="1">+IF(AND(ISTEXT(OFFSET('Water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298" t="e">
        <f ca="1">+IF(AND(ISTEXT(OFFSET('Water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298" t="e">
        <f ca="1">+IF(AND(ISTEXT(OFFSET('Water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298" t="e">
        <f ca="1">+IF(AND(ISTEXT(OFFSET('Water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299" t="e">
        <f ca="1">+IF(AND(ISTEXT(OFFSET('Sanitation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299" t="e">
        <f ca="1">+IF(AND(ISTEXT(OFFSET('Sanitation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299" t="e">
        <f ca="1">+IF(AND(ISTEXT(OFFSET('Sanitation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299" t="e">
        <f ca="1">+IF(AND(ISTEXT(OFFSET('Sanitation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299" t="e">
        <f ca="1">+IF(AND(ISTEXT(OFFSET('Sanitation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299" t="e">
        <f ca="1">+IF(AND(ISTEXT(OFFSET('Sanitation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299" t="e">
        <f ca="1">+IF(AND(ISTEXT(OFFSET('Sanitation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299" t="e">
        <f ca="1">+IF(AND(ISTEXT(OFFSET('Sanitation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299" t="e">
        <f ca="1">+IF(AND(ISTEXT(OFFSET('Sanitation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299" t="e">
        <f ca="1">+IF(AND(ISTEXT(OFFSET('Sanitation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299" t="e">
        <f ca="1">+IF(AND(ISTEXT(OFFSET('Sanitation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299" t="e">
        <f ca="1">+IF(AND(ISTEXT(OFFSET('Sanitation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299" t="e">
        <f ca="1">+IF(AND(ISTEXT(OFFSET('Sanitation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299" t="e">
        <f ca="1">+IF(AND(ISTEXT(OFFSET('Sanitation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299" t="e">
        <f ca="1">+IF(AND(ISTEXT(OFFSET('Sanitation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299" t="e">
        <f ca="1">+IF(AND(ISTEXT(OFFSET('Sanitation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299" t="e">
        <f ca="1">+IF(AND(ISTEXT(OFFSET('Sanitation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299" t="e">
        <f ca="1">+IF(AND(ISTEXT(OFFSET('Sanitation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299" t="e">
        <f ca="1">+IF(AND(ISTEXT(OFFSET('Sanitation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299" t="e">
        <f ca="1">+IF(AND(ISTEXT(OFFSET('Sanitation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299" t="e">
        <f ca="1">+IF(AND(ISTEXT(OFFSET('Sanitation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299" t="e">
        <f ca="1">+IF(AND(ISTEXT(OFFSET('Sanitation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299" t="e">
        <f ca="1">+IF(AND(ISTEXT(OFFSET('Sanitation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299" t="e">
        <f ca="1">+IF(AND(ISTEXT(OFFSET('Sanitation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299" t="e">
        <f ca="1">+IF(AND(ISTEXT(OFFSET('Sanitation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299" t="e">
        <f ca="1">+IF(AND(ISTEXT(OFFSET('Sanitation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299" t="e">
        <f ca="1">+IF(AND(ISTEXT(OFFSET('Sanitation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299" t="e">
        <f ca="1">+IF(AND(ISTEXT(OFFSET('Sanitation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299" t="e">
        <f ca="1">+IF(AND(ISTEXT(OFFSET('Sanitation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299" t="e">
        <f ca="1">+IF(AND(ISTEXT(OFFSET('Sanitation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300" t="e">
        <f ca="1">+IF(AND(ISTEXT(OFFSET('Hygiene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368" t="e">
        <f ca="1">+IF(AND(ISTEXT(OFFSET('Hygiene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300" t="e">
        <f ca="1">+IF(AND(ISTEXT(OFFSET('Hygiene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300" t="e">
        <f ca="1">+IF(AND(ISTEXT(OFFSET('Hygiene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300" t="e">
        <f ca="1">+IF(AND(ISTEXT(OFFSET('Hygiene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300" t="e">
        <f ca="1">+IF(AND(ISTEXT(OFFSET('Hygiene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300" t="e">
        <f ca="1">+IF(AND(ISTEXT(OFFSET('Hygiene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300" t="e">
        <f ca="1">+IF(AND(ISTEXT(OFFSET('Hygiene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300" t="e">
        <f ca="1">+IF(AND(ISTEXT(OFFSET('Hygiene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300" t="e">
        <f ca="1">+IF(AND(ISTEXT(OFFSET('Hygiene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300" t="e">
        <f ca="1">+IF(AND(ISTEXT(OFFSET('Hygiene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300" t="e">
        <f ca="1">+IF(AND(ISTEXT(OFFSET('Hygiene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300" t="e">
        <f ca="1">+IF(AND(ISTEXT(OFFSET('Hygiene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300" t="e">
        <f ca="1">+IF(AND(ISTEXT(OFFSET('Hygiene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300" t="e">
        <f ca="1">+IF(AND(ISTEXT(OFFSET('Hygiene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300" t="e">
        <f ca="1">+IF(AND(ISTEXT(OFFSET('Hygiene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300" t="e">
        <f ca="1">+IF(AND(ISTEXT(OFFSET('Hygiene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300" t="e">
        <f ca="1">+IF(AND(ISTEXT(OFFSET('Hygiene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S55" s="187" t="str">
        <f ca="1">+IF(OFFSET('Water Data'!$D$27,0,10*ROW('Water Data'!D49))="","",OFFSET('Water Data'!$D$27,0,10*ROW('Water Data'!D49)))</f>
        <v/>
      </c>
      <c r="BT55" s="187" t="str">
        <f ca="1">+IF(OFFSET('Water Data'!$D$28,0,10*ROW('Water Data'!D49))="","",OFFSET('Water Data'!$D$28,0,10*ROW('Water Data'!D49)))</f>
        <v/>
      </c>
      <c r="BU55" s="187" t="str">
        <f ca="1">+IF(OFFSET('Water Data'!$D$29,0,10*ROW('Water Data'!D49))="","",OFFSET('Water Data'!$D$29,0,10*ROW('Water Data'!D49)))</f>
        <v/>
      </c>
      <c r="BV55" s="187" t="str">
        <f ca="1">+IF(OFFSET('Water Data'!$E$27,0,10*ROW('Water Data'!E49))="","",OFFSET('Water Data'!$E$27,0,10*ROW('Water Data'!E49)))</f>
        <v/>
      </c>
      <c r="BW55" s="187" t="str">
        <f ca="1">+IF(OFFSET('Water Data'!$E$28,0,10*ROW('Water Data'!E49))="","",OFFSET('Water Data'!$E$28,0,10*ROW('Water Data'!E49)))</f>
        <v/>
      </c>
      <c r="BX55" s="187" t="str">
        <f ca="1">+IF(OFFSET('Water Data'!$E$29,0,10*ROW('Water Data'!E49))="","",OFFSET('Water Data'!$E$29,0,10*ROW('Water Data'!E49)))</f>
        <v/>
      </c>
      <c r="BY55" s="187" t="str">
        <f ca="1">+IF(OFFSET('Water Data'!$F$27,0,10*ROW('Water Data'!F49))="","",OFFSET('Water Data'!$F$27,0,10*ROW('Water Data'!F49)))</f>
        <v/>
      </c>
      <c r="BZ55" s="187" t="str">
        <f ca="1">+IF(OFFSET('Water Data'!$F$28,0,10*ROW('Water Data'!F49))="","",OFFSET('Water Data'!$F$28,0,10*ROW('Water Data'!F49)))</f>
        <v/>
      </c>
      <c r="CA55" s="187" t="str">
        <f ca="1">+IF(OFFSET('Water Data'!$F$29,0,10*ROW('Water Data'!F49))="","",OFFSET('Water Data'!$F$29,0,10*ROW('Water Data'!F49)))</f>
        <v/>
      </c>
      <c r="CB55" s="187" t="str">
        <f ca="1">+IF(OFFSET('Water Data'!$G$27,0,10*ROW('Water Data'!G49))="","",OFFSET('Water Data'!$G$27,0,10*ROW('Water Data'!G49)))</f>
        <v/>
      </c>
      <c r="CC55" s="187" t="str">
        <f ca="1">+IF(OFFSET('Water Data'!$G$28,0,10*ROW('Water Data'!G49))="","",OFFSET('Water Data'!$G$28,0,10*ROW('Water Data'!G49)))</f>
        <v/>
      </c>
      <c r="CD55" s="187" t="str">
        <f ca="1">+IF(OFFSET('Water Data'!$G$29,0,10*ROW('Water Data'!G49))="","",OFFSET('Water Data'!$G$29,0,10*ROW('Water Data'!G49)))</f>
        <v/>
      </c>
      <c r="CE55" s="187" t="str">
        <f ca="1">+IF(OFFSET('Water Data'!$H$27,0,10*ROW('Water Data'!H49))="","",OFFSET('Water Data'!$H$27,0,10*ROW('Water Data'!H49)))</f>
        <v/>
      </c>
      <c r="CF55" s="187" t="str">
        <f ca="1">+IF(OFFSET('Water Data'!$H$28,0,10*ROW('Water Data'!H49))="","",OFFSET('Water Data'!$H$28,0,10*ROW('Water Data'!H49)))</f>
        <v/>
      </c>
      <c r="CG55" s="187" t="str">
        <f ca="1">+IF(OFFSET('Water Data'!$H$29,0,10*ROW('Water Data'!H49))="","",OFFSET('Water Data'!$H$29,0,10*ROW('Water Data'!H49)))</f>
        <v/>
      </c>
      <c r="CH55" s="187" t="str">
        <f ca="1">+IF(OFFSET('Water Data'!$I$27,0,10*ROW('Water Data'!I49))="","",OFFSET('Water Data'!$I$27,0,10*ROW('Water Data'!I49)))</f>
        <v/>
      </c>
      <c r="CI55" s="187" t="str">
        <f ca="1">+IF(OFFSET('Water Data'!$I$28,0,10*ROW('Water Data'!I49))="","",OFFSET('Water Data'!$I$28,0,10*ROW('Water Data'!I49)))</f>
        <v/>
      </c>
      <c r="CJ55" s="187" t="str">
        <f ca="1">+IF(OFFSET('Water Data'!$I$29,0,10*ROW('Water Data'!I49))="","",OFFSET('Water Data'!$I$29,0,10*ROW('Water Data'!I49)))</f>
        <v/>
      </c>
      <c r="CK55" s="187" t="str">
        <f ca="1">+IF(OFFSET('Sanitation Data'!$D$28,0,10*ROW('Sanitation Data'!D49))="","",OFFSET('Sanitation Data'!$D$28,0,10*ROW('Sanitation Data'!D49)))</f>
        <v/>
      </c>
      <c r="CL55" s="187" t="str">
        <f ca="1">+IF(OFFSET('Sanitation Data'!$D$29,0,10*ROW('Sanitation Data'!D49))="","",OFFSET('Sanitation Data'!$D$29,0,10*ROW('Sanitation Data'!D49)))</f>
        <v/>
      </c>
      <c r="CM55" s="187" t="str">
        <f ca="1">+IF(OFFSET('Sanitation Data'!$D$30,0,10*ROW('Sanitation Data'!D49))="","",OFFSET('Sanitation Data'!$D$30,0,10*ROW('Sanitation Data'!D49)))</f>
        <v/>
      </c>
      <c r="CN55" s="187" t="str">
        <f ca="1">+IF(OFFSET('Sanitation Data'!$D$31,0,10*ROW('Sanitation Data'!D49))="","",OFFSET('Sanitation Data'!$D$31,0,10*ROW('Sanitation Data'!D49)))</f>
        <v/>
      </c>
      <c r="CO55" s="187" t="str">
        <f ca="1">+IF(OFFSET('Sanitation Data'!$D$32,0,10*ROW('Sanitation Data'!D49))="","",OFFSET('Sanitation Data'!$D$32,0,10*ROW('Sanitation Data'!D49)))</f>
        <v/>
      </c>
      <c r="CP55" s="187" t="str">
        <f ca="1">+IF(OFFSET('Sanitation Data'!$E$28,0,10*ROW('Sanitation Data'!E49))="","",OFFSET('Sanitation Data'!$E$28,0,10*ROW('Sanitation Data'!E49)))</f>
        <v/>
      </c>
      <c r="CQ55" s="187" t="str">
        <f ca="1">+IF(OFFSET('Sanitation Data'!$E$29,0,10*ROW('Sanitation Data'!E49))="","",OFFSET('Sanitation Data'!$E$29,0,10*ROW('Sanitation Data'!E49)))</f>
        <v/>
      </c>
      <c r="CR55" s="187" t="str">
        <f ca="1">+IF(OFFSET('Sanitation Data'!$E$30,0,10*ROW('Sanitation Data'!E49))="","",OFFSET('Sanitation Data'!$E$30,0,10*ROW('Sanitation Data'!E49)))</f>
        <v/>
      </c>
      <c r="CS55" s="187" t="str">
        <f ca="1">+IF(OFFSET('Sanitation Data'!$E$31,0,10*ROW('Sanitation Data'!E49))="","",OFFSET('Sanitation Data'!$E$31,0,10*ROW('Sanitation Data'!E49)))</f>
        <v/>
      </c>
      <c r="CT55" s="187" t="str">
        <f ca="1">+IF(OFFSET('Sanitation Data'!$E$32,0,10*ROW('Sanitation Data'!E49))="","",OFFSET('Sanitation Data'!$E$32,0,10*ROW('Sanitation Data'!E49)))</f>
        <v/>
      </c>
      <c r="CU55" s="187" t="str">
        <f ca="1">+IF(OFFSET('Sanitation Data'!$F$28,0,10*ROW('Sanitation Data'!F49))="","",OFFSET('Sanitation Data'!$F$28,0,10*ROW('Sanitation Data'!F49)))</f>
        <v/>
      </c>
      <c r="CV55" s="187" t="str">
        <f ca="1">+IF(OFFSET('Sanitation Data'!$F$29,0,10*ROW('Sanitation Data'!F49))="","",OFFSET('Sanitation Data'!$F$29,0,10*ROW('Sanitation Data'!F49)))</f>
        <v/>
      </c>
      <c r="CW55" s="187" t="str">
        <f ca="1">+IF(OFFSET('Sanitation Data'!$F$30,0,10*ROW('Sanitation Data'!F49))="","",OFFSET('Sanitation Data'!$F$30,0,10*ROW('Sanitation Data'!F49)))</f>
        <v/>
      </c>
      <c r="CX55" s="187" t="str">
        <f ca="1">+IF(OFFSET('Sanitation Data'!$F$31,0,10*ROW('Sanitation Data'!F49))="","",OFFSET('Sanitation Data'!$F$31,0,10*ROW('Sanitation Data'!F49)))</f>
        <v/>
      </c>
      <c r="CY55" s="187" t="str">
        <f ca="1">+IF(OFFSET('Sanitation Data'!$F$32,0,10*ROW('Sanitation Data'!F49))="","",OFFSET('Sanitation Data'!$F$32,0,10*ROW('Sanitation Data'!F49)))</f>
        <v/>
      </c>
      <c r="CZ55" s="187" t="str">
        <f ca="1">+IF(OFFSET('Sanitation Data'!$G$28,0,10*ROW('Sanitation Data'!G49))="","",OFFSET('Sanitation Data'!$G$28,0,10*ROW('Sanitation Data'!G49)))</f>
        <v/>
      </c>
      <c r="DA55" s="187" t="str">
        <f ca="1">+IF(OFFSET('Sanitation Data'!$G$29,0,10*ROW('Sanitation Data'!G49))="","",OFFSET('Sanitation Data'!$G$29,0,10*ROW('Sanitation Data'!G49)))</f>
        <v/>
      </c>
      <c r="DB55" s="187" t="str">
        <f ca="1">+IF(OFFSET('Sanitation Data'!$G$30,0,10*ROW('Sanitation Data'!G49))="","",OFFSET('Sanitation Data'!$G$30,0,10*ROW('Sanitation Data'!G49)))</f>
        <v/>
      </c>
      <c r="DC55" s="187" t="str">
        <f ca="1">+IF(OFFSET('Sanitation Data'!$G$31,0,10*ROW('Sanitation Data'!G49))="","",OFFSET('Sanitation Data'!$G$31,0,10*ROW('Sanitation Data'!G49)))</f>
        <v/>
      </c>
      <c r="DD55" s="187" t="str">
        <f ca="1">+IF(OFFSET('Sanitation Data'!$G$32,0,10*ROW('Sanitation Data'!G49))="","",OFFSET('Sanitation Data'!$G$32,0,10*ROW('Sanitation Data'!G49)))</f>
        <v/>
      </c>
      <c r="DE55" s="187" t="str">
        <f ca="1">+IF(OFFSET('Sanitation Data'!$H$28,0,10*ROW('Sanitation Data'!H49))="","",OFFSET('Sanitation Data'!$H$28,0,10*ROW('Sanitation Data'!H49)))</f>
        <v/>
      </c>
      <c r="DF55" s="187" t="str">
        <f ca="1">+IF(OFFSET('Sanitation Data'!$H$29,0,10*ROW('Sanitation Data'!H49))="","",OFFSET('Sanitation Data'!$H$29,0,10*ROW('Sanitation Data'!H49)))</f>
        <v/>
      </c>
      <c r="DG55" s="187" t="str">
        <f ca="1">+IF(OFFSET('Sanitation Data'!$H$30,0,10*ROW('Sanitation Data'!H49))="","",OFFSET('Sanitation Data'!$H$30,0,10*ROW('Sanitation Data'!H49)))</f>
        <v/>
      </c>
      <c r="DH55" s="187" t="str">
        <f ca="1">+IF(OFFSET('Sanitation Data'!$H$31,0,10*ROW('Sanitation Data'!H49))="","",OFFSET('Sanitation Data'!$H$31,0,10*ROW('Sanitation Data'!H49)))</f>
        <v/>
      </c>
      <c r="DI55" s="187" t="str">
        <f ca="1">+IF(OFFSET('Sanitation Data'!$H$32,0,10*ROW('Sanitation Data'!H49))="","",OFFSET('Sanitation Data'!$H$32,0,10*ROW('Sanitation Data'!H49)))</f>
        <v/>
      </c>
      <c r="DJ55" s="187" t="str">
        <f ca="1">+IF(OFFSET('Sanitation Data'!$I$28,0,10*ROW('Sanitation Data'!I49))="","",OFFSET('Sanitation Data'!$I$28,0,10*ROW('Sanitation Data'!I49)))</f>
        <v/>
      </c>
      <c r="DK55" s="187" t="str">
        <f ca="1">+IF(OFFSET('Sanitation Data'!$I$29,0,10*ROW('Sanitation Data'!I49))="","",OFFSET('Sanitation Data'!$I$29,0,10*ROW('Sanitation Data'!I49)))</f>
        <v/>
      </c>
      <c r="DL55" s="187" t="str">
        <f ca="1">+IF(OFFSET('Sanitation Data'!$I$30,0,10*ROW('Sanitation Data'!I49))="","",OFFSET('Sanitation Data'!$I$30,0,10*ROW('Sanitation Data'!I49)))</f>
        <v/>
      </c>
      <c r="DM55" s="187" t="str">
        <f ca="1">+IF(OFFSET('Sanitation Data'!$I$31,0,10*ROW('Sanitation Data'!I49))="","",OFFSET('Sanitation Data'!$I$31,0,10*ROW('Sanitation Data'!I49)))</f>
        <v/>
      </c>
      <c r="DN55" s="187" t="str">
        <f ca="1">+IF(OFFSET('Sanitation Data'!$I$32,0,10*ROW('Sanitation Data'!I49))="","",OFFSET('Sanitation Data'!$I$32,0,10*ROW('Sanitation Data'!I49)))</f>
        <v/>
      </c>
      <c r="DO55" s="187" t="str">
        <f ca="1">+IF(OFFSET('Hygiene Data'!$D$11,0,10*ROW('Hygiene Data'!D49))="","",OFFSET('Hygiene Data'!$D$11,0,10*ROW('Hygiene Data'!D49)))</f>
        <v/>
      </c>
      <c r="DP55" s="187" t="str">
        <f ca="1">+IF(OFFSET('Hygiene Data'!$D$12,0,10*ROW('Hygiene Data'!D49))="","",OFFSET('Hygiene Data'!$D$12,0,10*ROW('Hygiene Data'!D49)))</f>
        <v/>
      </c>
      <c r="DQ55" s="187" t="str">
        <f ca="1">+IF(OFFSET('Hygiene Data'!$D$13,0,10*ROW('Hygiene Data'!D49))="","",OFFSET('Hygiene Data'!$D$13,0,10*ROW('Hygiene Data'!D49)))</f>
        <v/>
      </c>
      <c r="DR55" s="187" t="str">
        <f ca="1">+IF(OFFSET('Hygiene Data'!$E$11,0,10*ROW('Hygiene Data'!E49))="","",OFFSET('Hygiene Data'!$E$11,0,10*ROW('Hygiene Data'!E49)))</f>
        <v/>
      </c>
      <c r="DS55" s="187" t="str">
        <f ca="1">+IF(OFFSET('Hygiene Data'!$E$12,0,10*ROW('Hygiene Data'!E49))="","",OFFSET('Hygiene Data'!$E$12,0,10*ROW('Hygiene Data'!E49)))</f>
        <v/>
      </c>
      <c r="DT55" s="187" t="str">
        <f ca="1">+IF(OFFSET('Hygiene Data'!$E$13,0,10*ROW('Hygiene Data'!E49))="","",OFFSET('Hygiene Data'!$E$13,0,10*ROW('Hygiene Data'!E49)))</f>
        <v/>
      </c>
      <c r="DU55" s="187" t="str">
        <f ca="1">+IF(OFFSET('Hygiene Data'!$F$11,0,10*ROW('Hygiene Data'!F49))="","",OFFSET('Hygiene Data'!$F$11,0,10*ROW('Hygiene Data'!F49)))</f>
        <v/>
      </c>
      <c r="DV55" s="187" t="str">
        <f ca="1">+IF(OFFSET('Hygiene Data'!$F$12,0,10*ROW('Hygiene Data'!F49))="","",OFFSET('Hygiene Data'!$F$12,0,10*ROW('Hygiene Data'!F49)))</f>
        <v/>
      </c>
      <c r="DW55" s="187" t="str">
        <f ca="1">+IF(OFFSET('Hygiene Data'!$F$13,0,10*ROW('Hygiene Data'!F49))="","",OFFSET('Hygiene Data'!$F$13,0,10*ROW('Hygiene Data'!F49)))</f>
        <v/>
      </c>
      <c r="DX55" s="187" t="str">
        <f ca="1">+IF(OFFSET('Hygiene Data'!$G$11,0,10*ROW('Hygiene Data'!G49))="","",OFFSET('Hygiene Data'!$G$11,0,10*ROW('Hygiene Data'!G49)))</f>
        <v/>
      </c>
      <c r="DY55" s="187" t="str">
        <f ca="1">+IF(OFFSET('Hygiene Data'!$G$12,0,10*ROW('Hygiene Data'!G49))="","",OFFSET('Hygiene Data'!$G$12,0,10*ROW('Hygiene Data'!G49)))</f>
        <v/>
      </c>
      <c r="DZ55" s="187" t="str">
        <f ca="1">+IF(OFFSET('Hygiene Data'!$G$13,0,10*ROW('Hygiene Data'!G49))="","",OFFSET('Hygiene Data'!$G$13,0,10*ROW('Hygiene Data'!G49)))</f>
        <v/>
      </c>
      <c r="EA55" s="187" t="str">
        <f ca="1">+IF(OFFSET('Hygiene Data'!$H$11,0,10*ROW('Hygiene Data'!H49))="","",OFFSET('Hygiene Data'!$H$11,0,10*ROW('Hygiene Data'!H49)))</f>
        <v/>
      </c>
      <c r="EB55" s="187" t="str">
        <f ca="1">+IF(OFFSET('Hygiene Data'!$H$12,0,10*ROW('Hygiene Data'!H49))="","",OFFSET('Hygiene Data'!$H$12,0,10*ROW('Hygiene Data'!H49)))</f>
        <v/>
      </c>
      <c r="EC55" s="187" t="str">
        <f ca="1">+IF(OFFSET('Hygiene Data'!$H$13,0,10*ROW('Hygiene Data'!H49))="","",OFFSET('Hygiene Data'!$H$13,0,10*ROW('Hygiene Data'!H49)))</f>
        <v/>
      </c>
      <c r="ED55" s="187" t="str">
        <f ca="1">+IF(OFFSET('Hygiene Data'!$I$11,0,10*ROW('Hygiene Data'!I49))="","",OFFSET('Hygiene Data'!$I$11,0,10*ROW('Hygiene Data'!I49)))</f>
        <v/>
      </c>
      <c r="EE55" s="187" t="str">
        <f ca="1">+IF(OFFSET('Hygiene Data'!$I$12,0,10*ROW('Hygiene Data'!I49))="","",OFFSET('Hygiene Data'!$I$12,0,10*ROW('Hygiene Data'!I49)))</f>
        <v/>
      </c>
      <c r="EF55" s="187" t="str">
        <f ca="1">+IF(OFFSET('Hygiene Data'!$I$13,0,10*ROW('Hygiene Data'!I49))="","",OFFSET('Hygiene Data'!$I$13,0,10*ROW('Hygiene Data'!I49)))</f>
        <v/>
      </c>
    </row>
    <row r="56" spans="1:136" x14ac:dyDescent="0.2">
      <c r="A56" s="270" t="str">
        <f ca="1">+IF(OFFSET('Water Data'!$B$2,0,10*ROW('Water Data'!E50))="","",OFFSET('Water Data'!$B$2,0,10*ROW('Water Data'!E50)))</f>
        <v/>
      </c>
      <c r="B56" s="270" t="str">
        <f ca="1">IF(OFFSET('Water Data'!$C$2,0,10*ROW('Water Data'!F50))="","",IF(OFFSET('Water Data'!$C$2,0,10*ROW('Water Data'!F50))="Census",Key!$I$111,IF(OFFSET('Water Data'!$C$2,0,10*ROW('Water Data'!F50))="Survey with microdata",Key!$I$113,IF(OFFSET('Water Data'!$C$2,0,10*ROW('Water Data'!F50))="Survey",Key!$I$110,IF(OFFSET('Water Data'!$C$2,0,10*ROW('Water Data'!F50))="Admin",Key!$I$114,IF(OFFSET('Water Data'!$C$2,0,10*ROW('Water Data'!F50))="Other",Key!$I$112,IF(OFFSET('Water Data'!$C$2,0,10*ROW('Water Data'!F50))="EMIS",Key!$I$109)))))))</f>
        <v/>
      </c>
      <c r="C56" s="297" t="str">
        <f t="shared" ca="1" si="0"/>
        <v/>
      </c>
      <c r="D56" s="298" t="e">
        <f ca="1">+IF(AND(ISTEXT(OFFSET('Water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298" t="e">
        <f ca="1">+IF(AND(ISTEXT(OFFSET('Water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298" t="e">
        <f ca="1">+IF(AND(ISTEXT(OFFSET('Water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298" t="e">
        <f ca="1">+IF(AND(ISTEXT(OFFSET('Water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298" t="e">
        <f ca="1">+IF(AND(ISTEXT(OFFSET('Water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298" t="e">
        <f ca="1">+IF(AND(ISTEXT(OFFSET('Water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298" t="e">
        <f ca="1">+IF(AND(ISTEXT(OFFSET('Water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298" t="e">
        <f ca="1">+IF(AND(ISTEXT(OFFSET('Water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298" t="e">
        <f ca="1">+IF(AND(ISTEXT(OFFSET('Water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298" t="e">
        <f ca="1">+IF(AND(ISTEXT(OFFSET('Water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298" t="e">
        <f ca="1">+IF(AND(ISTEXT(OFFSET('Water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298" t="e">
        <f ca="1">+IF(AND(ISTEXT(OFFSET('Water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298" t="e">
        <f ca="1">+IF(AND(ISTEXT(OFFSET('Water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298" t="e">
        <f ca="1">+IF(AND(ISTEXT(OFFSET('Water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298" t="e">
        <f ca="1">+IF(AND(ISTEXT(OFFSET('Water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298" t="e">
        <f ca="1">+IF(AND(ISTEXT(OFFSET('Water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298" t="e">
        <f ca="1">+IF(AND(ISTEXT(OFFSET('Water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298" t="e">
        <f ca="1">+IF(AND(ISTEXT(OFFSET('Water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299" t="e">
        <f ca="1">+IF(AND(ISTEXT(OFFSET('Sanitation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299" t="e">
        <f ca="1">+IF(AND(ISTEXT(OFFSET('Sanitation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299" t="e">
        <f ca="1">+IF(AND(ISTEXT(OFFSET('Sanitation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299" t="e">
        <f ca="1">+IF(AND(ISTEXT(OFFSET('Sanitation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299" t="e">
        <f ca="1">+IF(AND(ISTEXT(OFFSET('Sanitation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299" t="e">
        <f ca="1">+IF(AND(ISTEXT(OFFSET('Sanitation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299" t="e">
        <f ca="1">+IF(AND(ISTEXT(OFFSET('Sanitation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299" t="e">
        <f ca="1">+IF(AND(ISTEXT(OFFSET('Sanitation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299" t="e">
        <f ca="1">+IF(AND(ISTEXT(OFFSET('Sanitation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299" t="e">
        <f ca="1">+IF(AND(ISTEXT(OFFSET('Sanitation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299" t="e">
        <f ca="1">+IF(AND(ISTEXT(OFFSET('Sanitation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299" t="e">
        <f ca="1">+IF(AND(ISTEXT(OFFSET('Sanitation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299" t="e">
        <f ca="1">+IF(AND(ISTEXT(OFFSET('Sanitation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299" t="e">
        <f ca="1">+IF(AND(ISTEXT(OFFSET('Sanitation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299" t="e">
        <f ca="1">+IF(AND(ISTEXT(OFFSET('Sanitation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299" t="e">
        <f ca="1">+IF(AND(ISTEXT(OFFSET('Sanitation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299" t="e">
        <f ca="1">+IF(AND(ISTEXT(OFFSET('Sanitation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299" t="e">
        <f ca="1">+IF(AND(ISTEXT(OFFSET('Sanitation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299" t="e">
        <f ca="1">+IF(AND(ISTEXT(OFFSET('Sanitation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299" t="e">
        <f ca="1">+IF(AND(ISTEXT(OFFSET('Sanitation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299" t="e">
        <f ca="1">+IF(AND(ISTEXT(OFFSET('Sanitation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299" t="e">
        <f ca="1">+IF(AND(ISTEXT(OFFSET('Sanitation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299" t="e">
        <f ca="1">+IF(AND(ISTEXT(OFFSET('Sanitation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299" t="e">
        <f ca="1">+IF(AND(ISTEXT(OFFSET('Sanitation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299" t="e">
        <f ca="1">+IF(AND(ISTEXT(OFFSET('Sanitation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299" t="e">
        <f ca="1">+IF(AND(ISTEXT(OFFSET('Sanitation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299" t="e">
        <f ca="1">+IF(AND(ISTEXT(OFFSET('Sanitation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299" t="e">
        <f ca="1">+IF(AND(ISTEXT(OFFSET('Sanitation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299" t="e">
        <f ca="1">+IF(AND(ISTEXT(OFFSET('Sanitation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299" t="e">
        <f ca="1">+IF(AND(ISTEXT(OFFSET('Sanitation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300" t="e">
        <f ca="1">+IF(AND(ISTEXT(OFFSET('Hygiene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368" t="e">
        <f ca="1">+IF(AND(ISTEXT(OFFSET('Hygiene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300" t="e">
        <f ca="1">+IF(AND(ISTEXT(OFFSET('Hygiene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300" t="e">
        <f ca="1">+IF(AND(ISTEXT(OFFSET('Hygiene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300" t="e">
        <f ca="1">+IF(AND(ISTEXT(OFFSET('Hygiene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300" t="e">
        <f ca="1">+IF(AND(ISTEXT(OFFSET('Hygiene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300" t="e">
        <f ca="1">+IF(AND(ISTEXT(OFFSET('Hygiene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300" t="e">
        <f ca="1">+IF(AND(ISTEXT(OFFSET('Hygiene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300" t="e">
        <f ca="1">+IF(AND(ISTEXT(OFFSET('Hygiene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300" t="e">
        <f ca="1">+IF(AND(ISTEXT(OFFSET('Hygiene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300" t="e">
        <f ca="1">+IF(AND(ISTEXT(OFFSET('Hygiene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300" t="e">
        <f ca="1">+IF(AND(ISTEXT(OFFSET('Hygiene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300" t="e">
        <f ca="1">+IF(AND(ISTEXT(OFFSET('Hygiene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300" t="e">
        <f ca="1">+IF(AND(ISTEXT(OFFSET('Hygiene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300" t="e">
        <f ca="1">+IF(AND(ISTEXT(OFFSET('Hygiene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300" t="e">
        <f ca="1">+IF(AND(ISTEXT(OFFSET('Hygiene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300" t="e">
        <f ca="1">+IF(AND(ISTEXT(OFFSET('Hygiene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300" t="e">
        <f ca="1">+IF(AND(ISTEXT(OFFSET('Hygiene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S56" s="187" t="str">
        <f ca="1">+IF(OFFSET('Water Data'!$D$27,0,10*ROW('Water Data'!D50))="","",OFFSET('Water Data'!$D$27,0,10*ROW('Water Data'!D50)))</f>
        <v/>
      </c>
      <c r="BT56" s="187" t="str">
        <f ca="1">+IF(OFFSET('Water Data'!$D$28,0,10*ROW('Water Data'!D50))="","",OFFSET('Water Data'!$D$28,0,10*ROW('Water Data'!D50)))</f>
        <v/>
      </c>
      <c r="BU56" s="187" t="str">
        <f ca="1">+IF(OFFSET('Water Data'!$D$29,0,10*ROW('Water Data'!D50))="","",OFFSET('Water Data'!$D$29,0,10*ROW('Water Data'!D50)))</f>
        <v/>
      </c>
      <c r="BV56" s="187" t="str">
        <f ca="1">+IF(OFFSET('Water Data'!$E$27,0,10*ROW('Water Data'!E50))="","",OFFSET('Water Data'!$E$27,0,10*ROW('Water Data'!E50)))</f>
        <v/>
      </c>
      <c r="BW56" s="187" t="str">
        <f ca="1">+IF(OFFSET('Water Data'!$E$28,0,10*ROW('Water Data'!E50))="","",OFFSET('Water Data'!$E$28,0,10*ROW('Water Data'!E50)))</f>
        <v/>
      </c>
      <c r="BX56" s="187" t="str">
        <f ca="1">+IF(OFFSET('Water Data'!$E$29,0,10*ROW('Water Data'!E50))="","",OFFSET('Water Data'!$E$29,0,10*ROW('Water Data'!E50)))</f>
        <v/>
      </c>
      <c r="BY56" s="187" t="str">
        <f ca="1">+IF(OFFSET('Water Data'!$F$27,0,10*ROW('Water Data'!F50))="","",OFFSET('Water Data'!$F$27,0,10*ROW('Water Data'!F50)))</f>
        <v/>
      </c>
      <c r="BZ56" s="187" t="str">
        <f ca="1">+IF(OFFSET('Water Data'!$F$28,0,10*ROW('Water Data'!F50))="","",OFFSET('Water Data'!$F$28,0,10*ROW('Water Data'!F50)))</f>
        <v/>
      </c>
      <c r="CA56" s="187" t="str">
        <f ca="1">+IF(OFFSET('Water Data'!$F$29,0,10*ROW('Water Data'!F50))="","",OFFSET('Water Data'!$F$29,0,10*ROW('Water Data'!F50)))</f>
        <v/>
      </c>
      <c r="CB56" s="187" t="str">
        <f ca="1">+IF(OFFSET('Water Data'!$G$27,0,10*ROW('Water Data'!G50))="","",OFFSET('Water Data'!$G$27,0,10*ROW('Water Data'!G50)))</f>
        <v/>
      </c>
      <c r="CC56" s="187" t="str">
        <f ca="1">+IF(OFFSET('Water Data'!$G$28,0,10*ROW('Water Data'!G50))="","",OFFSET('Water Data'!$G$28,0,10*ROW('Water Data'!G50)))</f>
        <v/>
      </c>
      <c r="CD56" s="187" t="str">
        <f ca="1">+IF(OFFSET('Water Data'!$G$29,0,10*ROW('Water Data'!G50))="","",OFFSET('Water Data'!$G$29,0,10*ROW('Water Data'!G50)))</f>
        <v/>
      </c>
      <c r="CE56" s="187" t="str">
        <f ca="1">+IF(OFFSET('Water Data'!$H$27,0,10*ROW('Water Data'!H50))="","",OFFSET('Water Data'!$H$27,0,10*ROW('Water Data'!H50)))</f>
        <v/>
      </c>
      <c r="CF56" s="187" t="str">
        <f ca="1">+IF(OFFSET('Water Data'!$H$28,0,10*ROW('Water Data'!H50))="","",OFFSET('Water Data'!$H$28,0,10*ROW('Water Data'!H50)))</f>
        <v/>
      </c>
      <c r="CG56" s="187" t="str">
        <f ca="1">+IF(OFFSET('Water Data'!$H$29,0,10*ROW('Water Data'!H50))="","",OFFSET('Water Data'!$H$29,0,10*ROW('Water Data'!H50)))</f>
        <v/>
      </c>
      <c r="CH56" s="187" t="str">
        <f ca="1">+IF(OFFSET('Water Data'!$I$27,0,10*ROW('Water Data'!I50))="","",OFFSET('Water Data'!$I$27,0,10*ROW('Water Data'!I50)))</f>
        <v/>
      </c>
      <c r="CI56" s="187" t="str">
        <f ca="1">+IF(OFFSET('Water Data'!$I$28,0,10*ROW('Water Data'!I50))="","",OFFSET('Water Data'!$I$28,0,10*ROW('Water Data'!I50)))</f>
        <v/>
      </c>
      <c r="CJ56" s="187" t="str">
        <f ca="1">+IF(OFFSET('Water Data'!$I$29,0,10*ROW('Water Data'!I50))="","",OFFSET('Water Data'!$I$29,0,10*ROW('Water Data'!I50)))</f>
        <v/>
      </c>
      <c r="CK56" s="187" t="str">
        <f ca="1">+IF(OFFSET('Sanitation Data'!$D$28,0,10*ROW('Sanitation Data'!D50))="","",OFFSET('Sanitation Data'!$D$28,0,10*ROW('Sanitation Data'!D50)))</f>
        <v/>
      </c>
      <c r="CL56" s="187" t="str">
        <f ca="1">+IF(OFFSET('Sanitation Data'!$D$29,0,10*ROW('Sanitation Data'!D50))="","",OFFSET('Sanitation Data'!$D$29,0,10*ROW('Sanitation Data'!D50)))</f>
        <v/>
      </c>
      <c r="CM56" s="187" t="str">
        <f ca="1">+IF(OFFSET('Sanitation Data'!$D$30,0,10*ROW('Sanitation Data'!D50))="","",OFFSET('Sanitation Data'!$D$30,0,10*ROW('Sanitation Data'!D50)))</f>
        <v/>
      </c>
      <c r="CN56" s="187" t="str">
        <f ca="1">+IF(OFFSET('Sanitation Data'!$D$31,0,10*ROW('Sanitation Data'!D50))="","",OFFSET('Sanitation Data'!$D$31,0,10*ROW('Sanitation Data'!D50)))</f>
        <v/>
      </c>
      <c r="CO56" s="187" t="str">
        <f ca="1">+IF(OFFSET('Sanitation Data'!$D$32,0,10*ROW('Sanitation Data'!D50))="","",OFFSET('Sanitation Data'!$D$32,0,10*ROW('Sanitation Data'!D50)))</f>
        <v/>
      </c>
      <c r="CP56" s="187" t="str">
        <f ca="1">+IF(OFFSET('Sanitation Data'!$E$28,0,10*ROW('Sanitation Data'!E50))="","",OFFSET('Sanitation Data'!$E$28,0,10*ROW('Sanitation Data'!E50)))</f>
        <v/>
      </c>
      <c r="CQ56" s="187" t="str">
        <f ca="1">+IF(OFFSET('Sanitation Data'!$E$29,0,10*ROW('Sanitation Data'!E50))="","",OFFSET('Sanitation Data'!$E$29,0,10*ROW('Sanitation Data'!E50)))</f>
        <v/>
      </c>
      <c r="CR56" s="187" t="str">
        <f ca="1">+IF(OFFSET('Sanitation Data'!$E$30,0,10*ROW('Sanitation Data'!E50))="","",OFFSET('Sanitation Data'!$E$30,0,10*ROW('Sanitation Data'!E50)))</f>
        <v/>
      </c>
      <c r="CS56" s="187" t="str">
        <f ca="1">+IF(OFFSET('Sanitation Data'!$E$31,0,10*ROW('Sanitation Data'!E50))="","",OFFSET('Sanitation Data'!$E$31,0,10*ROW('Sanitation Data'!E50)))</f>
        <v/>
      </c>
      <c r="CT56" s="187" t="str">
        <f ca="1">+IF(OFFSET('Sanitation Data'!$E$32,0,10*ROW('Sanitation Data'!E50))="","",OFFSET('Sanitation Data'!$E$32,0,10*ROW('Sanitation Data'!E50)))</f>
        <v/>
      </c>
      <c r="CU56" s="187" t="str">
        <f ca="1">+IF(OFFSET('Sanitation Data'!$F$28,0,10*ROW('Sanitation Data'!F50))="","",OFFSET('Sanitation Data'!$F$28,0,10*ROW('Sanitation Data'!F50)))</f>
        <v/>
      </c>
      <c r="CV56" s="187" t="str">
        <f ca="1">+IF(OFFSET('Sanitation Data'!$F$29,0,10*ROW('Sanitation Data'!F50))="","",OFFSET('Sanitation Data'!$F$29,0,10*ROW('Sanitation Data'!F50)))</f>
        <v/>
      </c>
      <c r="CW56" s="187" t="str">
        <f ca="1">+IF(OFFSET('Sanitation Data'!$F$30,0,10*ROW('Sanitation Data'!F50))="","",OFFSET('Sanitation Data'!$F$30,0,10*ROW('Sanitation Data'!F50)))</f>
        <v/>
      </c>
      <c r="CX56" s="187" t="str">
        <f ca="1">+IF(OFFSET('Sanitation Data'!$F$31,0,10*ROW('Sanitation Data'!F50))="","",OFFSET('Sanitation Data'!$F$31,0,10*ROW('Sanitation Data'!F50)))</f>
        <v/>
      </c>
      <c r="CY56" s="187" t="str">
        <f ca="1">+IF(OFFSET('Sanitation Data'!$F$32,0,10*ROW('Sanitation Data'!F50))="","",OFFSET('Sanitation Data'!$F$32,0,10*ROW('Sanitation Data'!F50)))</f>
        <v/>
      </c>
      <c r="CZ56" s="187" t="str">
        <f ca="1">+IF(OFFSET('Sanitation Data'!$G$28,0,10*ROW('Sanitation Data'!G50))="","",OFFSET('Sanitation Data'!$G$28,0,10*ROW('Sanitation Data'!G50)))</f>
        <v/>
      </c>
      <c r="DA56" s="187" t="str">
        <f ca="1">+IF(OFFSET('Sanitation Data'!$G$29,0,10*ROW('Sanitation Data'!G50))="","",OFFSET('Sanitation Data'!$G$29,0,10*ROW('Sanitation Data'!G50)))</f>
        <v/>
      </c>
      <c r="DB56" s="187" t="str">
        <f ca="1">+IF(OFFSET('Sanitation Data'!$G$30,0,10*ROW('Sanitation Data'!G50))="","",OFFSET('Sanitation Data'!$G$30,0,10*ROW('Sanitation Data'!G50)))</f>
        <v/>
      </c>
      <c r="DC56" s="187" t="str">
        <f ca="1">+IF(OFFSET('Sanitation Data'!$G$31,0,10*ROW('Sanitation Data'!G50))="","",OFFSET('Sanitation Data'!$G$31,0,10*ROW('Sanitation Data'!G50)))</f>
        <v/>
      </c>
      <c r="DD56" s="187" t="str">
        <f ca="1">+IF(OFFSET('Sanitation Data'!$G$32,0,10*ROW('Sanitation Data'!G50))="","",OFFSET('Sanitation Data'!$G$32,0,10*ROW('Sanitation Data'!G50)))</f>
        <v/>
      </c>
      <c r="DE56" s="187" t="str">
        <f ca="1">+IF(OFFSET('Sanitation Data'!$H$28,0,10*ROW('Sanitation Data'!H50))="","",OFFSET('Sanitation Data'!$H$28,0,10*ROW('Sanitation Data'!H50)))</f>
        <v/>
      </c>
      <c r="DF56" s="187" t="str">
        <f ca="1">+IF(OFFSET('Sanitation Data'!$H$29,0,10*ROW('Sanitation Data'!H50))="","",OFFSET('Sanitation Data'!$H$29,0,10*ROW('Sanitation Data'!H50)))</f>
        <v/>
      </c>
      <c r="DG56" s="187" t="str">
        <f ca="1">+IF(OFFSET('Sanitation Data'!$H$30,0,10*ROW('Sanitation Data'!H50))="","",OFFSET('Sanitation Data'!$H$30,0,10*ROW('Sanitation Data'!H50)))</f>
        <v/>
      </c>
      <c r="DH56" s="187" t="str">
        <f ca="1">+IF(OFFSET('Sanitation Data'!$H$31,0,10*ROW('Sanitation Data'!H50))="","",OFFSET('Sanitation Data'!$H$31,0,10*ROW('Sanitation Data'!H50)))</f>
        <v/>
      </c>
      <c r="DI56" s="187" t="str">
        <f ca="1">+IF(OFFSET('Sanitation Data'!$H$32,0,10*ROW('Sanitation Data'!H50))="","",OFFSET('Sanitation Data'!$H$32,0,10*ROW('Sanitation Data'!H50)))</f>
        <v/>
      </c>
      <c r="DJ56" s="187" t="str">
        <f ca="1">+IF(OFFSET('Sanitation Data'!$I$28,0,10*ROW('Sanitation Data'!I50))="","",OFFSET('Sanitation Data'!$I$28,0,10*ROW('Sanitation Data'!I50)))</f>
        <v/>
      </c>
      <c r="DK56" s="187" t="str">
        <f ca="1">+IF(OFFSET('Sanitation Data'!$I$29,0,10*ROW('Sanitation Data'!I50))="","",OFFSET('Sanitation Data'!$I$29,0,10*ROW('Sanitation Data'!I50)))</f>
        <v/>
      </c>
      <c r="DL56" s="187" t="str">
        <f ca="1">+IF(OFFSET('Sanitation Data'!$I$30,0,10*ROW('Sanitation Data'!I50))="","",OFFSET('Sanitation Data'!$I$30,0,10*ROW('Sanitation Data'!I50)))</f>
        <v/>
      </c>
      <c r="DM56" s="187" t="str">
        <f ca="1">+IF(OFFSET('Sanitation Data'!$I$31,0,10*ROW('Sanitation Data'!I50))="","",OFFSET('Sanitation Data'!$I$31,0,10*ROW('Sanitation Data'!I50)))</f>
        <v/>
      </c>
      <c r="DN56" s="187" t="str">
        <f ca="1">+IF(OFFSET('Sanitation Data'!$I$32,0,10*ROW('Sanitation Data'!I50))="","",OFFSET('Sanitation Data'!$I$32,0,10*ROW('Sanitation Data'!I50)))</f>
        <v/>
      </c>
      <c r="DO56" s="187" t="str">
        <f ca="1">+IF(OFFSET('Hygiene Data'!$D$11,0,10*ROW('Hygiene Data'!D50))="","",OFFSET('Hygiene Data'!$D$11,0,10*ROW('Hygiene Data'!D50)))</f>
        <v/>
      </c>
      <c r="DP56" s="187" t="str">
        <f ca="1">+IF(OFFSET('Hygiene Data'!$D$12,0,10*ROW('Hygiene Data'!D50))="","",OFFSET('Hygiene Data'!$D$12,0,10*ROW('Hygiene Data'!D50)))</f>
        <v/>
      </c>
      <c r="DQ56" s="187" t="str">
        <f ca="1">+IF(OFFSET('Hygiene Data'!$D$13,0,10*ROW('Hygiene Data'!D50))="","",OFFSET('Hygiene Data'!$D$13,0,10*ROW('Hygiene Data'!D50)))</f>
        <v/>
      </c>
      <c r="DR56" s="187" t="str">
        <f ca="1">+IF(OFFSET('Hygiene Data'!$E$11,0,10*ROW('Hygiene Data'!E50))="","",OFFSET('Hygiene Data'!$E$11,0,10*ROW('Hygiene Data'!E50)))</f>
        <v/>
      </c>
      <c r="DS56" s="187" t="str">
        <f ca="1">+IF(OFFSET('Hygiene Data'!$E$12,0,10*ROW('Hygiene Data'!E50))="","",OFFSET('Hygiene Data'!$E$12,0,10*ROW('Hygiene Data'!E50)))</f>
        <v/>
      </c>
      <c r="DT56" s="187" t="str">
        <f ca="1">+IF(OFFSET('Hygiene Data'!$E$13,0,10*ROW('Hygiene Data'!E50))="","",OFFSET('Hygiene Data'!$E$13,0,10*ROW('Hygiene Data'!E50)))</f>
        <v/>
      </c>
      <c r="DU56" s="187" t="str">
        <f ca="1">+IF(OFFSET('Hygiene Data'!$F$11,0,10*ROW('Hygiene Data'!F50))="","",OFFSET('Hygiene Data'!$F$11,0,10*ROW('Hygiene Data'!F50)))</f>
        <v/>
      </c>
      <c r="DV56" s="187" t="str">
        <f ca="1">+IF(OFFSET('Hygiene Data'!$F$12,0,10*ROW('Hygiene Data'!F50))="","",OFFSET('Hygiene Data'!$F$12,0,10*ROW('Hygiene Data'!F50)))</f>
        <v/>
      </c>
      <c r="DW56" s="187" t="str">
        <f ca="1">+IF(OFFSET('Hygiene Data'!$F$13,0,10*ROW('Hygiene Data'!F50))="","",OFFSET('Hygiene Data'!$F$13,0,10*ROW('Hygiene Data'!F50)))</f>
        <v/>
      </c>
      <c r="DX56" s="187" t="str">
        <f ca="1">+IF(OFFSET('Hygiene Data'!$G$11,0,10*ROW('Hygiene Data'!G50))="","",OFFSET('Hygiene Data'!$G$11,0,10*ROW('Hygiene Data'!G50)))</f>
        <v/>
      </c>
      <c r="DY56" s="187" t="str">
        <f ca="1">+IF(OFFSET('Hygiene Data'!$G$12,0,10*ROW('Hygiene Data'!G50))="","",OFFSET('Hygiene Data'!$G$12,0,10*ROW('Hygiene Data'!G50)))</f>
        <v/>
      </c>
      <c r="DZ56" s="187" t="str">
        <f ca="1">+IF(OFFSET('Hygiene Data'!$G$13,0,10*ROW('Hygiene Data'!G50))="","",OFFSET('Hygiene Data'!$G$13,0,10*ROW('Hygiene Data'!G50)))</f>
        <v/>
      </c>
      <c r="EA56" s="187" t="str">
        <f ca="1">+IF(OFFSET('Hygiene Data'!$H$11,0,10*ROW('Hygiene Data'!H50))="","",OFFSET('Hygiene Data'!$H$11,0,10*ROW('Hygiene Data'!H50)))</f>
        <v/>
      </c>
      <c r="EB56" s="187" t="str">
        <f ca="1">+IF(OFFSET('Hygiene Data'!$H$12,0,10*ROW('Hygiene Data'!H50))="","",OFFSET('Hygiene Data'!$H$12,0,10*ROW('Hygiene Data'!H50)))</f>
        <v/>
      </c>
      <c r="EC56" s="187" t="str">
        <f ca="1">+IF(OFFSET('Hygiene Data'!$H$13,0,10*ROW('Hygiene Data'!H50))="","",OFFSET('Hygiene Data'!$H$13,0,10*ROW('Hygiene Data'!H50)))</f>
        <v/>
      </c>
      <c r="ED56" s="187" t="str">
        <f ca="1">+IF(OFFSET('Hygiene Data'!$I$11,0,10*ROW('Hygiene Data'!I50))="","",OFFSET('Hygiene Data'!$I$11,0,10*ROW('Hygiene Data'!I50)))</f>
        <v/>
      </c>
      <c r="EE56" s="187" t="str">
        <f ca="1">+IF(OFFSET('Hygiene Data'!$I$12,0,10*ROW('Hygiene Data'!I50))="","",OFFSET('Hygiene Data'!$I$12,0,10*ROW('Hygiene Data'!I50)))</f>
        <v/>
      </c>
      <c r="EF56" s="187" t="str">
        <f ca="1">+IF(OFFSET('Hygiene Data'!$I$13,0,10*ROW('Hygiene Data'!I50))="","",OFFSET('Hygiene Data'!$I$13,0,10*ROW('Hygiene Data'!I50)))</f>
        <v/>
      </c>
    </row>
    <row r="57" spans="1:136" x14ac:dyDescent="0.2">
      <c r="A57" s="270" t="str">
        <f ca="1">+IF(OFFSET('Water Data'!$B$2,0,10*ROW('Water Data'!E51))="","",OFFSET('Water Data'!$B$2,0,10*ROW('Water Data'!E51)))</f>
        <v/>
      </c>
      <c r="B57" s="270" t="str">
        <f ca="1">IF(OFFSET('Water Data'!$C$2,0,10*ROW('Water Data'!F51))="","",IF(OFFSET('Water Data'!$C$2,0,10*ROW('Water Data'!F51))="Census",Key!$I$111,IF(OFFSET('Water Data'!$C$2,0,10*ROW('Water Data'!F51))="Survey with microdata",Key!$I$113,IF(OFFSET('Water Data'!$C$2,0,10*ROW('Water Data'!F51))="Survey",Key!$I$110,IF(OFFSET('Water Data'!$C$2,0,10*ROW('Water Data'!F51))="Admin",Key!$I$114,IF(OFFSET('Water Data'!$C$2,0,10*ROW('Water Data'!F51))="Other",Key!$I$112,IF(OFFSET('Water Data'!$C$2,0,10*ROW('Water Data'!F51))="EMIS",Key!$I$109)))))))</f>
        <v/>
      </c>
      <c r="C57" s="297" t="str">
        <f t="shared" ca="1" si="0"/>
        <v/>
      </c>
      <c r="D57" s="298" t="e">
        <f ca="1">+IF(AND(ISTEXT(OFFSET('Water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298" t="e">
        <f ca="1">+IF(AND(ISTEXT(OFFSET('Water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298" t="e">
        <f ca="1">+IF(AND(ISTEXT(OFFSET('Water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298" t="e">
        <f ca="1">+IF(AND(ISTEXT(OFFSET('Water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298" t="e">
        <f ca="1">+IF(AND(ISTEXT(OFFSET('Water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298" t="e">
        <f ca="1">+IF(AND(ISTEXT(OFFSET('Water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298" t="e">
        <f ca="1">+IF(AND(ISTEXT(OFFSET('Water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298" t="e">
        <f ca="1">+IF(AND(ISTEXT(OFFSET('Water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298" t="e">
        <f ca="1">+IF(AND(ISTEXT(OFFSET('Water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298" t="e">
        <f ca="1">+IF(AND(ISTEXT(OFFSET('Water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298" t="e">
        <f ca="1">+IF(AND(ISTEXT(OFFSET('Water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298" t="e">
        <f ca="1">+IF(AND(ISTEXT(OFFSET('Water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298" t="e">
        <f ca="1">+IF(AND(ISTEXT(OFFSET('Water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298" t="e">
        <f ca="1">+IF(AND(ISTEXT(OFFSET('Water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298" t="e">
        <f ca="1">+IF(AND(ISTEXT(OFFSET('Water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298" t="e">
        <f ca="1">+IF(AND(ISTEXT(OFFSET('Water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298" t="e">
        <f ca="1">+IF(AND(ISTEXT(OFFSET('Water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298" t="e">
        <f ca="1">+IF(AND(ISTEXT(OFFSET('Water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299" t="e">
        <f ca="1">+IF(AND(ISTEXT(OFFSET('Sanitation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299" t="e">
        <f ca="1">+IF(AND(ISTEXT(OFFSET('Sanitation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299" t="e">
        <f ca="1">+IF(AND(ISTEXT(OFFSET('Sanitation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299" t="e">
        <f ca="1">+IF(AND(ISTEXT(OFFSET('Sanitation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299" t="e">
        <f ca="1">+IF(AND(ISTEXT(OFFSET('Sanitation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299" t="e">
        <f ca="1">+IF(AND(ISTEXT(OFFSET('Sanitation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299" t="e">
        <f ca="1">+IF(AND(ISTEXT(OFFSET('Sanitation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299" t="e">
        <f ca="1">+IF(AND(ISTEXT(OFFSET('Sanitation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299" t="e">
        <f ca="1">+IF(AND(ISTEXT(OFFSET('Sanitation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299" t="e">
        <f ca="1">+IF(AND(ISTEXT(OFFSET('Sanitation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299" t="e">
        <f ca="1">+IF(AND(ISTEXT(OFFSET('Sanitation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299" t="e">
        <f ca="1">+IF(AND(ISTEXT(OFFSET('Sanitation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299" t="e">
        <f ca="1">+IF(AND(ISTEXT(OFFSET('Sanitation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299" t="e">
        <f ca="1">+IF(AND(ISTEXT(OFFSET('Sanitation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299" t="e">
        <f ca="1">+IF(AND(ISTEXT(OFFSET('Sanitation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299" t="e">
        <f ca="1">+IF(AND(ISTEXT(OFFSET('Sanitation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299" t="e">
        <f ca="1">+IF(AND(ISTEXT(OFFSET('Sanitation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299" t="e">
        <f ca="1">+IF(AND(ISTEXT(OFFSET('Sanitation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299" t="e">
        <f ca="1">+IF(AND(ISTEXT(OFFSET('Sanitation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299" t="e">
        <f ca="1">+IF(AND(ISTEXT(OFFSET('Sanitation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299" t="e">
        <f ca="1">+IF(AND(ISTEXT(OFFSET('Sanitation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299" t="e">
        <f ca="1">+IF(AND(ISTEXT(OFFSET('Sanitation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299" t="e">
        <f ca="1">+IF(AND(ISTEXT(OFFSET('Sanitation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299" t="e">
        <f ca="1">+IF(AND(ISTEXT(OFFSET('Sanitation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299" t="e">
        <f ca="1">+IF(AND(ISTEXT(OFFSET('Sanitation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299" t="e">
        <f ca="1">+IF(AND(ISTEXT(OFFSET('Sanitation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299" t="e">
        <f ca="1">+IF(AND(ISTEXT(OFFSET('Sanitation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299" t="e">
        <f ca="1">+IF(AND(ISTEXT(OFFSET('Sanitation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299" t="e">
        <f ca="1">+IF(AND(ISTEXT(OFFSET('Sanitation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299" t="e">
        <f ca="1">+IF(AND(ISTEXT(OFFSET('Sanitation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300" t="e">
        <f ca="1">+IF(AND(ISTEXT(OFFSET('Hygiene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368" t="e">
        <f ca="1">+IF(AND(ISTEXT(OFFSET('Hygiene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300" t="e">
        <f ca="1">+IF(AND(ISTEXT(OFFSET('Hygiene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300" t="e">
        <f ca="1">+IF(AND(ISTEXT(OFFSET('Hygiene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300" t="e">
        <f ca="1">+IF(AND(ISTEXT(OFFSET('Hygiene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300" t="e">
        <f ca="1">+IF(AND(ISTEXT(OFFSET('Hygiene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300" t="e">
        <f ca="1">+IF(AND(ISTEXT(OFFSET('Hygiene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300" t="e">
        <f ca="1">+IF(AND(ISTEXT(OFFSET('Hygiene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300" t="e">
        <f ca="1">+IF(AND(ISTEXT(OFFSET('Hygiene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300" t="e">
        <f ca="1">+IF(AND(ISTEXT(OFFSET('Hygiene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300" t="e">
        <f ca="1">+IF(AND(ISTEXT(OFFSET('Hygiene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300" t="e">
        <f ca="1">+IF(AND(ISTEXT(OFFSET('Hygiene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300" t="e">
        <f ca="1">+IF(AND(ISTEXT(OFFSET('Hygiene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300" t="e">
        <f ca="1">+IF(AND(ISTEXT(OFFSET('Hygiene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300" t="e">
        <f ca="1">+IF(AND(ISTEXT(OFFSET('Hygiene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300" t="e">
        <f ca="1">+IF(AND(ISTEXT(OFFSET('Hygiene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300" t="e">
        <f ca="1">+IF(AND(ISTEXT(OFFSET('Hygiene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300" t="e">
        <f ca="1">+IF(AND(ISTEXT(OFFSET('Hygiene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S57" s="187" t="str">
        <f ca="1">+IF(OFFSET('Water Data'!$D$27,0,10*ROW('Water Data'!D51))="","",OFFSET('Water Data'!$D$27,0,10*ROW('Water Data'!D51)))</f>
        <v/>
      </c>
      <c r="BT57" s="187" t="str">
        <f ca="1">+IF(OFFSET('Water Data'!$D$28,0,10*ROW('Water Data'!D51))="","",OFFSET('Water Data'!$D$28,0,10*ROW('Water Data'!D51)))</f>
        <v/>
      </c>
      <c r="BU57" s="187" t="str">
        <f ca="1">+IF(OFFSET('Water Data'!$D$29,0,10*ROW('Water Data'!D51))="","",OFFSET('Water Data'!$D$29,0,10*ROW('Water Data'!D51)))</f>
        <v/>
      </c>
      <c r="BV57" s="187" t="str">
        <f ca="1">+IF(OFFSET('Water Data'!$E$27,0,10*ROW('Water Data'!E51))="","",OFFSET('Water Data'!$E$27,0,10*ROW('Water Data'!E51)))</f>
        <v/>
      </c>
      <c r="BW57" s="187" t="str">
        <f ca="1">+IF(OFFSET('Water Data'!$E$28,0,10*ROW('Water Data'!E51))="","",OFFSET('Water Data'!$E$28,0,10*ROW('Water Data'!E51)))</f>
        <v/>
      </c>
      <c r="BX57" s="187" t="str">
        <f ca="1">+IF(OFFSET('Water Data'!$E$29,0,10*ROW('Water Data'!E51))="","",OFFSET('Water Data'!$E$29,0,10*ROW('Water Data'!E51)))</f>
        <v/>
      </c>
      <c r="BY57" s="187" t="str">
        <f ca="1">+IF(OFFSET('Water Data'!$F$27,0,10*ROW('Water Data'!F51))="","",OFFSET('Water Data'!$F$27,0,10*ROW('Water Data'!F51)))</f>
        <v/>
      </c>
      <c r="BZ57" s="187" t="str">
        <f ca="1">+IF(OFFSET('Water Data'!$F$28,0,10*ROW('Water Data'!F51))="","",OFFSET('Water Data'!$F$28,0,10*ROW('Water Data'!F51)))</f>
        <v/>
      </c>
      <c r="CA57" s="187" t="str">
        <f ca="1">+IF(OFFSET('Water Data'!$F$29,0,10*ROW('Water Data'!F51))="","",OFFSET('Water Data'!$F$29,0,10*ROW('Water Data'!F51)))</f>
        <v/>
      </c>
      <c r="CB57" s="187" t="str">
        <f ca="1">+IF(OFFSET('Water Data'!$G$27,0,10*ROW('Water Data'!G51))="","",OFFSET('Water Data'!$G$27,0,10*ROW('Water Data'!G51)))</f>
        <v/>
      </c>
      <c r="CC57" s="187" t="str">
        <f ca="1">+IF(OFFSET('Water Data'!$G$28,0,10*ROW('Water Data'!G51))="","",OFFSET('Water Data'!$G$28,0,10*ROW('Water Data'!G51)))</f>
        <v/>
      </c>
      <c r="CD57" s="187" t="str">
        <f ca="1">+IF(OFFSET('Water Data'!$G$29,0,10*ROW('Water Data'!G51))="","",OFFSET('Water Data'!$G$29,0,10*ROW('Water Data'!G51)))</f>
        <v/>
      </c>
      <c r="CE57" s="187" t="str">
        <f ca="1">+IF(OFFSET('Water Data'!$H$27,0,10*ROW('Water Data'!H51))="","",OFFSET('Water Data'!$H$27,0,10*ROW('Water Data'!H51)))</f>
        <v/>
      </c>
      <c r="CF57" s="187" t="str">
        <f ca="1">+IF(OFFSET('Water Data'!$H$28,0,10*ROW('Water Data'!H51))="","",OFFSET('Water Data'!$H$28,0,10*ROW('Water Data'!H51)))</f>
        <v/>
      </c>
      <c r="CG57" s="187" t="str">
        <f ca="1">+IF(OFFSET('Water Data'!$H$29,0,10*ROW('Water Data'!H51))="","",OFFSET('Water Data'!$H$29,0,10*ROW('Water Data'!H51)))</f>
        <v/>
      </c>
      <c r="CH57" s="187" t="str">
        <f ca="1">+IF(OFFSET('Water Data'!$I$27,0,10*ROW('Water Data'!I51))="","",OFFSET('Water Data'!$I$27,0,10*ROW('Water Data'!I51)))</f>
        <v/>
      </c>
      <c r="CI57" s="187" t="str">
        <f ca="1">+IF(OFFSET('Water Data'!$I$28,0,10*ROW('Water Data'!I51))="","",OFFSET('Water Data'!$I$28,0,10*ROW('Water Data'!I51)))</f>
        <v/>
      </c>
      <c r="CJ57" s="187" t="str">
        <f ca="1">+IF(OFFSET('Water Data'!$I$29,0,10*ROW('Water Data'!I51))="","",OFFSET('Water Data'!$I$29,0,10*ROW('Water Data'!I51)))</f>
        <v/>
      </c>
      <c r="CK57" s="187" t="str">
        <f ca="1">+IF(OFFSET('Sanitation Data'!$D$28,0,10*ROW('Sanitation Data'!D51))="","",OFFSET('Sanitation Data'!$D$28,0,10*ROW('Sanitation Data'!D51)))</f>
        <v/>
      </c>
      <c r="CL57" s="187" t="str">
        <f ca="1">+IF(OFFSET('Sanitation Data'!$D$29,0,10*ROW('Sanitation Data'!D51))="","",OFFSET('Sanitation Data'!$D$29,0,10*ROW('Sanitation Data'!D51)))</f>
        <v/>
      </c>
      <c r="CM57" s="187" t="str">
        <f ca="1">+IF(OFFSET('Sanitation Data'!$D$30,0,10*ROW('Sanitation Data'!D51))="","",OFFSET('Sanitation Data'!$D$30,0,10*ROW('Sanitation Data'!D51)))</f>
        <v/>
      </c>
      <c r="CN57" s="187" t="str">
        <f ca="1">+IF(OFFSET('Sanitation Data'!$D$31,0,10*ROW('Sanitation Data'!D51))="","",OFFSET('Sanitation Data'!$D$31,0,10*ROW('Sanitation Data'!D51)))</f>
        <v/>
      </c>
      <c r="CO57" s="187" t="str">
        <f ca="1">+IF(OFFSET('Sanitation Data'!$D$32,0,10*ROW('Sanitation Data'!D51))="","",OFFSET('Sanitation Data'!$D$32,0,10*ROW('Sanitation Data'!D51)))</f>
        <v/>
      </c>
      <c r="CP57" s="187" t="str">
        <f ca="1">+IF(OFFSET('Sanitation Data'!$E$28,0,10*ROW('Sanitation Data'!E51))="","",OFFSET('Sanitation Data'!$E$28,0,10*ROW('Sanitation Data'!E51)))</f>
        <v/>
      </c>
      <c r="CQ57" s="187" t="str">
        <f ca="1">+IF(OFFSET('Sanitation Data'!$E$29,0,10*ROW('Sanitation Data'!E51))="","",OFFSET('Sanitation Data'!$E$29,0,10*ROW('Sanitation Data'!E51)))</f>
        <v/>
      </c>
      <c r="CR57" s="187" t="str">
        <f ca="1">+IF(OFFSET('Sanitation Data'!$E$30,0,10*ROW('Sanitation Data'!E51))="","",OFFSET('Sanitation Data'!$E$30,0,10*ROW('Sanitation Data'!E51)))</f>
        <v/>
      </c>
      <c r="CS57" s="187" t="str">
        <f ca="1">+IF(OFFSET('Sanitation Data'!$E$31,0,10*ROW('Sanitation Data'!E51))="","",OFFSET('Sanitation Data'!$E$31,0,10*ROW('Sanitation Data'!E51)))</f>
        <v/>
      </c>
      <c r="CT57" s="187" t="str">
        <f ca="1">+IF(OFFSET('Sanitation Data'!$E$32,0,10*ROW('Sanitation Data'!E51))="","",OFFSET('Sanitation Data'!$E$32,0,10*ROW('Sanitation Data'!E51)))</f>
        <v/>
      </c>
      <c r="CU57" s="187" t="str">
        <f ca="1">+IF(OFFSET('Sanitation Data'!$F$28,0,10*ROW('Sanitation Data'!F51))="","",OFFSET('Sanitation Data'!$F$28,0,10*ROW('Sanitation Data'!F51)))</f>
        <v/>
      </c>
      <c r="CV57" s="187" t="str">
        <f ca="1">+IF(OFFSET('Sanitation Data'!$F$29,0,10*ROW('Sanitation Data'!F51))="","",OFFSET('Sanitation Data'!$F$29,0,10*ROW('Sanitation Data'!F51)))</f>
        <v/>
      </c>
      <c r="CW57" s="187" t="str">
        <f ca="1">+IF(OFFSET('Sanitation Data'!$F$30,0,10*ROW('Sanitation Data'!F51))="","",OFFSET('Sanitation Data'!$F$30,0,10*ROW('Sanitation Data'!F51)))</f>
        <v/>
      </c>
      <c r="CX57" s="187" t="str">
        <f ca="1">+IF(OFFSET('Sanitation Data'!$F$31,0,10*ROW('Sanitation Data'!F51))="","",OFFSET('Sanitation Data'!$F$31,0,10*ROW('Sanitation Data'!F51)))</f>
        <v/>
      </c>
      <c r="CY57" s="187" t="str">
        <f ca="1">+IF(OFFSET('Sanitation Data'!$F$32,0,10*ROW('Sanitation Data'!F51))="","",OFFSET('Sanitation Data'!$F$32,0,10*ROW('Sanitation Data'!F51)))</f>
        <v/>
      </c>
      <c r="CZ57" s="187" t="str">
        <f ca="1">+IF(OFFSET('Sanitation Data'!$G$28,0,10*ROW('Sanitation Data'!G51))="","",OFFSET('Sanitation Data'!$G$28,0,10*ROW('Sanitation Data'!G51)))</f>
        <v/>
      </c>
      <c r="DA57" s="187" t="str">
        <f ca="1">+IF(OFFSET('Sanitation Data'!$G$29,0,10*ROW('Sanitation Data'!G51))="","",OFFSET('Sanitation Data'!$G$29,0,10*ROW('Sanitation Data'!G51)))</f>
        <v/>
      </c>
      <c r="DB57" s="187" t="str">
        <f ca="1">+IF(OFFSET('Sanitation Data'!$G$30,0,10*ROW('Sanitation Data'!G51))="","",OFFSET('Sanitation Data'!$G$30,0,10*ROW('Sanitation Data'!G51)))</f>
        <v/>
      </c>
      <c r="DC57" s="187" t="str">
        <f ca="1">+IF(OFFSET('Sanitation Data'!$G$31,0,10*ROW('Sanitation Data'!G51))="","",OFFSET('Sanitation Data'!$G$31,0,10*ROW('Sanitation Data'!G51)))</f>
        <v/>
      </c>
      <c r="DD57" s="187" t="str">
        <f ca="1">+IF(OFFSET('Sanitation Data'!$G$32,0,10*ROW('Sanitation Data'!G51))="","",OFFSET('Sanitation Data'!$G$32,0,10*ROW('Sanitation Data'!G51)))</f>
        <v/>
      </c>
      <c r="DE57" s="187" t="str">
        <f ca="1">+IF(OFFSET('Sanitation Data'!$H$28,0,10*ROW('Sanitation Data'!H51))="","",OFFSET('Sanitation Data'!$H$28,0,10*ROW('Sanitation Data'!H51)))</f>
        <v/>
      </c>
      <c r="DF57" s="187" t="str">
        <f ca="1">+IF(OFFSET('Sanitation Data'!$H$29,0,10*ROW('Sanitation Data'!H51))="","",OFFSET('Sanitation Data'!$H$29,0,10*ROW('Sanitation Data'!H51)))</f>
        <v/>
      </c>
      <c r="DG57" s="187" t="str">
        <f ca="1">+IF(OFFSET('Sanitation Data'!$H$30,0,10*ROW('Sanitation Data'!H51))="","",OFFSET('Sanitation Data'!$H$30,0,10*ROW('Sanitation Data'!H51)))</f>
        <v/>
      </c>
      <c r="DH57" s="187" t="str">
        <f ca="1">+IF(OFFSET('Sanitation Data'!$H$31,0,10*ROW('Sanitation Data'!H51))="","",OFFSET('Sanitation Data'!$H$31,0,10*ROW('Sanitation Data'!H51)))</f>
        <v/>
      </c>
      <c r="DI57" s="187" t="str">
        <f ca="1">+IF(OFFSET('Sanitation Data'!$H$32,0,10*ROW('Sanitation Data'!H51))="","",OFFSET('Sanitation Data'!$H$32,0,10*ROW('Sanitation Data'!H51)))</f>
        <v/>
      </c>
      <c r="DJ57" s="187" t="str">
        <f ca="1">+IF(OFFSET('Sanitation Data'!$I$28,0,10*ROW('Sanitation Data'!I51))="","",OFFSET('Sanitation Data'!$I$28,0,10*ROW('Sanitation Data'!I51)))</f>
        <v/>
      </c>
      <c r="DK57" s="187" t="str">
        <f ca="1">+IF(OFFSET('Sanitation Data'!$I$29,0,10*ROW('Sanitation Data'!I51))="","",OFFSET('Sanitation Data'!$I$29,0,10*ROW('Sanitation Data'!I51)))</f>
        <v/>
      </c>
      <c r="DL57" s="187" t="str">
        <f ca="1">+IF(OFFSET('Sanitation Data'!$I$30,0,10*ROW('Sanitation Data'!I51))="","",OFFSET('Sanitation Data'!$I$30,0,10*ROW('Sanitation Data'!I51)))</f>
        <v/>
      </c>
      <c r="DM57" s="187" t="str">
        <f ca="1">+IF(OFFSET('Sanitation Data'!$I$31,0,10*ROW('Sanitation Data'!I51))="","",OFFSET('Sanitation Data'!$I$31,0,10*ROW('Sanitation Data'!I51)))</f>
        <v/>
      </c>
      <c r="DN57" s="187" t="str">
        <f ca="1">+IF(OFFSET('Sanitation Data'!$I$32,0,10*ROW('Sanitation Data'!I51))="","",OFFSET('Sanitation Data'!$I$32,0,10*ROW('Sanitation Data'!I51)))</f>
        <v/>
      </c>
      <c r="DO57" s="187" t="str">
        <f ca="1">+IF(OFFSET('Hygiene Data'!$D$11,0,10*ROW('Hygiene Data'!D51))="","",OFFSET('Hygiene Data'!$D$11,0,10*ROW('Hygiene Data'!D51)))</f>
        <v/>
      </c>
      <c r="DP57" s="187" t="str">
        <f ca="1">+IF(OFFSET('Hygiene Data'!$D$12,0,10*ROW('Hygiene Data'!D51))="","",OFFSET('Hygiene Data'!$D$12,0,10*ROW('Hygiene Data'!D51)))</f>
        <v/>
      </c>
      <c r="DQ57" s="187" t="str">
        <f ca="1">+IF(OFFSET('Hygiene Data'!$D$13,0,10*ROW('Hygiene Data'!D51))="","",OFFSET('Hygiene Data'!$D$13,0,10*ROW('Hygiene Data'!D51)))</f>
        <v/>
      </c>
      <c r="DR57" s="187" t="str">
        <f ca="1">+IF(OFFSET('Hygiene Data'!$E$11,0,10*ROW('Hygiene Data'!E51))="","",OFFSET('Hygiene Data'!$E$11,0,10*ROW('Hygiene Data'!E51)))</f>
        <v/>
      </c>
      <c r="DS57" s="187" t="str">
        <f ca="1">+IF(OFFSET('Hygiene Data'!$E$12,0,10*ROW('Hygiene Data'!E51))="","",OFFSET('Hygiene Data'!$E$12,0,10*ROW('Hygiene Data'!E51)))</f>
        <v/>
      </c>
      <c r="DT57" s="187" t="str">
        <f ca="1">+IF(OFFSET('Hygiene Data'!$E$13,0,10*ROW('Hygiene Data'!E51))="","",OFFSET('Hygiene Data'!$E$13,0,10*ROW('Hygiene Data'!E51)))</f>
        <v/>
      </c>
      <c r="DU57" s="187" t="str">
        <f ca="1">+IF(OFFSET('Hygiene Data'!$F$11,0,10*ROW('Hygiene Data'!F51))="","",OFFSET('Hygiene Data'!$F$11,0,10*ROW('Hygiene Data'!F51)))</f>
        <v/>
      </c>
      <c r="DV57" s="187" t="str">
        <f ca="1">+IF(OFFSET('Hygiene Data'!$F$12,0,10*ROW('Hygiene Data'!F51))="","",OFFSET('Hygiene Data'!$F$12,0,10*ROW('Hygiene Data'!F51)))</f>
        <v/>
      </c>
      <c r="DW57" s="187" t="str">
        <f ca="1">+IF(OFFSET('Hygiene Data'!$F$13,0,10*ROW('Hygiene Data'!F51))="","",OFFSET('Hygiene Data'!$F$13,0,10*ROW('Hygiene Data'!F51)))</f>
        <v/>
      </c>
      <c r="DX57" s="187" t="str">
        <f ca="1">+IF(OFFSET('Hygiene Data'!$G$11,0,10*ROW('Hygiene Data'!G51))="","",OFFSET('Hygiene Data'!$G$11,0,10*ROW('Hygiene Data'!G51)))</f>
        <v/>
      </c>
      <c r="DY57" s="187" t="str">
        <f ca="1">+IF(OFFSET('Hygiene Data'!$G$12,0,10*ROW('Hygiene Data'!G51))="","",OFFSET('Hygiene Data'!$G$12,0,10*ROW('Hygiene Data'!G51)))</f>
        <v/>
      </c>
      <c r="DZ57" s="187" t="str">
        <f ca="1">+IF(OFFSET('Hygiene Data'!$G$13,0,10*ROW('Hygiene Data'!G51))="","",OFFSET('Hygiene Data'!$G$13,0,10*ROW('Hygiene Data'!G51)))</f>
        <v/>
      </c>
      <c r="EA57" s="187" t="str">
        <f ca="1">+IF(OFFSET('Hygiene Data'!$H$11,0,10*ROW('Hygiene Data'!H51))="","",OFFSET('Hygiene Data'!$H$11,0,10*ROW('Hygiene Data'!H51)))</f>
        <v/>
      </c>
      <c r="EB57" s="187" t="str">
        <f ca="1">+IF(OFFSET('Hygiene Data'!$H$12,0,10*ROW('Hygiene Data'!H51))="","",OFFSET('Hygiene Data'!$H$12,0,10*ROW('Hygiene Data'!H51)))</f>
        <v/>
      </c>
      <c r="EC57" s="187" t="str">
        <f ca="1">+IF(OFFSET('Hygiene Data'!$H$13,0,10*ROW('Hygiene Data'!H51))="","",OFFSET('Hygiene Data'!$H$13,0,10*ROW('Hygiene Data'!H51)))</f>
        <v/>
      </c>
      <c r="ED57" s="187" t="str">
        <f ca="1">+IF(OFFSET('Hygiene Data'!$I$11,0,10*ROW('Hygiene Data'!I51))="","",OFFSET('Hygiene Data'!$I$11,0,10*ROW('Hygiene Data'!I51)))</f>
        <v/>
      </c>
      <c r="EE57" s="187" t="str">
        <f ca="1">+IF(OFFSET('Hygiene Data'!$I$12,0,10*ROW('Hygiene Data'!I51))="","",OFFSET('Hygiene Data'!$I$12,0,10*ROW('Hygiene Data'!I51)))</f>
        <v/>
      </c>
      <c r="EF57" s="187" t="str">
        <f ca="1">+IF(OFFSET('Hygiene Data'!$I$13,0,10*ROW('Hygiene Data'!I51))="","",OFFSET('Hygiene Data'!$I$13,0,10*ROW('Hygiene Data'!I51)))</f>
        <v/>
      </c>
    </row>
    <row r="58" spans="1:136" x14ac:dyDescent="0.2">
      <c r="A58" s="270" t="str">
        <f ca="1">+IF(OFFSET('Water Data'!$B$2,0,10*ROW('Water Data'!E52))="","",OFFSET('Water Data'!$B$2,0,10*ROW('Water Data'!E52)))</f>
        <v/>
      </c>
      <c r="B58" s="270" t="str">
        <f ca="1">IF(OFFSET('Water Data'!$C$2,0,10*ROW('Water Data'!F52))="","",IF(OFFSET('Water Data'!$C$2,0,10*ROW('Water Data'!F52))="Census",Key!$I$111,IF(OFFSET('Water Data'!$C$2,0,10*ROW('Water Data'!F52))="Survey with microdata",Key!$I$113,IF(OFFSET('Water Data'!$C$2,0,10*ROW('Water Data'!F52))="Survey",Key!$I$110,IF(OFFSET('Water Data'!$C$2,0,10*ROW('Water Data'!F52))="Admin",Key!$I$114,IF(OFFSET('Water Data'!$C$2,0,10*ROW('Water Data'!F52))="Other",Key!$I$112,IF(OFFSET('Water Data'!$C$2,0,10*ROW('Water Data'!F52))="EMIS",Key!$I$109)))))))</f>
        <v/>
      </c>
      <c r="C58" s="297" t="str">
        <f t="shared" ca="1" si="0"/>
        <v/>
      </c>
      <c r="D58" s="298" t="e">
        <f ca="1">+IF(AND(ISTEXT(OFFSET('Water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298" t="e">
        <f ca="1">+IF(AND(ISTEXT(OFFSET('Water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298" t="e">
        <f ca="1">+IF(AND(ISTEXT(OFFSET('Water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298" t="e">
        <f ca="1">+IF(AND(ISTEXT(OFFSET('Water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298" t="e">
        <f ca="1">+IF(AND(ISTEXT(OFFSET('Water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298" t="e">
        <f ca="1">+IF(AND(ISTEXT(OFFSET('Water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298" t="e">
        <f ca="1">+IF(AND(ISTEXT(OFFSET('Water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298" t="e">
        <f ca="1">+IF(AND(ISTEXT(OFFSET('Water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298" t="e">
        <f ca="1">+IF(AND(ISTEXT(OFFSET('Water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298" t="e">
        <f ca="1">+IF(AND(ISTEXT(OFFSET('Water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298" t="e">
        <f ca="1">+IF(AND(ISTEXT(OFFSET('Water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298" t="e">
        <f ca="1">+IF(AND(ISTEXT(OFFSET('Water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298" t="e">
        <f ca="1">+IF(AND(ISTEXT(OFFSET('Water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298" t="e">
        <f ca="1">+IF(AND(ISTEXT(OFFSET('Water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298" t="e">
        <f ca="1">+IF(AND(ISTEXT(OFFSET('Water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298" t="e">
        <f ca="1">+IF(AND(ISTEXT(OFFSET('Water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298" t="e">
        <f ca="1">+IF(AND(ISTEXT(OFFSET('Water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298" t="e">
        <f ca="1">+IF(AND(ISTEXT(OFFSET('Water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299" t="e">
        <f ca="1">+IF(AND(ISTEXT(OFFSET('Sanitation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299" t="e">
        <f ca="1">+IF(AND(ISTEXT(OFFSET('Sanitation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299" t="e">
        <f ca="1">+IF(AND(ISTEXT(OFFSET('Sanitation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299" t="e">
        <f ca="1">+IF(AND(ISTEXT(OFFSET('Sanitation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299" t="e">
        <f ca="1">+IF(AND(ISTEXT(OFFSET('Sanitation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299" t="e">
        <f ca="1">+IF(AND(ISTEXT(OFFSET('Sanitation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299" t="e">
        <f ca="1">+IF(AND(ISTEXT(OFFSET('Sanitation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299" t="e">
        <f ca="1">+IF(AND(ISTEXT(OFFSET('Sanitation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299" t="e">
        <f ca="1">+IF(AND(ISTEXT(OFFSET('Sanitation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299" t="e">
        <f ca="1">+IF(AND(ISTEXT(OFFSET('Sanitation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299" t="e">
        <f ca="1">+IF(AND(ISTEXT(OFFSET('Sanitation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299" t="e">
        <f ca="1">+IF(AND(ISTEXT(OFFSET('Sanitation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299" t="e">
        <f ca="1">+IF(AND(ISTEXT(OFFSET('Sanitation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299" t="e">
        <f ca="1">+IF(AND(ISTEXT(OFFSET('Sanitation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299" t="e">
        <f ca="1">+IF(AND(ISTEXT(OFFSET('Sanitation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299" t="e">
        <f ca="1">+IF(AND(ISTEXT(OFFSET('Sanitation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299" t="e">
        <f ca="1">+IF(AND(ISTEXT(OFFSET('Sanitation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299" t="e">
        <f ca="1">+IF(AND(ISTEXT(OFFSET('Sanitation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299" t="e">
        <f ca="1">+IF(AND(ISTEXT(OFFSET('Sanitation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299" t="e">
        <f ca="1">+IF(AND(ISTEXT(OFFSET('Sanitation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299" t="e">
        <f ca="1">+IF(AND(ISTEXT(OFFSET('Sanitation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299" t="e">
        <f ca="1">+IF(AND(ISTEXT(OFFSET('Sanitation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299" t="e">
        <f ca="1">+IF(AND(ISTEXT(OFFSET('Sanitation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299" t="e">
        <f ca="1">+IF(AND(ISTEXT(OFFSET('Sanitation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299" t="e">
        <f ca="1">+IF(AND(ISTEXT(OFFSET('Sanitation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299" t="e">
        <f ca="1">+IF(AND(ISTEXT(OFFSET('Sanitation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299" t="e">
        <f ca="1">+IF(AND(ISTEXT(OFFSET('Sanitation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299" t="e">
        <f ca="1">+IF(AND(ISTEXT(OFFSET('Sanitation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299" t="e">
        <f ca="1">+IF(AND(ISTEXT(OFFSET('Sanitation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299" t="e">
        <f ca="1">+IF(AND(ISTEXT(OFFSET('Sanitation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300" t="e">
        <f ca="1">+IF(AND(ISTEXT(OFFSET('Hygiene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368" t="e">
        <f ca="1">+IF(AND(ISTEXT(OFFSET('Hygiene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300" t="e">
        <f ca="1">+IF(AND(ISTEXT(OFFSET('Hygiene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300" t="e">
        <f ca="1">+IF(AND(ISTEXT(OFFSET('Hygiene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300" t="e">
        <f ca="1">+IF(AND(ISTEXT(OFFSET('Hygiene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300" t="e">
        <f ca="1">+IF(AND(ISTEXT(OFFSET('Hygiene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300" t="e">
        <f ca="1">+IF(AND(ISTEXT(OFFSET('Hygiene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300" t="e">
        <f ca="1">+IF(AND(ISTEXT(OFFSET('Hygiene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300" t="e">
        <f ca="1">+IF(AND(ISTEXT(OFFSET('Hygiene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300" t="e">
        <f ca="1">+IF(AND(ISTEXT(OFFSET('Hygiene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300" t="e">
        <f ca="1">+IF(AND(ISTEXT(OFFSET('Hygiene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300" t="e">
        <f ca="1">+IF(AND(ISTEXT(OFFSET('Hygiene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300" t="e">
        <f ca="1">+IF(AND(ISTEXT(OFFSET('Hygiene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300" t="e">
        <f ca="1">+IF(AND(ISTEXT(OFFSET('Hygiene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300" t="e">
        <f ca="1">+IF(AND(ISTEXT(OFFSET('Hygiene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300" t="e">
        <f ca="1">+IF(AND(ISTEXT(OFFSET('Hygiene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300" t="e">
        <f ca="1">+IF(AND(ISTEXT(OFFSET('Hygiene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300" t="e">
        <f ca="1">+IF(AND(ISTEXT(OFFSET('Hygiene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S58" s="187" t="str">
        <f ca="1">+IF(OFFSET('Water Data'!$D$27,0,10*ROW('Water Data'!D52))="","",OFFSET('Water Data'!$D$27,0,10*ROW('Water Data'!D52)))</f>
        <v/>
      </c>
      <c r="BT58" s="187" t="str">
        <f ca="1">+IF(OFFSET('Water Data'!$D$28,0,10*ROW('Water Data'!D52))="","",OFFSET('Water Data'!$D$28,0,10*ROW('Water Data'!D52)))</f>
        <v/>
      </c>
      <c r="BU58" s="187" t="str">
        <f ca="1">+IF(OFFSET('Water Data'!$D$29,0,10*ROW('Water Data'!D52))="","",OFFSET('Water Data'!$D$29,0,10*ROW('Water Data'!D52)))</f>
        <v/>
      </c>
      <c r="BV58" s="187" t="str">
        <f ca="1">+IF(OFFSET('Water Data'!$E$27,0,10*ROW('Water Data'!E52))="","",OFFSET('Water Data'!$E$27,0,10*ROW('Water Data'!E52)))</f>
        <v/>
      </c>
      <c r="BW58" s="187" t="str">
        <f ca="1">+IF(OFFSET('Water Data'!$E$28,0,10*ROW('Water Data'!E52))="","",OFFSET('Water Data'!$E$28,0,10*ROW('Water Data'!E52)))</f>
        <v/>
      </c>
      <c r="BX58" s="187" t="str">
        <f ca="1">+IF(OFFSET('Water Data'!$E$29,0,10*ROW('Water Data'!E52))="","",OFFSET('Water Data'!$E$29,0,10*ROW('Water Data'!E52)))</f>
        <v/>
      </c>
      <c r="BY58" s="187" t="str">
        <f ca="1">+IF(OFFSET('Water Data'!$F$27,0,10*ROW('Water Data'!F52))="","",OFFSET('Water Data'!$F$27,0,10*ROW('Water Data'!F52)))</f>
        <v/>
      </c>
      <c r="BZ58" s="187" t="str">
        <f ca="1">+IF(OFFSET('Water Data'!$F$28,0,10*ROW('Water Data'!F52))="","",OFFSET('Water Data'!$F$28,0,10*ROW('Water Data'!F52)))</f>
        <v/>
      </c>
      <c r="CA58" s="187" t="str">
        <f ca="1">+IF(OFFSET('Water Data'!$F$29,0,10*ROW('Water Data'!F52))="","",OFFSET('Water Data'!$F$29,0,10*ROW('Water Data'!F52)))</f>
        <v/>
      </c>
      <c r="CB58" s="187" t="str">
        <f ca="1">+IF(OFFSET('Water Data'!$G$27,0,10*ROW('Water Data'!G52))="","",OFFSET('Water Data'!$G$27,0,10*ROW('Water Data'!G52)))</f>
        <v/>
      </c>
      <c r="CC58" s="187" t="str">
        <f ca="1">+IF(OFFSET('Water Data'!$G$28,0,10*ROW('Water Data'!G52))="","",OFFSET('Water Data'!$G$28,0,10*ROW('Water Data'!G52)))</f>
        <v/>
      </c>
      <c r="CD58" s="187" t="str">
        <f ca="1">+IF(OFFSET('Water Data'!$G$29,0,10*ROW('Water Data'!G52))="","",OFFSET('Water Data'!$G$29,0,10*ROW('Water Data'!G52)))</f>
        <v/>
      </c>
      <c r="CE58" s="187" t="str">
        <f ca="1">+IF(OFFSET('Water Data'!$H$27,0,10*ROW('Water Data'!H52))="","",OFFSET('Water Data'!$H$27,0,10*ROW('Water Data'!H52)))</f>
        <v/>
      </c>
      <c r="CF58" s="187" t="str">
        <f ca="1">+IF(OFFSET('Water Data'!$H$28,0,10*ROW('Water Data'!H52))="","",OFFSET('Water Data'!$H$28,0,10*ROW('Water Data'!H52)))</f>
        <v/>
      </c>
      <c r="CG58" s="187" t="str">
        <f ca="1">+IF(OFFSET('Water Data'!$H$29,0,10*ROW('Water Data'!H52))="","",OFFSET('Water Data'!$H$29,0,10*ROW('Water Data'!H52)))</f>
        <v/>
      </c>
      <c r="CH58" s="187" t="str">
        <f ca="1">+IF(OFFSET('Water Data'!$I$27,0,10*ROW('Water Data'!I52))="","",OFFSET('Water Data'!$I$27,0,10*ROW('Water Data'!I52)))</f>
        <v/>
      </c>
      <c r="CI58" s="187" t="str">
        <f ca="1">+IF(OFFSET('Water Data'!$I$28,0,10*ROW('Water Data'!I52))="","",OFFSET('Water Data'!$I$28,0,10*ROW('Water Data'!I52)))</f>
        <v/>
      </c>
      <c r="CJ58" s="187" t="str">
        <f ca="1">+IF(OFFSET('Water Data'!$I$29,0,10*ROW('Water Data'!I52))="","",OFFSET('Water Data'!$I$29,0,10*ROW('Water Data'!I52)))</f>
        <v/>
      </c>
      <c r="CK58" s="187" t="str">
        <f ca="1">+IF(OFFSET('Sanitation Data'!$D$28,0,10*ROW('Sanitation Data'!D52))="","",OFFSET('Sanitation Data'!$D$28,0,10*ROW('Sanitation Data'!D52)))</f>
        <v/>
      </c>
      <c r="CL58" s="187" t="str">
        <f ca="1">+IF(OFFSET('Sanitation Data'!$D$29,0,10*ROW('Sanitation Data'!D52))="","",OFFSET('Sanitation Data'!$D$29,0,10*ROW('Sanitation Data'!D52)))</f>
        <v/>
      </c>
      <c r="CM58" s="187" t="str">
        <f ca="1">+IF(OFFSET('Sanitation Data'!$D$30,0,10*ROW('Sanitation Data'!D52))="","",OFFSET('Sanitation Data'!$D$30,0,10*ROW('Sanitation Data'!D52)))</f>
        <v/>
      </c>
      <c r="CN58" s="187" t="str">
        <f ca="1">+IF(OFFSET('Sanitation Data'!$D$31,0,10*ROW('Sanitation Data'!D52))="","",OFFSET('Sanitation Data'!$D$31,0,10*ROW('Sanitation Data'!D52)))</f>
        <v/>
      </c>
      <c r="CO58" s="187" t="str">
        <f ca="1">+IF(OFFSET('Sanitation Data'!$D$32,0,10*ROW('Sanitation Data'!D52))="","",OFFSET('Sanitation Data'!$D$32,0,10*ROW('Sanitation Data'!D52)))</f>
        <v/>
      </c>
      <c r="CP58" s="187" t="str">
        <f ca="1">+IF(OFFSET('Sanitation Data'!$E$28,0,10*ROW('Sanitation Data'!E52))="","",OFFSET('Sanitation Data'!$E$28,0,10*ROW('Sanitation Data'!E52)))</f>
        <v/>
      </c>
      <c r="CQ58" s="187" t="str">
        <f ca="1">+IF(OFFSET('Sanitation Data'!$E$29,0,10*ROW('Sanitation Data'!E52))="","",OFFSET('Sanitation Data'!$E$29,0,10*ROW('Sanitation Data'!E52)))</f>
        <v/>
      </c>
      <c r="CR58" s="187" t="str">
        <f ca="1">+IF(OFFSET('Sanitation Data'!$E$30,0,10*ROW('Sanitation Data'!E52))="","",OFFSET('Sanitation Data'!$E$30,0,10*ROW('Sanitation Data'!E52)))</f>
        <v/>
      </c>
      <c r="CS58" s="187" t="str">
        <f ca="1">+IF(OFFSET('Sanitation Data'!$E$31,0,10*ROW('Sanitation Data'!E52))="","",OFFSET('Sanitation Data'!$E$31,0,10*ROW('Sanitation Data'!E52)))</f>
        <v/>
      </c>
      <c r="CT58" s="187" t="str">
        <f ca="1">+IF(OFFSET('Sanitation Data'!$E$32,0,10*ROW('Sanitation Data'!E52))="","",OFFSET('Sanitation Data'!$E$32,0,10*ROW('Sanitation Data'!E52)))</f>
        <v/>
      </c>
      <c r="CU58" s="187" t="str">
        <f ca="1">+IF(OFFSET('Sanitation Data'!$F$28,0,10*ROW('Sanitation Data'!F52))="","",OFFSET('Sanitation Data'!$F$28,0,10*ROW('Sanitation Data'!F52)))</f>
        <v/>
      </c>
      <c r="CV58" s="187" t="str">
        <f ca="1">+IF(OFFSET('Sanitation Data'!$F$29,0,10*ROW('Sanitation Data'!F52))="","",OFFSET('Sanitation Data'!$F$29,0,10*ROW('Sanitation Data'!F52)))</f>
        <v/>
      </c>
      <c r="CW58" s="187" t="str">
        <f ca="1">+IF(OFFSET('Sanitation Data'!$F$30,0,10*ROW('Sanitation Data'!F52))="","",OFFSET('Sanitation Data'!$F$30,0,10*ROW('Sanitation Data'!F52)))</f>
        <v/>
      </c>
      <c r="CX58" s="187" t="str">
        <f ca="1">+IF(OFFSET('Sanitation Data'!$F$31,0,10*ROW('Sanitation Data'!F52))="","",OFFSET('Sanitation Data'!$F$31,0,10*ROW('Sanitation Data'!F52)))</f>
        <v/>
      </c>
      <c r="CY58" s="187" t="str">
        <f ca="1">+IF(OFFSET('Sanitation Data'!$F$32,0,10*ROW('Sanitation Data'!F52))="","",OFFSET('Sanitation Data'!$F$32,0,10*ROW('Sanitation Data'!F52)))</f>
        <v/>
      </c>
      <c r="CZ58" s="187" t="str">
        <f ca="1">+IF(OFFSET('Sanitation Data'!$G$28,0,10*ROW('Sanitation Data'!G52))="","",OFFSET('Sanitation Data'!$G$28,0,10*ROW('Sanitation Data'!G52)))</f>
        <v/>
      </c>
      <c r="DA58" s="187" t="str">
        <f ca="1">+IF(OFFSET('Sanitation Data'!$G$29,0,10*ROW('Sanitation Data'!G52))="","",OFFSET('Sanitation Data'!$G$29,0,10*ROW('Sanitation Data'!G52)))</f>
        <v/>
      </c>
      <c r="DB58" s="187" t="str">
        <f ca="1">+IF(OFFSET('Sanitation Data'!$G$30,0,10*ROW('Sanitation Data'!G52))="","",OFFSET('Sanitation Data'!$G$30,0,10*ROW('Sanitation Data'!G52)))</f>
        <v/>
      </c>
      <c r="DC58" s="187" t="str">
        <f ca="1">+IF(OFFSET('Sanitation Data'!$G$31,0,10*ROW('Sanitation Data'!G52))="","",OFFSET('Sanitation Data'!$G$31,0,10*ROW('Sanitation Data'!G52)))</f>
        <v/>
      </c>
      <c r="DD58" s="187" t="str">
        <f ca="1">+IF(OFFSET('Sanitation Data'!$G$32,0,10*ROW('Sanitation Data'!G52))="","",OFFSET('Sanitation Data'!$G$32,0,10*ROW('Sanitation Data'!G52)))</f>
        <v/>
      </c>
      <c r="DE58" s="187" t="str">
        <f ca="1">+IF(OFFSET('Sanitation Data'!$H$28,0,10*ROW('Sanitation Data'!H52))="","",OFFSET('Sanitation Data'!$H$28,0,10*ROW('Sanitation Data'!H52)))</f>
        <v/>
      </c>
      <c r="DF58" s="187" t="str">
        <f ca="1">+IF(OFFSET('Sanitation Data'!$H$29,0,10*ROW('Sanitation Data'!H52))="","",OFFSET('Sanitation Data'!$H$29,0,10*ROW('Sanitation Data'!H52)))</f>
        <v/>
      </c>
      <c r="DG58" s="187" t="str">
        <f ca="1">+IF(OFFSET('Sanitation Data'!$H$30,0,10*ROW('Sanitation Data'!H52))="","",OFFSET('Sanitation Data'!$H$30,0,10*ROW('Sanitation Data'!H52)))</f>
        <v/>
      </c>
      <c r="DH58" s="187" t="str">
        <f ca="1">+IF(OFFSET('Sanitation Data'!$H$31,0,10*ROW('Sanitation Data'!H52))="","",OFFSET('Sanitation Data'!$H$31,0,10*ROW('Sanitation Data'!H52)))</f>
        <v/>
      </c>
      <c r="DI58" s="187" t="str">
        <f ca="1">+IF(OFFSET('Sanitation Data'!$H$32,0,10*ROW('Sanitation Data'!H52))="","",OFFSET('Sanitation Data'!$H$32,0,10*ROW('Sanitation Data'!H52)))</f>
        <v/>
      </c>
      <c r="DJ58" s="187" t="str">
        <f ca="1">+IF(OFFSET('Sanitation Data'!$I$28,0,10*ROW('Sanitation Data'!I52))="","",OFFSET('Sanitation Data'!$I$28,0,10*ROW('Sanitation Data'!I52)))</f>
        <v/>
      </c>
      <c r="DK58" s="187" t="str">
        <f ca="1">+IF(OFFSET('Sanitation Data'!$I$29,0,10*ROW('Sanitation Data'!I52))="","",OFFSET('Sanitation Data'!$I$29,0,10*ROW('Sanitation Data'!I52)))</f>
        <v/>
      </c>
      <c r="DL58" s="187" t="str">
        <f ca="1">+IF(OFFSET('Sanitation Data'!$I$30,0,10*ROW('Sanitation Data'!I52))="","",OFFSET('Sanitation Data'!$I$30,0,10*ROW('Sanitation Data'!I52)))</f>
        <v/>
      </c>
      <c r="DM58" s="187" t="str">
        <f ca="1">+IF(OFFSET('Sanitation Data'!$I$31,0,10*ROW('Sanitation Data'!I52))="","",OFFSET('Sanitation Data'!$I$31,0,10*ROW('Sanitation Data'!I52)))</f>
        <v/>
      </c>
      <c r="DN58" s="187" t="str">
        <f ca="1">+IF(OFFSET('Sanitation Data'!$I$32,0,10*ROW('Sanitation Data'!I52))="","",OFFSET('Sanitation Data'!$I$32,0,10*ROW('Sanitation Data'!I52)))</f>
        <v/>
      </c>
      <c r="DO58" s="187" t="str">
        <f ca="1">+IF(OFFSET('Hygiene Data'!$D$11,0,10*ROW('Hygiene Data'!D52))="","",OFFSET('Hygiene Data'!$D$11,0,10*ROW('Hygiene Data'!D52)))</f>
        <v/>
      </c>
      <c r="DP58" s="187" t="str">
        <f ca="1">+IF(OFFSET('Hygiene Data'!$D$12,0,10*ROW('Hygiene Data'!D52))="","",OFFSET('Hygiene Data'!$D$12,0,10*ROW('Hygiene Data'!D52)))</f>
        <v/>
      </c>
      <c r="DQ58" s="187" t="str">
        <f ca="1">+IF(OFFSET('Hygiene Data'!$D$13,0,10*ROW('Hygiene Data'!D52))="","",OFFSET('Hygiene Data'!$D$13,0,10*ROW('Hygiene Data'!D52)))</f>
        <v/>
      </c>
      <c r="DR58" s="187" t="str">
        <f ca="1">+IF(OFFSET('Hygiene Data'!$E$11,0,10*ROW('Hygiene Data'!E52))="","",OFFSET('Hygiene Data'!$E$11,0,10*ROW('Hygiene Data'!E52)))</f>
        <v/>
      </c>
      <c r="DS58" s="187" t="str">
        <f ca="1">+IF(OFFSET('Hygiene Data'!$E$12,0,10*ROW('Hygiene Data'!E52))="","",OFFSET('Hygiene Data'!$E$12,0,10*ROW('Hygiene Data'!E52)))</f>
        <v/>
      </c>
      <c r="DT58" s="187" t="str">
        <f ca="1">+IF(OFFSET('Hygiene Data'!$E$13,0,10*ROW('Hygiene Data'!E52))="","",OFFSET('Hygiene Data'!$E$13,0,10*ROW('Hygiene Data'!E52)))</f>
        <v/>
      </c>
      <c r="DU58" s="187" t="str">
        <f ca="1">+IF(OFFSET('Hygiene Data'!$F$11,0,10*ROW('Hygiene Data'!F52))="","",OFFSET('Hygiene Data'!$F$11,0,10*ROW('Hygiene Data'!F52)))</f>
        <v/>
      </c>
      <c r="DV58" s="187" t="str">
        <f ca="1">+IF(OFFSET('Hygiene Data'!$F$12,0,10*ROW('Hygiene Data'!F52))="","",OFFSET('Hygiene Data'!$F$12,0,10*ROW('Hygiene Data'!F52)))</f>
        <v/>
      </c>
      <c r="DW58" s="187" t="str">
        <f ca="1">+IF(OFFSET('Hygiene Data'!$F$13,0,10*ROW('Hygiene Data'!F52))="","",OFFSET('Hygiene Data'!$F$13,0,10*ROW('Hygiene Data'!F52)))</f>
        <v/>
      </c>
      <c r="DX58" s="187" t="str">
        <f ca="1">+IF(OFFSET('Hygiene Data'!$G$11,0,10*ROW('Hygiene Data'!G52))="","",OFFSET('Hygiene Data'!$G$11,0,10*ROW('Hygiene Data'!G52)))</f>
        <v/>
      </c>
      <c r="DY58" s="187" t="str">
        <f ca="1">+IF(OFFSET('Hygiene Data'!$G$12,0,10*ROW('Hygiene Data'!G52))="","",OFFSET('Hygiene Data'!$G$12,0,10*ROW('Hygiene Data'!G52)))</f>
        <v/>
      </c>
      <c r="DZ58" s="187" t="str">
        <f ca="1">+IF(OFFSET('Hygiene Data'!$G$13,0,10*ROW('Hygiene Data'!G52))="","",OFFSET('Hygiene Data'!$G$13,0,10*ROW('Hygiene Data'!G52)))</f>
        <v/>
      </c>
      <c r="EA58" s="187" t="str">
        <f ca="1">+IF(OFFSET('Hygiene Data'!$H$11,0,10*ROW('Hygiene Data'!H52))="","",OFFSET('Hygiene Data'!$H$11,0,10*ROW('Hygiene Data'!H52)))</f>
        <v/>
      </c>
      <c r="EB58" s="187" t="str">
        <f ca="1">+IF(OFFSET('Hygiene Data'!$H$12,0,10*ROW('Hygiene Data'!H52))="","",OFFSET('Hygiene Data'!$H$12,0,10*ROW('Hygiene Data'!H52)))</f>
        <v/>
      </c>
      <c r="EC58" s="187" t="str">
        <f ca="1">+IF(OFFSET('Hygiene Data'!$H$13,0,10*ROW('Hygiene Data'!H52))="","",OFFSET('Hygiene Data'!$H$13,0,10*ROW('Hygiene Data'!H52)))</f>
        <v/>
      </c>
      <c r="ED58" s="187" t="str">
        <f ca="1">+IF(OFFSET('Hygiene Data'!$I$11,0,10*ROW('Hygiene Data'!I52))="","",OFFSET('Hygiene Data'!$I$11,0,10*ROW('Hygiene Data'!I52)))</f>
        <v/>
      </c>
      <c r="EE58" s="187" t="str">
        <f ca="1">+IF(OFFSET('Hygiene Data'!$I$12,0,10*ROW('Hygiene Data'!I52))="","",OFFSET('Hygiene Data'!$I$12,0,10*ROW('Hygiene Data'!I52)))</f>
        <v/>
      </c>
      <c r="EF58" s="187" t="str">
        <f ca="1">+IF(OFFSET('Hygiene Data'!$I$13,0,10*ROW('Hygiene Data'!I52))="","",OFFSET('Hygiene Data'!$I$13,0,10*ROW('Hygiene Data'!I52)))</f>
        <v/>
      </c>
    </row>
    <row r="59" spans="1:136" x14ac:dyDescent="0.2">
      <c r="A59" s="270" t="str">
        <f ca="1">+IF(OFFSET('Water Data'!$B$2,0,10*ROW('Water Data'!E53))="","",OFFSET('Water Data'!$B$2,0,10*ROW('Water Data'!E53)))</f>
        <v/>
      </c>
      <c r="B59" s="270" t="str">
        <f ca="1">IF(OFFSET('Water Data'!$C$2,0,10*ROW('Water Data'!F53))="","",IF(OFFSET('Water Data'!$C$2,0,10*ROW('Water Data'!F53))="Census",Key!$I$111,IF(OFFSET('Water Data'!$C$2,0,10*ROW('Water Data'!F53))="Survey with microdata",Key!$I$113,IF(OFFSET('Water Data'!$C$2,0,10*ROW('Water Data'!F53))="Survey",Key!$I$110,IF(OFFSET('Water Data'!$C$2,0,10*ROW('Water Data'!F53))="Admin",Key!$I$114,IF(OFFSET('Water Data'!$C$2,0,10*ROW('Water Data'!F53))="Other",Key!$I$112,IF(OFFSET('Water Data'!$C$2,0,10*ROW('Water Data'!F53))="EMIS",Key!$I$109)))))))</f>
        <v/>
      </c>
      <c r="C59" s="297" t="str">
        <f t="shared" ca="1" si="0"/>
        <v/>
      </c>
      <c r="D59" s="298" t="e">
        <f ca="1">+IF(AND(ISTEXT(OFFSET('Water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298" t="e">
        <f ca="1">+IF(AND(ISTEXT(OFFSET('Water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298" t="e">
        <f ca="1">+IF(AND(ISTEXT(OFFSET('Water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298" t="e">
        <f ca="1">+IF(AND(ISTEXT(OFFSET('Water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298" t="e">
        <f ca="1">+IF(AND(ISTEXT(OFFSET('Water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298" t="e">
        <f ca="1">+IF(AND(ISTEXT(OFFSET('Water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298" t="e">
        <f ca="1">+IF(AND(ISTEXT(OFFSET('Water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298" t="e">
        <f ca="1">+IF(AND(ISTEXT(OFFSET('Water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298" t="e">
        <f ca="1">+IF(AND(ISTEXT(OFFSET('Water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298" t="e">
        <f ca="1">+IF(AND(ISTEXT(OFFSET('Water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298" t="e">
        <f ca="1">+IF(AND(ISTEXT(OFFSET('Water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298" t="e">
        <f ca="1">+IF(AND(ISTEXT(OFFSET('Water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298" t="e">
        <f ca="1">+IF(AND(ISTEXT(OFFSET('Water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298" t="e">
        <f ca="1">+IF(AND(ISTEXT(OFFSET('Water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298" t="e">
        <f ca="1">+IF(AND(ISTEXT(OFFSET('Water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298" t="e">
        <f ca="1">+IF(AND(ISTEXT(OFFSET('Water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298" t="e">
        <f ca="1">+IF(AND(ISTEXT(OFFSET('Water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298" t="e">
        <f ca="1">+IF(AND(ISTEXT(OFFSET('Water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299" t="e">
        <f ca="1">+IF(AND(ISTEXT(OFFSET('Sanitation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299" t="e">
        <f ca="1">+IF(AND(ISTEXT(OFFSET('Sanitation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299" t="e">
        <f ca="1">+IF(AND(ISTEXT(OFFSET('Sanitation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299" t="e">
        <f ca="1">+IF(AND(ISTEXT(OFFSET('Sanitation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299" t="e">
        <f ca="1">+IF(AND(ISTEXT(OFFSET('Sanitation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299" t="e">
        <f ca="1">+IF(AND(ISTEXT(OFFSET('Sanitation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299" t="e">
        <f ca="1">+IF(AND(ISTEXT(OFFSET('Sanitation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299" t="e">
        <f ca="1">+IF(AND(ISTEXT(OFFSET('Sanitation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299" t="e">
        <f ca="1">+IF(AND(ISTEXT(OFFSET('Sanitation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299" t="e">
        <f ca="1">+IF(AND(ISTEXT(OFFSET('Sanitation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299" t="e">
        <f ca="1">+IF(AND(ISTEXT(OFFSET('Sanitation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299" t="e">
        <f ca="1">+IF(AND(ISTEXT(OFFSET('Sanitation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299" t="e">
        <f ca="1">+IF(AND(ISTEXT(OFFSET('Sanitation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299" t="e">
        <f ca="1">+IF(AND(ISTEXT(OFFSET('Sanitation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299" t="e">
        <f ca="1">+IF(AND(ISTEXT(OFFSET('Sanitation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299" t="e">
        <f ca="1">+IF(AND(ISTEXT(OFFSET('Sanitation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299" t="e">
        <f ca="1">+IF(AND(ISTEXT(OFFSET('Sanitation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299" t="e">
        <f ca="1">+IF(AND(ISTEXT(OFFSET('Sanitation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299" t="e">
        <f ca="1">+IF(AND(ISTEXT(OFFSET('Sanitation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299" t="e">
        <f ca="1">+IF(AND(ISTEXT(OFFSET('Sanitation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299" t="e">
        <f ca="1">+IF(AND(ISTEXT(OFFSET('Sanitation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299" t="e">
        <f ca="1">+IF(AND(ISTEXT(OFFSET('Sanitation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299" t="e">
        <f ca="1">+IF(AND(ISTEXT(OFFSET('Sanitation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299" t="e">
        <f ca="1">+IF(AND(ISTEXT(OFFSET('Sanitation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299" t="e">
        <f ca="1">+IF(AND(ISTEXT(OFFSET('Sanitation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299" t="e">
        <f ca="1">+IF(AND(ISTEXT(OFFSET('Sanitation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299" t="e">
        <f ca="1">+IF(AND(ISTEXT(OFFSET('Sanitation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299" t="e">
        <f ca="1">+IF(AND(ISTEXT(OFFSET('Sanitation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299" t="e">
        <f ca="1">+IF(AND(ISTEXT(OFFSET('Sanitation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299" t="e">
        <f ca="1">+IF(AND(ISTEXT(OFFSET('Sanitation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300" t="e">
        <f ca="1">+IF(AND(ISTEXT(OFFSET('Hygiene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368" t="e">
        <f ca="1">+IF(AND(ISTEXT(OFFSET('Hygiene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300" t="e">
        <f ca="1">+IF(AND(ISTEXT(OFFSET('Hygiene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300" t="e">
        <f ca="1">+IF(AND(ISTEXT(OFFSET('Hygiene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300" t="e">
        <f ca="1">+IF(AND(ISTEXT(OFFSET('Hygiene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300" t="e">
        <f ca="1">+IF(AND(ISTEXT(OFFSET('Hygiene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300" t="e">
        <f ca="1">+IF(AND(ISTEXT(OFFSET('Hygiene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300" t="e">
        <f ca="1">+IF(AND(ISTEXT(OFFSET('Hygiene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300" t="e">
        <f ca="1">+IF(AND(ISTEXT(OFFSET('Hygiene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300" t="e">
        <f ca="1">+IF(AND(ISTEXT(OFFSET('Hygiene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300" t="e">
        <f ca="1">+IF(AND(ISTEXT(OFFSET('Hygiene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300" t="e">
        <f ca="1">+IF(AND(ISTEXT(OFFSET('Hygiene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300" t="e">
        <f ca="1">+IF(AND(ISTEXT(OFFSET('Hygiene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300" t="e">
        <f ca="1">+IF(AND(ISTEXT(OFFSET('Hygiene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300" t="e">
        <f ca="1">+IF(AND(ISTEXT(OFFSET('Hygiene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300" t="e">
        <f ca="1">+IF(AND(ISTEXT(OFFSET('Hygiene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300" t="e">
        <f ca="1">+IF(AND(ISTEXT(OFFSET('Hygiene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300" t="e">
        <f ca="1">+IF(AND(ISTEXT(OFFSET('Hygiene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S59" s="187" t="str">
        <f ca="1">+IF(OFFSET('Water Data'!$D$27,0,10*ROW('Water Data'!D53))="","",OFFSET('Water Data'!$D$27,0,10*ROW('Water Data'!D53)))</f>
        <v/>
      </c>
      <c r="BT59" s="187" t="str">
        <f ca="1">+IF(OFFSET('Water Data'!$D$28,0,10*ROW('Water Data'!D53))="","",OFFSET('Water Data'!$D$28,0,10*ROW('Water Data'!D53)))</f>
        <v/>
      </c>
      <c r="BU59" s="187" t="str">
        <f ca="1">+IF(OFFSET('Water Data'!$D$29,0,10*ROW('Water Data'!D53))="","",OFFSET('Water Data'!$D$29,0,10*ROW('Water Data'!D53)))</f>
        <v/>
      </c>
      <c r="BV59" s="187" t="str">
        <f ca="1">+IF(OFFSET('Water Data'!$E$27,0,10*ROW('Water Data'!E53))="","",OFFSET('Water Data'!$E$27,0,10*ROW('Water Data'!E53)))</f>
        <v/>
      </c>
      <c r="BW59" s="187" t="str">
        <f ca="1">+IF(OFFSET('Water Data'!$E$28,0,10*ROW('Water Data'!E53))="","",OFFSET('Water Data'!$E$28,0,10*ROW('Water Data'!E53)))</f>
        <v/>
      </c>
      <c r="BX59" s="187" t="str">
        <f ca="1">+IF(OFFSET('Water Data'!$E$29,0,10*ROW('Water Data'!E53))="","",OFFSET('Water Data'!$E$29,0,10*ROW('Water Data'!E53)))</f>
        <v/>
      </c>
      <c r="BY59" s="187" t="str">
        <f ca="1">+IF(OFFSET('Water Data'!$F$27,0,10*ROW('Water Data'!F53))="","",OFFSET('Water Data'!$F$27,0,10*ROW('Water Data'!F53)))</f>
        <v/>
      </c>
      <c r="BZ59" s="187" t="str">
        <f ca="1">+IF(OFFSET('Water Data'!$F$28,0,10*ROW('Water Data'!F53))="","",OFFSET('Water Data'!$F$28,0,10*ROW('Water Data'!F53)))</f>
        <v/>
      </c>
      <c r="CA59" s="187" t="str">
        <f ca="1">+IF(OFFSET('Water Data'!$F$29,0,10*ROW('Water Data'!F53))="","",OFFSET('Water Data'!$F$29,0,10*ROW('Water Data'!F53)))</f>
        <v/>
      </c>
      <c r="CB59" s="187" t="str">
        <f ca="1">+IF(OFFSET('Water Data'!$G$27,0,10*ROW('Water Data'!G53))="","",OFFSET('Water Data'!$G$27,0,10*ROW('Water Data'!G53)))</f>
        <v/>
      </c>
      <c r="CC59" s="187" t="str">
        <f ca="1">+IF(OFFSET('Water Data'!$G$28,0,10*ROW('Water Data'!G53))="","",OFFSET('Water Data'!$G$28,0,10*ROW('Water Data'!G53)))</f>
        <v/>
      </c>
      <c r="CD59" s="187" t="str">
        <f ca="1">+IF(OFFSET('Water Data'!$G$29,0,10*ROW('Water Data'!G53))="","",OFFSET('Water Data'!$G$29,0,10*ROW('Water Data'!G53)))</f>
        <v/>
      </c>
      <c r="CE59" s="187" t="str">
        <f ca="1">+IF(OFFSET('Water Data'!$H$27,0,10*ROW('Water Data'!H53))="","",OFFSET('Water Data'!$H$27,0,10*ROW('Water Data'!H53)))</f>
        <v/>
      </c>
      <c r="CF59" s="187" t="str">
        <f ca="1">+IF(OFFSET('Water Data'!$H$28,0,10*ROW('Water Data'!H53))="","",OFFSET('Water Data'!$H$28,0,10*ROW('Water Data'!H53)))</f>
        <v/>
      </c>
      <c r="CG59" s="187" t="str">
        <f ca="1">+IF(OFFSET('Water Data'!$H$29,0,10*ROW('Water Data'!H53))="","",OFFSET('Water Data'!$H$29,0,10*ROW('Water Data'!H53)))</f>
        <v/>
      </c>
      <c r="CH59" s="187" t="str">
        <f ca="1">+IF(OFFSET('Water Data'!$I$27,0,10*ROW('Water Data'!I53))="","",OFFSET('Water Data'!$I$27,0,10*ROW('Water Data'!I53)))</f>
        <v/>
      </c>
      <c r="CI59" s="187" t="str">
        <f ca="1">+IF(OFFSET('Water Data'!$I$28,0,10*ROW('Water Data'!I53))="","",OFFSET('Water Data'!$I$28,0,10*ROW('Water Data'!I53)))</f>
        <v/>
      </c>
      <c r="CJ59" s="187" t="str">
        <f ca="1">+IF(OFFSET('Water Data'!$I$29,0,10*ROW('Water Data'!I53))="","",OFFSET('Water Data'!$I$29,0,10*ROW('Water Data'!I53)))</f>
        <v/>
      </c>
      <c r="CK59" s="187" t="str">
        <f ca="1">+IF(OFFSET('Sanitation Data'!$D$28,0,10*ROW('Sanitation Data'!D53))="","",OFFSET('Sanitation Data'!$D$28,0,10*ROW('Sanitation Data'!D53)))</f>
        <v/>
      </c>
      <c r="CL59" s="187" t="str">
        <f ca="1">+IF(OFFSET('Sanitation Data'!$D$29,0,10*ROW('Sanitation Data'!D53))="","",OFFSET('Sanitation Data'!$D$29,0,10*ROW('Sanitation Data'!D53)))</f>
        <v/>
      </c>
      <c r="CM59" s="187" t="str">
        <f ca="1">+IF(OFFSET('Sanitation Data'!$D$30,0,10*ROW('Sanitation Data'!D53))="","",OFFSET('Sanitation Data'!$D$30,0,10*ROW('Sanitation Data'!D53)))</f>
        <v/>
      </c>
      <c r="CN59" s="187" t="str">
        <f ca="1">+IF(OFFSET('Sanitation Data'!$D$31,0,10*ROW('Sanitation Data'!D53))="","",OFFSET('Sanitation Data'!$D$31,0,10*ROW('Sanitation Data'!D53)))</f>
        <v/>
      </c>
      <c r="CO59" s="187" t="str">
        <f ca="1">+IF(OFFSET('Sanitation Data'!$D$32,0,10*ROW('Sanitation Data'!D53))="","",OFFSET('Sanitation Data'!$D$32,0,10*ROW('Sanitation Data'!D53)))</f>
        <v/>
      </c>
      <c r="CP59" s="187" t="str">
        <f ca="1">+IF(OFFSET('Sanitation Data'!$E$28,0,10*ROW('Sanitation Data'!E53))="","",OFFSET('Sanitation Data'!$E$28,0,10*ROW('Sanitation Data'!E53)))</f>
        <v/>
      </c>
      <c r="CQ59" s="187" t="str">
        <f ca="1">+IF(OFFSET('Sanitation Data'!$E$29,0,10*ROW('Sanitation Data'!E53))="","",OFFSET('Sanitation Data'!$E$29,0,10*ROW('Sanitation Data'!E53)))</f>
        <v/>
      </c>
      <c r="CR59" s="187" t="str">
        <f ca="1">+IF(OFFSET('Sanitation Data'!$E$30,0,10*ROW('Sanitation Data'!E53))="","",OFFSET('Sanitation Data'!$E$30,0,10*ROW('Sanitation Data'!E53)))</f>
        <v/>
      </c>
      <c r="CS59" s="187" t="str">
        <f ca="1">+IF(OFFSET('Sanitation Data'!$E$31,0,10*ROW('Sanitation Data'!E53))="","",OFFSET('Sanitation Data'!$E$31,0,10*ROW('Sanitation Data'!E53)))</f>
        <v/>
      </c>
      <c r="CT59" s="187" t="str">
        <f ca="1">+IF(OFFSET('Sanitation Data'!$E$32,0,10*ROW('Sanitation Data'!E53))="","",OFFSET('Sanitation Data'!$E$32,0,10*ROW('Sanitation Data'!E53)))</f>
        <v/>
      </c>
      <c r="CU59" s="187" t="str">
        <f ca="1">+IF(OFFSET('Sanitation Data'!$F$28,0,10*ROW('Sanitation Data'!F53))="","",OFFSET('Sanitation Data'!$F$28,0,10*ROW('Sanitation Data'!F53)))</f>
        <v/>
      </c>
      <c r="CV59" s="187" t="str">
        <f ca="1">+IF(OFFSET('Sanitation Data'!$F$29,0,10*ROW('Sanitation Data'!F53))="","",OFFSET('Sanitation Data'!$F$29,0,10*ROW('Sanitation Data'!F53)))</f>
        <v/>
      </c>
      <c r="CW59" s="187" t="str">
        <f ca="1">+IF(OFFSET('Sanitation Data'!$F$30,0,10*ROW('Sanitation Data'!F53))="","",OFFSET('Sanitation Data'!$F$30,0,10*ROW('Sanitation Data'!F53)))</f>
        <v/>
      </c>
      <c r="CX59" s="187" t="str">
        <f ca="1">+IF(OFFSET('Sanitation Data'!$F$31,0,10*ROW('Sanitation Data'!F53))="","",OFFSET('Sanitation Data'!$F$31,0,10*ROW('Sanitation Data'!F53)))</f>
        <v/>
      </c>
      <c r="CY59" s="187" t="str">
        <f ca="1">+IF(OFFSET('Sanitation Data'!$F$32,0,10*ROW('Sanitation Data'!F53))="","",OFFSET('Sanitation Data'!$F$32,0,10*ROW('Sanitation Data'!F53)))</f>
        <v/>
      </c>
      <c r="CZ59" s="187" t="str">
        <f ca="1">+IF(OFFSET('Sanitation Data'!$G$28,0,10*ROW('Sanitation Data'!G53))="","",OFFSET('Sanitation Data'!$G$28,0,10*ROW('Sanitation Data'!G53)))</f>
        <v/>
      </c>
      <c r="DA59" s="187" t="str">
        <f ca="1">+IF(OFFSET('Sanitation Data'!$G$29,0,10*ROW('Sanitation Data'!G53))="","",OFFSET('Sanitation Data'!$G$29,0,10*ROW('Sanitation Data'!G53)))</f>
        <v/>
      </c>
      <c r="DB59" s="187" t="str">
        <f ca="1">+IF(OFFSET('Sanitation Data'!$G$30,0,10*ROW('Sanitation Data'!G53))="","",OFFSET('Sanitation Data'!$G$30,0,10*ROW('Sanitation Data'!G53)))</f>
        <v/>
      </c>
      <c r="DC59" s="187" t="str">
        <f ca="1">+IF(OFFSET('Sanitation Data'!$G$31,0,10*ROW('Sanitation Data'!G53))="","",OFFSET('Sanitation Data'!$G$31,0,10*ROW('Sanitation Data'!G53)))</f>
        <v/>
      </c>
      <c r="DD59" s="187" t="str">
        <f ca="1">+IF(OFFSET('Sanitation Data'!$G$32,0,10*ROW('Sanitation Data'!G53))="","",OFFSET('Sanitation Data'!$G$32,0,10*ROW('Sanitation Data'!G53)))</f>
        <v/>
      </c>
      <c r="DE59" s="187" t="str">
        <f ca="1">+IF(OFFSET('Sanitation Data'!$H$28,0,10*ROW('Sanitation Data'!H53))="","",OFFSET('Sanitation Data'!$H$28,0,10*ROW('Sanitation Data'!H53)))</f>
        <v/>
      </c>
      <c r="DF59" s="187" t="str">
        <f ca="1">+IF(OFFSET('Sanitation Data'!$H$29,0,10*ROW('Sanitation Data'!H53))="","",OFFSET('Sanitation Data'!$H$29,0,10*ROW('Sanitation Data'!H53)))</f>
        <v/>
      </c>
      <c r="DG59" s="187" t="str">
        <f ca="1">+IF(OFFSET('Sanitation Data'!$H$30,0,10*ROW('Sanitation Data'!H53))="","",OFFSET('Sanitation Data'!$H$30,0,10*ROW('Sanitation Data'!H53)))</f>
        <v/>
      </c>
      <c r="DH59" s="187" t="str">
        <f ca="1">+IF(OFFSET('Sanitation Data'!$H$31,0,10*ROW('Sanitation Data'!H53))="","",OFFSET('Sanitation Data'!$H$31,0,10*ROW('Sanitation Data'!H53)))</f>
        <v/>
      </c>
      <c r="DI59" s="187" t="str">
        <f ca="1">+IF(OFFSET('Sanitation Data'!$H$32,0,10*ROW('Sanitation Data'!H53))="","",OFFSET('Sanitation Data'!$H$32,0,10*ROW('Sanitation Data'!H53)))</f>
        <v/>
      </c>
      <c r="DJ59" s="187" t="str">
        <f ca="1">+IF(OFFSET('Sanitation Data'!$I$28,0,10*ROW('Sanitation Data'!I53))="","",OFFSET('Sanitation Data'!$I$28,0,10*ROW('Sanitation Data'!I53)))</f>
        <v/>
      </c>
      <c r="DK59" s="187" t="str">
        <f ca="1">+IF(OFFSET('Sanitation Data'!$I$29,0,10*ROW('Sanitation Data'!I53))="","",OFFSET('Sanitation Data'!$I$29,0,10*ROW('Sanitation Data'!I53)))</f>
        <v/>
      </c>
      <c r="DL59" s="187" t="str">
        <f ca="1">+IF(OFFSET('Sanitation Data'!$I$30,0,10*ROW('Sanitation Data'!I53))="","",OFFSET('Sanitation Data'!$I$30,0,10*ROW('Sanitation Data'!I53)))</f>
        <v/>
      </c>
      <c r="DM59" s="187" t="str">
        <f ca="1">+IF(OFFSET('Sanitation Data'!$I$31,0,10*ROW('Sanitation Data'!I53))="","",OFFSET('Sanitation Data'!$I$31,0,10*ROW('Sanitation Data'!I53)))</f>
        <v/>
      </c>
      <c r="DN59" s="187" t="str">
        <f ca="1">+IF(OFFSET('Sanitation Data'!$I$32,0,10*ROW('Sanitation Data'!I53))="","",OFFSET('Sanitation Data'!$I$32,0,10*ROW('Sanitation Data'!I53)))</f>
        <v/>
      </c>
      <c r="DO59" s="187" t="str">
        <f ca="1">+IF(OFFSET('Hygiene Data'!$D$11,0,10*ROW('Hygiene Data'!D53))="","",OFFSET('Hygiene Data'!$D$11,0,10*ROW('Hygiene Data'!D53)))</f>
        <v/>
      </c>
      <c r="DP59" s="187" t="str">
        <f ca="1">+IF(OFFSET('Hygiene Data'!$D$12,0,10*ROW('Hygiene Data'!D53))="","",OFFSET('Hygiene Data'!$D$12,0,10*ROW('Hygiene Data'!D53)))</f>
        <v/>
      </c>
      <c r="DQ59" s="187" t="str">
        <f ca="1">+IF(OFFSET('Hygiene Data'!$D$13,0,10*ROW('Hygiene Data'!D53))="","",OFFSET('Hygiene Data'!$D$13,0,10*ROW('Hygiene Data'!D53)))</f>
        <v/>
      </c>
      <c r="DR59" s="187" t="str">
        <f ca="1">+IF(OFFSET('Hygiene Data'!$E$11,0,10*ROW('Hygiene Data'!E53))="","",OFFSET('Hygiene Data'!$E$11,0,10*ROW('Hygiene Data'!E53)))</f>
        <v/>
      </c>
      <c r="DS59" s="187" t="str">
        <f ca="1">+IF(OFFSET('Hygiene Data'!$E$12,0,10*ROW('Hygiene Data'!E53))="","",OFFSET('Hygiene Data'!$E$12,0,10*ROW('Hygiene Data'!E53)))</f>
        <v/>
      </c>
      <c r="DT59" s="187" t="str">
        <f ca="1">+IF(OFFSET('Hygiene Data'!$E$13,0,10*ROW('Hygiene Data'!E53))="","",OFFSET('Hygiene Data'!$E$13,0,10*ROW('Hygiene Data'!E53)))</f>
        <v/>
      </c>
      <c r="DU59" s="187" t="str">
        <f ca="1">+IF(OFFSET('Hygiene Data'!$F$11,0,10*ROW('Hygiene Data'!F53))="","",OFFSET('Hygiene Data'!$F$11,0,10*ROW('Hygiene Data'!F53)))</f>
        <v/>
      </c>
      <c r="DV59" s="187" t="str">
        <f ca="1">+IF(OFFSET('Hygiene Data'!$F$12,0,10*ROW('Hygiene Data'!F53))="","",OFFSET('Hygiene Data'!$F$12,0,10*ROW('Hygiene Data'!F53)))</f>
        <v/>
      </c>
      <c r="DW59" s="187" t="str">
        <f ca="1">+IF(OFFSET('Hygiene Data'!$F$13,0,10*ROW('Hygiene Data'!F53))="","",OFFSET('Hygiene Data'!$F$13,0,10*ROW('Hygiene Data'!F53)))</f>
        <v/>
      </c>
      <c r="DX59" s="187" t="str">
        <f ca="1">+IF(OFFSET('Hygiene Data'!$G$11,0,10*ROW('Hygiene Data'!G53))="","",OFFSET('Hygiene Data'!$G$11,0,10*ROW('Hygiene Data'!G53)))</f>
        <v/>
      </c>
      <c r="DY59" s="187" t="str">
        <f ca="1">+IF(OFFSET('Hygiene Data'!$G$12,0,10*ROW('Hygiene Data'!G53))="","",OFFSET('Hygiene Data'!$G$12,0,10*ROW('Hygiene Data'!G53)))</f>
        <v/>
      </c>
      <c r="DZ59" s="187" t="str">
        <f ca="1">+IF(OFFSET('Hygiene Data'!$G$13,0,10*ROW('Hygiene Data'!G53))="","",OFFSET('Hygiene Data'!$G$13,0,10*ROW('Hygiene Data'!G53)))</f>
        <v/>
      </c>
      <c r="EA59" s="187" t="str">
        <f ca="1">+IF(OFFSET('Hygiene Data'!$H$11,0,10*ROW('Hygiene Data'!H53))="","",OFFSET('Hygiene Data'!$H$11,0,10*ROW('Hygiene Data'!H53)))</f>
        <v/>
      </c>
      <c r="EB59" s="187" t="str">
        <f ca="1">+IF(OFFSET('Hygiene Data'!$H$12,0,10*ROW('Hygiene Data'!H53))="","",OFFSET('Hygiene Data'!$H$12,0,10*ROW('Hygiene Data'!H53)))</f>
        <v/>
      </c>
      <c r="EC59" s="187" t="str">
        <f ca="1">+IF(OFFSET('Hygiene Data'!$H$13,0,10*ROW('Hygiene Data'!H53))="","",OFFSET('Hygiene Data'!$H$13,0,10*ROW('Hygiene Data'!H53)))</f>
        <v/>
      </c>
      <c r="ED59" s="187" t="str">
        <f ca="1">+IF(OFFSET('Hygiene Data'!$I$11,0,10*ROW('Hygiene Data'!I53))="","",OFFSET('Hygiene Data'!$I$11,0,10*ROW('Hygiene Data'!I53)))</f>
        <v/>
      </c>
      <c r="EE59" s="187" t="str">
        <f ca="1">+IF(OFFSET('Hygiene Data'!$I$12,0,10*ROW('Hygiene Data'!I53))="","",OFFSET('Hygiene Data'!$I$12,0,10*ROW('Hygiene Data'!I53)))</f>
        <v/>
      </c>
      <c r="EF59" s="187" t="str">
        <f ca="1">+IF(OFFSET('Hygiene Data'!$I$13,0,10*ROW('Hygiene Data'!I53))="","",OFFSET('Hygiene Data'!$I$13,0,10*ROW('Hygiene Data'!I53)))</f>
        <v/>
      </c>
    </row>
    <row r="60" spans="1:136" x14ac:dyDescent="0.2">
      <c r="A60" s="270" t="str">
        <f ca="1">+IF(OFFSET('Water Data'!$B$2,0,10*ROW('Water Data'!E54))="","",OFFSET('Water Data'!$B$2,0,10*ROW('Water Data'!E54)))</f>
        <v/>
      </c>
      <c r="B60" s="270" t="str">
        <f ca="1">IF(OFFSET('Water Data'!$C$2,0,10*ROW('Water Data'!F54))="","",IF(OFFSET('Water Data'!$C$2,0,10*ROW('Water Data'!F54))="Census",Key!$I$111,IF(OFFSET('Water Data'!$C$2,0,10*ROW('Water Data'!F54))="Survey with microdata",Key!$I$113,IF(OFFSET('Water Data'!$C$2,0,10*ROW('Water Data'!F54))="Survey",Key!$I$110,IF(OFFSET('Water Data'!$C$2,0,10*ROW('Water Data'!F54))="Admin",Key!$I$114,IF(OFFSET('Water Data'!$C$2,0,10*ROW('Water Data'!F54))="Other",Key!$I$112,IF(OFFSET('Water Data'!$C$2,0,10*ROW('Water Data'!F54))="EMIS",Key!$I$109)))))))</f>
        <v/>
      </c>
      <c r="C60" s="297" t="str">
        <f t="shared" ca="1" si="0"/>
        <v/>
      </c>
      <c r="D60" s="298" t="e">
        <f ca="1">+IF(AND(ISTEXT(OFFSET('Water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298" t="e">
        <f ca="1">+IF(AND(ISTEXT(OFFSET('Water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298" t="e">
        <f ca="1">+IF(AND(ISTEXT(OFFSET('Water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298" t="e">
        <f ca="1">+IF(AND(ISTEXT(OFFSET('Water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298" t="e">
        <f ca="1">+IF(AND(ISTEXT(OFFSET('Water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298" t="e">
        <f ca="1">+IF(AND(ISTEXT(OFFSET('Water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298" t="e">
        <f ca="1">+IF(AND(ISTEXT(OFFSET('Water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298" t="e">
        <f ca="1">+IF(AND(ISTEXT(OFFSET('Water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298" t="e">
        <f ca="1">+IF(AND(ISTEXT(OFFSET('Water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298" t="e">
        <f ca="1">+IF(AND(ISTEXT(OFFSET('Water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298" t="e">
        <f ca="1">+IF(AND(ISTEXT(OFFSET('Water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298" t="e">
        <f ca="1">+IF(AND(ISTEXT(OFFSET('Water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298" t="e">
        <f ca="1">+IF(AND(ISTEXT(OFFSET('Water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298" t="e">
        <f ca="1">+IF(AND(ISTEXT(OFFSET('Water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298" t="e">
        <f ca="1">+IF(AND(ISTEXT(OFFSET('Water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298" t="e">
        <f ca="1">+IF(AND(ISTEXT(OFFSET('Water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298" t="e">
        <f ca="1">+IF(AND(ISTEXT(OFFSET('Water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298" t="e">
        <f ca="1">+IF(AND(ISTEXT(OFFSET('Water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299" t="e">
        <f ca="1">+IF(AND(ISTEXT(OFFSET('Sanitation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299" t="e">
        <f ca="1">+IF(AND(ISTEXT(OFFSET('Sanitation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299" t="e">
        <f ca="1">+IF(AND(ISTEXT(OFFSET('Sanitation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299" t="e">
        <f ca="1">+IF(AND(ISTEXT(OFFSET('Sanitation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299" t="e">
        <f ca="1">+IF(AND(ISTEXT(OFFSET('Sanitation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299" t="e">
        <f ca="1">+IF(AND(ISTEXT(OFFSET('Sanitation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299" t="e">
        <f ca="1">+IF(AND(ISTEXT(OFFSET('Sanitation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299" t="e">
        <f ca="1">+IF(AND(ISTEXT(OFFSET('Sanitation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299" t="e">
        <f ca="1">+IF(AND(ISTEXT(OFFSET('Sanitation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299" t="e">
        <f ca="1">+IF(AND(ISTEXT(OFFSET('Sanitation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299" t="e">
        <f ca="1">+IF(AND(ISTEXT(OFFSET('Sanitation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299" t="e">
        <f ca="1">+IF(AND(ISTEXT(OFFSET('Sanitation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299" t="e">
        <f ca="1">+IF(AND(ISTEXT(OFFSET('Sanitation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299" t="e">
        <f ca="1">+IF(AND(ISTEXT(OFFSET('Sanitation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299" t="e">
        <f ca="1">+IF(AND(ISTEXT(OFFSET('Sanitation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299" t="e">
        <f ca="1">+IF(AND(ISTEXT(OFFSET('Sanitation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299" t="e">
        <f ca="1">+IF(AND(ISTEXT(OFFSET('Sanitation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299" t="e">
        <f ca="1">+IF(AND(ISTEXT(OFFSET('Sanitation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299" t="e">
        <f ca="1">+IF(AND(ISTEXT(OFFSET('Sanitation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299" t="e">
        <f ca="1">+IF(AND(ISTEXT(OFFSET('Sanitation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299" t="e">
        <f ca="1">+IF(AND(ISTEXT(OFFSET('Sanitation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299" t="e">
        <f ca="1">+IF(AND(ISTEXT(OFFSET('Sanitation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299" t="e">
        <f ca="1">+IF(AND(ISTEXT(OFFSET('Sanitation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299" t="e">
        <f ca="1">+IF(AND(ISTEXT(OFFSET('Sanitation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299" t="e">
        <f ca="1">+IF(AND(ISTEXT(OFFSET('Sanitation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299" t="e">
        <f ca="1">+IF(AND(ISTEXT(OFFSET('Sanitation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299" t="e">
        <f ca="1">+IF(AND(ISTEXT(OFFSET('Sanitation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299" t="e">
        <f ca="1">+IF(AND(ISTEXT(OFFSET('Sanitation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299" t="e">
        <f ca="1">+IF(AND(ISTEXT(OFFSET('Sanitation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299" t="e">
        <f ca="1">+IF(AND(ISTEXT(OFFSET('Sanitation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300" t="e">
        <f ca="1">+IF(AND(ISTEXT(OFFSET('Hygiene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368" t="e">
        <f ca="1">+IF(AND(ISTEXT(OFFSET('Hygiene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300" t="e">
        <f ca="1">+IF(AND(ISTEXT(OFFSET('Hygiene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300" t="e">
        <f ca="1">+IF(AND(ISTEXT(OFFSET('Hygiene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300" t="e">
        <f ca="1">+IF(AND(ISTEXT(OFFSET('Hygiene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300" t="e">
        <f ca="1">+IF(AND(ISTEXT(OFFSET('Hygiene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300" t="e">
        <f ca="1">+IF(AND(ISTEXT(OFFSET('Hygiene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300" t="e">
        <f ca="1">+IF(AND(ISTEXT(OFFSET('Hygiene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300" t="e">
        <f ca="1">+IF(AND(ISTEXT(OFFSET('Hygiene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300" t="e">
        <f ca="1">+IF(AND(ISTEXT(OFFSET('Hygiene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300" t="e">
        <f ca="1">+IF(AND(ISTEXT(OFFSET('Hygiene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300" t="e">
        <f ca="1">+IF(AND(ISTEXT(OFFSET('Hygiene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300" t="e">
        <f ca="1">+IF(AND(ISTEXT(OFFSET('Hygiene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300" t="e">
        <f ca="1">+IF(AND(ISTEXT(OFFSET('Hygiene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300" t="e">
        <f ca="1">+IF(AND(ISTEXT(OFFSET('Hygiene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300" t="e">
        <f ca="1">+IF(AND(ISTEXT(OFFSET('Hygiene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300" t="e">
        <f ca="1">+IF(AND(ISTEXT(OFFSET('Hygiene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300" t="e">
        <f ca="1">+IF(AND(ISTEXT(OFFSET('Hygiene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S60" s="187" t="str">
        <f ca="1">+IF(OFFSET('Water Data'!$D$27,0,10*ROW('Water Data'!D54))="","",OFFSET('Water Data'!$D$27,0,10*ROW('Water Data'!D54)))</f>
        <v/>
      </c>
      <c r="BT60" s="187" t="str">
        <f ca="1">+IF(OFFSET('Water Data'!$D$28,0,10*ROW('Water Data'!D54))="","",OFFSET('Water Data'!$D$28,0,10*ROW('Water Data'!D54)))</f>
        <v/>
      </c>
      <c r="BU60" s="187" t="str">
        <f ca="1">+IF(OFFSET('Water Data'!$D$29,0,10*ROW('Water Data'!D54))="","",OFFSET('Water Data'!$D$29,0,10*ROW('Water Data'!D54)))</f>
        <v/>
      </c>
      <c r="BV60" s="187" t="str">
        <f ca="1">+IF(OFFSET('Water Data'!$E$27,0,10*ROW('Water Data'!E54))="","",OFFSET('Water Data'!$E$27,0,10*ROW('Water Data'!E54)))</f>
        <v/>
      </c>
      <c r="BW60" s="187" t="str">
        <f ca="1">+IF(OFFSET('Water Data'!$E$28,0,10*ROW('Water Data'!E54))="","",OFFSET('Water Data'!$E$28,0,10*ROW('Water Data'!E54)))</f>
        <v/>
      </c>
      <c r="BX60" s="187" t="str">
        <f ca="1">+IF(OFFSET('Water Data'!$E$29,0,10*ROW('Water Data'!E54))="","",OFFSET('Water Data'!$E$29,0,10*ROW('Water Data'!E54)))</f>
        <v/>
      </c>
      <c r="BY60" s="187" t="str">
        <f ca="1">+IF(OFFSET('Water Data'!$F$27,0,10*ROW('Water Data'!F54))="","",OFFSET('Water Data'!$F$27,0,10*ROW('Water Data'!F54)))</f>
        <v/>
      </c>
      <c r="BZ60" s="187" t="str">
        <f ca="1">+IF(OFFSET('Water Data'!$F$28,0,10*ROW('Water Data'!F54))="","",OFFSET('Water Data'!$F$28,0,10*ROW('Water Data'!F54)))</f>
        <v/>
      </c>
      <c r="CA60" s="187" t="str">
        <f ca="1">+IF(OFFSET('Water Data'!$F$29,0,10*ROW('Water Data'!F54))="","",OFFSET('Water Data'!$F$29,0,10*ROW('Water Data'!F54)))</f>
        <v/>
      </c>
      <c r="CB60" s="187" t="str">
        <f ca="1">+IF(OFFSET('Water Data'!$G$27,0,10*ROW('Water Data'!G54))="","",OFFSET('Water Data'!$G$27,0,10*ROW('Water Data'!G54)))</f>
        <v/>
      </c>
      <c r="CC60" s="187" t="str">
        <f ca="1">+IF(OFFSET('Water Data'!$G$28,0,10*ROW('Water Data'!G54))="","",OFFSET('Water Data'!$G$28,0,10*ROW('Water Data'!G54)))</f>
        <v/>
      </c>
      <c r="CD60" s="187" t="str">
        <f ca="1">+IF(OFFSET('Water Data'!$G$29,0,10*ROW('Water Data'!G54))="","",OFFSET('Water Data'!$G$29,0,10*ROW('Water Data'!G54)))</f>
        <v/>
      </c>
      <c r="CE60" s="187" t="str">
        <f ca="1">+IF(OFFSET('Water Data'!$H$27,0,10*ROW('Water Data'!H54))="","",OFFSET('Water Data'!$H$27,0,10*ROW('Water Data'!H54)))</f>
        <v/>
      </c>
      <c r="CF60" s="187" t="str">
        <f ca="1">+IF(OFFSET('Water Data'!$H$28,0,10*ROW('Water Data'!H54))="","",OFFSET('Water Data'!$H$28,0,10*ROW('Water Data'!H54)))</f>
        <v/>
      </c>
      <c r="CG60" s="187" t="str">
        <f ca="1">+IF(OFFSET('Water Data'!$H$29,0,10*ROW('Water Data'!H54))="","",OFFSET('Water Data'!$H$29,0,10*ROW('Water Data'!H54)))</f>
        <v/>
      </c>
      <c r="CH60" s="187" t="str">
        <f ca="1">+IF(OFFSET('Water Data'!$I$27,0,10*ROW('Water Data'!I54))="","",OFFSET('Water Data'!$I$27,0,10*ROW('Water Data'!I54)))</f>
        <v/>
      </c>
      <c r="CI60" s="187" t="str">
        <f ca="1">+IF(OFFSET('Water Data'!$I$28,0,10*ROW('Water Data'!I54))="","",OFFSET('Water Data'!$I$28,0,10*ROW('Water Data'!I54)))</f>
        <v/>
      </c>
      <c r="CJ60" s="187" t="str">
        <f ca="1">+IF(OFFSET('Water Data'!$I$29,0,10*ROW('Water Data'!I54))="","",OFFSET('Water Data'!$I$29,0,10*ROW('Water Data'!I54)))</f>
        <v/>
      </c>
      <c r="CK60" s="187" t="str">
        <f ca="1">+IF(OFFSET('Sanitation Data'!$D$28,0,10*ROW('Sanitation Data'!D54))="","",OFFSET('Sanitation Data'!$D$28,0,10*ROW('Sanitation Data'!D54)))</f>
        <v/>
      </c>
      <c r="CL60" s="187" t="str">
        <f ca="1">+IF(OFFSET('Sanitation Data'!$D$29,0,10*ROW('Sanitation Data'!D54))="","",OFFSET('Sanitation Data'!$D$29,0,10*ROW('Sanitation Data'!D54)))</f>
        <v/>
      </c>
      <c r="CM60" s="187" t="str">
        <f ca="1">+IF(OFFSET('Sanitation Data'!$D$30,0,10*ROW('Sanitation Data'!D54))="","",OFFSET('Sanitation Data'!$D$30,0,10*ROW('Sanitation Data'!D54)))</f>
        <v/>
      </c>
      <c r="CN60" s="187" t="str">
        <f ca="1">+IF(OFFSET('Sanitation Data'!$D$31,0,10*ROW('Sanitation Data'!D54))="","",OFFSET('Sanitation Data'!$D$31,0,10*ROW('Sanitation Data'!D54)))</f>
        <v/>
      </c>
      <c r="CO60" s="187" t="str">
        <f ca="1">+IF(OFFSET('Sanitation Data'!$D$32,0,10*ROW('Sanitation Data'!D54))="","",OFFSET('Sanitation Data'!$D$32,0,10*ROW('Sanitation Data'!D54)))</f>
        <v/>
      </c>
      <c r="CP60" s="187" t="str">
        <f ca="1">+IF(OFFSET('Sanitation Data'!$E$28,0,10*ROW('Sanitation Data'!E54))="","",OFFSET('Sanitation Data'!$E$28,0,10*ROW('Sanitation Data'!E54)))</f>
        <v/>
      </c>
      <c r="CQ60" s="187" t="str">
        <f ca="1">+IF(OFFSET('Sanitation Data'!$E$29,0,10*ROW('Sanitation Data'!E54))="","",OFFSET('Sanitation Data'!$E$29,0,10*ROW('Sanitation Data'!E54)))</f>
        <v/>
      </c>
      <c r="CR60" s="187" t="str">
        <f ca="1">+IF(OFFSET('Sanitation Data'!$E$30,0,10*ROW('Sanitation Data'!E54))="","",OFFSET('Sanitation Data'!$E$30,0,10*ROW('Sanitation Data'!E54)))</f>
        <v/>
      </c>
      <c r="CS60" s="187" t="str">
        <f ca="1">+IF(OFFSET('Sanitation Data'!$E$31,0,10*ROW('Sanitation Data'!E54))="","",OFFSET('Sanitation Data'!$E$31,0,10*ROW('Sanitation Data'!E54)))</f>
        <v/>
      </c>
      <c r="CT60" s="187" t="str">
        <f ca="1">+IF(OFFSET('Sanitation Data'!$E$32,0,10*ROW('Sanitation Data'!E54))="","",OFFSET('Sanitation Data'!$E$32,0,10*ROW('Sanitation Data'!E54)))</f>
        <v/>
      </c>
      <c r="CU60" s="187" t="str">
        <f ca="1">+IF(OFFSET('Sanitation Data'!$F$28,0,10*ROW('Sanitation Data'!F54))="","",OFFSET('Sanitation Data'!$F$28,0,10*ROW('Sanitation Data'!F54)))</f>
        <v/>
      </c>
      <c r="CV60" s="187" t="str">
        <f ca="1">+IF(OFFSET('Sanitation Data'!$F$29,0,10*ROW('Sanitation Data'!F54))="","",OFFSET('Sanitation Data'!$F$29,0,10*ROW('Sanitation Data'!F54)))</f>
        <v/>
      </c>
      <c r="CW60" s="187" t="str">
        <f ca="1">+IF(OFFSET('Sanitation Data'!$F$30,0,10*ROW('Sanitation Data'!F54))="","",OFFSET('Sanitation Data'!$F$30,0,10*ROW('Sanitation Data'!F54)))</f>
        <v/>
      </c>
      <c r="CX60" s="187" t="str">
        <f ca="1">+IF(OFFSET('Sanitation Data'!$F$31,0,10*ROW('Sanitation Data'!F54))="","",OFFSET('Sanitation Data'!$F$31,0,10*ROW('Sanitation Data'!F54)))</f>
        <v/>
      </c>
      <c r="CY60" s="187" t="str">
        <f ca="1">+IF(OFFSET('Sanitation Data'!$F$32,0,10*ROW('Sanitation Data'!F54))="","",OFFSET('Sanitation Data'!$F$32,0,10*ROW('Sanitation Data'!F54)))</f>
        <v/>
      </c>
      <c r="CZ60" s="187" t="str">
        <f ca="1">+IF(OFFSET('Sanitation Data'!$G$28,0,10*ROW('Sanitation Data'!G54))="","",OFFSET('Sanitation Data'!$G$28,0,10*ROW('Sanitation Data'!G54)))</f>
        <v/>
      </c>
      <c r="DA60" s="187" t="str">
        <f ca="1">+IF(OFFSET('Sanitation Data'!$G$29,0,10*ROW('Sanitation Data'!G54))="","",OFFSET('Sanitation Data'!$G$29,0,10*ROW('Sanitation Data'!G54)))</f>
        <v/>
      </c>
      <c r="DB60" s="187" t="str">
        <f ca="1">+IF(OFFSET('Sanitation Data'!$G$30,0,10*ROW('Sanitation Data'!G54))="","",OFFSET('Sanitation Data'!$G$30,0,10*ROW('Sanitation Data'!G54)))</f>
        <v/>
      </c>
      <c r="DC60" s="187" t="str">
        <f ca="1">+IF(OFFSET('Sanitation Data'!$G$31,0,10*ROW('Sanitation Data'!G54))="","",OFFSET('Sanitation Data'!$G$31,0,10*ROW('Sanitation Data'!G54)))</f>
        <v/>
      </c>
      <c r="DD60" s="187" t="str">
        <f ca="1">+IF(OFFSET('Sanitation Data'!$G$32,0,10*ROW('Sanitation Data'!G54))="","",OFFSET('Sanitation Data'!$G$32,0,10*ROW('Sanitation Data'!G54)))</f>
        <v/>
      </c>
      <c r="DE60" s="187" t="str">
        <f ca="1">+IF(OFFSET('Sanitation Data'!$H$28,0,10*ROW('Sanitation Data'!H54))="","",OFFSET('Sanitation Data'!$H$28,0,10*ROW('Sanitation Data'!H54)))</f>
        <v/>
      </c>
      <c r="DF60" s="187" t="str">
        <f ca="1">+IF(OFFSET('Sanitation Data'!$H$29,0,10*ROW('Sanitation Data'!H54))="","",OFFSET('Sanitation Data'!$H$29,0,10*ROW('Sanitation Data'!H54)))</f>
        <v/>
      </c>
      <c r="DG60" s="187" t="str">
        <f ca="1">+IF(OFFSET('Sanitation Data'!$H$30,0,10*ROW('Sanitation Data'!H54))="","",OFFSET('Sanitation Data'!$H$30,0,10*ROW('Sanitation Data'!H54)))</f>
        <v/>
      </c>
      <c r="DH60" s="187" t="str">
        <f ca="1">+IF(OFFSET('Sanitation Data'!$H$31,0,10*ROW('Sanitation Data'!H54))="","",OFFSET('Sanitation Data'!$H$31,0,10*ROW('Sanitation Data'!H54)))</f>
        <v/>
      </c>
      <c r="DI60" s="187" t="str">
        <f ca="1">+IF(OFFSET('Sanitation Data'!$H$32,0,10*ROW('Sanitation Data'!H54))="","",OFFSET('Sanitation Data'!$H$32,0,10*ROW('Sanitation Data'!H54)))</f>
        <v/>
      </c>
      <c r="DJ60" s="187" t="str">
        <f ca="1">+IF(OFFSET('Sanitation Data'!$I$28,0,10*ROW('Sanitation Data'!I54))="","",OFFSET('Sanitation Data'!$I$28,0,10*ROW('Sanitation Data'!I54)))</f>
        <v/>
      </c>
      <c r="DK60" s="187" t="str">
        <f ca="1">+IF(OFFSET('Sanitation Data'!$I$29,0,10*ROW('Sanitation Data'!I54))="","",OFFSET('Sanitation Data'!$I$29,0,10*ROW('Sanitation Data'!I54)))</f>
        <v/>
      </c>
      <c r="DL60" s="187" t="str">
        <f ca="1">+IF(OFFSET('Sanitation Data'!$I$30,0,10*ROW('Sanitation Data'!I54))="","",OFFSET('Sanitation Data'!$I$30,0,10*ROW('Sanitation Data'!I54)))</f>
        <v/>
      </c>
      <c r="DM60" s="187" t="str">
        <f ca="1">+IF(OFFSET('Sanitation Data'!$I$31,0,10*ROW('Sanitation Data'!I54))="","",OFFSET('Sanitation Data'!$I$31,0,10*ROW('Sanitation Data'!I54)))</f>
        <v/>
      </c>
      <c r="DN60" s="187" t="str">
        <f ca="1">+IF(OFFSET('Sanitation Data'!$I$32,0,10*ROW('Sanitation Data'!I54))="","",OFFSET('Sanitation Data'!$I$32,0,10*ROW('Sanitation Data'!I54)))</f>
        <v/>
      </c>
      <c r="DO60" s="187" t="str">
        <f ca="1">+IF(OFFSET('Hygiene Data'!$D$11,0,10*ROW('Hygiene Data'!D54))="","",OFFSET('Hygiene Data'!$D$11,0,10*ROW('Hygiene Data'!D54)))</f>
        <v/>
      </c>
      <c r="DP60" s="187" t="str">
        <f ca="1">+IF(OFFSET('Hygiene Data'!$D$12,0,10*ROW('Hygiene Data'!D54))="","",OFFSET('Hygiene Data'!$D$12,0,10*ROW('Hygiene Data'!D54)))</f>
        <v/>
      </c>
      <c r="DQ60" s="187" t="str">
        <f ca="1">+IF(OFFSET('Hygiene Data'!$D$13,0,10*ROW('Hygiene Data'!D54))="","",OFFSET('Hygiene Data'!$D$13,0,10*ROW('Hygiene Data'!D54)))</f>
        <v/>
      </c>
      <c r="DR60" s="187" t="str">
        <f ca="1">+IF(OFFSET('Hygiene Data'!$E$11,0,10*ROW('Hygiene Data'!E54))="","",OFFSET('Hygiene Data'!$E$11,0,10*ROW('Hygiene Data'!E54)))</f>
        <v/>
      </c>
      <c r="DS60" s="187" t="str">
        <f ca="1">+IF(OFFSET('Hygiene Data'!$E$12,0,10*ROW('Hygiene Data'!E54))="","",OFFSET('Hygiene Data'!$E$12,0,10*ROW('Hygiene Data'!E54)))</f>
        <v/>
      </c>
      <c r="DT60" s="187" t="str">
        <f ca="1">+IF(OFFSET('Hygiene Data'!$E$13,0,10*ROW('Hygiene Data'!E54))="","",OFFSET('Hygiene Data'!$E$13,0,10*ROW('Hygiene Data'!E54)))</f>
        <v/>
      </c>
      <c r="DU60" s="187" t="str">
        <f ca="1">+IF(OFFSET('Hygiene Data'!$F$11,0,10*ROW('Hygiene Data'!F54))="","",OFFSET('Hygiene Data'!$F$11,0,10*ROW('Hygiene Data'!F54)))</f>
        <v/>
      </c>
      <c r="DV60" s="187" t="str">
        <f ca="1">+IF(OFFSET('Hygiene Data'!$F$12,0,10*ROW('Hygiene Data'!F54))="","",OFFSET('Hygiene Data'!$F$12,0,10*ROW('Hygiene Data'!F54)))</f>
        <v/>
      </c>
      <c r="DW60" s="187" t="str">
        <f ca="1">+IF(OFFSET('Hygiene Data'!$F$13,0,10*ROW('Hygiene Data'!F54))="","",OFFSET('Hygiene Data'!$F$13,0,10*ROW('Hygiene Data'!F54)))</f>
        <v/>
      </c>
      <c r="DX60" s="187" t="str">
        <f ca="1">+IF(OFFSET('Hygiene Data'!$G$11,0,10*ROW('Hygiene Data'!G54))="","",OFFSET('Hygiene Data'!$G$11,0,10*ROW('Hygiene Data'!G54)))</f>
        <v/>
      </c>
      <c r="DY60" s="187" t="str">
        <f ca="1">+IF(OFFSET('Hygiene Data'!$G$12,0,10*ROW('Hygiene Data'!G54))="","",OFFSET('Hygiene Data'!$G$12,0,10*ROW('Hygiene Data'!G54)))</f>
        <v/>
      </c>
      <c r="DZ60" s="187" t="str">
        <f ca="1">+IF(OFFSET('Hygiene Data'!$G$13,0,10*ROW('Hygiene Data'!G54))="","",OFFSET('Hygiene Data'!$G$13,0,10*ROW('Hygiene Data'!G54)))</f>
        <v/>
      </c>
      <c r="EA60" s="187" t="str">
        <f ca="1">+IF(OFFSET('Hygiene Data'!$H$11,0,10*ROW('Hygiene Data'!H54))="","",OFFSET('Hygiene Data'!$H$11,0,10*ROW('Hygiene Data'!H54)))</f>
        <v/>
      </c>
      <c r="EB60" s="187" t="str">
        <f ca="1">+IF(OFFSET('Hygiene Data'!$H$12,0,10*ROW('Hygiene Data'!H54))="","",OFFSET('Hygiene Data'!$H$12,0,10*ROW('Hygiene Data'!H54)))</f>
        <v/>
      </c>
      <c r="EC60" s="187" t="str">
        <f ca="1">+IF(OFFSET('Hygiene Data'!$H$13,0,10*ROW('Hygiene Data'!H54))="","",OFFSET('Hygiene Data'!$H$13,0,10*ROW('Hygiene Data'!H54)))</f>
        <v/>
      </c>
      <c r="ED60" s="187" t="str">
        <f ca="1">+IF(OFFSET('Hygiene Data'!$I$11,0,10*ROW('Hygiene Data'!I54))="","",OFFSET('Hygiene Data'!$I$11,0,10*ROW('Hygiene Data'!I54)))</f>
        <v/>
      </c>
      <c r="EE60" s="187" t="str">
        <f ca="1">+IF(OFFSET('Hygiene Data'!$I$12,0,10*ROW('Hygiene Data'!I54))="","",OFFSET('Hygiene Data'!$I$12,0,10*ROW('Hygiene Data'!I54)))</f>
        <v/>
      </c>
      <c r="EF60" s="187" t="str">
        <f ca="1">+IF(OFFSET('Hygiene Data'!$I$13,0,10*ROW('Hygiene Data'!I54))="","",OFFSET('Hygiene Data'!$I$13,0,10*ROW('Hygiene Data'!I54)))</f>
        <v/>
      </c>
    </row>
    <row r="61" spans="1:136" x14ac:dyDescent="0.2">
      <c r="A61" s="270" t="str">
        <f ca="1">+IF(OFFSET('Water Data'!$B$2,0,10*ROW('Water Data'!E55))="","",OFFSET('Water Data'!$B$2,0,10*ROW('Water Data'!E55)))</f>
        <v/>
      </c>
      <c r="B61" s="270" t="str">
        <f ca="1">IF(OFFSET('Water Data'!$C$2,0,10*ROW('Water Data'!F55))="","",IF(OFFSET('Water Data'!$C$2,0,10*ROW('Water Data'!F55))="Census",Key!$I$111,IF(OFFSET('Water Data'!$C$2,0,10*ROW('Water Data'!F55))="Survey with microdata",Key!$I$113,IF(OFFSET('Water Data'!$C$2,0,10*ROW('Water Data'!F55))="Survey",Key!$I$110,IF(OFFSET('Water Data'!$C$2,0,10*ROW('Water Data'!F55))="Admin",Key!$I$114,IF(OFFSET('Water Data'!$C$2,0,10*ROW('Water Data'!F55))="Other",Key!$I$112,IF(OFFSET('Water Data'!$C$2,0,10*ROW('Water Data'!F55))="EMIS",Key!$I$109)))))))</f>
        <v/>
      </c>
      <c r="C61" s="297" t="str">
        <f t="shared" ca="1" si="0"/>
        <v/>
      </c>
      <c r="D61" s="298" t="e">
        <f ca="1">+IF(AND(ISTEXT(OFFSET('Water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298" t="e">
        <f ca="1">+IF(AND(ISTEXT(OFFSET('Water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298" t="e">
        <f ca="1">+IF(AND(ISTEXT(OFFSET('Water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298" t="e">
        <f ca="1">+IF(AND(ISTEXT(OFFSET('Water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298" t="e">
        <f ca="1">+IF(AND(ISTEXT(OFFSET('Water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298" t="e">
        <f ca="1">+IF(AND(ISTEXT(OFFSET('Water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298" t="e">
        <f ca="1">+IF(AND(ISTEXT(OFFSET('Water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298" t="e">
        <f ca="1">+IF(AND(ISTEXT(OFFSET('Water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298" t="e">
        <f ca="1">+IF(AND(ISTEXT(OFFSET('Water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298" t="e">
        <f ca="1">+IF(AND(ISTEXT(OFFSET('Water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298" t="e">
        <f ca="1">+IF(AND(ISTEXT(OFFSET('Water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298" t="e">
        <f ca="1">+IF(AND(ISTEXT(OFFSET('Water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298" t="e">
        <f ca="1">+IF(AND(ISTEXT(OFFSET('Water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298" t="e">
        <f ca="1">+IF(AND(ISTEXT(OFFSET('Water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298" t="e">
        <f ca="1">+IF(AND(ISTEXT(OFFSET('Water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298" t="e">
        <f ca="1">+IF(AND(ISTEXT(OFFSET('Water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298" t="e">
        <f ca="1">+IF(AND(ISTEXT(OFFSET('Water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298" t="e">
        <f ca="1">+IF(AND(ISTEXT(OFFSET('Water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299" t="e">
        <f ca="1">+IF(AND(ISTEXT(OFFSET('Sanitation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299" t="e">
        <f ca="1">+IF(AND(ISTEXT(OFFSET('Sanitation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299" t="e">
        <f ca="1">+IF(AND(ISTEXT(OFFSET('Sanitation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299" t="e">
        <f ca="1">+IF(AND(ISTEXT(OFFSET('Sanitation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299" t="e">
        <f ca="1">+IF(AND(ISTEXT(OFFSET('Sanitation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299" t="e">
        <f ca="1">+IF(AND(ISTEXT(OFFSET('Sanitation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299" t="e">
        <f ca="1">+IF(AND(ISTEXT(OFFSET('Sanitation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299" t="e">
        <f ca="1">+IF(AND(ISTEXT(OFFSET('Sanitation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299" t="e">
        <f ca="1">+IF(AND(ISTEXT(OFFSET('Sanitation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299" t="e">
        <f ca="1">+IF(AND(ISTEXT(OFFSET('Sanitation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299" t="e">
        <f ca="1">+IF(AND(ISTEXT(OFFSET('Sanitation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299" t="e">
        <f ca="1">+IF(AND(ISTEXT(OFFSET('Sanitation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299" t="e">
        <f ca="1">+IF(AND(ISTEXT(OFFSET('Sanitation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299" t="e">
        <f ca="1">+IF(AND(ISTEXT(OFFSET('Sanitation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299" t="e">
        <f ca="1">+IF(AND(ISTEXT(OFFSET('Sanitation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299" t="e">
        <f ca="1">+IF(AND(ISTEXT(OFFSET('Sanitation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299" t="e">
        <f ca="1">+IF(AND(ISTEXT(OFFSET('Sanitation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299" t="e">
        <f ca="1">+IF(AND(ISTEXT(OFFSET('Sanitation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299" t="e">
        <f ca="1">+IF(AND(ISTEXT(OFFSET('Sanitation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299" t="e">
        <f ca="1">+IF(AND(ISTEXT(OFFSET('Sanitation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299" t="e">
        <f ca="1">+IF(AND(ISTEXT(OFFSET('Sanitation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299" t="e">
        <f ca="1">+IF(AND(ISTEXT(OFFSET('Sanitation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299" t="e">
        <f ca="1">+IF(AND(ISTEXT(OFFSET('Sanitation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299" t="e">
        <f ca="1">+IF(AND(ISTEXT(OFFSET('Sanitation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299" t="e">
        <f ca="1">+IF(AND(ISTEXT(OFFSET('Sanitation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299" t="e">
        <f ca="1">+IF(AND(ISTEXT(OFFSET('Sanitation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299" t="e">
        <f ca="1">+IF(AND(ISTEXT(OFFSET('Sanitation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299" t="e">
        <f ca="1">+IF(AND(ISTEXT(OFFSET('Sanitation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299" t="e">
        <f ca="1">+IF(AND(ISTEXT(OFFSET('Sanitation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299" t="e">
        <f ca="1">+IF(AND(ISTEXT(OFFSET('Sanitation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300" t="e">
        <f ca="1">+IF(AND(ISTEXT(OFFSET('Hygiene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368" t="e">
        <f ca="1">+IF(AND(ISTEXT(OFFSET('Hygiene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300" t="e">
        <f ca="1">+IF(AND(ISTEXT(OFFSET('Hygiene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300" t="e">
        <f ca="1">+IF(AND(ISTEXT(OFFSET('Hygiene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300" t="e">
        <f ca="1">+IF(AND(ISTEXT(OFFSET('Hygiene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300" t="e">
        <f ca="1">+IF(AND(ISTEXT(OFFSET('Hygiene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300" t="e">
        <f ca="1">+IF(AND(ISTEXT(OFFSET('Hygiene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300" t="e">
        <f ca="1">+IF(AND(ISTEXT(OFFSET('Hygiene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300" t="e">
        <f ca="1">+IF(AND(ISTEXT(OFFSET('Hygiene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300" t="e">
        <f ca="1">+IF(AND(ISTEXT(OFFSET('Hygiene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300" t="e">
        <f ca="1">+IF(AND(ISTEXT(OFFSET('Hygiene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300" t="e">
        <f ca="1">+IF(AND(ISTEXT(OFFSET('Hygiene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300" t="e">
        <f ca="1">+IF(AND(ISTEXT(OFFSET('Hygiene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300" t="e">
        <f ca="1">+IF(AND(ISTEXT(OFFSET('Hygiene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300" t="e">
        <f ca="1">+IF(AND(ISTEXT(OFFSET('Hygiene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300" t="e">
        <f ca="1">+IF(AND(ISTEXT(OFFSET('Hygiene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300" t="e">
        <f ca="1">+IF(AND(ISTEXT(OFFSET('Hygiene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300" t="e">
        <f ca="1">+IF(AND(ISTEXT(OFFSET('Hygiene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S61" s="187" t="str">
        <f ca="1">+IF(OFFSET('Water Data'!$D$27,0,10*ROW('Water Data'!D55))="","",OFFSET('Water Data'!$D$27,0,10*ROW('Water Data'!D55)))</f>
        <v/>
      </c>
      <c r="BT61" s="187" t="str">
        <f ca="1">+IF(OFFSET('Water Data'!$D$28,0,10*ROW('Water Data'!D55))="","",OFFSET('Water Data'!$D$28,0,10*ROW('Water Data'!D55)))</f>
        <v/>
      </c>
      <c r="BU61" s="187" t="str">
        <f ca="1">+IF(OFFSET('Water Data'!$D$29,0,10*ROW('Water Data'!D55))="","",OFFSET('Water Data'!$D$29,0,10*ROW('Water Data'!D55)))</f>
        <v/>
      </c>
      <c r="BV61" s="187" t="str">
        <f ca="1">+IF(OFFSET('Water Data'!$E$27,0,10*ROW('Water Data'!E55))="","",OFFSET('Water Data'!$E$27,0,10*ROW('Water Data'!E55)))</f>
        <v/>
      </c>
      <c r="BW61" s="187" t="str">
        <f ca="1">+IF(OFFSET('Water Data'!$E$28,0,10*ROW('Water Data'!E55))="","",OFFSET('Water Data'!$E$28,0,10*ROW('Water Data'!E55)))</f>
        <v/>
      </c>
      <c r="BX61" s="187" t="str">
        <f ca="1">+IF(OFFSET('Water Data'!$E$29,0,10*ROW('Water Data'!E55))="","",OFFSET('Water Data'!$E$29,0,10*ROW('Water Data'!E55)))</f>
        <v/>
      </c>
      <c r="BY61" s="187" t="str">
        <f ca="1">+IF(OFFSET('Water Data'!$F$27,0,10*ROW('Water Data'!F55))="","",OFFSET('Water Data'!$F$27,0,10*ROW('Water Data'!F55)))</f>
        <v/>
      </c>
      <c r="BZ61" s="187" t="str">
        <f ca="1">+IF(OFFSET('Water Data'!$F$28,0,10*ROW('Water Data'!F55))="","",OFFSET('Water Data'!$F$28,0,10*ROW('Water Data'!F55)))</f>
        <v/>
      </c>
      <c r="CA61" s="187" t="str">
        <f ca="1">+IF(OFFSET('Water Data'!$F$29,0,10*ROW('Water Data'!F55))="","",OFFSET('Water Data'!$F$29,0,10*ROW('Water Data'!F55)))</f>
        <v/>
      </c>
      <c r="CB61" s="187" t="str">
        <f ca="1">+IF(OFFSET('Water Data'!$G$27,0,10*ROW('Water Data'!G55))="","",OFFSET('Water Data'!$G$27,0,10*ROW('Water Data'!G55)))</f>
        <v/>
      </c>
      <c r="CC61" s="187" t="str">
        <f ca="1">+IF(OFFSET('Water Data'!$G$28,0,10*ROW('Water Data'!G55))="","",OFFSET('Water Data'!$G$28,0,10*ROW('Water Data'!G55)))</f>
        <v/>
      </c>
      <c r="CD61" s="187" t="str">
        <f ca="1">+IF(OFFSET('Water Data'!$G$29,0,10*ROW('Water Data'!G55))="","",OFFSET('Water Data'!$G$29,0,10*ROW('Water Data'!G55)))</f>
        <v/>
      </c>
      <c r="CE61" s="187" t="str">
        <f ca="1">+IF(OFFSET('Water Data'!$H$27,0,10*ROW('Water Data'!H55))="","",OFFSET('Water Data'!$H$27,0,10*ROW('Water Data'!H55)))</f>
        <v/>
      </c>
      <c r="CF61" s="187" t="str">
        <f ca="1">+IF(OFFSET('Water Data'!$H$28,0,10*ROW('Water Data'!H55))="","",OFFSET('Water Data'!$H$28,0,10*ROW('Water Data'!H55)))</f>
        <v/>
      </c>
      <c r="CG61" s="187" t="str">
        <f ca="1">+IF(OFFSET('Water Data'!$H$29,0,10*ROW('Water Data'!H55))="","",OFFSET('Water Data'!$H$29,0,10*ROW('Water Data'!H55)))</f>
        <v/>
      </c>
      <c r="CH61" s="187" t="str">
        <f ca="1">+IF(OFFSET('Water Data'!$I$27,0,10*ROW('Water Data'!I55))="","",OFFSET('Water Data'!$I$27,0,10*ROW('Water Data'!I55)))</f>
        <v/>
      </c>
      <c r="CI61" s="187" t="str">
        <f ca="1">+IF(OFFSET('Water Data'!$I$28,0,10*ROW('Water Data'!I55))="","",OFFSET('Water Data'!$I$28,0,10*ROW('Water Data'!I55)))</f>
        <v/>
      </c>
      <c r="CJ61" s="187" t="str">
        <f ca="1">+IF(OFFSET('Water Data'!$I$29,0,10*ROW('Water Data'!I55))="","",OFFSET('Water Data'!$I$29,0,10*ROW('Water Data'!I55)))</f>
        <v/>
      </c>
      <c r="CK61" s="187" t="str">
        <f ca="1">+IF(OFFSET('Sanitation Data'!$D$28,0,10*ROW('Sanitation Data'!D55))="","",OFFSET('Sanitation Data'!$D$28,0,10*ROW('Sanitation Data'!D55)))</f>
        <v/>
      </c>
      <c r="CL61" s="187" t="str">
        <f ca="1">+IF(OFFSET('Sanitation Data'!$D$29,0,10*ROW('Sanitation Data'!D55))="","",OFFSET('Sanitation Data'!$D$29,0,10*ROW('Sanitation Data'!D55)))</f>
        <v/>
      </c>
      <c r="CM61" s="187" t="str">
        <f ca="1">+IF(OFFSET('Sanitation Data'!$D$30,0,10*ROW('Sanitation Data'!D55))="","",OFFSET('Sanitation Data'!$D$30,0,10*ROW('Sanitation Data'!D55)))</f>
        <v/>
      </c>
      <c r="CN61" s="187" t="str">
        <f ca="1">+IF(OFFSET('Sanitation Data'!$D$31,0,10*ROW('Sanitation Data'!D55))="","",OFFSET('Sanitation Data'!$D$31,0,10*ROW('Sanitation Data'!D55)))</f>
        <v/>
      </c>
      <c r="CO61" s="187" t="str">
        <f ca="1">+IF(OFFSET('Sanitation Data'!$D$32,0,10*ROW('Sanitation Data'!D55))="","",OFFSET('Sanitation Data'!$D$32,0,10*ROW('Sanitation Data'!D55)))</f>
        <v/>
      </c>
      <c r="CP61" s="187" t="str">
        <f ca="1">+IF(OFFSET('Sanitation Data'!$E$28,0,10*ROW('Sanitation Data'!E55))="","",OFFSET('Sanitation Data'!$E$28,0,10*ROW('Sanitation Data'!E55)))</f>
        <v/>
      </c>
      <c r="CQ61" s="187" t="str">
        <f ca="1">+IF(OFFSET('Sanitation Data'!$E$29,0,10*ROW('Sanitation Data'!E55))="","",OFFSET('Sanitation Data'!$E$29,0,10*ROW('Sanitation Data'!E55)))</f>
        <v/>
      </c>
      <c r="CR61" s="187" t="str">
        <f ca="1">+IF(OFFSET('Sanitation Data'!$E$30,0,10*ROW('Sanitation Data'!E55))="","",OFFSET('Sanitation Data'!$E$30,0,10*ROW('Sanitation Data'!E55)))</f>
        <v/>
      </c>
      <c r="CS61" s="187" t="str">
        <f ca="1">+IF(OFFSET('Sanitation Data'!$E$31,0,10*ROW('Sanitation Data'!E55))="","",OFFSET('Sanitation Data'!$E$31,0,10*ROW('Sanitation Data'!E55)))</f>
        <v/>
      </c>
      <c r="CT61" s="187" t="str">
        <f ca="1">+IF(OFFSET('Sanitation Data'!$E$32,0,10*ROW('Sanitation Data'!E55))="","",OFFSET('Sanitation Data'!$E$32,0,10*ROW('Sanitation Data'!E55)))</f>
        <v/>
      </c>
      <c r="CU61" s="187" t="str">
        <f ca="1">+IF(OFFSET('Sanitation Data'!$F$28,0,10*ROW('Sanitation Data'!F55))="","",OFFSET('Sanitation Data'!$F$28,0,10*ROW('Sanitation Data'!F55)))</f>
        <v/>
      </c>
      <c r="CV61" s="187" t="str">
        <f ca="1">+IF(OFFSET('Sanitation Data'!$F$29,0,10*ROW('Sanitation Data'!F55))="","",OFFSET('Sanitation Data'!$F$29,0,10*ROW('Sanitation Data'!F55)))</f>
        <v/>
      </c>
      <c r="CW61" s="187" t="str">
        <f ca="1">+IF(OFFSET('Sanitation Data'!$F$30,0,10*ROW('Sanitation Data'!F55))="","",OFFSET('Sanitation Data'!$F$30,0,10*ROW('Sanitation Data'!F55)))</f>
        <v/>
      </c>
      <c r="CX61" s="187" t="str">
        <f ca="1">+IF(OFFSET('Sanitation Data'!$F$31,0,10*ROW('Sanitation Data'!F55))="","",OFFSET('Sanitation Data'!$F$31,0,10*ROW('Sanitation Data'!F55)))</f>
        <v/>
      </c>
      <c r="CY61" s="187" t="str">
        <f ca="1">+IF(OFFSET('Sanitation Data'!$F$32,0,10*ROW('Sanitation Data'!F55))="","",OFFSET('Sanitation Data'!$F$32,0,10*ROW('Sanitation Data'!F55)))</f>
        <v/>
      </c>
      <c r="CZ61" s="187" t="str">
        <f ca="1">+IF(OFFSET('Sanitation Data'!$G$28,0,10*ROW('Sanitation Data'!G55))="","",OFFSET('Sanitation Data'!$G$28,0,10*ROW('Sanitation Data'!G55)))</f>
        <v/>
      </c>
      <c r="DA61" s="187" t="str">
        <f ca="1">+IF(OFFSET('Sanitation Data'!$G$29,0,10*ROW('Sanitation Data'!G55))="","",OFFSET('Sanitation Data'!$G$29,0,10*ROW('Sanitation Data'!G55)))</f>
        <v/>
      </c>
      <c r="DB61" s="187" t="str">
        <f ca="1">+IF(OFFSET('Sanitation Data'!$G$30,0,10*ROW('Sanitation Data'!G55))="","",OFFSET('Sanitation Data'!$G$30,0,10*ROW('Sanitation Data'!G55)))</f>
        <v/>
      </c>
      <c r="DC61" s="187" t="str">
        <f ca="1">+IF(OFFSET('Sanitation Data'!$G$31,0,10*ROW('Sanitation Data'!G55))="","",OFFSET('Sanitation Data'!$G$31,0,10*ROW('Sanitation Data'!G55)))</f>
        <v/>
      </c>
      <c r="DD61" s="187" t="str">
        <f ca="1">+IF(OFFSET('Sanitation Data'!$G$32,0,10*ROW('Sanitation Data'!G55))="","",OFFSET('Sanitation Data'!$G$32,0,10*ROW('Sanitation Data'!G55)))</f>
        <v/>
      </c>
      <c r="DE61" s="187" t="str">
        <f ca="1">+IF(OFFSET('Sanitation Data'!$H$28,0,10*ROW('Sanitation Data'!H55))="","",OFFSET('Sanitation Data'!$H$28,0,10*ROW('Sanitation Data'!H55)))</f>
        <v/>
      </c>
      <c r="DF61" s="187" t="str">
        <f ca="1">+IF(OFFSET('Sanitation Data'!$H$29,0,10*ROW('Sanitation Data'!H55))="","",OFFSET('Sanitation Data'!$H$29,0,10*ROW('Sanitation Data'!H55)))</f>
        <v/>
      </c>
      <c r="DG61" s="187" t="str">
        <f ca="1">+IF(OFFSET('Sanitation Data'!$H$30,0,10*ROW('Sanitation Data'!H55))="","",OFFSET('Sanitation Data'!$H$30,0,10*ROW('Sanitation Data'!H55)))</f>
        <v/>
      </c>
      <c r="DH61" s="187" t="str">
        <f ca="1">+IF(OFFSET('Sanitation Data'!$H$31,0,10*ROW('Sanitation Data'!H55))="","",OFFSET('Sanitation Data'!$H$31,0,10*ROW('Sanitation Data'!H55)))</f>
        <v/>
      </c>
      <c r="DI61" s="187" t="str">
        <f ca="1">+IF(OFFSET('Sanitation Data'!$H$32,0,10*ROW('Sanitation Data'!H55))="","",OFFSET('Sanitation Data'!$H$32,0,10*ROW('Sanitation Data'!H55)))</f>
        <v/>
      </c>
      <c r="DJ61" s="187" t="str">
        <f ca="1">+IF(OFFSET('Sanitation Data'!$I$28,0,10*ROW('Sanitation Data'!I55))="","",OFFSET('Sanitation Data'!$I$28,0,10*ROW('Sanitation Data'!I55)))</f>
        <v/>
      </c>
      <c r="DK61" s="187" t="str">
        <f ca="1">+IF(OFFSET('Sanitation Data'!$I$29,0,10*ROW('Sanitation Data'!I55))="","",OFFSET('Sanitation Data'!$I$29,0,10*ROW('Sanitation Data'!I55)))</f>
        <v/>
      </c>
      <c r="DL61" s="187" t="str">
        <f ca="1">+IF(OFFSET('Sanitation Data'!$I$30,0,10*ROW('Sanitation Data'!I55))="","",OFFSET('Sanitation Data'!$I$30,0,10*ROW('Sanitation Data'!I55)))</f>
        <v/>
      </c>
      <c r="DM61" s="187" t="str">
        <f ca="1">+IF(OFFSET('Sanitation Data'!$I$31,0,10*ROW('Sanitation Data'!I55))="","",OFFSET('Sanitation Data'!$I$31,0,10*ROW('Sanitation Data'!I55)))</f>
        <v/>
      </c>
      <c r="DN61" s="187" t="str">
        <f ca="1">+IF(OFFSET('Sanitation Data'!$I$32,0,10*ROW('Sanitation Data'!I55))="","",OFFSET('Sanitation Data'!$I$32,0,10*ROW('Sanitation Data'!I55)))</f>
        <v/>
      </c>
      <c r="DO61" s="187" t="str">
        <f ca="1">+IF(OFFSET('Hygiene Data'!$D$11,0,10*ROW('Hygiene Data'!D55))="","",OFFSET('Hygiene Data'!$D$11,0,10*ROW('Hygiene Data'!D55)))</f>
        <v/>
      </c>
      <c r="DP61" s="187" t="str">
        <f ca="1">+IF(OFFSET('Hygiene Data'!$D$12,0,10*ROW('Hygiene Data'!D55))="","",OFFSET('Hygiene Data'!$D$12,0,10*ROW('Hygiene Data'!D55)))</f>
        <v/>
      </c>
      <c r="DQ61" s="187" t="str">
        <f ca="1">+IF(OFFSET('Hygiene Data'!$D$13,0,10*ROW('Hygiene Data'!D55))="","",OFFSET('Hygiene Data'!$D$13,0,10*ROW('Hygiene Data'!D55)))</f>
        <v/>
      </c>
      <c r="DR61" s="187" t="str">
        <f ca="1">+IF(OFFSET('Hygiene Data'!$E$11,0,10*ROW('Hygiene Data'!E55))="","",OFFSET('Hygiene Data'!$E$11,0,10*ROW('Hygiene Data'!E55)))</f>
        <v/>
      </c>
      <c r="DS61" s="187" t="str">
        <f ca="1">+IF(OFFSET('Hygiene Data'!$E$12,0,10*ROW('Hygiene Data'!E55))="","",OFFSET('Hygiene Data'!$E$12,0,10*ROW('Hygiene Data'!E55)))</f>
        <v/>
      </c>
      <c r="DT61" s="187" t="str">
        <f ca="1">+IF(OFFSET('Hygiene Data'!$E$13,0,10*ROW('Hygiene Data'!E55))="","",OFFSET('Hygiene Data'!$E$13,0,10*ROW('Hygiene Data'!E55)))</f>
        <v/>
      </c>
      <c r="DU61" s="187" t="str">
        <f ca="1">+IF(OFFSET('Hygiene Data'!$F$11,0,10*ROW('Hygiene Data'!F55))="","",OFFSET('Hygiene Data'!$F$11,0,10*ROW('Hygiene Data'!F55)))</f>
        <v/>
      </c>
      <c r="DV61" s="187" t="str">
        <f ca="1">+IF(OFFSET('Hygiene Data'!$F$12,0,10*ROW('Hygiene Data'!F55))="","",OFFSET('Hygiene Data'!$F$12,0,10*ROW('Hygiene Data'!F55)))</f>
        <v/>
      </c>
      <c r="DW61" s="187" t="str">
        <f ca="1">+IF(OFFSET('Hygiene Data'!$F$13,0,10*ROW('Hygiene Data'!F55))="","",OFFSET('Hygiene Data'!$F$13,0,10*ROW('Hygiene Data'!F55)))</f>
        <v/>
      </c>
      <c r="DX61" s="187" t="str">
        <f ca="1">+IF(OFFSET('Hygiene Data'!$G$11,0,10*ROW('Hygiene Data'!G55))="","",OFFSET('Hygiene Data'!$G$11,0,10*ROW('Hygiene Data'!G55)))</f>
        <v/>
      </c>
      <c r="DY61" s="187" t="str">
        <f ca="1">+IF(OFFSET('Hygiene Data'!$G$12,0,10*ROW('Hygiene Data'!G55))="","",OFFSET('Hygiene Data'!$G$12,0,10*ROW('Hygiene Data'!G55)))</f>
        <v/>
      </c>
      <c r="DZ61" s="187" t="str">
        <f ca="1">+IF(OFFSET('Hygiene Data'!$G$13,0,10*ROW('Hygiene Data'!G55))="","",OFFSET('Hygiene Data'!$G$13,0,10*ROW('Hygiene Data'!G55)))</f>
        <v/>
      </c>
      <c r="EA61" s="187" t="str">
        <f ca="1">+IF(OFFSET('Hygiene Data'!$H$11,0,10*ROW('Hygiene Data'!H55))="","",OFFSET('Hygiene Data'!$H$11,0,10*ROW('Hygiene Data'!H55)))</f>
        <v/>
      </c>
      <c r="EB61" s="187" t="str">
        <f ca="1">+IF(OFFSET('Hygiene Data'!$H$12,0,10*ROW('Hygiene Data'!H55))="","",OFFSET('Hygiene Data'!$H$12,0,10*ROW('Hygiene Data'!H55)))</f>
        <v/>
      </c>
      <c r="EC61" s="187" t="str">
        <f ca="1">+IF(OFFSET('Hygiene Data'!$H$13,0,10*ROW('Hygiene Data'!H55))="","",OFFSET('Hygiene Data'!$H$13,0,10*ROW('Hygiene Data'!H55)))</f>
        <v/>
      </c>
      <c r="ED61" s="187" t="str">
        <f ca="1">+IF(OFFSET('Hygiene Data'!$I$11,0,10*ROW('Hygiene Data'!I55))="","",OFFSET('Hygiene Data'!$I$11,0,10*ROW('Hygiene Data'!I55)))</f>
        <v/>
      </c>
      <c r="EE61" s="187" t="str">
        <f ca="1">+IF(OFFSET('Hygiene Data'!$I$12,0,10*ROW('Hygiene Data'!I55))="","",OFFSET('Hygiene Data'!$I$12,0,10*ROW('Hygiene Data'!I55)))</f>
        <v/>
      </c>
      <c r="EF61" s="187" t="str">
        <f ca="1">+IF(OFFSET('Hygiene Data'!$I$13,0,10*ROW('Hygiene Data'!I55))="","",OFFSET('Hygiene Data'!$I$13,0,10*ROW('Hygiene Data'!I55)))</f>
        <v/>
      </c>
    </row>
    <row r="62" spans="1:136" x14ac:dyDescent="0.2">
      <c r="A62" s="270" t="str">
        <f ca="1">+IF(OFFSET('Water Data'!$B$2,0,10*ROW('Water Data'!E56))="","",OFFSET('Water Data'!$B$2,0,10*ROW('Water Data'!E56)))</f>
        <v/>
      </c>
      <c r="B62" s="270" t="str">
        <f ca="1">IF(OFFSET('Water Data'!$C$2,0,10*ROW('Water Data'!F56))="","",IF(OFFSET('Water Data'!$C$2,0,10*ROW('Water Data'!F56))="Census",Key!$I$111,IF(OFFSET('Water Data'!$C$2,0,10*ROW('Water Data'!F56))="Survey with microdata",Key!$I$113,IF(OFFSET('Water Data'!$C$2,0,10*ROW('Water Data'!F56))="Survey",Key!$I$110,IF(OFFSET('Water Data'!$C$2,0,10*ROW('Water Data'!F56))="Admin",Key!$I$114,IF(OFFSET('Water Data'!$C$2,0,10*ROW('Water Data'!F56))="Other",Key!$I$112,IF(OFFSET('Water Data'!$C$2,0,10*ROW('Water Data'!F56))="EMIS",Key!$I$109)))))))</f>
        <v/>
      </c>
      <c r="C62" s="297" t="str">
        <f t="shared" ca="1" si="0"/>
        <v/>
      </c>
      <c r="D62" s="298" t="e">
        <f ca="1">+IF(AND(ISTEXT(OFFSET('Water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298" t="e">
        <f ca="1">+IF(AND(ISTEXT(OFFSET('Water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298" t="e">
        <f ca="1">+IF(AND(ISTEXT(OFFSET('Water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298" t="e">
        <f ca="1">+IF(AND(ISTEXT(OFFSET('Water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298" t="e">
        <f ca="1">+IF(AND(ISTEXT(OFFSET('Water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298" t="e">
        <f ca="1">+IF(AND(ISTEXT(OFFSET('Water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298" t="e">
        <f ca="1">+IF(AND(ISTEXT(OFFSET('Water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298" t="e">
        <f ca="1">+IF(AND(ISTEXT(OFFSET('Water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298" t="e">
        <f ca="1">+IF(AND(ISTEXT(OFFSET('Water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298" t="e">
        <f ca="1">+IF(AND(ISTEXT(OFFSET('Water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298" t="e">
        <f ca="1">+IF(AND(ISTEXT(OFFSET('Water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298" t="e">
        <f ca="1">+IF(AND(ISTEXT(OFFSET('Water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298" t="e">
        <f ca="1">+IF(AND(ISTEXT(OFFSET('Water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298" t="e">
        <f ca="1">+IF(AND(ISTEXT(OFFSET('Water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298" t="e">
        <f ca="1">+IF(AND(ISTEXT(OFFSET('Water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298" t="e">
        <f ca="1">+IF(AND(ISTEXT(OFFSET('Water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298" t="e">
        <f ca="1">+IF(AND(ISTEXT(OFFSET('Water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298" t="e">
        <f ca="1">+IF(AND(ISTEXT(OFFSET('Water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299" t="e">
        <f ca="1">+IF(AND(ISTEXT(OFFSET('Sanitation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299" t="e">
        <f ca="1">+IF(AND(ISTEXT(OFFSET('Sanitation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299" t="e">
        <f ca="1">+IF(AND(ISTEXT(OFFSET('Sanitation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299" t="e">
        <f ca="1">+IF(AND(ISTEXT(OFFSET('Sanitation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299" t="e">
        <f ca="1">+IF(AND(ISTEXT(OFFSET('Sanitation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299" t="e">
        <f ca="1">+IF(AND(ISTEXT(OFFSET('Sanitation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299" t="e">
        <f ca="1">+IF(AND(ISTEXT(OFFSET('Sanitation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299" t="e">
        <f ca="1">+IF(AND(ISTEXT(OFFSET('Sanitation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299" t="e">
        <f ca="1">+IF(AND(ISTEXT(OFFSET('Sanitation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299" t="e">
        <f ca="1">+IF(AND(ISTEXT(OFFSET('Sanitation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299" t="e">
        <f ca="1">+IF(AND(ISTEXT(OFFSET('Sanitation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299" t="e">
        <f ca="1">+IF(AND(ISTEXT(OFFSET('Sanitation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299" t="e">
        <f ca="1">+IF(AND(ISTEXT(OFFSET('Sanitation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299" t="e">
        <f ca="1">+IF(AND(ISTEXT(OFFSET('Sanitation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299" t="e">
        <f ca="1">+IF(AND(ISTEXT(OFFSET('Sanitation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299" t="e">
        <f ca="1">+IF(AND(ISTEXT(OFFSET('Sanitation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299" t="e">
        <f ca="1">+IF(AND(ISTEXT(OFFSET('Sanitation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299" t="e">
        <f ca="1">+IF(AND(ISTEXT(OFFSET('Sanitation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299" t="e">
        <f ca="1">+IF(AND(ISTEXT(OFFSET('Sanitation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299" t="e">
        <f ca="1">+IF(AND(ISTEXT(OFFSET('Sanitation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299" t="e">
        <f ca="1">+IF(AND(ISTEXT(OFFSET('Sanitation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299" t="e">
        <f ca="1">+IF(AND(ISTEXT(OFFSET('Sanitation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299" t="e">
        <f ca="1">+IF(AND(ISTEXT(OFFSET('Sanitation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299" t="e">
        <f ca="1">+IF(AND(ISTEXT(OFFSET('Sanitation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299" t="e">
        <f ca="1">+IF(AND(ISTEXT(OFFSET('Sanitation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299" t="e">
        <f ca="1">+IF(AND(ISTEXT(OFFSET('Sanitation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299" t="e">
        <f ca="1">+IF(AND(ISTEXT(OFFSET('Sanitation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299" t="e">
        <f ca="1">+IF(AND(ISTEXT(OFFSET('Sanitation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299" t="e">
        <f ca="1">+IF(AND(ISTEXT(OFFSET('Sanitation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299" t="e">
        <f ca="1">+IF(AND(ISTEXT(OFFSET('Sanitation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300" t="e">
        <f ca="1">+IF(AND(ISTEXT(OFFSET('Hygiene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368" t="e">
        <f ca="1">+IF(AND(ISTEXT(OFFSET('Hygiene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300" t="e">
        <f ca="1">+IF(AND(ISTEXT(OFFSET('Hygiene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300" t="e">
        <f ca="1">+IF(AND(ISTEXT(OFFSET('Hygiene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300" t="e">
        <f ca="1">+IF(AND(ISTEXT(OFFSET('Hygiene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300" t="e">
        <f ca="1">+IF(AND(ISTEXT(OFFSET('Hygiene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300" t="e">
        <f ca="1">+IF(AND(ISTEXT(OFFSET('Hygiene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300" t="e">
        <f ca="1">+IF(AND(ISTEXT(OFFSET('Hygiene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300" t="e">
        <f ca="1">+IF(AND(ISTEXT(OFFSET('Hygiene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300" t="e">
        <f ca="1">+IF(AND(ISTEXT(OFFSET('Hygiene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300" t="e">
        <f ca="1">+IF(AND(ISTEXT(OFFSET('Hygiene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300" t="e">
        <f ca="1">+IF(AND(ISTEXT(OFFSET('Hygiene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300" t="e">
        <f ca="1">+IF(AND(ISTEXT(OFFSET('Hygiene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300" t="e">
        <f ca="1">+IF(AND(ISTEXT(OFFSET('Hygiene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300" t="e">
        <f ca="1">+IF(AND(ISTEXT(OFFSET('Hygiene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300" t="e">
        <f ca="1">+IF(AND(ISTEXT(OFFSET('Hygiene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300" t="e">
        <f ca="1">+IF(AND(ISTEXT(OFFSET('Hygiene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300" t="e">
        <f ca="1">+IF(AND(ISTEXT(OFFSET('Hygiene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S62" s="187" t="str">
        <f ca="1">+IF(OFFSET('Water Data'!$D$27,0,10*ROW('Water Data'!D56))="","",OFFSET('Water Data'!$D$27,0,10*ROW('Water Data'!D56)))</f>
        <v/>
      </c>
      <c r="BT62" s="187" t="str">
        <f ca="1">+IF(OFFSET('Water Data'!$D$28,0,10*ROW('Water Data'!D56))="","",OFFSET('Water Data'!$D$28,0,10*ROW('Water Data'!D56)))</f>
        <v/>
      </c>
      <c r="BU62" s="187" t="str">
        <f ca="1">+IF(OFFSET('Water Data'!$D$29,0,10*ROW('Water Data'!D56))="","",OFFSET('Water Data'!$D$29,0,10*ROW('Water Data'!D56)))</f>
        <v/>
      </c>
      <c r="BV62" s="187" t="str">
        <f ca="1">+IF(OFFSET('Water Data'!$E$27,0,10*ROW('Water Data'!E56))="","",OFFSET('Water Data'!$E$27,0,10*ROW('Water Data'!E56)))</f>
        <v/>
      </c>
      <c r="BW62" s="187" t="str">
        <f ca="1">+IF(OFFSET('Water Data'!$E$28,0,10*ROW('Water Data'!E56))="","",OFFSET('Water Data'!$E$28,0,10*ROW('Water Data'!E56)))</f>
        <v/>
      </c>
      <c r="BX62" s="187" t="str">
        <f ca="1">+IF(OFFSET('Water Data'!$E$29,0,10*ROW('Water Data'!E56))="","",OFFSET('Water Data'!$E$29,0,10*ROW('Water Data'!E56)))</f>
        <v/>
      </c>
      <c r="BY62" s="187" t="str">
        <f ca="1">+IF(OFFSET('Water Data'!$F$27,0,10*ROW('Water Data'!F56))="","",OFFSET('Water Data'!$F$27,0,10*ROW('Water Data'!F56)))</f>
        <v/>
      </c>
      <c r="BZ62" s="187" t="str">
        <f ca="1">+IF(OFFSET('Water Data'!$F$28,0,10*ROW('Water Data'!F56))="","",OFFSET('Water Data'!$F$28,0,10*ROW('Water Data'!F56)))</f>
        <v/>
      </c>
      <c r="CA62" s="187" t="str">
        <f ca="1">+IF(OFFSET('Water Data'!$F$29,0,10*ROW('Water Data'!F56))="","",OFFSET('Water Data'!$F$29,0,10*ROW('Water Data'!F56)))</f>
        <v/>
      </c>
      <c r="CB62" s="187" t="str">
        <f ca="1">+IF(OFFSET('Water Data'!$G$27,0,10*ROW('Water Data'!G56))="","",OFFSET('Water Data'!$G$27,0,10*ROW('Water Data'!G56)))</f>
        <v/>
      </c>
      <c r="CC62" s="187" t="str">
        <f ca="1">+IF(OFFSET('Water Data'!$G$28,0,10*ROW('Water Data'!G56))="","",OFFSET('Water Data'!$G$28,0,10*ROW('Water Data'!G56)))</f>
        <v/>
      </c>
      <c r="CD62" s="187" t="str">
        <f ca="1">+IF(OFFSET('Water Data'!$G$29,0,10*ROW('Water Data'!G56))="","",OFFSET('Water Data'!$G$29,0,10*ROW('Water Data'!G56)))</f>
        <v/>
      </c>
      <c r="CE62" s="187" t="str">
        <f ca="1">+IF(OFFSET('Water Data'!$H$27,0,10*ROW('Water Data'!H56))="","",OFFSET('Water Data'!$H$27,0,10*ROW('Water Data'!H56)))</f>
        <v/>
      </c>
      <c r="CF62" s="187" t="str">
        <f ca="1">+IF(OFFSET('Water Data'!$H$28,0,10*ROW('Water Data'!H56))="","",OFFSET('Water Data'!$H$28,0,10*ROW('Water Data'!H56)))</f>
        <v/>
      </c>
      <c r="CG62" s="187" t="str">
        <f ca="1">+IF(OFFSET('Water Data'!$H$29,0,10*ROW('Water Data'!H56))="","",OFFSET('Water Data'!$H$29,0,10*ROW('Water Data'!H56)))</f>
        <v/>
      </c>
      <c r="CH62" s="187" t="str">
        <f ca="1">+IF(OFFSET('Water Data'!$I$27,0,10*ROW('Water Data'!I56))="","",OFFSET('Water Data'!$I$27,0,10*ROW('Water Data'!I56)))</f>
        <v/>
      </c>
      <c r="CI62" s="187" t="str">
        <f ca="1">+IF(OFFSET('Water Data'!$I$28,0,10*ROW('Water Data'!I56))="","",OFFSET('Water Data'!$I$28,0,10*ROW('Water Data'!I56)))</f>
        <v/>
      </c>
      <c r="CJ62" s="187" t="str">
        <f ca="1">+IF(OFFSET('Water Data'!$I$29,0,10*ROW('Water Data'!I56))="","",OFFSET('Water Data'!$I$29,0,10*ROW('Water Data'!I56)))</f>
        <v/>
      </c>
      <c r="CK62" s="187" t="str">
        <f ca="1">+IF(OFFSET('Sanitation Data'!$D$28,0,10*ROW('Sanitation Data'!D56))="","",OFFSET('Sanitation Data'!$D$28,0,10*ROW('Sanitation Data'!D56)))</f>
        <v/>
      </c>
      <c r="CL62" s="187" t="str">
        <f ca="1">+IF(OFFSET('Sanitation Data'!$D$29,0,10*ROW('Sanitation Data'!D56))="","",OFFSET('Sanitation Data'!$D$29,0,10*ROW('Sanitation Data'!D56)))</f>
        <v/>
      </c>
      <c r="CM62" s="187" t="str">
        <f ca="1">+IF(OFFSET('Sanitation Data'!$D$30,0,10*ROW('Sanitation Data'!D56))="","",OFFSET('Sanitation Data'!$D$30,0,10*ROW('Sanitation Data'!D56)))</f>
        <v/>
      </c>
      <c r="CN62" s="187" t="str">
        <f ca="1">+IF(OFFSET('Sanitation Data'!$D$31,0,10*ROW('Sanitation Data'!D56))="","",OFFSET('Sanitation Data'!$D$31,0,10*ROW('Sanitation Data'!D56)))</f>
        <v/>
      </c>
      <c r="CO62" s="187" t="str">
        <f ca="1">+IF(OFFSET('Sanitation Data'!$D$32,0,10*ROW('Sanitation Data'!D56))="","",OFFSET('Sanitation Data'!$D$32,0,10*ROW('Sanitation Data'!D56)))</f>
        <v/>
      </c>
      <c r="CP62" s="187" t="str">
        <f ca="1">+IF(OFFSET('Sanitation Data'!$E$28,0,10*ROW('Sanitation Data'!E56))="","",OFFSET('Sanitation Data'!$E$28,0,10*ROW('Sanitation Data'!E56)))</f>
        <v/>
      </c>
      <c r="CQ62" s="187" t="str">
        <f ca="1">+IF(OFFSET('Sanitation Data'!$E$29,0,10*ROW('Sanitation Data'!E56))="","",OFFSET('Sanitation Data'!$E$29,0,10*ROW('Sanitation Data'!E56)))</f>
        <v/>
      </c>
      <c r="CR62" s="187" t="str">
        <f ca="1">+IF(OFFSET('Sanitation Data'!$E$30,0,10*ROW('Sanitation Data'!E56))="","",OFFSET('Sanitation Data'!$E$30,0,10*ROW('Sanitation Data'!E56)))</f>
        <v/>
      </c>
      <c r="CS62" s="187" t="str">
        <f ca="1">+IF(OFFSET('Sanitation Data'!$E$31,0,10*ROW('Sanitation Data'!E56))="","",OFFSET('Sanitation Data'!$E$31,0,10*ROW('Sanitation Data'!E56)))</f>
        <v/>
      </c>
      <c r="CT62" s="187" t="str">
        <f ca="1">+IF(OFFSET('Sanitation Data'!$E$32,0,10*ROW('Sanitation Data'!E56))="","",OFFSET('Sanitation Data'!$E$32,0,10*ROW('Sanitation Data'!E56)))</f>
        <v/>
      </c>
      <c r="CU62" s="187" t="str">
        <f ca="1">+IF(OFFSET('Sanitation Data'!$F$28,0,10*ROW('Sanitation Data'!F56))="","",OFFSET('Sanitation Data'!$F$28,0,10*ROW('Sanitation Data'!F56)))</f>
        <v/>
      </c>
      <c r="CV62" s="187" t="str">
        <f ca="1">+IF(OFFSET('Sanitation Data'!$F$29,0,10*ROW('Sanitation Data'!F56))="","",OFFSET('Sanitation Data'!$F$29,0,10*ROW('Sanitation Data'!F56)))</f>
        <v/>
      </c>
      <c r="CW62" s="187" t="str">
        <f ca="1">+IF(OFFSET('Sanitation Data'!$F$30,0,10*ROW('Sanitation Data'!F56))="","",OFFSET('Sanitation Data'!$F$30,0,10*ROW('Sanitation Data'!F56)))</f>
        <v/>
      </c>
      <c r="CX62" s="187" t="str">
        <f ca="1">+IF(OFFSET('Sanitation Data'!$F$31,0,10*ROW('Sanitation Data'!F56))="","",OFFSET('Sanitation Data'!$F$31,0,10*ROW('Sanitation Data'!F56)))</f>
        <v/>
      </c>
      <c r="CY62" s="187" t="str">
        <f ca="1">+IF(OFFSET('Sanitation Data'!$F$32,0,10*ROW('Sanitation Data'!F56))="","",OFFSET('Sanitation Data'!$F$32,0,10*ROW('Sanitation Data'!F56)))</f>
        <v/>
      </c>
      <c r="CZ62" s="187" t="str">
        <f ca="1">+IF(OFFSET('Sanitation Data'!$G$28,0,10*ROW('Sanitation Data'!G56))="","",OFFSET('Sanitation Data'!$G$28,0,10*ROW('Sanitation Data'!G56)))</f>
        <v/>
      </c>
      <c r="DA62" s="187" t="str">
        <f ca="1">+IF(OFFSET('Sanitation Data'!$G$29,0,10*ROW('Sanitation Data'!G56))="","",OFFSET('Sanitation Data'!$G$29,0,10*ROW('Sanitation Data'!G56)))</f>
        <v/>
      </c>
      <c r="DB62" s="187" t="str">
        <f ca="1">+IF(OFFSET('Sanitation Data'!$G$30,0,10*ROW('Sanitation Data'!G56))="","",OFFSET('Sanitation Data'!$G$30,0,10*ROW('Sanitation Data'!G56)))</f>
        <v/>
      </c>
      <c r="DC62" s="187" t="str">
        <f ca="1">+IF(OFFSET('Sanitation Data'!$G$31,0,10*ROW('Sanitation Data'!G56))="","",OFFSET('Sanitation Data'!$G$31,0,10*ROW('Sanitation Data'!G56)))</f>
        <v/>
      </c>
      <c r="DD62" s="187" t="str">
        <f ca="1">+IF(OFFSET('Sanitation Data'!$G$32,0,10*ROW('Sanitation Data'!G56))="","",OFFSET('Sanitation Data'!$G$32,0,10*ROW('Sanitation Data'!G56)))</f>
        <v/>
      </c>
      <c r="DE62" s="187" t="str">
        <f ca="1">+IF(OFFSET('Sanitation Data'!$H$28,0,10*ROW('Sanitation Data'!H56))="","",OFFSET('Sanitation Data'!$H$28,0,10*ROW('Sanitation Data'!H56)))</f>
        <v/>
      </c>
      <c r="DF62" s="187" t="str">
        <f ca="1">+IF(OFFSET('Sanitation Data'!$H$29,0,10*ROW('Sanitation Data'!H56))="","",OFFSET('Sanitation Data'!$H$29,0,10*ROW('Sanitation Data'!H56)))</f>
        <v/>
      </c>
      <c r="DG62" s="187" t="str">
        <f ca="1">+IF(OFFSET('Sanitation Data'!$H$30,0,10*ROW('Sanitation Data'!H56))="","",OFFSET('Sanitation Data'!$H$30,0,10*ROW('Sanitation Data'!H56)))</f>
        <v/>
      </c>
      <c r="DH62" s="187" t="str">
        <f ca="1">+IF(OFFSET('Sanitation Data'!$H$31,0,10*ROW('Sanitation Data'!H56))="","",OFFSET('Sanitation Data'!$H$31,0,10*ROW('Sanitation Data'!H56)))</f>
        <v/>
      </c>
      <c r="DI62" s="187" t="str">
        <f ca="1">+IF(OFFSET('Sanitation Data'!$H$32,0,10*ROW('Sanitation Data'!H56))="","",OFFSET('Sanitation Data'!$H$32,0,10*ROW('Sanitation Data'!H56)))</f>
        <v/>
      </c>
      <c r="DJ62" s="187" t="str">
        <f ca="1">+IF(OFFSET('Sanitation Data'!$I$28,0,10*ROW('Sanitation Data'!I56))="","",OFFSET('Sanitation Data'!$I$28,0,10*ROW('Sanitation Data'!I56)))</f>
        <v/>
      </c>
      <c r="DK62" s="187" t="str">
        <f ca="1">+IF(OFFSET('Sanitation Data'!$I$29,0,10*ROW('Sanitation Data'!I56))="","",OFFSET('Sanitation Data'!$I$29,0,10*ROW('Sanitation Data'!I56)))</f>
        <v/>
      </c>
      <c r="DL62" s="187" t="str">
        <f ca="1">+IF(OFFSET('Sanitation Data'!$I$30,0,10*ROW('Sanitation Data'!I56))="","",OFFSET('Sanitation Data'!$I$30,0,10*ROW('Sanitation Data'!I56)))</f>
        <v/>
      </c>
      <c r="DM62" s="187" t="str">
        <f ca="1">+IF(OFFSET('Sanitation Data'!$I$31,0,10*ROW('Sanitation Data'!I56))="","",OFFSET('Sanitation Data'!$I$31,0,10*ROW('Sanitation Data'!I56)))</f>
        <v/>
      </c>
      <c r="DN62" s="187" t="str">
        <f ca="1">+IF(OFFSET('Sanitation Data'!$I$32,0,10*ROW('Sanitation Data'!I56))="","",OFFSET('Sanitation Data'!$I$32,0,10*ROW('Sanitation Data'!I56)))</f>
        <v/>
      </c>
      <c r="DO62" s="187" t="str">
        <f ca="1">+IF(OFFSET('Hygiene Data'!$D$11,0,10*ROW('Hygiene Data'!D56))="","",OFFSET('Hygiene Data'!$D$11,0,10*ROW('Hygiene Data'!D56)))</f>
        <v/>
      </c>
      <c r="DP62" s="187" t="str">
        <f ca="1">+IF(OFFSET('Hygiene Data'!$D$12,0,10*ROW('Hygiene Data'!D56))="","",OFFSET('Hygiene Data'!$D$12,0,10*ROW('Hygiene Data'!D56)))</f>
        <v/>
      </c>
      <c r="DQ62" s="187" t="str">
        <f ca="1">+IF(OFFSET('Hygiene Data'!$D$13,0,10*ROW('Hygiene Data'!D56))="","",OFFSET('Hygiene Data'!$D$13,0,10*ROW('Hygiene Data'!D56)))</f>
        <v/>
      </c>
      <c r="DR62" s="187" t="str">
        <f ca="1">+IF(OFFSET('Hygiene Data'!$E$11,0,10*ROW('Hygiene Data'!E56))="","",OFFSET('Hygiene Data'!$E$11,0,10*ROW('Hygiene Data'!E56)))</f>
        <v/>
      </c>
      <c r="DS62" s="187" t="str">
        <f ca="1">+IF(OFFSET('Hygiene Data'!$E$12,0,10*ROW('Hygiene Data'!E56))="","",OFFSET('Hygiene Data'!$E$12,0,10*ROW('Hygiene Data'!E56)))</f>
        <v/>
      </c>
      <c r="DT62" s="187" t="str">
        <f ca="1">+IF(OFFSET('Hygiene Data'!$E$13,0,10*ROW('Hygiene Data'!E56))="","",OFFSET('Hygiene Data'!$E$13,0,10*ROW('Hygiene Data'!E56)))</f>
        <v/>
      </c>
      <c r="DU62" s="187" t="str">
        <f ca="1">+IF(OFFSET('Hygiene Data'!$F$11,0,10*ROW('Hygiene Data'!F56))="","",OFFSET('Hygiene Data'!$F$11,0,10*ROW('Hygiene Data'!F56)))</f>
        <v/>
      </c>
      <c r="DV62" s="187" t="str">
        <f ca="1">+IF(OFFSET('Hygiene Data'!$F$12,0,10*ROW('Hygiene Data'!F56))="","",OFFSET('Hygiene Data'!$F$12,0,10*ROW('Hygiene Data'!F56)))</f>
        <v/>
      </c>
      <c r="DW62" s="187" t="str">
        <f ca="1">+IF(OFFSET('Hygiene Data'!$F$13,0,10*ROW('Hygiene Data'!F56))="","",OFFSET('Hygiene Data'!$F$13,0,10*ROW('Hygiene Data'!F56)))</f>
        <v/>
      </c>
      <c r="DX62" s="187" t="str">
        <f ca="1">+IF(OFFSET('Hygiene Data'!$G$11,0,10*ROW('Hygiene Data'!G56))="","",OFFSET('Hygiene Data'!$G$11,0,10*ROW('Hygiene Data'!G56)))</f>
        <v/>
      </c>
      <c r="DY62" s="187" t="str">
        <f ca="1">+IF(OFFSET('Hygiene Data'!$G$12,0,10*ROW('Hygiene Data'!G56))="","",OFFSET('Hygiene Data'!$G$12,0,10*ROW('Hygiene Data'!G56)))</f>
        <v/>
      </c>
      <c r="DZ62" s="187" t="str">
        <f ca="1">+IF(OFFSET('Hygiene Data'!$G$13,0,10*ROW('Hygiene Data'!G56))="","",OFFSET('Hygiene Data'!$G$13,0,10*ROW('Hygiene Data'!G56)))</f>
        <v/>
      </c>
      <c r="EA62" s="187" t="str">
        <f ca="1">+IF(OFFSET('Hygiene Data'!$H$11,0,10*ROW('Hygiene Data'!H56))="","",OFFSET('Hygiene Data'!$H$11,0,10*ROW('Hygiene Data'!H56)))</f>
        <v/>
      </c>
      <c r="EB62" s="187" t="str">
        <f ca="1">+IF(OFFSET('Hygiene Data'!$H$12,0,10*ROW('Hygiene Data'!H56))="","",OFFSET('Hygiene Data'!$H$12,0,10*ROW('Hygiene Data'!H56)))</f>
        <v/>
      </c>
      <c r="EC62" s="187" t="str">
        <f ca="1">+IF(OFFSET('Hygiene Data'!$H$13,0,10*ROW('Hygiene Data'!H56))="","",OFFSET('Hygiene Data'!$H$13,0,10*ROW('Hygiene Data'!H56)))</f>
        <v/>
      </c>
      <c r="ED62" s="187" t="str">
        <f ca="1">+IF(OFFSET('Hygiene Data'!$I$11,0,10*ROW('Hygiene Data'!I56))="","",OFFSET('Hygiene Data'!$I$11,0,10*ROW('Hygiene Data'!I56)))</f>
        <v/>
      </c>
      <c r="EE62" s="187" t="str">
        <f ca="1">+IF(OFFSET('Hygiene Data'!$I$12,0,10*ROW('Hygiene Data'!I56))="","",OFFSET('Hygiene Data'!$I$12,0,10*ROW('Hygiene Data'!I56)))</f>
        <v/>
      </c>
      <c r="EF62" s="187" t="str">
        <f ca="1">+IF(OFFSET('Hygiene Data'!$I$13,0,10*ROW('Hygiene Data'!I56))="","",OFFSET('Hygiene Data'!$I$13,0,10*ROW('Hygiene Data'!I56)))</f>
        <v/>
      </c>
    </row>
    <row r="63" spans="1:136" x14ac:dyDescent="0.2">
      <c r="A63" s="270" t="str">
        <f ca="1">+IF(OFFSET('Water Data'!$B$2,0,10*ROW('Water Data'!E57))="","",OFFSET('Water Data'!$B$2,0,10*ROW('Water Data'!E57)))</f>
        <v/>
      </c>
      <c r="B63" s="270" t="str">
        <f ca="1">IF(OFFSET('Water Data'!$C$2,0,10*ROW('Water Data'!F57))="","",IF(OFFSET('Water Data'!$C$2,0,10*ROW('Water Data'!F57))="Census",Key!$I$111,IF(OFFSET('Water Data'!$C$2,0,10*ROW('Water Data'!F57))="Survey with microdata",Key!$I$113,IF(OFFSET('Water Data'!$C$2,0,10*ROW('Water Data'!F57))="Survey",Key!$I$110,IF(OFFSET('Water Data'!$C$2,0,10*ROW('Water Data'!F57))="Admin",Key!$I$114,IF(OFFSET('Water Data'!$C$2,0,10*ROW('Water Data'!F57))="Other",Key!$I$112,IF(OFFSET('Water Data'!$C$2,0,10*ROW('Water Data'!F57))="EMIS",Key!$I$109)))))))</f>
        <v/>
      </c>
      <c r="C63" s="297" t="str">
        <f t="shared" ca="1" si="0"/>
        <v/>
      </c>
      <c r="D63" s="298" t="e">
        <f ca="1">+IF(AND(ISTEXT(OFFSET('Water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298" t="e">
        <f ca="1">+IF(AND(ISTEXT(OFFSET('Water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298" t="e">
        <f ca="1">+IF(AND(ISTEXT(OFFSET('Water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298" t="e">
        <f ca="1">+IF(AND(ISTEXT(OFFSET('Water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298" t="e">
        <f ca="1">+IF(AND(ISTEXT(OFFSET('Water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298" t="e">
        <f ca="1">+IF(AND(ISTEXT(OFFSET('Water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298" t="e">
        <f ca="1">+IF(AND(ISTEXT(OFFSET('Water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298" t="e">
        <f ca="1">+IF(AND(ISTEXT(OFFSET('Water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298" t="e">
        <f ca="1">+IF(AND(ISTEXT(OFFSET('Water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298" t="e">
        <f ca="1">+IF(AND(ISTEXT(OFFSET('Water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298" t="e">
        <f ca="1">+IF(AND(ISTEXT(OFFSET('Water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298" t="e">
        <f ca="1">+IF(AND(ISTEXT(OFFSET('Water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298" t="e">
        <f ca="1">+IF(AND(ISTEXT(OFFSET('Water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298" t="e">
        <f ca="1">+IF(AND(ISTEXT(OFFSET('Water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298" t="e">
        <f ca="1">+IF(AND(ISTEXT(OFFSET('Water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298" t="e">
        <f ca="1">+IF(AND(ISTEXT(OFFSET('Water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298" t="e">
        <f ca="1">+IF(AND(ISTEXT(OFFSET('Water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298" t="e">
        <f ca="1">+IF(AND(ISTEXT(OFFSET('Water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299" t="e">
        <f ca="1">+IF(AND(ISTEXT(OFFSET('Sanitation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299" t="e">
        <f ca="1">+IF(AND(ISTEXT(OFFSET('Sanitation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299" t="e">
        <f ca="1">+IF(AND(ISTEXT(OFFSET('Sanitation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299" t="e">
        <f ca="1">+IF(AND(ISTEXT(OFFSET('Sanitation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299" t="e">
        <f ca="1">+IF(AND(ISTEXT(OFFSET('Sanitation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299" t="e">
        <f ca="1">+IF(AND(ISTEXT(OFFSET('Sanitation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299" t="e">
        <f ca="1">+IF(AND(ISTEXT(OFFSET('Sanitation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299" t="e">
        <f ca="1">+IF(AND(ISTEXT(OFFSET('Sanitation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299" t="e">
        <f ca="1">+IF(AND(ISTEXT(OFFSET('Sanitation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299" t="e">
        <f ca="1">+IF(AND(ISTEXT(OFFSET('Sanitation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299" t="e">
        <f ca="1">+IF(AND(ISTEXT(OFFSET('Sanitation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299" t="e">
        <f ca="1">+IF(AND(ISTEXT(OFFSET('Sanitation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299" t="e">
        <f ca="1">+IF(AND(ISTEXT(OFFSET('Sanitation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299" t="e">
        <f ca="1">+IF(AND(ISTEXT(OFFSET('Sanitation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299" t="e">
        <f ca="1">+IF(AND(ISTEXT(OFFSET('Sanitation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299" t="e">
        <f ca="1">+IF(AND(ISTEXT(OFFSET('Sanitation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299" t="e">
        <f ca="1">+IF(AND(ISTEXT(OFFSET('Sanitation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299" t="e">
        <f ca="1">+IF(AND(ISTEXT(OFFSET('Sanitation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299" t="e">
        <f ca="1">+IF(AND(ISTEXT(OFFSET('Sanitation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299" t="e">
        <f ca="1">+IF(AND(ISTEXT(OFFSET('Sanitation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299" t="e">
        <f ca="1">+IF(AND(ISTEXT(OFFSET('Sanitation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299" t="e">
        <f ca="1">+IF(AND(ISTEXT(OFFSET('Sanitation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299" t="e">
        <f ca="1">+IF(AND(ISTEXT(OFFSET('Sanitation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299" t="e">
        <f ca="1">+IF(AND(ISTEXT(OFFSET('Sanitation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299" t="e">
        <f ca="1">+IF(AND(ISTEXT(OFFSET('Sanitation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299" t="e">
        <f ca="1">+IF(AND(ISTEXT(OFFSET('Sanitation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299" t="e">
        <f ca="1">+IF(AND(ISTEXT(OFFSET('Sanitation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299" t="e">
        <f ca="1">+IF(AND(ISTEXT(OFFSET('Sanitation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299" t="e">
        <f ca="1">+IF(AND(ISTEXT(OFFSET('Sanitation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299" t="e">
        <f ca="1">+IF(AND(ISTEXT(OFFSET('Sanitation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300" t="e">
        <f ca="1">+IF(AND(ISTEXT(OFFSET('Hygiene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368" t="e">
        <f ca="1">+IF(AND(ISTEXT(OFFSET('Hygiene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300" t="e">
        <f ca="1">+IF(AND(ISTEXT(OFFSET('Hygiene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300" t="e">
        <f ca="1">+IF(AND(ISTEXT(OFFSET('Hygiene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300" t="e">
        <f ca="1">+IF(AND(ISTEXT(OFFSET('Hygiene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300" t="e">
        <f ca="1">+IF(AND(ISTEXT(OFFSET('Hygiene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300" t="e">
        <f ca="1">+IF(AND(ISTEXT(OFFSET('Hygiene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300" t="e">
        <f ca="1">+IF(AND(ISTEXT(OFFSET('Hygiene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300" t="e">
        <f ca="1">+IF(AND(ISTEXT(OFFSET('Hygiene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300" t="e">
        <f ca="1">+IF(AND(ISTEXT(OFFSET('Hygiene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300" t="e">
        <f ca="1">+IF(AND(ISTEXT(OFFSET('Hygiene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300" t="e">
        <f ca="1">+IF(AND(ISTEXT(OFFSET('Hygiene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300" t="e">
        <f ca="1">+IF(AND(ISTEXT(OFFSET('Hygiene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300" t="e">
        <f ca="1">+IF(AND(ISTEXT(OFFSET('Hygiene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300" t="e">
        <f ca="1">+IF(AND(ISTEXT(OFFSET('Hygiene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300" t="e">
        <f ca="1">+IF(AND(ISTEXT(OFFSET('Hygiene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300" t="e">
        <f ca="1">+IF(AND(ISTEXT(OFFSET('Hygiene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300" t="e">
        <f ca="1">+IF(AND(ISTEXT(OFFSET('Hygiene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S63" s="187" t="str">
        <f ca="1">+IF(OFFSET('Water Data'!$D$27,0,10*ROW('Water Data'!D57))="","",OFFSET('Water Data'!$D$27,0,10*ROW('Water Data'!D57)))</f>
        <v/>
      </c>
      <c r="BT63" s="187" t="str">
        <f ca="1">+IF(OFFSET('Water Data'!$D$28,0,10*ROW('Water Data'!D57))="","",OFFSET('Water Data'!$D$28,0,10*ROW('Water Data'!D57)))</f>
        <v/>
      </c>
      <c r="BU63" s="187" t="str">
        <f ca="1">+IF(OFFSET('Water Data'!$D$29,0,10*ROW('Water Data'!D57))="","",OFFSET('Water Data'!$D$29,0,10*ROW('Water Data'!D57)))</f>
        <v/>
      </c>
      <c r="BV63" s="187" t="str">
        <f ca="1">+IF(OFFSET('Water Data'!$E$27,0,10*ROW('Water Data'!E57))="","",OFFSET('Water Data'!$E$27,0,10*ROW('Water Data'!E57)))</f>
        <v/>
      </c>
      <c r="BW63" s="187" t="str">
        <f ca="1">+IF(OFFSET('Water Data'!$E$28,0,10*ROW('Water Data'!E57))="","",OFFSET('Water Data'!$E$28,0,10*ROW('Water Data'!E57)))</f>
        <v/>
      </c>
      <c r="BX63" s="187" t="str">
        <f ca="1">+IF(OFFSET('Water Data'!$E$29,0,10*ROW('Water Data'!E57))="","",OFFSET('Water Data'!$E$29,0,10*ROW('Water Data'!E57)))</f>
        <v/>
      </c>
      <c r="BY63" s="187" t="str">
        <f ca="1">+IF(OFFSET('Water Data'!$F$27,0,10*ROW('Water Data'!F57))="","",OFFSET('Water Data'!$F$27,0,10*ROW('Water Data'!F57)))</f>
        <v/>
      </c>
      <c r="BZ63" s="187" t="str">
        <f ca="1">+IF(OFFSET('Water Data'!$F$28,0,10*ROW('Water Data'!F57))="","",OFFSET('Water Data'!$F$28,0,10*ROW('Water Data'!F57)))</f>
        <v/>
      </c>
      <c r="CA63" s="187" t="str">
        <f ca="1">+IF(OFFSET('Water Data'!$F$29,0,10*ROW('Water Data'!F57))="","",OFFSET('Water Data'!$F$29,0,10*ROW('Water Data'!F57)))</f>
        <v/>
      </c>
      <c r="CB63" s="187" t="str">
        <f ca="1">+IF(OFFSET('Water Data'!$G$27,0,10*ROW('Water Data'!G57))="","",OFFSET('Water Data'!$G$27,0,10*ROW('Water Data'!G57)))</f>
        <v/>
      </c>
      <c r="CC63" s="187" t="str">
        <f ca="1">+IF(OFFSET('Water Data'!$G$28,0,10*ROW('Water Data'!G57))="","",OFFSET('Water Data'!$G$28,0,10*ROW('Water Data'!G57)))</f>
        <v/>
      </c>
      <c r="CD63" s="187" t="str">
        <f ca="1">+IF(OFFSET('Water Data'!$G$29,0,10*ROW('Water Data'!G57))="","",OFFSET('Water Data'!$G$29,0,10*ROW('Water Data'!G57)))</f>
        <v/>
      </c>
      <c r="CE63" s="187" t="str">
        <f ca="1">+IF(OFFSET('Water Data'!$H$27,0,10*ROW('Water Data'!H57))="","",OFFSET('Water Data'!$H$27,0,10*ROW('Water Data'!H57)))</f>
        <v/>
      </c>
      <c r="CF63" s="187" t="str">
        <f ca="1">+IF(OFFSET('Water Data'!$H$28,0,10*ROW('Water Data'!H57))="","",OFFSET('Water Data'!$H$28,0,10*ROW('Water Data'!H57)))</f>
        <v/>
      </c>
      <c r="CG63" s="187" t="str">
        <f ca="1">+IF(OFFSET('Water Data'!$H$29,0,10*ROW('Water Data'!H57))="","",OFFSET('Water Data'!$H$29,0,10*ROW('Water Data'!H57)))</f>
        <v/>
      </c>
      <c r="CH63" s="187" t="str">
        <f ca="1">+IF(OFFSET('Water Data'!$I$27,0,10*ROW('Water Data'!I57))="","",OFFSET('Water Data'!$I$27,0,10*ROW('Water Data'!I57)))</f>
        <v/>
      </c>
      <c r="CI63" s="187" t="str">
        <f ca="1">+IF(OFFSET('Water Data'!$I$28,0,10*ROW('Water Data'!I57))="","",OFFSET('Water Data'!$I$28,0,10*ROW('Water Data'!I57)))</f>
        <v/>
      </c>
      <c r="CJ63" s="187" t="str">
        <f ca="1">+IF(OFFSET('Water Data'!$I$29,0,10*ROW('Water Data'!I57))="","",OFFSET('Water Data'!$I$29,0,10*ROW('Water Data'!I57)))</f>
        <v/>
      </c>
      <c r="CK63" s="187" t="str">
        <f ca="1">+IF(OFFSET('Sanitation Data'!$D$28,0,10*ROW('Sanitation Data'!D57))="","",OFFSET('Sanitation Data'!$D$28,0,10*ROW('Sanitation Data'!D57)))</f>
        <v/>
      </c>
      <c r="CL63" s="187" t="str">
        <f ca="1">+IF(OFFSET('Sanitation Data'!$D$29,0,10*ROW('Sanitation Data'!D57))="","",OFFSET('Sanitation Data'!$D$29,0,10*ROW('Sanitation Data'!D57)))</f>
        <v/>
      </c>
      <c r="CM63" s="187" t="str">
        <f ca="1">+IF(OFFSET('Sanitation Data'!$D$30,0,10*ROW('Sanitation Data'!D57))="","",OFFSET('Sanitation Data'!$D$30,0,10*ROW('Sanitation Data'!D57)))</f>
        <v/>
      </c>
      <c r="CN63" s="187" t="str">
        <f ca="1">+IF(OFFSET('Sanitation Data'!$D$31,0,10*ROW('Sanitation Data'!D57))="","",OFFSET('Sanitation Data'!$D$31,0,10*ROW('Sanitation Data'!D57)))</f>
        <v/>
      </c>
      <c r="CO63" s="187" t="str">
        <f ca="1">+IF(OFFSET('Sanitation Data'!$D$32,0,10*ROW('Sanitation Data'!D57))="","",OFFSET('Sanitation Data'!$D$32,0,10*ROW('Sanitation Data'!D57)))</f>
        <v/>
      </c>
      <c r="CP63" s="187" t="str">
        <f ca="1">+IF(OFFSET('Sanitation Data'!$E$28,0,10*ROW('Sanitation Data'!E57))="","",OFFSET('Sanitation Data'!$E$28,0,10*ROW('Sanitation Data'!E57)))</f>
        <v/>
      </c>
      <c r="CQ63" s="187" t="str">
        <f ca="1">+IF(OFFSET('Sanitation Data'!$E$29,0,10*ROW('Sanitation Data'!E57))="","",OFFSET('Sanitation Data'!$E$29,0,10*ROW('Sanitation Data'!E57)))</f>
        <v/>
      </c>
      <c r="CR63" s="187" t="str">
        <f ca="1">+IF(OFFSET('Sanitation Data'!$E$30,0,10*ROW('Sanitation Data'!E57))="","",OFFSET('Sanitation Data'!$E$30,0,10*ROW('Sanitation Data'!E57)))</f>
        <v/>
      </c>
      <c r="CS63" s="187" t="str">
        <f ca="1">+IF(OFFSET('Sanitation Data'!$E$31,0,10*ROW('Sanitation Data'!E57))="","",OFFSET('Sanitation Data'!$E$31,0,10*ROW('Sanitation Data'!E57)))</f>
        <v/>
      </c>
      <c r="CT63" s="187" t="str">
        <f ca="1">+IF(OFFSET('Sanitation Data'!$E$32,0,10*ROW('Sanitation Data'!E57))="","",OFFSET('Sanitation Data'!$E$32,0,10*ROW('Sanitation Data'!E57)))</f>
        <v/>
      </c>
      <c r="CU63" s="187" t="str">
        <f ca="1">+IF(OFFSET('Sanitation Data'!$F$28,0,10*ROW('Sanitation Data'!F57))="","",OFFSET('Sanitation Data'!$F$28,0,10*ROW('Sanitation Data'!F57)))</f>
        <v/>
      </c>
      <c r="CV63" s="187" t="str">
        <f ca="1">+IF(OFFSET('Sanitation Data'!$F$29,0,10*ROW('Sanitation Data'!F57))="","",OFFSET('Sanitation Data'!$F$29,0,10*ROW('Sanitation Data'!F57)))</f>
        <v/>
      </c>
      <c r="CW63" s="187" t="str">
        <f ca="1">+IF(OFFSET('Sanitation Data'!$F$30,0,10*ROW('Sanitation Data'!F57))="","",OFFSET('Sanitation Data'!$F$30,0,10*ROW('Sanitation Data'!F57)))</f>
        <v/>
      </c>
      <c r="CX63" s="187" t="str">
        <f ca="1">+IF(OFFSET('Sanitation Data'!$F$31,0,10*ROW('Sanitation Data'!F57))="","",OFFSET('Sanitation Data'!$F$31,0,10*ROW('Sanitation Data'!F57)))</f>
        <v/>
      </c>
      <c r="CY63" s="187" t="str">
        <f ca="1">+IF(OFFSET('Sanitation Data'!$F$32,0,10*ROW('Sanitation Data'!F57))="","",OFFSET('Sanitation Data'!$F$32,0,10*ROW('Sanitation Data'!F57)))</f>
        <v/>
      </c>
      <c r="CZ63" s="187" t="str">
        <f ca="1">+IF(OFFSET('Sanitation Data'!$G$28,0,10*ROW('Sanitation Data'!G57))="","",OFFSET('Sanitation Data'!$G$28,0,10*ROW('Sanitation Data'!G57)))</f>
        <v/>
      </c>
      <c r="DA63" s="187" t="str">
        <f ca="1">+IF(OFFSET('Sanitation Data'!$G$29,0,10*ROW('Sanitation Data'!G57))="","",OFFSET('Sanitation Data'!$G$29,0,10*ROW('Sanitation Data'!G57)))</f>
        <v/>
      </c>
      <c r="DB63" s="187" t="str">
        <f ca="1">+IF(OFFSET('Sanitation Data'!$G$30,0,10*ROW('Sanitation Data'!G57))="","",OFFSET('Sanitation Data'!$G$30,0,10*ROW('Sanitation Data'!G57)))</f>
        <v/>
      </c>
      <c r="DC63" s="187" t="str">
        <f ca="1">+IF(OFFSET('Sanitation Data'!$G$31,0,10*ROW('Sanitation Data'!G57))="","",OFFSET('Sanitation Data'!$G$31,0,10*ROW('Sanitation Data'!G57)))</f>
        <v/>
      </c>
      <c r="DD63" s="187" t="str">
        <f ca="1">+IF(OFFSET('Sanitation Data'!$G$32,0,10*ROW('Sanitation Data'!G57))="","",OFFSET('Sanitation Data'!$G$32,0,10*ROW('Sanitation Data'!G57)))</f>
        <v/>
      </c>
      <c r="DE63" s="187" t="str">
        <f ca="1">+IF(OFFSET('Sanitation Data'!$H$28,0,10*ROW('Sanitation Data'!H57))="","",OFFSET('Sanitation Data'!$H$28,0,10*ROW('Sanitation Data'!H57)))</f>
        <v/>
      </c>
      <c r="DF63" s="187" t="str">
        <f ca="1">+IF(OFFSET('Sanitation Data'!$H$29,0,10*ROW('Sanitation Data'!H57))="","",OFFSET('Sanitation Data'!$H$29,0,10*ROW('Sanitation Data'!H57)))</f>
        <v/>
      </c>
      <c r="DG63" s="187" t="str">
        <f ca="1">+IF(OFFSET('Sanitation Data'!$H$30,0,10*ROW('Sanitation Data'!H57))="","",OFFSET('Sanitation Data'!$H$30,0,10*ROW('Sanitation Data'!H57)))</f>
        <v/>
      </c>
      <c r="DH63" s="187" t="str">
        <f ca="1">+IF(OFFSET('Sanitation Data'!$H$31,0,10*ROW('Sanitation Data'!H57))="","",OFFSET('Sanitation Data'!$H$31,0,10*ROW('Sanitation Data'!H57)))</f>
        <v/>
      </c>
      <c r="DI63" s="187" t="str">
        <f ca="1">+IF(OFFSET('Sanitation Data'!$H$32,0,10*ROW('Sanitation Data'!H57))="","",OFFSET('Sanitation Data'!$H$32,0,10*ROW('Sanitation Data'!H57)))</f>
        <v/>
      </c>
      <c r="DJ63" s="187" t="str">
        <f ca="1">+IF(OFFSET('Sanitation Data'!$I$28,0,10*ROW('Sanitation Data'!I57))="","",OFFSET('Sanitation Data'!$I$28,0,10*ROW('Sanitation Data'!I57)))</f>
        <v/>
      </c>
      <c r="DK63" s="187" t="str">
        <f ca="1">+IF(OFFSET('Sanitation Data'!$I$29,0,10*ROW('Sanitation Data'!I57))="","",OFFSET('Sanitation Data'!$I$29,0,10*ROW('Sanitation Data'!I57)))</f>
        <v/>
      </c>
      <c r="DL63" s="187" t="str">
        <f ca="1">+IF(OFFSET('Sanitation Data'!$I$30,0,10*ROW('Sanitation Data'!I57))="","",OFFSET('Sanitation Data'!$I$30,0,10*ROW('Sanitation Data'!I57)))</f>
        <v/>
      </c>
      <c r="DM63" s="187" t="str">
        <f ca="1">+IF(OFFSET('Sanitation Data'!$I$31,0,10*ROW('Sanitation Data'!I57))="","",OFFSET('Sanitation Data'!$I$31,0,10*ROW('Sanitation Data'!I57)))</f>
        <v/>
      </c>
      <c r="DN63" s="187" t="str">
        <f ca="1">+IF(OFFSET('Sanitation Data'!$I$32,0,10*ROW('Sanitation Data'!I57))="","",OFFSET('Sanitation Data'!$I$32,0,10*ROW('Sanitation Data'!I57)))</f>
        <v/>
      </c>
      <c r="DO63" s="187" t="str">
        <f ca="1">+IF(OFFSET('Hygiene Data'!$D$11,0,10*ROW('Hygiene Data'!D57))="","",OFFSET('Hygiene Data'!$D$11,0,10*ROW('Hygiene Data'!D57)))</f>
        <v/>
      </c>
      <c r="DP63" s="187" t="str">
        <f ca="1">+IF(OFFSET('Hygiene Data'!$D$12,0,10*ROW('Hygiene Data'!D57))="","",OFFSET('Hygiene Data'!$D$12,0,10*ROW('Hygiene Data'!D57)))</f>
        <v/>
      </c>
      <c r="DQ63" s="187" t="str">
        <f ca="1">+IF(OFFSET('Hygiene Data'!$D$13,0,10*ROW('Hygiene Data'!D57))="","",OFFSET('Hygiene Data'!$D$13,0,10*ROW('Hygiene Data'!D57)))</f>
        <v/>
      </c>
      <c r="DR63" s="187" t="str">
        <f ca="1">+IF(OFFSET('Hygiene Data'!$E$11,0,10*ROW('Hygiene Data'!E57))="","",OFFSET('Hygiene Data'!$E$11,0,10*ROW('Hygiene Data'!E57)))</f>
        <v/>
      </c>
      <c r="DS63" s="187" t="str">
        <f ca="1">+IF(OFFSET('Hygiene Data'!$E$12,0,10*ROW('Hygiene Data'!E57))="","",OFFSET('Hygiene Data'!$E$12,0,10*ROW('Hygiene Data'!E57)))</f>
        <v/>
      </c>
      <c r="DT63" s="187" t="str">
        <f ca="1">+IF(OFFSET('Hygiene Data'!$E$13,0,10*ROW('Hygiene Data'!E57))="","",OFFSET('Hygiene Data'!$E$13,0,10*ROW('Hygiene Data'!E57)))</f>
        <v/>
      </c>
      <c r="DU63" s="187" t="str">
        <f ca="1">+IF(OFFSET('Hygiene Data'!$F$11,0,10*ROW('Hygiene Data'!F57))="","",OFFSET('Hygiene Data'!$F$11,0,10*ROW('Hygiene Data'!F57)))</f>
        <v/>
      </c>
      <c r="DV63" s="187" t="str">
        <f ca="1">+IF(OFFSET('Hygiene Data'!$F$12,0,10*ROW('Hygiene Data'!F57))="","",OFFSET('Hygiene Data'!$F$12,0,10*ROW('Hygiene Data'!F57)))</f>
        <v/>
      </c>
      <c r="DW63" s="187" t="str">
        <f ca="1">+IF(OFFSET('Hygiene Data'!$F$13,0,10*ROW('Hygiene Data'!F57))="","",OFFSET('Hygiene Data'!$F$13,0,10*ROW('Hygiene Data'!F57)))</f>
        <v/>
      </c>
      <c r="DX63" s="187" t="str">
        <f ca="1">+IF(OFFSET('Hygiene Data'!$G$11,0,10*ROW('Hygiene Data'!G57))="","",OFFSET('Hygiene Data'!$G$11,0,10*ROW('Hygiene Data'!G57)))</f>
        <v/>
      </c>
      <c r="DY63" s="187" t="str">
        <f ca="1">+IF(OFFSET('Hygiene Data'!$G$12,0,10*ROW('Hygiene Data'!G57))="","",OFFSET('Hygiene Data'!$G$12,0,10*ROW('Hygiene Data'!G57)))</f>
        <v/>
      </c>
      <c r="DZ63" s="187" t="str">
        <f ca="1">+IF(OFFSET('Hygiene Data'!$G$13,0,10*ROW('Hygiene Data'!G57))="","",OFFSET('Hygiene Data'!$G$13,0,10*ROW('Hygiene Data'!G57)))</f>
        <v/>
      </c>
      <c r="EA63" s="187" t="str">
        <f ca="1">+IF(OFFSET('Hygiene Data'!$H$11,0,10*ROW('Hygiene Data'!H57))="","",OFFSET('Hygiene Data'!$H$11,0,10*ROW('Hygiene Data'!H57)))</f>
        <v/>
      </c>
      <c r="EB63" s="187" t="str">
        <f ca="1">+IF(OFFSET('Hygiene Data'!$H$12,0,10*ROW('Hygiene Data'!H57))="","",OFFSET('Hygiene Data'!$H$12,0,10*ROW('Hygiene Data'!H57)))</f>
        <v/>
      </c>
      <c r="EC63" s="187" t="str">
        <f ca="1">+IF(OFFSET('Hygiene Data'!$H$13,0,10*ROW('Hygiene Data'!H57))="","",OFFSET('Hygiene Data'!$H$13,0,10*ROW('Hygiene Data'!H57)))</f>
        <v/>
      </c>
      <c r="ED63" s="187" t="str">
        <f ca="1">+IF(OFFSET('Hygiene Data'!$I$11,0,10*ROW('Hygiene Data'!I57))="","",OFFSET('Hygiene Data'!$I$11,0,10*ROW('Hygiene Data'!I57)))</f>
        <v/>
      </c>
      <c r="EE63" s="187" t="str">
        <f ca="1">+IF(OFFSET('Hygiene Data'!$I$12,0,10*ROW('Hygiene Data'!I57))="","",OFFSET('Hygiene Data'!$I$12,0,10*ROW('Hygiene Data'!I57)))</f>
        <v/>
      </c>
      <c r="EF63" s="187" t="str">
        <f ca="1">+IF(OFFSET('Hygiene Data'!$I$13,0,10*ROW('Hygiene Data'!I57))="","",OFFSET('Hygiene Data'!$I$13,0,10*ROW('Hygiene Data'!I57)))</f>
        <v/>
      </c>
    </row>
    <row r="64" spans="1:136" x14ac:dyDescent="0.2">
      <c r="A64" s="270" t="str">
        <f ca="1">+IF(OFFSET('Water Data'!$B$2,0,10*ROW('Water Data'!E58))="","",OFFSET('Water Data'!$B$2,0,10*ROW('Water Data'!E58)))</f>
        <v/>
      </c>
      <c r="B64" s="270" t="str">
        <f ca="1">IF(OFFSET('Water Data'!$C$2,0,10*ROW('Water Data'!F58))="","",IF(OFFSET('Water Data'!$C$2,0,10*ROW('Water Data'!F58))="Census",Key!$I$111,IF(OFFSET('Water Data'!$C$2,0,10*ROW('Water Data'!F58))="Survey with microdata",Key!$I$113,IF(OFFSET('Water Data'!$C$2,0,10*ROW('Water Data'!F58))="Survey",Key!$I$110,IF(OFFSET('Water Data'!$C$2,0,10*ROW('Water Data'!F58))="Admin",Key!$I$114,IF(OFFSET('Water Data'!$C$2,0,10*ROW('Water Data'!F58))="Other",Key!$I$112,IF(OFFSET('Water Data'!$C$2,0,10*ROW('Water Data'!F58))="EMIS",Key!$I$109)))))))</f>
        <v/>
      </c>
      <c r="C64" s="297" t="str">
        <f t="shared" ca="1" si="0"/>
        <v/>
      </c>
      <c r="D64" s="298" t="e">
        <f ca="1">+IF(AND(ISTEXT(OFFSET('Water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298" t="e">
        <f ca="1">+IF(AND(ISTEXT(OFFSET('Water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298" t="e">
        <f ca="1">+IF(AND(ISTEXT(OFFSET('Water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298" t="e">
        <f ca="1">+IF(AND(ISTEXT(OFFSET('Water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298" t="e">
        <f ca="1">+IF(AND(ISTEXT(OFFSET('Water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298" t="e">
        <f ca="1">+IF(AND(ISTEXT(OFFSET('Water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298" t="e">
        <f ca="1">+IF(AND(ISTEXT(OFFSET('Water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298" t="e">
        <f ca="1">+IF(AND(ISTEXT(OFFSET('Water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298" t="e">
        <f ca="1">+IF(AND(ISTEXT(OFFSET('Water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298" t="e">
        <f ca="1">+IF(AND(ISTEXT(OFFSET('Water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298" t="e">
        <f ca="1">+IF(AND(ISTEXT(OFFSET('Water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298" t="e">
        <f ca="1">+IF(AND(ISTEXT(OFFSET('Water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298" t="e">
        <f ca="1">+IF(AND(ISTEXT(OFFSET('Water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298" t="e">
        <f ca="1">+IF(AND(ISTEXT(OFFSET('Water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298" t="e">
        <f ca="1">+IF(AND(ISTEXT(OFFSET('Water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298" t="e">
        <f ca="1">+IF(AND(ISTEXT(OFFSET('Water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298" t="e">
        <f ca="1">+IF(AND(ISTEXT(OFFSET('Water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298" t="e">
        <f ca="1">+IF(AND(ISTEXT(OFFSET('Water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299" t="e">
        <f ca="1">+IF(AND(ISTEXT(OFFSET('Sanitation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299" t="e">
        <f ca="1">+IF(AND(ISTEXT(OFFSET('Sanitation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299" t="e">
        <f ca="1">+IF(AND(ISTEXT(OFFSET('Sanitation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299" t="e">
        <f ca="1">+IF(AND(ISTEXT(OFFSET('Sanitation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299" t="e">
        <f ca="1">+IF(AND(ISTEXT(OFFSET('Sanitation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299" t="e">
        <f ca="1">+IF(AND(ISTEXT(OFFSET('Sanitation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299" t="e">
        <f ca="1">+IF(AND(ISTEXT(OFFSET('Sanitation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299" t="e">
        <f ca="1">+IF(AND(ISTEXT(OFFSET('Sanitation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299" t="e">
        <f ca="1">+IF(AND(ISTEXT(OFFSET('Sanitation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299" t="e">
        <f ca="1">+IF(AND(ISTEXT(OFFSET('Sanitation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299" t="e">
        <f ca="1">+IF(AND(ISTEXT(OFFSET('Sanitation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299" t="e">
        <f ca="1">+IF(AND(ISTEXT(OFFSET('Sanitation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299" t="e">
        <f ca="1">+IF(AND(ISTEXT(OFFSET('Sanitation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299" t="e">
        <f ca="1">+IF(AND(ISTEXT(OFFSET('Sanitation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299" t="e">
        <f ca="1">+IF(AND(ISTEXT(OFFSET('Sanitation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299" t="e">
        <f ca="1">+IF(AND(ISTEXT(OFFSET('Sanitation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299" t="e">
        <f ca="1">+IF(AND(ISTEXT(OFFSET('Sanitation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299" t="e">
        <f ca="1">+IF(AND(ISTEXT(OFFSET('Sanitation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299" t="e">
        <f ca="1">+IF(AND(ISTEXT(OFFSET('Sanitation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299" t="e">
        <f ca="1">+IF(AND(ISTEXT(OFFSET('Sanitation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299" t="e">
        <f ca="1">+IF(AND(ISTEXT(OFFSET('Sanitation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299" t="e">
        <f ca="1">+IF(AND(ISTEXT(OFFSET('Sanitation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299" t="e">
        <f ca="1">+IF(AND(ISTEXT(OFFSET('Sanitation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299" t="e">
        <f ca="1">+IF(AND(ISTEXT(OFFSET('Sanitation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299" t="e">
        <f ca="1">+IF(AND(ISTEXT(OFFSET('Sanitation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299" t="e">
        <f ca="1">+IF(AND(ISTEXT(OFFSET('Sanitation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299" t="e">
        <f ca="1">+IF(AND(ISTEXT(OFFSET('Sanitation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299" t="e">
        <f ca="1">+IF(AND(ISTEXT(OFFSET('Sanitation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299" t="e">
        <f ca="1">+IF(AND(ISTEXT(OFFSET('Sanitation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299" t="e">
        <f ca="1">+IF(AND(ISTEXT(OFFSET('Sanitation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300" t="e">
        <f ca="1">+IF(AND(ISTEXT(OFFSET('Hygiene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368" t="e">
        <f ca="1">+IF(AND(ISTEXT(OFFSET('Hygiene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300" t="e">
        <f ca="1">+IF(AND(ISTEXT(OFFSET('Hygiene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300" t="e">
        <f ca="1">+IF(AND(ISTEXT(OFFSET('Hygiene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300" t="e">
        <f ca="1">+IF(AND(ISTEXT(OFFSET('Hygiene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300" t="e">
        <f ca="1">+IF(AND(ISTEXT(OFFSET('Hygiene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300" t="e">
        <f ca="1">+IF(AND(ISTEXT(OFFSET('Hygiene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300" t="e">
        <f ca="1">+IF(AND(ISTEXT(OFFSET('Hygiene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300" t="e">
        <f ca="1">+IF(AND(ISTEXT(OFFSET('Hygiene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300" t="e">
        <f ca="1">+IF(AND(ISTEXT(OFFSET('Hygiene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300" t="e">
        <f ca="1">+IF(AND(ISTEXT(OFFSET('Hygiene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300" t="e">
        <f ca="1">+IF(AND(ISTEXT(OFFSET('Hygiene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300" t="e">
        <f ca="1">+IF(AND(ISTEXT(OFFSET('Hygiene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300" t="e">
        <f ca="1">+IF(AND(ISTEXT(OFFSET('Hygiene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300" t="e">
        <f ca="1">+IF(AND(ISTEXT(OFFSET('Hygiene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300" t="e">
        <f ca="1">+IF(AND(ISTEXT(OFFSET('Hygiene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300" t="e">
        <f ca="1">+IF(AND(ISTEXT(OFFSET('Hygiene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300" t="e">
        <f ca="1">+IF(AND(ISTEXT(OFFSET('Hygiene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S64" s="187" t="str">
        <f ca="1">+IF(OFFSET('Water Data'!$D$27,0,10*ROW('Water Data'!D58))="","",OFFSET('Water Data'!$D$27,0,10*ROW('Water Data'!D58)))</f>
        <v/>
      </c>
      <c r="BT64" s="187" t="str">
        <f ca="1">+IF(OFFSET('Water Data'!$D$28,0,10*ROW('Water Data'!D58))="","",OFFSET('Water Data'!$D$28,0,10*ROW('Water Data'!D58)))</f>
        <v/>
      </c>
      <c r="BU64" s="187" t="str">
        <f ca="1">+IF(OFFSET('Water Data'!$D$29,0,10*ROW('Water Data'!D58))="","",OFFSET('Water Data'!$D$29,0,10*ROW('Water Data'!D58)))</f>
        <v/>
      </c>
      <c r="BV64" s="187" t="str">
        <f ca="1">+IF(OFFSET('Water Data'!$E$27,0,10*ROW('Water Data'!E58))="","",OFFSET('Water Data'!$E$27,0,10*ROW('Water Data'!E58)))</f>
        <v/>
      </c>
      <c r="BW64" s="187" t="str">
        <f ca="1">+IF(OFFSET('Water Data'!$E$28,0,10*ROW('Water Data'!E58))="","",OFFSET('Water Data'!$E$28,0,10*ROW('Water Data'!E58)))</f>
        <v/>
      </c>
      <c r="BX64" s="187" t="str">
        <f ca="1">+IF(OFFSET('Water Data'!$E$29,0,10*ROW('Water Data'!E58))="","",OFFSET('Water Data'!$E$29,0,10*ROW('Water Data'!E58)))</f>
        <v/>
      </c>
      <c r="BY64" s="187" t="str">
        <f ca="1">+IF(OFFSET('Water Data'!$F$27,0,10*ROW('Water Data'!F58))="","",OFFSET('Water Data'!$F$27,0,10*ROW('Water Data'!F58)))</f>
        <v/>
      </c>
      <c r="BZ64" s="187" t="str">
        <f ca="1">+IF(OFFSET('Water Data'!$F$28,0,10*ROW('Water Data'!F58))="","",OFFSET('Water Data'!$F$28,0,10*ROW('Water Data'!F58)))</f>
        <v/>
      </c>
      <c r="CA64" s="187" t="str">
        <f ca="1">+IF(OFFSET('Water Data'!$F$29,0,10*ROW('Water Data'!F58))="","",OFFSET('Water Data'!$F$29,0,10*ROW('Water Data'!F58)))</f>
        <v/>
      </c>
      <c r="CB64" s="187" t="str">
        <f ca="1">+IF(OFFSET('Water Data'!$G$27,0,10*ROW('Water Data'!G58))="","",OFFSET('Water Data'!$G$27,0,10*ROW('Water Data'!G58)))</f>
        <v/>
      </c>
      <c r="CC64" s="187" t="str">
        <f ca="1">+IF(OFFSET('Water Data'!$G$28,0,10*ROW('Water Data'!G58))="","",OFFSET('Water Data'!$G$28,0,10*ROW('Water Data'!G58)))</f>
        <v/>
      </c>
      <c r="CD64" s="187" t="str">
        <f ca="1">+IF(OFFSET('Water Data'!$G$29,0,10*ROW('Water Data'!G58))="","",OFFSET('Water Data'!$G$29,0,10*ROW('Water Data'!G58)))</f>
        <v/>
      </c>
      <c r="CE64" s="187" t="str">
        <f ca="1">+IF(OFFSET('Water Data'!$H$27,0,10*ROW('Water Data'!H58))="","",OFFSET('Water Data'!$H$27,0,10*ROW('Water Data'!H58)))</f>
        <v/>
      </c>
      <c r="CF64" s="187" t="str">
        <f ca="1">+IF(OFFSET('Water Data'!$H$28,0,10*ROW('Water Data'!H58))="","",OFFSET('Water Data'!$H$28,0,10*ROW('Water Data'!H58)))</f>
        <v/>
      </c>
      <c r="CG64" s="187" t="str">
        <f ca="1">+IF(OFFSET('Water Data'!$H$29,0,10*ROW('Water Data'!H58))="","",OFFSET('Water Data'!$H$29,0,10*ROW('Water Data'!H58)))</f>
        <v/>
      </c>
      <c r="CH64" s="187" t="str">
        <f ca="1">+IF(OFFSET('Water Data'!$I$27,0,10*ROW('Water Data'!I58))="","",OFFSET('Water Data'!$I$27,0,10*ROW('Water Data'!I58)))</f>
        <v/>
      </c>
      <c r="CI64" s="187" t="str">
        <f ca="1">+IF(OFFSET('Water Data'!$I$28,0,10*ROW('Water Data'!I58))="","",OFFSET('Water Data'!$I$28,0,10*ROW('Water Data'!I58)))</f>
        <v/>
      </c>
      <c r="CJ64" s="187" t="str">
        <f ca="1">+IF(OFFSET('Water Data'!$I$29,0,10*ROW('Water Data'!I58))="","",OFFSET('Water Data'!$I$29,0,10*ROW('Water Data'!I58)))</f>
        <v/>
      </c>
      <c r="CK64" s="187" t="str">
        <f ca="1">+IF(OFFSET('Sanitation Data'!$D$28,0,10*ROW('Sanitation Data'!D58))="","",OFFSET('Sanitation Data'!$D$28,0,10*ROW('Sanitation Data'!D58)))</f>
        <v/>
      </c>
      <c r="CL64" s="187" t="str">
        <f ca="1">+IF(OFFSET('Sanitation Data'!$D$29,0,10*ROW('Sanitation Data'!D58))="","",OFFSET('Sanitation Data'!$D$29,0,10*ROW('Sanitation Data'!D58)))</f>
        <v/>
      </c>
      <c r="CM64" s="187" t="str">
        <f ca="1">+IF(OFFSET('Sanitation Data'!$D$30,0,10*ROW('Sanitation Data'!D58))="","",OFFSET('Sanitation Data'!$D$30,0,10*ROW('Sanitation Data'!D58)))</f>
        <v/>
      </c>
      <c r="CN64" s="187" t="str">
        <f ca="1">+IF(OFFSET('Sanitation Data'!$D$31,0,10*ROW('Sanitation Data'!D58))="","",OFFSET('Sanitation Data'!$D$31,0,10*ROW('Sanitation Data'!D58)))</f>
        <v/>
      </c>
      <c r="CO64" s="187" t="str">
        <f ca="1">+IF(OFFSET('Sanitation Data'!$D$32,0,10*ROW('Sanitation Data'!D58))="","",OFFSET('Sanitation Data'!$D$32,0,10*ROW('Sanitation Data'!D58)))</f>
        <v/>
      </c>
      <c r="CP64" s="187" t="str">
        <f ca="1">+IF(OFFSET('Sanitation Data'!$E$28,0,10*ROW('Sanitation Data'!E58))="","",OFFSET('Sanitation Data'!$E$28,0,10*ROW('Sanitation Data'!E58)))</f>
        <v/>
      </c>
      <c r="CQ64" s="187" t="str">
        <f ca="1">+IF(OFFSET('Sanitation Data'!$E$29,0,10*ROW('Sanitation Data'!E58))="","",OFFSET('Sanitation Data'!$E$29,0,10*ROW('Sanitation Data'!E58)))</f>
        <v/>
      </c>
      <c r="CR64" s="187" t="str">
        <f ca="1">+IF(OFFSET('Sanitation Data'!$E$30,0,10*ROW('Sanitation Data'!E58))="","",OFFSET('Sanitation Data'!$E$30,0,10*ROW('Sanitation Data'!E58)))</f>
        <v/>
      </c>
      <c r="CS64" s="187" t="str">
        <f ca="1">+IF(OFFSET('Sanitation Data'!$E$31,0,10*ROW('Sanitation Data'!E58))="","",OFFSET('Sanitation Data'!$E$31,0,10*ROW('Sanitation Data'!E58)))</f>
        <v/>
      </c>
      <c r="CT64" s="187" t="str">
        <f ca="1">+IF(OFFSET('Sanitation Data'!$E$32,0,10*ROW('Sanitation Data'!E58))="","",OFFSET('Sanitation Data'!$E$32,0,10*ROW('Sanitation Data'!E58)))</f>
        <v/>
      </c>
      <c r="CU64" s="187" t="str">
        <f ca="1">+IF(OFFSET('Sanitation Data'!$F$28,0,10*ROW('Sanitation Data'!F58))="","",OFFSET('Sanitation Data'!$F$28,0,10*ROW('Sanitation Data'!F58)))</f>
        <v/>
      </c>
      <c r="CV64" s="187" t="str">
        <f ca="1">+IF(OFFSET('Sanitation Data'!$F$29,0,10*ROW('Sanitation Data'!F58))="","",OFFSET('Sanitation Data'!$F$29,0,10*ROW('Sanitation Data'!F58)))</f>
        <v/>
      </c>
      <c r="CW64" s="187" t="str">
        <f ca="1">+IF(OFFSET('Sanitation Data'!$F$30,0,10*ROW('Sanitation Data'!F58))="","",OFFSET('Sanitation Data'!$F$30,0,10*ROW('Sanitation Data'!F58)))</f>
        <v/>
      </c>
      <c r="CX64" s="187" t="str">
        <f ca="1">+IF(OFFSET('Sanitation Data'!$F$31,0,10*ROW('Sanitation Data'!F58))="","",OFFSET('Sanitation Data'!$F$31,0,10*ROW('Sanitation Data'!F58)))</f>
        <v/>
      </c>
      <c r="CY64" s="187" t="str">
        <f ca="1">+IF(OFFSET('Sanitation Data'!$F$32,0,10*ROW('Sanitation Data'!F58))="","",OFFSET('Sanitation Data'!$F$32,0,10*ROW('Sanitation Data'!F58)))</f>
        <v/>
      </c>
      <c r="CZ64" s="187" t="str">
        <f ca="1">+IF(OFFSET('Sanitation Data'!$G$28,0,10*ROW('Sanitation Data'!G58))="","",OFFSET('Sanitation Data'!$G$28,0,10*ROW('Sanitation Data'!G58)))</f>
        <v/>
      </c>
      <c r="DA64" s="187" t="str">
        <f ca="1">+IF(OFFSET('Sanitation Data'!$G$29,0,10*ROW('Sanitation Data'!G58))="","",OFFSET('Sanitation Data'!$G$29,0,10*ROW('Sanitation Data'!G58)))</f>
        <v/>
      </c>
      <c r="DB64" s="187" t="str">
        <f ca="1">+IF(OFFSET('Sanitation Data'!$G$30,0,10*ROW('Sanitation Data'!G58))="","",OFFSET('Sanitation Data'!$G$30,0,10*ROW('Sanitation Data'!G58)))</f>
        <v/>
      </c>
      <c r="DC64" s="187" t="str">
        <f ca="1">+IF(OFFSET('Sanitation Data'!$G$31,0,10*ROW('Sanitation Data'!G58))="","",OFFSET('Sanitation Data'!$G$31,0,10*ROW('Sanitation Data'!G58)))</f>
        <v/>
      </c>
      <c r="DD64" s="187" t="str">
        <f ca="1">+IF(OFFSET('Sanitation Data'!$G$32,0,10*ROW('Sanitation Data'!G58))="","",OFFSET('Sanitation Data'!$G$32,0,10*ROW('Sanitation Data'!G58)))</f>
        <v/>
      </c>
      <c r="DE64" s="187" t="str">
        <f ca="1">+IF(OFFSET('Sanitation Data'!$H$28,0,10*ROW('Sanitation Data'!H58))="","",OFFSET('Sanitation Data'!$H$28,0,10*ROW('Sanitation Data'!H58)))</f>
        <v/>
      </c>
      <c r="DF64" s="187" t="str">
        <f ca="1">+IF(OFFSET('Sanitation Data'!$H$29,0,10*ROW('Sanitation Data'!H58))="","",OFFSET('Sanitation Data'!$H$29,0,10*ROW('Sanitation Data'!H58)))</f>
        <v/>
      </c>
      <c r="DG64" s="187" t="str">
        <f ca="1">+IF(OFFSET('Sanitation Data'!$H$30,0,10*ROW('Sanitation Data'!H58))="","",OFFSET('Sanitation Data'!$H$30,0,10*ROW('Sanitation Data'!H58)))</f>
        <v/>
      </c>
      <c r="DH64" s="187" t="str">
        <f ca="1">+IF(OFFSET('Sanitation Data'!$H$31,0,10*ROW('Sanitation Data'!H58))="","",OFFSET('Sanitation Data'!$H$31,0,10*ROW('Sanitation Data'!H58)))</f>
        <v/>
      </c>
      <c r="DI64" s="187" t="str">
        <f ca="1">+IF(OFFSET('Sanitation Data'!$H$32,0,10*ROW('Sanitation Data'!H58))="","",OFFSET('Sanitation Data'!$H$32,0,10*ROW('Sanitation Data'!H58)))</f>
        <v/>
      </c>
      <c r="DJ64" s="187" t="str">
        <f ca="1">+IF(OFFSET('Sanitation Data'!$I$28,0,10*ROW('Sanitation Data'!I58))="","",OFFSET('Sanitation Data'!$I$28,0,10*ROW('Sanitation Data'!I58)))</f>
        <v/>
      </c>
      <c r="DK64" s="187" t="str">
        <f ca="1">+IF(OFFSET('Sanitation Data'!$I$29,0,10*ROW('Sanitation Data'!I58))="","",OFFSET('Sanitation Data'!$I$29,0,10*ROW('Sanitation Data'!I58)))</f>
        <v/>
      </c>
      <c r="DL64" s="187" t="str">
        <f ca="1">+IF(OFFSET('Sanitation Data'!$I$30,0,10*ROW('Sanitation Data'!I58))="","",OFFSET('Sanitation Data'!$I$30,0,10*ROW('Sanitation Data'!I58)))</f>
        <v/>
      </c>
      <c r="DM64" s="187" t="str">
        <f ca="1">+IF(OFFSET('Sanitation Data'!$I$31,0,10*ROW('Sanitation Data'!I58))="","",OFFSET('Sanitation Data'!$I$31,0,10*ROW('Sanitation Data'!I58)))</f>
        <v/>
      </c>
      <c r="DN64" s="187" t="str">
        <f ca="1">+IF(OFFSET('Sanitation Data'!$I$32,0,10*ROW('Sanitation Data'!I58))="","",OFFSET('Sanitation Data'!$I$32,0,10*ROW('Sanitation Data'!I58)))</f>
        <v/>
      </c>
      <c r="DO64" s="187" t="str">
        <f ca="1">+IF(OFFSET('Hygiene Data'!$D$11,0,10*ROW('Hygiene Data'!D58))="","",OFFSET('Hygiene Data'!$D$11,0,10*ROW('Hygiene Data'!D58)))</f>
        <v/>
      </c>
      <c r="DP64" s="187" t="str">
        <f ca="1">+IF(OFFSET('Hygiene Data'!$D$12,0,10*ROW('Hygiene Data'!D58))="","",OFFSET('Hygiene Data'!$D$12,0,10*ROW('Hygiene Data'!D58)))</f>
        <v/>
      </c>
      <c r="DQ64" s="187" t="str">
        <f ca="1">+IF(OFFSET('Hygiene Data'!$D$13,0,10*ROW('Hygiene Data'!D58))="","",OFFSET('Hygiene Data'!$D$13,0,10*ROW('Hygiene Data'!D58)))</f>
        <v/>
      </c>
      <c r="DR64" s="187" t="str">
        <f ca="1">+IF(OFFSET('Hygiene Data'!$E$11,0,10*ROW('Hygiene Data'!E58))="","",OFFSET('Hygiene Data'!$E$11,0,10*ROW('Hygiene Data'!E58)))</f>
        <v/>
      </c>
      <c r="DS64" s="187" t="str">
        <f ca="1">+IF(OFFSET('Hygiene Data'!$E$12,0,10*ROW('Hygiene Data'!E58))="","",OFFSET('Hygiene Data'!$E$12,0,10*ROW('Hygiene Data'!E58)))</f>
        <v/>
      </c>
      <c r="DT64" s="187" t="str">
        <f ca="1">+IF(OFFSET('Hygiene Data'!$E$13,0,10*ROW('Hygiene Data'!E58))="","",OFFSET('Hygiene Data'!$E$13,0,10*ROW('Hygiene Data'!E58)))</f>
        <v/>
      </c>
      <c r="DU64" s="187" t="str">
        <f ca="1">+IF(OFFSET('Hygiene Data'!$F$11,0,10*ROW('Hygiene Data'!F58))="","",OFFSET('Hygiene Data'!$F$11,0,10*ROW('Hygiene Data'!F58)))</f>
        <v/>
      </c>
      <c r="DV64" s="187" t="str">
        <f ca="1">+IF(OFFSET('Hygiene Data'!$F$12,0,10*ROW('Hygiene Data'!F58))="","",OFFSET('Hygiene Data'!$F$12,0,10*ROW('Hygiene Data'!F58)))</f>
        <v/>
      </c>
      <c r="DW64" s="187" t="str">
        <f ca="1">+IF(OFFSET('Hygiene Data'!$F$13,0,10*ROW('Hygiene Data'!F58))="","",OFFSET('Hygiene Data'!$F$13,0,10*ROW('Hygiene Data'!F58)))</f>
        <v/>
      </c>
      <c r="DX64" s="187" t="str">
        <f ca="1">+IF(OFFSET('Hygiene Data'!$G$11,0,10*ROW('Hygiene Data'!G58))="","",OFFSET('Hygiene Data'!$G$11,0,10*ROW('Hygiene Data'!G58)))</f>
        <v/>
      </c>
      <c r="DY64" s="187" t="str">
        <f ca="1">+IF(OFFSET('Hygiene Data'!$G$12,0,10*ROW('Hygiene Data'!G58))="","",OFFSET('Hygiene Data'!$G$12,0,10*ROW('Hygiene Data'!G58)))</f>
        <v/>
      </c>
      <c r="DZ64" s="187" t="str">
        <f ca="1">+IF(OFFSET('Hygiene Data'!$G$13,0,10*ROW('Hygiene Data'!G58))="","",OFFSET('Hygiene Data'!$G$13,0,10*ROW('Hygiene Data'!G58)))</f>
        <v/>
      </c>
      <c r="EA64" s="187" t="str">
        <f ca="1">+IF(OFFSET('Hygiene Data'!$H$11,0,10*ROW('Hygiene Data'!H58))="","",OFFSET('Hygiene Data'!$H$11,0,10*ROW('Hygiene Data'!H58)))</f>
        <v/>
      </c>
      <c r="EB64" s="187" t="str">
        <f ca="1">+IF(OFFSET('Hygiene Data'!$H$12,0,10*ROW('Hygiene Data'!H58))="","",OFFSET('Hygiene Data'!$H$12,0,10*ROW('Hygiene Data'!H58)))</f>
        <v/>
      </c>
      <c r="EC64" s="187" t="str">
        <f ca="1">+IF(OFFSET('Hygiene Data'!$H$13,0,10*ROW('Hygiene Data'!H58))="","",OFFSET('Hygiene Data'!$H$13,0,10*ROW('Hygiene Data'!H58)))</f>
        <v/>
      </c>
      <c r="ED64" s="187" t="str">
        <f ca="1">+IF(OFFSET('Hygiene Data'!$I$11,0,10*ROW('Hygiene Data'!I58))="","",OFFSET('Hygiene Data'!$I$11,0,10*ROW('Hygiene Data'!I58)))</f>
        <v/>
      </c>
      <c r="EE64" s="187" t="str">
        <f ca="1">+IF(OFFSET('Hygiene Data'!$I$12,0,10*ROW('Hygiene Data'!I58))="","",OFFSET('Hygiene Data'!$I$12,0,10*ROW('Hygiene Data'!I58)))</f>
        <v/>
      </c>
      <c r="EF64" s="187" t="str">
        <f ca="1">+IF(OFFSET('Hygiene Data'!$I$13,0,10*ROW('Hygiene Data'!I58))="","",OFFSET('Hygiene Data'!$I$13,0,10*ROW('Hygiene Data'!I58)))</f>
        <v/>
      </c>
    </row>
    <row r="65" spans="1:136" x14ac:dyDescent="0.2">
      <c r="A65" s="270" t="str">
        <f ca="1">+IF(OFFSET('Water Data'!$B$2,0,10*ROW('Water Data'!E59))="","",OFFSET('Water Data'!$B$2,0,10*ROW('Water Data'!E59)))</f>
        <v/>
      </c>
      <c r="B65" s="270" t="str">
        <f ca="1">IF(OFFSET('Water Data'!$C$2,0,10*ROW('Water Data'!F59))="","",IF(OFFSET('Water Data'!$C$2,0,10*ROW('Water Data'!F59))="Census",Key!$I$111,IF(OFFSET('Water Data'!$C$2,0,10*ROW('Water Data'!F59))="Survey with microdata",Key!$I$113,IF(OFFSET('Water Data'!$C$2,0,10*ROW('Water Data'!F59))="Survey",Key!$I$110,IF(OFFSET('Water Data'!$C$2,0,10*ROW('Water Data'!F59))="Admin",Key!$I$114,IF(OFFSET('Water Data'!$C$2,0,10*ROW('Water Data'!F59))="Other",Key!$I$112,IF(OFFSET('Water Data'!$C$2,0,10*ROW('Water Data'!F59))="EMIS",Key!$I$109)))))))</f>
        <v/>
      </c>
      <c r="C65" s="297" t="str">
        <f t="shared" ca="1" si="0"/>
        <v/>
      </c>
      <c r="D65" s="298" t="e">
        <f ca="1">+IF(AND(ISTEXT(OFFSET('Water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298" t="e">
        <f ca="1">+IF(AND(ISTEXT(OFFSET('Water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298" t="e">
        <f ca="1">+IF(AND(ISTEXT(OFFSET('Water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298" t="e">
        <f ca="1">+IF(AND(ISTEXT(OFFSET('Water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298" t="e">
        <f ca="1">+IF(AND(ISTEXT(OFFSET('Water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298" t="e">
        <f ca="1">+IF(AND(ISTEXT(OFFSET('Water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298" t="e">
        <f ca="1">+IF(AND(ISTEXT(OFFSET('Water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298" t="e">
        <f ca="1">+IF(AND(ISTEXT(OFFSET('Water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298" t="e">
        <f ca="1">+IF(AND(ISTEXT(OFFSET('Water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298" t="e">
        <f ca="1">+IF(AND(ISTEXT(OFFSET('Water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298" t="e">
        <f ca="1">+IF(AND(ISTEXT(OFFSET('Water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298" t="e">
        <f ca="1">+IF(AND(ISTEXT(OFFSET('Water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298" t="e">
        <f ca="1">+IF(AND(ISTEXT(OFFSET('Water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298" t="e">
        <f ca="1">+IF(AND(ISTEXT(OFFSET('Water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298" t="e">
        <f ca="1">+IF(AND(ISTEXT(OFFSET('Water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298" t="e">
        <f ca="1">+IF(AND(ISTEXT(OFFSET('Water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298" t="e">
        <f ca="1">+IF(AND(ISTEXT(OFFSET('Water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298" t="e">
        <f ca="1">+IF(AND(ISTEXT(OFFSET('Water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299" t="e">
        <f ca="1">+IF(AND(ISTEXT(OFFSET('Sanitation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299" t="e">
        <f ca="1">+IF(AND(ISTEXT(OFFSET('Sanitation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299" t="e">
        <f ca="1">+IF(AND(ISTEXT(OFFSET('Sanitation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299" t="e">
        <f ca="1">+IF(AND(ISTEXT(OFFSET('Sanitation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299" t="e">
        <f ca="1">+IF(AND(ISTEXT(OFFSET('Sanitation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299" t="e">
        <f ca="1">+IF(AND(ISTEXT(OFFSET('Sanitation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299" t="e">
        <f ca="1">+IF(AND(ISTEXT(OFFSET('Sanitation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299" t="e">
        <f ca="1">+IF(AND(ISTEXT(OFFSET('Sanitation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299" t="e">
        <f ca="1">+IF(AND(ISTEXT(OFFSET('Sanitation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299" t="e">
        <f ca="1">+IF(AND(ISTEXT(OFFSET('Sanitation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299" t="e">
        <f ca="1">+IF(AND(ISTEXT(OFFSET('Sanitation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299" t="e">
        <f ca="1">+IF(AND(ISTEXT(OFFSET('Sanitation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299" t="e">
        <f ca="1">+IF(AND(ISTEXT(OFFSET('Sanitation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299" t="e">
        <f ca="1">+IF(AND(ISTEXT(OFFSET('Sanitation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299" t="e">
        <f ca="1">+IF(AND(ISTEXT(OFFSET('Sanitation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299" t="e">
        <f ca="1">+IF(AND(ISTEXT(OFFSET('Sanitation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299" t="e">
        <f ca="1">+IF(AND(ISTEXT(OFFSET('Sanitation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299" t="e">
        <f ca="1">+IF(AND(ISTEXT(OFFSET('Sanitation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299" t="e">
        <f ca="1">+IF(AND(ISTEXT(OFFSET('Sanitation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299" t="e">
        <f ca="1">+IF(AND(ISTEXT(OFFSET('Sanitation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299" t="e">
        <f ca="1">+IF(AND(ISTEXT(OFFSET('Sanitation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299" t="e">
        <f ca="1">+IF(AND(ISTEXT(OFFSET('Sanitation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299" t="e">
        <f ca="1">+IF(AND(ISTEXT(OFFSET('Sanitation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299" t="e">
        <f ca="1">+IF(AND(ISTEXT(OFFSET('Sanitation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299" t="e">
        <f ca="1">+IF(AND(ISTEXT(OFFSET('Sanitation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299" t="e">
        <f ca="1">+IF(AND(ISTEXT(OFFSET('Sanitation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299" t="e">
        <f ca="1">+IF(AND(ISTEXT(OFFSET('Sanitation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299" t="e">
        <f ca="1">+IF(AND(ISTEXT(OFFSET('Sanitation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299" t="e">
        <f ca="1">+IF(AND(ISTEXT(OFFSET('Sanitation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299" t="e">
        <f ca="1">+IF(AND(ISTEXT(OFFSET('Sanitation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300" t="e">
        <f ca="1">+IF(AND(ISTEXT(OFFSET('Hygiene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368" t="e">
        <f ca="1">+IF(AND(ISTEXT(OFFSET('Hygiene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300" t="e">
        <f ca="1">+IF(AND(ISTEXT(OFFSET('Hygiene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300" t="e">
        <f ca="1">+IF(AND(ISTEXT(OFFSET('Hygiene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300" t="e">
        <f ca="1">+IF(AND(ISTEXT(OFFSET('Hygiene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300" t="e">
        <f ca="1">+IF(AND(ISTEXT(OFFSET('Hygiene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300" t="e">
        <f ca="1">+IF(AND(ISTEXT(OFFSET('Hygiene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300" t="e">
        <f ca="1">+IF(AND(ISTEXT(OFFSET('Hygiene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300" t="e">
        <f ca="1">+IF(AND(ISTEXT(OFFSET('Hygiene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300" t="e">
        <f ca="1">+IF(AND(ISTEXT(OFFSET('Hygiene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300" t="e">
        <f ca="1">+IF(AND(ISTEXT(OFFSET('Hygiene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300" t="e">
        <f ca="1">+IF(AND(ISTEXT(OFFSET('Hygiene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300" t="e">
        <f ca="1">+IF(AND(ISTEXT(OFFSET('Hygiene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300" t="e">
        <f ca="1">+IF(AND(ISTEXT(OFFSET('Hygiene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300" t="e">
        <f ca="1">+IF(AND(ISTEXT(OFFSET('Hygiene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300" t="e">
        <f ca="1">+IF(AND(ISTEXT(OFFSET('Hygiene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300" t="e">
        <f ca="1">+IF(AND(ISTEXT(OFFSET('Hygiene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300" t="e">
        <f ca="1">+IF(AND(ISTEXT(OFFSET('Hygiene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S65" s="187" t="str">
        <f ca="1">+IF(OFFSET('Water Data'!$D$27,0,10*ROW('Water Data'!D59))="","",OFFSET('Water Data'!$D$27,0,10*ROW('Water Data'!D59)))</f>
        <v/>
      </c>
      <c r="BT65" s="187" t="str">
        <f ca="1">+IF(OFFSET('Water Data'!$D$28,0,10*ROW('Water Data'!D59))="","",OFFSET('Water Data'!$D$28,0,10*ROW('Water Data'!D59)))</f>
        <v/>
      </c>
      <c r="BU65" s="187" t="str">
        <f ca="1">+IF(OFFSET('Water Data'!$D$29,0,10*ROW('Water Data'!D59))="","",OFFSET('Water Data'!$D$29,0,10*ROW('Water Data'!D59)))</f>
        <v/>
      </c>
      <c r="BV65" s="187" t="str">
        <f ca="1">+IF(OFFSET('Water Data'!$E$27,0,10*ROW('Water Data'!E59))="","",OFFSET('Water Data'!$E$27,0,10*ROW('Water Data'!E59)))</f>
        <v/>
      </c>
      <c r="BW65" s="187" t="str">
        <f ca="1">+IF(OFFSET('Water Data'!$E$28,0,10*ROW('Water Data'!E59))="","",OFFSET('Water Data'!$E$28,0,10*ROW('Water Data'!E59)))</f>
        <v/>
      </c>
      <c r="BX65" s="187" t="str">
        <f ca="1">+IF(OFFSET('Water Data'!$E$29,0,10*ROW('Water Data'!E59))="","",OFFSET('Water Data'!$E$29,0,10*ROW('Water Data'!E59)))</f>
        <v/>
      </c>
      <c r="BY65" s="187" t="str">
        <f ca="1">+IF(OFFSET('Water Data'!$F$27,0,10*ROW('Water Data'!F59))="","",OFFSET('Water Data'!$F$27,0,10*ROW('Water Data'!F59)))</f>
        <v/>
      </c>
      <c r="BZ65" s="187" t="str">
        <f ca="1">+IF(OFFSET('Water Data'!$F$28,0,10*ROW('Water Data'!F59))="","",OFFSET('Water Data'!$F$28,0,10*ROW('Water Data'!F59)))</f>
        <v/>
      </c>
      <c r="CA65" s="187" t="str">
        <f ca="1">+IF(OFFSET('Water Data'!$F$29,0,10*ROW('Water Data'!F59))="","",OFFSET('Water Data'!$F$29,0,10*ROW('Water Data'!F59)))</f>
        <v/>
      </c>
      <c r="CB65" s="187" t="str">
        <f ca="1">+IF(OFFSET('Water Data'!$G$27,0,10*ROW('Water Data'!G59))="","",OFFSET('Water Data'!$G$27,0,10*ROW('Water Data'!G59)))</f>
        <v/>
      </c>
      <c r="CC65" s="187" t="str">
        <f ca="1">+IF(OFFSET('Water Data'!$G$28,0,10*ROW('Water Data'!G59))="","",OFFSET('Water Data'!$G$28,0,10*ROW('Water Data'!G59)))</f>
        <v/>
      </c>
      <c r="CD65" s="187" t="str">
        <f ca="1">+IF(OFFSET('Water Data'!$G$29,0,10*ROW('Water Data'!G59))="","",OFFSET('Water Data'!$G$29,0,10*ROW('Water Data'!G59)))</f>
        <v/>
      </c>
      <c r="CE65" s="187" t="str">
        <f ca="1">+IF(OFFSET('Water Data'!$H$27,0,10*ROW('Water Data'!H59))="","",OFFSET('Water Data'!$H$27,0,10*ROW('Water Data'!H59)))</f>
        <v/>
      </c>
      <c r="CF65" s="187" t="str">
        <f ca="1">+IF(OFFSET('Water Data'!$H$28,0,10*ROW('Water Data'!H59))="","",OFFSET('Water Data'!$H$28,0,10*ROW('Water Data'!H59)))</f>
        <v/>
      </c>
      <c r="CG65" s="187" t="str">
        <f ca="1">+IF(OFFSET('Water Data'!$H$29,0,10*ROW('Water Data'!H59))="","",OFFSET('Water Data'!$H$29,0,10*ROW('Water Data'!H59)))</f>
        <v/>
      </c>
      <c r="CH65" s="187" t="str">
        <f ca="1">+IF(OFFSET('Water Data'!$I$27,0,10*ROW('Water Data'!I59))="","",OFFSET('Water Data'!$I$27,0,10*ROW('Water Data'!I59)))</f>
        <v/>
      </c>
      <c r="CI65" s="187" t="str">
        <f ca="1">+IF(OFFSET('Water Data'!$I$28,0,10*ROW('Water Data'!I59))="","",OFFSET('Water Data'!$I$28,0,10*ROW('Water Data'!I59)))</f>
        <v/>
      </c>
      <c r="CJ65" s="187" t="str">
        <f ca="1">+IF(OFFSET('Water Data'!$I$29,0,10*ROW('Water Data'!I59))="","",OFFSET('Water Data'!$I$29,0,10*ROW('Water Data'!I59)))</f>
        <v/>
      </c>
      <c r="CK65" s="187" t="str">
        <f ca="1">+IF(OFFSET('Sanitation Data'!$D$28,0,10*ROW('Sanitation Data'!D59))="","",OFFSET('Sanitation Data'!$D$28,0,10*ROW('Sanitation Data'!D59)))</f>
        <v/>
      </c>
      <c r="CL65" s="187" t="str">
        <f ca="1">+IF(OFFSET('Sanitation Data'!$D$29,0,10*ROW('Sanitation Data'!D59))="","",OFFSET('Sanitation Data'!$D$29,0,10*ROW('Sanitation Data'!D59)))</f>
        <v/>
      </c>
      <c r="CM65" s="187" t="str">
        <f ca="1">+IF(OFFSET('Sanitation Data'!$D$30,0,10*ROW('Sanitation Data'!D59))="","",OFFSET('Sanitation Data'!$D$30,0,10*ROW('Sanitation Data'!D59)))</f>
        <v/>
      </c>
      <c r="CN65" s="187" t="str">
        <f ca="1">+IF(OFFSET('Sanitation Data'!$D$31,0,10*ROW('Sanitation Data'!D59))="","",OFFSET('Sanitation Data'!$D$31,0,10*ROW('Sanitation Data'!D59)))</f>
        <v/>
      </c>
      <c r="CO65" s="187" t="str">
        <f ca="1">+IF(OFFSET('Sanitation Data'!$D$32,0,10*ROW('Sanitation Data'!D59))="","",OFFSET('Sanitation Data'!$D$32,0,10*ROW('Sanitation Data'!D59)))</f>
        <v/>
      </c>
      <c r="CP65" s="187" t="str">
        <f ca="1">+IF(OFFSET('Sanitation Data'!$E$28,0,10*ROW('Sanitation Data'!E59))="","",OFFSET('Sanitation Data'!$E$28,0,10*ROW('Sanitation Data'!E59)))</f>
        <v/>
      </c>
      <c r="CQ65" s="187" t="str">
        <f ca="1">+IF(OFFSET('Sanitation Data'!$E$29,0,10*ROW('Sanitation Data'!E59))="","",OFFSET('Sanitation Data'!$E$29,0,10*ROW('Sanitation Data'!E59)))</f>
        <v/>
      </c>
      <c r="CR65" s="187" t="str">
        <f ca="1">+IF(OFFSET('Sanitation Data'!$E$30,0,10*ROW('Sanitation Data'!E59))="","",OFFSET('Sanitation Data'!$E$30,0,10*ROW('Sanitation Data'!E59)))</f>
        <v/>
      </c>
      <c r="CS65" s="187" t="str">
        <f ca="1">+IF(OFFSET('Sanitation Data'!$E$31,0,10*ROW('Sanitation Data'!E59))="","",OFFSET('Sanitation Data'!$E$31,0,10*ROW('Sanitation Data'!E59)))</f>
        <v/>
      </c>
      <c r="CT65" s="187" t="str">
        <f ca="1">+IF(OFFSET('Sanitation Data'!$E$32,0,10*ROW('Sanitation Data'!E59))="","",OFFSET('Sanitation Data'!$E$32,0,10*ROW('Sanitation Data'!E59)))</f>
        <v/>
      </c>
      <c r="CU65" s="187" t="str">
        <f ca="1">+IF(OFFSET('Sanitation Data'!$F$28,0,10*ROW('Sanitation Data'!F59))="","",OFFSET('Sanitation Data'!$F$28,0,10*ROW('Sanitation Data'!F59)))</f>
        <v/>
      </c>
      <c r="CV65" s="187" t="str">
        <f ca="1">+IF(OFFSET('Sanitation Data'!$F$29,0,10*ROW('Sanitation Data'!F59))="","",OFFSET('Sanitation Data'!$F$29,0,10*ROW('Sanitation Data'!F59)))</f>
        <v/>
      </c>
      <c r="CW65" s="187" t="str">
        <f ca="1">+IF(OFFSET('Sanitation Data'!$F$30,0,10*ROW('Sanitation Data'!F59))="","",OFFSET('Sanitation Data'!$F$30,0,10*ROW('Sanitation Data'!F59)))</f>
        <v/>
      </c>
      <c r="CX65" s="187" t="str">
        <f ca="1">+IF(OFFSET('Sanitation Data'!$F$31,0,10*ROW('Sanitation Data'!F59))="","",OFFSET('Sanitation Data'!$F$31,0,10*ROW('Sanitation Data'!F59)))</f>
        <v/>
      </c>
      <c r="CY65" s="187" t="str">
        <f ca="1">+IF(OFFSET('Sanitation Data'!$F$32,0,10*ROW('Sanitation Data'!F59))="","",OFFSET('Sanitation Data'!$F$32,0,10*ROW('Sanitation Data'!F59)))</f>
        <v/>
      </c>
      <c r="CZ65" s="187" t="str">
        <f ca="1">+IF(OFFSET('Sanitation Data'!$G$28,0,10*ROW('Sanitation Data'!G59))="","",OFFSET('Sanitation Data'!$G$28,0,10*ROW('Sanitation Data'!G59)))</f>
        <v/>
      </c>
      <c r="DA65" s="187" t="str">
        <f ca="1">+IF(OFFSET('Sanitation Data'!$G$29,0,10*ROW('Sanitation Data'!G59))="","",OFFSET('Sanitation Data'!$G$29,0,10*ROW('Sanitation Data'!G59)))</f>
        <v/>
      </c>
      <c r="DB65" s="187" t="str">
        <f ca="1">+IF(OFFSET('Sanitation Data'!$G$30,0,10*ROW('Sanitation Data'!G59))="","",OFFSET('Sanitation Data'!$G$30,0,10*ROW('Sanitation Data'!G59)))</f>
        <v/>
      </c>
      <c r="DC65" s="187" t="str">
        <f ca="1">+IF(OFFSET('Sanitation Data'!$G$31,0,10*ROW('Sanitation Data'!G59))="","",OFFSET('Sanitation Data'!$G$31,0,10*ROW('Sanitation Data'!G59)))</f>
        <v/>
      </c>
      <c r="DD65" s="187" t="str">
        <f ca="1">+IF(OFFSET('Sanitation Data'!$G$32,0,10*ROW('Sanitation Data'!G59))="","",OFFSET('Sanitation Data'!$G$32,0,10*ROW('Sanitation Data'!G59)))</f>
        <v/>
      </c>
      <c r="DE65" s="187" t="str">
        <f ca="1">+IF(OFFSET('Sanitation Data'!$H$28,0,10*ROW('Sanitation Data'!H59))="","",OFFSET('Sanitation Data'!$H$28,0,10*ROW('Sanitation Data'!H59)))</f>
        <v/>
      </c>
      <c r="DF65" s="187" t="str">
        <f ca="1">+IF(OFFSET('Sanitation Data'!$H$29,0,10*ROW('Sanitation Data'!H59))="","",OFFSET('Sanitation Data'!$H$29,0,10*ROW('Sanitation Data'!H59)))</f>
        <v/>
      </c>
      <c r="DG65" s="187" t="str">
        <f ca="1">+IF(OFFSET('Sanitation Data'!$H$30,0,10*ROW('Sanitation Data'!H59))="","",OFFSET('Sanitation Data'!$H$30,0,10*ROW('Sanitation Data'!H59)))</f>
        <v/>
      </c>
      <c r="DH65" s="187" t="str">
        <f ca="1">+IF(OFFSET('Sanitation Data'!$H$31,0,10*ROW('Sanitation Data'!H59))="","",OFFSET('Sanitation Data'!$H$31,0,10*ROW('Sanitation Data'!H59)))</f>
        <v/>
      </c>
      <c r="DI65" s="187" t="str">
        <f ca="1">+IF(OFFSET('Sanitation Data'!$H$32,0,10*ROW('Sanitation Data'!H59))="","",OFFSET('Sanitation Data'!$H$32,0,10*ROW('Sanitation Data'!H59)))</f>
        <v/>
      </c>
      <c r="DJ65" s="187" t="str">
        <f ca="1">+IF(OFFSET('Sanitation Data'!$I$28,0,10*ROW('Sanitation Data'!I59))="","",OFFSET('Sanitation Data'!$I$28,0,10*ROW('Sanitation Data'!I59)))</f>
        <v/>
      </c>
      <c r="DK65" s="187" t="str">
        <f ca="1">+IF(OFFSET('Sanitation Data'!$I$29,0,10*ROW('Sanitation Data'!I59))="","",OFFSET('Sanitation Data'!$I$29,0,10*ROW('Sanitation Data'!I59)))</f>
        <v/>
      </c>
      <c r="DL65" s="187" t="str">
        <f ca="1">+IF(OFFSET('Sanitation Data'!$I$30,0,10*ROW('Sanitation Data'!I59))="","",OFFSET('Sanitation Data'!$I$30,0,10*ROW('Sanitation Data'!I59)))</f>
        <v/>
      </c>
      <c r="DM65" s="187" t="str">
        <f ca="1">+IF(OFFSET('Sanitation Data'!$I$31,0,10*ROW('Sanitation Data'!I59))="","",OFFSET('Sanitation Data'!$I$31,0,10*ROW('Sanitation Data'!I59)))</f>
        <v/>
      </c>
      <c r="DN65" s="187" t="str">
        <f ca="1">+IF(OFFSET('Sanitation Data'!$I$32,0,10*ROW('Sanitation Data'!I59))="","",OFFSET('Sanitation Data'!$I$32,0,10*ROW('Sanitation Data'!I59)))</f>
        <v/>
      </c>
      <c r="DO65" s="187" t="str">
        <f ca="1">+IF(OFFSET('Hygiene Data'!$D$11,0,10*ROW('Hygiene Data'!D59))="","",OFFSET('Hygiene Data'!$D$11,0,10*ROW('Hygiene Data'!D59)))</f>
        <v/>
      </c>
      <c r="DP65" s="187" t="str">
        <f ca="1">+IF(OFFSET('Hygiene Data'!$D$12,0,10*ROW('Hygiene Data'!D59))="","",OFFSET('Hygiene Data'!$D$12,0,10*ROW('Hygiene Data'!D59)))</f>
        <v/>
      </c>
      <c r="DQ65" s="187" t="str">
        <f ca="1">+IF(OFFSET('Hygiene Data'!$D$13,0,10*ROW('Hygiene Data'!D59))="","",OFFSET('Hygiene Data'!$D$13,0,10*ROW('Hygiene Data'!D59)))</f>
        <v/>
      </c>
      <c r="DR65" s="187" t="str">
        <f ca="1">+IF(OFFSET('Hygiene Data'!$E$11,0,10*ROW('Hygiene Data'!E59))="","",OFFSET('Hygiene Data'!$E$11,0,10*ROW('Hygiene Data'!E59)))</f>
        <v/>
      </c>
      <c r="DS65" s="187" t="str">
        <f ca="1">+IF(OFFSET('Hygiene Data'!$E$12,0,10*ROW('Hygiene Data'!E59))="","",OFFSET('Hygiene Data'!$E$12,0,10*ROW('Hygiene Data'!E59)))</f>
        <v/>
      </c>
      <c r="DT65" s="187" t="str">
        <f ca="1">+IF(OFFSET('Hygiene Data'!$E$13,0,10*ROW('Hygiene Data'!E59))="","",OFFSET('Hygiene Data'!$E$13,0,10*ROW('Hygiene Data'!E59)))</f>
        <v/>
      </c>
      <c r="DU65" s="187" t="str">
        <f ca="1">+IF(OFFSET('Hygiene Data'!$F$11,0,10*ROW('Hygiene Data'!F59))="","",OFFSET('Hygiene Data'!$F$11,0,10*ROW('Hygiene Data'!F59)))</f>
        <v/>
      </c>
      <c r="DV65" s="187" t="str">
        <f ca="1">+IF(OFFSET('Hygiene Data'!$F$12,0,10*ROW('Hygiene Data'!F59))="","",OFFSET('Hygiene Data'!$F$12,0,10*ROW('Hygiene Data'!F59)))</f>
        <v/>
      </c>
      <c r="DW65" s="187" t="str">
        <f ca="1">+IF(OFFSET('Hygiene Data'!$F$13,0,10*ROW('Hygiene Data'!F59))="","",OFFSET('Hygiene Data'!$F$13,0,10*ROW('Hygiene Data'!F59)))</f>
        <v/>
      </c>
      <c r="DX65" s="187" t="str">
        <f ca="1">+IF(OFFSET('Hygiene Data'!$G$11,0,10*ROW('Hygiene Data'!G59))="","",OFFSET('Hygiene Data'!$G$11,0,10*ROW('Hygiene Data'!G59)))</f>
        <v/>
      </c>
      <c r="DY65" s="187" t="str">
        <f ca="1">+IF(OFFSET('Hygiene Data'!$G$12,0,10*ROW('Hygiene Data'!G59))="","",OFFSET('Hygiene Data'!$G$12,0,10*ROW('Hygiene Data'!G59)))</f>
        <v/>
      </c>
      <c r="DZ65" s="187" t="str">
        <f ca="1">+IF(OFFSET('Hygiene Data'!$G$13,0,10*ROW('Hygiene Data'!G59))="","",OFFSET('Hygiene Data'!$G$13,0,10*ROW('Hygiene Data'!G59)))</f>
        <v/>
      </c>
      <c r="EA65" s="187" t="str">
        <f ca="1">+IF(OFFSET('Hygiene Data'!$H$11,0,10*ROW('Hygiene Data'!H59))="","",OFFSET('Hygiene Data'!$H$11,0,10*ROW('Hygiene Data'!H59)))</f>
        <v/>
      </c>
      <c r="EB65" s="187" t="str">
        <f ca="1">+IF(OFFSET('Hygiene Data'!$H$12,0,10*ROW('Hygiene Data'!H59))="","",OFFSET('Hygiene Data'!$H$12,0,10*ROW('Hygiene Data'!H59)))</f>
        <v/>
      </c>
      <c r="EC65" s="187" t="str">
        <f ca="1">+IF(OFFSET('Hygiene Data'!$H$13,0,10*ROW('Hygiene Data'!H59))="","",OFFSET('Hygiene Data'!$H$13,0,10*ROW('Hygiene Data'!H59)))</f>
        <v/>
      </c>
      <c r="ED65" s="187" t="str">
        <f ca="1">+IF(OFFSET('Hygiene Data'!$I$11,0,10*ROW('Hygiene Data'!I59))="","",OFFSET('Hygiene Data'!$I$11,0,10*ROW('Hygiene Data'!I59)))</f>
        <v/>
      </c>
      <c r="EE65" s="187" t="str">
        <f ca="1">+IF(OFFSET('Hygiene Data'!$I$12,0,10*ROW('Hygiene Data'!I59))="","",OFFSET('Hygiene Data'!$I$12,0,10*ROW('Hygiene Data'!I59)))</f>
        <v/>
      </c>
      <c r="EF65" s="187" t="str">
        <f ca="1">+IF(OFFSET('Hygiene Data'!$I$13,0,10*ROW('Hygiene Data'!I59))="","",OFFSET('Hygiene Data'!$I$13,0,10*ROW('Hygiene Data'!I59)))</f>
        <v/>
      </c>
    </row>
    <row r="66" spans="1:136" x14ac:dyDescent="0.2">
      <c r="A66" s="270" t="str">
        <f ca="1">+IF(OFFSET('Water Data'!$B$2,0,10*ROW('Water Data'!E60))="","",OFFSET('Water Data'!$B$2,0,10*ROW('Water Data'!E60)))</f>
        <v/>
      </c>
      <c r="B66" s="270" t="str">
        <f ca="1">IF(OFFSET('Water Data'!$C$2,0,10*ROW('Water Data'!F60))="","",IF(OFFSET('Water Data'!$C$2,0,10*ROW('Water Data'!F60))="Census",Key!$I$111,IF(OFFSET('Water Data'!$C$2,0,10*ROW('Water Data'!F60))="Survey with microdata",Key!$I$113,IF(OFFSET('Water Data'!$C$2,0,10*ROW('Water Data'!F60))="Survey",Key!$I$110,IF(OFFSET('Water Data'!$C$2,0,10*ROW('Water Data'!F60))="Admin",Key!$I$114,IF(OFFSET('Water Data'!$C$2,0,10*ROW('Water Data'!F60))="Other",Key!$I$112,IF(OFFSET('Water Data'!$C$2,0,10*ROW('Water Data'!F60))="EMIS",Key!$I$109)))))))</f>
        <v/>
      </c>
      <c r="C66" s="297" t="str">
        <f t="shared" ca="1" si="0"/>
        <v/>
      </c>
      <c r="D66" s="298" t="e">
        <f ca="1">+IF(AND(ISTEXT(OFFSET('Water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298" t="e">
        <f ca="1">+IF(AND(ISTEXT(OFFSET('Water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298" t="e">
        <f ca="1">+IF(AND(ISTEXT(OFFSET('Water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298" t="e">
        <f ca="1">+IF(AND(ISTEXT(OFFSET('Water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298" t="e">
        <f ca="1">+IF(AND(ISTEXT(OFFSET('Water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298" t="e">
        <f ca="1">+IF(AND(ISTEXT(OFFSET('Water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298" t="e">
        <f ca="1">+IF(AND(ISTEXT(OFFSET('Water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298" t="e">
        <f ca="1">+IF(AND(ISTEXT(OFFSET('Water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298" t="e">
        <f ca="1">+IF(AND(ISTEXT(OFFSET('Water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298" t="e">
        <f ca="1">+IF(AND(ISTEXT(OFFSET('Water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298" t="e">
        <f ca="1">+IF(AND(ISTEXT(OFFSET('Water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298" t="e">
        <f ca="1">+IF(AND(ISTEXT(OFFSET('Water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298" t="e">
        <f ca="1">+IF(AND(ISTEXT(OFFSET('Water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298" t="e">
        <f ca="1">+IF(AND(ISTEXT(OFFSET('Water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298" t="e">
        <f ca="1">+IF(AND(ISTEXT(OFFSET('Water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298" t="e">
        <f ca="1">+IF(AND(ISTEXT(OFFSET('Water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298" t="e">
        <f ca="1">+IF(AND(ISTEXT(OFFSET('Water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298" t="e">
        <f ca="1">+IF(AND(ISTEXT(OFFSET('Water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299" t="e">
        <f ca="1">+IF(AND(ISTEXT(OFFSET('Sanitation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299" t="e">
        <f ca="1">+IF(AND(ISTEXT(OFFSET('Sanitation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299" t="e">
        <f ca="1">+IF(AND(ISTEXT(OFFSET('Sanitation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299" t="e">
        <f ca="1">+IF(AND(ISTEXT(OFFSET('Sanitation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299" t="e">
        <f ca="1">+IF(AND(ISTEXT(OFFSET('Sanitation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299" t="e">
        <f ca="1">+IF(AND(ISTEXT(OFFSET('Sanitation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299" t="e">
        <f ca="1">+IF(AND(ISTEXT(OFFSET('Sanitation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299" t="e">
        <f ca="1">+IF(AND(ISTEXT(OFFSET('Sanitation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299" t="e">
        <f ca="1">+IF(AND(ISTEXT(OFFSET('Sanitation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299" t="e">
        <f ca="1">+IF(AND(ISTEXT(OFFSET('Sanitation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299" t="e">
        <f ca="1">+IF(AND(ISTEXT(OFFSET('Sanitation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299" t="e">
        <f ca="1">+IF(AND(ISTEXT(OFFSET('Sanitation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299" t="e">
        <f ca="1">+IF(AND(ISTEXT(OFFSET('Sanitation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299" t="e">
        <f ca="1">+IF(AND(ISTEXT(OFFSET('Sanitation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299" t="e">
        <f ca="1">+IF(AND(ISTEXT(OFFSET('Sanitation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299" t="e">
        <f ca="1">+IF(AND(ISTEXT(OFFSET('Sanitation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299" t="e">
        <f ca="1">+IF(AND(ISTEXT(OFFSET('Sanitation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299" t="e">
        <f ca="1">+IF(AND(ISTEXT(OFFSET('Sanitation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299" t="e">
        <f ca="1">+IF(AND(ISTEXT(OFFSET('Sanitation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299" t="e">
        <f ca="1">+IF(AND(ISTEXT(OFFSET('Sanitation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299" t="e">
        <f ca="1">+IF(AND(ISTEXT(OFFSET('Sanitation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299" t="e">
        <f ca="1">+IF(AND(ISTEXT(OFFSET('Sanitation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299" t="e">
        <f ca="1">+IF(AND(ISTEXT(OFFSET('Sanitation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299" t="e">
        <f ca="1">+IF(AND(ISTEXT(OFFSET('Sanitation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299" t="e">
        <f ca="1">+IF(AND(ISTEXT(OFFSET('Sanitation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299" t="e">
        <f ca="1">+IF(AND(ISTEXT(OFFSET('Sanitation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299" t="e">
        <f ca="1">+IF(AND(ISTEXT(OFFSET('Sanitation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299" t="e">
        <f ca="1">+IF(AND(ISTEXT(OFFSET('Sanitation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299" t="e">
        <f ca="1">+IF(AND(ISTEXT(OFFSET('Sanitation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299" t="e">
        <f ca="1">+IF(AND(ISTEXT(OFFSET('Sanitation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300" t="e">
        <f ca="1">+IF(AND(ISTEXT(OFFSET('Hygiene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368" t="e">
        <f ca="1">+IF(AND(ISTEXT(OFFSET('Hygiene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300" t="e">
        <f ca="1">+IF(AND(ISTEXT(OFFSET('Hygiene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300" t="e">
        <f ca="1">+IF(AND(ISTEXT(OFFSET('Hygiene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300" t="e">
        <f ca="1">+IF(AND(ISTEXT(OFFSET('Hygiene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300" t="e">
        <f ca="1">+IF(AND(ISTEXT(OFFSET('Hygiene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300" t="e">
        <f ca="1">+IF(AND(ISTEXT(OFFSET('Hygiene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300" t="e">
        <f ca="1">+IF(AND(ISTEXT(OFFSET('Hygiene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300" t="e">
        <f ca="1">+IF(AND(ISTEXT(OFFSET('Hygiene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300" t="e">
        <f ca="1">+IF(AND(ISTEXT(OFFSET('Hygiene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300" t="e">
        <f ca="1">+IF(AND(ISTEXT(OFFSET('Hygiene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300" t="e">
        <f ca="1">+IF(AND(ISTEXT(OFFSET('Hygiene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300" t="e">
        <f ca="1">+IF(AND(ISTEXT(OFFSET('Hygiene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300" t="e">
        <f ca="1">+IF(AND(ISTEXT(OFFSET('Hygiene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300" t="e">
        <f ca="1">+IF(AND(ISTEXT(OFFSET('Hygiene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300" t="e">
        <f ca="1">+IF(AND(ISTEXT(OFFSET('Hygiene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300" t="e">
        <f ca="1">+IF(AND(ISTEXT(OFFSET('Hygiene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300" t="e">
        <f ca="1">+IF(AND(ISTEXT(OFFSET('Hygiene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S66" s="187" t="str">
        <f ca="1">+IF(OFFSET('Water Data'!$D$27,0,10*ROW('Water Data'!D60))="","",OFFSET('Water Data'!$D$27,0,10*ROW('Water Data'!D60)))</f>
        <v/>
      </c>
      <c r="BT66" s="187" t="str">
        <f ca="1">+IF(OFFSET('Water Data'!$D$28,0,10*ROW('Water Data'!D60))="","",OFFSET('Water Data'!$D$28,0,10*ROW('Water Data'!D60)))</f>
        <v/>
      </c>
      <c r="BU66" s="187" t="str">
        <f ca="1">+IF(OFFSET('Water Data'!$D$29,0,10*ROW('Water Data'!D60))="","",OFFSET('Water Data'!$D$29,0,10*ROW('Water Data'!D60)))</f>
        <v/>
      </c>
      <c r="BV66" s="187" t="str">
        <f ca="1">+IF(OFFSET('Water Data'!$E$27,0,10*ROW('Water Data'!E60))="","",OFFSET('Water Data'!$E$27,0,10*ROW('Water Data'!E60)))</f>
        <v/>
      </c>
      <c r="BW66" s="187" t="str">
        <f ca="1">+IF(OFFSET('Water Data'!$E$28,0,10*ROW('Water Data'!E60))="","",OFFSET('Water Data'!$E$28,0,10*ROW('Water Data'!E60)))</f>
        <v/>
      </c>
      <c r="BX66" s="187" t="str">
        <f ca="1">+IF(OFFSET('Water Data'!$E$29,0,10*ROW('Water Data'!E60))="","",OFFSET('Water Data'!$E$29,0,10*ROW('Water Data'!E60)))</f>
        <v/>
      </c>
      <c r="BY66" s="187" t="str">
        <f ca="1">+IF(OFFSET('Water Data'!$F$27,0,10*ROW('Water Data'!F60))="","",OFFSET('Water Data'!$F$27,0,10*ROW('Water Data'!F60)))</f>
        <v/>
      </c>
      <c r="BZ66" s="187" t="str">
        <f ca="1">+IF(OFFSET('Water Data'!$F$28,0,10*ROW('Water Data'!F60))="","",OFFSET('Water Data'!$F$28,0,10*ROW('Water Data'!F60)))</f>
        <v/>
      </c>
      <c r="CA66" s="187" t="str">
        <f ca="1">+IF(OFFSET('Water Data'!$F$29,0,10*ROW('Water Data'!F60))="","",OFFSET('Water Data'!$F$29,0,10*ROW('Water Data'!F60)))</f>
        <v/>
      </c>
      <c r="CB66" s="187" t="str">
        <f ca="1">+IF(OFFSET('Water Data'!$G$27,0,10*ROW('Water Data'!G60))="","",OFFSET('Water Data'!$G$27,0,10*ROW('Water Data'!G60)))</f>
        <v/>
      </c>
      <c r="CC66" s="187" t="str">
        <f ca="1">+IF(OFFSET('Water Data'!$G$28,0,10*ROW('Water Data'!G60))="","",OFFSET('Water Data'!$G$28,0,10*ROW('Water Data'!G60)))</f>
        <v/>
      </c>
      <c r="CD66" s="187" t="str">
        <f ca="1">+IF(OFFSET('Water Data'!$G$29,0,10*ROW('Water Data'!G60))="","",OFFSET('Water Data'!$G$29,0,10*ROW('Water Data'!G60)))</f>
        <v/>
      </c>
      <c r="CE66" s="187" t="str">
        <f ca="1">+IF(OFFSET('Water Data'!$H$27,0,10*ROW('Water Data'!H60))="","",OFFSET('Water Data'!$H$27,0,10*ROW('Water Data'!H60)))</f>
        <v/>
      </c>
      <c r="CF66" s="187" t="str">
        <f ca="1">+IF(OFFSET('Water Data'!$H$28,0,10*ROW('Water Data'!H60))="","",OFFSET('Water Data'!$H$28,0,10*ROW('Water Data'!H60)))</f>
        <v/>
      </c>
      <c r="CG66" s="187" t="str">
        <f ca="1">+IF(OFFSET('Water Data'!$H$29,0,10*ROW('Water Data'!H60))="","",OFFSET('Water Data'!$H$29,0,10*ROW('Water Data'!H60)))</f>
        <v/>
      </c>
      <c r="CH66" s="187" t="str">
        <f ca="1">+IF(OFFSET('Water Data'!$I$27,0,10*ROW('Water Data'!I60))="","",OFFSET('Water Data'!$I$27,0,10*ROW('Water Data'!I60)))</f>
        <v/>
      </c>
      <c r="CI66" s="187" t="str">
        <f ca="1">+IF(OFFSET('Water Data'!$I$28,0,10*ROW('Water Data'!I60))="","",OFFSET('Water Data'!$I$28,0,10*ROW('Water Data'!I60)))</f>
        <v/>
      </c>
      <c r="CJ66" s="187" t="str">
        <f ca="1">+IF(OFFSET('Water Data'!$I$29,0,10*ROW('Water Data'!I60))="","",OFFSET('Water Data'!$I$29,0,10*ROW('Water Data'!I60)))</f>
        <v/>
      </c>
      <c r="CK66" s="187" t="str">
        <f ca="1">+IF(OFFSET('Sanitation Data'!$D$28,0,10*ROW('Sanitation Data'!D60))="","",OFFSET('Sanitation Data'!$D$28,0,10*ROW('Sanitation Data'!D60)))</f>
        <v/>
      </c>
      <c r="CL66" s="187" t="str">
        <f ca="1">+IF(OFFSET('Sanitation Data'!$D$29,0,10*ROW('Sanitation Data'!D60))="","",OFFSET('Sanitation Data'!$D$29,0,10*ROW('Sanitation Data'!D60)))</f>
        <v/>
      </c>
      <c r="CM66" s="187" t="str">
        <f ca="1">+IF(OFFSET('Sanitation Data'!$D$30,0,10*ROW('Sanitation Data'!D60))="","",OFFSET('Sanitation Data'!$D$30,0,10*ROW('Sanitation Data'!D60)))</f>
        <v/>
      </c>
      <c r="CN66" s="187" t="str">
        <f ca="1">+IF(OFFSET('Sanitation Data'!$D$31,0,10*ROW('Sanitation Data'!D60))="","",OFFSET('Sanitation Data'!$D$31,0,10*ROW('Sanitation Data'!D60)))</f>
        <v/>
      </c>
      <c r="CO66" s="187" t="str">
        <f ca="1">+IF(OFFSET('Sanitation Data'!$D$32,0,10*ROW('Sanitation Data'!D60))="","",OFFSET('Sanitation Data'!$D$32,0,10*ROW('Sanitation Data'!D60)))</f>
        <v/>
      </c>
      <c r="CP66" s="187" t="str">
        <f ca="1">+IF(OFFSET('Sanitation Data'!$E$28,0,10*ROW('Sanitation Data'!E60))="","",OFFSET('Sanitation Data'!$E$28,0,10*ROW('Sanitation Data'!E60)))</f>
        <v/>
      </c>
      <c r="CQ66" s="187" t="str">
        <f ca="1">+IF(OFFSET('Sanitation Data'!$E$29,0,10*ROW('Sanitation Data'!E60))="","",OFFSET('Sanitation Data'!$E$29,0,10*ROW('Sanitation Data'!E60)))</f>
        <v/>
      </c>
      <c r="CR66" s="187" t="str">
        <f ca="1">+IF(OFFSET('Sanitation Data'!$E$30,0,10*ROW('Sanitation Data'!E60))="","",OFFSET('Sanitation Data'!$E$30,0,10*ROW('Sanitation Data'!E60)))</f>
        <v/>
      </c>
      <c r="CS66" s="187" t="str">
        <f ca="1">+IF(OFFSET('Sanitation Data'!$E$31,0,10*ROW('Sanitation Data'!E60))="","",OFFSET('Sanitation Data'!$E$31,0,10*ROW('Sanitation Data'!E60)))</f>
        <v/>
      </c>
      <c r="CT66" s="187" t="str">
        <f ca="1">+IF(OFFSET('Sanitation Data'!$E$32,0,10*ROW('Sanitation Data'!E60))="","",OFFSET('Sanitation Data'!$E$32,0,10*ROW('Sanitation Data'!E60)))</f>
        <v/>
      </c>
      <c r="CU66" s="187" t="str">
        <f ca="1">+IF(OFFSET('Sanitation Data'!$F$28,0,10*ROW('Sanitation Data'!F60))="","",OFFSET('Sanitation Data'!$F$28,0,10*ROW('Sanitation Data'!F60)))</f>
        <v/>
      </c>
      <c r="CV66" s="187" t="str">
        <f ca="1">+IF(OFFSET('Sanitation Data'!$F$29,0,10*ROW('Sanitation Data'!F60))="","",OFFSET('Sanitation Data'!$F$29,0,10*ROW('Sanitation Data'!F60)))</f>
        <v/>
      </c>
      <c r="CW66" s="187" t="str">
        <f ca="1">+IF(OFFSET('Sanitation Data'!$F$30,0,10*ROW('Sanitation Data'!F60))="","",OFFSET('Sanitation Data'!$F$30,0,10*ROW('Sanitation Data'!F60)))</f>
        <v/>
      </c>
      <c r="CX66" s="187" t="str">
        <f ca="1">+IF(OFFSET('Sanitation Data'!$F$31,0,10*ROW('Sanitation Data'!F60))="","",OFFSET('Sanitation Data'!$F$31,0,10*ROW('Sanitation Data'!F60)))</f>
        <v/>
      </c>
      <c r="CY66" s="187" t="str">
        <f ca="1">+IF(OFFSET('Sanitation Data'!$F$32,0,10*ROW('Sanitation Data'!F60))="","",OFFSET('Sanitation Data'!$F$32,0,10*ROW('Sanitation Data'!F60)))</f>
        <v/>
      </c>
      <c r="CZ66" s="187" t="str">
        <f ca="1">+IF(OFFSET('Sanitation Data'!$G$28,0,10*ROW('Sanitation Data'!G60))="","",OFFSET('Sanitation Data'!$G$28,0,10*ROW('Sanitation Data'!G60)))</f>
        <v/>
      </c>
      <c r="DA66" s="187" t="str">
        <f ca="1">+IF(OFFSET('Sanitation Data'!$G$29,0,10*ROW('Sanitation Data'!G60))="","",OFFSET('Sanitation Data'!$G$29,0,10*ROW('Sanitation Data'!G60)))</f>
        <v/>
      </c>
      <c r="DB66" s="187" t="str">
        <f ca="1">+IF(OFFSET('Sanitation Data'!$G$30,0,10*ROW('Sanitation Data'!G60))="","",OFFSET('Sanitation Data'!$G$30,0,10*ROW('Sanitation Data'!G60)))</f>
        <v/>
      </c>
      <c r="DC66" s="187" t="str">
        <f ca="1">+IF(OFFSET('Sanitation Data'!$G$31,0,10*ROW('Sanitation Data'!G60))="","",OFFSET('Sanitation Data'!$G$31,0,10*ROW('Sanitation Data'!G60)))</f>
        <v/>
      </c>
      <c r="DD66" s="187" t="str">
        <f ca="1">+IF(OFFSET('Sanitation Data'!$G$32,0,10*ROW('Sanitation Data'!G60))="","",OFFSET('Sanitation Data'!$G$32,0,10*ROW('Sanitation Data'!G60)))</f>
        <v/>
      </c>
      <c r="DE66" s="187" t="str">
        <f ca="1">+IF(OFFSET('Sanitation Data'!$H$28,0,10*ROW('Sanitation Data'!H60))="","",OFFSET('Sanitation Data'!$H$28,0,10*ROW('Sanitation Data'!H60)))</f>
        <v/>
      </c>
      <c r="DF66" s="187" t="str">
        <f ca="1">+IF(OFFSET('Sanitation Data'!$H$29,0,10*ROW('Sanitation Data'!H60))="","",OFFSET('Sanitation Data'!$H$29,0,10*ROW('Sanitation Data'!H60)))</f>
        <v/>
      </c>
      <c r="DG66" s="187" t="str">
        <f ca="1">+IF(OFFSET('Sanitation Data'!$H$30,0,10*ROW('Sanitation Data'!H60))="","",OFFSET('Sanitation Data'!$H$30,0,10*ROW('Sanitation Data'!H60)))</f>
        <v/>
      </c>
      <c r="DH66" s="187" t="str">
        <f ca="1">+IF(OFFSET('Sanitation Data'!$H$31,0,10*ROW('Sanitation Data'!H60))="","",OFFSET('Sanitation Data'!$H$31,0,10*ROW('Sanitation Data'!H60)))</f>
        <v/>
      </c>
      <c r="DI66" s="187" t="str">
        <f ca="1">+IF(OFFSET('Sanitation Data'!$H$32,0,10*ROW('Sanitation Data'!H60))="","",OFFSET('Sanitation Data'!$H$32,0,10*ROW('Sanitation Data'!H60)))</f>
        <v/>
      </c>
      <c r="DJ66" s="187" t="str">
        <f ca="1">+IF(OFFSET('Sanitation Data'!$I$28,0,10*ROW('Sanitation Data'!I60))="","",OFFSET('Sanitation Data'!$I$28,0,10*ROW('Sanitation Data'!I60)))</f>
        <v/>
      </c>
      <c r="DK66" s="187" t="str">
        <f ca="1">+IF(OFFSET('Sanitation Data'!$I$29,0,10*ROW('Sanitation Data'!I60))="","",OFFSET('Sanitation Data'!$I$29,0,10*ROW('Sanitation Data'!I60)))</f>
        <v/>
      </c>
      <c r="DL66" s="187" t="str">
        <f ca="1">+IF(OFFSET('Sanitation Data'!$I$30,0,10*ROW('Sanitation Data'!I60))="","",OFFSET('Sanitation Data'!$I$30,0,10*ROW('Sanitation Data'!I60)))</f>
        <v/>
      </c>
      <c r="DM66" s="187" t="str">
        <f ca="1">+IF(OFFSET('Sanitation Data'!$I$31,0,10*ROW('Sanitation Data'!I60))="","",OFFSET('Sanitation Data'!$I$31,0,10*ROW('Sanitation Data'!I60)))</f>
        <v/>
      </c>
      <c r="DN66" s="187" t="str">
        <f ca="1">+IF(OFFSET('Sanitation Data'!$I$32,0,10*ROW('Sanitation Data'!I60))="","",OFFSET('Sanitation Data'!$I$32,0,10*ROW('Sanitation Data'!I60)))</f>
        <v/>
      </c>
      <c r="DO66" s="187" t="str">
        <f ca="1">+IF(OFFSET('Hygiene Data'!$D$11,0,10*ROW('Hygiene Data'!D60))="","",OFFSET('Hygiene Data'!$D$11,0,10*ROW('Hygiene Data'!D60)))</f>
        <v/>
      </c>
      <c r="DP66" s="187" t="str">
        <f ca="1">+IF(OFFSET('Hygiene Data'!$D$12,0,10*ROW('Hygiene Data'!D60))="","",OFFSET('Hygiene Data'!$D$12,0,10*ROW('Hygiene Data'!D60)))</f>
        <v/>
      </c>
      <c r="DQ66" s="187" t="str">
        <f ca="1">+IF(OFFSET('Hygiene Data'!$D$13,0,10*ROW('Hygiene Data'!D60))="","",OFFSET('Hygiene Data'!$D$13,0,10*ROW('Hygiene Data'!D60)))</f>
        <v/>
      </c>
      <c r="DR66" s="187" t="str">
        <f ca="1">+IF(OFFSET('Hygiene Data'!$E$11,0,10*ROW('Hygiene Data'!E60))="","",OFFSET('Hygiene Data'!$E$11,0,10*ROW('Hygiene Data'!E60)))</f>
        <v/>
      </c>
      <c r="DS66" s="187" t="str">
        <f ca="1">+IF(OFFSET('Hygiene Data'!$E$12,0,10*ROW('Hygiene Data'!E60))="","",OFFSET('Hygiene Data'!$E$12,0,10*ROW('Hygiene Data'!E60)))</f>
        <v/>
      </c>
      <c r="DT66" s="187" t="str">
        <f ca="1">+IF(OFFSET('Hygiene Data'!$E$13,0,10*ROW('Hygiene Data'!E60))="","",OFFSET('Hygiene Data'!$E$13,0,10*ROW('Hygiene Data'!E60)))</f>
        <v/>
      </c>
      <c r="DU66" s="187" t="str">
        <f ca="1">+IF(OFFSET('Hygiene Data'!$F$11,0,10*ROW('Hygiene Data'!F60))="","",OFFSET('Hygiene Data'!$F$11,0,10*ROW('Hygiene Data'!F60)))</f>
        <v/>
      </c>
      <c r="DV66" s="187" t="str">
        <f ca="1">+IF(OFFSET('Hygiene Data'!$F$12,0,10*ROW('Hygiene Data'!F60))="","",OFFSET('Hygiene Data'!$F$12,0,10*ROW('Hygiene Data'!F60)))</f>
        <v/>
      </c>
      <c r="DW66" s="187" t="str">
        <f ca="1">+IF(OFFSET('Hygiene Data'!$F$13,0,10*ROW('Hygiene Data'!F60))="","",OFFSET('Hygiene Data'!$F$13,0,10*ROW('Hygiene Data'!F60)))</f>
        <v/>
      </c>
      <c r="DX66" s="187" t="str">
        <f ca="1">+IF(OFFSET('Hygiene Data'!$G$11,0,10*ROW('Hygiene Data'!G60))="","",OFFSET('Hygiene Data'!$G$11,0,10*ROW('Hygiene Data'!G60)))</f>
        <v/>
      </c>
      <c r="DY66" s="187" t="str">
        <f ca="1">+IF(OFFSET('Hygiene Data'!$G$12,0,10*ROW('Hygiene Data'!G60))="","",OFFSET('Hygiene Data'!$G$12,0,10*ROW('Hygiene Data'!G60)))</f>
        <v/>
      </c>
      <c r="DZ66" s="187" t="str">
        <f ca="1">+IF(OFFSET('Hygiene Data'!$G$13,0,10*ROW('Hygiene Data'!G60))="","",OFFSET('Hygiene Data'!$G$13,0,10*ROW('Hygiene Data'!G60)))</f>
        <v/>
      </c>
      <c r="EA66" s="187" t="str">
        <f ca="1">+IF(OFFSET('Hygiene Data'!$H$11,0,10*ROW('Hygiene Data'!H60))="","",OFFSET('Hygiene Data'!$H$11,0,10*ROW('Hygiene Data'!H60)))</f>
        <v/>
      </c>
      <c r="EB66" s="187" t="str">
        <f ca="1">+IF(OFFSET('Hygiene Data'!$H$12,0,10*ROW('Hygiene Data'!H60))="","",OFFSET('Hygiene Data'!$H$12,0,10*ROW('Hygiene Data'!H60)))</f>
        <v/>
      </c>
      <c r="EC66" s="187" t="str">
        <f ca="1">+IF(OFFSET('Hygiene Data'!$H$13,0,10*ROW('Hygiene Data'!H60))="","",OFFSET('Hygiene Data'!$H$13,0,10*ROW('Hygiene Data'!H60)))</f>
        <v/>
      </c>
      <c r="ED66" s="187" t="str">
        <f ca="1">+IF(OFFSET('Hygiene Data'!$I$11,0,10*ROW('Hygiene Data'!I60))="","",OFFSET('Hygiene Data'!$I$11,0,10*ROW('Hygiene Data'!I60)))</f>
        <v/>
      </c>
      <c r="EE66" s="187" t="str">
        <f ca="1">+IF(OFFSET('Hygiene Data'!$I$12,0,10*ROW('Hygiene Data'!I60))="","",OFFSET('Hygiene Data'!$I$12,0,10*ROW('Hygiene Data'!I60)))</f>
        <v/>
      </c>
      <c r="EF66" s="187" t="str">
        <f ca="1">+IF(OFFSET('Hygiene Data'!$I$13,0,10*ROW('Hygiene Data'!I60))="","",OFFSET('Hygiene Data'!$I$13,0,10*ROW('Hygiene Data'!I60)))</f>
        <v/>
      </c>
    </row>
    <row r="67" spans="1:136" x14ac:dyDescent="0.2">
      <c r="A67" s="270" t="str">
        <f ca="1">+IF(OFFSET('Water Data'!$B$2,0,10*ROW('Water Data'!E61))="","",OFFSET('Water Data'!$B$2,0,10*ROW('Water Data'!E61)))</f>
        <v/>
      </c>
      <c r="B67" s="270" t="str">
        <f ca="1">IF(OFFSET('Water Data'!$C$2,0,10*ROW('Water Data'!F61))="","",IF(OFFSET('Water Data'!$C$2,0,10*ROW('Water Data'!F61))="Census",Key!$I$111,IF(OFFSET('Water Data'!$C$2,0,10*ROW('Water Data'!F61))="Survey with microdata",Key!$I$113,IF(OFFSET('Water Data'!$C$2,0,10*ROW('Water Data'!F61))="Survey",Key!$I$110,IF(OFFSET('Water Data'!$C$2,0,10*ROW('Water Data'!F61))="Admin",Key!$I$114,IF(OFFSET('Water Data'!$C$2,0,10*ROW('Water Data'!F61))="Other",Key!$I$112,IF(OFFSET('Water Data'!$C$2,0,10*ROW('Water Data'!F61))="EMIS",Key!$I$109)))))))</f>
        <v/>
      </c>
      <c r="C67" s="297" t="str">
        <f t="shared" ca="1" si="0"/>
        <v/>
      </c>
      <c r="D67" s="298" t="e">
        <f ca="1">+IF(AND(ISTEXT(OFFSET('Water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298" t="e">
        <f ca="1">+IF(AND(ISTEXT(OFFSET('Water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298" t="e">
        <f ca="1">+IF(AND(ISTEXT(OFFSET('Water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298" t="e">
        <f ca="1">+IF(AND(ISTEXT(OFFSET('Water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298" t="e">
        <f ca="1">+IF(AND(ISTEXT(OFFSET('Water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298" t="e">
        <f ca="1">+IF(AND(ISTEXT(OFFSET('Water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298" t="e">
        <f ca="1">+IF(AND(ISTEXT(OFFSET('Water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298" t="e">
        <f ca="1">+IF(AND(ISTEXT(OFFSET('Water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298" t="e">
        <f ca="1">+IF(AND(ISTEXT(OFFSET('Water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298" t="e">
        <f ca="1">+IF(AND(ISTEXT(OFFSET('Water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298" t="e">
        <f ca="1">+IF(AND(ISTEXT(OFFSET('Water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298" t="e">
        <f ca="1">+IF(AND(ISTEXT(OFFSET('Water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298" t="e">
        <f ca="1">+IF(AND(ISTEXT(OFFSET('Water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298" t="e">
        <f ca="1">+IF(AND(ISTEXT(OFFSET('Water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298" t="e">
        <f ca="1">+IF(AND(ISTEXT(OFFSET('Water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298" t="e">
        <f ca="1">+IF(AND(ISTEXT(OFFSET('Water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298" t="e">
        <f ca="1">+IF(AND(ISTEXT(OFFSET('Water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298" t="e">
        <f ca="1">+IF(AND(ISTEXT(OFFSET('Water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299" t="e">
        <f ca="1">+IF(AND(ISTEXT(OFFSET('Sanitation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299" t="e">
        <f ca="1">+IF(AND(ISTEXT(OFFSET('Sanitation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299" t="e">
        <f ca="1">+IF(AND(ISTEXT(OFFSET('Sanitation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299" t="e">
        <f ca="1">+IF(AND(ISTEXT(OFFSET('Sanitation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299" t="e">
        <f ca="1">+IF(AND(ISTEXT(OFFSET('Sanitation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299" t="e">
        <f ca="1">+IF(AND(ISTEXT(OFFSET('Sanitation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299" t="e">
        <f ca="1">+IF(AND(ISTEXT(OFFSET('Sanitation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299" t="e">
        <f ca="1">+IF(AND(ISTEXT(OFFSET('Sanitation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299" t="e">
        <f ca="1">+IF(AND(ISTEXT(OFFSET('Sanitation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299" t="e">
        <f ca="1">+IF(AND(ISTEXT(OFFSET('Sanitation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299" t="e">
        <f ca="1">+IF(AND(ISTEXT(OFFSET('Sanitation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299" t="e">
        <f ca="1">+IF(AND(ISTEXT(OFFSET('Sanitation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299" t="e">
        <f ca="1">+IF(AND(ISTEXT(OFFSET('Sanitation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299" t="e">
        <f ca="1">+IF(AND(ISTEXT(OFFSET('Sanitation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299" t="e">
        <f ca="1">+IF(AND(ISTEXT(OFFSET('Sanitation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299" t="e">
        <f ca="1">+IF(AND(ISTEXT(OFFSET('Sanitation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299" t="e">
        <f ca="1">+IF(AND(ISTEXT(OFFSET('Sanitation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299" t="e">
        <f ca="1">+IF(AND(ISTEXT(OFFSET('Sanitation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299" t="e">
        <f ca="1">+IF(AND(ISTEXT(OFFSET('Sanitation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299" t="e">
        <f ca="1">+IF(AND(ISTEXT(OFFSET('Sanitation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299" t="e">
        <f ca="1">+IF(AND(ISTEXT(OFFSET('Sanitation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299" t="e">
        <f ca="1">+IF(AND(ISTEXT(OFFSET('Sanitation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299" t="e">
        <f ca="1">+IF(AND(ISTEXT(OFFSET('Sanitation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299" t="e">
        <f ca="1">+IF(AND(ISTEXT(OFFSET('Sanitation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299" t="e">
        <f ca="1">+IF(AND(ISTEXT(OFFSET('Sanitation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299" t="e">
        <f ca="1">+IF(AND(ISTEXT(OFFSET('Sanitation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299" t="e">
        <f ca="1">+IF(AND(ISTEXT(OFFSET('Sanitation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299" t="e">
        <f ca="1">+IF(AND(ISTEXT(OFFSET('Sanitation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299" t="e">
        <f ca="1">+IF(AND(ISTEXT(OFFSET('Sanitation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299" t="e">
        <f ca="1">+IF(AND(ISTEXT(OFFSET('Sanitation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300" t="e">
        <f ca="1">+IF(AND(ISTEXT(OFFSET('Hygiene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368" t="e">
        <f ca="1">+IF(AND(ISTEXT(OFFSET('Hygiene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300" t="e">
        <f ca="1">+IF(AND(ISTEXT(OFFSET('Hygiene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300" t="e">
        <f ca="1">+IF(AND(ISTEXT(OFFSET('Hygiene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300" t="e">
        <f ca="1">+IF(AND(ISTEXT(OFFSET('Hygiene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300" t="e">
        <f ca="1">+IF(AND(ISTEXT(OFFSET('Hygiene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300" t="e">
        <f ca="1">+IF(AND(ISTEXT(OFFSET('Hygiene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300" t="e">
        <f ca="1">+IF(AND(ISTEXT(OFFSET('Hygiene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300" t="e">
        <f ca="1">+IF(AND(ISTEXT(OFFSET('Hygiene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300" t="e">
        <f ca="1">+IF(AND(ISTEXT(OFFSET('Hygiene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300" t="e">
        <f ca="1">+IF(AND(ISTEXT(OFFSET('Hygiene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300" t="e">
        <f ca="1">+IF(AND(ISTEXT(OFFSET('Hygiene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300" t="e">
        <f ca="1">+IF(AND(ISTEXT(OFFSET('Hygiene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300" t="e">
        <f ca="1">+IF(AND(ISTEXT(OFFSET('Hygiene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300" t="e">
        <f ca="1">+IF(AND(ISTEXT(OFFSET('Hygiene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300" t="e">
        <f ca="1">+IF(AND(ISTEXT(OFFSET('Hygiene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300" t="e">
        <f ca="1">+IF(AND(ISTEXT(OFFSET('Hygiene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300" t="e">
        <f ca="1">+IF(AND(ISTEXT(OFFSET('Hygiene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S67" s="187" t="str">
        <f ca="1">+IF(OFFSET('Water Data'!$D$27,0,10*ROW('Water Data'!D61))="","",OFFSET('Water Data'!$D$27,0,10*ROW('Water Data'!D61)))</f>
        <v/>
      </c>
      <c r="BT67" s="187" t="str">
        <f ca="1">+IF(OFFSET('Water Data'!$D$28,0,10*ROW('Water Data'!D61))="","",OFFSET('Water Data'!$D$28,0,10*ROW('Water Data'!D61)))</f>
        <v/>
      </c>
      <c r="BU67" s="187" t="str">
        <f ca="1">+IF(OFFSET('Water Data'!$D$29,0,10*ROW('Water Data'!D61))="","",OFFSET('Water Data'!$D$29,0,10*ROW('Water Data'!D61)))</f>
        <v/>
      </c>
      <c r="BV67" s="187" t="str">
        <f ca="1">+IF(OFFSET('Water Data'!$E$27,0,10*ROW('Water Data'!E61))="","",OFFSET('Water Data'!$E$27,0,10*ROW('Water Data'!E61)))</f>
        <v/>
      </c>
      <c r="BW67" s="187" t="str">
        <f ca="1">+IF(OFFSET('Water Data'!$E$28,0,10*ROW('Water Data'!E61))="","",OFFSET('Water Data'!$E$28,0,10*ROW('Water Data'!E61)))</f>
        <v/>
      </c>
      <c r="BX67" s="187" t="str">
        <f ca="1">+IF(OFFSET('Water Data'!$E$29,0,10*ROW('Water Data'!E61))="","",OFFSET('Water Data'!$E$29,0,10*ROW('Water Data'!E61)))</f>
        <v/>
      </c>
      <c r="BY67" s="187" t="str">
        <f ca="1">+IF(OFFSET('Water Data'!$F$27,0,10*ROW('Water Data'!F61))="","",OFFSET('Water Data'!$F$27,0,10*ROW('Water Data'!F61)))</f>
        <v/>
      </c>
      <c r="BZ67" s="187" t="str">
        <f ca="1">+IF(OFFSET('Water Data'!$F$28,0,10*ROW('Water Data'!F61))="","",OFFSET('Water Data'!$F$28,0,10*ROW('Water Data'!F61)))</f>
        <v/>
      </c>
      <c r="CA67" s="187" t="str">
        <f ca="1">+IF(OFFSET('Water Data'!$F$29,0,10*ROW('Water Data'!F61))="","",OFFSET('Water Data'!$F$29,0,10*ROW('Water Data'!F61)))</f>
        <v/>
      </c>
      <c r="CB67" s="187" t="str">
        <f ca="1">+IF(OFFSET('Water Data'!$G$27,0,10*ROW('Water Data'!G61))="","",OFFSET('Water Data'!$G$27,0,10*ROW('Water Data'!G61)))</f>
        <v/>
      </c>
      <c r="CC67" s="187" t="str">
        <f ca="1">+IF(OFFSET('Water Data'!$G$28,0,10*ROW('Water Data'!G61))="","",OFFSET('Water Data'!$G$28,0,10*ROW('Water Data'!G61)))</f>
        <v/>
      </c>
      <c r="CD67" s="187" t="str">
        <f ca="1">+IF(OFFSET('Water Data'!$G$29,0,10*ROW('Water Data'!G61))="","",OFFSET('Water Data'!$G$29,0,10*ROW('Water Data'!G61)))</f>
        <v/>
      </c>
      <c r="CE67" s="187" t="str">
        <f ca="1">+IF(OFFSET('Water Data'!$H$27,0,10*ROW('Water Data'!H61))="","",OFFSET('Water Data'!$H$27,0,10*ROW('Water Data'!H61)))</f>
        <v/>
      </c>
      <c r="CF67" s="187" t="str">
        <f ca="1">+IF(OFFSET('Water Data'!$H$28,0,10*ROW('Water Data'!H61))="","",OFFSET('Water Data'!$H$28,0,10*ROW('Water Data'!H61)))</f>
        <v/>
      </c>
      <c r="CG67" s="187" t="str">
        <f ca="1">+IF(OFFSET('Water Data'!$H$29,0,10*ROW('Water Data'!H61))="","",OFFSET('Water Data'!$H$29,0,10*ROW('Water Data'!H61)))</f>
        <v/>
      </c>
      <c r="CH67" s="187" t="str">
        <f ca="1">+IF(OFFSET('Water Data'!$I$27,0,10*ROW('Water Data'!I61))="","",OFFSET('Water Data'!$I$27,0,10*ROW('Water Data'!I61)))</f>
        <v/>
      </c>
      <c r="CI67" s="187" t="str">
        <f ca="1">+IF(OFFSET('Water Data'!$I$28,0,10*ROW('Water Data'!I61))="","",OFFSET('Water Data'!$I$28,0,10*ROW('Water Data'!I61)))</f>
        <v/>
      </c>
      <c r="CJ67" s="187" t="str">
        <f ca="1">+IF(OFFSET('Water Data'!$I$29,0,10*ROW('Water Data'!I61))="","",OFFSET('Water Data'!$I$29,0,10*ROW('Water Data'!I61)))</f>
        <v/>
      </c>
      <c r="CK67" s="187" t="str">
        <f ca="1">+IF(OFFSET('Sanitation Data'!$D$28,0,10*ROW('Sanitation Data'!D61))="","",OFFSET('Sanitation Data'!$D$28,0,10*ROW('Sanitation Data'!D61)))</f>
        <v/>
      </c>
      <c r="CL67" s="187" t="str">
        <f ca="1">+IF(OFFSET('Sanitation Data'!$D$29,0,10*ROW('Sanitation Data'!D61))="","",OFFSET('Sanitation Data'!$D$29,0,10*ROW('Sanitation Data'!D61)))</f>
        <v/>
      </c>
      <c r="CM67" s="187" t="str">
        <f ca="1">+IF(OFFSET('Sanitation Data'!$D$30,0,10*ROW('Sanitation Data'!D61))="","",OFFSET('Sanitation Data'!$D$30,0,10*ROW('Sanitation Data'!D61)))</f>
        <v/>
      </c>
      <c r="CN67" s="187" t="str">
        <f ca="1">+IF(OFFSET('Sanitation Data'!$D$31,0,10*ROW('Sanitation Data'!D61))="","",OFFSET('Sanitation Data'!$D$31,0,10*ROW('Sanitation Data'!D61)))</f>
        <v/>
      </c>
      <c r="CO67" s="187" t="str">
        <f ca="1">+IF(OFFSET('Sanitation Data'!$D$32,0,10*ROW('Sanitation Data'!D61))="","",OFFSET('Sanitation Data'!$D$32,0,10*ROW('Sanitation Data'!D61)))</f>
        <v/>
      </c>
      <c r="CP67" s="187" t="str">
        <f ca="1">+IF(OFFSET('Sanitation Data'!$E$28,0,10*ROW('Sanitation Data'!E61))="","",OFFSET('Sanitation Data'!$E$28,0,10*ROW('Sanitation Data'!E61)))</f>
        <v/>
      </c>
      <c r="CQ67" s="187" t="str">
        <f ca="1">+IF(OFFSET('Sanitation Data'!$E$29,0,10*ROW('Sanitation Data'!E61))="","",OFFSET('Sanitation Data'!$E$29,0,10*ROW('Sanitation Data'!E61)))</f>
        <v/>
      </c>
      <c r="CR67" s="187" t="str">
        <f ca="1">+IF(OFFSET('Sanitation Data'!$E$30,0,10*ROW('Sanitation Data'!E61))="","",OFFSET('Sanitation Data'!$E$30,0,10*ROW('Sanitation Data'!E61)))</f>
        <v/>
      </c>
      <c r="CS67" s="187" t="str">
        <f ca="1">+IF(OFFSET('Sanitation Data'!$E$31,0,10*ROW('Sanitation Data'!E61))="","",OFFSET('Sanitation Data'!$E$31,0,10*ROW('Sanitation Data'!E61)))</f>
        <v/>
      </c>
      <c r="CT67" s="187" t="str">
        <f ca="1">+IF(OFFSET('Sanitation Data'!$E$32,0,10*ROW('Sanitation Data'!E61))="","",OFFSET('Sanitation Data'!$E$32,0,10*ROW('Sanitation Data'!E61)))</f>
        <v/>
      </c>
      <c r="CU67" s="187" t="str">
        <f ca="1">+IF(OFFSET('Sanitation Data'!$F$28,0,10*ROW('Sanitation Data'!F61))="","",OFFSET('Sanitation Data'!$F$28,0,10*ROW('Sanitation Data'!F61)))</f>
        <v/>
      </c>
      <c r="CV67" s="187" t="str">
        <f ca="1">+IF(OFFSET('Sanitation Data'!$F$29,0,10*ROW('Sanitation Data'!F61))="","",OFFSET('Sanitation Data'!$F$29,0,10*ROW('Sanitation Data'!F61)))</f>
        <v/>
      </c>
      <c r="CW67" s="187" t="str">
        <f ca="1">+IF(OFFSET('Sanitation Data'!$F$30,0,10*ROW('Sanitation Data'!F61))="","",OFFSET('Sanitation Data'!$F$30,0,10*ROW('Sanitation Data'!F61)))</f>
        <v/>
      </c>
      <c r="CX67" s="187" t="str">
        <f ca="1">+IF(OFFSET('Sanitation Data'!$F$31,0,10*ROW('Sanitation Data'!F61))="","",OFFSET('Sanitation Data'!$F$31,0,10*ROW('Sanitation Data'!F61)))</f>
        <v/>
      </c>
      <c r="CY67" s="187" t="str">
        <f ca="1">+IF(OFFSET('Sanitation Data'!$F$32,0,10*ROW('Sanitation Data'!F61))="","",OFFSET('Sanitation Data'!$F$32,0,10*ROW('Sanitation Data'!F61)))</f>
        <v/>
      </c>
      <c r="CZ67" s="187" t="str">
        <f ca="1">+IF(OFFSET('Sanitation Data'!$G$28,0,10*ROW('Sanitation Data'!G61))="","",OFFSET('Sanitation Data'!$G$28,0,10*ROW('Sanitation Data'!G61)))</f>
        <v/>
      </c>
      <c r="DA67" s="187" t="str">
        <f ca="1">+IF(OFFSET('Sanitation Data'!$G$29,0,10*ROW('Sanitation Data'!G61))="","",OFFSET('Sanitation Data'!$G$29,0,10*ROW('Sanitation Data'!G61)))</f>
        <v/>
      </c>
      <c r="DB67" s="187" t="str">
        <f ca="1">+IF(OFFSET('Sanitation Data'!$G$30,0,10*ROW('Sanitation Data'!G61))="","",OFFSET('Sanitation Data'!$G$30,0,10*ROW('Sanitation Data'!G61)))</f>
        <v/>
      </c>
      <c r="DC67" s="187" t="str">
        <f ca="1">+IF(OFFSET('Sanitation Data'!$G$31,0,10*ROW('Sanitation Data'!G61))="","",OFFSET('Sanitation Data'!$G$31,0,10*ROW('Sanitation Data'!G61)))</f>
        <v/>
      </c>
      <c r="DD67" s="187" t="str">
        <f ca="1">+IF(OFFSET('Sanitation Data'!$G$32,0,10*ROW('Sanitation Data'!G61))="","",OFFSET('Sanitation Data'!$G$32,0,10*ROW('Sanitation Data'!G61)))</f>
        <v/>
      </c>
      <c r="DE67" s="187" t="str">
        <f ca="1">+IF(OFFSET('Sanitation Data'!$H$28,0,10*ROW('Sanitation Data'!H61))="","",OFFSET('Sanitation Data'!$H$28,0,10*ROW('Sanitation Data'!H61)))</f>
        <v/>
      </c>
      <c r="DF67" s="187" t="str">
        <f ca="1">+IF(OFFSET('Sanitation Data'!$H$29,0,10*ROW('Sanitation Data'!H61))="","",OFFSET('Sanitation Data'!$H$29,0,10*ROW('Sanitation Data'!H61)))</f>
        <v/>
      </c>
      <c r="DG67" s="187" t="str">
        <f ca="1">+IF(OFFSET('Sanitation Data'!$H$30,0,10*ROW('Sanitation Data'!H61))="","",OFFSET('Sanitation Data'!$H$30,0,10*ROW('Sanitation Data'!H61)))</f>
        <v/>
      </c>
      <c r="DH67" s="187" t="str">
        <f ca="1">+IF(OFFSET('Sanitation Data'!$H$31,0,10*ROW('Sanitation Data'!H61))="","",OFFSET('Sanitation Data'!$H$31,0,10*ROW('Sanitation Data'!H61)))</f>
        <v/>
      </c>
      <c r="DI67" s="187" t="str">
        <f ca="1">+IF(OFFSET('Sanitation Data'!$H$32,0,10*ROW('Sanitation Data'!H61))="","",OFFSET('Sanitation Data'!$H$32,0,10*ROW('Sanitation Data'!H61)))</f>
        <v/>
      </c>
      <c r="DJ67" s="187" t="str">
        <f ca="1">+IF(OFFSET('Sanitation Data'!$I$28,0,10*ROW('Sanitation Data'!I61))="","",OFFSET('Sanitation Data'!$I$28,0,10*ROW('Sanitation Data'!I61)))</f>
        <v/>
      </c>
      <c r="DK67" s="187" t="str">
        <f ca="1">+IF(OFFSET('Sanitation Data'!$I$29,0,10*ROW('Sanitation Data'!I61))="","",OFFSET('Sanitation Data'!$I$29,0,10*ROW('Sanitation Data'!I61)))</f>
        <v/>
      </c>
      <c r="DL67" s="187" t="str">
        <f ca="1">+IF(OFFSET('Sanitation Data'!$I$30,0,10*ROW('Sanitation Data'!I61))="","",OFFSET('Sanitation Data'!$I$30,0,10*ROW('Sanitation Data'!I61)))</f>
        <v/>
      </c>
      <c r="DM67" s="187" t="str">
        <f ca="1">+IF(OFFSET('Sanitation Data'!$I$31,0,10*ROW('Sanitation Data'!I61))="","",OFFSET('Sanitation Data'!$I$31,0,10*ROW('Sanitation Data'!I61)))</f>
        <v/>
      </c>
      <c r="DN67" s="187" t="str">
        <f ca="1">+IF(OFFSET('Sanitation Data'!$I$32,0,10*ROW('Sanitation Data'!I61))="","",OFFSET('Sanitation Data'!$I$32,0,10*ROW('Sanitation Data'!I61)))</f>
        <v/>
      </c>
      <c r="DO67" s="187" t="str">
        <f ca="1">+IF(OFFSET('Hygiene Data'!$D$11,0,10*ROW('Hygiene Data'!D61))="","",OFFSET('Hygiene Data'!$D$11,0,10*ROW('Hygiene Data'!D61)))</f>
        <v/>
      </c>
      <c r="DP67" s="187" t="str">
        <f ca="1">+IF(OFFSET('Hygiene Data'!$D$12,0,10*ROW('Hygiene Data'!D61))="","",OFFSET('Hygiene Data'!$D$12,0,10*ROW('Hygiene Data'!D61)))</f>
        <v/>
      </c>
      <c r="DQ67" s="187" t="str">
        <f ca="1">+IF(OFFSET('Hygiene Data'!$D$13,0,10*ROW('Hygiene Data'!D61))="","",OFFSET('Hygiene Data'!$D$13,0,10*ROW('Hygiene Data'!D61)))</f>
        <v/>
      </c>
      <c r="DR67" s="187" t="str">
        <f ca="1">+IF(OFFSET('Hygiene Data'!$E$11,0,10*ROW('Hygiene Data'!E61))="","",OFFSET('Hygiene Data'!$E$11,0,10*ROW('Hygiene Data'!E61)))</f>
        <v/>
      </c>
      <c r="DS67" s="187" t="str">
        <f ca="1">+IF(OFFSET('Hygiene Data'!$E$12,0,10*ROW('Hygiene Data'!E61))="","",OFFSET('Hygiene Data'!$E$12,0,10*ROW('Hygiene Data'!E61)))</f>
        <v/>
      </c>
      <c r="DT67" s="187" t="str">
        <f ca="1">+IF(OFFSET('Hygiene Data'!$E$13,0,10*ROW('Hygiene Data'!E61))="","",OFFSET('Hygiene Data'!$E$13,0,10*ROW('Hygiene Data'!E61)))</f>
        <v/>
      </c>
      <c r="DU67" s="187" t="str">
        <f ca="1">+IF(OFFSET('Hygiene Data'!$F$11,0,10*ROW('Hygiene Data'!F61))="","",OFFSET('Hygiene Data'!$F$11,0,10*ROW('Hygiene Data'!F61)))</f>
        <v/>
      </c>
      <c r="DV67" s="187" t="str">
        <f ca="1">+IF(OFFSET('Hygiene Data'!$F$12,0,10*ROW('Hygiene Data'!F61))="","",OFFSET('Hygiene Data'!$F$12,0,10*ROW('Hygiene Data'!F61)))</f>
        <v/>
      </c>
      <c r="DW67" s="187" t="str">
        <f ca="1">+IF(OFFSET('Hygiene Data'!$F$13,0,10*ROW('Hygiene Data'!F61))="","",OFFSET('Hygiene Data'!$F$13,0,10*ROW('Hygiene Data'!F61)))</f>
        <v/>
      </c>
      <c r="DX67" s="187" t="str">
        <f ca="1">+IF(OFFSET('Hygiene Data'!$G$11,0,10*ROW('Hygiene Data'!G61))="","",OFFSET('Hygiene Data'!$G$11,0,10*ROW('Hygiene Data'!G61)))</f>
        <v/>
      </c>
      <c r="DY67" s="187" t="str">
        <f ca="1">+IF(OFFSET('Hygiene Data'!$G$12,0,10*ROW('Hygiene Data'!G61))="","",OFFSET('Hygiene Data'!$G$12,0,10*ROW('Hygiene Data'!G61)))</f>
        <v/>
      </c>
      <c r="DZ67" s="187" t="str">
        <f ca="1">+IF(OFFSET('Hygiene Data'!$G$13,0,10*ROW('Hygiene Data'!G61))="","",OFFSET('Hygiene Data'!$G$13,0,10*ROW('Hygiene Data'!G61)))</f>
        <v/>
      </c>
      <c r="EA67" s="187" t="str">
        <f ca="1">+IF(OFFSET('Hygiene Data'!$H$11,0,10*ROW('Hygiene Data'!H61))="","",OFFSET('Hygiene Data'!$H$11,0,10*ROW('Hygiene Data'!H61)))</f>
        <v/>
      </c>
      <c r="EB67" s="187" t="str">
        <f ca="1">+IF(OFFSET('Hygiene Data'!$H$12,0,10*ROW('Hygiene Data'!H61))="","",OFFSET('Hygiene Data'!$H$12,0,10*ROW('Hygiene Data'!H61)))</f>
        <v/>
      </c>
      <c r="EC67" s="187" t="str">
        <f ca="1">+IF(OFFSET('Hygiene Data'!$H$13,0,10*ROW('Hygiene Data'!H61))="","",OFFSET('Hygiene Data'!$H$13,0,10*ROW('Hygiene Data'!H61)))</f>
        <v/>
      </c>
      <c r="ED67" s="187" t="str">
        <f ca="1">+IF(OFFSET('Hygiene Data'!$I$11,0,10*ROW('Hygiene Data'!I61))="","",OFFSET('Hygiene Data'!$I$11,0,10*ROW('Hygiene Data'!I61)))</f>
        <v/>
      </c>
      <c r="EE67" s="187" t="str">
        <f ca="1">+IF(OFFSET('Hygiene Data'!$I$12,0,10*ROW('Hygiene Data'!I61))="","",OFFSET('Hygiene Data'!$I$12,0,10*ROW('Hygiene Data'!I61)))</f>
        <v/>
      </c>
      <c r="EF67" s="187" t="str">
        <f ca="1">+IF(OFFSET('Hygiene Data'!$I$13,0,10*ROW('Hygiene Data'!I61))="","",OFFSET('Hygiene Data'!$I$13,0,10*ROW('Hygiene Data'!I61)))</f>
        <v/>
      </c>
    </row>
    <row r="68" spans="1:136" x14ac:dyDescent="0.2">
      <c r="A68" s="270" t="str">
        <f ca="1">+IF(OFFSET('Water Data'!$B$2,0,10*ROW('Water Data'!E62))="","",OFFSET('Water Data'!$B$2,0,10*ROW('Water Data'!E62)))</f>
        <v/>
      </c>
      <c r="B68" s="270" t="str">
        <f ca="1">IF(OFFSET('Water Data'!$C$2,0,10*ROW('Water Data'!F62))="","",IF(OFFSET('Water Data'!$C$2,0,10*ROW('Water Data'!F62))="Census",Key!$I$111,IF(OFFSET('Water Data'!$C$2,0,10*ROW('Water Data'!F62))="Survey with microdata",Key!$I$113,IF(OFFSET('Water Data'!$C$2,0,10*ROW('Water Data'!F62))="Survey",Key!$I$110,IF(OFFSET('Water Data'!$C$2,0,10*ROW('Water Data'!F62))="Admin",Key!$I$114,IF(OFFSET('Water Data'!$C$2,0,10*ROW('Water Data'!F62))="Other",Key!$I$112,IF(OFFSET('Water Data'!$C$2,0,10*ROW('Water Data'!F62))="EMIS",Key!$I$109)))))))</f>
        <v/>
      </c>
      <c r="C68" s="297" t="str">
        <f t="shared" ca="1" si="0"/>
        <v/>
      </c>
      <c r="D68" s="298" t="e">
        <f ca="1">+IF(AND(ISTEXT(OFFSET('Water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298" t="e">
        <f ca="1">+IF(AND(ISTEXT(OFFSET('Water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298" t="e">
        <f ca="1">+IF(AND(ISTEXT(OFFSET('Water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298" t="e">
        <f ca="1">+IF(AND(ISTEXT(OFFSET('Water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298" t="e">
        <f ca="1">+IF(AND(ISTEXT(OFFSET('Water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298" t="e">
        <f ca="1">+IF(AND(ISTEXT(OFFSET('Water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298" t="e">
        <f ca="1">+IF(AND(ISTEXT(OFFSET('Water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298" t="e">
        <f ca="1">+IF(AND(ISTEXT(OFFSET('Water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298" t="e">
        <f ca="1">+IF(AND(ISTEXT(OFFSET('Water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298" t="e">
        <f ca="1">+IF(AND(ISTEXT(OFFSET('Water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298" t="e">
        <f ca="1">+IF(AND(ISTEXT(OFFSET('Water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298" t="e">
        <f ca="1">+IF(AND(ISTEXT(OFFSET('Water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298" t="e">
        <f ca="1">+IF(AND(ISTEXT(OFFSET('Water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298" t="e">
        <f ca="1">+IF(AND(ISTEXT(OFFSET('Water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298" t="e">
        <f ca="1">+IF(AND(ISTEXT(OFFSET('Water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298" t="e">
        <f ca="1">+IF(AND(ISTEXT(OFFSET('Water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298" t="e">
        <f ca="1">+IF(AND(ISTEXT(OFFSET('Water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298" t="e">
        <f ca="1">+IF(AND(ISTEXT(OFFSET('Water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299" t="e">
        <f ca="1">+IF(AND(ISTEXT(OFFSET('Sanitation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299" t="e">
        <f ca="1">+IF(AND(ISTEXT(OFFSET('Sanitation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299" t="e">
        <f ca="1">+IF(AND(ISTEXT(OFFSET('Sanitation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299" t="e">
        <f ca="1">+IF(AND(ISTEXT(OFFSET('Sanitation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299" t="e">
        <f ca="1">+IF(AND(ISTEXT(OFFSET('Sanitation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299" t="e">
        <f ca="1">+IF(AND(ISTEXT(OFFSET('Sanitation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299" t="e">
        <f ca="1">+IF(AND(ISTEXT(OFFSET('Sanitation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299" t="e">
        <f ca="1">+IF(AND(ISTEXT(OFFSET('Sanitation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299" t="e">
        <f ca="1">+IF(AND(ISTEXT(OFFSET('Sanitation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299" t="e">
        <f ca="1">+IF(AND(ISTEXT(OFFSET('Sanitation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299" t="e">
        <f ca="1">+IF(AND(ISTEXT(OFFSET('Sanitation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299" t="e">
        <f ca="1">+IF(AND(ISTEXT(OFFSET('Sanitation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299" t="e">
        <f ca="1">+IF(AND(ISTEXT(OFFSET('Sanitation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299" t="e">
        <f ca="1">+IF(AND(ISTEXT(OFFSET('Sanitation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299" t="e">
        <f ca="1">+IF(AND(ISTEXT(OFFSET('Sanitation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299" t="e">
        <f ca="1">+IF(AND(ISTEXT(OFFSET('Sanitation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299" t="e">
        <f ca="1">+IF(AND(ISTEXT(OFFSET('Sanitation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299" t="e">
        <f ca="1">+IF(AND(ISTEXT(OFFSET('Sanitation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299" t="e">
        <f ca="1">+IF(AND(ISTEXT(OFFSET('Sanitation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299" t="e">
        <f ca="1">+IF(AND(ISTEXT(OFFSET('Sanitation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299" t="e">
        <f ca="1">+IF(AND(ISTEXT(OFFSET('Sanitation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299" t="e">
        <f ca="1">+IF(AND(ISTEXT(OFFSET('Sanitation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299" t="e">
        <f ca="1">+IF(AND(ISTEXT(OFFSET('Sanitation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299" t="e">
        <f ca="1">+IF(AND(ISTEXT(OFFSET('Sanitation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299" t="e">
        <f ca="1">+IF(AND(ISTEXT(OFFSET('Sanitation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299" t="e">
        <f ca="1">+IF(AND(ISTEXT(OFFSET('Sanitation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299" t="e">
        <f ca="1">+IF(AND(ISTEXT(OFFSET('Sanitation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299" t="e">
        <f ca="1">+IF(AND(ISTEXT(OFFSET('Sanitation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299" t="e">
        <f ca="1">+IF(AND(ISTEXT(OFFSET('Sanitation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299" t="e">
        <f ca="1">+IF(AND(ISTEXT(OFFSET('Sanitation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300" t="e">
        <f ca="1">+IF(AND(ISTEXT(OFFSET('Hygiene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368" t="e">
        <f ca="1">+IF(AND(ISTEXT(OFFSET('Hygiene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300" t="e">
        <f ca="1">+IF(AND(ISTEXT(OFFSET('Hygiene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300" t="e">
        <f ca="1">+IF(AND(ISTEXT(OFFSET('Hygiene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300" t="e">
        <f ca="1">+IF(AND(ISTEXT(OFFSET('Hygiene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300" t="e">
        <f ca="1">+IF(AND(ISTEXT(OFFSET('Hygiene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300" t="e">
        <f ca="1">+IF(AND(ISTEXT(OFFSET('Hygiene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300" t="e">
        <f ca="1">+IF(AND(ISTEXT(OFFSET('Hygiene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300" t="e">
        <f ca="1">+IF(AND(ISTEXT(OFFSET('Hygiene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300" t="e">
        <f ca="1">+IF(AND(ISTEXT(OFFSET('Hygiene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300" t="e">
        <f ca="1">+IF(AND(ISTEXT(OFFSET('Hygiene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300" t="e">
        <f ca="1">+IF(AND(ISTEXT(OFFSET('Hygiene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300" t="e">
        <f ca="1">+IF(AND(ISTEXT(OFFSET('Hygiene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300" t="e">
        <f ca="1">+IF(AND(ISTEXT(OFFSET('Hygiene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300" t="e">
        <f ca="1">+IF(AND(ISTEXT(OFFSET('Hygiene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300" t="e">
        <f ca="1">+IF(AND(ISTEXT(OFFSET('Hygiene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300" t="e">
        <f ca="1">+IF(AND(ISTEXT(OFFSET('Hygiene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300" t="e">
        <f ca="1">+IF(AND(ISTEXT(OFFSET('Hygiene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S68" s="187" t="str">
        <f ca="1">+IF(OFFSET('Water Data'!$D$27,0,10*ROW('Water Data'!D62))="","",OFFSET('Water Data'!$D$27,0,10*ROW('Water Data'!D62)))</f>
        <v/>
      </c>
      <c r="BT68" s="187" t="str">
        <f ca="1">+IF(OFFSET('Water Data'!$D$28,0,10*ROW('Water Data'!D62))="","",OFFSET('Water Data'!$D$28,0,10*ROW('Water Data'!D62)))</f>
        <v/>
      </c>
      <c r="BU68" s="187" t="str">
        <f ca="1">+IF(OFFSET('Water Data'!$D$29,0,10*ROW('Water Data'!D62))="","",OFFSET('Water Data'!$D$29,0,10*ROW('Water Data'!D62)))</f>
        <v/>
      </c>
      <c r="BV68" s="187" t="str">
        <f ca="1">+IF(OFFSET('Water Data'!$E$27,0,10*ROW('Water Data'!E62))="","",OFFSET('Water Data'!$E$27,0,10*ROW('Water Data'!E62)))</f>
        <v/>
      </c>
      <c r="BW68" s="187" t="str">
        <f ca="1">+IF(OFFSET('Water Data'!$E$28,0,10*ROW('Water Data'!E62))="","",OFFSET('Water Data'!$E$28,0,10*ROW('Water Data'!E62)))</f>
        <v/>
      </c>
      <c r="BX68" s="187" t="str">
        <f ca="1">+IF(OFFSET('Water Data'!$E$29,0,10*ROW('Water Data'!E62))="","",OFFSET('Water Data'!$E$29,0,10*ROW('Water Data'!E62)))</f>
        <v/>
      </c>
      <c r="BY68" s="187" t="str">
        <f ca="1">+IF(OFFSET('Water Data'!$F$27,0,10*ROW('Water Data'!F62))="","",OFFSET('Water Data'!$F$27,0,10*ROW('Water Data'!F62)))</f>
        <v/>
      </c>
      <c r="BZ68" s="187" t="str">
        <f ca="1">+IF(OFFSET('Water Data'!$F$28,0,10*ROW('Water Data'!F62))="","",OFFSET('Water Data'!$F$28,0,10*ROW('Water Data'!F62)))</f>
        <v/>
      </c>
      <c r="CA68" s="187" t="str">
        <f ca="1">+IF(OFFSET('Water Data'!$F$29,0,10*ROW('Water Data'!F62))="","",OFFSET('Water Data'!$F$29,0,10*ROW('Water Data'!F62)))</f>
        <v/>
      </c>
      <c r="CB68" s="187" t="str">
        <f ca="1">+IF(OFFSET('Water Data'!$G$27,0,10*ROW('Water Data'!G62))="","",OFFSET('Water Data'!$G$27,0,10*ROW('Water Data'!G62)))</f>
        <v/>
      </c>
      <c r="CC68" s="187" t="str">
        <f ca="1">+IF(OFFSET('Water Data'!$G$28,0,10*ROW('Water Data'!G62))="","",OFFSET('Water Data'!$G$28,0,10*ROW('Water Data'!G62)))</f>
        <v/>
      </c>
      <c r="CD68" s="187" t="str">
        <f ca="1">+IF(OFFSET('Water Data'!$G$29,0,10*ROW('Water Data'!G62))="","",OFFSET('Water Data'!$G$29,0,10*ROW('Water Data'!G62)))</f>
        <v/>
      </c>
      <c r="CE68" s="187" t="str">
        <f ca="1">+IF(OFFSET('Water Data'!$H$27,0,10*ROW('Water Data'!H62))="","",OFFSET('Water Data'!$H$27,0,10*ROW('Water Data'!H62)))</f>
        <v/>
      </c>
      <c r="CF68" s="187" t="str">
        <f ca="1">+IF(OFFSET('Water Data'!$H$28,0,10*ROW('Water Data'!H62))="","",OFFSET('Water Data'!$H$28,0,10*ROW('Water Data'!H62)))</f>
        <v/>
      </c>
      <c r="CG68" s="187" t="str">
        <f ca="1">+IF(OFFSET('Water Data'!$H$29,0,10*ROW('Water Data'!H62))="","",OFFSET('Water Data'!$H$29,0,10*ROW('Water Data'!H62)))</f>
        <v/>
      </c>
      <c r="CH68" s="187" t="str">
        <f ca="1">+IF(OFFSET('Water Data'!$I$27,0,10*ROW('Water Data'!I62))="","",OFFSET('Water Data'!$I$27,0,10*ROW('Water Data'!I62)))</f>
        <v/>
      </c>
      <c r="CI68" s="187" t="str">
        <f ca="1">+IF(OFFSET('Water Data'!$I$28,0,10*ROW('Water Data'!I62))="","",OFFSET('Water Data'!$I$28,0,10*ROW('Water Data'!I62)))</f>
        <v/>
      </c>
      <c r="CJ68" s="187" t="str">
        <f ca="1">+IF(OFFSET('Water Data'!$I$29,0,10*ROW('Water Data'!I62))="","",OFFSET('Water Data'!$I$29,0,10*ROW('Water Data'!I62)))</f>
        <v/>
      </c>
      <c r="CK68" s="187" t="str">
        <f ca="1">+IF(OFFSET('Sanitation Data'!$D$28,0,10*ROW('Sanitation Data'!D62))="","",OFFSET('Sanitation Data'!$D$28,0,10*ROW('Sanitation Data'!D62)))</f>
        <v/>
      </c>
      <c r="CL68" s="187" t="str">
        <f ca="1">+IF(OFFSET('Sanitation Data'!$D$29,0,10*ROW('Sanitation Data'!D62))="","",OFFSET('Sanitation Data'!$D$29,0,10*ROW('Sanitation Data'!D62)))</f>
        <v/>
      </c>
      <c r="CM68" s="187" t="str">
        <f ca="1">+IF(OFFSET('Sanitation Data'!$D$30,0,10*ROW('Sanitation Data'!D62))="","",OFFSET('Sanitation Data'!$D$30,0,10*ROW('Sanitation Data'!D62)))</f>
        <v/>
      </c>
      <c r="CN68" s="187" t="str">
        <f ca="1">+IF(OFFSET('Sanitation Data'!$D$31,0,10*ROW('Sanitation Data'!D62))="","",OFFSET('Sanitation Data'!$D$31,0,10*ROW('Sanitation Data'!D62)))</f>
        <v/>
      </c>
      <c r="CO68" s="187" t="str">
        <f ca="1">+IF(OFFSET('Sanitation Data'!$D$32,0,10*ROW('Sanitation Data'!D62))="","",OFFSET('Sanitation Data'!$D$32,0,10*ROW('Sanitation Data'!D62)))</f>
        <v/>
      </c>
      <c r="CP68" s="187" t="str">
        <f ca="1">+IF(OFFSET('Sanitation Data'!$E$28,0,10*ROW('Sanitation Data'!E62))="","",OFFSET('Sanitation Data'!$E$28,0,10*ROW('Sanitation Data'!E62)))</f>
        <v/>
      </c>
      <c r="CQ68" s="187" t="str">
        <f ca="1">+IF(OFFSET('Sanitation Data'!$E$29,0,10*ROW('Sanitation Data'!E62))="","",OFFSET('Sanitation Data'!$E$29,0,10*ROW('Sanitation Data'!E62)))</f>
        <v/>
      </c>
      <c r="CR68" s="187" t="str">
        <f ca="1">+IF(OFFSET('Sanitation Data'!$E$30,0,10*ROW('Sanitation Data'!E62))="","",OFFSET('Sanitation Data'!$E$30,0,10*ROW('Sanitation Data'!E62)))</f>
        <v/>
      </c>
      <c r="CS68" s="187" t="str">
        <f ca="1">+IF(OFFSET('Sanitation Data'!$E$31,0,10*ROW('Sanitation Data'!E62))="","",OFFSET('Sanitation Data'!$E$31,0,10*ROW('Sanitation Data'!E62)))</f>
        <v/>
      </c>
      <c r="CT68" s="187" t="str">
        <f ca="1">+IF(OFFSET('Sanitation Data'!$E$32,0,10*ROW('Sanitation Data'!E62))="","",OFFSET('Sanitation Data'!$E$32,0,10*ROW('Sanitation Data'!E62)))</f>
        <v/>
      </c>
      <c r="CU68" s="187" t="str">
        <f ca="1">+IF(OFFSET('Sanitation Data'!$F$28,0,10*ROW('Sanitation Data'!F62))="","",OFFSET('Sanitation Data'!$F$28,0,10*ROW('Sanitation Data'!F62)))</f>
        <v/>
      </c>
      <c r="CV68" s="187" t="str">
        <f ca="1">+IF(OFFSET('Sanitation Data'!$F$29,0,10*ROW('Sanitation Data'!F62))="","",OFFSET('Sanitation Data'!$F$29,0,10*ROW('Sanitation Data'!F62)))</f>
        <v/>
      </c>
      <c r="CW68" s="187" t="str">
        <f ca="1">+IF(OFFSET('Sanitation Data'!$F$30,0,10*ROW('Sanitation Data'!F62))="","",OFFSET('Sanitation Data'!$F$30,0,10*ROW('Sanitation Data'!F62)))</f>
        <v/>
      </c>
      <c r="CX68" s="187" t="str">
        <f ca="1">+IF(OFFSET('Sanitation Data'!$F$31,0,10*ROW('Sanitation Data'!F62))="","",OFFSET('Sanitation Data'!$F$31,0,10*ROW('Sanitation Data'!F62)))</f>
        <v/>
      </c>
      <c r="CY68" s="187" t="str">
        <f ca="1">+IF(OFFSET('Sanitation Data'!$F$32,0,10*ROW('Sanitation Data'!F62))="","",OFFSET('Sanitation Data'!$F$32,0,10*ROW('Sanitation Data'!F62)))</f>
        <v/>
      </c>
      <c r="CZ68" s="187" t="str">
        <f ca="1">+IF(OFFSET('Sanitation Data'!$G$28,0,10*ROW('Sanitation Data'!G62))="","",OFFSET('Sanitation Data'!$G$28,0,10*ROW('Sanitation Data'!G62)))</f>
        <v/>
      </c>
      <c r="DA68" s="187" t="str">
        <f ca="1">+IF(OFFSET('Sanitation Data'!$G$29,0,10*ROW('Sanitation Data'!G62))="","",OFFSET('Sanitation Data'!$G$29,0,10*ROW('Sanitation Data'!G62)))</f>
        <v/>
      </c>
      <c r="DB68" s="187" t="str">
        <f ca="1">+IF(OFFSET('Sanitation Data'!$G$30,0,10*ROW('Sanitation Data'!G62))="","",OFFSET('Sanitation Data'!$G$30,0,10*ROW('Sanitation Data'!G62)))</f>
        <v/>
      </c>
      <c r="DC68" s="187" t="str">
        <f ca="1">+IF(OFFSET('Sanitation Data'!$G$31,0,10*ROW('Sanitation Data'!G62))="","",OFFSET('Sanitation Data'!$G$31,0,10*ROW('Sanitation Data'!G62)))</f>
        <v/>
      </c>
      <c r="DD68" s="187" t="str">
        <f ca="1">+IF(OFFSET('Sanitation Data'!$G$32,0,10*ROW('Sanitation Data'!G62))="","",OFFSET('Sanitation Data'!$G$32,0,10*ROW('Sanitation Data'!G62)))</f>
        <v/>
      </c>
      <c r="DE68" s="187" t="str">
        <f ca="1">+IF(OFFSET('Sanitation Data'!$H$28,0,10*ROW('Sanitation Data'!H62))="","",OFFSET('Sanitation Data'!$H$28,0,10*ROW('Sanitation Data'!H62)))</f>
        <v/>
      </c>
      <c r="DF68" s="187" t="str">
        <f ca="1">+IF(OFFSET('Sanitation Data'!$H$29,0,10*ROW('Sanitation Data'!H62))="","",OFFSET('Sanitation Data'!$H$29,0,10*ROW('Sanitation Data'!H62)))</f>
        <v/>
      </c>
      <c r="DG68" s="187" t="str">
        <f ca="1">+IF(OFFSET('Sanitation Data'!$H$30,0,10*ROW('Sanitation Data'!H62))="","",OFFSET('Sanitation Data'!$H$30,0,10*ROW('Sanitation Data'!H62)))</f>
        <v/>
      </c>
      <c r="DH68" s="187" t="str">
        <f ca="1">+IF(OFFSET('Sanitation Data'!$H$31,0,10*ROW('Sanitation Data'!H62))="","",OFFSET('Sanitation Data'!$H$31,0,10*ROW('Sanitation Data'!H62)))</f>
        <v/>
      </c>
      <c r="DI68" s="187" t="str">
        <f ca="1">+IF(OFFSET('Sanitation Data'!$H$32,0,10*ROW('Sanitation Data'!H62))="","",OFFSET('Sanitation Data'!$H$32,0,10*ROW('Sanitation Data'!H62)))</f>
        <v/>
      </c>
      <c r="DJ68" s="187" t="str">
        <f ca="1">+IF(OFFSET('Sanitation Data'!$I$28,0,10*ROW('Sanitation Data'!I62))="","",OFFSET('Sanitation Data'!$I$28,0,10*ROW('Sanitation Data'!I62)))</f>
        <v/>
      </c>
      <c r="DK68" s="187" t="str">
        <f ca="1">+IF(OFFSET('Sanitation Data'!$I$29,0,10*ROW('Sanitation Data'!I62))="","",OFFSET('Sanitation Data'!$I$29,0,10*ROW('Sanitation Data'!I62)))</f>
        <v/>
      </c>
      <c r="DL68" s="187" t="str">
        <f ca="1">+IF(OFFSET('Sanitation Data'!$I$30,0,10*ROW('Sanitation Data'!I62))="","",OFFSET('Sanitation Data'!$I$30,0,10*ROW('Sanitation Data'!I62)))</f>
        <v/>
      </c>
      <c r="DM68" s="187" t="str">
        <f ca="1">+IF(OFFSET('Sanitation Data'!$I$31,0,10*ROW('Sanitation Data'!I62))="","",OFFSET('Sanitation Data'!$I$31,0,10*ROW('Sanitation Data'!I62)))</f>
        <v/>
      </c>
      <c r="DN68" s="187" t="str">
        <f ca="1">+IF(OFFSET('Sanitation Data'!$I$32,0,10*ROW('Sanitation Data'!I62))="","",OFFSET('Sanitation Data'!$I$32,0,10*ROW('Sanitation Data'!I62)))</f>
        <v/>
      </c>
      <c r="DO68" s="187" t="str">
        <f ca="1">+IF(OFFSET('Hygiene Data'!$D$11,0,10*ROW('Hygiene Data'!D62))="","",OFFSET('Hygiene Data'!$D$11,0,10*ROW('Hygiene Data'!D62)))</f>
        <v/>
      </c>
      <c r="DP68" s="187" t="str">
        <f ca="1">+IF(OFFSET('Hygiene Data'!$D$12,0,10*ROW('Hygiene Data'!D62))="","",OFFSET('Hygiene Data'!$D$12,0,10*ROW('Hygiene Data'!D62)))</f>
        <v/>
      </c>
      <c r="DQ68" s="187" t="str">
        <f ca="1">+IF(OFFSET('Hygiene Data'!$D$13,0,10*ROW('Hygiene Data'!D62))="","",OFFSET('Hygiene Data'!$D$13,0,10*ROW('Hygiene Data'!D62)))</f>
        <v/>
      </c>
      <c r="DR68" s="187" t="str">
        <f ca="1">+IF(OFFSET('Hygiene Data'!$E$11,0,10*ROW('Hygiene Data'!E62))="","",OFFSET('Hygiene Data'!$E$11,0,10*ROW('Hygiene Data'!E62)))</f>
        <v/>
      </c>
      <c r="DS68" s="187" t="str">
        <f ca="1">+IF(OFFSET('Hygiene Data'!$E$12,0,10*ROW('Hygiene Data'!E62))="","",OFFSET('Hygiene Data'!$E$12,0,10*ROW('Hygiene Data'!E62)))</f>
        <v/>
      </c>
      <c r="DT68" s="187" t="str">
        <f ca="1">+IF(OFFSET('Hygiene Data'!$E$13,0,10*ROW('Hygiene Data'!E62))="","",OFFSET('Hygiene Data'!$E$13,0,10*ROW('Hygiene Data'!E62)))</f>
        <v/>
      </c>
      <c r="DU68" s="187" t="str">
        <f ca="1">+IF(OFFSET('Hygiene Data'!$F$11,0,10*ROW('Hygiene Data'!F62))="","",OFFSET('Hygiene Data'!$F$11,0,10*ROW('Hygiene Data'!F62)))</f>
        <v/>
      </c>
      <c r="DV68" s="187" t="str">
        <f ca="1">+IF(OFFSET('Hygiene Data'!$F$12,0,10*ROW('Hygiene Data'!F62))="","",OFFSET('Hygiene Data'!$F$12,0,10*ROW('Hygiene Data'!F62)))</f>
        <v/>
      </c>
      <c r="DW68" s="187" t="str">
        <f ca="1">+IF(OFFSET('Hygiene Data'!$F$13,0,10*ROW('Hygiene Data'!F62))="","",OFFSET('Hygiene Data'!$F$13,0,10*ROW('Hygiene Data'!F62)))</f>
        <v/>
      </c>
      <c r="DX68" s="187" t="str">
        <f ca="1">+IF(OFFSET('Hygiene Data'!$G$11,0,10*ROW('Hygiene Data'!G62))="","",OFFSET('Hygiene Data'!$G$11,0,10*ROW('Hygiene Data'!G62)))</f>
        <v/>
      </c>
      <c r="DY68" s="187" t="str">
        <f ca="1">+IF(OFFSET('Hygiene Data'!$G$12,0,10*ROW('Hygiene Data'!G62))="","",OFFSET('Hygiene Data'!$G$12,0,10*ROW('Hygiene Data'!G62)))</f>
        <v/>
      </c>
      <c r="DZ68" s="187" t="str">
        <f ca="1">+IF(OFFSET('Hygiene Data'!$G$13,0,10*ROW('Hygiene Data'!G62))="","",OFFSET('Hygiene Data'!$G$13,0,10*ROW('Hygiene Data'!G62)))</f>
        <v/>
      </c>
      <c r="EA68" s="187" t="str">
        <f ca="1">+IF(OFFSET('Hygiene Data'!$H$11,0,10*ROW('Hygiene Data'!H62))="","",OFFSET('Hygiene Data'!$H$11,0,10*ROW('Hygiene Data'!H62)))</f>
        <v/>
      </c>
      <c r="EB68" s="187" t="str">
        <f ca="1">+IF(OFFSET('Hygiene Data'!$H$12,0,10*ROW('Hygiene Data'!H62))="","",OFFSET('Hygiene Data'!$H$12,0,10*ROW('Hygiene Data'!H62)))</f>
        <v/>
      </c>
      <c r="EC68" s="187" t="str">
        <f ca="1">+IF(OFFSET('Hygiene Data'!$H$13,0,10*ROW('Hygiene Data'!H62))="","",OFFSET('Hygiene Data'!$H$13,0,10*ROW('Hygiene Data'!H62)))</f>
        <v/>
      </c>
      <c r="ED68" s="187" t="str">
        <f ca="1">+IF(OFFSET('Hygiene Data'!$I$11,0,10*ROW('Hygiene Data'!I62))="","",OFFSET('Hygiene Data'!$I$11,0,10*ROW('Hygiene Data'!I62)))</f>
        <v/>
      </c>
      <c r="EE68" s="187" t="str">
        <f ca="1">+IF(OFFSET('Hygiene Data'!$I$12,0,10*ROW('Hygiene Data'!I62))="","",OFFSET('Hygiene Data'!$I$12,0,10*ROW('Hygiene Data'!I62)))</f>
        <v/>
      </c>
      <c r="EF68" s="187" t="str">
        <f ca="1">+IF(OFFSET('Hygiene Data'!$I$13,0,10*ROW('Hygiene Data'!I62))="","",OFFSET('Hygiene Data'!$I$13,0,10*ROW('Hygiene Data'!I62)))</f>
        <v/>
      </c>
    </row>
    <row r="69" spans="1:136" x14ac:dyDescent="0.2">
      <c r="A69" s="270" t="str">
        <f ca="1">+IF(OFFSET('Water Data'!$B$2,0,10*ROW('Water Data'!E63))="","",OFFSET('Water Data'!$B$2,0,10*ROW('Water Data'!E63)))</f>
        <v/>
      </c>
      <c r="B69" s="270" t="str">
        <f ca="1">IF(OFFSET('Water Data'!$C$2,0,10*ROW('Water Data'!F63))="","",IF(OFFSET('Water Data'!$C$2,0,10*ROW('Water Data'!F63))="Census",Key!$I$111,IF(OFFSET('Water Data'!$C$2,0,10*ROW('Water Data'!F63))="Survey with microdata",Key!$I$113,IF(OFFSET('Water Data'!$C$2,0,10*ROW('Water Data'!F63))="Survey",Key!$I$110,IF(OFFSET('Water Data'!$C$2,0,10*ROW('Water Data'!F63))="Admin",Key!$I$114,IF(OFFSET('Water Data'!$C$2,0,10*ROW('Water Data'!F63))="Other",Key!$I$112,IF(OFFSET('Water Data'!$C$2,0,10*ROW('Water Data'!F63))="EMIS",Key!$I$109)))))))</f>
        <v/>
      </c>
      <c r="C69" s="297" t="str">
        <f t="shared" ca="1" si="0"/>
        <v/>
      </c>
      <c r="D69" s="298" t="e">
        <f ca="1">+IF(AND(ISTEXT(OFFSET('Water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298" t="e">
        <f ca="1">+IF(AND(ISTEXT(OFFSET('Water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298" t="e">
        <f ca="1">+IF(AND(ISTEXT(OFFSET('Water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298" t="e">
        <f ca="1">+IF(AND(ISTEXT(OFFSET('Water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298" t="e">
        <f ca="1">+IF(AND(ISTEXT(OFFSET('Water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298" t="e">
        <f ca="1">+IF(AND(ISTEXT(OFFSET('Water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298" t="e">
        <f ca="1">+IF(AND(ISTEXT(OFFSET('Water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298" t="e">
        <f ca="1">+IF(AND(ISTEXT(OFFSET('Water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298" t="e">
        <f ca="1">+IF(AND(ISTEXT(OFFSET('Water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298" t="e">
        <f ca="1">+IF(AND(ISTEXT(OFFSET('Water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298" t="e">
        <f ca="1">+IF(AND(ISTEXT(OFFSET('Water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298" t="e">
        <f ca="1">+IF(AND(ISTEXT(OFFSET('Water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298" t="e">
        <f ca="1">+IF(AND(ISTEXT(OFFSET('Water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298" t="e">
        <f ca="1">+IF(AND(ISTEXT(OFFSET('Water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298" t="e">
        <f ca="1">+IF(AND(ISTEXT(OFFSET('Water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298" t="e">
        <f ca="1">+IF(AND(ISTEXT(OFFSET('Water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298" t="e">
        <f ca="1">+IF(AND(ISTEXT(OFFSET('Water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298" t="e">
        <f ca="1">+IF(AND(ISTEXT(OFFSET('Water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299" t="e">
        <f ca="1">+IF(AND(ISTEXT(OFFSET('Sanitation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299" t="e">
        <f ca="1">+IF(AND(ISTEXT(OFFSET('Sanitation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299" t="e">
        <f ca="1">+IF(AND(ISTEXT(OFFSET('Sanitation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299" t="e">
        <f ca="1">+IF(AND(ISTEXT(OFFSET('Sanitation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299" t="e">
        <f ca="1">+IF(AND(ISTEXT(OFFSET('Sanitation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299" t="e">
        <f ca="1">+IF(AND(ISTEXT(OFFSET('Sanitation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299" t="e">
        <f ca="1">+IF(AND(ISTEXT(OFFSET('Sanitation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299" t="e">
        <f ca="1">+IF(AND(ISTEXT(OFFSET('Sanitation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299" t="e">
        <f ca="1">+IF(AND(ISTEXT(OFFSET('Sanitation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299" t="e">
        <f ca="1">+IF(AND(ISTEXT(OFFSET('Sanitation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299" t="e">
        <f ca="1">+IF(AND(ISTEXT(OFFSET('Sanitation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299" t="e">
        <f ca="1">+IF(AND(ISTEXT(OFFSET('Sanitation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299" t="e">
        <f ca="1">+IF(AND(ISTEXT(OFFSET('Sanitation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299" t="e">
        <f ca="1">+IF(AND(ISTEXT(OFFSET('Sanitation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299" t="e">
        <f ca="1">+IF(AND(ISTEXT(OFFSET('Sanitation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299" t="e">
        <f ca="1">+IF(AND(ISTEXT(OFFSET('Sanitation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299" t="e">
        <f ca="1">+IF(AND(ISTEXT(OFFSET('Sanitation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299" t="e">
        <f ca="1">+IF(AND(ISTEXT(OFFSET('Sanitation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299" t="e">
        <f ca="1">+IF(AND(ISTEXT(OFFSET('Sanitation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299" t="e">
        <f ca="1">+IF(AND(ISTEXT(OFFSET('Sanitation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299" t="e">
        <f ca="1">+IF(AND(ISTEXT(OFFSET('Sanitation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299" t="e">
        <f ca="1">+IF(AND(ISTEXT(OFFSET('Sanitation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299" t="e">
        <f ca="1">+IF(AND(ISTEXT(OFFSET('Sanitation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299" t="e">
        <f ca="1">+IF(AND(ISTEXT(OFFSET('Sanitation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299" t="e">
        <f ca="1">+IF(AND(ISTEXT(OFFSET('Sanitation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299" t="e">
        <f ca="1">+IF(AND(ISTEXT(OFFSET('Sanitation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299" t="e">
        <f ca="1">+IF(AND(ISTEXT(OFFSET('Sanitation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299" t="e">
        <f ca="1">+IF(AND(ISTEXT(OFFSET('Sanitation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299" t="e">
        <f ca="1">+IF(AND(ISTEXT(OFFSET('Sanitation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299" t="e">
        <f ca="1">+IF(AND(ISTEXT(OFFSET('Sanitation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300" t="e">
        <f ca="1">+IF(AND(ISTEXT(OFFSET('Hygiene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368" t="e">
        <f ca="1">+IF(AND(ISTEXT(OFFSET('Hygiene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300" t="e">
        <f ca="1">+IF(AND(ISTEXT(OFFSET('Hygiene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300" t="e">
        <f ca="1">+IF(AND(ISTEXT(OFFSET('Hygiene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300" t="e">
        <f ca="1">+IF(AND(ISTEXT(OFFSET('Hygiene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300" t="e">
        <f ca="1">+IF(AND(ISTEXT(OFFSET('Hygiene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300" t="e">
        <f ca="1">+IF(AND(ISTEXT(OFFSET('Hygiene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300" t="e">
        <f ca="1">+IF(AND(ISTEXT(OFFSET('Hygiene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300" t="e">
        <f ca="1">+IF(AND(ISTEXT(OFFSET('Hygiene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300" t="e">
        <f ca="1">+IF(AND(ISTEXT(OFFSET('Hygiene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300" t="e">
        <f ca="1">+IF(AND(ISTEXT(OFFSET('Hygiene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300" t="e">
        <f ca="1">+IF(AND(ISTEXT(OFFSET('Hygiene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300" t="e">
        <f ca="1">+IF(AND(ISTEXT(OFFSET('Hygiene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300" t="e">
        <f ca="1">+IF(AND(ISTEXT(OFFSET('Hygiene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300" t="e">
        <f ca="1">+IF(AND(ISTEXT(OFFSET('Hygiene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300" t="e">
        <f ca="1">+IF(AND(ISTEXT(OFFSET('Hygiene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300" t="e">
        <f ca="1">+IF(AND(ISTEXT(OFFSET('Hygiene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300" t="e">
        <f ca="1">+IF(AND(ISTEXT(OFFSET('Hygiene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S69" s="187" t="str">
        <f ca="1">+IF(OFFSET('Water Data'!$D$27,0,10*ROW('Water Data'!D63))="","",OFFSET('Water Data'!$D$27,0,10*ROW('Water Data'!D63)))</f>
        <v/>
      </c>
      <c r="BT69" s="187" t="str">
        <f ca="1">+IF(OFFSET('Water Data'!$D$28,0,10*ROW('Water Data'!D63))="","",OFFSET('Water Data'!$D$28,0,10*ROW('Water Data'!D63)))</f>
        <v/>
      </c>
      <c r="BU69" s="187" t="str">
        <f ca="1">+IF(OFFSET('Water Data'!$D$29,0,10*ROW('Water Data'!D63))="","",OFFSET('Water Data'!$D$29,0,10*ROW('Water Data'!D63)))</f>
        <v/>
      </c>
      <c r="BV69" s="187" t="str">
        <f ca="1">+IF(OFFSET('Water Data'!$E$27,0,10*ROW('Water Data'!E63))="","",OFFSET('Water Data'!$E$27,0,10*ROW('Water Data'!E63)))</f>
        <v/>
      </c>
      <c r="BW69" s="187" t="str">
        <f ca="1">+IF(OFFSET('Water Data'!$E$28,0,10*ROW('Water Data'!E63))="","",OFFSET('Water Data'!$E$28,0,10*ROW('Water Data'!E63)))</f>
        <v/>
      </c>
      <c r="BX69" s="187" t="str">
        <f ca="1">+IF(OFFSET('Water Data'!$E$29,0,10*ROW('Water Data'!E63))="","",OFFSET('Water Data'!$E$29,0,10*ROW('Water Data'!E63)))</f>
        <v/>
      </c>
      <c r="BY69" s="187" t="str">
        <f ca="1">+IF(OFFSET('Water Data'!$F$27,0,10*ROW('Water Data'!F63))="","",OFFSET('Water Data'!$F$27,0,10*ROW('Water Data'!F63)))</f>
        <v/>
      </c>
      <c r="BZ69" s="187" t="str">
        <f ca="1">+IF(OFFSET('Water Data'!$F$28,0,10*ROW('Water Data'!F63))="","",OFFSET('Water Data'!$F$28,0,10*ROW('Water Data'!F63)))</f>
        <v/>
      </c>
      <c r="CA69" s="187" t="str">
        <f ca="1">+IF(OFFSET('Water Data'!$F$29,0,10*ROW('Water Data'!F63))="","",OFFSET('Water Data'!$F$29,0,10*ROW('Water Data'!F63)))</f>
        <v/>
      </c>
      <c r="CB69" s="187" t="str">
        <f ca="1">+IF(OFFSET('Water Data'!$G$27,0,10*ROW('Water Data'!G63))="","",OFFSET('Water Data'!$G$27,0,10*ROW('Water Data'!G63)))</f>
        <v/>
      </c>
      <c r="CC69" s="187" t="str">
        <f ca="1">+IF(OFFSET('Water Data'!$G$28,0,10*ROW('Water Data'!G63))="","",OFFSET('Water Data'!$G$28,0,10*ROW('Water Data'!G63)))</f>
        <v/>
      </c>
      <c r="CD69" s="187" t="str">
        <f ca="1">+IF(OFFSET('Water Data'!$G$29,0,10*ROW('Water Data'!G63))="","",OFFSET('Water Data'!$G$29,0,10*ROW('Water Data'!G63)))</f>
        <v/>
      </c>
      <c r="CE69" s="187" t="str">
        <f ca="1">+IF(OFFSET('Water Data'!$H$27,0,10*ROW('Water Data'!H63))="","",OFFSET('Water Data'!$H$27,0,10*ROW('Water Data'!H63)))</f>
        <v/>
      </c>
      <c r="CF69" s="187" t="str">
        <f ca="1">+IF(OFFSET('Water Data'!$H$28,0,10*ROW('Water Data'!H63))="","",OFFSET('Water Data'!$H$28,0,10*ROW('Water Data'!H63)))</f>
        <v/>
      </c>
      <c r="CG69" s="187" t="str">
        <f ca="1">+IF(OFFSET('Water Data'!$H$29,0,10*ROW('Water Data'!H63))="","",OFFSET('Water Data'!$H$29,0,10*ROW('Water Data'!H63)))</f>
        <v/>
      </c>
      <c r="CH69" s="187" t="str">
        <f ca="1">+IF(OFFSET('Water Data'!$I$27,0,10*ROW('Water Data'!I63))="","",OFFSET('Water Data'!$I$27,0,10*ROW('Water Data'!I63)))</f>
        <v/>
      </c>
      <c r="CI69" s="187" t="str">
        <f ca="1">+IF(OFFSET('Water Data'!$I$28,0,10*ROW('Water Data'!I63))="","",OFFSET('Water Data'!$I$28,0,10*ROW('Water Data'!I63)))</f>
        <v/>
      </c>
      <c r="CJ69" s="187" t="str">
        <f ca="1">+IF(OFFSET('Water Data'!$I$29,0,10*ROW('Water Data'!I63))="","",OFFSET('Water Data'!$I$29,0,10*ROW('Water Data'!I63)))</f>
        <v/>
      </c>
      <c r="CK69" s="187" t="str">
        <f ca="1">+IF(OFFSET('Sanitation Data'!$D$28,0,10*ROW('Sanitation Data'!D63))="","",OFFSET('Sanitation Data'!$D$28,0,10*ROW('Sanitation Data'!D63)))</f>
        <v/>
      </c>
      <c r="CL69" s="187" t="str">
        <f ca="1">+IF(OFFSET('Sanitation Data'!$D$29,0,10*ROW('Sanitation Data'!D63))="","",OFFSET('Sanitation Data'!$D$29,0,10*ROW('Sanitation Data'!D63)))</f>
        <v/>
      </c>
      <c r="CM69" s="187" t="str">
        <f ca="1">+IF(OFFSET('Sanitation Data'!$D$30,0,10*ROW('Sanitation Data'!D63))="","",OFFSET('Sanitation Data'!$D$30,0,10*ROW('Sanitation Data'!D63)))</f>
        <v/>
      </c>
      <c r="CN69" s="187" t="str">
        <f ca="1">+IF(OFFSET('Sanitation Data'!$D$31,0,10*ROW('Sanitation Data'!D63))="","",OFFSET('Sanitation Data'!$D$31,0,10*ROW('Sanitation Data'!D63)))</f>
        <v/>
      </c>
      <c r="CO69" s="187" t="str">
        <f ca="1">+IF(OFFSET('Sanitation Data'!$D$32,0,10*ROW('Sanitation Data'!D63))="","",OFFSET('Sanitation Data'!$D$32,0,10*ROW('Sanitation Data'!D63)))</f>
        <v/>
      </c>
      <c r="CP69" s="187" t="str">
        <f ca="1">+IF(OFFSET('Sanitation Data'!$E$28,0,10*ROW('Sanitation Data'!E63))="","",OFFSET('Sanitation Data'!$E$28,0,10*ROW('Sanitation Data'!E63)))</f>
        <v/>
      </c>
      <c r="CQ69" s="187" t="str">
        <f ca="1">+IF(OFFSET('Sanitation Data'!$E$29,0,10*ROW('Sanitation Data'!E63))="","",OFFSET('Sanitation Data'!$E$29,0,10*ROW('Sanitation Data'!E63)))</f>
        <v/>
      </c>
      <c r="CR69" s="187" t="str">
        <f ca="1">+IF(OFFSET('Sanitation Data'!$E$30,0,10*ROW('Sanitation Data'!E63))="","",OFFSET('Sanitation Data'!$E$30,0,10*ROW('Sanitation Data'!E63)))</f>
        <v/>
      </c>
      <c r="CS69" s="187" t="str">
        <f ca="1">+IF(OFFSET('Sanitation Data'!$E$31,0,10*ROW('Sanitation Data'!E63))="","",OFFSET('Sanitation Data'!$E$31,0,10*ROW('Sanitation Data'!E63)))</f>
        <v/>
      </c>
      <c r="CT69" s="187" t="str">
        <f ca="1">+IF(OFFSET('Sanitation Data'!$E$32,0,10*ROW('Sanitation Data'!E63))="","",OFFSET('Sanitation Data'!$E$32,0,10*ROW('Sanitation Data'!E63)))</f>
        <v/>
      </c>
      <c r="CU69" s="187" t="str">
        <f ca="1">+IF(OFFSET('Sanitation Data'!$F$28,0,10*ROW('Sanitation Data'!F63))="","",OFFSET('Sanitation Data'!$F$28,0,10*ROW('Sanitation Data'!F63)))</f>
        <v/>
      </c>
      <c r="CV69" s="187" t="str">
        <f ca="1">+IF(OFFSET('Sanitation Data'!$F$29,0,10*ROW('Sanitation Data'!F63))="","",OFFSET('Sanitation Data'!$F$29,0,10*ROW('Sanitation Data'!F63)))</f>
        <v/>
      </c>
      <c r="CW69" s="187" t="str">
        <f ca="1">+IF(OFFSET('Sanitation Data'!$F$30,0,10*ROW('Sanitation Data'!F63))="","",OFFSET('Sanitation Data'!$F$30,0,10*ROW('Sanitation Data'!F63)))</f>
        <v/>
      </c>
      <c r="CX69" s="187" t="str">
        <f ca="1">+IF(OFFSET('Sanitation Data'!$F$31,0,10*ROW('Sanitation Data'!F63))="","",OFFSET('Sanitation Data'!$F$31,0,10*ROW('Sanitation Data'!F63)))</f>
        <v/>
      </c>
      <c r="CY69" s="187" t="str">
        <f ca="1">+IF(OFFSET('Sanitation Data'!$F$32,0,10*ROW('Sanitation Data'!F63))="","",OFFSET('Sanitation Data'!$F$32,0,10*ROW('Sanitation Data'!F63)))</f>
        <v/>
      </c>
      <c r="CZ69" s="187" t="str">
        <f ca="1">+IF(OFFSET('Sanitation Data'!$G$28,0,10*ROW('Sanitation Data'!G63))="","",OFFSET('Sanitation Data'!$G$28,0,10*ROW('Sanitation Data'!G63)))</f>
        <v/>
      </c>
      <c r="DA69" s="187" t="str">
        <f ca="1">+IF(OFFSET('Sanitation Data'!$G$29,0,10*ROW('Sanitation Data'!G63))="","",OFFSET('Sanitation Data'!$G$29,0,10*ROW('Sanitation Data'!G63)))</f>
        <v/>
      </c>
      <c r="DB69" s="187" t="str">
        <f ca="1">+IF(OFFSET('Sanitation Data'!$G$30,0,10*ROW('Sanitation Data'!G63))="","",OFFSET('Sanitation Data'!$G$30,0,10*ROW('Sanitation Data'!G63)))</f>
        <v/>
      </c>
      <c r="DC69" s="187" t="str">
        <f ca="1">+IF(OFFSET('Sanitation Data'!$G$31,0,10*ROW('Sanitation Data'!G63))="","",OFFSET('Sanitation Data'!$G$31,0,10*ROW('Sanitation Data'!G63)))</f>
        <v/>
      </c>
      <c r="DD69" s="187" t="str">
        <f ca="1">+IF(OFFSET('Sanitation Data'!$G$32,0,10*ROW('Sanitation Data'!G63))="","",OFFSET('Sanitation Data'!$G$32,0,10*ROW('Sanitation Data'!G63)))</f>
        <v/>
      </c>
      <c r="DE69" s="187" t="str">
        <f ca="1">+IF(OFFSET('Sanitation Data'!$H$28,0,10*ROW('Sanitation Data'!H63))="","",OFFSET('Sanitation Data'!$H$28,0,10*ROW('Sanitation Data'!H63)))</f>
        <v/>
      </c>
      <c r="DF69" s="187" t="str">
        <f ca="1">+IF(OFFSET('Sanitation Data'!$H$29,0,10*ROW('Sanitation Data'!H63))="","",OFFSET('Sanitation Data'!$H$29,0,10*ROW('Sanitation Data'!H63)))</f>
        <v/>
      </c>
      <c r="DG69" s="187" t="str">
        <f ca="1">+IF(OFFSET('Sanitation Data'!$H$30,0,10*ROW('Sanitation Data'!H63))="","",OFFSET('Sanitation Data'!$H$30,0,10*ROW('Sanitation Data'!H63)))</f>
        <v/>
      </c>
      <c r="DH69" s="187" t="str">
        <f ca="1">+IF(OFFSET('Sanitation Data'!$H$31,0,10*ROW('Sanitation Data'!H63))="","",OFFSET('Sanitation Data'!$H$31,0,10*ROW('Sanitation Data'!H63)))</f>
        <v/>
      </c>
      <c r="DI69" s="187" t="str">
        <f ca="1">+IF(OFFSET('Sanitation Data'!$H$32,0,10*ROW('Sanitation Data'!H63))="","",OFFSET('Sanitation Data'!$H$32,0,10*ROW('Sanitation Data'!H63)))</f>
        <v/>
      </c>
      <c r="DJ69" s="187" t="str">
        <f ca="1">+IF(OFFSET('Sanitation Data'!$I$28,0,10*ROW('Sanitation Data'!I63))="","",OFFSET('Sanitation Data'!$I$28,0,10*ROW('Sanitation Data'!I63)))</f>
        <v/>
      </c>
      <c r="DK69" s="187" t="str">
        <f ca="1">+IF(OFFSET('Sanitation Data'!$I$29,0,10*ROW('Sanitation Data'!I63))="","",OFFSET('Sanitation Data'!$I$29,0,10*ROW('Sanitation Data'!I63)))</f>
        <v/>
      </c>
      <c r="DL69" s="187" t="str">
        <f ca="1">+IF(OFFSET('Sanitation Data'!$I$30,0,10*ROW('Sanitation Data'!I63))="","",OFFSET('Sanitation Data'!$I$30,0,10*ROW('Sanitation Data'!I63)))</f>
        <v/>
      </c>
      <c r="DM69" s="187" t="str">
        <f ca="1">+IF(OFFSET('Sanitation Data'!$I$31,0,10*ROW('Sanitation Data'!I63))="","",OFFSET('Sanitation Data'!$I$31,0,10*ROW('Sanitation Data'!I63)))</f>
        <v/>
      </c>
      <c r="DN69" s="187" t="str">
        <f ca="1">+IF(OFFSET('Sanitation Data'!$I$32,0,10*ROW('Sanitation Data'!I63))="","",OFFSET('Sanitation Data'!$I$32,0,10*ROW('Sanitation Data'!I63)))</f>
        <v/>
      </c>
      <c r="DO69" s="187" t="str">
        <f ca="1">+IF(OFFSET('Hygiene Data'!$D$11,0,10*ROW('Hygiene Data'!D63))="","",OFFSET('Hygiene Data'!$D$11,0,10*ROW('Hygiene Data'!D63)))</f>
        <v/>
      </c>
      <c r="DP69" s="187" t="str">
        <f ca="1">+IF(OFFSET('Hygiene Data'!$D$12,0,10*ROW('Hygiene Data'!D63))="","",OFFSET('Hygiene Data'!$D$12,0,10*ROW('Hygiene Data'!D63)))</f>
        <v/>
      </c>
      <c r="DQ69" s="187" t="str">
        <f ca="1">+IF(OFFSET('Hygiene Data'!$D$13,0,10*ROW('Hygiene Data'!D63))="","",OFFSET('Hygiene Data'!$D$13,0,10*ROW('Hygiene Data'!D63)))</f>
        <v/>
      </c>
      <c r="DR69" s="187" t="str">
        <f ca="1">+IF(OFFSET('Hygiene Data'!$E$11,0,10*ROW('Hygiene Data'!E63))="","",OFFSET('Hygiene Data'!$E$11,0,10*ROW('Hygiene Data'!E63)))</f>
        <v/>
      </c>
      <c r="DS69" s="187" t="str">
        <f ca="1">+IF(OFFSET('Hygiene Data'!$E$12,0,10*ROW('Hygiene Data'!E63))="","",OFFSET('Hygiene Data'!$E$12,0,10*ROW('Hygiene Data'!E63)))</f>
        <v/>
      </c>
      <c r="DT69" s="187" t="str">
        <f ca="1">+IF(OFFSET('Hygiene Data'!$E$13,0,10*ROW('Hygiene Data'!E63))="","",OFFSET('Hygiene Data'!$E$13,0,10*ROW('Hygiene Data'!E63)))</f>
        <v/>
      </c>
      <c r="DU69" s="187" t="str">
        <f ca="1">+IF(OFFSET('Hygiene Data'!$F$11,0,10*ROW('Hygiene Data'!F63))="","",OFFSET('Hygiene Data'!$F$11,0,10*ROW('Hygiene Data'!F63)))</f>
        <v/>
      </c>
      <c r="DV69" s="187" t="str">
        <f ca="1">+IF(OFFSET('Hygiene Data'!$F$12,0,10*ROW('Hygiene Data'!F63))="","",OFFSET('Hygiene Data'!$F$12,0,10*ROW('Hygiene Data'!F63)))</f>
        <v/>
      </c>
      <c r="DW69" s="187" t="str">
        <f ca="1">+IF(OFFSET('Hygiene Data'!$F$13,0,10*ROW('Hygiene Data'!F63))="","",OFFSET('Hygiene Data'!$F$13,0,10*ROW('Hygiene Data'!F63)))</f>
        <v/>
      </c>
      <c r="DX69" s="187" t="str">
        <f ca="1">+IF(OFFSET('Hygiene Data'!$G$11,0,10*ROW('Hygiene Data'!G63))="","",OFFSET('Hygiene Data'!$G$11,0,10*ROW('Hygiene Data'!G63)))</f>
        <v/>
      </c>
      <c r="DY69" s="187" t="str">
        <f ca="1">+IF(OFFSET('Hygiene Data'!$G$12,0,10*ROW('Hygiene Data'!G63))="","",OFFSET('Hygiene Data'!$G$12,0,10*ROW('Hygiene Data'!G63)))</f>
        <v/>
      </c>
      <c r="DZ69" s="187" t="str">
        <f ca="1">+IF(OFFSET('Hygiene Data'!$G$13,0,10*ROW('Hygiene Data'!G63))="","",OFFSET('Hygiene Data'!$G$13,0,10*ROW('Hygiene Data'!G63)))</f>
        <v/>
      </c>
      <c r="EA69" s="187" t="str">
        <f ca="1">+IF(OFFSET('Hygiene Data'!$H$11,0,10*ROW('Hygiene Data'!H63))="","",OFFSET('Hygiene Data'!$H$11,0,10*ROW('Hygiene Data'!H63)))</f>
        <v/>
      </c>
      <c r="EB69" s="187" t="str">
        <f ca="1">+IF(OFFSET('Hygiene Data'!$H$12,0,10*ROW('Hygiene Data'!H63))="","",OFFSET('Hygiene Data'!$H$12,0,10*ROW('Hygiene Data'!H63)))</f>
        <v/>
      </c>
      <c r="EC69" s="187" t="str">
        <f ca="1">+IF(OFFSET('Hygiene Data'!$H$13,0,10*ROW('Hygiene Data'!H63))="","",OFFSET('Hygiene Data'!$H$13,0,10*ROW('Hygiene Data'!H63)))</f>
        <v/>
      </c>
      <c r="ED69" s="187" t="str">
        <f ca="1">+IF(OFFSET('Hygiene Data'!$I$11,0,10*ROW('Hygiene Data'!I63))="","",OFFSET('Hygiene Data'!$I$11,0,10*ROW('Hygiene Data'!I63)))</f>
        <v/>
      </c>
      <c r="EE69" s="187" t="str">
        <f ca="1">+IF(OFFSET('Hygiene Data'!$I$12,0,10*ROW('Hygiene Data'!I63))="","",OFFSET('Hygiene Data'!$I$12,0,10*ROW('Hygiene Data'!I63)))</f>
        <v/>
      </c>
      <c r="EF69" s="187" t="str">
        <f ca="1">+IF(OFFSET('Hygiene Data'!$I$13,0,10*ROW('Hygiene Data'!I63))="","",OFFSET('Hygiene Data'!$I$13,0,10*ROW('Hygiene Data'!I63)))</f>
        <v/>
      </c>
    </row>
    <row r="70" spans="1:136" x14ac:dyDescent="0.2">
      <c r="A70" s="270" t="str">
        <f ca="1">+IF(OFFSET('Water Data'!$B$2,0,10*ROW('Water Data'!E64))="","",OFFSET('Water Data'!$B$2,0,10*ROW('Water Data'!E64)))</f>
        <v/>
      </c>
      <c r="B70" s="270" t="str">
        <f ca="1">IF(OFFSET('Water Data'!$C$2,0,10*ROW('Water Data'!F64))="","",IF(OFFSET('Water Data'!$C$2,0,10*ROW('Water Data'!F64))="Census",Key!$I$111,IF(OFFSET('Water Data'!$C$2,0,10*ROW('Water Data'!F64))="Survey with microdata",Key!$I$113,IF(OFFSET('Water Data'!$C$2,0,10*ROW('Water Data'!F64))="Survey",Key!$I$110,IF(OFFSET('Water Data'!$C$2,0,10*ROW('Water Data'!F64))="Admin",Key!$I$114,IF(OFFSET('Water Data'!$C$2,0,10*ROW('Water Data'!F64))="Other",Key!$I$112,IF(OFFSET('Water Data'!$C$2,0,10*ROW('Water Data'!F64))="EMIS",Key!$I$109)))))))</f>
        <v/>
      </c>
      <c r="C70" s="297" t="str">
        <f t="shared" ca="1" si="0"/>
        <v/>
      </c>
      <c r="D70" s="298" t="e">
        <f ca="1">+IF(AND(ISTEXT(OFFSET('Water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298" t="e">
        <f ca="1">+IF(AND(ISTEXT(OFFSET('Water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298" t="e">
        <f ca="1">+IF(AND(ISTEXT(OFFSET('Water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298" t="e">
        <f ca="1">+IF(AND(ISTEXT(OFFSET('Water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298" t="e">
        <f ca="1">+IF(AND(ISTEXT(OFFSET('Water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298" t="e">
        <f ca="1">+IF(AND(ISTEXT(OFFSET('Water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298" t="e">
        <f ca="1">+IF(AND(ISTEXT(OFFSET('Water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298" t="e">
        <f ca="1">+IF(AND(ISTEXT(OFFSET('Water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298" t="e">
        <f ca="1">+IF(AND(ISTEXT(OFFSET('Water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298" t="e">
        <f ca="1">+IF(AND(ISTEXT(OFFSET('Water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298" t="e">
        <f ca="1">+IF(AND(ISTEXT(OFFSET('Water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298" t="e">
        <f ca="1">+IF(AND(ISTEXT(OFFSET('Water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298" t="e">
        <f ca="1">+IF(AND(ISTEXT(OFFSET('Water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298" t="e">
        <f ca="1">+IF(AND(ISTEXT(OFFSET('Water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298" t="e">
        <f ca="1">+IF(AND(ISTEXT(OFFSET('Water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298" t="e">
        <f ca="1">+IF(AND(ISTEXT(OFFSET('Water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298" t="e">
        <f ca="1">+IF(AND(ISTEXT(OFFSET('Water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298" t="e">
        <f ca="1">+IF(AND(ISTEXT(OFFSET('Water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299" t="e">
        <f ca="1">+IF(AND(ISTEXT(OFFSET('Sanitation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299" t="e">
        <f ca="1">+IF(AND(ISTEXT(OFFSET('Sanitation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299" t="e">
        <f ca="1">+IF(AND(ISTEXT(OFFSET('Sanitation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299" t="e">
        <f ca="1">+IF(AND(ISTEXT(OFFSET('Sanitation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299" t="e">
        <f ca="1">+IF(AND(ISTEXT(OFFSET('Sanitation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299" t="e">
        <f ca="1">+IF(AND(ISTEXT(OFFSET('Sanitation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299" t="e">
        <f ca="1">+IF(AND(ISTEXT(OFFSET('Sanitation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299" t="e">
        <f ca="1">+IF(AND(ISTEXT(OFFSET('Sanitation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299" t="e">
        <f ca="1">+IF(AND(ISTEXT(OFFSET('Sanitation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299" t="e">
        <f ca="1">+IF(AND(ISTEXT(OFFSET('Sanitation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299" t="e">
        <f ca="1">+IF(AND(ISTEXT(OFFSET('Sanitation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299" t="e">
        <f ca="1">+IF(AND(ISTEXT(OFFSET('Sanitation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299" t="e">
        <f ca="1">+IF(AND(ISTEXT(OFFSET('Sanitation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299" t="e">
        <f ca="1">+IF(AND(ISTEXT(OFFSET('Sanitation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299" t="e">
        <f ca="1">+IF(AND(ISTEXT(OFFSET('Sanitation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299" t="e">
        <f ca="1">+IF(AND(ISTEXT(OFFSET('Sanitation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299" t="e">
        <f ca="1">+IF(AND(ISTEXT(OFFSET('Sanitation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299" t="e">
        <f ca="1">+IF(AND(ISTEXT(OFFSET('Sanitation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299" t="e">
        <f ca="1">+IF(AND(ISTEXT(OFFSET('Sanitation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299" t="e">
        <f ca="1">+IF(AND(ISTEXT(OFFSET('Sanitation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299" t="e">
        <f ca="1">+IF(AND(ISTEXT(OFFSET('Sanitation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299" t="e">
        <f ca="1">+IF(AND(ISTEXT(OFFSET('Sanitation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299" t="e">
        <f ca="1">+IF(AND(ISTEXT(OFFSET('Sanitation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299" t="e">
        <f ca="1">+IF(AND(ISTEXT(OFFSET('Sanitation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299" t="e">
        <f ca="1">+IF(AND(ISTEXT(OFFSET('Sanitation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299" t="e">
        <f ca="1">+IF(AND(ISTEXT(OFFSET('Sanitation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299" t="e">
        <f ca="1">+IF(AND(ISTEXT(OFFSET('Sanitation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299" t="e">
        <f ca="1">+IF(AND(ISTEXT(OFFSET('Sanitation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299" t="e">
        <f ca="1">+IF(AND(ISTEXT(OFFSET('Sanitation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299" t="e">
        <f ca="1">+IF(AND(ISTEXT(OFFSET('Sanitation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300" t="e">
        <f ca="1">+IF(AND(ISTEXT(OFFSET('Hygiene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368" t="e">
        <f ca="1">+IF(AND(ISTEXT(OFFSET('Hygiene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300" t="e">
        <f ca="1">+IF(AND(ISTEXT(OFFSET('Hygiene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300" t="e">
        <f ca="1">+IF(AND(ISTEXT(OFFSET('Hygiene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300" t="e">
        <f ca="1">+IF(AND(ISTEXT(OFFSET('Hygiene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300" t="e">
        <f ca="1">+IF(AND(ISTEXT(OFFSET('Hygiene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300" t="e">
        <f ca="1">+IF(AND(ISTEXT(OFFSET('Hygiene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300" t="e">
        <f ca="1">+IF(AND(ISTEXT(OFFSET('Hygiene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300" t="e">
        <f ca="1">+IF(AND(ISTEXT(OFFSET('Hygiene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300" t="e">
        <f ca="1">+IF(AND(ISTEXT(OFFSET('Hygiene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300" t="e">
        <f ca="1">+IF(AND(ISTEXT(OFFSET('Hygiene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300" t="e">
        <f ca="1">+IF(AND(ISTEXT(OFFSET('Hygiene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300" t="e">
        <f ca="1">+IF(AND(ISTEXT(OFFSET('Hygiene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300" t="e">
        <f ca="1">+IF(AND(ISTEXT(OFFSET('Hygiene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300" t="e">
        <f ca="1">+IF(AND(ISTEXT(OFFSET('Hygiene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300" t="e">
        <f ca="1">+IF(AND(ISTEXT(OFFSET('Hygiene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300" t="e">
        <f ca="1">+IF(AND(ISTEXT(OFFSET('Hygiene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300" t="e">
        <f ca="1">+IF(AND(ISTEXT(OFFSET('Hygiene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S70" s="187" t="str">
        <f ca="1">+IF(OFFSET('Water Data'!$D$27,0,10*ROW('Water Data'!D64))="","",OFFSET('Water Data'!$D$27,0,10*ROW('Water Data'!D64)))</f>
        <v/>
      </c>
      <c r="BT70" s="187" t="str">
        <f ca="1">+IF(OFFSET('Water Data'!$D$28,0,10*ROW('Water Data'!D64))="","",OFFSET('Water Data'!$D$28,0,10*ROW('Water Data'!D64)))</f>
        <v/>
      </c>
      <c r="BU70" s="187" t="str">
        <f ca="1">+IF(OFFSET('Water Data'!$D$29,0,10*ROW('Water Data'!D64))="","",OFFSET('Water Data'!$D$29,0,10*ROW('Water Data'!D64)))</f>
        <v/>
      </c>
      <c r="BV70" s="187" t="str">
        <f ca="1">+IF(OFFSET('Water Data'!$E$27,0,10*ROW('Water Data'!E64))="","",OFFSET('Water Data'!$E$27,0,10*ROW('Water Data'!E64)))</f>
        <v/>
      </c>
      <c r="BW70" s="187" t="str">
        <f ca="1">+IF(OFFSET('Water Data'!$E$28,0,10*ROW('Water Data'!E64))="","",OFFSET('Water Data'!$E$28,0,10*ROW('Water Data'!E64)))</f>
        <v/>
      </c>
      <c r="BX70" s="187" t="str">
        <f ca="1">+IF(OFFSET('Water Data'!$E$29,0,10*ROW('Water Data'!E64))="","",OFFSET('Water Data'!$E$29,0,10*ROW('Water Data'!E64)))</f>
        <v/>
      </c>
      <c r="BY70" s="187" t="str">
        <f ca="1">+IF(OFFSET('Water Data'!$F$27,0,10*ROW('Water Data'!F64))="","",OFFSET('Water Data'!$F$27,0,10*ROW('Water Data'!F64)))</f>
        <v/>
      </c>
      <c r="BZ70" s="187" t="str">
        <f ca="1">+IF(OFFSET('Water Data'!$F$28,0,10*ROW('Water Data'!F64))="","",OFFSET('Water Data'!$F$28,0,10*ROW('Water Data'!F64)))</f>
        <v/>
      </c>
      <c r="CA70" s="187" t="str">
        <f ca="1">+IF(OFFSET('Water Data'!$F$29,0,10*ROW('Water Data'!F64))="","",OFFSET('Water Data'!$F$29,0,10*ROW('Water Data'!F64)))</f>
        <v/>
      </c>
      <c r="CB70" s="187" t="str">
        <f ca="1">+IF(OFFSET('Water Data'!$G$27,0,10*ROW('Water Data'!G64))="","",OFFSET('Water Data'!$G$27,0,10*ROW('Water Data'!G64)))</f>
        <v/>
      </c>
      <c r="CC70" s="187" t="str">
        <f ca="1">+IF(OFFSET('Water Data'!$G$28,0,10*ROW('Water Data'!G64))="","",OFFSET('Water Data'!$G$28,0,10*ROW('Water Data'!G64)))</f>
        <v/>
      </c>
      <c r="CD70" s="187" t="str">
        <f ca="1">+IF(OFFSET('Water Data'!$G$29,0,10*ROW('Water Data'!G64))="","",OFFSET('Water Data'!$G$29,0,10*ROW('Water Data'!G64)))</f>
        <v/>
      </c>
      <c r="CE70" s="187" t="str">
        <f ca="1">+IF(OFFSET('Water Data'!$H$27,0,10*ROW('Water Data'!H64))="","",OFFSET('Water Data'!$H$27,0,10*ROW('Water Data'!H64)))</f>
        <v/>
      </c>
      <c r="CF70" s="187" t="str">
        <f ca="1">+IF(OFFSET('Water Data'!$H$28,0,10*ROW('Water Data'!H64))="","",OFFSET('Water Data'!$H$28,0,10*ROW('Water Data'!H64)))</f>
        <v/>
      </c>
      <c r="CG70" s="187" t="str">
        <f ca="1">+IF(OFFSET('Water Data'!$H$29,0,10*ROW('Water Data'!H64))="","",OFFSET('Water Data'!$H$29,0,10*ROW('Water Data'!H64)))</f>
        <v/>
      </c>
      <c r="CH70" s="187" t="str">
        <f ca="1">+IF(OFFSET('Water Data'!$I$27,0,10*ROW('Water Data'!I64))="","",OFFSET('Water Data'!$I$27,0,10*ROW('Water Data'!I64)))</f>
        <v/>
      </c>
      <c r="CI70" s="187" t="str">
        <f ca="1">+IF(OFFSET('Water Data'!$I$28,0,10*ROW('Water Data'!I64))="","",OFFSET('Water Data'!$I$28,0,10*ROW('Water Data'!I64)))</f>
        <v/>
      </c>
      <c r="CJ70" s="187" t="str">
        <f ca="1">+IF(OFFSET('Water Data'!$I$29,0,10*ROW('Water Data'!I64))="","",OFFSET('Water Data'!$I$29,0,10*ROW('Water Data'!I64)))</f>
        <v/>
      </c>
      <c r="CK70" s="187" t="str">
        <f ca="1">+IF(OFFSET('Sanitation Data'!$D$28,0,10*ROW('Sanitation Data'!D64))="","",OFFSET('Sanitation Data'!$D$28,0,10*ROW('Sanitation Data'!D64)))</f>
        <v/>
      </c>
      <c r="CL70" s="187" t="str">
        <f ca="1">+IF(OFFSET('Sanitation Data'!$D$29,0,10*ROW('Sanitation Data'!D64))="","",OFFSET('Sanitation Data'!$D$29,0,10*ROW('Sanitation Data'!D64)))</f>
        <v/>
      </c>
      <c r="CM70" s="187" t="str">
        <f ca="1">+IF(OFFSET('Sanitation Data'!$D$30,0,10*ROW('Sanitation Data'!D64))="","",OFFSET('Sanitation Data'!$D$30,0,10*ROW('Sanitation Data'!D64)))</f>
        <v/>
      </c>
      <c r="CN70" s="187" t="str">
        <f ca="1">+IF(OFFSET('Sanitation Data'!$D$31,0,10*ROW('Sanitation Data'!D64))="","",OFFSET('Sanitation Data'!$D$31,0,10*ROW('Sanitation Data'!D64)))</f>
        <v/>
      </c>
      <c r="CO70" s="187" t="str">
        <f ca="1">+IF(OFFSET('Sanitation Data'!$D$32,0,10*ROW('Sanitation Data'!D64))="","",OFFSET('Sanitation Data'!$D$32,0,10*ROW('Sanitation Data'!D64)))</f>
        <v/>
      </c>
      <c r="CP70" s="187" t="str">
        <f ca="1">+IF(OFFSET('Sanitation Data'!$E$28,0,10*ROW('Sanitation Data'!E64))="","",OFFSET('Sanitation Data'!$E$28,0,10*ROW('Sanitation Data'!E64)))</f>
        <v/>
      </c>
      <c r="CQ70" s="187" t="str">
        <f ca="1">+IF(OFFSET('Sanitation Data'!$E$29,0,10*ROW('Sanitation Data'!E64))="","",OFFSET('Sanitation Data'!$E$29,0,10*ROW('Sanitation Data'!E64)))</f>
        <v/>
      </c>
      <c r="CR70" s="187" t="str">
        <f ca="1">+IF(OFFSET('Sanitation Data'!$E$30,0,10*ROW('Sanitation Data'!E64))="","",OFFSET('Sanitation Data'!$E$30,0,10*ROW('Sanitation Data'!E64)))</f>
        <v/>
      </c>
      <c r="CS70" s="187" t="str">
        <f ca="1">+IF(OFFSET('Sanitation Data'!$E$31,0,10*ROW('Sanitation Data'!E64))="","",OFFSET('Sanitation Data'!$E$31,0,10*ROW('Sanitation Data'!E64)))</f>
        <v/>
      </c>
      <c r="CT70" s="187" t="str">
        <f ca="1">+IF(OFFSET('Sanitation Data'!$E$32,0,10*ROW('Sanitation Data'!E64))="","",OFFSET('Sanitation Data'!$E$32,0,10*ROW('Sanitation Data'!E64)))</f>
        <v/>
      </c>
      <c r="CU70" s="187" t="str">
        <f ca="1">+IF(OFFSET('Sanitation Data'!$F$28,0,10*ROW('Sanitation Data'!F64))="","",OFFSET('Sanitation Data'!$F$28,0,10*ROW('Sanitation Data'!F64)))</f>
        <v/>
      </c>
      <c r="CV70" s="187" t="str">
        <f ca="1">+IF(OFFSET('Sanitation Data'!$F$29,0,10*ROW('Sanitation Data'!F64))="","",OFFSET('Sanitation Data'!$F$29,0,10*ROW('Sanitation Data'!F64)))</f>
        <v/>
      </c>
      <c r="CW70" s="187" t="str">
        <f ca="1">+IF(OFFSET('Sanitation Data'!$F$30,0,10*ROW('Sanitation Data'!F64))="","",OFFSET('Sanitation Data'!$F$30,0,10*ROW('Sanitation Data'!F64)))</f>
        <v/>
      </c>
      <c r="CX70" s="187" t="str">
        <f ca="1">+IF(OFFSET('Sanitation Data'!$F$31,0,10*ROW('Sanitation Data'!F64))="","",OFFSET('Sanitation Data'!$F$31,0,10*ROW('Sanitation Data'!F64)))</f>
        <v/>
      </c>
      <c r="CY70" s="187" t="str">
        <f ca="1">+IF(OFFSET('Sanitation Data'!$F$32,0,10*ROW('Sanitation Data'!F64))="","",OFFSET('Sanitation Data'!$F$32,0,10*ROW('Sanitation Data'!F64)))</f>
        <v/>
      </c>
      <c r="CZ70" s="187" t="str">
        <f ca="1">+IF(OFFSET('Sanitation Data'!$G$28,0,10*ROW('Sanitation Data'!G64))="","",OFFSET('Sanitation Data'!$G$28,0,10*ROW('Sanitation Data'!G64)))</f>
        <v/>
      </c>
      <c r="DA70" s="187" t="str">
        <f ca="1">+IF(OFFSET('Sanitation Data'!$G$29,0,10*ROW('Sanitation Data'!G64))="","",OFFSET('Sanitation Data'!$G$29,0,10*ROW('Sanitation Data'!G64)))</f>
        <v/>
      </c>
      <c r="DB70" s="187" t="str">
        <f ca="1">+IF(OFFSET('Sanitation Data'!$G$30,0,10*ROW('Sanitation Data'!G64))="","",OFFSET('Sanitation Data'!$G$30,0,10*ROW('Sanitation Data'!G64)))</f>
        <v/>
      </c>
      <c r="DC70" s="187" t="str">
        <f ca="1">+IF(OFFSET('Sanitation Data'!$G$31,0,10*ROW('Sanitation Data'!G64))="","",OFFSET('Sanitation Data'!$G$31,0,10*ROW('Sanitation Data'!G64)))</f>
        <v/>
      </c>
      <c r="DD70" s="187" t="str">
        <f ca="1">+IF(OFFSET('Sanitation Data'!$G$32,0,10*ROW('Sanitation Data'!G64))="","",OFFSET('Sanitation Data'!$G$32,0,10*ROW('Sanitation Data'!G64)))</f>
        <v/>
      </c>
      <c r="DE70" s="187" t="str">
        <f ca="1">+IF(OFFSET('Sanitation Data'!$H$28,0,10*ROW('Sanitation Data'!H64))="","",OFFSET('Sanitation Data'!$H$28,0,10*ROW('Sanitation Data'!H64)))</f>
        <v/>
      </c>
      <c r="DF70" s="187" t="str">
        <f ca="1">+IF(OFFSET('Sanitation Data'!$H$29,0,10*ROW('Sanitation Data'!H64))="","",OFFSET('Sanitation Data'!$H$29,0,10*ROW('Sanitation Data'!H64)))</f>
        <v/>
      </c>
      <c r="DG70" s="187" t="str">
        <f ca="1">+IF(OFFSET('Sanitation Data'!$H$30,0,10*ROW('Sanitation Data'!H64))="","",OFFSET('Sanitation Data'!$H$30,0,10*ROW('Sanitation Data'!H64)))</f>
        <v/>
      </c>
      <c r="DH70" s="187" t="str">
        <f ca="1">+IF(OFFSET('Sanitation Data'!$H$31,0,10*ROW('Sanitation Data'!H64))="","",OFFSET('Sanitation Data'!$H$31,0,10*ROW('Sanitation Data'!H64)))</f>
        <v/>
      </c>
      <c r="DI70" s="187" t="str">
        <f ca="1">+IF(OFFSET('Sanitation Data'!$H$32,0,10*ROW('Sanitation Data'!H64))="","",OFFSET('Sanitation Data'!$H$32,0,10*ROW('Sanitation Data'!H64)))</f>
        <v/>
      </c>
      <c r="DJ70" s="187" t="str">
        <f ca="1">+IF(OFFSET('Sanitation Data'!$I$28,0,10*ROW('Sanitation Data'!I64))="","",OFFSET('Sanitation Data'!$I$28,0,10*ROW('Sanitation Data'!I64)))</f>
        <v/>
      </c>
      <c r="DK70" s="187" t="str">
        <f ca="1">+IF(OFFSET('Sanitation Data'!$I$29,0,10*ROW('Sanitation Data'!I64))="","",OFFSET('Sanitation Data'!$I$29,0,10*ROW('Sanitation Data'!I64)))</f>
        <v/>
      </c>
      <c r="DL70" s="187" t="str">
        <f ca="1">+IF(OFFSET('Sanitation Data'!$I$30,0,10*ROW('Sanitation Data'!I64))="","",OFFSET('Sanitation Data'!$I$30,0,10*ROW('Sanitation Data'!I64)))</f>
        <v/>
      </c>
      <c r="DM70" s="187" t="str">
        <f ca="1">+IF(OFFSET('Sanitation Data'!$I$31,0,10*ROW('Sanitation Data'!I64))="","",OFFSET('Sanitation Data'!$I$31,0,10*ROW('Sanitation Data'!I64)))</f>
        <v/>
      </c>
      <c r="DN70" s="187" t="str">
        <f ca="1">+IF(OFFSET('Sanitation Data'!$I$32,0,10*ROW('Sanitation Data'!I64))="","",OFFSET('Sanitation Data'!$I$32,0,10*ROW('Sanitation Data'!I64)))</f>
        <v/>
      </c>
      <c r="DO70" s="187" t="str">
        <f ca="1">+IF(OFFSET('Hygiene Data'!$D$11,0,10*ROW('Hygiene Data'!D64))="","",OFFSET('Hygiene Data'!$D$11,0,10*ROW('Hygiene Data'!D64)))</f>
        <v/>
      </c>
      <c r="DP70" s="187" t="str">
        <f ca="1">+IF(OFFSET('Hygiene Data'!$D$12,0,10*ROW('Hygiene Data'!D64))="","",OFFSET('Hygiene Data'!$D$12,0,10*ROW('Hygiene Data'!D64)))</f>
        <v/>
      </c>
      <c r="DQ70" s="187" t="str">
        <f ca="1">+IF(OFFSET('Hygiene Data'!$D$13,0,10*ROW('Hygiene Data'!D64))="","",OFFSET('Hygiene Data'!$D$13,0,10*ROW('Hygiene Data'!D64)))</f>
        <v/>
      </c>
      <c r="DR70" s="187" t="str">
        <f ca="1">+IF(OFFSET('Hygiene Data'!$E$11,0,10*ROW('Hygiene Data'!E64))="","",OFFSET('Hygiene Data'!$E$11,0,10*ROW('Hygiene Data'!E64)))</f>
        <v/>
      </c>
      <c r="DS70" s="187" t="str">
        <f ca="1">+IF(OFFSET('Hygiene Data'!$E$12,0,10*ROW('Hygiene Data'!E64))="","",OFFSET('Hygiene Data'!$E$12,0,10*ROW('Hygiene Data'!E64)))</f>
        <v/>
      </c>
      <c r="DT70" s="187" t="str">
        <f ca="1">+IF(OFFSET('Hygiene Data'!$E$13,0,10*ROW('Hygiene Data'!E64))="","",OFFSET('Hygiene Data'!$E$13,0,10*ROW('Hygiene Data'!E64)))</f>
        <v/>
      </c>
      <c r="DU70" s="187" t="str">
        <f ca="1">+IF(OFFSET('Hygiene Data'!$F$11,0,10*ROW('Hygiene Data'!F64))="","",OFFSET('Hygiene Data'!$F$11,0,10*ROW('Hygiene Data'!F64)))</f>
        <v/>
      </c>
      <c r="DV70" s="187" t="str">
        <f ca="1">+IF(OFFSET('Hygiene Data'!$F$12,0,10*ROW('Hygiene Data'!F64))="","",OFFSET('Hygiene Data'!$F$12,0,10*ROW('Hygiene Data'!F64)))</f>
        <v/>
      </c>
      <c r="DW70" s="187" t="str">
        <f ca="1">+IF(OFFSET('Hygiene Data'!$F$13,0,10*ROW('Hygiene Data'!F64))="","",OFFSET('Hygiene Data'!$F$13,0,10*ROW('Hygiene Data'!F64)))</f>
        <v/>
      </c>
      <c r="DX70" s="187" t="str">
        <f ca="1">+IF(OFFSET('Hygiene Data'!$G$11,0,10*ROW('Hygiene Data'!G64))="","",OFFSET('Hygiene Data'!$G$11,0,10*ROW('Hygiene Data'!G64)))</f>
        <v/>
      </c>
      <c r="DY70" s="187" t="str">
        <f ca="1">+IF(OFFSET('Hygiene Data'!$G$12,0,10*ROW('Hygiene Data'!G64))="","",OFFSET('Hygiene Data'!$G$12,0,10*ROW('Hygiene Data'!G64)))</f>
        <v/>
      </c>
      <c r="DZ70" s="187" t="str">
        <f ca="1">+IF(OFFSET('Hygiene Data'!$G$13,0,10*ROW('Hygiene Data'!G64))="","",OFFSET('Hygiene Data'!$G$13,0,10*ROW('Hygiene Data'!G64)))</f>
        <v/>
      </c>
      <c r="EA70" s="187" t="str">
        <f ca="1">+IF(OFFSET('Hygiene Data'!$H$11,0,10*ROW('Hygiene Data'!H64))="","",OFFSET('Hygiene Data'!$H$11,0,10*ROW('Hygiene Data'!H64)))</f>
        <v/>
      </c>
      <c r="EB70" s="187" t="str">
        <f ca="1">+IF(OFFSET('Hygiene Data'!$H$12,0,10*ROW('Hygiene Data'!H64))="","",OFFSET('Hygiene Data'!$H$12,0,10*ROW('Hygiene Data'!H64)))</f>
        <v/>
      </c>
      <c r="EC70" s="187" t="str">
        <f ca="1">+IF(OFFSET('Hygiene Data'!$H$13,0,10*ROW('Hygiene Data'!H64))="","",OFFSET('Hygiene Data'!$H$13,0,10*ROW('Hygiene Data'!H64)))</f>
        <v/>
      </c>
      <c r="ED70" s="187" t="str">
        <f ca="1">+IF(OFFSET('Hygiene Data'!$I$11,0,10*ROW('Hygiene Data'!I64))="","",OFFSET('Hygiene Data'!$I$11,0,10*ROW('Hygiene Data'!I64)))</f>
        <v/>
      </c>
      <c r="EE70" s="187" t="str">
        <f ca="1">+IF(OFFSET('Hygiene Data'!$I$12,0,10*ROW('Hygiene Data'!I64))="","",OFFSET('Hygiene Data'!$I$12,0,10*ROW('Hygiene Data'!I64)))</f>
        <v/>
      </c>
      <c r="EF70" s="187" t="str">
        <f ca="1">+IF(OFFSET('Hygiene Data'!$I$13,0,10*ROW('Hygiene Data'!I64))="","",OFFSET('Hygiene Data'!$I$13,0,10*ROW('Hygiene Data'!I64)))</f>
        <v/>
      </c>
    </row>
    <row r="71" spans="1:136" x14ac:dyDescent="0.2">
      <c r="A71" s="270" t="str">
        <f ca="1">+IF(OFFSET('Water Data'!$B$2,0,10*ROW('Water Data'!E65))="","",OFFSET('Water Data'!$B$2,0,10*ROW('Water Data'!E65)))</f>
        <v/>
      </c>
      <c r="B71" s="270" t="str">
        <f ca="1">IF(OFFSET('Water Data'!$C$2,0,10*ROW('Water Data'!F65))="","",IF(OFFSET('Water Data'!$C$2,0,10*ROW('Water Data'!F65))="Census",Key!$I$111,IF(OFFSET('Water Data'!$C$2,0,10*ROW('Water Data'!F65))="Survey with microdata",Key!$I$113,IF(OFFSET('Water Data'!$C$2,0,10*ROW('Water Data'!F65))="Survey",Key!$I$110,IF(OFFSET('Water Data'!$C$2,0,10*ROW('Water Data'!F65))="Admin",Key!$I$114,IF(OFFSET('Water Data'!$C$2,0,10*ROW('Water Data'!F65))="Other",Key!$I$112,IF(OFFSET('Water Data'!$C$2,0,10*ROW('Water Data'!F65))="EMIS",Key!$I$109)))))))</f>
        <v/>
      </c>
      <c r="C71" s="297" t="str">
        <f t="shared" ref="C71:C134" ca="1" si="1">+IF(ISNUMBER(VALUE(MID(A71,5,4))), VALUE(MID(A71, 5,4)),"")</f>
        <v/>
      </c>
      <c r="D71" s="298" t="e">
        <f ca="1">+IF(AND(ISTEXT(OFFSET('Water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298" t="e">
        <f ca="1">+IF(AND(ISTEXT(OFFSET('Water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298" t="e">
        <f ca="1">+IF(AND(ISTEXT(OFFSET('Water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298" t="e">
        <f ca="1">+IF(AND(ISTEXT(OFFSET('Water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298" t="e">
        <f ca="1">+IF(AND(ISTEXT(OFFSET('Water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298" t="e">
        <f ca="1">+IF(AND(ISTEXT(OFFSET('Water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298" t="e">
        <f ca="1">+IF(AND(ISTEXT(OFFSET('Water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298" t="e">
        <f ca="1">+IF(AND(ISTEXT(OFFSET('Water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298" t="e">
        <f ca="1">+IF(AND(ISTEXT(OFFSET('Water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298" t="e">
        <f ca="1">+IF(AND(ISTEXT(OFFSET('Water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298" t="e">
        <f ca="1">+IF(AND(ISTEXT(OFFSET('Water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298" t="e">
        <f ca="1">+IF(AND(ISTEXT(OFFSET('Water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298" t="e">
        <f ca="1">+IF(AND(ISTEXT(OFFSET('Water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298" t="e">
        <f ca="1">+IF(AND(ISTEXT(OFFSET('Water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298" t="e">
        <f ca="1">+IF(AND(ISTEXT(OFFSET('Water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298" t="e">
        <f ca="1">+IF(AND(ISTEXT(OFFSET('Water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298" t="e">
        <f ca="1">+IF(AND(ISTEXT(OFFSET('Water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298" t="e">
        <f ca="1">+IF(AND(ISTEXT(OFFSET('Water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299" t="e">
        <f ca="1">+IF(AND(ISTEXT(OFFSET('Sanitation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299" t="e">
        <f ca="1">+IF(AND(ISTEXT(OFFSET('Sanitation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299" t="e">
        <f ca="1">+IF(AND(ISTEXT(OFFSET('Sanitation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299" t="e">
        <f ca="1">+IF(AND(ISTEXT(OFFSET('Sanitation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299" t="e">
        <f ca="1">+IF(AND(ISTEXT(OFFSET('Sanitation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299" t="e">
        <f ca="1">+IF(AND(ISTEXT(OFFSET('Sanitation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299" t="e">
        <f ca="1">+IF(AND(ISTEXT(OFFSET('Sanitation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299" t="e">
        <f ca="1">+IF(AND(ISTEXT(OFFSET('Sanitation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299" t="e">
        <f ca="1">+IF(AND(ISTEXT(OFFSET('Sanitation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299" t="e">
        <f ca="1">+IF(AND(ISTEXT(OFFSET('Sanitation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299" t="e">
        <f ca="1">+IF(AND(ISTEXT(OFFSET('Sanitation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299" t="e">
        <f ca="1">+IF(AND(ISTEXT(OFFSET('Sanitation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299" t="e">
        <f ca="1">+IF(AND(ISTEXT(OFFSET('Sanitation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299" t="e">
        <f ca="1">+IF(AND(ISTEXT(OFFSET('Sanitation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299" t="e">
        <f ca="1">+IF(AND(ISTEXT(OFFSET('Sanitation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299" t="e">
        <f ca="1">+IF(AND(ISTEXT(OFFSET('Sanitation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299" t="e">
        <f ca="1">+IF(AND(ISTEXT(OFFSET('Sanitation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299" t="e">
        <f ca="1">+IF(AND(ISTEXT(OFFSET('Sanitation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299" t="e">
        <f ca="1">+IF(AND(ISTEXT(OFFSET('Sanitation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299" t="e">
        <f ca="1">+IF(AND(ISTEXT(OFFSET('Sanitation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299" t="e">
        <f ca="1">+IF(AND(ISTEXT(OFFSET('Sanitation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299" t="e">
        <f ca="1">+IF(AND(ISTEXT(OFFSET('Sanitation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299" t="e">
        <f ca="1">+IF(AND(ISTEXT(OFFSET('Sanitation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299" t="e">
        <f ca="1">+IF(AND(ISTEXT(OFFSET('Sanitation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299" t="e">
        <f ca="1">+IF(AND(ISTEXT(OFFSET('Sanitation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299" t="e">
        <f ca="1">+IF(AND(ISTEXT(OFFSET('Sanitation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299" t="e">
        <f ca="1">+IF(AND(ISTEXT(OFFSET('Sanitation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299" t="e">
        <f ca="1">+IF(AND(ISTEXT(OFFSET('Sanitation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299" t="e">
        <f ca="1">+IF(AND(ISTEXT(OFFSET('Sanitation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299" t="e">
        <f ca="1">+IF(AND(ISTEXT(OFFSET('Sanitation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300" t="e">
        <f ca="1">+IF(AND(ISTEXT(OFFSET('Hygiene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368" t="e">
        <f ca="1">+IF(AND(ISTEXT(OFFSET('Hygiene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300" t="e">
        <f ca="1">+IF(AND(ISTEXT(OFFSET('Hygiene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300" t="e">
        <f ca="1">+IF(AND(ISTEXT(OFFSET('Hygiene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300" t="e">
        <f ca="1">+IF(AND(ISTEXT(OFFSET('Hygiene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300" t="e">
        <f ca="1">+IF(AND(ISTEXT(OFFSET('Hygiene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300" t="e">
        <f ca="1">+IF(AND(ISTEXT(OFFSET('Hygiene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300" t="e">
        <f ca="1">+IF(AND(ISTEXT(OFFSET('Hygiene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300" t="e">
        <f ca="1">+IF(AND(ISTEXT(OFFSET('Hygiene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300" t="e">
        <f ca="1">+IF(AND(ISTEXT(OFFSET('Hygiene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300" t="e">
        <f ca="1">+IF(AND(ISTEXT(OFFSET('Hygiene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300" t="e">
        <f ca="1">+IF(AND(ISTEXT(OFFSET('Hygiene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300" t="e">
        <f ca="1">+IF(AND(ISTEXT(OFFSET('Hygiene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300" t="e">
        <f ca="1">+IF(AND(ISTEXT(OFFSET('Hygiene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300" t="e">
        <f ca="1">+IF(AND(ISTEXT(OFFSET('Hygiene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300" t="e">
        <f ca="1">+IF(AND(ISTEXT(OFFSET('Hygiene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300" t="e">
        <f ca="1">+IF(AND(ISTEXT(OFFSET('Hygiene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300" t="e">
        <f ca="1">+IF(AND(ISTEXT(OFFSET('Hygiene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S71" s="187" t="str">
        <f ca="1">+IF(OFFSET('Water Data'!$D$27,0,10*ROW('Water Data'!D65))="","",OFFSET('Water Data'!$D$27,0,10*ROW('Water Data'!D65)))</f>
        <v/>
      </c>
      <c r="BT71" s="187" t="str">
        <f ca="1">+IF(OFFSET('Water Data'!$D$28,0,10*ROW('Water Data'!D65))="","",OFFSET('Water Data'!$D$28,0,10*ROW('Water Data'!D65)))</f>
        <v/>
      </c>
      <c r="BU71" s="187" t="str">
        <f ca="1">+IF(OFFSET('Water Data'!$D$29,0,10*ROW('Water Data'!D65))="","",OFFSET('Water Data'!$D$29,0,10*ROW('Water Data'!D65)))</f>
        <v/>
      </c>
      <c r="BV71" s="187" t="str">
        <f ca="1">+IF(OFFSET('Water Data'!$E$27,0,10*ROW('Water Data'!E65))="","",OFFSET('Water Data'!$E$27,0,10*ROW('Water Data'!E65)))</f>
        <v/>
      </c>
      <c r="BW71" s="187" t="str">
        <f ca="1">+IF(OFFSET('Water Data'!$E$28,0,10*ROW('Water Data'!E65))="","",OFFSET('Water Data'!$E$28,0,10*ROW('Water Data'!E65)))</f>
        <v/>
      </c>
      <c r="BX71" s="187" t="str">
        <f ca="1">+IF(OFFSET('Water Data'!$E$29,0,10*ROW('Water Data'!E65))="","",OFFSET('Water Data'!$E$29,0,10*ROW('Water Data'!E65)))</f>
        <v/>
      </c>
      <c r="BY71" s="187" t="str">
        <f ca="1">+IF(OFFSET('Water Data'!$F$27,0,10*ROW('Water Data'!F65))="","",OFFSET('Water Data'!$F$27,0,10*ROW('Water Data'!F65)))</f>
        <v/>
      </c>
      <c r="BZ71" s="187" t="str">
        <f ca="1">+IF(OFFSET('Water Data'!$F$28,0,10*ROW('Water Data'!F65))="","",OFFSET('Water Data'!$F$28,0,10*ROW('Water Data'!F65)))</f>
        <v/>
      </c>
      <c r="CA71" s="187" t="str">
        <f ca="1">+IF(OFFSET('Water Data'!$F$29,0,10*ROW('Water Data'!F65))="","",OFFSET('Water Data'!$F$29,0,10*ROW('Water Data'!F65)))</f>
        <v/>
      </c>
      <c r="CB71" s="187" t="str">
        <f ca="1">+IF(OFFSET('Water Data'!$G$27,0,10*ROW('Water Data'!G65))="","",OFFSET('Water Data'!$G$27,0,10*ROW('Water Data'!G65)))</f>
        <v/>
      </c>
      <c r="CC71" s="187" t="str">
        <f ca="1">+IF(OFFSET('Water Data'!$G$28,0,10*ROW('Water Data'!G65))="","",OFFSET('Water Data'!$G$28,0,10*ROW('Water Data'!G65)))</f>
        <v/>
      </c>
      <c r="CD71" s="187" t="str">
        <f ca="1">+IF(OFFSET('Water Data'!$G$29,0,10*ROW('Water Data'!G65))="","",OFFSET('Water Data'!$G$29,0,10*ROW('Water Data'!G65)))</f>
        <v/>
      </c>
      <c r="CE71" s="187" t="str">
        <f ca="1">+IF(OFFSET('Water Data'!$H$27,0,10*ROW('Water Data'!H65))="","",OFFSET('Water Data'!$H$27,0,10*ROW('Water Data'!H65)))</f>
        <v/>
      </c>
      <c r="CF71" s="187" t="str">
        <f ca="1">+IF(OFFSET('Water Data'!$H$28,0,10*ROW('Water Data'!H65))="","",OFFSET('Water Data'!$H$28,0,10*ROW('Water Data'!H65)))</f>
        <v/>
      </c>
      <c r="CG71" s="187" t="str">
        <f ca="1">+IF(OFFSET('Water Data'!$H$29,0,10*ROW('Water Data'!H65))="","",OFFSET('Water Data'!$H$29,0,10*ROW('Water Data'!H65)))</f>
        <v/>
      </c>
      <c r="CH71" s="187" t="str">
        <f ca="1">+IF(OFFSET('Water Data'!$I$27,0,10*ROW('Water Data'!I65))="","",OFFSET('Water Data'!$I$27,0,10*ROW('Water Data'!I65)))</f>
        <v/>
      </c>
      <c r="CI71" s="187" t="str">
        <f ca="1">+IF(OFFSET('Water Data'!$I$28,0,10*ROW('Water Data'!I65))="","",OFFSET('Water Data'!$I$28,0,10*ROW('Water Data'!I65)))</f>
        <v/>
      </c>
      <c r="CJ71" s="187" t="str">
        <f ca="1">+IF(OFFSET('Water Data'!$I$29,0,10*ROW('Water Data'!I65))="","",OFFSET('Water Data'!$I$29,0,10*ROW('Water Data'!I65)))</f>
        <v/>
      </c>
      <c r="CK71" s="187" t="str">
        <f ca="1">+IF(OFFSET('Sanitation Data'!$D$28,0,10*ROW('Sanitation Data'!D65))="","",OFFSET('Sanitation Data'!$D$28,0,10*ROW('Sanitation Data'!D65)))</f>
        <v/>
      </c>
      <c r="CL71" s="187" t="str">
        <f ca="1">+IF(OFFSET('Sanitation Data'!$D$29,0,10*ROW('Sanitation Data'!D65))="","",OFFSET('Sanitation Data'!$D$29,0,10*ROW('Sanitation Data'!D65)))</f>
        <v/>
      </c>
      <c r="CM71" s="187" t="str">
        <f ca="1">+IF(OFFSET('Sanitation Data'!$D$30,0,10*ROW('Sanitation Data'!D65))="","",OFFSET('Sanitation Data'!$D$30,0,10*ROW('Sanitation Data'!D65)))</f>
        <v/>
      </c>
      <c r="CN71" s="187" t="str">
        <f ca="1">+IF(OFFSET('Sanitation Data'!$D$31,0,10*ROW('Sanitation Data'!D65))="","",OFFSET('Sanitation Data'!$D$31,0,10*ROW('Sanitation Data'!D65)))</f>
        <v/>
      </c>
      <c r="CO71" s="187" t="str">
        <f ca="1">+IF(OFFSET('Sanitation Data'!$D$32,0,10*ROW('Sanitation Data'!D65))="","",OFFSET('Sanitation Data'!$D$32,0,10*ROW('Sanitation Data'!D65)))</f>
        <v/>
      </c>
      <c r="CP71" s="187" t="str">
        <f ca="1">+IF(OFFSET('Sanitation Data'!$E$28,0,10*ROW('Sanitation Data'!E65))="","",OFFSET('Sanitation Data'!$E$28,0,10*ROW('Sanitation Data'!E65)))</f>
        <v/>
      </c>
      <c r="CQ71" s="187" t="str">
        <f ca="1">+IF(OFFSET('Sanitation Data'!$E$29,0,10*ROW('Sanitation Data'!E65))="","",OFFSET('Sanitation Data'!$E$29,0,10*ROW('Sanitation Data'!E65)))</f>
        <v/>
      </c>
      <c r="CR71" s="187" t="str">
        <f ca="1">+IF(OFFSET('Sanitation Data'!$E$30,0,10*ROW('Sanitation Data'!E65))="","",OFFSET('Sanitation Data'!$E$30,0,10*ROW('Sanitation Data'!E65)))</f>
        <v/>
      </c>
      <c r="CS71" s="187" t="str">
        <f ca="1">+IF(OFFSET('Sanitation Data'!$E$31,0,10*ROW('Sanitation Data'!E65))="","",OFFSET('Sanitation Data'!$E$31,0,10*ROW('Sanitation Data'!E65)))</f>
        <v/>
      </c>
      <c r="CT71" s="187" t="str">
        <f ca="1">+IF(OFFSET('Sanitation Data'!$E$32,0,10*ROW('Sanitation Data'!E65))="","",OFFSET('Sanitation Data'!$E$32,0,10*ROW('Sanitation Data'!E65)))</f>
        <v/>
      </c>
      <c r="CU71" s="187" t="str">
        <f ca="1">+IF(OFFSET('Sanitation Data'!$F$28,0,10*ROW('Sanitation Data'!F65))="","",OFFSET('Sanitation Data'!$F$28,0,10*ROW('Sanitation Data'!F65)))</f>
        <v/>
      </c>
      <c r="CV71" s="187" t="str">
        <f ca="1">+IF(OFFSET('Sanitation Data'!$F$29,0,10*ROW('Sanitation Data'!F65))="","",OFFSET('Sanitation Data'!$F$29,0,10*ROW('Sanitation Data'!F65)))</f>
        <v/>
      </c>
      <c r="CW71" s="187" t="str">
        <f ca="1">+IF(OFFSET('Sanitation Data'!$F$30,0,10*ROW('Sanitation Data'!F65))="","",OFFSET('Sanitation Data'!$F$30,0,10*ROW('Sanitation Data'!F65)))</f>
        <v/>
      </c>
      <c r="CX71" s="187" t="str">
        <f ca="1">+IF(OFFSET('Sanitation Data'!$F$31,0,10*ROW('Sanitation Data'!F65))="","",OFFSET('Sanitation Data'!$F$31,0,10*ROW('Sanitation Data'!F65)))</f>
        <v/>
      </c>
      <c r="CY71" s="187" t="str">
        <f ca="1">+IF(OFFSET('Sanitation Data'!$F$32,0,10*ROW('Sanitation Data'!F65))="","",OFFSET('Sanitation Data'!$F$32,0,10*ROW('Sanitation Data'!F65)))</f>
        <v/>
      </c>
      <c r="CZ71" s="187" t="str">
        <f ca="1">+IF(OFFSET('Sanitation Data'!$G$28,0,10*ROW('Sanitation Data'!G65))="","",OFFSET('Sanitation Data'!$G$28,0,10*ROW('Sanitation Data'!G65)))</f>
        <v/>
      </c>
      <c r="DA71" s="187" t="str">
        <f ca="1">+IF(OFFSET('Sanitation Data'!$G$29,0,10*ROW('Sanitation Data'!G65))="","",OFFSET('Sanitation Data'!$G$29,0,10*ROW('Sanitation Data'!G65)))</f>
        <v/>
      </c>
      <c r="DB71" s="187" t="str">
        <f ca="1">+IF(OFFSET('Sanitation Data'!$G$30,0,10*ROW('Sanitation Data'!G65))="","",OFFSET('Sanitation Data'!$G$30,0,10*ROW('Sanitation Data'!G65)))</f>
        <v/>
      </c>
      <c r="DC71" s="187" t="str">
        <f ca="1">+IF(OFFSET('Sanitation Data'!$G$31,0,10*ROW('Sanitation Data'!G65))="","",OFFSET('Sanitation Data'!$G$31,0,10*ROW('Sanitation Data'!G65)))</f>
        <v/>
      </c>
      <c r="DD71" s="187" t="str">
        <f ca="1">+IF(OFFSET('Sanitation Data'!$G$32,0,10*ROW('Sanitation Data'!G65))="","",OFFSET('Sanitation Data'!$G$32,0,10*ROW('Sanitation Data'!G65)))</f>
        <v/>
      </c>
      <c r="DE71" s="187" t="str">
        <f ca="1">+IF(OFFSET('Sanitation Data'!$H$28,0,10*ROW('Sanitation Data'!H65))="","",OFFSET('Sanitation Data'!$H$28,0,10*ROW('Sanitation Data'!H65)))</f>
        <v/>
      </c>
      <c r="DF71" s="187" t="str">
        <f ca="1">+IF(OFFSET('Sanitation Data'!$H$29,0,10*ROW('Sanitation Data'!H65))="","",OFFSET('Sanitation Data'!$H$29,0,10*ROW('Sanitation Data'!H65)))</f>
        <v/>
      </c>
      <c r="DG71" s="187" t="str">
        <f ca="1">+IF(OFFSET('Sanitation Data'!$H$30,0,10*ROW('Sanitation Data'!H65))="","",OFFSET('Sanitation Data'!$H$30,0,10*ROW('Sanitation Data'!H65)))</f>
        <v/>
      </c>
      <c r="DH71" s="187" t="str">
        <f ca="1">+IF(OFFSET('Sanitation Data'!$H$31,0,10*ROW('Sanitation Data'!H65))="","",OFFSET('Sanitation Data'!$H$31,0,10*ROW('Sanitation Data'!H65)))</f>
        <v/>
      </c>
      <c r="DI71" s="187" t="str">
        <f ca="1">+IF(OFFSET('Sanitation Data'!$H$32,0,10*ROW('Sanitation Data'!H65))="","",OFFSET('Sanitation Data'!$H$32,0,10*ROW('Sanitation Data'!H65)))</f>
        <v/>
      </c>
      <c r="DJ71" s="187" t="str">
        <f ca="1">+IF(OFFSET('Sanitation Data'!$I$28,0,10*ROW('Sanitation Data'!I65))="","",OFFSET('Sanitation Data'!$I$28,0,10*ROW('Sanitation Data'!I65)))</f>
        <v/>
      </c>
      <c r="DK71" s="187" t="str">
        <f ca="1">+IF(OFFSET('Sanitation Data'!$I$29,0,10*ROW('Sanitation Data'!I65))="","",OFFSET('Sanitation Data'!$I$29,0,10*ROW('Sanitation Data'!I65)))</f>
        <v/>
      </c>
      <c r="DL71" s="187" t="str">
        <f ca="1">+IF(OFFSET('Sanitation Data'!$I$30,0,10*ROW('Sanitation Data'!I65))="","",OFFSET('Sanitation Data'!$I$30,0,10*ROW('Sanitation Data'!I65)))</f>
        <v/>
      </c>
      <c r="DM71" s="187" t="str">
        <f ca="1">+IF(OFFSET('Sanitation Data'!$I$31,0,10*ROW('Sanitation Data'!I65))="","",OFFSET('Sanitation Data'!$I$31,0,10*ROW('Sanitation Data'!I65)))</f>
        <v/>
      </c>
      <c r="DN71" s="187" t="str">
        <f ca="1">+IF(OFFSET('Sanitation Data'!$I$32,0,10*ROW('Sanitation Data'!I65))="","",OFFSET('Sanitation Data'!$I$32,0,10*ROW('Sanitation Data'!I65)))</f>
        <v/>
      </c>
      <c r="DO71" s="187" t="str">
        <f ca="1">+IF(OFFSET('Hygiene Data'!$D$11,0,10*ROW('Hygiene Data'!D65))="","",OFFSET('Hygiene Data'!$D$11,0,10*ROW('Hygiene Data'!D65)))</f>
        <v/>
      </c>
      <c r="DP71" s="187" t="str">
        <f ca="1">+IF(OFFSET('Hygiene Data'!$D$12,0,10*ROW('Hygiene Data'!D65))="","",OFFSET('Hygiene Data'!$D$12,0,10*ROW('Hygiene Data'!D65)))</f>
        <v/>
      </c>
      <c r="DQ71" s="187" t="str">
        <f ca="1">+IF(OFFSET('Hygiene Data'!$D$13,0,10*ROW('Hygiene Data'!D65))="","",OFFSET('Hygiene Data'!$D$13,0,10*ROW('Hygiene Data'!D65)))</f>
        <v/>
      </c>
      <c r="DR71" s="187" t="str">
        <f ca="1">+IF(OFFSET('Hygiene Data'!$E$11,0,10*ROW('Hygiene Data'!E65))="","",OFFSET('Hygiene Data'!$E$11,0,10*ROW('Hygiene Data'!E65)))</f>
        <v/>
      </c>
      <c r="DS71" s="187" t="str">
        <f ca="1">+IF(OFFSET('Hygiene Data'!$E$12,0,10*ROW('Hygiene Data'!E65))="","",OFFSET('Hygiene Data'!$E$12,0,10*ROW('Hygiene Data'!E65)))</f>
        <v/>
      </c>
      <c r="DT71" s="187" t="str">
        <f ca="1">+IF(OFFSET('Hygiene Data'!$E$13,0,10*ROW('Hygiene Data'!E65))="","",OFFSET('Hygiene Data'!$E$13,0,10*ROW('Hygiene Data'!E65)))</f>
        <v/>
      </c>
      <c r="DU71" s="187" t="str">
        <f ca="1">+IF(OFFSET('Hygiene Data'!$F$11,0,10*ROW('Hygiene Data'!F65))="","",OFFSET('Hygiene Data'!$F$11,0,10*ROW('Hygiene Data'!F65)))</f>
        <v/>
      </c>
      <c r="DV71" s="187" t="str">
        <f ca="1">+IF(OFFSET('Hygiene Data'!$F$12,0,10*ROW('Hygiene Data'!F65))="","",OFFSET('Hygiene Data'!$F$12,0,10*ROW('Hygiene Data'!F65)))</f>
        <v/>
      </c>
      <c r="DW71" s="187" t="str">
        <f ca="1">+IF(OFFSET('Hygiene Data'!$F$13,0,10*ROW('Hygiene Data'!F65))="","",OFFSET('Hygiene Data'!$F$13,0,10*ROW('Hygiene Data'!F65)))</f>
        <v/>
      </c>
      <c r="DX71" s="187" t="str">
        <f ca="1">+IF(OFFSET('Hygiene Data'!$G$11,0,10*ROW('Hygiene Data'!G65))="","",OFFSET('Hygiene Data'!$G$11,0,10*ROW('Hygiene Data'!G65)))</f>
        <v/>
      </c>
      <c r="DY71" s="187" t="str">
        <f ca="1">+IF(OFFSET('Hygiene Data'!$G$12,0,10*ROW('Hygiene Data'!G65))="","",OFFSET('Hygiene Data'!$G$12,0,10*ROW('Hygiene Data'!G65)))</f>
        <v/>
      </c>
      <c r="DZ71" s="187" t="str">
        <f ca="1">+IF(OFFSET('Hygiene Data'!$G$13,0,10*ROW('Hygiene Data'!G65))="","",OFFSET('Hygiene Data'!$G$13,0,10*ROW('Hygiene Data'!G65)))</f>
        <v/>
      </c>
      <c r="EA71" s="187" t="str">
        <f ca="1">+IF(OFFSET('Hygiene Data'!$H$11,0,10*ROW('Hygiene Data'!H65))="","",OFFSET('Hygiene Data'!$H$11,0,10*ROW('Hygiene Data'!H65)))</f>
        <v/>
      </c>
      <c r="EB71" s="187" t="str">
        <f ca="1">+IF(OFFSET('Hygiene Data'!$H$12,0,10*ROW('Hygiene Data'!H65))="","",OFFSET('Hygiene Data'!$H$12,0,10*ROW('Hygiene Data'!H65)))</f>
        <v/>
      </c>
      <c r="EC71" s="187" t="str">
        <f ca="1">+IF(OFFSET('Hygiene Data'!$H$13,0,10*ROW('Hygiene Data'!H65))="","",OFFSET('Hygiene Data'!$H$13,0,10*ROW('Hygiene Data'!H65)))</f>
        <v/>
      </c>
      <c r="ED71" s="187" t="str">
        <f ca="1">+IF(OFFSET('Hygiene Data'!$I$11,0,10*ROW('Hygiene Data'!I65))="","",OFFSET('Hygiene Data'!$I$11,0,10*ROW('Hygiene Data'!I65)))</f>
        <v/>
      </c>
      <c r="EE71" s="187" t="str">
        <f ca="1">+IF(OFFSET('Hygiene Data'!$I$12,0,10*ROW('Hygiene Data'!I65))="","",OFFSET('Hygiene Data'!$I$12,0,10*ROW('Hygiene Data'!I65)))</f>
        <v/>
      </c>
      <c r="EF71" s="187" t="str">
        <f ca="1">+IF(OFFSET('Hygiene Data'!$I$13,0,10*ROW('Hygiene Data'!I65))="","",OFFSET('Hygiene Data'!$I$13,0,10*ROW('Hygiene Data'!I65)))</f>
        <v/>
      </c>
    </row>
    <row r="72" spans="1:136" x14ac:dyDescent="0.2">
      <c r="A72" s="270" t="str">
        <f ca="1">+IF(OFFSET('Water Data'!$B$2,0,10*ROW('Water Data'!E66))="","",OFFSET('Water Data'!$B$2,0,10*ROW('Water Data'!E66)))</f>
        <v/>
      </c>
      <c r="B72" s="270" t="str">
        <f ca="1">IF(OFFSET('Water Data'!$C$2,0,10*ROW('Water Data'!F66))="","",IF(OFFSET('Water Data'!$C$2,0,10*ROW('Water Data'!F66))="Census",Key!$I$111,IF(OFFSET('Water Data'!$C$2,0,10*ROW('Water Data'!F66))="Survey with microdata",Key!$I$113,IF(OFFSET('Water Data'!$C$2,0,10*ROW('Water Data'!F66))="Survey",Key!$I$110,IF(OFFSET('Water Data'!$C$2,0,10*ROW('Water Data'!F66))="Admin",Key!$I$114,IF(OFFSET('Water Data'!$C$2,0,10*ROW('Water Data'!F66))="Other",Key!$I$112,IF(OFFSET('Water Data'!$C$2,0,10*ROW('Water Data'!F66))="EMIS",Key!$I$109)))))))</f>
        <v/>
      </c>
      <c r="C72" s="297" t="str">
        <f t="shared" ca="1" si="1"/>
        <v/>
      </c>
      <c r="D72" s="298" t="e">
        <f ca="1">+IF(AND(ISTEXT(OFFSET('Water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298" t="e">
        <f ca="1">+IF(AND(ISTEXT(OFFSET('Water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298" t="e">
        <f ca="1">+IF(AND(ISTEXT(OFFSET('Water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298" t="e">
        <f ca="1">+IF(AND(ISTEXT(OFFSET('Water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298" t="e">
        <f ca="1">+IF(AND(ISTEXT(OFFSET('Water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298" t="e">
        <f ca="1">+IF(AND(ISTEXT(OFFSET('Water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298" t="e">
        <f ca="1">+IF(AND(ISTEXT(OFFSET('Water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298" t="e">
        <f ca="1">+IF(AND(ISTEXT(OFFSET('Water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298" t="e">
        <f ca="1">+IF(AND(ISTEXT(OFFSET('Water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298" t="e">
        <f ca="1">+IF(AND(ISTEXT(OFFSET('Water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298" t="e">
        <f ca="1">+IF(AND(ISTEXT(OFFSET('Water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298" t="e">
        <f ca="1">+IF(AND(ISTEXT(OFFSET('Water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298" t="e">
        <f ca="1">+IF(AND(ISTEXT(OFFSET('Water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298" t="e">
        <f ca="1">+IF(AND(ISTEXT(OFFSET('Water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298" t="e">
        <f ca="1">+IF(AND(ISTEXT(OFFSET('Water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298" t="e">
        <f ca="1">+IF(AND(ISTEXT(OFFSET('Water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298" t="e">
        <f ca="1">+IF(AND(ISTEXT(OFFSET('Water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298" t="e">
        <f ca="1">+IF(AND(ISTEXT(OFFSET('Water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299" t="e">
        <f ca="1">+IF(AND(ISTEXT(OFFSET('Sanitation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299" t="e">
        <f ca="1">+IF(AND(ISTEXT(OFFSET('Sanitation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299" t="e">
        <f ca="1">+IF(AND(ISTEXT(OFFSET('Sanitation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299" t="e">
        <f ca="1">+IF(AND(ISTEXT(OFFSET('Sanitation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299" t="e">
        <f ca="1">+IF(AND(ISTEXT(OFFSET('Sanitation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299" t="e">
        <f ca="1">+IF(AND(ISTEXT(OFFSET('Sanitation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299" t="e">
        <f ca="1">+IF(AND(ISTEXT(OFFSET('Sanitation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299" t="e">
        <f ca="1">+IF(AND(ISTEXT(OFFSET('Sanitation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299" t="e">
        <f ca="1">+IF(AND(ISTEXT(OFFSET('Sanitation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299" t="e">
        <f ca="1">+IF(AND(ISTEXT(OFFSET('Sanitation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299" t="e">
        <f ca="1">+IF(AND(ISTEXT(OFFSET('Sanitation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299" t="e">
        <f ca="1">+IF(AND(ISTEXT(OFFSET('Sanitation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299" t="e">
        <f ca="1">+IF(AND(ISTEXT(OFFSET('Sanitation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299" t="e">
        <f ca="1">+IF(AND(ISTEXT(OFFSET('Sanitation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299" t="e">
        <f ca="1">+IF(AND(ISTEXT(OFFSET('Sanitation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299" t="e">
        <f ca="1">+IF(AND(ISTEXT(OFFSET('Sanitation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299" t="e">
        <f ca="1">+IF(AND(ISTEXT(OFFSET('Sanitation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299" t="e">
        <f ca="1">+IF(AND(ISTEXT(OFFSET('Sanitation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299" t="e">
        <f ca="1">+IF(AND(ISTEXT(OFFSET('Sanitation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299" t="e">
        <f ca="1">+IF(AND(ISTEXT(OFFSET('Sanitation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299" t="e">
        <f ca="1">+IF(AND(ISTEXT(OFFSET('Sanitation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299" t="e">
        <f ca="1">+IF(AND(ISTEXT(OFFSET('Sanitation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299" t="e">
        <f ca="1">+IF(AND(ISTEXT(OFFSET('Sanitation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299" t="e">
        <f ca="1">+IF(AND(ISTEXT(OFFSET('Sanitation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299" t="e">
        <f ca="1">+IF(AND(ISTEXT(OFFSET('Sanitation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299" t="e">
        <f ca="1">+IF(AND(ISTEXT(OFFSET('Sanitation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299" t="e">
        <f ca="1">+IF(AND(ISTEXT(OFFSET('Sanitation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299" t="e">
        <f ca="1">+IF(AND(ISTEXT(OFFSET('Sanitation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299" t="e">
        <f ca="1">+IF(AND(ISTEXT(OFFSET('Sanitation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299" t="e">
        <f ca="1">+IF(AND(ISTEXT(OFFSET('Sanitation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300" t="e">
        <f ca="1">+IF(AND(ISTEXT(OFFSET('Hygiene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368" t="e">
        <f ca="1">+IF(AND(ISTEXT(OFFSET('Hygiene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300" t="e">
        <f ca="1">+IF(AND(ISTEXT(OFFSET('Hygiene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300" t="e">
        <f ca="1">+IF(AND(ISTEXT(OFFSET('Hygiene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300" t="e">
        <f ca="1">+IF(AND(ISTEXT(OFFSET('Hygiene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300" t="e">
        <f ca="1">+IF(AND(ISTEXT(OFFSET('Hygiene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300" t="e">
        <f ca="1">+IF(AND(ISTEXT(OFFSET('Hygiene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300" t="e">
        <f ca="1">+IF(AND(ISTEXT(OFFSET('Hygiene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300" t="e">
        <f ca="1">+IF(AND(ISTEXT(OFFSET('Hygiene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300" t="e">
        <f ca="1">+IF(AND(ISTEXT(OFFSET('Hygiene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300" t="e">
        <f ca="1">+IF(AND(ISTEXT(OFFSET('Hygiene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300" t="e">
        <f ca="1">+IF(AND(ISTEXT(OFFSET('Hygiene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300" t="e">
        <f ca="1">+IF(AND(ISTEXT(OFFSET('Hygiene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300" t="e">
        <f ca="1">+IF(AND(ISTEXT(OFFSET('Hygiene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300" t="e">
        <f ca="1">+IF(AND(ISTEXT(OFFSET('Hygiene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300" t="e">
        <f ca="1">+IF(AND(ISTEXT(OFFSET('Hygiene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300" t="e">
        <f ca="1">+IF(AND(ISTEXT(OFFSET('Hygiene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300" t="e">
        <f ca="1">+IF(AND(ISTEXT(OFFSET('Hygiene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S72" s="187" t="str">
        <f ca="1">+IF(OFFSET('Water Data'!$D$27,0,10*ROW('Water Data'!D66))="","",OFFSET('Water Data'!$D$27,0,10*ROW('Water Data'!D66)))</f>
        <v/>
      </c>
      <c r="BT72" s="187" t="str">
        <f ca="1">+IF(OFFSET('Water Data'!$D$28,0,10*ROW('Water Data'!D66))="","",OFFSET('Water Data'!$D$28,0,10*ROW('Water Data'!D66)))</f>
        <v/>
      </c>
      <c r="BU72" s="187" t="str">
        <f ca="1">+IF(OFFSET('Water Data'!$D$29,0,10*ROW('Water Data'!D66))="","",OFFSET('Water Data'!$D$29,0,10*ROW('Water Data'!D66)))</f>
        <v/>
      </c>
      <c r="BV72" s="187" t="str">
        <f ca="1">+IF(OFFSET('Water Data'!$E$27,0,10*ROW('Water Data'!E66))="","",OFFSET('Water Data'!$E$27,0,10*ROW('Water Data'!E66)))</f>
        <v/>
      </c>
      <c r="BW72" s="187" t="str">
        <f ca="1">+IF(OFFSET('Water Data'!$E$28,0,10*ROW('Water Data'!E66))="","",OFFSET('Water Data'!$E$28,0,10*ROW('Water Data'!E66)))</f>
        <v/>
      </c>
      <c r="BX72" s="187" t="str">
        <f ca="1">+IF(OFFSET('Water Data'!$E$29,0,10*ROW('Water Data'!E66))="","",OFFSET('Water Data'!$E$29,0,10*ROW('Water Data'!E66)))</f>
        <v/>
      </c>
      <c r="BY72" s="187" t="str">
        <f ca="1">+IF(OFFSET('Water Data'!$F$27,0,10*ROW('Water Data'!F66))="","",OFFSET('Water Data'!$F$27,0,10*ROW('Water Data'!F66)))</f>
        <v/>
      </c>
      <c r="BZ72" s="187" t="str">
        <f ca="1">+IF(OFFSET('Water Data'!$F$28,0,10*ROW('Water Data'!F66))="","",OFFSET('Water Data'!$F$28,0,10*ROW('Water Data'!F66)))</f>
        <v/>
      </c>
      <c r="CA72" s="187" t="str">
        <f ca="1">+IF(OFFSET('Water Data'!$F$29,0,10*ROW('Water Data'!F66))="","",OFFSET('Water Data'!$F$29,0,10*ROW('Water Data'!F66)))</f>
        <v/>
      </c>
      <c r="CB72" s="187" t="str">
        <f ca="1">+IF(OFFSET('Water Data'!$G$27,0,10*ROW('Water Data'!G66))="","",OFFSET('Water Data'!$G$27,0,10*ROW('Water Data'!G66)))</f>
        <v/>
      </c>
      <c r="CC72" s="187" t="str">
        <f ca="1">+IF(OFFSET('Water Data'!$G$28,0,10*ROW('Water Data'!G66))="","",OFFSET('Water Data'!$G$28,0,10*ROW('Water Data'!G66)))</f>
        <v/>
      </c>
      <c r="CD72" s="187" t="str">
        <f ca="1">+IF(OFFSET('Water Data'!$G$29,0,10*ROW('Water Data'!G66))="","",OFFSET('Water Data'!$G$29,0,10*ROW('Water Data'!G66)))</f>
        <v/>
      </c>
      <c r="CE72" s="187" t="str">
        <f ca="1">+IF(OFFSET('Water Data'!$H$27,0,10*ROW('Water Data'!H66))="","",OFFSET('Water Data'!$H$27,0,10*ROW('Water Data'!H66)))</f>
        <v/>
      </c>
      <c r="CF72" s="187" t="str">
        <f ca="1">+IF(OFFSET('Water Data'!$H$28,0,10*ROW('Water Data'!H66))="","",OFFSET('Water Data'!$H$28,0,10*ROW('Water Data'!H66)))</f>
        <v/>
      </c>
      <c r="CG72" s="187" t="str">
        <f ca="1">+IF(OFFSET('Water Data'!$H$29,0,10*ROW('Water Data'!H66))="","",OFFSET('Water Data'!$H$29,0,10*ROW('Water Data'!H66)))</f>
        <v/>
      </c>
      <c r="CH72" s="187" t="str">
        <f ca="1">+IF(OFFSET('Water Data'!$I$27,0,10*ROW('Water Data'!I66))="","",OFFSET('Water Data'!$I$27,0,10*ROW('Water Data'!I66)))</f>
        <v/>
      </c>
      <c r="CI72" s="187" t="str">
        <f ca="1">+IF(OFFSET('Water Data'!$I$28,0,10*ROW('Water Data'!I66))="","",OFFSET('Water Data'!$I$28,0,10*ROW('Water Data'!I66)))</f>
        <v/>
      </c>
      <c r="CJ72" s="187" t="str">
        <f ca="1">+IF(OFFSET('Water Data'!$I$29,0,10*ROW('Water Data'!I66))="","",OFFSET('Water Data'!$I$29,0,10*ROW('Water Data'!I66)))</f>
        <v/>
      </c>
      <c r="CK72" s="187" t="str">
        <f ca="1">+IF(OFFSET('Sanitation Data'!$D$28,0,10*ROW('Sanitation Data'!D66))="","",OFFSET('Sanitation Data'!$D$28,0,10*ROW('Sanitation Data'!D66)))</f>
        <v/>
      </c>
      <c r="CL72" s="187" t="str">
        <f ca="1">+IF(OFFSET('Sanitation Data'!$D$29,0,10*ROW('Sanitation Data'!D66))="","",OFFSET('Sanitation Data'!$D$29,0,10*ROW('Sanitation Data'!D66)))</f>
        <v/>
      </c>
      <c r="CM72" s="187" t="str">
        <f ca="1">+IF(OFFSET('Sanitation Data'!$D$30,0,10*ROW('Sanitation Data'!D66))="","",OFFSET('Sanitation Data'!$D$30,0,10*ROW('Sanitation Data'!D66)))</f>
        <v/>
      </c>
      <c r="CN72" s="187" t="str">
        <f ca="1">+IF(OFFSET('Sanitation Data'!$D$31,0,10*ROW('Sanitation Data'!D66))="","",OFFSET('Sanitation Data'!$D$31,0,10*ROW('Sanitation Data'!D66)))</f>
        <v/>
      </c>
      <c r="CO72" s="187" t="str">
        <f ca="1">+IF(OFFSET('Sanitation Data'!$D$32,0,10*ROW('Sanitation Data'!D66))="","",OFFSET('Sanitation Data'!$D$32,0,10*ROW('Sanitation Data'!D66)))</f>
        <v/>
      </c>
      <c r="CP72" s="187" t="str">
        <f ca="1">+IF(OFFSET('Sanitation Data'!$E$28,0,10*ROW('Sanitation Data'!E66))="","",OFFSET('Sanitation Data'!$E$28,0,10*ROW('Sanitation Data'!E66)))</f>
        <v/>
      </c>
      <c r="CQ72" s="187" t="str">
        <f ca="1">+IF(OFFSET('Sanitation Data'!$E$29,0,10*ROW('Sanitation Data'!E66))="","",OFFSET('Sanitation Data'!$E$29,0,10*ROW('Sanitation Data'!E66)))</f>
        <v/>
      </c>
      <c r="CR72" s="187" t="str">
        <f ca="1">+IF(OFFSET('Sanitation Data'!$E$30,0,10*ROW('Sanitation Data'!E66))="","",OFFSET('Sanitation Data'!$E$30,0,10*ROW('Sanitation Data'!E66)))</f>
        <v/>
      </c>
      <c r="CS72" s="187" t="str">
        <f ca="1">+IF(OFFSET('Sanitation Data'!$E$31,0,10*ROW('Sanitation Data'!E66))="","",OFFSET('Sanitation Data'!$E$31,0,10*ROW('Sanitation Data'!E66)))</f>
        <v/>
      </c>
      <c r="CT72" s="187" t="str">
        <f ca="1">+IF(OFFSET('Sanitation Data'!$E$32,0,10*ROW('Sanitation Data'!E66))="","",OFFSET('Sanitation Data'!$E$32,0,10*ROW('Sanitation Data'!E66)))</f>
        <v/>
      </c>
      <c r="CU72" s="187" t="str">
        <f ca="1">+IF(OFFSET('Sanitation Data'!$F$28,0,10*ROW('Sanitation Data'!F66))="","",OFFSET('Sanitation Data'!$F$28,0,10*ROW('Sanitation Data'!F66)))</f>
        <v/>
      </c>
      <c r="CV72" s="187" t="str">
        <f ca="1">+IF(OFFSET('Sanitation Data'!$F$29,0,10*ROW('Sanitation Data'!F66))="","",OFFSET('Sanitation Data'!$F$29,0,10*ROW('Sanitation Data'!F66)))</f>
        <v/>
      </c>
      <c r="CW72" s="187" t="str">
        <f ca="1">+IF(OFFSET('Sanitation Data'!$F$30,0,10*ROW('Sanitation Data'!F66))="","",OFFSET('Sanitation Data'!$F$30,0,10*ROW('Sanitation Data'!F66)))</f>
        <v/>
      </c>
      <c r="CX72" s="187" t="str">
        <f ca="1">+IF(OFFSET('Sanitation Data'!$F$31,0,10*ROW('Sanitation Data'!F66))="","",OFFSET('Sanitation Data'!$F$31,0,10*ROW('Sanitation Data'!F66)))</f>
        <v/>
      </c>
      <c r="CY72" s="187" t="str">
        <f ca="1">+IF(OFFSET('Sanitation Data'!$F$32,0,10*ROW('Sanitation Data'!F66))="","",OFFSET('Sanitation Data'!$F$32,0,10*ROW('Sanitation Data'!F66)))</f>
        <v/>
      </c>
      <c r="CZ72" s="187" t="str">
        <f ca="1">+IF(OFFSET('Sanitation Data'!$G$28,0,10*ROW('Sanitation Data'!G66))="","",OFFSET('Sanitation Data'!$G$28,0,10*ROW('Sanitation Data'!G66)))</f>
        <v/>
      </c>
      <c r="DA72" s="187" t="str">
        <f ca="1">+IF(OFFSET('Sanitation Data'!$G$29,0,10*ROW('Sanitation Data'!G66))="","",OFFSET('Sanitation Data'!$G$29,0,10*ROW('Sanitation Data'!G66)))</f>
        <v/>
      </c>
      <c r="DB72" s="187" t="str">
        <f ca="1">+IF(OFFSET('Sanitation Data'!$G$30,0,10*ROW('Sanitation Data'!G66))="","",OFFSET('Sanitation Data'!$G$30,0,10*ROW('Sanitation Data'!G66)))</f>
        <v/>
      </c>
      <c r="DC72" s="187" t="str">
        <f ca="1">+IF(OFFSET('Sanitation Data'!$G$31,0,10*ROW('Sanitation Data'!G66))="","",OFFSET('Sanitation Data'!$G$31,0,10*ROW('Sanitation Data'!G66)))</f>
        <v/>
      </c>
      <c r="DD72" s="187" t="str">
        <f ca="1">+IF(OFFSET('Sanitation Data'!$G$32,0,10*ROW('Sanitation Data'!G66))="","",OFFSET('Sanitation Data'!$G$32,0,10*ROW('Sanitation Data'!G66)))</f>
        <v/>
      </c>
      <c r="DE72" s="187" t="str">
        <f ca="1">+IF(OFFSET('Sanitation Data'!$H$28,0,10*ROW('Sanitation Data'!H66))="","",OFFSET('Sanitation Data'!$H$28,0,10*ROW('Sanitation Data'!H66)))</f>
        <v/>
      </c>
      <c r="DF72" s="187" t="str">
        <f ca="1">+IF(OFFSET('Sanitation Data'!$H$29,0,10*ROW('Sanitation Data'!H66))="","",OFFSET('Sanitation Data'!$H$29,0,10*ROW('Sanitation Data'!H66)))</f>
        <v/>
      </c>
      <c r="DG72" s="187" t="str">
        <f ca="1">+IF(OFFSET('Sanitation Data'!$H$30,0,10*ROW('Sanitation Data'!H66))="","",OFFSET('Sanitation Data'!$H$30,0,10*ROW('Sanitation Data'!H66)))</f>
        <v/>
      </c>
      <c r="DH72" s="187" t="str">
        <f ca="1">+IF(OFFSET('Sanitation Data'!$H$31,0,10*ROW('Sanitation Data'!H66))="","",OFFSET('Sanitation Data'!$H$31,0,10*ROW('Sanitation Data'!H66)))</f>
        <v/>
      </c>
      <c r="DI72" s="187" t="str">
        <f ca="1">+IF(OFFSET('Sanitation Data'!$H$32,0,10*ROW('Sanitation Data'!H66))="","",OFFSET('Sanitation Data'!$H$32,0,10*ROW('Sanitation Data'!H66)))</f>
        <v/>
      </c>
      <c r="DJ72" s="187" t="str">
        <f ca="1">+IF(OFFSET('Sanitation Data'!$I$28,0,10*ROW('Sanitation Data'!I66))="","",OFFSET('Sanitation Data'!$I$28,0,10*ROW('Sanitation Data'!I66)))</f>
        <v/>
      </c>
      <c r="DK72" s="187" t="str">
        <f ca="1">+IF(OFFSET('Sanitation Data'!$I$29,0,10*ROW('Sanitation Data'!I66))="","",OFFSET('Sanitation Data'!$I$29,0,10*ROW('Sanitation Data'!I66)))</f>
        <v/>
      </c>
      <c r="DL72" s="187" t="str">
        <f ca="1">+IF(OFFSET('Sanitation Data'!$I$30,0,10*ROW('Sanitation Data'!I66))="","",OFFSET('Sanitation Data'!$I$30,0,10*ROW('Sanitation Data'!I66)))</f>
        <v/>
      </c>
      <c r="DM72" s="187" t="str">
        <f ca="1">+IF(OFFSET('Sanitation Data'!$I$31,0,10*ROW('Sanitation Data'!I66))="","",OFFSET('Sanitation Data'!$I$31,0,10*ROW('Sanitation Data'!I66)))</f>
        <v/>
      </c>
      <c r="DN72" s="187" t="str">
        <f ca="1">+IF(OFFSET('Sanitation Data'!$I$32,0,10*ROW('Sanitation Data'!I66))="","",OFFSET('Sanitation Data'!$I$32,0,10*ROW('Sanitation Data'!I66)))</f>
        <v/>
      </c>
      <c r="DO72" s="187" t="str">
        <f ca="1">+IF(OFFSET('Hygiene Data'!$D$11,0,10*ROW('Hygiene Data'!D66))="","",OFFSET('Hygiene Data'!$D$11,0,10*ROW('Hygiene Data'!D66)))</f>
        <v/>
      </c>
      <c r="DP72" s="187" t="str">
        <f ca="1">+IF(OFFSET('Hygiene Data'!$D$12,0,10*ROW('Hygiene Data'!D66))="","",OFFSET('Hygiene Data'!$D$12,0,10*ROW('Hygiene Data'!D66)))</f>
        <v/>
      </c>
      <c r="DQ72" s="187" t="str">
        <f ca="1">+IF(OFFSET('Hygiene Data'!$D$13,0,10*ROW('Hygiene Data'!D66))="","",OFFSET('Hygiene Data'!$D$13,0,10*ROW('Hygiene Data'!D66)))</f>
        <v/>
      </c>
      <c r="DR72" s="187" t="str">
        <f ca="1">+IF(OFFSET('Hygiene Data'!$E$11,0,10*ROW('Hygiene Data'!E66))="","",OFFSET('Hygiene Data'!$E$11,0,10*ROW('Hygiene Data'!E66)))</f>
        <v/>
      </c>
      <c r="DS72" s="187" t="str">
        <f ca="1">+IF(OFFSET('Hygiene Data'!$E$12,0,10*ROW('Hygiene Data'!E66))="","",OFFSET('Hygiene Data'!$E$12,0,10*ROW('Hygiene Data'!E66)))</f>
        <v/>
      </c>
      <c r="DT72" s="187" t="str">
        <f ca="1">+IF(OFFSET('Hygiene Data'!$E$13,0,10*ROW('Hygiene Data'!E66))="","",OFFSET('Hygiene Data'!$E$13,0,10*ROW('Hygiene Data'!E66)))</f>
        <v/>
      </c>
      <c r="DU72" s="187" t="str">
        <f ca="1">+IF(OFFSET('Hygiene Data'!$F$11,0,10*ROW('Hygiene Data'!F66))="","",OFFSET('Hygiene Data'!$F$11,0,10*ROW('Hygiene Data'!F66)))</f>
        <v/>
      </c>
      <c r="DV72" s="187" t="str">
        <f ca="1">+IF(OFFSET('Hygiene Data'!$F$12,0,10*ROW('Hygiene Data'!F66))="","",OFFSET('Hygiene Data'!$F$12,0,10*ROW('Hygiene Data'!F66)))</f>
        <v/>
      </c>
      <c r="DW72" s="187" t="str">
        <f ca="1">+IF(OFFSET('Hygiene Data'!$F$13,0,10*ROW('Hygiene Data'!F66))="","",OFFSET('Hygiene Data'!$F$13,0,10*ROW('Hygiene Data'!F66)))</f>
        <v/>
      </c>
      <c r="DX72" s="187" t="str">
        <f ca="1">+IF(OFFSET('Hygiene Data'!$G$11,0,10*ROW('Hygiene Data'!G66))="","",OFFSET('Hygiene Data'!$G$11,0,10*ROW('Hygiene Data'!G66)))</f>
        <v/>
      </c>
      <c r="DY72" s="187" t="str">
        <f ca="1">+IF(OFFSET('Hygiene Data'!$G$12,0,10*ROW('Hygiene Data'!G66))="","",OFFSET('Hygiene Data'!$G$12,0,10*ROW('Hygiene Data'!G66)))</f>
        <v/>
      </c>
      <c r="DZ72" s="187" t="str">
        <f ca="1">+IF(OFFSET('Hygiene Data'!$G$13,0,10*ROW('Hygiene Data'!G66))="","",OFFSET('Hygiene Data'!$G$13,0,10*ROW('Hygiene Data'!G66)))</f>
        <v/>
      </c>
      <c r="EA72" s="187" t="str">
        <f ca="1">+IF(OFFSET('Hygiene Data'!$H$11,0,10*ROW('Hygiene Data'!H66))="","",OFFSET('Hygiene Data'!$H$11,0,10*ROW('Hygiene Data'!H66)))</f>
        <v/>
      </c>
      <c r="EB72" s="187" t="str">
        <f ca="1">+IF(OFFSET('Hygiene Data'!$H$12,0,10*ROW('Hygiene Data'!H66))="","",OFFSET('Hygiene Data'!$H$12,0,10*ROW('Hygiene Data'!H66)))</f>
        <v/>
      </c>
      <c r="EC72" s="187" t="str">
        <f ca="1">+IF(OFFSET('Hygiene Data'!$H$13,0,10*ROW('Hygiene Data'!H66))="","",OFFSET('Hygiene Data'!$H$13,0,10*ROW('Hygiene Data'!H66)))</f>
        <v/>
      </c>
      <c r="ED72" s="187" t="str">
        <f ca="1">+IF(OFFSET('Hygiene Data'!$I$11,0,10*ROW('Hygiene Data'!I66))="","",OFFSET('Hygiene Data'!$I$11,0,10*ROW('Hygiene Data'!I66)))</f>
        <v/>
      </c>
      <c r="EE72" s="187" t="str">
        <f ca="1">+IF(OFFSET('Hygiene Data'!$I$12,0,10*ROW('Hygiene Data'!I66))="","",OFFSET('Hygiene Data'!$I$12,0,10*ROW('Hygiene Data'!I66)))</f>
        <v/>
      </c>
      <c r="EF72" s="187" t="str">
        <f ca="1">+IF(OFFSET('Hygiene Data'!$I$13,0,10*ROW('Hygiene Data'!I66))="","",OFFSET('Hygiene Data'!$I$13,0,10*ROW('Hygiene Data'!I66)))</f>
        <v/>
      </c>
    </row>
    <row r="73" spans="1:136" x14ac:dyDescent="0.2">
      <c r="A73" s="270" t="str">
        <f ca="1">+IF(OFFSET('Water Data'!$B$2,0,10*ROW('Water Data'!E67))="","",OFFSET('Water Data'!$B$2,0,10*ROW('Water Data'!E67)))</f>
        <v/>
      </c>
      <c r="B73" s="270" t="str">
        <f ca="1">IF(OFFSET('Water Data'!$C$2,0,10*ROW('Water Data'!F67))="","",IF(OFFSET('Water Data'!$C$2,0,10*ROW('Water Data'!F67))="Census",Key!$I$111,IF(OFFSET('Water Data'!$C$2,0,10*ROW('Water Data'!F67))="Survey with microdata",Key!$I$113,IF(OFFSET('Water Data'!$C$2,0,10*ROW('Water Data'!F67))="Survey",Key!$I$110,IF(OFFSET('Water Data'!$C$2,0,10*ROW('Water Data'!F67))="Admin",Key!$I$114,IF(OFFSET('Water Data'!$C$2,0,10*ROW('Water Data'!F67))="Other",Key!$I$112,IF(OFFSET('Water Data'!$C$2,0,10*ROW('Water Data'!F67))="EMIS",Key!$I$109)))))))</f>
        <v/>
      </c>
      <c r="C73" s="297" t="str">
        <f t="shared" ca="1" si="1"/>
        <v/>
      </c>
      <c r="D73" s="298" t="e">
        <f ca="1">+IF(AND(ISTEXT(OFFSET('Water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298" t="e">
        <f ca="1">+IF(AND(ISTEXT(OFFSET('Water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298" t="e">
        <f ca="1">+IF(AND(ISTEXT(OFFSET('Water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298" t="e">
        <f ca="1">+IF(AND(ISTEXT(OFFSET('Water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298" t="e">
        <f ca="1">+IF(AND(ISTEXT(OFFSET('Water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298" t="e">
        <f ca="1">+IF(AND(ISTEXT(OFFSET('Water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298" t="e">
        <f ca="1">+IF(AND(ISTEXT(OFFSET('Water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298" t="e">
        <f ca="1">+IF(AND(ISTEXT(OFFSET('Water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298" t="e">
        <f ca="1">+IF(AND(ISTEXT(OFFSET('Water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298" t="e">
        <f ca="1">+IF(AND(ISTEXT(OFFSET('Water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298" t="e">
        <f ca="1">+IF(AND(ISTEXT(OFFSET('Water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298" t="e">
        <f ca="1">+IF(AND(ISTEXT(OFFSET('Water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298" t="e">
        <f ca="1">+IF(AND(ISTEXT(OFFSET('Water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298" t="e">
        <f ca="1">+IF(AND(ISTEXT(OFFSET('Water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298" t="e">
        <f ca="1">+IF(AND(ISTEXT(OFFSET('Water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298" t="e">
        <f ca="1">+IF(AND(ISTEXT(OFFSET('Water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298" t="e">
        <f ca="1">+IF(AND(ISTEXT(OFFSET('Water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298" t="e">
        <f ca="1">+IF(AND(ISTEXT(OFFSET('Water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299" t="e">
        <f ca="1">+IF(AND(ISTEXT(OFFSET('Sanitation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299" t="e">
        <f ca="1">+IF(AND(ISTEXT(OFFSET('Sanitation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299" t="e">
        <f ca="1">+IF(AND(ISTEXT(OFFSET('Sanitation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299" t="e">
        <f ca="1">+IF(AND(ISTEXT(OFFSET('Sanitation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299" t="e">
        <f ca="1">+IF(AND(ISTEXT(OFFSET('Sanitation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299" t="e">
        <f ca="1">+IF(AND(ISTEXT(OFFSET('Sanitation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299" t="e">
        <f ca="1">+IF(AND(ISTEXT(OFFSET('Sanitation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299" t="e">
        <f ca="1">+IF(AND(ISTEXT(OFFSET('Sanitation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299" t="e">
        <f ca="1">+IF(AND(ISTEXT(OFFSET('Sanitation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299" t="e">
        <f ca="1">+IF(AND(ISTEXT(OFFSET('Sanitation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299" t="e">
        <f ca="1">+IF(AND(ISTEXT(OFFSET('Sanitation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299" t="e">
        <f ca="1">+IF(AND(ISTEXT(OFFSET('Sanitation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299" t="e">
        <f ca="1">+IF(AND(ISTEXT(OFFSET('Sanitation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299" t="e">
        <f ca="1">+IF(AND(ISTEXT(OFFSET('Sanitation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299" t="e">
        <f ca="1">+IF(AND(ISTEXT(OFFSET('Sanitation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299" t="e">
        <f ca="1">+IF(AND(ISTEXT(OFFSET('Sanitation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299" t="e">
        <f ca="1">+IF(AND(ISTEXT(OFFSET('Sanitation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299" t="e">
        <f ca="1">+IF(AND(ISTEXT(OFFSET('Sanitation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299" t="e">
        <f ca="1">+IF(AND(ISTEXT(OFFSET('Sanitation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299" t="e">
        <f ca="1">+IF(AND(ISTEXT(OFFSET('Sanitation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299" t="e">
        <f ca="1">+IF(AND(ISTEXT(OFFSET('Sanitation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299" t="e">
        <f ca="1">+IF(AND(ISTEXT(OFFSET('Sanitation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299" t="e">
        <f ca="1">+IF(AND(ISTEXT(OFFSET('Sanitation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299" t="e">
        <f ca="1">+IF(AND(ISTEXT(OFFSET('Sanitation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299" t="e">
        <f ca="1">+IF(AND(ISTEXT(OFFSET('Sanitation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299" t="e">
        <f ca="1">+IF(AND(ISTEXT(OFFSET('Sanitation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299" t="e">
        <f ca="1">+IF(AND(ISTEXT(OFFSET('Sanitation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299" t="e">
        <f ca="1">+IF(AND(ISTEXT(OFFSET('Sanitation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299" t="e">
        <f ca="1">+IF(AND(ISTEXT(OFFSET('Sanitation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299" t="e">
        <f ca="1">+IF(AND(ISTEXT(OFFSET('Sanitation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300" t="e">
        <f ca="1">+IF(AND(ISTEXT(OFFSET('Hygiene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368" t="e">
        <f ca="1">+IF(AND(ISTEXT(OFFSET('Hygiene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300" t="e">
        <f ca="1">+IF(AND(ISTEXT(OFFSET('Hygiene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300" t="e">
        <f ca="1">+IF(AND(ISTEXT(OFFSET('Hygiene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300" t="e">
        <f ca="1">+IF(AND(ISTEXT(OFFSET('Hygiene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300" t="e">
        <f ca="1">+IF(AND(ISTEXT(OFFSET('Hygiene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300" t="e">
        <f ca="1">+IF(AND(ISTEXT(OFFSET('Hygiene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300" t="e">
        <f ca="1">+IF(AND(ISTEXT(OFFSET('Hygiene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300" t="e">
        <f ca="1">+IF(AND(ISTEXT(OFFSET('Hygiene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300" t="e">
        <f ca="1">+IF(AND(ISTEXT(OFFSET('Hygiene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300" t="e">
        <f ca="1">+IF(AND(ISTEXT(OFFSET('Hygiene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300" t="e">
        <f ca="1">+IF(AND(ISTEXT(OFFSET('Hygiene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300" t="e">
        <f ca="1">+IF(AND(ISTEXT(OFFSET('Hygiene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300" t="e">
        <f ca="1">+IF(AND(ISTEXT(OFFSET('Hygiene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300" t="e">
        <f ca="1">+IF(AND(ISTEXT(OFFSET('Hygiene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300" t="e">
        <f ca="1">+IF(AND(ISTEXT(OFFSET('Hygiene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300" t="e">
        <f ca="1">+IF(AND(ISTEXT(OFFSET('Hygiene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300" t="e">
        <f ca="1">+IF(AND(ISTEXT(OFFSET('Hygiene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S73" s="187" t="str">
        <f ca="1">+IF(OFFSET('Water Data'!$D$27,0,10*ROW('Water Data'!D67))="","",OFFSET('Water Data'!$D$27,0,10*ROW('Water Data'!D67)))</f>
        <v/>
      </c>
      <c r="BT73" s="187" t="str">
        <f ca="1">+IF(OFFSET('Water Data'!$D$28,0,10*ROW('Water Data'!D67))="","",OFFSET('Water Data'!$D$28,0,10*ROW('Water Data'!D67)))</f>
        <v/>
      </c>
      <c r="BU73" s="187" t="str">
        <f ca="1">+IF(OFFSET('Water Data'!$D$29,0,10*ROW('Water Data'!D67))="","",OFFSET('Water Data'!$D$29,0,10*ROW('Water Data'!D67)))</f>
        <v/>
      </c>
      <c r="BV73" s="187" t="str">
        <f ca="1">+IF(OFFSET('Water Data'!$E$27,0,10*ROW('Water Data'!E67))="","",OFFSET('Water Data'!$E$27,0,10*ROW('Water Data'!E67)))</f>
        <v/>
      </c>
      <c r="BW73" s="187" t="str">
        <f ca="1">+IF(OFFSET('Water Data'!$E$28,0,10*ROW('Water Data'!E67))="","",OFFSET('Water Data'!$E$28,0,10*ROW('Water Data'!E67)))</f>
        <v/>
      </c>
      <c r="BX73" s="187" t="str">
        <f ca="1">+IF(OFFSET('Water Data'!$E$29,0,10*ROW('Water Data'!E67))="","",OFFSET('Water Data'!$E$29,0,10*ROW('Water Data'!E67)))</f>
        <v/>
      </c>
      <c r="BY73" s="187" t="str">
        <f ca="1">+IF(OFFSET('Water Data'!$F$27,0,10*ROW('Water Data'!F67))="","",OFFSET('Water Data'!$F$27,0,10*ROW('Water Data'!F67)))</f>
        <v/>
      </c>
      <c r="BZ73" s="187" t="str">
        <f ca="1">+IF(OFFSET('Water Data'!$F$28,0,10*ROW('Water Data'!F67))="","",OFFSET('Water Data'!$F$28,0,10*ROW('Water Data'!F67)))</f>
        <v/>
      </c>
      <c r="CA73" s="187" t="str">
        <f ca="1">+IF(OFFSET('Water Data'!$F$29,0,10*ROW('Water Data'!F67))="","",OFFSET('Water Data'!$F$29,0,10*ROW('Water Data'!F67)))</f>
        <v/>
      </c>
      <c r="CB73" s="187" t="str">
        <f ca="1">+IF(OFFSET('Water Data'!$G$27,0,10*ROW('Water Data'!G67))="","",OFFSET('Water Data'!$G$27,0,10*ROW('Water Data'!G67)))</f>
        <v/>
      </c>
      <c r="CC73" s="187" t="str">
        <f ca="1">+IF(OFFSET('Water Data'!$G$28,0,10*ROW('Water Data'!G67))="","",OFFSET('Water Data'!$G$28,0,10*ROW('Water Data'!G67)))</f>
        <v/>
      </c>
      <c r="CD73" s="187" t="str">
        <f ca="1">+IF(OFFSET('Water Data'!$G$29,0,10*ROW('Water Data'!G67))="","",OFFSET('Water Data'!$G$29,0,10*ROW('Water Data'!G67)))</f>
        <v/>
      </c>
      <c r="CE73" s="187" t="str">
        <f ca="1">+IF(OFFSET('Water Data'!$H$27,0,10*ROW('Water Data'!H67))="","",OFFSET('Water Data'!$H$27,0,10*ROW('Water Data'!H67)))</f>
        <v/>
      </c>
      <c r="CF73" s="187" t="str">
        <f ca="1">+IF(OFFSET('Water Data'!$H$28,0,10*ROW('Water Data'!H67))="","",OFFSET('Water Data'!$H$28,0,10*ROW('Water Data'!H67)))</f>
        <v/>
      </c>
      <c r="CG73" s="187" t="str">
        <f ca="1">+IF(OFFSET('Water Data'!$H$29,0,10*ROW('Water Data'!H67))="","",OFFSET('Water Data'!$H$29,0,10*ROW('Water Data'!H67)))</f>
        <v/>
      </c>
      <c r="CH73" s="187" t="str">
        <f ca="1">+IF(OFFSET('Water Data'!$I$27,0,10*ROW('Water Data'!I67))="","",OFFSET('Water Data'!$I$27,0,10*ROW('Water Data'!I67)))</f>
        <v/>
      </c>
      <c r="CI73" s="187" t="str">
        <f ca="1">+IF(OFFSET('Water Data'!$I$28,0,10*ROW('Water Data'!I67))="","",OFFSET('Water Data'!$I$28,0,10*ROW('Water Data'!I67)))</f>
        <v/>
      </c>
      <c r="CJ73" s="187" t="str">
        <f ca="1">+IF(OFFSET('Water Data'!$I$29,0,10*ROW('Water Data'!I67))="","",OFFSET('Water Data'!$I$29,0,10*ROW('Water Data'!I67)))</f>
        <v/>
      </c>
      <c r="CK73" s="187" t="str">
        <f ca="1">+IF(OFFSET('Sanitation Data'!$D$28,0,10*ROW('Sanitation Data'!D67))="","",OFFSET('Sanitation Data'!$D$28,0,10*ROW('Sanitation Data'!D67)))</f>
        <v/>
      </c>
      <c r="CL73" s="187" t="str">
        <f ca="1">+IF(OFFSET('Sanitation Data'!$D$29,0,10*ROW('Sanitation Data'!D67))="","",OFFSET('Sanitation Data'!$D$29,0,10*ROW('Sanitation Data'!D67)))</f>
        <v/>
      </c>
      <c r="CM73" s="187" t="str">
        <f ca="1">+IF(OFFSET('Sanitation Data'!$D$30,0,10*ROW('Sanitation Data'!D67))="","",OFFSET('Sanitation Data'!$D$30,0,10*ROW('Sanitation Data'!D67)))</f>
        <v/>
      </c>
      <c r="CN73" s="187" t="str">
        <f ca="1">+IF(OFFSET('Sanitation Data'!$D$31,0,10*ROW('Sanitation Data'!D67))="","",OFFSET('Sanitation Data'!$D$31,0,10*ROW('Sanitation Data'!D67)))</f>
        <v/>
      </c>
      <c r="CO73" s="187" t="str">
        <f ca="1">+IF(OFFSET('Sanitation Data'!$D$32,0,10*ROW('Sanitation Data'!D67))="","",OFFSET('Sanitation Data'!$D$32,0,10*ROW('Sanitation Data'!D67)))</f>
        <v/>
      </c>
      <c r="CP73" s="187" t="str">
        <f ca="1">+IF(OFFSET('Sanitation Data'!$E$28,0,10*ROW('Sanitation Data'!E67))="","",OFFSET('Sanitation Data'!$E$28,0,10*ROW('Sanitation Data'!E67)))</f>
        <v/>
      </c>
      <c r="CQ73" s="187" t="str">
        <f ca="1">+IF(OFFSET('Sanitation Data'!$E$29,0,10*ROW('Sanitation Data'!E67))="","",OFFSET('Sanitation Data'!$E$29,0,10*ROW('Sanitation Data'!E67)))</f>
        <v/>
      </c>
      <c r="CR73" s="187" t="str">
        <f ca="1">+IF(OFFSET('Sanitation Data'!$E$30,0,10*ROW('Sanitation Data'!E67))="","",OFFSET('Sanitation Data'!$E$30,0,10*ROW('Sanitation Data'!E67)))</f>
        <v/>
      </c>
      <c r="CS73" s="187" t="str">
        <f ca="1">+IF(OFFSET('Sanitation Data'!$E$31,0,10*ROW('Sanitation Data'!E67))="","",OFFSET('Sanitation Data'!$E$31,0,10*ROW('Sanitation Data'!E67)))</f>
        <v/>
      </c>
      <c r="CT73" s="187" t="str">
        <f ca="1">+IF(OFFSET('Sanitation Data'!$E$32,0,10*ROW('Sanitation Data'!E67))="","",OFFSET('Sanitation Data'!$E$32,0,10*ROW('Sanitation Data'!E67)))</f>
        <v/>
      </c>
      <c r="CU73" s="187" t="str">
        <f ca="1">+IF(OFFSET('Sanitation Data'!$F$28,0,10*ROW('Sanitation Data'!F67))="","",OFFSET('Sanitation Data'!$F$28,0,10*ROW('Sanitation Data'!F67)))</f>
        <v/>
      </c>
      <c r="CV73" s="187" t="str">
        <f ca="1">+IF(OFFSET('Sanitation Data'!$F$29,0,10*ROW('Sanitation Data'!F67))="","",OFFSET('Sanitation Data'!$F$29,0,10*ROW('Sanitation Data'!F67)))</f>
        <v/>
      </c>
      <c r="CW73" s="187" t="str">
        <f ca="1">+IF(OFFSET('Sanitation Data'!$F$30,0,10*ROW('Sanitation Data'!F67))="","",OFFSET('Sanitation Data'!$F$30,0,10*ROW('Sanitation Data'!F67)))</f>
        <v/>
      </c>
      <c r="CX73" s="187" t="str">
        <f ca="1">+IF(OFFSET('Sanitation Data'!$F$31,0,10*ROW('Sanitation Data'!F67))="","",OFFSET('Sanitation Data'!$F$31,0,10*ROW('Sanitation Data'!F67)))</f>
        <v/>
      </c>
      <c r="CY73" s="187" t="str">
        <f ca="1">+IF(OFFSET('Sanitation Data'!$F$32,0,10*ROW('Sanitation Data'!F67))="","",OFFSET('Sanitation Data'!$F$32,0,10*ROW('Sanitation Data'!F67)))</f>
        <v/>
      </c>
      <c r="CZ73" s="187" t="str">
        <f ca="1">+IF(OFFSET('Sanitation Data'!$G$28,0,10*ROW('Sanitation Data'!G67))="","",OFFSET('Sanitation Data'!$G$28,0,10*ROW('Sanitation Data'!G67)))</f>
        <v/>
      </c>
      <c r="DA73" s="187" t="str">
        <f ca="1">+IF(OFFSET('Sanitation Data'!$G$29,0,10*ROW('Sanitation Data'!G67))="","",OFFSET('Sanitation Data'!$G$29,0,10*ROW('Sanitation Data'!G67)))</f>
        <v/>
      </c>
      <c r="DB73" s="187" t="str">
        <f ca="1">+IF(OFFSET('Sanitation Data'!$G$30,0,10*ROW('Sanitation Data'!G67))="","",OFFSET('Sanitation Data'!$G$30,0,10*ROW('Sanitation Data'!G67)))</f>
        <v/>
      </c>
      <c r="DC73" s="187" t="str">
        <f ca="1">+IF(OFFSET('Sanitation Data'!$G$31,0,10*ROW('Sanitation Data'!G67))="","",OFFSET('Sanitation Data'!$G$31,0,10*ROW('Sanitation Data'!G67)))</f>
        <v/>
      </c>
      <c r="DD73" s="187" t="str">
        <f ca="1">+IF(OFFSET('Sanitation Data'!$G$32,0,10*ROW('Sanitation Data'!G67))="","",OFFSET('Sanitation Data'!$G$32,0,10*ROW('Sanitation Data'!G67)))</f>
        <v/>
      </c>
      <c r="DE73" s="187" t="str">
        <f ca="1">+IF(OFFSET('Sanitation Data'!$H$28,0,10*ROW('Sanitation Data'!H67))="","",OFFSET('Sanitation Data'!$H$28,0,10*ROW('Sanitation Data'!H67)))</f>
        <v/>
      </c>
      <c r="DF73" s="187" t="str">
        <f ca="1">+IF(OFFSET('Sanitation Data'!$H$29,0,10*ROW('Sanitation Data'!H67))="","",OFFSET('Sanitation Data'!$H$29,0,10*ROW('Sanitation Data'!H67)))</f>
        <v/>
      </c>
      <c r="DG73" s="187" t="str">
        <f ca="1">+IF(OFFSET('Sanitation Data'!$H$30,0,10*ROW('Sanitation Data'!H67))="","",OFFSET('Sanitation Data'!$H$30,0,10*ROW('Sanitation Data'!H67)))</f>
        <v/>
      </c>
      <c r="DH73" s="187" t="str">
        <f ca="1">+IF(OFFSET('Sanitation Data'!$H$31,0,10*ROW('Sanitation Data'!H67))="","",OFFSET('Sanitation Data'!$H$31,0,10*ROW('Sanitation Data'!H67)))</f>
        <v/>
      </c>
      <c r="DI73" s="187" t="str">
        <f ca="1">+IF(OFFSET('Sanitation Data'!$H$32,0,10*ROW('Sanitation Data'!H67))="","",OFFSET('Sanitation Data'!$H$32,0,10*ROW('Sanitation Data'!H67)))</f>
        <v/>
      </c>
      <c r="DJ73" s="187" t="str">
        <f ca="1">+IF(OFFSET('Sanitation Data'!$I$28,0,10*ROW('Sanitation Data'!I67))="","",OFFSET('Sanitation Data'!$I$28,0,10*ROW('Sanitation Data'!I67)))</f>
        <v/>
      </c>
      <c r="DK73" s="187" t="str">
        <f ca="1">+IF(OFFSET('Sanitation Data'!$I$29,0,10*ROW('Sanitation Data'!I67))="","",OFFSET('Sanitation Data'!$I$29,0,10*ROW('Sanitation Data'!I67)))</f>
        <v/>
      </c>
      <c r="DL73" s="187" t="str">
        <f ca="1">+IF(OFFSET('Sanitation Data'!$I$30,0,10*ROW('Sanitation Data'!I67))="","",OFFSET('Sanitation Data'!$I$30,0,10*ROW('Sanitation Data'!I67)))</f>
        <v/>
      </c>
      <c r="DM73" s="187" t="str">
        <f ca="1">+IF(OFFSET('Sanitation Data'!$I$31,0,10*ROW('Sanitation Data'!I67))="","",OFFSET('Sanitation Data'!$I$31,0,10*ROW('Sanitation Data'!I67)))</f>
        <v/>
      </c>
      <c r="DN73" s="187" t="str">
        <f ca="1">+IF(OFFSET('Sanitation Data'!$I$32,0,10*ROW('Sanitation Data'!I67))="","",OFFSET('Sanitation Data'!$I$32,0,10*ROW('Sanitation Data'!I67)))</f>
        <v/>
      </c>
      <c r="DO73" s="187" t="str">
        <f ca="1">+IF(OFFSET('Hygiene Data'!$D$11,0,10*ROW('Hygiene Data'!D67))="","",OFFSET('Hygiene Data'!$D$11,0,10*ROW('Hygiene Data'!D67)))</f>
        <v/>
      </c>
      <c r="DP73" s="187" t="str">
        <f ca="1">+IF(OFFSET('Hygiene Data'!$D$12,0,10*ROW('Hygiene Data'!D67))="","",OFFSET('Hygiene Data'!$D$12,0,10*ROW('Hygiene Data'!D67)))</f>
        <v/>
      </c>
      <c r="DQ73" s="187" t="str">
        <f ca="1">+IF(OFFSET('Hygiene Data'!$D$13,0,10*ROW('Hygiene Data'!D67))="","",OFFSET('Hygiene Data'!$D$13,0,10*ROW('Hygiene Data'!D67)))</f>
        <v/>
      </c>
      <c r="DR73" s="187" t="str">
        <f ca="1">+IF(OFFSET('Hygiene Data'!$E$11,0,10*ROW('Hygiene Data'!E67))="","",OFFSET('Hygiene Data'!$E$11,0,10*ROW('Hygiene Data'!E67)))</f>
        <v/>
      </c>
      <c r="DS73" s="187" t="str">
        <f ca="1">+IF(OFFSET('Hygiene Data'!$E$12,0,10*ROW('Hygiene Data'!E67))="","",OFFSET('Hygiene Data'!$E$12,0,10*ROW('Hygiene Data'!E67)))</f>
        <v/>
      </c>
      <c r="DT73" s="187" t="str">
        <f ca="1">+IF(OFFSET('Hygiene Data'!$E$13,0,10*ROW('Hygiene Data'!E67))="","",OFFSET('Hygiene Data'!$E$13,0,10*ROW('Hygiene Data'!E67)))</f>
        <v/>
      </c>
      <c r="DU73" s="187" t="str">
        <f ca="1">+IF(OFFSET('Hygiene Data'!$F$11,0,10*ROW('Hygiene Data'!F67))="","",OFFSET('Hygiene Data'!$F$11,0,10*ROW('Hygiene Data'!F67)))</f>
        <v/>
      </c>
      <c r="DV73" s="187" t="str">
        <f ca="1">+IF(OFFSET('Hygiene Data'!$F$12,0,10*ROW('Hygiene Data'!F67))="","",OFFSET('Hygiene Data'!$F$12,0,10*ROW('Hygiene Data'!F67)))</f>
        <v/>
      </c>
      <c r="DW73" s="187" t="str">
        <f ca="1">+IF(OFFSET('Hygiene Data'!$F$13,0,10*ROW('Hygiene Data'!F67))="","",OFFSET('Hygiene Data'!$F$13,0,10*ROW('Hygiene Data'!F67)))</f>
        <v/>
      </c>
      <c r="DX73" s="187" t="str">
        <f ca="1">+IF(OFFSET('Hygiene Data'!$G$11,0,10*ROW('Hygiene Data'!G67))="","",OFFSET('Hygiene Data'!$G$11,0,10*ROW('Hygiene Data'!G67)))</f>
        <v/>
      </c>
      <c r="DY73" s="187" t="str">
        <f ca="1">+IF(OFFSET('Hygiene Data'!$G$12,0,10*ROW('Hygiene Data'!G67))="","",OFFSET('Hygiene Data'!$G$12,0,10*ROW('Hygiene Data'!G67)))</f>
        <v/>
      </c>
      <c r="DZ73" s="187" t="str">
        <f ca="1">+IF(OFFSET('Hygiene Data'!$G$13,0,10*ROW('Hygiene Data'!G67))="","",OFFSET('Hygiene Data'!$G$13,0,10*ROW('Hygiene Data'!G67)))</f>
        <v/>
      </c>
      <c r="EA73" s="187" t="str">
        <f ca="1">+IF(OFFSET('Hygiene Data'!$H$11,0,10*ROW('Hygiene Data'!H67))="","",OFFSET('Hygiene Data'!$H$11,0,10*ROW('Hygiene Data'!H67)))</f>
        <v/>
      </c>
      <c r="EB73" s="187" t="str">
        <f ca="1">+IF(OFFSET('Hygiene Data'!$H$12,0,10*ROW('Hygiene Data'!H67))="","",OFFSET('Hygiene Data'!$H$12,0,10*ROW('Hygiene Data'!H67)))</f>
        <v/>
      </c>
      <c r="EC73" s="187" t="str">
        <f ca="1">+IF(OFFSET('Hygiene Data'!$H$13,0,10*ROW('Hygiene Data'!H67))="","",OFFSET('Hygiene Data'!$H$13,0,10*ROW('Hygiene Data'!H67)))</f>
        <v/>
      </c>
      <c r="ED73" s="187" t="str">
        <f ca="1">+IF(OFFSET('Hygiene Data'!$I$11,0,10*ROW('Hygiene Data'!I67))="","",OFFSET('Hygiene Data'!$I$11,0,10*ROW('Hygiene Data'!I67)))</f>
        <v/>
      </c>
      <c r="EE73" s="187" t="str">
        <f ca="1">+IF(OFFSET('Hygiene Data'!$I$12,0,10*ROW('Hygiene Data'!I67))="","",OFFSET('Hygiene Data'!$I$12,0,10*ROW('Hygiene Data'!I67)))</f>
        <v/>
      </c>
      <c r="EF73" s="187" t="str">
        <f ca="1">+IF(OFFSET('Hygiene Data'!$I$13,0,10*ROW('Hygiene Data'!I67))="","",OFFSET('Hygiene Data'!$I$13,0,10*ROW('Hygiene Data'!I67)))</f>
        <v/>
      </c>
    </row>
    <row r="74" spans="1:136" x14ac:dyDescent="0.2">
      <c r="A74" s="270" t="str">
        <f ca="1">+IF(OFFSET('Water Data'!$B$2,0,10*ROW('Water Data'!E68))="","",OFFSET('Water Data'!$B$2,0,10*ROW('Water Data'!E68)))</f>
        <v/>
      </c>
      <c r="B74" s="270" t="str">
        <f ca="1">IF(OFFSET('Water Data'!$C$2,0,10*ROW('Water Data'!F68))="","",IF(OFFSET('Water Data'!$C$2,0,10*ROW('Water Data'!F68))="Census",Key!$I$111,IF(OFFSET('Water Data'!$C$2,0,10*ROW('Water Data'!F68))="Survey with microdata",Key!$I$113,IF(OFFSET('Water Data'!$C$2,0,10*ROW('Water Data'!F68))="Survey",Key!$I$110,IF(OFFSET('Water Data'!$C$2,0,10*ROW('Water Data'!F68))="Admin",Key!$I$114,IF(OFFSET('Water Data'!$C$2,0,10*ROW('Water Data'!F68))="Other",Key!$I$112,IF(OFFSET('Water Data'!$C$2,0,10*ROW('Water Data'!F68))="EMIS",Key!$I$109)))))))</f>
        <v/>
      </c>
      <c r="C74" s="297" t="str">
        <f t="shared" ca="1" si="1"/>
        <v/>
      </c>
      <c r="D74" s="298" t="e">
        <f ca="1">+IF(AND(ISTEXT(OFFSET('Water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298" t="e">
        <f ca="1">+IF(AND(ISTEXT(OFFSET('Water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298" t="e">
        <f ca="1">+IF(AND(ISTEXT(OFFSET('Water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298" t="e">
        <f ca="1">+IF(AND(ISTEXT(OFFSET('Water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298" t="e">
        <f ca="1">+IF(AND(ISTEXT(OFFSET('Water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298" t="e">
        <f ca="1">+IF(AND(ISTEXT(OFFSET('Water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298" t="e">
        <f ca="1">+IF(AND(ISTEXT(OFFSET('Water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298" t="e">
        <f ca="1">+IF(AND(ISTEXT(OFFSET('Water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298" t="e">
        <f ca="1">+IF(AND(ISTEXT(OFFSET('Water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298" t="e">
        <f ca="1">+IF(AND(ISTEXT(OFFSET('Water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298" t="e">
        <f ca="1">+IF(AND(ISTEXT(OFFSET('Water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298" t="e">
        <f ca="1">+IF(AND(ISTEXT(OFFSET('Water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298" t="e">
        <f ca="1">+IF(AND(ISTEXT(OFFSET('Water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298" t="e">
        <f ca="1">+IF(AND(ISTEXT(OFFSET('Water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298" t="e">
        <f ca="1">+IF(AND(ISTEXT(OFFSET('Water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298" t="e">
        <f ca="1">+IF(AND(ISTEXT(OFFSET('Water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298" t="e">
        <f ca="1">+IF(AND(ISTEXT(OFFSET('Water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298" t="e">
        <f ca="1">+IF(AND(ISTEXT(OFFSET('Water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299" t="e">
        <f ca="1">+IF(AND(ISTEXT(OFFSET('Sanitation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299" t="e">
        <f ca="1">+IF(AND(ISTEXT(OFFSET('Sanitation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299" t="e">
        <f ca="1">+IF(AND(ISTEXT(OFFSET('Sanitation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299" t="e">
        <f ca="1">+IF(AND(ISTEXT(OFFSET('Sanitation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299" t="e">
        <f ca="1">+IF(AND(ISTEXT(OFFSET('Sanitation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299" t="e">
        <f ca="1">+IF(AND(ISTEXT(OFFSET('Sanitation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299" t="e">
        <f ca="1">+IF(AND(ISTEXT(OFFSET('Sanitation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299" t="e">
        <f ca="1">+IF(AND(ISTEXT(OFFSET('Sanitation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299" t="e">
        <f ca="1">+IF(AND(ISTEXT(OFFSET('Sanitation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299" t="e">
        <f ca="1">+IF(AND(ISTEXT(OFFSET('Sanitation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299" t="e">
        <f ca="1">+IF(AND(ISTEXT(OFFSET('Sanitation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299" t="e">
        <f ca="1">+IF(AND(ISTEXT(OFFSET('Sanitation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299" t="e">
        <f ca="1">+IF(AND(ISTEXT(OFFSET('Sanitation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299" t="e">
        <f ca="1">+IF(AND(ISTEXT(OFFSET('Sanitation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299" t="e">
        <f ca="1">+IF(AND(ISTEXT(OFFSET('Sanitation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299" t="e">
        <f ca="1">+IF(AND(ISTEXT(OFFSET('Sanitation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299" t="e">
        <f ca="1">+IF(AND(ISTEXT(OFFSET('Sanitation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299" t="e">
        <f ca="1">+IF(AND(ISTEXT(OFFSET('Sanitation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299" t="e">
        <f ca="1">+IF(AND(ISTEXT(OFFSET('Sanitation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299" t="e">
        <f ca="1">+IF(AND(ISTEXT(OFFSET('Sanitation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299" t="e">
        <f ca="1">+IF(AND(ISTEXT(OFFSET('Sanitation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299" t="e">
        <f ca="1">+IF(AND(ISTEXT(OFFSET('Sanitation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299" t="e">
        <f ca="1">+IF(AND(ISTEXT(OFFSET('Sanitation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299" t="e">
        <f ca="1">+IF(AND(ISTEXT(OFFSET('Sanitation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299" t="e">
        <f ca="1">+IF(AND(ISTEXT(OFFSET('Sanitation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299" t="e">
        <f ca="1">+IF(AND(ISTEXT(OFFSET('Sanitation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299" t="e">
        <f ca="1">+IF(AND(ISTEXT(OFFSET('Sanitation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299" t="e">
        <f ca="1">+IF(AND(ISTEXT(OFFSET('Sanitation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299" t="e">
        <f ca="1">+IF(AND(ISTEXT(OFFSET('Sanitation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299" t="e">
        <f ca="1">+IF(AND(ISTEXT(OFFSET('Sanitation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300" t="e">
        <f ca="1">+IF(AND(ISTEXT(OFFSET('Hygiene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368" t="e">
        <f ca="1">+IF(AND(ISTEXT(OFFSET('Hygiene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300" t="e">
        <f ca="1">+IF(AND(ISTEXT(OFFSET('Hygiene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300" t="e">
        <f ca="1">+IF(AND(ISTEXT(OFFSET('Hygiene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300" t="e">
        <f ca="1">+IF(AND(ISTEXT(OFFSET('Hygiene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300" t="e">
        <f ca="1">+IF(AND(ISTEXT(OFFSET('Hygiene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300" t="e">
        <f ca="1">+IF(AND(ISTEXT(OFFSET('Hygiene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300" t="e">
        <f ca="1">+IF(AND(ISTEXT(OFFSET('Hygiene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300" t="e">
        <f ca="1">+IF(AND(ISTEXT(OFFSET('Hygiene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300" t="e">
        <f ca="1">+IF(AND(ISTEXT(OFFSET('Hygiene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300" t="e">
        <f ca="1">+IF(AND(ISTEXT(OFFSET('Hygiene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300" t="e">
        <f ca="1">+IF(AND(ISTEXT(OFFSET('Hygiene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300" t="e">
        <f ca="1">+IF(AND(ISTEXT(OFFSET('Hygiene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300" t="e">
        <f ca="1">+IF(AND(ISTEXT(OFFSET('Hygiene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300" t="e">
        <f ca="1">+IF(AND(ISTEXT(OFFSET('Hygiene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300" t="e">
        <f ca="1">+IF(AND(ISTEXT(OFFSET('Hygiene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300" t="e">
        <f ca="1">+IF(AND(ISTEXT(OFFSET('Hygiene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300" t="e">
        <f ca="1">+IF(AND(ISTEXT(OFFSET('Hygiene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S74" s="187" t="str">
        <f ca="1">+IF(OFFSET('Water Data'!$D$27,0,10*ROW('Water Data'!D68))="","",OFFSET('Water Data'!$D$27,0,10*ROW('Water Data'!D68)))</f>
        <v/>
      </c>
      <c r="BT74" s="187" t="str">
        <f ca="1">+IF(OFFSET('Water Data'!$D$28,0,10*ROW('Water Data'!D68))="","",OFFSET('Water Data'!$D$28,0,10*ROW('Water Data'!D68)))</f>
        <v/>
      </c>
      <c r="BU74" s="187" t="str">
        <f ca="1">+IF(OFFSET('Water Data'!$D$29,0,10*ROW('Water Data'!D68))="","",OFFSET('Water Data'!$D$29,0,10*ROW('Water Data'!D68)))</f>
        <v/>
      </c>
      <c r="BV74" s="187" t="str">
        <f ca="1">+IF(OFFSET('Water Data'!$E$27,0,10*ROW('Water Data'!E68))="","",OFFSET('Water Data'!$E$27,0,10*ROW('Water Data'!E68)))</f>
        <v/>
      </c>
      <c r="BW74" s="187" t="str">
        <f ca="1">+IF(OFFSET('Water Data'!$E$28,0,10*ROW('Water Data'!E68))="","",OFFSET('Water Data'!$E$28,0,10*ROW('Water Data'!E68)))</f>
        <v/>
      </c>
      <c r="BX74" s="187" t="str">
        <f ca="1">+IF(OFFSET('Water Data'!$E$29,0,10*ROW('Water Data'!E68))="","",OFFSET('Water Data'!$E$29,0,10*ROW('Water Data'!E68)))</f>
        <v/>
      </c>
      <c r="BY74" s="187" t="str">
        <f ca="1">+IF(OFFSET('Water Data'!$F$27,0,10*ROW('Water Data'!F68))="","",OFFSET('Water Data'!$F$27,0,10*ROW('Water Data'!F68)))</f>
        <v/>
      </c>
      <c r="BZ74" s="187" t="str">
        <f ca="1">+IF(OFFSET('Water Data'!$F$28,0,10*ROW('Water Data'!F68))="","",OFFSET('Water Data'!$F$28,0,10*ROW('Water Data'!F68)))</f>
        <v/>
      </c>
      <c r="CA74" s="187" t="str">
        <f ca="1">+IF(OFFSET('Water Data'!$F$29,0,10*ROW('Water Data'!F68))="","",OFFSET('Water Data'!$F$29,0,10*ROW('Water Data'!F68)))</f>
        <v/>
      </c>
      <c r="CB74" s="187" t="str">
        <f ca="1">+IF(OFFSET('Water Data'!$G$27,0,10*ROW('Water Data'!G68))="","",OFFSET('Water Data'!$G$27,0,10*ROW('Water Data'!G68)))</f>
        <v/>
      </c>
      <c r="CC74" s="187" t="str">
        <f ca="1">+IF(OFFSET('Water Data'!$G$28,0,10*ROW('Water Data'!G68))="","",OFFSET('Water Data'!$G$28,0,10*ROW('Water Data'!G68)))</f>
        <v/>
      </c>
      <c r="CD74" s="187" t="str">
        <f ca="1">+IF(OFFSET('Water Data'!$G$29,0,10*ROW('Water Data'!G68))="","",OFFSET('Water Data'!$G$29,0,10*ROW('Water Data'!G68)))</f>
        <v/>
      </c>
      <c r="CE74" s="187" t="str">
        <f ca="1">+IF(OFFSET('Water Data'!$H$27,0,10*ROW('Water Data'!H68))="","",OFFSET('Water Data'!$H$27,0,10*ROW('Water Data'!H68)))</f>
        <v/>
      </c>
      <c r="CF74" s="187" t="str">
        <f ca="1">+IF(OFFSET('Water Data'!$H$28,0,10*ROW('Water Data'!H68))="","",OFFSET('Water Data'!$H$28,0,10*ROW('Water Data'!H68)))</f>
        <v/>
      </c>
      <c r="CG74" s="187" t="str">
        <f ca="1">+IF(OFFSET('Water Data'!$H$29,0,10*ROW('Water Data'!H68))="","",OFFSET('Water Data'!$H$29,0,10*ROW('Water Data'!H68)))</f>
        <v/>
      </c>
      <c r="CH74" s="187" t="str">
        <f ca="1">+IF(OFFSET('Water Data'!$I$27,0,10*ROW('Water Data'!I68))="","",OFFSET('Water Data'!$I$27,0,10*ROW('Water Data'!I68)))</f>
        <v/>
      </c>
      <c r="CI74" s="187" t="str">
        <f ca="1">+IF(OFFSET('Water Data'!$I$28,0,10*ROW('Water Data'!I68))="","",OFFSET('Water Data'!$I$28,0,10*ROW('Water Data'!I68)))</f>
        <v/>
      </c>
      <c r="CJ74" s="187" t="str">
        <f ca="1">+IF(OFFSET('Water Data'!$I$29,0,10*ROW('Water Data'!I68))="","",OFFSET('Water Data'!$I$29,0,10*ROW('Water Data'!I68)))</f>
        <v/>
      </c>
      <c r="CK74" s="187" t="str">
        <f ca="1">+IF(OFFSET('Sanitation Data'!$D$28,0,10*ROW('Sanitation Data'!D68))="","",OFFSET('Sanitation Data'!$D$28,0,10*ROW('Sanitation Data'!D68)))</f>
        <v/>
      </c>
      <c r="CL74" s="187" t="str">
        <f ca="1">+IF(OFFSET('Sanitation Data'!$D$29,0,10*ROW('Sanitation Data'!D68))="","",OFFSET('Sanitation Data'!$D$29,0,10*ROW('Sanitation Data'!D68)))</f>
        <v/>
      </c>
      <c r="CM74" s="187" t="str">
        <f ca="1">+IF(OFFSET('Sanitation Data'!$D$30,0,10*ROW('Sanitation Data'!D68))="","",OFFSET('Sanitation Data'!$D$30,0,10*ROW('Sanitation Data'!D68)))</f>
        <v/>
      </c>
      <c r="CN74" s="187" t="str">
        <f ca="1">+IF(OFFSET('Sanitation Data'!$D$31,0,10*ROW('Sanitation Data'!D68))="","",OFFSET('Sanitation Data'!$D$31,0,10*ROW('Sanitation Data'!D68)))</f>
        <v/>
      </c>
      <c r="CO74" s="187" t="str">
        <f ca="1">+IF(OFFSET('Sanitation Data'!$D$32,0,10*ROW('Sanitation Data'!D68))="","",OFFSET('Sanitation Data'!$D$32,0,10*ROW('Sanitation Data'!D68)))</f>
        <v/>
      </c>
      <c r="CP74" s="187" t="str">
        <f ca="1">+IF(OFFSET('Sanitation Data'!$E$28,0,10*ROW('Sanitation Data'!E68))="","",OFFSET('Sanitation Data'!$E$28,0,10*ROW('Sanitation Data'!E68)))</f>
        <v/>
      </c>
      <c r="CQ74" s="187" t="str">
        <f ca="1">+IF(OFFSET('Sanitation Data'!$E$29,0,10*ROW('Sanitation Data'!E68))="","",OFFSET('Sanitation Data'!$E$29,0,10*ROW('Sanitation Data'!E68)))</f>
        <v/>
      </c>
      <c r="CR74" s="187" t="str">
        <f ca="1">+IF(OFFSET('Sanitation Data'!$E$30,0,10*ROW('Sanitation Data'!E68))="","",OFFSET('Sanitation Data'!$E$30,0,10*ROW('Sanitation Data'!E68)))</f>
        <v/>
      </c>
      <c r="CS74" s="187" t="str">
        <f ca="1">+IF(OFFSET('Sanitation Data'!$E$31,0,10*ROW('Sanitation Data'!E68))="","",OFFSET('Sanitation Data'!$E$31,0,10*ROW('Sanitation Data'!E68)))</f>
        <v/>
      </c>
      <c r="CT74" s="187" t="str">
        <f ca="1">+IF(OFFSET('Sanitation Data'!$E$32,0,10*ROW('Sanitation Data'!E68))="","",OFFSET('Sanitation Data'!$E$32,0,10*ROW('Sanitation Data'!E68)))</f>
        <v/>
      </c>
      <c r="CU74" s="187" t="str">
        <f ca="1">+IF(OFFSET('Sanitation Data'!$F$28,0,10*ROW('Sanitation Data'!F68))="","",OFFSET('Sanitation Data'!$F$28,0,10*ROW('Sanitation Data'!F68)))</f>
        <v/>
      </c>
      <c r="CV74" s="187" t="str">
        <f ca="1">+IF(OFFSET('Sanitation Data'!$F$29,0,10*ROW('Sanitation Data'!F68))="","",OFFSET('Sanitation Data'!$F$29,0,10*ROW('Sanitation Data'!F68)))</f>
        <v/>
      </c>
      <c r="CW74" s="187" t="str">
        <f ca="1">+IF(OFFSET('Sanitation Data'!$F$30,0,10*ROW('Sanitation Data'!F68))="","",OFFSET('Sanitation Data'!$F$30,0,10*ROW('Sanitation Data'!F68)))</f>
        <v/>
      </c>
      <c r="CX74" s="187" t="str">
        <f ca="1">+IF(OFFSET('Sanitation Data'!$F$31,0,10*ROW('Sanitation Data'!F68))="","",OFFSET('Sanitation Data'!$F$31,0,10*ROW('Sanitation Data'!F68)))</f>
        <v/>
      </c>
      <c r="CY74" s="187" t="str">
        <f ca="1">+IF(OFFSET('Sanitation Data'!$F$32,0,10*ROW('Sanitation Data'!F68))="","",OFFSET('Sanitation Data'!$F$32,0,10*ROW('Sanitation Data'!F68)))</f>
        <v/>
      </c>
      <c r="CZ74" s="187" t="str">
        <f ca="1">+IF(OFFSET('Sanitation Data'!$G$28,0,10*ROW('Sanitation Data'!G68))="","",OFFSET('Sanitation Data'!$G$28,0,10*ROW('Sanitation Data'!G68)))</f>
        <v/>
      </c>
      <c r="DA74" s="187" t="str">
        <f ca="1">+IF(OFFSET('Sanitation Data'!$G$29,0,10*ROW('Sanitation Data'!G68))="","",OFFSET('Sanitation Data'!$G$29,0,10*ROW('Sanitation Data'!G68)))</f>
        <v/>
      </c>
      <c r="DB74" s="187" t="str">
        <f ca="1">+IF(OFFSET('Sanitation Data'!$G$30,0,10*ROW('Sanitation Data'!G68))="","",OFFSET('Sanitation Data'!$G$30,0,10*ROW('Sanitation Data'!G68)))</f>
        <v/>
      </c>
      <c r="DC74" s="187" t="str">
        <f ca="1">+IF(OFFSET('Sanitation Data'!$G$31,0,10*ROW('Sanitation Data'!G68))="","",OFFSET('Sanitation Data'!$G$31,0,10*ROW('Sanitation Data'!G68)))</f>
        <v/>
      </c>
      <c r="DD74" s="187" t="str">
        <f ca="1">+IF(OFFSET('Sanitation Data'!$G$32,0,10*ROW('Sanitation Data'!G68))="","",OFFSET('Sanitation Data'!$G$32,0,10*ROW('Sanitation Data'!G68)))</f>
        <v/>
      </c>
      <c r="DE74" s="187" t="str">
        <f ca="1">+IF(OFFSET('Sanitation Data'!$H$28,0,10*ROW('Sanitation Data'!H68))="","",OFFSET('Sanitation Data'!$H$28,0,10*ROW('Sanitation Data'!H68)))</f>
        <v/>
      </c>
      <c r="DF74" s="187" t="str">
        <f ca="1">+IF(OFFSET('Sanitation Data'!$H$29,0,10*ROW('Sanitation Data'!H68))="","",OFFSET('Sanitation Data'!$H$29,0,10*ROW('Sanitation Data'!H68)))</f>
        <v/>
      </c>
      <c r="DG74" s="187" t="str">
        <f ca="1">+IF(OFFSET('Sanitation Data'!$H$30,0,10*ROW('Sanitation Data'!H68))="","",OFFSET('Sanitation Data'!$H$30,0,10*ROW('Sanitation Data'!H68)))</f>
        <v/>
      </c>
      <c r="DH74" s="187" t="str">
        <f ca="1">+IF(OFFSET('Sanitation Data'!$H$31,0,10*ROW('Sanitation Data'!H68))="","",OFFSET('Sanitation Data'!$H$31,0,10*ROW('Sanitation Data'!H68)))</f>
        <v/>
      </c>
      <c r="DI74" s="187" t="str">
        <f ca="1">+IF(OFFSET('Sanitation Data'!$H$32,0,10*ROW('Sanitation Data'!H68))="","",OFFSET('Sanitation Data'!$H$32,0,10*ROW('Sanitation Data'!H68)))</f>
        <v/>
      </c>
      <c r="DJ74" s="187" t="str">
        <f ca="1">+IF(OFFSET('Sanitation Data'!$I$28,0,10*ROW('Sanitation Data'!I68))="","",OFFSET('Sanitation Data'!$I$28,0,10*ROW('Sanitation Data'!I68)))</f>
        <v/>
      </c>
      <c r="DK74" s="187" t="str">
        <f ca="1">+IF(OFFSET('Sanitation Data'!$I$29,0,10*ROW('Sanitation Data'!I68))="","",OFFSET('Sanitation Data'!$I$29,0,10*ROW('Sanitation Data'!I68)))</f>
        <v/>
      </c>
      <c r="DL74" s="187" t="str">
        <f ca="1">+IF(OFFSET('Sanitation Data'!$I$30,0,10*ROW('Sanitation Data'!I68))="","",OFFSET('Sanitation Data'!$I$30,0,10*ROW('Sanitation Data'!I68)))</f>
        <v/>
      </c>
      <c r="DM74" s="187" t="str">
        <f ca="1">+IF(OFFSET('Sanitation Data'!$I$31,0,10*ROW('Sanitation Data'!I68))="","",OFFSET('Sanitation Data'!$I$31,0,10*ROW('Sanitation Data'!I68)))</f>
        <v/>
      </c>
      <c r="DN74" s="187" t="str">
        <f ca="1">+IF(OFFSET('Sanitation Data'!$I$32,0,10*ROW('Sanitation Data'!I68))="","",OFFSET('Sanitation Data'!$I$32,0,10*ROW('Sanitation Data'!I68)))</f>
        <v/>
      </c>
      <c r="DO74" s="187" t="str">
        <f ca="1">+IF(OFFSET('Hygiene Data'!$D$11,0,10*ROW('Hygiene Data'!D68))="","",OFFSET('Hygiene Data'!$D$11,0,10*ROW('Hygiene Data'!D68)))</f>
        <v/>
      </c>
      <c r="DP74" s="187" t="str">
        <f ca="1">+IF(OFFSET('Hygiene Data'!$D$12,0,10*ROW('Hygiene Data'!D68))="","",OFFSET('Hygiene Data'!$D$12,0,10*ROW('Hygiene Data'!D68)))</f>
        <v/>
      </c>
      <c r="DQ74" s="187" t="str">
        <f ca="1">+IF(OFFSET('Hygiene Data'!$D$13,0,10*ROW('Hygiene Data'!D68))="","",OFFSET('Hygiene Data'!$D$13,0,10*ROW('Hygiene Data'!D68)))</f>
        <v/>
      </c>
      <c r="DR74" s="187" t="str">
        <f ca="1">+IF(OFFSET('Hygiene Data'!$E$11,0,10*ROW('Hygiene Data'!E68))="","",OFFSET('Hygiene Data'!$E$11,0,10*ROW('Hygiene Data'!E68)))</f>
        <v/>
      </c>
      <c r="DS74" s="187" t="str">
        <f ca="1">+IF(OFFSET('Hygiene Data'!$E$12,0,10*ROW('Hygiene Data'!E68))="","",OFFSET('Hygiene Data'!$E$12,0,10*ROW('Hygiene Data'!E68)))</f>
        <v/>
      </c>
      <c r="DT74" s="187" t="str">
        <f ca="1">+IF(OFFSET('Hygiene Data'!$E$13,0,10*ROW('Hygiene Data'!E68))="","",OFFSET('Hygiene Data'!$E$13,0,10*ROW('Hygiene Data'!E68)))</f>
        <v/>
      </c>
      <c r="DU74" s="187" t="str">
        <f ca="1">+IF(OFFSET('Hygiene Data'!$F$11,0,10*ROW('Hygiene Data'!F68))="","",OFFSET('Hygiene Data'!$F$11,0,10*ROW('Hygiene Data'!F68)))</f>
        <v/>
      </c>
      <c r="DV74" s="187" t="str">
        <f ca="1">+IF(OFFSET('Hygiene Data'!$F$12,0,10*ROW('Hygiene Data'!F68))="","",OFFSET('Hygiene Data'!$F$12,0,10*ROW('Hygiene Data'!F68)))</f>
        <v/>
      </c>
      <c r="DW74" s="187" t="str">
        <f ca="1">+IF(OFFSET('Hygiene Data'!$F$13,0,10*ROW('Hygiene Data'!F68))="","",OFFSET('Hygiene Data'!$F$13,0,10*ROW('Hygiene Data'!F68)))</f>
        <v/>
      </c>
      <c r="DX74" s="187" t="str">
        <f ca="1">+IF(OFFSET('Hygiene Data'!$G$11,0,10*ROW('Hygiene Data'!G68))="","",OFFSET('Hygiene Data'!$G$11,0,10*ROW('Hygiene Data'!G68)))</f>
        <v/>
      </c>
      <c r="DY74" s="187" t="str">
        <f ca="1">+IF(OFFSET('Hygiene Data'!$G$12,0,10*ROW('Hygiene Data'!G68))="","",OFFSET('Hygiene Data'!$G$12,0,10*ROW('Hygiene Data'!G68)))</f>
        <v/>
      </c>
      <c r="DZ74" s="187" t="str">
        <f ca="1">+IF(OFFSET('Hygiene Data'!$G$13,0,10*ROW('Hygiene Data'!G68))="","",OFFSET('Hygiene Data'!$G$13,0,10*ROW('Hygiene Data'!G68)))</f>
        <v/>
      </c>
      <c r="EA74" s="187" t="str">
        <f ca="1">+IF(OFFSET('Hygiene Data'!$H$11,0,10*ROW('Hygiene Data'!H68))="","",OFFSET('Hygiene Data'!$H$11,0,10*ROW('Hygiene Data'!H68)))</f>
        <v/>
      </c>
      <c r="EB74" s="187" t="str">
        <f ca="1">+IF(OFFSET('Hygiene Data'!$H$12,0,10*ROW('Hygiene Data'!H68))="","",OFFSET('Hygiene Data'!$H$12,0,10*ROW('Hygiene Data'!H68)))</f>
        <v/>
      </c>
      <c r="EC74" s="187" t="str">
        <f ca="1">+IF(OFFSET('Hygiene Data'!$H$13,0,10*ROW('Hygiene Data'!H68))="","",OFFSET('Hygiene Data'!$H$13,0,10*ROW('Hygiene Data'!H68)))</f>
        <v/>
      </c>
      <c r="ED74" s="187" t="str">
        <f ca="1">+IF(OFFSET('Hygiene Data'!$I$11,0,10*ROW('Hygiene Data'!I68))="","",OFFSET('Hygiene Data'!$I$11,0,10*ROW('Hygiene Data'!I68)))</f>
        <v/>
      </c>
      <c r="EE74" s="187" t="str">
        <f ca="1">+IF(OFFSET('Hygiene Data'!$I$12,0,10*ROW('Hygiene Data'!I68))="","",OFFSET('Hygiene Data'!$I$12,0,10*ROW('Hygiene Data'!I68)))</f>
        <v/>
      </c>
      <c r="EF74" s="187" t="str">
        <f ca="1">+IF(OFFSET('Hygiene Data'!$I$13,0,10*ROW('Hygiene Data'!I68))="","",OFFSET('Hygiene Data'!$I$13,0,10*ROW('Hygiene Data'!I68)))</f>
        <v/>
      </c>
    </row>
    <row r="75" spans="1:136" x14ac:dyDescent="0.2">
      <c r="A75" s="270" t="str">
        <f ca="1">+IF(OFFSET('Water Data'!$B$2,0,10*ROW('Water Data'!E69))="","",OFFSET('Water Data'!$B$2,0,10*ROW('Water Data'!E69)))</f>
        <v/>
      </c>
      <c r="B75" s="270" t="str">
        <f ca="1">IF(OFFSET('Water Data'!$C$2,0,10*ROW('Water Data'!F69))="","",IF(OFFSET('Water Data'!$C$2,0,10*ROW('Water Data'!F69))="Census",Key!$I$111,IF(OFFSET('Water Data'!$C$2,0,10*ROW('Water Data'!F69))="Survey with microdata",Key!$I$113,IF(OFFSET('Water Data'!$C$2,0,10*ROW('Water Data'!F69))="Survey",Key!$I$110,IF(OFFSET('Water Data'!$C$2,0,10*ROW('Water Data'!F69))="Admin",Key!$I$114,IF(OFFSET('Water Data'!$C$2,0,10*ROW('Water Data'!F69))="Other",Key!$I$112,IF(OFFSET('Water Data'!$C$2,0,10*ROW('Water Data'!F69))="EMIS",Key!$I$109)))))))</f>
        <v/>
      </c>
      <c r="C75" s="297" t="str">
        <f t="shared" ca="1" si="1"/>
        <v/>
      </c>
      <c r="D75" s="298" t="e">
        <f ca="1">+IF(AND(ISTEXT(OFFSET('Water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298" t="e">
        <f ca="1">+IF(AND(ISTEXT(OFFSET('Water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298" t="e">
        <f ca="1">+IF(AND(ISTEXT(OFFSET('Water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298" t="e">
        <f ca="1">+IF(AND(ISTEXT(OFFSET('Water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298" t="e">
        <f ca="1">+IF(AND(ISTEXT(OFFSET('Water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298" t="e">
        <f ca="1">+IF(AND(ISTEXT(OFFSET('Water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298" t="e">
        <f ca="1">+IF(AND(ISTEXT(OFFSET('Water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298" t="e">
        <f ca="1">+IF(AND(ISTEXT(OFFSET('Water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298" t="e">
        <f ca="1">+IF(AND(ISTEXT(OFFSET('Water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298" t="e">
        <f ca="1">+IF(AND(ISTEXT(OFFSET('Water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298" t="e">
        <f ca="1">+IF(AND(ISTEXT(OFFSET('Water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298" t="e">
        <f ca="1">+IF(AND(ISTEXT(OFFSET('Water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298" t="e">
        <f ca="1">+IF(AND(ISTEXT(OFFSET('Water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298" t="e">
        <f ca="1">+IF(AND(ISTEXT(OFFSET('Water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298" t="e">
        <f ca="1">+IF(AND(ISTEXT(OFFSET('Water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298" t="e">
        <f ca="1">+IF(AND(ISTEXT(OFFSET('Water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298" t="e">
        <f ca="1">+IF(AND(ISTEXT(OFFSET('Water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298" t="e">
        <f ca="1">+IF(AND(ISTEXT(OFFSET('Water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299" t="e">
        <f ca="1">+IF(AND(ISTEXT(OFFSET('Sanitation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299" t="e">
        <f ca="1">+IF(AND(ISTEXT(OFFSET('Sanitation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299" t="e">
        <f ca="1">+IF(AND(ISTEXT(OFFSET('Sanitation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299" t="e">
        <f ca="1">+IF(AND(ISTEXT(OFFSET('Sanitation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299" t="e">
        <f ca="1">+IF(AND(ISTEXT(OFFSET('Sanitation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299" t="e">
        <f ca="1">+IF(AND(ISTEXT(OFFSET('Sanitation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299" t="e">
        <f ca="1">+IF(AND(ISTEXT(OFFSET('Sanitation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299" t="e">
        <f ca="1">+IF(AND(ISTEXT(OFFSET('Sanitation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299" t="e">
        <f ca="1">+IF(AND(ISTEXT(OFFSET('Sanitation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299" t="e">
        <f ca="1">+IF(AND(ISTEXT(OFFSET('Sanitation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299" t="e">
        <f ca="1">+IF(AND(ISTEXT(OFFSET('Sanitation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299" t="e">
        <f ca="1">+IF(AND(ISTEXT(OFFSET('Sanitation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299" t="e">
        <f ca="1">+IF(AND(ISTEXT(OFFSET('Sanitation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299" t="e">
        <f ca="1">+IF(AND(ISTEXT(OFFSET('Sanitation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299" t="e">
        <f ca="1">+IF(AND(ISTEXT(OFFSET('Sanitation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299" t="e">
        <f ca="1">+IF(AND(ISTEXT(OFFSET('Sanitation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299" t="e">
        <f ca="1">+IF(AND(ISTEXT(OFFSET('Sanitation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299" t="e">
        <f ca="1">+IF(AND(ISTEXT(OFFSET('Sanitation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299" t="e">
        <f ca="1">+IF(AND(ISTEXT(OFFSET('Sanitation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299" t="e">
        <f ca="1">+IF(AND(ISTEXT(OFFSET('Sanitation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299" t="e">
        <f ca="1">+IF(AND(ISTEXT(OFFSET('Sanitation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299" t="e">
        <f ca="1">+IF(AND(ISTEXT(OFFSET('Sanitation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299" t="e">
        <f ca="1">+IF(AND(ISTEXT(OFFSET('Sanitation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299" t="e">
        <f ca="1">+IF(AND(ISTEXT(OFFSET('Sanitation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299" t="e">
        <f ca="1">+IF(AND(ISTEXT(OFFSET('Sanitation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299" t="e">
        <f ca="1">+IF(AND(ISTEXT(OFFSET('Sanitation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299" t="e">
        <f ca="1">+IF(AND(ISTEXT(OFFSET('Sanitation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299" t="e">
        <f ca="1">+IF(AND(ISTEXT(OFFSET('Sanitation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299" t="e">
        <f ca="1">+IF(AND(ISTEXT(OFFSET('Sanitation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299" t="e">
        <f ca="1">+IF(AND(ISTEXT(OFFSET('Sanitation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300" t="e">
        <f ca="1">+IF(AND(ISTEXT(OFFSET('Hygiene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368" t="e">
        <f ca="1">+IF(AND(ISTEXT(OFFSET('Hygiene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300" t="e">
        <f ca="1">+IF(AND(ISTEXT(OFFSET('Hygiene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300" t="e">
        <f ca="1">+IF(AND(ISTEXT(OFFSET('Hygiene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300" t="e">
        <f ca="1">+IF(AND(ISTEXT(OFFSET('Hygiene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300" t="e">
        <f ca="1">+IF(AND(ISTEXT(OFFSET('Hygiene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300" t="e">
        <f ca="1">+IF(AND(ISTEXT(OFFSET('Hygiene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300" t="e">
        <f ca="1">+IF(AND(ISTEXT(OFFSET('Hygiene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300" t="e">
        <f ca="1">+IF(AND(ISTEXT(OFFSET('Hygiene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300" t="e">
        <f ca="1">+IF(AND(ISTEXT(OFFSET('Hygiene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300" t="e">
        <f ca="1">+IF(AND(ISTEXT(OFFSET('Hygiene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300" t="e">
        <f ca="1">+IF(AND(ISTEXT(OFFSET('Hygiene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300" t="e">
        <f ca="1">+IF(AND(ISTEXT(OFFSET('Hygiene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300" t="e">
        <f ca="1">+IF(AND(ISTEXT(OFFSET('Hygiene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300" t="e">
        <f ca="1">+IF(AND(ISTEXT(OFFSET('Hygiene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300" t="e">
        <f ca="1">+IF(AND(ISTEXT(OFFSET('Hygiene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300" t="e">
        <f ca="1">+IF(AND(ISTEXT(OFFSET('Hygiene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300" t="e">
        <f ca="1">+IF(AND(ISTEXT(OFFSET('Hygiene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S75" s="187" t="str">
        <f ca="1">+IF(OFFSET('Water Data'!$D$27,0,10*ROW('Water Data'!D69))="","",OFFSET('Water Data'!$D$27,0,10*ROW('Water Data'!D69)))</f>
        <v/>
      </c>
      <c r="BT75" s="187" t="str">
        <f ca="1">+IF(OFFSET('Water Data'!$D$28,0,10*ROW('Water Data'!D69))="","",OFFSET('Water Data'!$D$28,0,10*ROW('Water Data'!D69)))</f>
        <v/>
      </c>
      <c r="BU75" s="187" t="str">
        <f ca="1">+IF(OFFSET('Water Data'!$D$29,0,10*ROW('Water Data'!D69))="","",OFFSET('Water Data'!$D$29,0,10*ROW('Water Data'!D69)))</f>
        <v/>
      </c>
      <c r="BV75" s="187" t="str">
        <f ca="1">+IF(OFFSET('Water Data'!$E$27,0,10*ROW('Water Data'!E69))="","",OFFSET('Water Data'!$E$27,0,10*ROW('Water Data'!E69)))</f>
        <v/>
      </c>
      <c r="BW75" s="187" t="str">
        <f ca="1">+IF(OFFSET('Water Data'!$E$28,0,10*ROW('Water Data'!E69))="","",OFFSET('Water Data'!$E$28,0,10*ROW('Water Data'!E69)))</f>
        <v/>
      </c>
      <c r="BX75" s="187" t="str">
        <f ca="1">+IF(OFFSET('Water Data'!$E$29,0,10*ROW('Water Data'!E69))="","",OFFSET('Water Data'!$E$29,0,10*ROW('Water Data'!E69)))</f>
        <v/>
      </c>
      <c r="BY75" s="187" t="str">
        <f ca="1">+IF(OFFSET('Water Data'!$F$27,0,10*ROW('Water Data'!F69))="","",OFFSET('Water Data'!$F$27,0,10*ROW('Water Data'!F69)))</f>
        <v/>
      </c>
      <c r="BZ75" s="187" t="str">
        <f ca="1">+IF(OFFSET('Water Data'!$F$28,0,10*ROW('Water Data'!F69))="","",OFFSET('Water Data'!$F$28,0,10*ROW('Water Data'!F69)))</f>
        <v/>
      </c>
      <c r="CA75" s="187" t="str">
        <f ca="1">+IF(OFFSET('Water Data'!$F$29,0,10*ROW('Water Data'!F69))="","",OFFSET('Water Data'!$F$29,0,10*ROW('Water Data'!F69)))</f>
        <v/>
      </c>
      <c r="CB75" s="187" t="str">
        <f ca="1">+IF(OFFSET('Water Data'!$G$27,0,10*ROW('Water Data'!G69))="","",OFFSET('Water Data'!$G$27,0,10*ROW('Water Data'!G69)))</f>
        <v/>
      </c>
      <c r="CC75" s="187" t="str">
        <f ca="1">+IF(OFFSET('Water Data'!$G$28,0,10*ROW('Water Data'!G69))="","",OFFSET('Water Data'!$G$28,0,10*ROW('Water Data'!G69)))</f>
        <v/>
      </c>
      <c r="CD75" s="187" t="str">
        <f ca="1">+IF(OFFSET('Water Data'!$G$29,0,10*ROW('Water Data'!G69))="","",OFFSET('Water Data'!$G$29,0,10*ROW('Water Data'!G69)))</f>
        <v/>
      </c>
      <c r="CE75" s="187" t="str">
        <f ca="1">+IF(OFFSET('Water Data'!$H$27,0,10*ROW('Water Data'!H69))="","",OFFSET('Water Data'!$H$27,0,10*ROW('Water Data'!H69)))</f>
        <v/>
      </c>
      <c r="CF75" s="187" t="str">
        <f ca="1">+IF(OFFSET('Water Data'!$H$28,0,10*ROW('Water Data'!H69))="","",OFFSET('Water Data'!$H$28,0,10*ROW('Water Data'!H69)))</f>
        <v/>
      </c>
      <c r="CG75" s="187" t="str">
        <f ca="1">+IF(OFFSET('Water Data'!$H$29,0,10*ROW('Water Data'!H69))="","",OFFSET('Water Data'!$H$29,0,10*ROW('Water Data'!H69)))</f>
        <v/>
      </c>
      <c r="CH75" s="187" t="str">
        <f ca="1">+IF(OFFSET('Water Data'!$I$27,0,10*ROW('Water Data'!I69))="","",OFFSET('Water Data'!$I$27,0,10*ROW('Water Data'!I69)))</f>
        <v/>
      </c>
      <c r="CI75" s="187" t="str">
        <f ca="1">+IF(OFFSET('Water Data'!$I$28,0,10*ROW('Water Data'!I69))="","",OFFSET('Water Data'!$I$28,0,10*ROW('Water Data'!I69)))</f>
        <v/>
      </c>
      <c r="CJ75" s="187" t="str">
        <f ca="1">+IF(OFFSET('Water Data'!$I$29,0,10*ROW('Water Data'!I69))="","",OFFSET('Water Data'!$I$29,0,10*ROW('Water Data'!I69)))</f>
        <v/>
      </c>
      <c r="CK75" s="187" t="str">
        <f ca="1">+IF(OFFSET('Sanitation Data'!$D$28,0,10*ROW('Sanitation Data'!D69))="","",OFFSET('Sanitation Data'!$D$28,0,10*ROW('Sanitation Data'!D69)))</f>
        <v/>
      </c>
      <c r="CL75" s="187" t="str">
        <f ca="1">+IF(OFFSET('Sanitation Data'!$D$29,0,10*ROW('Sanitation Data'!D69))="","",OFFSET('Sanitation Data'!$D$29,0,10*ROW('Sanitation Data'!D69)))</f>
        <v/>
      </c>
      <c r="CM75" s="187" t="str">
        <f ca="1">+IF(OFFSET('Sanitation Data'!$D$30,0,10*ROW('Sanitation Data'!D69))="","",OFFSET('Sanitation Data'!$D$30,0,10*ROW('Sanitation Data'!D69)))</f>
        <v/>
      </c>
      <c r="CN75" s="187" t="str">
        <f ca="1">+IF(OFFSET('Sanitation Data'!$D$31,0,10*ROW('Sanitation Data'!D69))="","",OFFSET('Sanitation Data'!$D$31,0,10*ROW('Sanitation Data'!D69)))</f>
        <v/>
      </c>
      <c r="CO75" s="187" t="str">
        <f ca="1">+IF(OFFSET('Sanitation Data'!$D$32,0,10*ROW('Sanitation Data'!D69))="","",OFFSET('Sanitation Data'!$D$32,0,10*ROW('Sanitation Data'!D69)))</f>
        <v/>
      </c>
      <c r="CP75" s="187" t="str">
        <f ca="1">+IF(OFFSET('Sanitation Data'!$E$28,0,10*ROW('Sanitation Data'!E69))="","",OFFSET('Sanitation Data'!$E$28,0,10*ROW('Sanitation Data'!E69)))</f>
        <v/>
      </c>
      <c r="CQ75" s="187" t="str">
        <f ca="1">+IF(OFFSET('Sanitation Data'!$E$29,0,10*ROW('Sanitation Data'!E69))="","",OFFSET('Sanitation Data'!$E$29,0,10*ROW('Sanitation Data'!E69)))</f>
        <v/>
      </c>
      <c r="CR75" s="187" t="str">
        <f ca="1">+IF(OFFSET('Sanitation Data'!$E$30,0,10*ROW('Sanitation Data'!E69))="","",OFFSET('Sanitation Data'!$E$30,0,10*ROW('Sanitation Data'!E69)))</f>
        <v/>
      </c>
      <c r="CS75" s="187" t="str">
        <f ca="1">+IF(OFFSET('Sanitation Data'!$E$31,0,10*ROW('Sanitation Data'!E69))="","",OFFSET('Sanitation Data'!$E$31,0,10*ROW('Sanitation Data'!E69)))</f>
        <v/>
      </c>
      <c r="CT75" s="187" t="str">
        <f ca="1">+IF(OFFSET('Sanitation Data'!$E$32,0,10*ROW('Sanitation Data'!E69))="","",OFFSET('Sanitation Data'!$E$32,0,10*ROW('Sanitation Data'!E69)))</f>
        <v/>
      </c>
      <c r="CU75" s="187" t="str">
        <f ca="1">+IF(OFFSET('Sanitation Data'!$F$28,0,10*ROW('Sanitation Data'!F69))="","",OFFSET('Sanitation Data'!$F$28,0,10*ROW('Sanitation Data'!F69)))</f>
        <v/>
      </c>
      <c r="CV75" s="187" t="str">
        <f ca="1">+IF(OFFSET('Sanitation Data'!$F$29,0,10*ROW('Sanitation Data'!F69))="","",OFFSET('Sanitation Data'!$F$29,0,10*ROW('Sanitation Data'!F69)))</f>
        <v/>
      </c>
      <c r="CW75" s="187" t="str">
        <f ca="1">+IF(OFFSET('Sanitation Data'!$F$30,0,10*ROW('Sanitation Data'!F69))="","",OFFSET('Sanitation Data'!$F$30,0,10*ROW('Sanitation Data'!F69)))</f>
        <v/>
      </c>
      <c r="CX75" s="187" t="str">
        <f ca="1">+IF(OFFSET('Sanitation Data'!$F$31,0,10*ROW('Sanitation Data'!F69))="","",OFFSET('Sanitation Data'!$F$31,0,10*ROW('Sanitation Data'!F69)))</f>
        <v/>
      </c>
      <c r="CY75" s="187" t="str">
        <f ca="1">+IF(OFFSET('Sanitation Data'!$F$32,0,10*ROW('Sanitation Data'!F69))="","",OFFSET('Sanitation Data'!$F$32,0,10*ROW('Sanitation Data'!F69)))</f>
        <v/>
      </c>
      <c r="CZ75" s="187" t="str">
        <f ca="1">+IF(OFFSET('Sanitation Data'!$G$28,0,10*ROW('Sanitation Data'!G69))="","",OFFSET('Sanitation Data'!$G$28,0,10*ROW('Sanitation Data'!G69)))</f>
        <v/>
      </c>
      <c r="DA75" s="187" t="str">
        <f ca="1">+IF(OFFSET('Sanitation Data'!$G$29,0,10*ROW('Sanitation Data'!G69))="","",OFFSET('Sanitation Data'!$G$29,0,10*ROW('Sanitation Data'!G69)))</f>
        <v/>
      </c>
      <c r="DB75" s="187" t="str">
        <f ca="1">+IF(OFFSET('Sanitation Data'!$G$30,0,10*ROW('Sanitation Data'!G69))="","",OFFSET('Sanitation Data'!$G$30,0,10*ROW('Sanitation Data'!G69)))</f>
        <v/>
      </c>
      <c r="DC75" s="187" t="str">
        <f ca="1">+IF(OFFSET('Sanitation Data'!$G$31,0,10*ROW('Sanitation Data'!G69))="","",OFFSET('Sanitation Data'!$G$31,0,10*ROW('Sanitation Data'!G69)))</f>
        <v/>
      </c>
      <c r="DD75" s="187" t="str">
        <f ca="1">+IF(OFFSET('Sanitation Data'!$G$32,0,10*ROW('Sanitation Data'!G69))="","",OFFSET('Sanitation Data'!$G$32,0,10*ROW('Sanitation Data'!G69)))</f>
        <v/>
      </c>
      <c r="DE75" s="187" t="str">
        <f ca="1">+IF(OFFSET('Sanitation Data'!$H$28,0,10*ROW('Sanitation Data'!H69))="","",OFFSET('Sanitation Data'!$H$28,0,10*ROW('Sanitation Data'!H69)))</f>
        <v/>
      </c>
      <c r="DF75" s="187" t="str">
        <f ca="1">+IF(OFFSET('Sanitation Data'!$H$29,0,10*ROW('Sanitation Data'!H69))="","",OFFSET('Sanitation Data'!$H$29,0,10*ROW('Sanitation Data'!H69)))</f>
        <v/>
      </c>
      <c r="DG75" s="187" t="str">
        <f ca="1">+IF(OFFSET('Sanitation Data'!$H$30,0,10*ROW('Sanitation Data'!H69))="","",OFFSET('Sanitation Data'!$H$30,0,10*ROW('Sanitation Data'!H69)))</f>
        <v/>
      </c>
      <c r="DH75" s="187" t="str">
        <f ca="1">+IF(OFFSET('Sanitation Data'!$H$31,0,10*ROW('Sanitation Data'!H69))="","",OFFSET('Sanitation Data'!$H$31,0,10*ROW('Sanitation Data'!H69)))</f>
        <v/>
      </c>
      <c r="DI75" s="187" t="str">
        <f ca="1">+IF(OFFSET('Sanitation Data'!$H$32,0,10*ROW('Sanitation Data'!H69))="","",OFFSET('Sanitation Data'!$H$32,0,10*ROW('Sanitation Data'!H69)))</f>
        <v/>
      </c>
      <c r="DJ75" s="187" t="str">
        <f ca="1">+IF(OFFSET('Sanitation Data'!$I$28,0,10*ROW('Sanitation Data'!I69))="","",OFFSET('Sanitation Data'!$I$28,0,10*ROW('Sanitation Data'!I69)))</f>
        <v/>
      </c>
      <c r="DK75" s="187" t="str">
        <f ca="1">+IF(OFFSET('Sanitation Data'!$I$29,0,10*ROW('Sanitation Data'!I69))="","",OFFSET('Sanitation Data'!$I$29,0,10*ROW('Sanitation Data'!I69)))</f>
        <v/>
      </c>
      <c r="DL75" s="187" t="str">
        <f ca="1">+IF(OFFSET('Sanitation Data'!$I$30,0,10*ROW('Sanitation Data'!I69))="","",OFFSET('Sanitation Data'!$I$30,0,10*ROW('Sanitation Data'!I69)))</f>
        <v/>
      </c>
      <c r="DM75" s="187" t="str">
        <f ca="1">+IF(OFFSET('Sanitation Data'!$I$31,0,10*ROW('Sanitation Data'!I69))="","",OFFSET('Sanitation Data'!$I$31,0,10*ROW('Sanitation Data'!I69)))</f>
        <v/>
      </c>
      <c r="DN75" s="187" t="str">
        <f ca="1">+IF(OFFSET('Sanitation Data'!$I$32,0,10*ROW('Sanitation Data'!I69))="","",OFFSET('Sanitation Data'!$I$32,0,10*ROW('Sanitation Data'!I69)))</f>
        <v/>
      </c>
      <c r="DO75" s="187" t="str">
        <f ca="1">+IF(OFFSET('Hygiene Data'!$D$11,0,10*ROW('Hygiene Data'!D69))="","",OFFSET('Hygiene Data'!$D$11,0,10*ROW('Hygiene Data'!D69)))</f>
        <v/>
      </c>
      <c r="DP75" s="187" t="str">
        <f ca="1">+IF(OFFSET('Hygiene Data'!$D$12,0,10*ROW('Hygiene Data'!D69))="","",OFFSET('Hygiene Data'!$D$12,0,10*ROW('Hygiene Data'!D69)))</f>
        <v/>
      </c>
      <c r="DQ75" s="187" t="str">
        <f ca="1">+IF(OFFSET('Hygiene Data'!$D$13,0,10*ROW('Hygiene Data'!D69))="","",OFFSET('Hygiene Data'!$D$13,0,10*ROW('Hygiene Data'!D69)))</f>
        <v/>
      </c>
      <c r="DR75" s="187" t="str">
        <f ca="1">+IF(OFFSET('Hygiene Data'!$E$11,0,10*ROW('Hygiene Data'!E69))="","",OFFSET('Hygiene Data'!$E$11,0,10*ROW('Hygiene Data'!E69)))</f>
        <v/>
      </c>
      <c r="DS75" s="187" t="str">
        <f ca="1">+IF(OFFSET('Hygiene Data'!$E$12,0,10*ROW('Hygiene Data'!E69))="","",OFFSET('Hygiene Data'!$E$12,0,10*ROW('Hygiene Data'!E69)))</f>
        <v/>
      </c>
      <c r="DT75" s="187" t="str">
        <f ca="1">+IF(OFFSET('Hygiene Data'!$E$13,0,10*ROW('Hygiene Data'!E69))="","",OFFSET('Hygiene Data'!$E$13,0,10*ROW('Hygiene Data'!E69)))</f>
        <v/>
      </c>
      <c r="DU75" s="187" t="str">
        <f ca="1">+IF(OFFSET('Hygiene Data'!$F$11,0,10*ROW('Hygiene Data'!F69))="","",OFFSET('Hygiene Data'!$F$11,0,10*ROW('Hygiene Data'!F69)))</f>
        <v/>
      </c>
      <c r="DV75" s="187" t="str">
        <f ca="1">+IF(OFFSET('Hygiene Data'!$F$12,0,10*ROW('Hygiene Data'!F69))="","",OFFSET('Hygiene Data'!$F$12,0,10*ROW('Hygiene Data'!F69)))</f>
        <v/>
      </c>
      <c r="DW75" s="187" t="str">
        <f ca="1">+IF(OFFSET('Hygiene Data'!$F$13,0,10*ROW('Hygiene Data'!F69))="","",OFFSET('Hygiene Data'!$F$13,0,10*ROW('Hygiene Data'!F69)))</f>
        <v/>
      </c>
      <c r="DX75" s="187" t="str">
        <f ca="1">+IF(OFFSET('Hygiene Data'!$G$11,0,10*ROW('Hygiene Data'!G69))="","",OFFSET('Hygiene Data'!$G$11,0,10*ROW('Hygiene Data'!G69)))</f>
        <v/>
      </c>
      <c r="DY75" s="187" t="str">
        <f ca="1">+IF(OFFSET('Hygiene Data'!$G$12,0,10*ROW('Hygiene Data'!G69))="","",OFFSET('Hygiene Data'!$G$12,0,10*ROW('Hygiene Data'!G69)))</f>
        <v/>
      </c>
      <c r="DZ75" s="187" t="str">
        <f ca="1">+IF(OFFSET('Hygiene Data'!$G$13,0,10*ROW('Hygiene Data'!G69))="","",OFFSET('Hygiene Data'!$G$13,0,10*ROW('Hygiene Data'!G69)))</f>
        <v/>
      </c>
      <c r="EA75" s="187" t="str">
        <f ca="1">+IF(OFFSET('Hygiene Data'!$H$11,0,10*ROW('Hygiene Data'!H69))="","",OFFSET('Hygiene Data'!$H$11,0,10*ROW('Hygiene Data'!H69)))</f>
        <v/>
      </c>
      <c r="EB75" s="187" t="str">
        <f ca="1">+IF(OFFSET('Hygiene Data'!$H$12,0,10*ROW('Hygiene Data'!H69))="","",OFFSET('Hygiene Data'!$H$12,0,10*ROW('Hygiene Data'!H69)))</f>
        <v/>
      </c>
      <c r="EC75" s="187" t="str">
        <f ca="1">+IF(OFFSET('Hygiene Data'!$H$13,0,10*ROW('Hygiene Data'!H69))="","",OFFSET('Hygiene Data'!$H$13,0,10*ROW('Hygiene Data'!H69)))</f>
        <v/>
      </c>
      <c r="ED75" s="187" t="str">
        <f ca="1">+IF(OFFSET('Hygiene Data'!$I$11,0,10*ROW('Hygiene Data'!I69))="","",OFFSET('Hygiene Data'!$I$11,0,10*ROW('Hygiene Data'!I69)))</f>
        <v/>
      </c>
      <c r="EE75" s="187" t="str">
        <f ca="1">+IF(OFFSET('Hygiene Data'!$I$12,0,10*ROW('Hygiene Data'!I69))="","",OFFSET('Hygiene Data'!$I$12,0,10*ROW('Hygiene Data'!I69)))</f>
        <v/>
      </c>
      <c r="EF75" s="187" t="str">
        <f ca="1">+IF(OFFSET('Hygiene Data'!$I$13,0,10*ROW('Hygiene Data'!I69))="","",OFFSET('Hygiene Data'!$I$13,0,10*ROW('Hygiene Data'!I69)))</f>
        <v/>
      </c>
    </row>
    <row r="76" spans="1:136" x14ac:dyDescent="0.2">
      <c r="A76" s="270" t="str">
        <f ca="1">+IF(OFFSET('Water Data'!$B$2,0,10*ROW('Water Data'!E70))="","",OFFSET('Water Data'!$B$2,0,10*ROW('Water Data'!E70)))</f>
        <v/>
      </c>
      <c r="B76" s="270" t="str">
        <f ca="1">IF(OFFSET('Water Data'!$C$2,0,10*ROW('Water Data'!F70))="","",IF(OFFSET('Water Data'!$C$2,0,10*ROW('Water Data'!F70))="Census",Key!$I$111,IF(OFFSET('Water Data'!$C$2,0,10*ROW('Water Data'!F70))="Survey with microdata",Key!$I$113,IF(OFFSET('Water Data'!$C$2,0,10*ROW('Water Data'!F70))="Survey",Key!$I$110,IF(OFFSET('Water Data'!$C$2,0,10*ROW('Water Data'!F70))="Admin",Key!$I$114,IF(OFFSET('Water Data'!$C$2,0,10*ROW('Water Data'!F70))="Other",Key!$I$112,IF(OFFSET('Water Data'!$C$2,0,10*ROW('Water Data'!F70))="EMIS",Key!$I$109)))))))</f>
        <v/>
      </c>
      <c r="C76" s="297" t="str">
        <f t="shared" ca="1" si="1"/>
        <v/>
      </c>
      <c r="D76" s="298" t="e">
        <f ca="1">+IF(AND(ISTEXT(OFFSET('Water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298" t="e">
        <f ca="1">+IF(AND(ISTEXT(OFFSET('Water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298" t="e">
        <f ca="1">+IF(AND(ISTEXT(OFFSET('Water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298" t="e">
        <f ca="1">+IF(AND(ISTEXT(OFFSET('Water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298" t="e">
        <f ca="1">+IF(AND(ISTEXT(OFFSET('Water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298" t="e">
        <f ca="1">+IF(AND(ISTEXT(OFFSET('Water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298" t="e">
        <f ca="1">+IF(AND(ISTEXT(OFFSET('Water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298" t="e">
        <f ca="1">+IF(AND(ISTEXT(OFFSET('Water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298" t="e">
        <f ca="1">+IF(AND(ISTEXT(OFFSET('Water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298" t="e">
        <f ca="1">+IF(AND(ISTEXT(OFFSET('Water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298" t="e">
        <f ca="1">+IF(AND(ISTEXT(OFFSET('Water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298" t="e">
        <f ca="1">+IF(AND(ISTEXT(OFFSET('Water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298" t="e">
        <f ca="1">+IF(AND(ISTEXT(OFFSET('Water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298" t="e">
        <f ca="1">+IF(AND(ISTEXT(OFFSET('Water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298" t="e">
        <f ca="1">+IF(AND(ISTEXT(OFFSET('Water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298" t="e">
        <f ca="1">+IF(AND(ISTEXT(OFFSET('Water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298" t="e">
        <f ca="1">+IF(AND(ISTEXT(OFFSET('Water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298" t="e">
        <f ca="1">+IF(AND(ISTEXT(OFFSET('Water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299" t="e">
        <f ca="1">+IF(AND(ISTEXT(OFFSET('Sanitation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299" t="e">
        <f ca="1">+IF(AND(ISTEXT(OFFSET('Sanitation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299" t="e">
        <f ca="1">+IF(AND(ISTEXT(OFFSET('Sanitation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299" t="e">
        <f ca="1">+IF(AND(ISTEXT(OFFSET('Sanitation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299" t="e">
        <f ca="1">+IF(AND(ISTEXT(OFFSET('Sanitation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299" t="e">
        <f ca="1">+IF(AND(ISTEXT(OFFSET('Sanitation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299" t="e">
        <f ca="1">+IF(AND(ISTEXT(OFFSET('Sanitation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299" t="e">
        <f ca="1">+IF(AND(ISTEXT(OFFSET('Sanitation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299" t="e">
        <f ca="1">+IF(AND(ISTEXT(OFFSET('Sanitation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299" t="e">
        <f ca="1">+IF(AND(ISTEXT(OFFSET('Sanitation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299" t="e">
        <f ca="1">+IF(AND(ISTEXT(OFFSET('Sanitation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299" t="e">
        <f ca="1">+IF(AND(ISTEXT(OFFSET('Sanitation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299" t="e">
        <f ca="1">+IF(AND(ISTEXT(OFFSET('Sanitation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299" t="e">
        <f ca="1">+IF(AND(ISTEXT(OFFSET('Sanitation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299" t="e">
        <f ca="1">+IF(AND(ISTEXT(OFFSET('Sanitation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299" t="e">
        <f ca="1">+IF(AND(ISTEXT(OFFSET('Sanitation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299" t="e">
        <f ca="1">+IF(AND(ISTEXT(OFFSET('Sanitation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299" t="e">
        <f ca="1">+IF(AND(ISTEXT(OFFSET('Sanitation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299" t="e">
        <f ca="1">+IF(AND(ISTEXT(OFFSET('Sanitation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299" t="e">
        <f ca="1">+IF(AND(ISTEXT(OFFSET('Sanitation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299" t="e">
        <f ca="1">+IF(AND(ISTEXT(OFFSET('Sanitation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299" t="e">
        <f ca="1">+IF(AND(ISTEXT(OFFSET('Sanitation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299" t="e">
        <f ca="1">+IF(AND(ISTEXT(OFFSET('Sanitation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299" t="e">
        <f ca="1">+IF(AND(ISTEXT(OFFSET('Sanitation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299" t="e">
        <f ca="1">+IF(AND(ISTEXT(OFFSET('Sanitation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299" t="e">
        <f ca="1">+IF(AND(ISTEXT(OFFSET('Sanitation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299" t="e">
        <f ca="1">+IF(AND(ISTEXT(OFFSET('Sanitation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299" t="e">
        <f ca="1">+IF(AND(ISTEXT(OFFSET('Sanitation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299" t="e">
        <f ca="1">+IF(AND(ISTEXT(OFFSET('Sanitation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299" t="e">
        <f ca="1">+IF(AND(ISTEXT(OFFSET('Sanitation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300" t="e">
        <f ca="1">+IF(AND(ISTEXT(OFFSET('Hygiene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368" t="e">
        <f ca="1">+IF(AND(ISTEXT(OFFSET('Hygiene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300" t="e">
        <f ca="1">+IF(AND(ISTEXT(OFFSET('Hygiene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300" t="e">
        <f ca="1">+IF(AND(ISTEXT(OFFSET('Hygiene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300" t="e">
        <f ca="1">+IF(AND(ISTEXT(OFFSET('Hygiene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300" t="e">
        <f ca="1">+IF(AND(ISTEXT(OFFSET('Hygiene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300" t="e">
        <f ca="1">+IF(AND(ISTEXT(OFFSET('Hygiene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300" t="e">
        <f ca="1">+IF(AND(ISTEXT(OFFSET('Hygiene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300" t="e">
        <f ca="1">+IF(AND(ISTEXT(OFFSET('Hygiene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300" t="e">
        <f ca="1">+IF(AND(ISTEXT(OFFSET('Hygiene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300" t="e">
        <f ca="1">+IF(AND(ISTEXT(OFFSET('Hygiene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300" t="e">
        <f ca="1">+IF(AND(ISTEXT(OFFSET('Hygiene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300" t="e">
        <f ca="1">+IF(AND(ISTEXT(OFFSET('Hygiene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300" t="e">
        <f ca="1">+IF(AND(ISTEXT(OFFSET('Hygiene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300" t="e">
        <f ca="1">+IF(AND(ISTEXT(OFFSET('Hygiene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300" t="e">
        <f ca="1">+IF(AND(ISTEXT(OFFSET('Hygiene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300" t="e">
        <f ca="1">+IF(AND(ISTEXT(OFFSET('Hygiene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300" t="e">
        <f ca="1">+IF(AND(ISTEXT(OFFSET('Hygiene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S76" s="187" t="str">
        <f ca="1">+IF(OFFSET('Water Data'!$D$27,0,10*ROW('Water Data'!D70))="","",OFFSET('Water Data'!$D$27,0,10*ROW('Water Data'!D70)))</f>
        <v/>
      </c>
      <c r="BT76" s="187" t="str">
        <f ca="1">+IF(OFFSET('Water Data'!$D$28,0,10*ROW('Water Data'!D70))="","",OFFSET('Water Data'!$D$28,0,10*ROW('Water Data'!D70)))</f>
        <v/>
      </c>
      <c r="BU76" s="187" t="str">
        <f ca="1">+IF(OFFSET('Water Data'!$D$29,0,10*ROW('Water Data'!D70))="","",OFFSET('Water Data'!$D$29,0,10*ROW('Water Data'!D70)))</f>
        <v/>
      </c>
      <c r="BV76" s="187" t="str">
        <f ca="1">+IF(OFFSET('Water Data'!$E$27,0,10*ROW('Water Data'!E70))="","",OFFSET('Water Data'!$E$27,0,10*ROW('Water Data'!E70)))</f>
        <v/>
      </c>
      <c r="BW76" s="187" t="str">
        <f ca="1">+IF(OFFSET('Water Data'!$E$28,0,10*ROW('Water Data'!E70))="","",OFFSET('Water Data'!$E$28,0,10*ROW('Water Data'!E70)))</f>
        <v/>
      </c>
      <c r="BX76" s="187" t="str">
        <f ca="1">+IF(OFFSET('Water Data'!$E$29,0,10*ROW('Water Data'!E70))="","",OFFSET('Water Data'!$E$29,0,10*ROW('Water Data'!E70)))</f>
        <v/>
      </c>
      <c r="BY76" s="187" t="str">
        <f ca="1">+IF(OFFSET('Water Data'!$F$27,0,10*ROW('Water Data'!F70))="","",OFFSET('Water Data'!$F$27,0,10*ROW('Water Data'!F70)))</f>
        <v/>
      </c>
      <c r="BZ76" s="187" t="str">
        <f ca="1">+IF(OFFSET('Water Data'!$F$28,0,10*ROW('Water Data'!F70))="","",OFFSET('Water Data'!$F$28,0,10*ROW('Water Data'!F70)))</f>
        <v/>
      </c>
      <c r="CA76" s="187" t="str">
        <f ca="1">+IF(OFFSET('Water Data'!$F$29,0,10*ROW('Water Data'!F70))="","",OFFSET('Water Data'!$F$29,0,10*ROW('Water Data'!F70)))</f>
        <v/>
      </c>
      <c r="CB76" s="187" t="str">
        <f ca="1">+IF(OFFSET('Water Data'!$G$27,0,10*ROW('Water Data'!G70))="","",OFFSET('Water Data'!$G$27,0,10*ROW('Water Data'!G70)))</f>
        <v/>
      </c>
      <c r="CC76" s="187" t="str">
        <f ca="1">+IF(OFFSET('Water Data'!$G$28,0,10*ROW('Water Data'!G70))="","",OFFSET('Water Data'!$G$28,0,10*ROW('Water Data'!G70)))</f>
        <v/>
      </c>
      <c r="CD76" s="187" t="str">
        <f ca="1">+IF(OFFSET('Water Data'!$G$29,0,10*ROW('Water Data'!G70))="","",OFFSET('Water Data'!$G$29,0,10*ROW('Water Data'!G70)))</f>
        <v/>
      </c>
      <c r="CE76" s="187" t="str">
        <f ca="1">+IF(OFFSET('Water Data'!$H$27,0,10*ROW('Water Data'!H70))="","",OFFSET('Water Data'!$H$27,0,10*ROW('Water Data'!H70)))</f>
        <v/>
      </c>
      <c r="CF76" s="187" t="str">
        <f ca="1">+IF(OFFSET('Water Data'!$H$28,0,10*ROW('Water Data'!H70))="","",OFFSET('Water Data'!$H$28,0,10*ROW('Water Data'!H70)))</f>
        <v/>
      </c>
      <c r="CG76" s="187" t="str">
        <f ca="1">+IF(OFFSET('Water Data'!$H$29,0,10*ROW('Water Data'!H70))="","",OFFSET('Water Data'!$H$29,0,10*ROW('Water Data'!H70)))</f>
        <v/>
      </c>
      <c r="CH76" s="187" t="str">
        <f ca="1">+IF(OFFSET('Water Data'!$I$27,0,10*ROW('Water Data'!I70))="","",OFFSET('Water Data'!$I$27,0,10*ROW('Water Data'!I70)))</f>
        <v/>
      </c>
      <c r="CI76" s="187" t="str">
        <f ca="1">+IF(OFFSET('Water Data'!$I$28,0,10*ROW('Water Data'!I70))="","",OFFSET('Water Data'!$I$28,0,10*ROW('Water Data'!I70)))</f>
        <v/>
      </c>
      <c r="CJ76" s="187" t="str">
        <f ca="1">+IF(OFFSET('Water Data'!$I$29,0,10*ROW('Water Data'!I70))="","",OFFSET('Water Data'!$I$29,0,10*ROW('Water Data'!I70)))</f>
        <v/>
      </c>
      <c r="CK76" s="187" t="str">
        <f ca="1">+IF(OFFSET('Sanitation Data'!$D$28,0,10*ROW('Sanitation Data'!D70))="","",OFFSET('Sanitation Data'!$D$28,0,10*ROW('Sanitation Data'!D70)))</f>
        <v/>
      </c>
      <c r="CL76" s="187" t="str">
        <f ca="1">+IF(OFFSET('Sanitation Data'!$D$29,0,10*ROW('Sanitation Data'!D70))="","",OFFSET('Sanitation Data'!$D$29,0,10*ROW('Sanitation Data'!D70)))</f>
        <v/>
      </c>
      <c r="CM76" s="187" t="str">
        <f ca="1">+IF(OFFSET('Sanitation Data'!$D$30,0,10*ROW('Sanitation Data'!D70))="","",OFFSET('Sanitation Data'!$D$30,0,10*ROW('Sanitation Data'!D70)))</f>
        <v/>
      </c>
      <c r="CN76" s="187" t="str">
        <f ca="1">+IF(OFFSET('Sanitation Data'!$D$31,0,10*ROW('Sanitation Data'!D70))="","",OFFSET('Sanitation Data'!$D$31,0,10*ROW('Sanitation Data'!D70)))</f>
        <v/>
      </c>
      <c r="CO76" s="187" t="str">
        <f ca="1">+IF(OFFSET('Sanitation Data'!$D$32,0,10*ROW('Sanitation Data'!D70))="","",OFFSET('Sanitation Data'!$D$32,0,10*ROW('Sanitation Data'!D70)))</f>
        <v/>
      </c>
      <c r="CP76" s="187" t="str">
        <f ca="1">+IF(OFFSET('Sanitation Data'!$E$28,0,10*ROW('Sanitation Data'!E70))="","",OFFSET('Sanitation Data'!$E$28,0,10*ROW('Sanitation Data'!E70)))</f>
        <v/>
      </c>
      <c r="CQ76" s="187" t="str">
        <f ca="1">+IF(OFFSET('Sanitation Data'!$E$29,0,10*ROW('Sanitation Data'!E70))="","",OFFSET('Sanitation Data'!$E$29,0,10*ROW('Sanitation Data'!E70)))</f>
        <v/>
      </c>
      <c r="CR76" s="187" t="str">
        <f ca="1">+IF(OFFSET('Sanitation Data'!$E$30,0,10*ROW('Sanitation Data'!E70))="","",OFFSET('Sanitation Data'!$E$30,0,10*ROW('Sanitation Data'!E70)))</f>
        <v/>
      </c>
      <c r="CS76" s="187" t="str">
        <f ca="1">+IF(OFFSET('Sanitation Data'!$E$31,0,10*ROW('Sanitation Data'!E70))="","",OFFSET('Sanitation Data'!$E$31,0,10*ROW('Sanitation Data'!E70)))</f>
        <v/>
      </c>
      <c r="CT76" s="187" t="str">
        <f ca="1">+IF(OFFSET('Sanitation Data'!$E$32,0,10*ROW('Sanitation Data'!E70))="","",OFFSET('Sanitation Data'!$E$32,0,10*ROW('Sanitation Data'!E70)))</f>
        <v/>
      </c>
      <c r="CU76" s="187" t="str">
        <f ca="1">+IF(OFFSET('Sanitation Data'!$F$28,0,10*ROW('Sanitation Data'!F70))="","",OFFSET('Sanitation Data'!$F$28,0,10*ROW('Sanitation Data'!F70)))</f>
        <v/>
      </c>
      <c r="CV76" s="187" t="str">
        <f ca="1">+IF(OFFSET('Sanitation Data'!$F$29,0,10*ROW('Sanitation Data'!F70))="","",OFFSET('Sanitation Data'!$F$29,0,10*ROW('Sanitation Data'!F70)))</f>
        <v/>
      </c>
      <c r="CW76" s="187" t="str">
        <f ca="1">+IF(OFFSET('Sanitation Data'!$F$30,0,10*ROW('Sanitation Data'!F70))="","",OFFSET('Sanitation Data'!$F$30,0,10*ROW('Sanitation Data'!F70)))</f>
        <v/>
      </c>
      <c r="CX76" s="187" t="str">
        <f ca="1">+IF(OFFSET('Sanitation Data'!$F$31,0,10*ROW('Sanitation Data'!F70))="","",OFFSET('Sanitation Data'!$F$31,0,10*ROW('Sanitation Data'!F70)))</f>
        <v/>
      </c>
      <c r="CY76" s="187" t="str">
        <f ca="1">+IF(OFFSET('Sanitation Data'!$F$32,0,10*ROW('Sanitation Data'!F70))="","",OFFSET('Sanitation Data'!$F$32,0,10*ROW('Sanitation Data'!F70)))</f>
        <v/>
      </c>
      <c r="CZ76" s="187" t="str">
        <f ca="1">+IF(OFFSET('Sanitation Data'!$G$28,0,10*ROW('Sanitation Data'!G70))="","",OFFSET('Sanitation Data'!$G$28,0,10*ROW('Sanitation Data'!G70)))</f>
        <v/>
      </c>
      <c r="DA76" s="187" t="str">
        <f ca="1">+IF(OFFSET('Sanitation Data'!$G$29,0,10*ROW('Sanitation Data'!G70))="","",OFFSET('Sanitation Data'!$G$29,0,10*ROW('Sanitation Data'!G70)))</f>
        <v/>
      </c>
      <c r="DB76" s="187" t="str">
        <f ca="1">+IF(OFFSET('Sanitation Data'!$G$30,0,10*ROW('Sanitation Data'!G70))="","",OFFSET('Sanitation Data'!$G$30,0,10*ROW('Sanitation Data'!G70)))</f>
        <v/>
      </c>
      <c r="DC76" s="187" t="str">
        <f ca="1">+IF(OFFSET('Sanitation Data'!$G$31,0,10*ROW('Sanitation Data'!G70))="","",OFFSET('Sanitation Data'!$G$31,0,10*ROW('Sanitation Data'!G70)))</f>
        <v/>
      </c>
      <c r="DD76" s="187" t="str">
        <f ca="1">+IF(OFFSET('Sanitation Data'!$G$32,0,10*ROW('Sanitation Data'!G70))="","",OFFSET('Sanitation Data'!$G$32,0,10*ROW('Sanitation Data'!G70)))</f>
        <v/>
      </c>
      <c r="DE76" s="187" t="str">
        <f ca="1">+IF(OFFSET('Sanitation Data'!$H$28,0,10*ROW('Sanitation Data'!H70))="","",OFFSET('Sanitation Data'!$H$28,0,10*ROW('Sanitation Data'!H70)))</f>
        <v/>
      </c>
      <c r="DF76" s="187" t="str">
        <f ca="1">+IF(OFFSET('Sanitation Data'!$H$29,0,10*ROW('Sanitation Data'!H70))="","",OFFSET('Sanitation Data'!$H$29,0,10*ROW('Sanitation Data'!H70)))</f>
        <v/>
      </c>
      <c r="DG76" s="187" t="str">
        <f ca="1">+IF(OFFSET('Sanitation Data'!$H$30,0,10*ROW('Sanitation Data'!H70))="","",OFFSET('Sanitation Data'!$H$30,0,10*ROW('Sanitation Data'!H70)))</f>
        <v/>
      </c>
      <c r="DH76" s="187" t="str">
        <f ca="1">+IF(OFFSET('Sanitation Data'!$H$31,0,10*ROW('Sanitation Data'!H70))="","",OFFSET('Sanitation Data'!$H$31,0,10*ROW('Sanitation Data'!H70)))</f>
        <v/>
      </c>
      <c r="DI76" s="187" t="str">
        <f ca="1">+IF(OFFSET('Sanitation Data'!$H$32,0,10*ROW('Sanitation Data'!H70))="","",OFFSET('Sanitation Data'!$H$32,0,10*ROW('Sanitation Data'!H70)))</f>
        <v/>
      </c>
      <c r="DJ76" s="187" t="str">
        <f ca="1">+IF(OFFSET('Sanitation Data'!$I$28,0,10*ROW('Sanitation Data'!I70))="","",OFFSET('Sanitation Data'!$I$28,0,10*ROW('Sanitation Data'!I70)))</f>
        <v/>
      </c>
      <c r="DK76" s="187" t="str">
        <f ca="1">+IF(OFFSET('Sanitation Data'!$I$29,0,10*ROW('Sanitation Data'!I70))="","",OFFSET('Sanitation Data'!$I$29,0,10*ROW('Sanitation Data'!I70)))</f>
        <v/>
      </c>
      <c r="DL76" s="187" t="str">
        <f ca="1">+IF(OFFSET('Sanitation Data'!$I$30,0,10*ROW('Sanitation Data'!I70))="","",OFFSET('Sanitation Data'!$I$30,0,10*ROW('Sanitation Data'!I70)))</f>
        <v/>
      </c>
      <c r="DM76" s="187" t="str">
        <f ca="1">+IF(OFFSET('Sanitation Data'!$I$31,0,10*ROW('Sanitation Data'!I70))="","",OFFSET('Sanitation Data'!$I$31,0,10*ROW('Sanitation Data'!I70)))</f>
        <v/>
      </c>
      <c r="DN76" s="187" t="str">
        <f ca="1">+IF(OFFSET('Sanitation Data'!$I$32,0,10*ROW('Sanitation Data'!I70))="","",OFFSET('Sanitation Data'!$I$32,0,10*ROW('Sanitation Data'!I70)))</f>
        <v/>
      </c>
      <c r="DO76" s="187" t="str">
        <f ca="1">+IF(OFFSET('Hygiene Data'!$D$11,0,10*ROW('Hygiene Data'!D70))="","",OFFSET('Hygiene Data'!$D$11,0,10*ROW('Hygiene Data'!D70)))</f>
        <v/>
      </c>
      <c r="DP76" s="187" t="str">
        <f ca="1">+IF(OFFSET('Hygiene Data'!$D$12,0,10*ROW('Hygiene Data'!D70))="","",OFFSET('Hygiene Data'!$D$12,0,10*ROW('Hygiene Data'!D70)))</f>
        <v/>
      </c>
      <c r="DQ76" s="187" t="str">
        <f ca="1">+IF(OFFSET('Hygiene Data'!$D$13,0,10*ROW('Hygiene Data'!D70))="","",OFFSET('Hygiene Data'!$D$13,0,10*ROW('Hygiene Data'!D70)))</f>
        <v/>
      </c>
      <c r="DR76" s="187" t="str">
        <f ca="1">+IF(OFFSET('Hygiene Data'!$E$11,0,10*ROW('Hygiene Data'!E70))="","",OFFSET('Hygiene Data'!$E$11,0,10*ROW('Hygiene Data'!E70)))</f>
        <v/>
      </c>
      <c r="DS76" s="187" t="str">
        <f ca="1">+IF(OFFSET('Hygiene Data'!$E$12,0,10*ROW('Hygiene Data'!E70))="","",OFFSET('Hygiene Data'!$E$12,0,10*ROW('Hygiene Data'!E70)))</f>
        <v/>
      </c>
      <c r="DT76" s="187" t="str">
        <f ca="1">+IF(OFFSET('Hygiene Data'!$E$13,0,10*ROW('Hygiene Data'!E70))="","",OFFSET('Hygiene Data'!$E$13,0,10*ROW('Hygiene Data'!E70)))</f>
        <v/>
      </c>
      <c r="DU76" s="187" t="str">
        <f ca="1">+IF(OFFSET('Hygiene Data'!$F$11,0,10*ROW('Hygiene Data'!F70))="","",OFFSET('Hygiene Data'!$F$11,0,10*ROW('Hygiene Data'!F70)))</f>
        <v/>
      </c>
      <c r="DV76" s="187" t="str">
        <f ca="1">+IF(OFFSET('Hygiene Data'!$F$12,0,10*ROW('Hygiene Data'!F70))="","",OFFSET('Hygiene Data'!$F$12,0,10*ROW('Hygiene Data'!F70)))</f>
        <v/>
      </c>
      <c r="DW76" s="187" t="str">
        <f ca="1">+IF(OFFSET('Hygiene Data'!$F$13,0,10*ROW('Hygiene Data'!F70))="","",OFFSET('Hygiene Data'!$F$13,0,10*ROW('Hygiene Data'!F70)))</f>
        <v/>
      </c>
      <c r="DX76" s="187" t="str">
        <f ca="1">+IF(OFFSET('Hygiene Data'!$G$11,0,10*ROW('Hygiene Data'!G70))="","",OFFSET('Hygiene Data'!$G$11,0,10*ROW('Hygiene Data'!G70)))</f>
        <v/>
      </c>
      <c r="DY76" s="187" t="str">
        <f ca="1">+IF(OFFSET('Hygiene Data'!$G$12,0,10*ROW('Hygiene Data'!G70))="","",OFFSET('Hygiene Data'!$G$12,0,10*ROW('Hygiene Data'!G70)))</f>
        <v/>
      </c>
      <c r="DZ76" s="187" t="str">
        <f ca="1">+IF(OFFSET('Hygiene Data'!$G$13,0,10*ROW('Hygiene Data'!G70))="","",OFFSET('Hygiene Data'!$G$13,0,10*ROW('Hygiene Data'!G70)))</f>
        <v/>
      </c>
      <c r="EA76" s="187" t="str">
        <f ca="1">+IF(OFFSET('Hygiene Data'!$H$11,0,10*ROW('Hygiene Data'!H70))="","",OFFSET('Hygiene Data'!$H$11,0,10*ROW('Hygiene Data'!H70)))</f>
        <v/>
      </c>
      <c r="EB76" s="187" t="str">
        <f ca="1">+IF(OFFSET('Hygiene Data'!$H$12,0,10*ROW('Hygiene Data'!H70))="","",OFFSET('Hygiene Data'!$H$12,0,10*ROW('Hygiene Data'!H70)))</f>
        <v/>
      </c>
      <c r="EC76" s="187" t="str">
        <f ca="1">+IF(OFFSET('Hygiene Data'!$H$13,0,10*ROW('Hygiene Data'!H70))="","",OFFSET('Hygiene Data'!$H$13,0,10*ROW('Hygiene Data'!H70)))</f>
        <v/>
      </c>
      <c r="ED76" s="187" t="str">
        <f ca="1">+IF(OFFSET('Hygiene Data'!$I$11,0,10*ROW('Hygiene Data'!I70))="","",OFFSET('Hygiene Data'!$I$11,0,10*ROW('Hygiene Data'!I70)))</f>
        <v/>
      </c>
      <c r="EE76" s="187" t="str">
        <f ca="1">+IF(OFFSET('Hygiene Data'!$I$12,0,10*ROW('Hygiene Data'!I70))="","",OFFSET('Hygiene Data'!$I$12,0,10*ROW('Hygiene Data'!I70)))</f>
        <v/>
      </c>
      <c r="EF76" s="187" t="str">
        <f ca="1">+IF(OFFSET('Hygiene Data'!$I$13,0,10*ROW('Hygiene Data'!I70))="","",OFFSET('Hygiene Data'!$I$13,0,10*ROW('Hygiene Data'!I70)))</f>
        <v/>
      </c>
    </row>
    <row r="77" spans="1:136" x14ac:dyDescent="0.2">
      <c r="A77" s="270" t="str">
        <f ca="1">+IF(OFFSET('Water Data'!$B$2,0,10*ROW('Water Data'!E71))="","",OFFSET('Water Data'!$B$2,0,10*ROW('Water Data'!E71)))</f>
        <v/>
      </c>
      <c r="B77" s="270" t="str">
        <f ca="1">IF(OFFSET('Water Data'!$C$2,0,10*ROW('Water Data'!F71))="","",IF(OFFSET('Water Data'!$C$2,0,10*ROW('Water Data'!F71))="Census",Key!$I$111,IF(OFFSET('Water Data'!$C$2,0,10*ROW('Water Data'!F71))="Survey with microdata",Key!$I$113,IF(OFFSET('Water Data'!$C$2,0,10*ROW('Water Data'!F71))="Survey",Key!$I$110,IF(OFFSET('Water Data'!$C$2,0,10*ROW('Water Data'!F71))="Admin",Key!$I$114,IF(OFFSET('Water Data'!$C$2,0,10*ROW('Water Data'!F71))="Other",Key!$I$112,IF(OFFSET('Water Data'!$C$2,0,10*ROW('Water Data'!F71))="EMIS",Key!$I$109)))))))</f>
        <v/>
      </c>
      <c r="C77" s="297" t="str">
        <f t="shared" ca="1" si="1"/>
        <v/>
      </c>
      <c r="D77" s="298" t="e">
        <f ca="1">+IF(AND(ISTEXT(OFFSET('Water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298" t="e">
        <f ca="1">+IF(AND(ISTEXT(OFFSET('Water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298" t="e">
        <f ca="1">+IF(AND(ISTEXT(OFFSET('Water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298" t="e">
        <f ca="1">+IF(AND(ISTEXT(OFFSET('Water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298" t="e">
        <f ca="1">+IF(AND(ISTEXT(OFFSET('Water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298" t="e">
        <f ca="1">+IF(AND(ISTEXT(OFFSET('Water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298" t="e">
        <f ca="1">+IF(AND(ISTEXT(OFFSET('Water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298" t="e">
        <f ca="1">+IF(AND(ISTEXT(OFFSET('Water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298" t="e">
        <f ca="1">+IF(AND(ISTEXT(OFFSET('Water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298" t="e">
        <f ca="1">+IF(AND(ISTEXT(OFFSET('Water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298" t="e">
        <f ca="1">+IF(AND(ISTEXT(OFFSET('Water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298" t="e">
        <f ca="1">+IF(AND(ISTEXT(OFFSET('Water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298" t="e">
        <f ca="1">+IF(AND(ISTEXT(OFFSET('Water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298" t="e">
        <f ca="1">+IF(AND(ISTEXT(OFFSET('Water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298" t="e">
        <f ca="1">+IF(AND(ISTEXT(OFFSET('Water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298" t="e">
        <f ca="1">+IF(AND(ISTEXT(OFFSET('Water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298" t="e">
        <f ca="1">+IF(AND(ISTEXT(OFFSET('Water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298" t="e">
        <f ca="1">+IF(AND(ISTEXT(OFFSET('Water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299" t="e">
        <f ca="1">+IF(AND(ISTEXT(OFFSET('Sanitation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299" t="e">
        <f ca="1">+IF(AND(ISTEXT(OFFSET('Sanitation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299" t="e">
        <f ca="1">+IF(AND(ISTEXT(OFFSET('Sanitation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299" t="e">
        <f ca="1">+IF(AND(ISTEXT(OFFSET('Sanitation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299" t="e">
        <f ca="1">+IF(AND(ISTEXT(OFFSET('Sanitation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299" t="e">
        <f ca="1">+IF(AND(ISTEXT(OFFSET('Sanitation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299" t="e">
        <f ca="1">+IF(AND(ISTEXT(OFFSET('Sanitation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299" t="e">
        <f ca="1">+IF(AND(ISTEXT(OFFSET('Sanitation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299" t="e">
        <f ca="1">+IF(AND(ISTEXT(OFFSET('Sanitation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299" t="e">
        <f ca="1">+IF(AND(ISTEXT(OFFSET('Sanitation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299" t="e">
        <f ca="1">+IF(AND(ISTEXT(OFFSET('Sanitation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299" t="e">
        <f ca="1">+IF(AND(ISTEXT(OFFSET('Sanitation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299" t="e">
        <f ca="1">+IF(AND(ISTEXT(OFFSET('Sanitation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299" t="e">
        <f ca="1">+IF(AND(ISTEXT(OFFSET('Sanitation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299" t="e">
        <f ca="1">+IF(AND(ISTEXT(OFFSET('Sanitation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299" t="e">
        <f ca="1">+IF(AND(ISTEXT(OFFSET('Sanitation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299" t="e">
        <f ca="1">+IF(AND(ISTEXT(OFFSET('Sanitation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299" t="e">
        <f ca="1">+IF(AND(ISTEXT(OFFSET('Sanitation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299" t="e">
        <f ca="1">+IF(AND(ISTEXT(OFFSET('Sanitation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299" t="e">
        <f ca="1">+IF(AND(ISTEXT(OFFSET('Sanitation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299" t="e">
        <f ca="1">+IF(AND(ISTEXT(OFFSET('Sanitation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299" t="e">
        <f ca="1">+IF(AND(ISTEXT(OFFSET('Sanitation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299" t="e">
        <f ca="1">+IF(AND(ISTEXT(OFFSET('Sanitation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299" t="e">
        <f ca="1">+IF(AND(ISTEXT(OFFSET('Sanitation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299" t="e">
        <f ca="1">+IF(AND(ISTEXT(OFFSET('Sanitation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299" t="e">
        <f ca="1">+IF(AND(ISTEXT(OFFSET('Sanitation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299" t="e">
        <f ca="1">+IF(AND(ISTEXT(OFFSET('Sanitation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299" t="e">
        <f ca="1">+IF(AND(ISTEXT(OFFSET('Sanitation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299" t="e">
        <f ca="1">+IF(AND(ISTEXT(OFFSET('Sanitation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299" t="e">
        <f ca="1">+IF(AND(ISTEXT(OFFSET('Sanitation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300" t="e">
        <f ca="1">+IF(AND(ISTEXT(OFFSET('Hygiene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368" t="e">
        <f ca="1">+IF(AND(ISTEXT(OFFSET('Hygiene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300" t="e">
        <f ca="1">+IF(AND(ISTEXT(OFFSET('Hygiene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300" t="e">
        <f ca="1">+IF(AND(ISTEXT(OFFSET('Hygiene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300" t="e">
        <f ca="1">+IF(AND(ISTEXT(OFFSET('Hygiene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300" t="e">
        <f ca="1">+IF(AND(ISTEXT(OFFSET('Hygiene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300" t="e">
        <f ca="1">+IF(AND(ISTEXT(OFFSET('Hygiene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300" t="e">
        <f ca="1">+IF(AND(ISTEXT(OFFSET('Hygiene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300" t="e">
        <f ca="1">+IF(AND(ISTEXT(OFFSET('Hygiene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300" t="e">
        <f ca="1">+IF(AND(ISTEXT(OFFSET('Hygiene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300" t="e">
        <f ca="1">+IF(AND(ISTEXT(OFFSET('Hygiene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300" t="e">
        <f ca="1">+IF(AND(ISTEXT(OFFSET('Hygiene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300" t="e">
        <f ca="1">+IF(AND(ISTEXT(OFFSET('Hygiene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300" t="e">
        <f ca="1">+IF(AND(ISTEXT(OFFSET('Hygiene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300" t="e">
        <f ca="1">+IF(AND(ISTEXT(OFFSET('Hygiene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300" t="e">
        <f ca="1">+IF(AND(ISTEXT(OFFSET('Hygiene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300" t="e">
        <f ca="1">+IF(AND(ISTEXT(OFFSET('Hygiene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300" t="e">
        <f ca="1">+IF(AND(ISTEXT(OFFSET('Hygiene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S77" s="187" t="str">
        <f ca="1">+IF(OFFSET('Water Data'!$D$27,0,10*ROW('Water Data'!D71))="","",OFFSET('Water Data'!$D$27,0,10*ROW('Water Data'!D71)))</f>
        <v/>
      </c>
      <c r="BT77" s="187" t="str">
        <f ca="1">+IF(OFFSET('Water Data'!$D$28,0,10*ROW('Water Data'!D71))="","",OFFSET('Water Data'!$D$28,0,10*ROW('Water Data'!D71)))</f>
        <v/>
      </c>
      <c r="BU77" s="187" t="str">
        <f ca="1">+IF(OFFSET('Water Data'!$D$29,0,10*ROW('Water Data'!D71))="","",OFFSET('Water Data'!$D$29,0,10*ROW('Water Data'!D71)))</f>
        <v/>
      </c>
      <c r="BV77" s="187" t="str">
        <f ca="1">+IF(OFFSET('Water Data'!$E$27,0,10*ROW('Water Data'!E71))="","",OFFSET('Water Data'!$E$27,0,10*ROW('Water Data'!E71)))</f>
        <v/>
      </c>
      <c r="BW77" s="187" t="str">
        <f ca="1">+IF(OFFSET('Water Data'!$E$28,0,10*ROW('Water Data'!E71))="","",OFFSET('Water Data'!$E$28,0,10*ROW('Water Data'!E71)))</f>
        <v/>
      </c>
      <c r="BX77" s="187" t="str">
        <f ca="1">+IF(OFFSET('Water Data'!$E$29,0,10*ROW('Water Data'!E71))="","",OFFSET('Water Data'!$E$29,0,10*ROW('Water Data'!E71)))</f>
        <v/>
      </c>
      <c r="BY77" s="187" t="str">
        <f ca="1">+IF(OFFSET('Water Data'!$F$27,0,10*ROW('Water Data'!F71))="","",OFFSET('Water Data'!$F$27,0,10*ROW('Water Data'!F71)))</f>
        <v/>
      </c>
      <c r="BZ77" s="187" t="str">
        <f ca="1">+IF(OFFSET('Water Data'!$F$28,0,10*ROW('Water Data'!F71))="","",OFFSET('Water Data'!$F$28,0,10*ROW('Water Data'!F71)))</f>
        <v/>
      </c>
      <c r="CA77" s="187" t="str">
        <f ca="1">+IF(OFFSET('Water Data'!$F$29,0,10*ROW('Water Data'!F71))="","",OFFSET('Water Data'!$F$29,0,10*ROW('Water Data'!F71)))</f>
        <v/>
      </c>
      <c r="CB77" s="187" t="str">
        <f ca="1">+IF(OFFSET('Water Data'!$G$27,0,10*ROW('Water Data'!G71))="","",OFFSET('Water Data'!$G$27,0,10*ROW('Water Data'!G71)))</f>
        <v/>
      </c>
      <c r="CC77" s="187" t="str">
        <f ca="1">+IF(OFFSET('Water Data'!$G$28,0,10*ROW('Water Data'!G71))="","",OFFSET('Water Data'!$G$28,0,10*ROW('Water Data'!G71)))</f>
        <v/>
      </c>
      <c r="CD77" s="187" t="str">
        <f ca="1">+IF(OFFSET('Water Data'!$G$29,0,10*ROW('Water Data'!G71))="","",OFFSET('Water Data'!$G$29,0,10*ROW('Water Data'!G71)))</f>
        <v/>
      </c>
      <c r="CE77" s="187" t="str">
        <f ca="1">+IF(OFFSET('Water Data'!$H$27,0,10*ROW('Water Data'!H71))="","",OFFSET('Water Data'!$H$27,0,10*ROW('Water Data'!H71)))</f>
        <v/>
      </c>
      <c r="CF77" s="187" t="str">
        <f ca="1">+IF(OFFSET('Water Data'!$H$28,0,10*ROW('Water Data'!H71))="","",OFFSET('Water Data'!$H$28,0,10*ROW('Water Data'!H71)))</f>
        <v/>
      </c>
      <c r="CG77" s="187" t="str">
        <f ca="1">+IF(OFFSET('Water Data'!$H$29,0,10*ROW('Water Data'!H71))="","",OFFSET('Water Data'!$H$29,0,10*ROW('Water Data'!H71)))</f>
        <v/>
      </c>
      <c r="CH77" s="187" t="str">
        <f ca="1">+IF(OFFSET('Water Data'!$I$27,0,10*ROW('Water Data'!I71))="","",OFFSET('Water Data'!$I$27,0,10*ROW('Water Data'!I71)))</f>
        <v/>
      </c>
      <c r="CI77" s="187" t="str">
        <f ca="1">+IF(OFFSET('Water Data'!$I$28,0,10*ROW('Water Data'!I71))="","",OFFSET('Water Data'!$I$28,0,10*ROW('Water Data'!I71)))</f>
        <v/>
      </c>
      <c r="CJ77" s="187" t="str">
        <f ca="1">+IF(OFFSET('Water Data'!$I$29,0,10*ROW('Water Data'!I71))="","",OFFSET('Water Data'!$I$29,0,10*ROW('Water Data'!I71)))</f>
        <v/>
      </c>
      <c r="CK77" s="187" t="str">
        <f ca="1">+IF(OFFSET('Sanitation Data'!$D$28,0,10*ROW('Sanitation Data'!D71))="","",OFFSET('Sanitation Data'!$D$28,0,10*ROW('Sanitation Data'!D71)))</f>
        <v/>
      </c>
      <c r="CL77" s="187" t="str">
        <f ca="1">+IF(OFFSET('Sanitation Data'!$D$29,0,10*ROW('Sanitation Data'!D71))="","",OFFSET('Sanitation Data'!$D$29,0,10*ROW('Sanitation Data'!D71)))</f>
        <v/>
      </c>
      <c r="CM77" s="187" t="str">
        <f ca="1">+IF(OFFSET('Sanitation Data'!$D$30,0,10*ROW('Sanitation Data'!D71))="","",OFFSET('Sanitation Data'!$D$30,0,10*ROW('Sanitation Data'!D71)))</f>
        <v/>
      </c>
      <c r="CN77" s="187" t="str">
        <f ca="1">+IF(OFFSET('Sanitation Data'!$D$31,0,10*ROW('Sanitation Data'!D71))="","",OFFSET('Sanitation Data'!$D$31,0,10*ROW('Sanitation Data'!D71)))</f>
        <v/>
      </c>
      <c r="CO77" s="187" t="str">
        <f ca="1">+IF(OFFSET('Sanitation Data'!$D$32,0,10*ROW('Sanitation Data'!D71))="","",OFFSET('Sanitation Data'!$D$32,0,10*ROW('Sanitation Data'!D71)))</f>
        <v/>
      </c>
      <c r="CP77" s="187" t="str">
        <f ca="1">+IF(OFFSET('Sanitation Data'!$E$28,0,10*ROW('Sanitation Data'!E71))="","",OFFSET('Sanitation Data'!$E$28,0,10*ROW('Sanitation Data'!E71)))</f>
        <v/>
      </c>
      <c r="CQ77" s="187" t="str">
        <f ca="1">+IF(OFFSET('Sanitation Data'!$E$29,0,10*ROW('Sanitation Data'!E71))="","",OFFSET('Sanitation Data'!$E$29,0,10*ROW('Sanitation Data'!E71)))</f>
        <v/>
      </c>
      <c r="CR77" s="187" t="str">
        <f ca="1">+IF(OFFSET('Sanitation Data'!$E$30,0,10*ROW('Sanitation Data'!E71))="","",OFFSET('Sanitation Data'!$E$30,0,10*ROW('Sanitation Data'!E71)))</f>
        <v/>
      </c>
      <c r="CS77" s="187" t="str">
        <f ca="1">+IF(OFFSET('Sanitation Data'!$E$31,0,10*ROW('Sanitation Data'!E71))="","",OFFSET('Sanitation Data'!$E$31,0,10*ROW('Sanitation Data'!E71)))</f>
        <v/>
      </c>
      <c r="CT77" s="187" t="str">
        <f ca="1">+IF(OFFSET('Sanitation Data'!$E$32,0,10*ROW('Sanitation Data'!E71))="","",OFFSET('Sanitation Data'!$E$32,0,10*ROW('Sanitation Data'!E71)))</f>
        <v/>
      </c>
      <c r="CU77" s="187" t="str">
        <f ca="1">+IF(OFFSET('Sanitation Data'!$F$28,0,10*ROW('Sanitation Data'!F71))="","",OFFSET('Sanitation Data'!$F$28,0,10*ROW('Sanitation Data'!F71)))</f>
        <v/>
      </c>
      <c r="CV77" s="187" t="str">
        <f ca="1">+IF(OFFSET('Sanitation Data'!$F$29,0,10*ROW('Sanitation Data'!F71))="","",OFFSET('Sanitation Data'!$F$29,0,10*ROW('Sanitation Data'!F71)))</f>
        <v/>
      </c>
      <c r="CW77" s="187" t="str">
        <f ca="1">+IF(OFFSET('Sanitation Data'!$F$30,0,10*ROW('Sanitation Data'!F71))="","",OFFSET('Sanitation Data'!$F$30,0,10*ROW('Sanitation Data'!F71)))</f>
        <v/>
      </c>
      <c r="CX77" s="187" t="str">
        <f ca="1">+IF(OFFSET('Sanitation Data'!$F$31,0,10*ROW('Sanitation Data'!F71))="","",OFFSET('Sanitation Data'!$F$31,0,10*ROW('Sanitation Data'!F71)))</f>
        <v/>
      </c>
      <c r="CY77" s="187" t="str">
        <f ca="1">+IF(OFFSET('Sanitation Data'!$F$32,0,10*ROW('Sanitation Data'!F71))="","",OFFSET('Sanitation Data'!$F$32,0,10*ROW('Sanitation Data'!F71)))</f>
        <v/>
      </c>
      <c r="CZ77" s="187" t="str">
        <f ca="1">+IF(OFFSET('Sanitation Data'!$G$28,0,10*ROW('Sanitation Data'!G71))="","",OFFSET('Sanitation Data'!$G$28,0,10*ROW('Sanitation Data'!G71)))</f>
        <v/>
      </c>
      <c r="DA77" s="187" t="str">
        <f ca="1">+IF(OFFSET('Sanitation Data'!$G$29,0,10*ROW('Sanitation Data'!G71))="","",OFFSET('Sanitation Data'!$G$29,0,10*ROW('Sanitation Data'!G71)))</f>
        <v/>
      </c>
      <c r="DB77" s="187" t="str">
        <f ca="1">+IF(OFFSET('Sanitation Data'!$G$30,0,10*ROW('Sanitation Data'!G71))="","",OFFSET('Sanitation Data'!$G$30,0,10*ROW('Sanitation Data'!G71)))</f>
        <v/>
      </c>
      <c r="DC77" s="187" t="str">
        <f ca="1">+IF(OFFSET('Sanitation Data'!$G$31,0,10*ROW('Sanitation Data'!G71))="","",OFFSET('Sanitation Data'!$G$31,0,10*ROW('Sanitation Data'!G71)))</f>
        <v/>
      </c>
      <c r="DD77" s="187" t="str">
        <f ca="1">+IF(OFFSET('Sanitation Data'!$G$32,0,10*ROW('Sanitation Data'!G71))="","",OFFSET('Sanitation Data'!$G$32,0,10*ROW('Sanitation Data'!G71)))</f>
        <v/>
      </c>
      <c r="DE77" s="187" t="str">
        <f ca="1">+IF(OFFSET('Sanitation Data'!$H$28,0,10*ROW('Sanitation Data'!H71))="","",OFFSET('Sanitation Data'!$H$28,0,10*ROW('Sanitation Data'!H71)))</f>
        <v/>
      </c>
      <c r="DF77" s="187" t="str">
        <f ca="1">+IF(OFFSET('Sanitation Data'!$H$29,0,10*ROW('Sanitation Data'!H71))="","",OFFSET('Sanitation Data'!$H$29,0,10*ROW('Sanitation Data'!H71)))</f>
        <v/>
      </c>
      <c r="DG77" s="187" t="str">
        <f ca="1">+IF(OFFSET('Sanitation Data'!$H$30,0,10*ROW('Sanitation Data'!H71))="","",OFFSET('Sanitation Data'!$H$30,0,10*ROW('Sanitation Data'!H71)))</f>
        <v/>
      </c>
      <c r="DH77" s="187" t="str">
        <f ca="1">+IF(OFFSET('Sanitation Data'!$H$31,0,10*ROW('Sanitation Data'!H71))="","",OFFSET('Sanitation Data'!$H$31,0,10*ROW('Sanitation Data'!H71)))</f>
        <v/>
      </c>
      <c r="DI77" s="187" t="str">
        <f ca="1">+IF(OFFSET('Sanitation Data'!$H$32,0,10*ROW('Sanitation Data'!H71))="","",OFFSET('Sanitation Data'!$H$32,0,10*ROW('Sanitation Data'!H71)))</f>
        <v/>
      </c>
      <c r="DJ77" s="187" t="str">
        <f ca="1">+IF(OFFSET('Sanitation Data'!$I$28,0,10*ROW('Sanitation Data'!I71))="","",OFFSET('Sanitation Data'!$I$28,0,10*ROW('Sanitation Data'!I71)))</f>
        <v/>
      </c>
      <c r="DK77" s="187" t="str">
        <f ca="1">+IF(OFFSET('Sanitation Data'!$I$29,0,10*ROW('Sanitation Data'!I71))="","",OFFSET('Sanitation Data'!$I$29,0,10*ROW('Sanitation Data'!I71)))</f>
        <v/>
      </c>
      <c r="DL77" s="187" t="str">
        <f ca="1">+IF(OFFSET('Sanitation Data'!$I$30,0,10*ROW('Sanitation Data'!I71))="","",OFFSET('Sanitation Data'!$I$30,0,10*ROW('Sanitation Data'!I71)))</f>
        <v/>
      </c>
      <c r="DM77" s="187" t="str">
        <f ca="1">+IF(OFFSET('Sanitation Data'!$I$31,0,10*ROW('Sanitation Data'!I71))="","",OFFSET('Sanitation Data'!$I$31,0,10*ROW('Sanitation Data'!I71)))</f>
        <v/>
      </c>
      <c r="DN77" s="187" t="str">
        <f ca="1">+IF(OFFSET('Sanitation Data'!$I$32,0,10*ROW('Sanitation Data'!I71))="","",OFFSET('Sanitation Data'!$I$32,0,10*ROW('Sanitation Data'!I71)))</f>
        <v/>
      </c>
      <c r="DO77" s="187" t="str">
        <f ca="1">+IF(OFFSET('Hygiene Data'!$D$11,0,10*ROW('Hygiene Data'!D71))="","",OFFSET('Hygiene Data'!$D$11,0,10*ROW('Hygiene Data'!D71)))</f>
        <v/>
      </c>
      <c r="DP77" s="187" t="str">
        <f ca="1">+IF(OFFSET('Hygiene Data'!$D$12,0,10*ROW('Hygiene Data'!D71))="","",OFFSET('Hygiene Data'!$D$12,0,10*ROW('Hygiene Data'!D71)))</f>
        <v/>
      </c>
      <c r="DQ77" s="187" t="str">
        <f ca="1">+IF(OFFSET('Hygiene Data'!$D$13,0,10*ROW('Hygiene Data'!D71))="","",OFFSET('Hygiene Data'!$D$13,0,10*ROW('Hygiene Data'!D71)))</f>
        <v/>
      </c>
      <c r="DR77" s="187" t="str">
        <f ca="1">+IF(OFFSET('Hygiene Data'!$E$11,0,10*ROW('Hygiene Data'!E71))="","",OFFSET('Hygiene Data'!$E$11,0,10*ROW('Hygiene Data'!E71)))</f>
        <v/>
      </c>
      <c r="DS77" s="187" t="str">
        <f ca="1">+IF(OFFSET('Hygiene Data'!$E$12,0,10*ROW('Hygiene Data'!E71))="","",OFFSET('Hygiene Data'!$E$12,0,10*ROW('Hygiene Data'!E71)))</f>
        <v/>
      </c>
      <c r="DT77" s="187" t="str">
        <f ca="1">+IF(OFFSET('Hygiene Data'!$E$13,0,10*ROW('Hygiene Data'!E71))="","",OFFSET('Hygiene Data'!$E$13,0,10*ROW('Hygiene Data'!E71)))</f>
        <v/>
      </c>
      <c r="DU77" s="187" t="str">
        <f ca="1">+IF(OFFSET('Hygiene Data'!$F$11,0,10*ROW('Hygiene Data'!F71))="","",OFFSET('Hygiene Data'!$F$11,0,10*ROW('Hygiene Data'!F71)))</f>
        <v/>
      </c>
      <c r="DV77" s="187" t="str">
        <f ca="1">+IF(OFFSET('Hygiene Data'!$F$12,0,10*ROW('Hygiene Data'!F71))="","",OFFSET('Hygiene Data'!$F$12,0,10*ROW('Hygiene Data'!F71)))</f>
        <v/>
      </c>
      <c r="DW77" s="187" t="str">
        <f ca="1">+IF(OFFSET('Hygiene Data'!$F$13,0,10*ROW('Hygiene Data'!F71))="","",OFFSET('Hygiene Data'!$F$13,0,10*ROW('Hygiene Data'!F71)))</f>
        <v/>
      </c>
      <c r="DX77" s="187" t="str">
        <f ca="1">+IF(OFFSET('Hygiene Data'!$G$11,0,10*ROW('Hygiene Data'!G71))="","",OFFSET('Hygiene Data'!$G$11,0,10*ROW('Hygiene Data'!G71)))</f>
        <v/>
      </c>
      <c r="DY77" s="187" t="str">
        <f ca="1">+IF(OFFSET('Hygiene Data'!$G$12,0,10*ROW('Hygiene Data'!G71))="","",OFFSET('Hygiene Data'!$G$12,0,10*ROW('Hygiene Data'!G71)))</f>
        <v/>
      </c>
      <c r="DZ77" s="187" t="str">
        <f ca="1">+IF(OFFSET('Hygiene Data'!$G$13,0,10*ROW('Hygiene Data'!G71))="","",OFFSET('Hygiene Data'!$G$13,0,10*ROW('Hygiene Data'!G71)))</f>
        <v/>
      </c>
      <c r="EA77" s="187" t="str">
        <f ca="1">+IF(OFFSET('Hygiene Data'!$H$11,0,10*ROW('Hygiene Data'!H71))="","",OFFSET('Hygiene Data'!$H$11,0,10*ROW('Hygiene Data'!H71)))</f>
        <v/>
      </c>
      <c r="EB77" s="187" t="str">
        <f ca="1">+IF(OFFSET('Hygiene Data'!$H$12,0,10*ROW('Hygiene Data'!H71))="","",OFFSET('Hygiene Data'!$H$12,0,10*ROW('Hygiene Data'!H71)))</f>
        <v/>
      </c>
      <c r="EC77" s="187" t="str">
        <f ca="1">+IF(OFFSET('Hygiene Data'!$H$13,0,10*ROW('Hygiene Data'!H71))="","",OFFSET('Hygiene Data'!$H$13,0,10*ROW('Hygiene Data'!H71)))</f>
        <v/>
      </c>
      <c r="ED77" s="187" t="str">
        <f ca="1">+IF(OFFSET('Hygiene Data'!$I$11,0,10*ROW('Hygiene Data'!I71))="","",OFFSET('Hygiene Data'!$I$11,0,10*ROW('Hygiene Data'!I71)))</f>
        <v/>
      </c>
      <c r="EE77" s="187" t="str">
        <f ca="1">+IF(OFFSET('Hygiene Data'!$I$12,0,10*ROW('Hygiene Data'!I71))="","",OFFSET('Hygiene Data'!$I$12,0,10*ROW('Hygiene Data'!I71)))</f>
        <v/>
      </c>
      <c r="EF77" s="187" t="str">
        <f ca="1">+IF(OFFSET('Hygiene Data'!$I$13,0,10*ROW('Hygiene Data'!I71))="","",OFFSET('Hygiene Data'!$I$13,0,10*ROW('Hygiene Data'!I71)))</f>
        <v/>
      </c>
    </row>
    <row r="78" spans="1:136" x14ac:dyDescent="0.2">
      <c r="A78" s="270" t="str">
        <f ca="1">+IF(OFFSET('Water Data'!$B$2,0,10*ROW('Water Data'!E72))="","",OFFSET('Water Data'!$B$2,0,10*ROW('Water Data'!E72)))</f>
        <v/>
      </c>
      <c r="B78" s="270" t="str">
        <f ca="1">IF(OFFSET('Water Data'!$C$2,0,10*ROW('Water Data'!F72))="","",IF(OFFSET('Water Data'!$C$2,0,10*ROW('Water Data'!F72))="Census",Key!$I$111,IF(OFFSET('Water Data'!$C$2,0,10*ROW('Water Data'!F72))="Survey with microdata",Key!$I$113,IF(OFFSET('Water Data'!$C$2,0,10*ROW('Water Data'!F72))="Survey",Key!$I$110,IF(OFFSET('Water Data'!$C$2,0,10*ROW('Water Data'!F72))="Admin",Key!$I$114,IF(OFFSET('Water Data'!$C$2,0,10*ROW('Water Data'!F72))="Other",Key!$I$112,IF(OFFSET('Water Data'!$C$2,0,10*ROW('Water Data'!F72))="EMIS",Key!$I$109)))))))</f>
        <v/>
      </c>
      <c r="C78" s="297" t="str">
        <f t="shared" ca="1" si="1"/>
        <v/>
      </c>
      <c r="D78" s="298" t="e">
        <f ca="1">+IF(AND(ISTEXT(OFFSET('Water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298" t="e">
        <f ca="1">+IF(AND(ISTEXT(OFFSET('Water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298" t="e">
        <f ca="1">+IF(AND(ISTEXT(OFFSET('Water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298" t="e">
        <f ca="1">+IF(AND(ISTEXT(OFFSET('Water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298" t="e">
        <f ca="1">+IF(AND(ISTEXT(OFFSET('Water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298" t="e">
        <f ca="1">+IF(AND(ISTEXT(OFFSET('Water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298" t="e">
        <f ca="1">+IF(AND(ISTEXT(OFFSET('Water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298" t="e">
        <f ca="1">+IF(AND(ISTEXT(OFFSET('Water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298" t="e">
        <f ca="1">+IF(AND(ISTEXT(OFFSET('Water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298" t="e">
        <f ca="1">+IF(AND(ISTEXT(OFFSET('Water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298" t="e">
        <f ca="1">+IF(AND(ISTEXT(OFFSET('Water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298" t="e">
        <f ca="1">+IF(AND(ISTEXT(OFFSET('Water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298" t="e">
        <f ca="1">+IF(AND(ISTEXT(OFFSET('Water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298" t="e">
        <f ca="1">+IF(AND(ISTEXT(OFFSET('Water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298" t="e">
        <f ca="1">+IF(AND(ISTEXT(OFFSET('Water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298" t="e">
        <f ca="1">+IF(AND(ISTEXT(OFFSET('Water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298" t="e">
        <f ca="1">+IF(AND(ISTEXT(OFFSET('Water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298" t="e">
        <f ca="1">+IF(AND(ISTEXT(OFFSET('Water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299" t="e">
        <f ca="1">+IF(AND(ISTEXT(OFFSET('Sanitation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299" t="e">
        <f ca="1">+IF(AND(ISTEXT(OFFSET('Sanitation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299" t="e">
        <f ca="1">+IF(AND(ISTEXT(OFFSET('Sanitation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299" t="e">
        <f ca="1">+IF(AND(ISTEXT(OFFSET('Sanitation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299" t="e">
        <f ca="1">+IF(AND(ISTEXT(OFFSET('Sanitation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299" t="e">
        <f ca="1">+IF(AND(ISTEXT(OFFSET('Sanitation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299" t="e">
        <f ca="1">+IF(AND(ISTEXT(OFFSET('Sanitation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299" t="e">
        <f ca="1">+IF(AND(ISTEXT(OFFSET('Sanitation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299" t="e">
        <f ca="1">+IF(AND(ISTEXT(OFFSET('Sanitation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299" t="e">
        <f ca="1">+IF(AND(ISTEXT(OFFSET('Sanitation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299" t="e">
        <f ca="1">+IF(AND(ISTEXT(OFFSET('Sanitation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299" t="e">
        <f ca="1">+IF(AND(ISTEXT(OFFSET('Sanitation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299" t="e">
        <f ca="1">+IF(AND(ISTEXT(OFFSET('Sanitation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299" t="e">
        <f ca="1">+IF(AND(ISTEXT(OFFSET('Sanitation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299" t="e">
        <f ca="1">+IF(AND(ISTEXT(OFFSET('Sanitation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299" t="e">
        <f ca="1">+IF(AND(ISTEXT(OFFSET('Sanitation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299" t="e">
        <f ca="1">+IF(AND(ISTEXT(OFFSET('Sanitation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299" t="e">
        <f ca="1">+IF(AND(ISTEXT(OFFSET('Sanitation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299" t="e">
        <f ca="1">+IF(AND(ISTEXT(OFFSET('Sanitation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299" t="e">
        <f ca="1">+IF(AND(ISTEXT(OFFSET('Sanitation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299" t="e">
        <f ca="1">+IF(AND(ISTEXT(OFFSET('Sanitation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299" t="e">
        <f ca="1">+IF(AND(ISTEXT(OFFSET('Sanitation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299" t="e">
        <f ca="1">+IF(AND(ISTEXT(OFFSET('Sanitation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299" t="e">
        <f ca="1">+IF(AND(ISTEXT(OFFSET('Sanitation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299" t="e">
        <f ca="1">+IF(AND(ISTEXT(OFFSET('Sanitation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299" t="e">
        <f ca="1">+IF(AND(ISTEXT(OFFSET('Sanitation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299" t="e">
        <f ca="1">+IF(AND(ISTEXT(OFFSET('Sanitation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299" t="e">
        <f ca="1">+IF(AND(ISTEXT(OFFSET('Sanitation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299" t="e">
        <f ca="1">+IF(AND(ISTEXT(OFFSET('Sanitation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299" t="e">
        <f ca="1">+IF(AND(ISTEXT(OFFSET('Sanitation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300" t="e">
        <f ca="1">+IF(AND(ISTEXT(OFFSET('Hygiene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368" t="e">
        <f ca="1">+IF(AND(ISTEXT(OFFSET('Hygiene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300" t="e">
        <f ca="1">+IF(AND(ISTEXT(OFFSET('Hygiene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300" t="e">
        <f ca="1">+IF(AND(ISTEXT(OFFSET('Hygiene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300" t="e">
        <f ca="1">+IF(AND(ISTEXT(OFFSET('Hygiene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300" t="e">
        <f ca="1">+IF(AND(ISTEXT(OFFSET('Hygiene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300" t="e">
        <f ca="1">+IF(AND(ISTEXT(OFFSET('Hygiene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300" t="e">
        <f ca="1">+IF(AND(ISTEXT(OFFSET('Hygiene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300" t="e">
        <f ca="1">+IF(AND(ISTEXT(OFFSET('Hygiene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300" t="e">
        <f ca="1">+IF(AND(ISTEXT(OFFSET('Hygiene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300" t="e">
        <f ca="1">+IF(AND(ISTEXT(OFFSET('Hygiene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300" t="e">
        <f ca="1">+IF(AND(ISTEXT(OFFSET('Hygiene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300" t="e">
        <f ca="1">+IF(AND(ISTEXT(OFFSET('Hygiene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300" t="e">
        <f ca="1">+IF(AND(ISTEXT(OFFSET('Hygiene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300" t="e">
        <f ca="1">+IF(AND(ISTEXT(OFFSET('Hygiene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300" t="e">
        <f ca="1">+IF(AND(ISTEXT(OFFSET('Hygiene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300" t="e">
        <f ca="1">+IF(AND(ISTEXT(OFFSET('Hygiene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300" t="e">
        <f ca="1">+IF(AND(ISTEXT(OFFSET('Hygiene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S78" s="187" t="str">
        <f ca="1">+IF(OFFSET('Water Data'!$D$27,0,10*ROW('Water Data'!D72))="","",OFFSET('Water Data'!$D$27,0,10*ROW('Water Data'!D72)))</f>
        <v/>
      </c>
      <c r="BT78" s="187" t="str">
        <f ca="1">+IF(OFFSET('Water Data'!$D$28,0,10*ROW('Water Data'!D72))="","",OFFSET('Water Data'!$D$28,0,10*ROW('Water Data'!D72)))</f>
        <v/>
      </c>
      <c r="BU78" s="187" t="str">
        <f ca="1">+IF(OFFSET('Water Data'!$D$29,0,10*ROW('Water Data'!D72))="","",OFFSET('Water Data'!$D$29,0,10*ROW('Water Data'!D72)))</f>
        <v/>
      </c>
      <c r="BV78" s="187" t="str">
        <f ca="1">+IF(OFFSET('Water Data'!$E$27,0,10*ROW('Water Data'!E72))="","",OFFSET('Water Data'!$E$27,0,10*ROW('Water Data'!E72)))</f>
        <v/>
      </c>
      <c r="BW78" s="187" t="str">
        <f ca="1">+IF(OFFSET('Water Data'!$E$28,0,10*ROW('Water Data'!E72))="","",OFFSET('Water Data'!$E$28,0,10*ROW('Water Data'!E72)))</f>
        <v/>
      </c>
      <c r="BX78" s="187" t="str">
        <f ca="1">+IF(OFFSET('Water Data'!$E$29,0,10*ROW('Water Data'!E72))="","",OFFSET('Water Data'!$E$29,0,10*ROW('Water Data'!E72)))</f>
        <v/>
      </c>
      <c r="BY78" s="187" t="str">
        <f ca="1">+IF(OFFSET('Water Data'!$F$27,0,10*ROW('Water Data'!F72))="","",OFFSET('Water Data'!$F$27,0,10*ROW('Water Data'!F72)))</f>
        <v/>
      </c>
      <c r="BZ78" s="187" t="str">
        <f ca="1">+IF(OFFSET('Water Data'!$F$28,0,10*ROW('Water Data'!F72))="","",OFFSET('Water Data'!$F$28,0,10*ROW('Water Data'!F72)))</f>
        <v/>
      </c>
      <c r="CA78" s="187" t="str">
        <f ca="1">+IF(OFFSET('Water Data'!$F$29,0,10*ROW('Water Data'!F72))="","",OFFSET('Water Data'!$F$29,0,10*ROW('Water Data'!F72)))</f>
        <v/>
      </c>
      <c r="CB78" s="187" t="str">
        <f ca="1">+IF(OFFSET('Water Data'!$G$27,0,10*ROW('Water Data'!G72))="","",OFFSET('Water Data'!$G$27,0,10*ROW('Water Data'!G72)))</f>
        <v/>
      </c>
      <c r="CC78" s="187" t="str">
        <f ca="1">+IF(OFFSET('Water Data'!$G$28,0,10*ROW('Water Data'!G72))="","",OFFSET('Water Data'!$G$28,0,10*ROW('Water Data'!G72)))</f>
        <v/>
      </c>
      <c r="CD78" s="187" t="str">
        <f ca="1">+IF(OFFSET('Water Data'!$G$29,0,10*ROW('Water Data'!G72))="","",OFFSET('Water Data'!$G$29,0,10*ROW('Water Data'!G72)))</f>
        <v/>
      </c>
      <c r="CE78" s="187" t="str">
        <f ca="1">+IF(OFFSET('Water Data'!$H$27,0,10*ROW('Water Data'!H72))="","",OFFSET('Water Data'!$H$27,0,10*ROW('Water Data'!H72)))</f>
        <v/>
      </c>
      <c r="CF78" s="187" t="str">
        <f ca="1">+IF(OFFSET('Water Data'!$H$28,0,10*ROW('Water Data'!H72))="","",OFFSET('Water Data'!$H$28,0,10*ROW('Water Data'!H72)))</f>
        <v/>
      </c>
      <c r="CG78" s="187" t="str">
        <f ca="1">+IF(OFFSET('Water Data'!$H$29,0,10*ROW('Water Data'!H72))="","",OFFSET('Water Data'!$H$29,0,10*ROW('Water Data'!H72)))</f>
        <v/>
      </c>
      <c r="CH78" s="187" t="str">
        <f ca="1">+IF(OFFSET('Water Data'!$I$27,0,10*ROW('Water Data'!I72))="","",OFFSET('Water Data'!$I$27,0,10*ROW('Water Data'!I72)))</f>
        <v/>
      </c>
      <c r="CI78" s="187" t="str">
        <f ca="1">+IF(OFFSET('Water Data'!$I$28,0,10*ROW('Water Data'!I72))="","",OFFSET('Water Data'!$I$28,0,10*ROW('Water Data'!I72)))</f>
        <v/>
      </c>
      <c r="CJ78" s="187" t="str">
        <f ca="1">+IF(OFFSET('Water Data'!$I$29,0,10*ROW('Water Data'!I72))="","",OFFSET('Water Data'!$I$29,0,10*ROW('Water Data'!I72)))</f>
        <v/>
      </c>
      <c r="CK78" s="187" t="str">
        <f ca="1">+IF(OFFSET('Sanitation Data'!$D$28,0,10*ROW('Sanitation Data'!D72))="","",OFFSET('Sanitation Data'!$D$28,0,10*ROW('Sanitation Data'!D72)))</f>
        <v/>
      </c>
      <c r="CL78" s="187" t="str">
        <f ca="1">+IF(OFFSET('Sanitation Data'!$D$29,0,10*ROW('Sanitation Data'!D72))="","",OFFSET('Sanitation Data'!$D$29,0,10*ROW('Sanitation Data'!D72)))</f>
        <v/>
      </c>
      <c r="CM78" s="187" t="str">
        <f ca="1">+IF(OFFSET('Sanitation Data'!$D$30,0,10*ROW('Sanitation Data'!D72))="","",OFFSET('Sanitation Data'!$D$30,0,10*ROW('Sanitation Data'!D72)))</f>
        <v/>
      </c>
      <c r="CN78" s="187" t="str">
        <f ca="1">+IF(OFFSET('Sanitation Data'!$D$31,0,10*ROW('Sanitation Data'!D72))="","",OFFSET('Sanitation Data'!$D$31,0,10*ROW('Sanitation Data'!D72)))</f>
        <v/>
      </c>
      <c r="CO78" s="187" t="str">
        <f ca="1">+IF(OFFSET('Sanitation Data'!$D$32,0,10*ROW('Sanitation Data'!D72))="","",OFFSET('Sanitation Data'!$D$32,0,10*ROW('Sanitation Data'!D72)))</f>
        <v/>
      </c>
      <c r="CP78" s="187" t="str">
        <f ca="1">+IF(OFFSET('Sanitation Data'!$E$28,0,10*ROW('Sanitation Data'!E72))="","",OFFSET('Sanitation Data'!$E$28,0,10*ROW('Sanitation Data'!E72)))</f>
        <v/>
      </c>
      <c r="CQ78" s="187" t="str">
        <f ca="1">+IF(OFFSET('Sanitation Data'!$E$29,0,10*ROW('Sanitation Data'!E72))="","",OFFSET('Sanitation Data'!$E$29,0,10*ROW('Sanitation Data'!E72)))</f>
        <v/>
      </c>
      <c r="CR78" s="187" t="str">
        <f ca="1">+IF(OFFSET('Sanitation Data'!$E$30,0,10*ROW('Sanitation Data'!E72))="","",OFFSET('Sanitation Data'!$E$30,0,10*ROW('Sanitation Data'!E72)))</f>
        <v/>
      </c>
      <c r="CS78" s="187" t="str">
        <f ca="1">+IF(OFFSET('Sanitation Data'!$E$31,0,10*ROW('Sanitation Data'!E72))="","",OFFSET('Sanitation Data'!$E$31,0,10*ROW('Sanitation Data'!E72)))</f>
        <v/>
      </c>
      <c r="CT78" s="187" t="str">
        <f ca="1">+IF(OFFSET('Sanitation Data'!$E$32,0,10*ROW('Sanitation Data'!E72))="","",OFFSET('Sanitation Data'!$E$32,0,10*ROW('Sanitation Data'!E72)))</f>
        <v/>
      </c>
      <c r="CU78" s="187" t="str">
        <f ca="1">+IF(OFFSET('Sanitation Data'!$F$28,0,10*ROW('Sanitation Data'!F72))="","",OFFSET('Sanitation Data'!$F$28,0,10*ROW('Sanitation Data'!F72)))</f>
        <v/>
      </c>
      <c r="CV78" s="187" t="str">
        <f ca="1">+IF(OFFSET('Sanitation Data'!$F$29,0,10*ROW('Sanitation Data'!F72))="","",OFFSET('Sanitation Data'!$F$29,0,10*ROW('Sanitation Data'!F72)))</f>
        <v/>
      </c>
      <c r="CW78" s="187" t="str">
        <f ca="1">+IF(OFFSET('Sanitation Data'!$F$30,0,10*ROW('Sanitation Data'!F72))="","",OFFSET('Sanitation Data'!$F$30,0,10*ROW('Sanitation Data'!F72)))</f>
        <v/>
      </c>
      <c r="CX78" s="187" t="str">
        <f ca="1">+IF(OFFSET('Sanitation Data'!$F$31,0,10*ROW('Sanitation Data'!F72))="","",OFFSET('Sanitation Data'!$F$31,0,10*ROW('Sanitation Data'!F72)))</f>
        <v/>
      </c>
      <c r="CY78" s="187" t="str">
        <f ca="1">+IF(OFFSET('Sanitation Data'!$F$32,0,10*ROW('Sanitation Data'!F72))="","",OFFSET('Sanitation Data'!$F$32,0,10*ROW('Sanitation Data'!F72)))</f>
        <v/>
      </c>
      <c r="CZ78" s="187" t="str">
        <f ca="1">+IF(OFFSET('Sanitation Data'!$G$28,0,10*ROW('Sanitation Data'!G72))="","",OFFSET('Sanitation Data'!$G$28,0,10*ROW('Sanitation Data'!G72)))</f>
        <v/>
      </c>
      <c r="DA78" s="187" t="str">
        <f ca="1">+IF(OFFSET('Sanitation Data'!$G$29,0,10*ROW('Sanitation Data'!G72))="","",OFFSET('Sanitation Data'!$G$29,0,10*ROW('Sanitation Data'!G72)))</f>
        <v/>
      </c>
      <c r="DB78" s="187" t="str">
        <f ca="1">+IF(OFFSET('Sanitation Data'!$G$30,0,10*ROW('Sanitation Data'!G72))="","",OFFSET('Sanitation Data'!$G$30,0,10*ROW('Sanitation Data'!G72)))</f>
        <v/>
      </c>
      <c r="DC78" s="187" t="str">
        <f ca="1">+IF(OFFSET('Sanitation Data'!$G$31,0,10*ROW('Sanitation Data'!G72))="","",OFFSET('Sanitation Data'!$G$31,0,10*ROW('Sanitation Data'!G72)))</f>
        <v/>
      </c>
      <c r="DD78" s="187" t="str">
        <f ca="1">+IF(OFFSET('Sanitation Data'!$G$32,0,10*ROW('Sanitation Data'!G72))="","",OFFSET('Sanitation Data'!$G$32,0,10*ROW('Sanitation Data'!G72)))</f>
        <v/>
      </c>
      <c r="DE78" s="187" t="str">
        <f ca="1">+IF(OFFSET('Sanitation Data'!$H$28,0,10*ROW('Sanitation Data'!H72))="","",OFFSET('Sanitation Data'!$H$28,0,10*ROW('Sanitation Data'!H72)))</f>
        <v/>
      </c>
      <c r="DF78" s="187" t="str">
        <f ca="1">+IF(OFFSET('Sanitation Data'!$H$29,0,10*ROW('Sanitation Data'!H72))="","",OFFSET('Sanitation Data'!$H$29,0,10*ROW('Sanitation Data'!H72)))</f>
        <v/>
      </c>
      <c r="DG78" s="187" t="str">
        <f ca="1">+IF(OFFSET('Sanitation Data'!$H$30,0,10*ROW('Sanitation Data'!H72))="","",OFFSET('Sanitation Data'!$H$30,0,10*ROW('Sanitation Data'!H72)))</f>
        <v/>
      </c>
      <c r="DH78" s="187" t="str">
        <f ca="1">+IF(OFFSET('Sanitation Data'!$H$31,0,10*ROW('Sanitation Data'!H72))="","",OFFSET('Sanitation Data'!$H$31,0,10*ROW('Sanitation Data'!H72)))</f>
        <v/>
      </c>
      <c r="DI78" s="187" t="str">
        <f ca="1">+IF(OFFSET('Sanitation Data'!$H$32,0,10*ROW('Sanitation Data'!H72))="","",OFFSET('Sanitation Data'!$H$32,0,10*ROW('Sanitation Data'!H72)))</f>
        <v/>
      </c>
      <c r="DJ78" s="187" t="str">
        <f ca="1">+IF(OFFSET('Sanitation Data'!$I$28,0,10*ROW('Sanitation Data'!I72))="","",OFFSET('Sanitation Data'!$I$28,0,10*ROW('Sanitation Data'!I72)))</f>
        <v/>
      </c>
      <c r="DK78" s="187" t="str">
        <f ca="1">+IF(OFFSET('Sanitation Data'!$I$29,0,10*ROW('Sanitation Data'!I72))="","",OFFSET('Sanitation Data'!$I$29,0,10*ROW('Sanitation Data'!I72)))</f>
        <v/>
      </c>
      <c r="DL78" s="187" t="str">
        <f ca="1">+IF(OFFSET('Sanitation Data'!$I$30,0,10*ROW('Sanitation Data'!I72))="","",OFFSET('Sanitation Data'!$I$30,0,10*ROW('Sanitation Data'!I72)))</f>
        <v/>
      </c>
      <c r="DM78" s="187" t="str">
        <f ca="1">+IF(OFFSET('Sanitation Data'!$I$31,0,10*ROW('Sanitation Data'!I72))="","",OFFSET('Sanitation Data'!$I$31,0,10*ROW('Sanitation Data'!I72)))</f>
        <v/>
      </c>
      <c r="DN78" s="187" t="str">
        <f ca="1">+IF(OFFSET('Sanitation Data'!$I$32,0,10*ROW('Sanitation Data'!I72))="","",OFFSET('Sanitation Data'!$I$32,0,10*ROW('Sanitation Data'!I72)))</f>
        <v/>
      </c>
      <c r="DO78" s="187" t="str">
        <f ca="1">+IF(OFFSET('Hygiene Data'!$D$11,0,10*ROW('Hygiene Data'!D72))="","",OFFSET('Hygiene Data'!$D$11,0,10*ROW('Hygiene Data'!D72)))</f>
        <v/>
      </c>
      <c r="DP78" s="187" t="str">
        <f ca="1">+IF(OFFSET('Hygiene Data'!$D$12,0,10*ROW('Hygiene Data'!D72))="","",OFFSET('Hygiene Data'!$D$12,0,10*ROW('Hygiene Data'!D72)))</f>
        <v/>
      </c>
      <c r="DQ78" s="187" t="str">
        <f ca="1">+IF(OFFSET('Hygiene Data'!$D$13,0,10*ROW('Hygiene Data'!D72))="","",OFFSET('Hygiene Data'!$D$13,0,10*ROW('Hygiene Data'!D72)))</f>
        <v/>
      </c>
      <c r="DR78" s="187" t="str">
        <f ca="1">+IF(OFFSET('Hygiene Data'!$E$11,0,10*ROW('Hygiene Data'!E72))="","",OFFSET('Hygiene Data'!$E$11,0,10*ROW('Hygiene Data'!E72)))</f>
        <v/>
      </c>
      <c r="DS78" s="187" t="str">
        <f ca="1">+IF(OFFSET('Hygiene Data'!$E$12,0,10*ROW('Hygiene Data'!E72))="","",OFFSET('Hygiene Data'!$E$12,0,10*ROW('Hygiene Data'!E72)))</f>
        <v/>
      </c>
      <c r="DT78" s="187" t="str">
        <f ca="1">+IF(OFFSET('Hygiene Data'!$E$13,0,10*ROW('Hygiene Data'!E72))="","",OFFSET('Hygiene Data'!$E$13,0,10*ROW('Hygiene Data'!E72)))</f>
        <v/>
      </c>
      <c r="DU78" s="187" t="str">
        <f ca="1">+IF(OFFSET('Hygiene Data'!$F$11,0,10*ROW('Hygiene Data'!F72))="","",OFFSET('Hygiene Data'!$F$11,0,10*ROW('Hygiene Data'!F72)))</f>
        <v/>
      </c>
      <c r="DV78" s="187" t="str">
        <f ca="1">+IF(OFFSET('Hygiene Data'!$F$12,0,10*ROW('Hygiene Data'!F72))="","",OFFSET('Hygiene Data'!$F$12,0,10*ROW('Hygiene Data'!F72)))</f>
        <v/>
      </c>
      <c r="DW78" s="187" t="str">
        <f ca="1">+IF(OFFSET('Hygiene Data'!$F$13,0,10*ROW('Hygiene Data'!F72))="","",OFFSET('Hygiene Data'!$F$13,0,10*ROW('Hygiene Data'!F72)))</f>
        <v/>
      </c>
      <c r="DX78" s="187" t="str">
        <f ca="1">+IF(OFFSET('Hygiene Data'!$G$11,0,10*ROW('Hygiene Data'!G72))="","",OFFSET('Hygiene Data'!$G$11,0,10*ROW('Hygiene Data'!G72)))</f>
        <v/>
      </c>
      <c r="DY78" s="187" t="str">
        <f ca="1">+IF(OFFSET('Hygiene Data'!$G$12,0,10*ROW('Hygiene Data'!G72))="","",OFFSET('Hygiene Data'!$G$12,0,10*ROW('Hygiene Data'!G72)))</f>
        <v/>
      </c>
      <c r="DZ78" s="187" t="str">
        <f ca="1">+IF(OFFSET('Hygiene Data'!$G$13,0,10*ROW('Hygiene Data'!G72))="","",OFFSET('Hygiene Data'!$G$13,0,10*ROW('Hygiene Data'!G72)))</f>
        <v/>
      </c>
      <c r="EA78" s="187" t="str">
        <f ca="1">+IF(OFFSET('Hygiene Data'!$H$11,0,10*ROW('Hygiene Data'!H72))="","",OFFSET('Hygiene Data'!$H$11,0,10*ROW('Hygiene Data'!H72)))</f>
        <v/>
      </c>
      <c r="EB78" s="187" t="str">
        <f ca="1">+IF(OFFSET('Hygiene Data'!$H$12,0,10*ROW('Hygiene Data'!H72))="","",OFFSET('Hygiene Data'!$H$12,0,10*ROW('Hygiene Data'!H72)))</f>
        <v/>
      </c>
      <c r="EC78" s="187" t="str">
        <f ca="1">+IF(OFFSET('Hygiene Data'!$H$13,0,10*ROW('Hygiene Data'!H72))="","",OFFSET('Hygiene Data'!$H$13,0,10*ROW('Hygiene Data'!H72)))</f>
        <v/>
      </c>
      <c r="ED78" s="187" t="str">
        <f ca="1">+IF(OFFSET('Hygiene Data'!$I$11,0,10*ROW('Hygiene Data'!I72))="","",OFFSET('Hygiene Data'!$I$11,0,10*ROW('Hygiene Data'!I72)))</f>
        <v/>
      </c>
      <c r="EE78" s="187" t="str">
        <f ca="1">+IF(OFFSET('Hygiene Data'!$I$12,0,10*ROW('Hygiene Data'!I72))="","",OFFSET('Hygiene Data'!$I$12,0,10*ROW('Hygiene Data'!I72)))</f>
        <v/>
      </c>
      <c r="EF78" s="187" t="str">
        <f ca="1">+IF(OFFSET('Hygiene Data'!$I$13,0,10*ROW('Hygiene Data'!I72))="","",OFFSET('Hygiene Data'!$I$13,0,10*ROW('Hygiene Data'!I72)))</f>
        <v/>
      </c>
    </row>
    <row r="79" spans="1:136" x14ac:dyDescent="0.2">
      <c r="A79" s="270" t="str">
        <f ca="1">+IF(OFFSET('Water Data'!$B$2,0,10*ROW('Water Data'!E73))="","",OFFSET('Water Data'!$B$2,0,10*ROW('Water Data'!E73)))</f>
        <v/>
      </c>
      <c r="B79" s="270" t="str">
        <f ca="1">IF(OFFSET('Water Data'!$C$2,0,10*ROW('Water Data'!F73))="","",IF(OFFSET('Water Data'!$C$2,0,10*ROW('Water Data'!F73))="Census",Key!$I$111,IF(OFFSET('Water Data'!$C$2,0,10*ROW('Water Data'!F73))="Survey with microdata",Key!$I$113,IF(OFFSET('Water Data'!$C$2,0,10*ROW('Water Data'!F73))="Survey",Key!$I$110,IF(OFFSET('Water Data'!$C$2,0,10*ROW('Water Data'!F73))="Admin",Key!$I$114,IF(OFFSET('Water Data'!$C$2,0,10*ROW('Water Data'!F73))="Other",Key!$I$112,IF(OFFSET('Water Data'!$C$2,0,10*ROW('Water Data'!F73))="EMIS",Key!$I$109)))))))</f>
        <v/>
      </c>
      <c r="C79" s="297" t="str">
        <f t="shared" ca="1" si="1"/>
        <v/>
      </c>
      <c r="D79" s="298" t="e">
        <f ca="1">+IF(AND(ISTEXT(OFFSET('Water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298" t="e">
        <f ca="1">+IF(AND(ISTEXT(OFFSET('Water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298" t="e">
        <f ca="1">+IF(AND(ISTEXT(OFFSET('Water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298" t="e">
        <f ca="1">+IF(AND(ISTEXT(OFFSET('Water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298" t="e">
        <f ca="1">+IF(AND(ISTEXT(OFFSET('Water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298" t="e">
        <f ca="1">+IF(AND(ISTEXT(OFFSET('Water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298" t="e">
        <f ca="1">+IF(AND(ISTEXT(OFFSET('Water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298" t="e">
        <f ca="1">+IF(AND(ISTEXT(OFFSET('Water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298" t="e">
        <f ca="1">+IF(AND(ISTEXT(OFFSET('Water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298" t="e">
        <f ca="1">+IF(AND(ISTEXT(OFFSET('Water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298" t="e">
        <f ca="1">+IF(AND(ISTEXT(OFFSET('Water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298" t="e">
        <f ca="1">+IF(AND(ISTEXT(OFFSET('Water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298" t="e">
        <f ca="1">+IF(AND(ISTEXT(OFFSET('Water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298" t="e">
        <f ca="1">+IF(AND(ISTEXT(OFFSET('Water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298" t="e">
        <f ca="1">+IF(AND(ISTEXT(OFFSET('Water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298" t="e">
        <f ca="1">+IF(AND(ISTEXT(OFFSET('Water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298" t="e">
        <f ca="1">+IF(AND(ISTEXT(OFFSET('Water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298" t="e">
        <f ca="1">+IF(AND(ISTEXT(OFFSET('Water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299" t="e">
        <f ca="1">+IF(AND(ISTEXT(OFFSET('Sanitation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299" t="e">
        <f ca="1">+IF(AND(ISTEXT(OFFSET('Sanitation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299" t="e">
        <f ca="1">+IF(AND(ISTEXT(OFFSET('Sanitation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299" t="e">
        <f ca="1">+IF(AND(ISTEXT(OFFSET('Sanitation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299" t="e">
        <f ca="1">+IF(AND(ISTEXT(OFFSET('Sanitation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299" t="e">
        <f ca="1">+IF(AND(ISTEXT(OFFSET('Sanitation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299" t="e">
        <f ca="1">+IF(AND(ISTEXT(OFFSET('Sanitation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299" t="e">
        <f ca="1">+IF(AND(ISTEXT(OFFSET('Sanitation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299" t="e">
        <f ca="1">+IF(AND(ISTEXT(OFFSET('Sanitation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299" t="e">
        <f ca="1">+IF(AND(ISTEXT(OFFSET('Sanitation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299" t="e">
        <f ca="1">+IF(AND(ISTEXT(OFFSET('Sanitation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299" t="e">
        <f ca="1">+IF(AND(ISTEXT(OFFSET('Sanitation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299" t="e">
        <f ca="1">+IF(AND(ISTEXT(OFFSET('Sanitation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299" t="e">
        <f ca="1">+IF(AND(ISTEXT(OFFSET('Sanitation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299" t="e">
        <f ca="1">+IF(AND(ISTEXT(OFFSET('Sanitation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299" t="e">
        <f ca="1">+IF(AND(ISTEXT(OFFSET('Sanitation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299" t="e">
        <f ca="1">+IF(AND(ISTEXT(OFFSET('Sanitation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299" t="e">
        <f ca="1">+IF(AND(ISTEXT(OFFSET('Sanitation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299" t="e">
        <f ca="1">+IF(AND(ISTEXT(OFFSET('Sanitation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299" t="e">
        <f ca="1">+IF(AND(ISTEXT(OFFSET('Sanitation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299" t="e">
        <f ca="1">+IF(AND(ISTEXT(OFFSET('Sanitation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299" t="e">
        <f ca="1">+IF(AND(ISTEXT(OFFSET('Sanitation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299" t="e">
        <f ca="1">+IF(AND(ISTEXT(OFFSET('Sanitation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299" t="e">
        <f ca="1">+IF(AND(ISTEXT(OFFSET('Sanitation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299" t="e">
        <f ca="1">+IF(AND(ISTEXT(OFFSET('Sanitation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299" t="e">
        <f ca="1">+IF(AND(ISTEXT(OFFSET('Sanitation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299" t="e">
        <f ca="1">+IF(AND(ISTEXT(OFFSET('Sanitation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299" t="e">
        <f ca="1">+IF(AND(ISTEXT(OFFSET('Sanitation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299" t="e">
        <f ca="1">+IF(AND(ISTEXT(OFFSET('Sanitation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299" t="e">
        <f ca="1">+IF(AND(ISTEXT(OFFSET('Sanitation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300" t="e">
        <f ca="1">+IF(AND(ISTEXT(OFFSET('Hygiene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368" t="e">
        <f ca="1">+IF(AND(ISTEXT(OFFSET('Hygiene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300" t="e">
        <f ca="1">+IF(AND(ISTEXT(OFFSET('Hygiene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300" t="e">
        <f ca="1">+IF(AND(ISTEXT(OFFSET('Hygiene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300" t="e">
        <f ca="1">+IF(AND(ISTEXT(OFFSET('Hygiene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300" t="e">
        <f ca="1">+IF(AND(ISTEXT(OFFSET('Hygiene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300" t="e">
        <f ca="1">+IF(AND(ISTEXT(OFFSET('Hygiene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300" t="e">
        <f ca="1">+IF(AND(ISTEXT(OFFSET('Hygiene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300" t="e">
        <f ca="1">+IF(AND(ISTEXT(OFFSET('Hygiene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300" t="e">
        <f ca="1">+IF(AND(ISTEXT(OFFSET('Hygiene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300" t="e">
        <f ca="1">+IF(AND(ISTEXT(OFFSET('Hygiene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300" t="e">
        <f ca="1">+IF(AND(ISTEXT(OFFSET('Hygiene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300" t="e">
        <f ca="1">+IF(AND(ISTEXT(OFFSET('Hygiene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300" t="e">
        <f ca="1">+IF(AND(ISTEXT(OFFSET('Hygiene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300" t="e">
        <f ca="1">+IF(AND(ISTEXT(OFFSET('Hygiene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300" t="e">
        <f ca="1">+IF(AND(ISTEXT(OFFSET('Hygiene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300" t="e">
        <f ca="1">+IF(AND(ISTEXT(OFFSET('Hygiene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300" t="e">
        <f ca="1">+IF(AND(ISTEXT(OFFSET('Hygiene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S79" s="187" t="str">
        <f ca="1">+IF(OFFSET('Water Data'!$D$27,0,10*ROW('Water Data'!D73))="","",OFFSET('Water Data'!$D$27,0,10*ROW('Water Data'!D73)))</f>
        <v/>
      </c>
      <c r="BT79" s="187" t="str">
        <f ca="1">+IF(OFFSET('Water Data'!$D$28,0,10*ROW('Water Data'!D73))="","",OFFSET('Water Data'!$D$28,0,10*ROW('Water Data'!D73)))</f>
        <v/>
      </c>
      <c r="BU79" s="187" t="str">
        <f ca="1">+IF(OFFSET('Water Data'!$D$29,0,10*ROW('Water Data'!D73))="","",OFFSET('Water Data'!$D$29,0,10*ROW('Water Data'!D73)))</f>
        <v/>
      </c>
      <c r="BV79" s="187" t="str">
        <f ca="1">+IF(OFFSET('Water Data'!$E$27,0,10*ROW('Water Data'!E73))="","",OFFSET('Water Data'!$E$27,0,10*ROW('Water Data'!E73)))</f>
        <v/>
      </c>
      <c r="BW79" s="187" t="str">
        <f ca="1">+IF(OFFSET('Water Data'!$E$28,0,10*ROW('Water Data'!E73))="","",OFFSET('Water Data'!$E$28,0,10*ROW('Water Data'!E73)))</f>
        <v/>
      </c>
      <c r="BX79" s="187" t="str">
        <f ca="1">+IF(OFFSET('Water Data'!$E$29,0,10*ROW('Water Data'!E73))="","",OFFSET('Water Data'!$E$29,0,10*ROW('Water Data'!E73)))</f>
        <v/>
      </c>
      <c r="BY79" s="187" t="str">
        <f ca="1">+IF(OFFSET('Water Data'!$F$27,0,10*ROW('Water Data'!F73))="","",OFFSET('Water Data'!$F$27,0,10*ROW('Water Data'!F73)))</f>
        <v/>
      </c>
      <c r="BZ79" s="187" t="str">
        <f ca="1">+IF(OFFSET('Water Data'!$F$28,0,10*ROW('Water Data'!F73))="","",OFFSET('Water Data'!$F$28,0,10*ROW('Water Data'!F73)))</f>
        <v/>
      </c>
      <c r="CA79" s="187" t="str">
        <f ca="1">+IF(OFFSET('Water Data'!$F$29,0,10*ROW('Water Data'!F73))="","",OFFSET('Water Data'!$F$29,0,10*ROW('Water Data'!F73)))</f>
        <v/>
      </c>
      <c r="CB79" s="187" t="str">
        <f ca="1">+IF(OFFSET('Water Data'!$G$27,0,10*ROW('Water Data'!G73))="","",OFFSET('Water Data'!$G$27,0,10*ROW('Water Data'!G73)))</f>
        <v/>
      </c>
      <c r="CC79" s="187" t="str">
        <f ca="1">+IF(OFFSET('Water Data'!$G$28,0,10*ROW('Water Data'!G73))="","",OFFSET('Water Data'!$G$28,0,10*ROW('Water Data'!G73)))</f>
        <v/>
      </c>
      <c r="CD79" s="187" t="str">
        <f ca="1">+IF(OFFSET('Water Data'!$G$29,0,10*ROW('Water Data'!G73))="","",OFFSET('Water Data'!$G$29,0,10*ROW('Water Data'!G73)))</f>
        <v/>
      </c>
      <c r="CE79" s="187" t="str">
        <f ca="1">+IF(OFFSET('Water Data'!$H$27,0,10*ROW('Water Data'!H73))="","",OFFSET('Water Data'!$H$27,0,10*ROW('Water Data'!H73)))</f>
        <v/>
      </c>
      <c r="CF79" s="187" t="str">
        <f ca="1">+IF(OFFSET('Water Data'!$H$28,0,10*ROW('Water Data'!H73))="","",OFFSET('Water Data'!$H$28,0,10*ROW('Water Data'!H73)))</f>
        <v/>
      </c>
      <c r="CG79" s="187" t="str">
        <f ca="1">+IF(OFFSET('Water Data'!$H$29,0,10*ROW('Water Data'!H73))="","",OFFSET('Water Data'!$H$29,0,10*ROW('Water Data'!H73)))</f>
        <v/>
      </c>
      <c r="CH79" s="187" t="str">
        <f ca="1">+IF(OFFSET('Water Data'!$I$27,0,10*ROW('Water Data'!I73))="","",OFFSET('Water Data'!$I$27,0,10*ROW('Water Data'!I73)))</f>
        <v/>
      </c>
      <c r="CI79" s="187" t="str">
        <f ca="1">+IF(OFFSET('Water Data'!$I$28,0,10*ROW('Water Data'!I73))="","",OFFSET('Water Data'!$I$28,0,10*ROW('Water Data'!I73)))</f>
        <v/>
      </c>
      <c r="CJ79" s="187" t="str">
        <f ca="1">+IF(OFFSET('Water Data'!$I$29,0,10*ROW('Water Data'!I73))="","",OFFSET('Water Data'!$I$29,0,10*ROW('Water Data'!I73)))</f>
        <v/>
      </c>
      <c r="CK79" s="187" t="str">
        <f ca="1">+IF(OFFSET('Sanitation Data'!$D$28,0,10*ROW('Sanitation Data'!D73))="","",OFFSET('Sanitation Data'!$D$28,0,10*ROW('Sanitation Data'!D73)))</f>
        <v/>
      </c>
      <c r="CL79" s="187" t="str">
        <f ca="1">+IF(OFFSET('Sanitation Data'!$D$29,0,10*ROW('Sanitation Data'!D73))="","",OFFSET('Sanitation Data'!$D$29,0,10*ROW('Sanitation Data'!D73)))</f>
        <v/>
      </c>
      <c r="CM79" s="187" t="str">
        <f ca="1">+IF(OFFSET('Sanitation Data'!$D$30,0,10*ROW('Sanitation Data'!D73))="","",OFFSET('Sanitation Data'!$D$30,0,10*ROW('Sanitation Data'!D73)))</f>
        <v/>
      </c>
      <c r="CN79" s="187" t="str">
        <f ca="1">+IF(OFFSET('Sanitation Data'!$D$31,0,10*ROW('Sanitation Data'!D73))="","",OFFSET('Sanitation Data'!$D$31,0,10*ROW('Sanitation Data'!D73)))</f>
        <v/>
      </c>
      <c r="CO79" s="187" t="str">
        <f ca="1">+IF(OFFSET('Sanitation Data'!$D$32,0,10*ROW('Sanitation Data'!D73))="","",OFFSET('Sanitation Data'!$D$32,0,10*ROW('Sanitation Data'!D73)))</f>
        <v/>
      </c>
      <c r="CP79" s="187" t="str">
        <f ca="1">+IF(OFFSET('Sanitation Data'!$E$28,0,10*ROW('Sanitation Data'!E73))="","",OFFSET('Sanitation Data'!$E$28,0,10*ROW('Sanitation Data'!E73)))</f>
        <v/>
      </c>
      <c r="CQ79" s="187" t="str">
        <f ca="1">+IF(OFFSET('Sanitation Data'!$E$29,0,10*ROW('Sanitation Data'!E73))="","",OFFSET('Sanitation Data'!$E$29,0,10*ROW('Sanitation Data'!E73)))</f>
        <v/>
      </c>
      <c r="CR79" s="187" t="str">
        <f ca="1">+IF(OFFSET('Sanitation Data'!$E$30,0,10*ROW('Sanitation Data'!E73))="","",OFFSET('Sanitation Data'!$E$30,0,10*ROW('Sanitation Data'!E73)))</f>
        <v/>
      </c>
      <c r="CS79" s="187" t="str">
        <f ca="1">+IF(OFFSET('Sanitation Data'!$E$31,0,10*ROW('Sanitation Data'!E73))="","",OFFSET('Sanitation Data'!$E$31,0,10*ROW('Sanitation Data'!E73)))</f>
        <v/>
      </c>
      <c r="CT79" s="187" t="str">
        <f ca="1">+IF(OFFSET('Sanitation Data'!$E$32,0,10*ROW('Sanitation Data'!E73))="","",OFFSET('Sanitation Data'!$E$32,0,10*ROW('Sanitation Data'!E73)))</f>
        <v/>
      </c>
      <c r="CU79" s="187" t="str">
        <f ca="1">+IF(OFFSET('Sanitation Data'!$F$28,0,10*ROW('Sanitation Data'!F73))="","",OFFSET('Sanitation Data'!$F$28,0,10*ROW('Sanitation Data'!F73)))</f>
        <v/>
      </c>
      <c r="CV79" s="187" t="str">
        <f ca="1">+IF(OFFSET('Sanitation Data'!$F$29,0,10*ROW('Sanitation Data'!F73))="","",OFFSET('Sanitation Data'!$F$29,0,10*ROW('Sanitation Data'!F73)))</f>
        <v/>
      </c>
      <c r="CW79" s="187" t="str">
        <f ca="1">+IF(OFFSET('Sanitation Data'!$F$30,0,10*ROW('Sanitation Data'!F73))="","",OFFSET('Sanitation Data'!$F$30,0,10*ROW('Sanitation Data'!F73)))</f>
        <v/>
      </c>
      <c r="CX79" s="187" t="str">
        <f ca="1">+IF(OFFSET('Sanitation Data'!$F$31,0,10*ROW('Sanitation Data'!F73))="","",OFFSET('Sanitation Data'!$F$31,0,10*ROW('Sanitation Data'!F73)))</f>
        <v/>
      </c>
      <c r="CY79" s="187" t="str">
        <f ca="1">+IF(OFFSET('Sanitation Data'!$F$32,0,10*ROW('Sanitation Data'!F73))="","",OFFSET('Sanitation Data'!$F$32,0,10*ROW('Sanitation Data'!F73)))</f>
        <v/>
      </c>
      <c r="CZ79" s="187" t="str">
        <f ca="1">+IF(OFFSET('Sanitation Data'!$G$28,0,10*ROW('Sanitation Data'!G73))="","",OFFSET('Sanitation Data'!$G$28,0,10*ROW('Sanitation Data'!G73)))</f>
        <v/>
      </c>
      <c r="DA79" s="187" t="str">
        <f ca="1">+IF(OFFSET('Sanitation Data'!$G$29,0,10*ROW('Sanitation Data'!G73))="","",OFFSET('Sanitation Data'!$G$29,0,10*ROW('Sanitation Data'!G73)))</f>
        <v/>
      </c>
      <c r="DB79" s="187" t="str">
        <f ca="1">+IF(OFFSET('Sanitation Data'!$G$30,0,10*ROW('Sanitation Data'!G73))="","",OFFSET('Sanitation Data'!$G$30,0,10*ROW('Sanitation Data'!G73)))</f>
        <v/>
      </c>
      <c r="DC79" s="187" t="str">
        <f ca="1">+IF(OFFSET('Sanitation Data'!$G$31,0,10*ROW('Sanitation Data'!G73))="","",OFFSET('Sanitation Data'!$G$31,0,10*ROW('Sanitation Data'!G73)))</f>
        <v/>
      </c>
      <c r="DD79" s="187" t="str">
        <f ca="1">+IF(OFFSET('Sanitation Data'!$G$32,0,10*ROW('Sanitation Data'!G73))="","",OFFSET('Sanitation Data'!$G$32,0,10*ROW('Sanitation Data'!G73)))</f>
        <v/>
      </c>
      <c r="DE79" s="187" t="str">
        <f ca="1">+IF(OFFSET('Sanitation Data'!$H$28,0,10*ROW('Sanitation Data'!H73))="","",OFFSET('Sanitation Data'!$H$28,0,10*ROW('Sanitation Data'!H73)))</f>
        <v/>
      </c>
      <c r="DF79" s="187" t="str">
        <f ca="1">+IF(OFFSET('Sanitation Data'!$H$29,0,10*ROW('Sanitation Data'!H73))="","",OFFSET('Sanitation Data'!$H$29,0,10*ROW('Sanitation Data'!H73)))</f>
        <v/>
      </c>
      <c r="DG79" s="187" t="str">
        <f ca="1">+IF(OFFSET('Sanitation Data'!$H$30,0,10*ROW('Sanitation Data'!H73))="","",OFFSET('Sanitation Data'!$H$30,0,10*ROW('Sanitation Data'!H73)))</f>
        <v/>
      </c>
      <c r="DH79" s="187" t="str">
        <f ca="1">+IF(OFFSET('Sanitation Data'!$H$31,0,10*ROW('Sanitation Data'!H73))="","",OFFSET('Sanitation Data'!$H$31,0,10*ROW('Sanitation Data'!H73)))</f>
        <v/>
      </c>
      <c r="DI79" s="187" t="str">
        <f ca="1">+IF(OFFSET('Sanitation Data'!$H$32,0,10*ROW('Sanitation Data'!H73))="","",OFFSET('Sanitation Data'!$H$32,0,10*ROW('Sanitation Data'!H73)))</f>
        <v/>
      </c>
      <c r="DJ79" s="187" t="str">
        <f ca="1">+IF(OFFSET('Sanitation Data'!$I$28,0,10*ROW('Sanitation Data'!I73))="","",OFFSET('Sanitation Data'!$I$28,0,10*ROW('Sanitation Data'!I73)))</f>
        <v/>
      </c>
      <c r="DK79" s="187" t="str">
        <f ca="1">+IF(OFFSET('Sanitation Data'!$I$29,0,10*ROW('Sanitation Data'!I73))="","",OFFSET('Sanitation Data'!$I$29,0,10*ROW('Sanitation Data'!I73)))</f>
        <v/>
      </c>
      <c r="DL79" s="187" t="str">
        <f ca="1">+IF(OFFSET('Sanitation Data'!$I$30,0,10*ROW('Sanitation Data'!I73))="","",OFFSET('Sanitation Data'!$I$30,0,10*ROW('Sanitation Data'!I73)))</f>
        <v/>
      </c>
      <c r="DM79" s="187" t="str">
        <f ca="1">+IF(OFFSET('Sanitation Data'!$I$31,0,10*ROW('Sanitation Data'!I73))="","",OFFSET('Sanitation Data'!$I$31,0,10*ROW('Sanitation Data'!I73)))</f>
        <v/>
      </c>
      <c r="DN79" s="187" t="str">
        <f ca="1">+IF(OFFSET('Sanitation Data'!$I$32,0,10*ROW('Sanitation Data'!I73))="","",OFFSET('Sanitation Data'!$I$32,0,10*ROW('Sanitation Data'!I73)))</f>
        <v/>
      </c>
      <c r="DO79" s="187" t="str">
        <f ca="1">+IF(OFFSET('Hygiene Data'!$D$11,0,10*ROW('Hygiene Data'!D73))="","",OFFSET('Hygiene Data'!$D$11,0,10*ROW('Hygiene Data'!D73)))</f>
        <v/>
      </c>
      <c r="DP79" s="187" t="str">
        <f ca="1">+IF(OFFSET('Hygiene Data'!$D$12,0,10*ROW('Hygiene Data'!D73))="","",OFFSET('Hygiene Data'!$D$12,0,10*ROW('Hygiene Data'!D73)))</f>
        <v/>
      </c>
      <c r="DQ79" s="187" t="str">
        <f ca="1">+IF(OFFSET('Hygiene Data'!$D$13,0,10*ROW('Hygiene Data'!D73))="","",OFFSET('Hygiene Data'!$D$13,0,10*ROW('Hygiene Data'!D73)))</f>
        <v/>
      </c>
      <c r="DR79" s="187" t="str">
        <f ca="1">+IF(OFFSET('Hygiene Data'!$E$11,0,10*ROW('Hygiene Data'!E73))="","",OFFSET('Hygiene Data'!$E$11,0,10*ROW('Hygiene Data'!E73)))</f>
        <v/>
      </c>
      <c r="DS79" s="187" t="str">
        <f ca="1">+IF(OFFSET('Hygiene Data'!$E$12,0,10*ROW('Hygiene Data'!E73))="","",OFFSET('Hygiene Data'!$E$12,0,10*ROW('Hygiene Data'!E73)))</f>
        <v/>
      </c>
      <c r="DT79" s="187" t="str">
        <f ca="1">+IF(OFFSET('Hygiene Data'!$E$13,0,10*ROW('Hygiene Data'!E73))="","",OFFSET('Hygiene Data'!$E$13,0,10*ROW('Hygiene Data'!E73)))</f>
        <v/>
      </c>
      <c r="DU79" s="187" t="str">
        <f ca="1">+IF(OFFSET('Hygiene Data'!$F$11,0,10*ROW('Hygiene Data'!F73))="","",OFFSET('Hygiene Data'!$F$11,0,10*ROW('Hygiene Data'!F73)))</f>
        <v/>
      </c>
      <c r="DV79" s="187" t="str">
        <f ca="1">+IF(OFFSET('Hygiene Data'!$F$12,0,10*ROW('Hygiene Data'!F73))="","",OFFSET('Hygiene Data'!$F$12,0,10*ROW('Hygiene Data'!F73)))</f>
        <v/>
      </c>
      <c r="DW79" s="187" t="str">
        <f ca="1">+IF(OFFSET('Hygiene Data'!$F$13,0,10*ROW('Hygiene Data'!F73))="","",OFFSET('Hygiene Data'!$F$13,0,10*ROW('Hygiene Data'!F73)))</f>
        <v/>
      </c>
      <c r="DX79" s="187" t="str">
        <f ca="1">+IF(OFFSET('Hygiene Data'!$G$11,0,10*ROW('Hygiene Data'!G73))="","",OFFSET('Hygiene Data'!$G$11,0,10*ROW('Hygiene Data'!G73)))</f>
        <v/>
      </c>
      <c r="DY79" s="187" t="str">
        <f ca="1">+IF(OFFSET('Hygiene Data'!$G$12,0,10*ROW('Hygiene Data'!G73))="","",OFFSET('Hygiene Data'!$G$12,0,10*ROW('Hygiene Data'!G73)))</f>
        <v/>
      </c>
      <c r="DZ79" s="187" t="str">
        <f ca="1">+IF(OFFSET('Hygiene Data'!$G$13,0,10*ROW('Hygiene Data'!G73))="","",OFFSET('Hygiene Data'!$G$13,0,10*ROW('Hygiene Data'!G73)))</f>
        <v/>
      </c>
      <c r="EA79" s="187" t="str">
        <f ca="1">+IF(OFFSET('Hygiene Data'!$H$11,0,10*ROW('Hygiene Data'!H73))="","",OFFSET('Hygiene Data'!$H$11,0,10*ROW('Hygiene Data'!H73)))</f>
        <v/>
      </c>
      <c r="EB79" s="187" t="str">
        <f ca="1">+IF(OFFSET('Hygiene Data'!$H$12,0,10*ROW('Hygiene Data'!H73))="","",OFFSET('Hygiene Data'!$H$12,0,10*ROW('Hygiene Data'!H73)))</f>
        <v/>
      </c>
      <c r="EC79" s="187" t="str">
        <f ca="1">+IF(OFFSET('Hygiene Data'!$H$13,0,10*ROW('Hygiene Data'!H73))="","",OFFSET('Hygiene Data'!$H$13,0,10*ROW('Hygiene Data'!H73)))</f>
        <v/>
      </c>
      <c r="ED79" s="187" t="str">
        <f ca="1">+IF(OFFSET('Hygiene Data'!$I$11,0,10*ROW('Hygiene Data'!I73))="","",OFFSET('Hygiene Data'!$I$11,0,10*ROW('Hygiene Data'!I73)))</f>
        <v/>
      </c>
      <c r="EE79" s="187" t="str">
        <f ca="1">+IF(OFFSET('Hygiene Data'!$I$12,0,10*ROW('Hygiene Data'!I73))="","",OFFSET('Hygiene Data'!$I$12,0,10*ROW('Hygiene Data'!I73)))</f>
        <v/>
      </c>
      <c r="EF79" s="187" t="str">
        <f ca="1">+IF(OFFSET('Hygiene Data'!$I$13,0,10*ROW('Hygiene Data'!I73))="","",OFFSET('Hygiene Data'!$I$13,0,10*ROW('Hygiene Data'!I73)))</f>
        <v/>
      </c>
    </row>
    <row r="80" spans="1:136" x14ac:dyDescent="0.2">
      <c r="A80" s="270" t="str">
        <f ca="1">+IF(OFFSET('Water Data'!$B$2,0,10*ROW('Water Data'!E74))="","",OFFSET('Water Data'!$B$2,0,10*ROW('Water Data'!E74)))</f>
        <v/>
      </c>
      <c r="B80" s="270" t="str">
        <f ca="1">IF(OFFSET('Water Data'!$C$2,0,10*ROW('Water Data'!F74))="","",IF(OFFSET('Water Data'!$C$2,0,10*ROW('Water Data'!F74))="Census",Key!$I$111,IF(OFFSET('Water Data'!$C$2,0,10*ROW('Water Data'!F74))="Survey with microdata",Key!$I$113,IF(OFFSET('Water Data'!$C$2,0,10*ROW('Water Data'!F74))="Survey",Key!$I$110,IF(OFFSET('Water Data'!$C$2,0,10*ROW('Water Data'!F74))="Admin",Key!$I$114,IF(OFFSET('Water Data'!$C$2,0,10*ROW('Water Data'!F74))="Other",Key!$I$112,IF(OFFSET('Water Data'!$C$2,0,10*ROW('Water Data'!F74))="EMIS",Key!$I$109)))))))</f>
        <v/>
      </c>
      <c r="C80" s="297" t="str">
        <f t="shared" ca="1" si="1"/>
        <v/>
      </c>
      <c r="D80" s="298" t="e">
        <f ca="1">+IF(AND(ISTEXT(OFFSET('Water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298" t="e">
        <f ca="1">+IF(AND(ISTEXT(OFFSET('Water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298" t="e">
        <f ca="1">+IF(AND(ISTEXT(OFFSET('Water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298" t="e">
        <f ca="1">+IF(AND(ISTEXT(OFFSET('Water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298" t="e">
        <f ca="1">+IF(AND(ISTEXT(OFFSET('Water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298" t="e">
        <f ca="1">+IF(AND(ISTEXT(OFFSET('Water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298" t="e">
        <f ca="1">+IF(AND(ISTEXT(OFFSET('Water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298" t="e">
        <f ca="1">+IF(AND(ISTEXT(OFFSET('Water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298" t="e">
        <f ca="1">+IF(AND(ISTEXT(OFFSET('Water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298" t="e">
        <f ca="1">+IF(AND(ISTEXT(OFFSET('Water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298" t="e">
        <f ca="1">+IF(AND(ISTEXT(OFFSET('Water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298" t="e">
        <f ca="1">+IF(AND(ISTEXT(OFFSET('Water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298" t="e">
        <f ca="1">+IF(AND(ISTEXT(OFFSET('Water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298" t="e">
        <f ca="1">+IF(AND(ISTEXT(OFFSET('Water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298" t="e">
        <f ca="1">+IF(AND(ISTEXT(OFFSET('Water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298" t="e">
        <f ca="1">+IF(AND(ISTEXT(OFFSET('Water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298" t="e">
        <f ca="1">+IF(AND(ISTEXT(OFFSET('Water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298" t="e">
        <f ca="1">+IF(AND(ISTEXT(OFFSET('Water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299" t="e">
        <f ca="1">+IF(AND(ISTEXT(OFFSET('Sanitation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299" t="e">
        <f ca="1">+IF(AND(ISTEXT(OFFSET('Sanitation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299" t="e">
        <f ca="1">+IF(AND(ISTEXT(OFFSET('Sanitation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299" t="e">
        <f ca="1">+IF(AND(ISTEXT(OFFSET('Sanitation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299" t="e">
        <f ca="1">+IF(AND(ISTEXT(OFFSET('Sanitation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299" t="e">
        <f ca="1">+IF(AND(ISTEXT(OFFSET('Sanitation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299" t="e">
        <f ca="1">+IF(AND(ISTEXT(OFFSET('Sanitation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299" t="e">
        <f ca="1">+IF(AND(ISTEXT(OFFSET('Sanitation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299" t="e">
        <f ca="1">+IF(AND(ISTEXT(OFFSET('Sanitation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299" t="e">
        <f ca="1">+IF(AND(ISTEXT(OFFSET('Sanitation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299" t="e">
        <f ca="1">+IF(AND(ISTEXT(OFFSET('Sanitation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299" t="e">
        <f ca="1">+IF(AND(ISTEXT(OFFSET('Sanitation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299" t="e">
        <f ca="1">+IF(AND(ISTEXT(OFFSET('Sanitation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299" t="e">
        <f ca="1">+IF(AND(ISTEXT(OFFSET('Sanitation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299" t="e">
        <f ca="1">+IF(AND(ISTEXT(OFFSET('Sanitation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299" t="e">
        <f ca="1">+IF(AND(ISTEXT(OFFSET('Sanitation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299" t="e">
        <f ca="1">+IF(AND(ISTEXT(OFFSET('Sanitation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299" t="e">
        <f ca="1">+IF(AND(ISTEXT(OFFSET('Sanitation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299" t="e">
        <f ca="1">+IF(AND(ISTEXT(OFFSET('Sanitation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299" t="e">
        <f ca="1">+IF(AND(ISTEXT(OFFSET('Sanitation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299" t="e">
        <f ca="1">+IF(AND(ISTEXT(OFFSET('Sanitation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299" t="e">
        <f ca="1">+IF(AND(ISTEXT(OFFSET('Sanitation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299" t="e">
        <f ca="1">+IF(AND(ISTEXT(OFFSET('Sanitation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299" t="e">
        <f ca="1">+IF(AND(ISTEXT(OFFSET('Sanitation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299" t="e">
        <f ca="1">+IF(AND(ISTEXT(OFFSET('Sanitation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299" t="e">
        <f ca="1">+IF(AND(ISTEXT(OFFSET('Sanitation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299" t="e">
        <f ca="1">+IF(AND(ISTEXT(OFFSET('Sanitation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299" t="e">
        <f ca="1">+IF(AND(ISTEXT(OFFSET('Sanitation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299" t="e">
        <f ca="1">+IF(AND(ISTEXT(OFFSET('Sanitation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299" t="e">
        <f ca="1">+IF(AND(ISTEXT(OFFSET('Sanitation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300" t="e">
        <f ca="1">+IF(AND(ISTEXT(OFFSET('Hygiene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368" t="e">
        <f ca="1">+IF(AND(ISTEXT(OFFSET('Hygiene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300" t="e">
        <f ca="1">+IF(AND(ISTEXT(OFFSET('Hygiene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300" t="e">
        <f ca="1">+IF(AND(ISTEXT(OFFSET('Hygiene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300" t="e">
        <f ca="1">+IF(AND(ISTEXT(OFFSET('Hygiene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300" t="e">
        <f ca="1">+IF(AND(ISTEXT(OFFSET('Hygiene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300" t="e">
        <f ca="1">+IF(AND(ISTEXT(OFFSET('Hygiene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300" t="e">
        <f ca="1">+IF(AND(ISTEXT(OFFSET('Hygiene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300" t="e">
        <f ca="1">+IF(AND(ISTEXT(OFFSET('Hygiene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300" t="e">
        <f ca="1">+IF(AND(ISTEXT(OFFSET('Hygiene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300" t="e">
        <f ca="1">+IF(AND(ISTEXT(OFFSET('Hygiene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300" t="e">
        <f ca="1">+IF(AND(ISTEXT(OFFSET('Hygiene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300" t="e">
        <f ca="1">+IF(AND(ISTEXT(OFFSET('Hygiene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300" t="e">
        <f ca="1">+IF(AND(ISTEXT(OFFSET('Hygiene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300" t="e">
        <f ca="1">+IF(AND(ISTEXT(OFFSET('Hygiene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300" t="e">
        <f ca="1">+IF(AND(ISTEXT(OFFSET('Hygiene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300" t="e">
        <f ca="1">+IF(AND(ISTEXT(OFFSET('Hygiene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300" t="e">
        <f ca="1">+IF(AND(ISTEXT(OFFSET('Hygiene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S80" s="187" t="str">
        <f ca="1">+IF(OFFSET('Water Data'!$D$27,0,10*ROW('Water Data'!D74))="","",OFFSET('Water Data'!$D$27,0,10*ROW('Water Data'!D74)))</f>
        <v/>
      </c>
      <c r="BT80" s="187" t="str">
        <f ca="1">+IF(OFFSET('Water Data'!$D$28,0,10*ROW('Water Data'!D74))="","",OFFSET('Water Data'!$D$28,0,10*ROW('Water Data'!D74)))</f>
        <v/>
      </c>
      <c r="BU80" s="187" t="str">
        <f ca="1">+IF(OFFSET('Water Data'!$D$29,0,10*ROW('Water Data'!D74))="","",OFFSET('Water Data'!$D$29,0,10*ROW('Water Data'!D74)))</f>
        <v/>
      </c>
      <c r="BV80" s="187" t="str">
        <f ca="1">+IF(OFFSET('Water Data'!$E$27,0,10*ROW('Water Data'!E74))="","",OFFSET('Water Data'!$E$27,0,10*ROW('Water Data'!E74)))</f>
        <v/>
      </c>
      <c r="BW80" s="187" t="str">
        <f ca="1">+IF(OFFSET('Water Data'!$E$28,0,10*ROW('Water Data'!E74))="","",OFFSET('Water Data'!$E$28,0,10*ROW('Water Data'!E74)))</f>
        <v/>
      </c>
      <c r="BX80" s="187" t="str">
        <f ca="1">+IF(OFFSET('Water Data'!$E$29,0,10*ROW('Water Data'!E74))="","",OFFSET('Water Data'!$E$29,0,10*ROW('Water Data'!E74)))</f>
        <v/>
      </c>
      <c r="BY80" s="187" t="str">
        <f ca="1">+IF(OFFSET('Water Data'!$F$27,0,10*ROW('Water Data'!F74))="","",OFFSET('Water Data'!$F$27,0,10*ROW('Water Data'!F74)))</f>
        <v/>
      </c>
      <c r="BZ80" s="187" t="str">
        <f ca="1">+IF(OFFSET('Water Data'!$F$28,0,10*ROW('Water Data'!F74))="","",OFFSET('Water Data'!$F$28,0,10*ROW('Water Data'!F74)))</f>
        <v/>
      </c>
      <c r="CA80" s="187" t="str">
        <f ca="1">+IF(OFFSET('Water Data'!$F$29,0,10*ROW('Water Data'!F74))="","",OFFSET('Water Data'!$F$29,0,10*ROW('Water Data'!F74)))</f>
        <v/>
      </c>
      <c r="CB80" s="187" t="str">
        <f ca="1">+IF(OFFSET('Water Data'!$G$27,0,10*ROW('Water Data'!G74))="","",OFFSET('Water Data'!$G$27,0,10*ROW('Water Data'!G74)))</f>
        <v/>
      </c>
      <c r="CC80" s="187" t="str">
        <f ca="1">+IF(OFFSET('Water Data'!$G$28,0,10*ROW('Water Data'!G74))="","",OFFSET('Water Data'!$G$28,0,10*ROW('Water Data'!G74)))</f>
        <v/>
      </c>
      <c r="CD80" s="187" t="str">
        <f ca="1">+IF(OFFSET('Water Data'!$G$29,0,10*ROW('Water Data'!G74))="","",OFFSET('Water Data'!$G$29,0,10*ROW('Water Data'!G74)))</f>
        <v/>
      </c>
      <c r="CE80" s="187" t="str">
        <f ca="1">+IF(OFFSET('Water Data'!$H$27,0,10*ROW('Water Data'!H74))="","",OFFSET('Water Data'!$H$27,0,10*ROW('Water Data'!H74)))</f>
        <v/>
      </c>
      <c r="CF80" s="187" t="str">
        <f ca="1">+IF(OFFSET('Water Data'!$H$28,0,10*ROW('Water Data'!H74))="","",OFFSET('Water Data'!$H$28,0,10*ROW('Water Data'!H74)))</f>
        <v/>
      </c>
      <c r="CG80" s="187" t="str">
        <f ca="1">+IF(OFFSET('Water Data'!$H$29,0,10*ROW('Water Data'!H74))="","",OFFSET('Water Data'!$H$29,0,10*ROW('Water Data'!H74)))</f>
        <v/>
      </c>
      <c r="CH80" s="187" t="str">
        <f ca="1">+IF(OFFSET('Water Data'!$I$27,0,10*ROW('Water Data'!I74))="","",OFFSET('Water Data'!$I$27,0,10*ROW('Water Data'!I74)))</f>
        <v/>
      </c>
      <c r="CI80" s="187" t="str">
        <f ca="1">+IF(OFFSET('Water Data'!$I$28,0,10*ROW('Water Data'!I74))="","",OFFSET('Water Data'!$I$28,0,10*ROW('Water Data'!I74)))</f>
        <v/>
      </c>
      <c r="CJ80" s="187" t="str">
        <f ca="1">+IF(OFFSET('Water Data'!$I$29,0,10*ROW('Water Data'!I74))="","",OFFSET('Water Data'!$I$29,0,10*ROW('Water Data'!I74)))</f>
        <v/>
      </c>
      <c r="CK80" s="187" t="str">
        <f ca="1">+IF(OFFSET('Sanitation Data'!$D$28,0,10*ROW('Sanitation Data'!D74))="","",OFFSET('Sanitation Data'!$D$28,0,10*ROW('Sanitation Data'!D74)))</f>
        <v/>
      </c>
      <c r="CL80" s="187" t="str">
        <f ca="1">+IF(OFFSET('Sanitation Data'!$D$29,0,10*ROW('Sanitation Data'!D74))="","",OFFSET('Sanitation Data'!$D$29,0,10*ROW('Sanitation Data'!D74)))</f>
        <v/>
      </c>
      <c r="CM80" s="187" t="str">
        <f ca="1">+IF(OFFSET('Sanitation Data'!$D$30,0,10*ROW('Sanitation Data'!D74))="","",OFFSET('Sanitation Data'!$D$30,0,10*ROW('Sanitation Data'!D74)))</f>
        <v/>
      </c>
      <c r="CN80" s="187" t="str">
        <f ca="1">+IF(OFFSET('Sanitation Data'!$D$31,0,10*ROW('Sanitation Data'!D74))="","",OFFSET('Sanitation Data'!$D$31,0,10*ROW('Sanitation Data'!D74)))</f>
        <v/>
      </c>
      <c r="CO80" s="187" t="str">
        <f ca="1">+IF(OFFSET('Sanitation Data'!$D$32,0,10*ROW('Sanitation Data'!D74))="","",OFFSET('Sanitation Data'!$D$32,0,10*ROW('Sanitation Data'!D74)))</f>
        <v/>
      </c>
      <c r="CP80" s="187" t="str">
        <f ca="1">+IF(OFFSET('Sanitation Data'!$E$28,0,10*ROW('Sanitation Data'!E74))="","",OFFSET('Sanitation Data'!$E$28,0,10*ROW('Sanitation Data'!E74)))</f>
        <v/>
      </c>
      <c r="CQ80" s="187" t="str">
        <f ca="1">+IF(OFFSET('Sanitation Data'!$E$29,0,10*ROW('Sanitation Data'!E74))="","",OFFSET('Sanitation Data'!$E$29,0,10*ROW('Sanitation Data'!E74)))</f>
        <v/>
      </c>
      <c r="CR80" s="187" t="str">
        <f ca="1">+IF(OFFSET('Sanitation Data'!$E$30,0,10*ROW('Sanitation Data'!E74))="","",OFFSET('Sanitation Data'!$E$30,0,10*ROW('Sanitation Data'!E74)))</f>
        <v/>
      </c>
      <c r="CS80" s="187" t="str">
        <f ca="1">+IF(OFFSET('Sanitation Data'!$E$31,0,10*ROW('Sanitation Data'!E74))="","",OFFSET('Sanitation Data'!$E$31,0,10*ROW('Sanitation Data'!E74)))</f>
        <v/>
      </c>
      <c r="CT80" s="187" t="str">
        <f ca="1">+IF(OFFSET('Sanitation Data'!$E$32,0,10*ROW('Sanitation Data'!E74))="","",OFFSET('Sanitation Data'!$E$32,0,10*ROW('Sanitation Data'!E74)))</f>
        <v/>
      </c>
      <c r="CU80" s="187" t="str">
        <f ca="1">+IF(OFFSET('Sanitation Data'!$F$28,0,10*ROW('Sanitation Data'!F74))="","",OFFSET('Sanitation Data'!$F$28,0,10*ROW('Sanitation Data'!F74)))</f>
        <v/>
      </c>
      <c r="CV80" s="187" t="str">
        <f ca="1">+IF(OFFSET('Sanitation Data'!$F$29,0,10*ROW('Sanitation Data'!F74))="","",OFFSET('Sanitation Data'!$F$29,0,10*ROW('Sanitation Data'!F74)))</f>
        <v/>
      </c>
      <c r="CW80" s="187" t="str">
        <f ca="1">+IF(OFFSET('Sanitation Data'!$F$30,0,10*ROW('Sanitation Data'!F74))="","",OFFSET('Sanitation Data'!$F$30,0,10*ROW('Sanitation Data'!F74)))</f>
        <v/>
      </c>
      <c r="CX80" s="187" t="str">
        <f ca="1">+IF(OFFSET('Sanitation Data'!$F$31,0,10*ROW('Sanitation Data'!F74))="","",OFFSET('Sanitation Data'!$F$31,0,10*ROW('Sanitation Data'!F74)))</f>
        <v/>
      </c>
      <c r="CY80" s="187" t="str">
        <f ca="1">+IF(OFFSET('Sanitation Data'!$F$32,0,10*ROW('Sanitation Data'!F74))="","",OFFSET('Sanitation Data'!$F$32,0,10*ROW('Sanitation Data'!F74)))</f>
        <v/>
      </c>
      <c r="CZ80" s="187" t="str">
        <f ca="1">+IF(OFFSET('Sanitation Data'!$G$28,0,10*ROW('Sanitation Data'!G74))="","",OFFSET('Sanitation Data'!$G$28,0,10*ROW('Sanitation Data'!G74)))</f>
        <v/>
      </c>
      <c r="DA80" s="187" t="str">
        <f ca="1">+IF(OFFSET('Sanitation Data'!$G$29,0,10*ROW('Sanitation Data'!G74))="","",OFFSET('Sanitation Data'!$G$29,0,10*ROW('Sanitation Data'!G74)))</f>
        <v/>
      </c>
      <c r="DB80" s="187" t="str">
        <f ca="1">+IF(OFFSET('Sanitation Data'!$G$30,0,10*ROW('Sanitation Data'!G74))="","",OFFSET('Sanitation Data'!$G$30,0,10*ROW('Sanitation Data'!G74)))</f>
        <v/>
      </c>
      <c r="DC80" s="187" t="str">
        <f ca="1">+IF(OFFSET('Sanitation Data'!$G$31,0,10*ROW('Sanitation Data'!G74))="","",OFFSET('Sanitation Data'!$G$31,0,10*ROW('Sanitation Data'!G74)))</f>
        <v/>
      </c>
      <c r="DD80" s="187" t="str">
        <f ca="1">+IF(OFFSET('Sanitation Data'!$G$32,0,10*ROW('Sanitation Data'!G74))="","",OFFSET('Sanitation Data'!$G$32,0,10*ROW('Sanitation Data'!G74)))</f>
        <v/>
      </c>
      <c r="DE80" s="187" t="str">
        <f ca="1">+IF(OFFSET('Sanitation Data'!$H$28,0,10*ROW('Sanitation Data'!H74))="","",OFFSET('Sanitation Data'!$H$28,0,10*ROW('Sanitation Data'!H74)))</f>
        <v/>
      </c>
      <c r="DF80" s="187" t="str">
        <f ca="1">+IF(OFFSET('Sanitation Data'!$H$29,0,10*ROW('Sanitation Data'!H74))="","",OFFSET('Sanitation Data'!$H$29,0,10*ROW('Sanitation Data'!H74)))</f>
        <v/>
      </c>
      <c r="DG80" s="187" t="str">
        <f ca="1">+IF(OFFSET('Sanitation Data'!$H$30,0,10*ROW('Sanitation Data'!H74))="","",OFFSET('Sanitation Data'!$H$30,0,10*ROW('Sanitation Data'!H74)))</f>
        <v/>
      </c>
      <c r="DH80" s="187" t="str">
        <f ca="1">+IF(OFFSET('Sanitation Data'!$H$31,0,10*ROW('Sanitation Data'!H74))="","",OFFSET('Sanitation Data'!$H$31,0,10*ROW('Sanitation Data'!H74)))</f>
        <v/>
      </c>
      <c r="DI80" s="187" t="str">
        <f ca="1">+IF(OFFSET('Sanitation Data'!$H$32,0,10*ROW('Sanitation Data'!H74))="","",OFFSET('Sanitation Data'!$H$32,0,10*ROW('Sanitation Data'!H74)))</f>
        <v/>
      </c>
      <c r="DJ80" s="187" t="str">
        <f ca="1">+IF(OFFSET('Sanitation Data'!$I$28,0,10*ROW('Sanitation Data'!I74))="","",OFFSET('Sanitation Data'!$I$28,0,10*ROW('Sanitation Data'!I74)))</f>
        <v/>
      </c>
      <c r="DK80" s="187" t="str">
        <f ca="1">+IF(OFFSET('Sanitation Data'!$I$29,0,10*ROW('Sanitation Data'!I74))="","",OFFSET('Sanitation Data'!$I$29,0,10*ROW('Sanitation Data'!I74)))</f>
        <v/>
      </c>
      <c r="DL80" s="187" t="str">
        <f ca="1">+IF(OFFSET('Sanitation Data'!$I$30,0,10*ROW('Sanitation Data'!I74))="","",OFFSET('Sanitation Data'!$I$30,0,10*ROW('Sanitation Data'!I74)))</f>
        <v/>
      </c>
      <c r="DM80" s="187" t="str">
        <f ca="1">+IF(OFFSET('Sanitation Data'!$I$31,0,10*ROW('Sanitation Data'!I74))="","",OFFSET('Sanitation Data'!$I$31,0,10*ROW('Sanitation Data'!I74)))</f>
        <v/>
      </c>
      <c r="DN80" s="187" t="str">
        <f ca="1">+IF(OFFSET('Sanitation Data'!$I$32,0,10*ROW('Sanitation Data'!I74))="","",OFFSET('Sanitation Data'!$I$32,0,10*ROW('Sanitation Data'!I74)))</f>
        <v/>
      </c>
      <c r="DO80" s="187" t="str">
        <f ca="1">+IF(OFFSET('Hygiene Data'!$D$11,0,10*ROW('Hygiene Data'!D74))="","",OFFSET('Hygiene Data'!$D$11,0,10*ROW('Hygiene Data'!D74)))</f>
        <v/>
      </c>
      <c r="DP80" s="187" t="str">
        <f ca="1">+IF(OFFSET('Hygiene Data'!$D$12,0,10*ROW('Hygiene Data'!D74))="","",OFFSET('Hygiene Data'!$D$12,0,10*ROW('Hygiene Data'!D74)))</f>
        <v/>
      </c>
      <c r="DQ80" s="187" t="str">
        <f ca="1">+IF(OFFSET('Hygiene Data'!$D$13,0,10*ROW('Hygiene Data'!D74))="","",OFFSET('Hygiene Data'!$D$13,0,10*ROW('Hygiene Data'!D74)))</f>
        <v/>
      </c>
      <c r="DR80" s="187" t="str">
        <f ca="1">+IF(OFFSET('Hygiene Data'!$E$11,0,10*ROW('Hygiene Data'!E74))="","",OFFSET('Hygiene Data'!$E$11,0,10*ROW('Hygiene Data'!E74)))</f>
        <v/>
      </c>
      <c r="DS80" s="187" t="str">
        <f ca="1">+IF(OFFSET('Hygiene Data'!$E$12,0,10*ROW('Hygiene Data'!E74))="","",OFFSET('Hygiene Data'!$E$12,0,10*ROW('Hygiene Data'!E74)))</f>
        <v/>
      </c>
      <c r="DT80" s="187" t="str">
        <f ca="1">+IF(OFFSET('Hygiene Data'!$E$13,0,10*ROW('Hygiene Data'!E74))="","",OFFSET('Hygiene Data'!$E$13,0,10*ROW('Hygiene Data'!E74)))</f>
        <v/>
      </c>
      <c r="DU80" s="187" t="str">
        <f ca="1">+IF(OFFSET('Hygiene Data'!$F$11,0,10*ROW('Hygiene Data'!F74))="","",OFFSET('Hygiene Data'!$F$11,0,10*ROW('Hygiene Data'!F74)))</f>
        <v/>
      </c>
      <c r="DV80" s="187" t="str">
        <f ca="1">+IF(OFFSET('Hygiene Data'!$F$12,0,10*ROW('Hygiene Data'!F74))="","",OFFSET('Hygiene Data'!$F$12,0,10*ROW('Hygiene Data'!F74)))</f>
        <v/>
      </c>
      <c r="DW80" s="187" t="str">
        <f ca="1">+IF(OFFSET('Hygiene Data'!$F$13,0,10*ROW('Hygiene Data'!F74))="","",OFFSET('Hygiene Data'!$F$13,0,10*ROW('Hygiene Data'!F74)))</f>
        <v/>
      </c>
      <c r="DX80" s="187" t="str">
        <f ca="1">+IF(OFFSET('Hygiene Data'!$G$11,0,10*ROW('Hygiene Data'!G74))="","",OFFSET('Hygiene Data'!$G$11,0,10*ROW('Hygiene Data'!G74)))</f>
        <v/>
      </c>
      <c r="DY80" s="187" t="str">
        <f ca="1">+IF(OFFSET('Hygiene Data'!$G$12,0,10*ROW('Hygiene Data'!G74))="","",OFFSET('Hygiene Data'!$G$12,0,10*ROW('Hygiene Data'!G74)))</f>
        <v/>
      </c>
      <c r="DZ80" s="187" t="str">
        <f ca="1">+IF(OFFSET('Hygiene Data'!$G$13,0,10*ROW('Hygiene Data'!G74))="","",OFFSET('Hygiene Data'!$G$13,0,10*ROW('Hygiene Data'!G74)))</f>
        <v/>
      </c>
      <c r="EA80" s="187" t="str">
        <f ca="1">+IF(OFFSET('Hygiene Data'!$H$11,0,10*ROW('Hygiene Data'!H74))="","",OFFSET('Hygiene Data'!$H$11,0,10*ROW('Hygiene Data'!H74)))</f>
        <v/>
      </c>
      <c r="EB80" s="187" t="str">
        <f ca="1">+IF(OFFSET('Hygiene Data'!$H$12,0,10*ROW('Hygiene Data'!H74))="","",OFFSET('Hygiene Data'!$H$12,0,10*ROW('Hygiene Data'!H74)))</f>
        <v/>
      </c>
      <c r="EC80" s="187" t="str">
        <f ca="1">+IF(OFFSET('Hygiene Data'!$H$13,0,10*ROW('Hygiene Data'!H74))="","",OFFSET('Hygiene Data'!$H$13,0,10*ROW('Hygiene Data'!H74)))</f>
        <v/>
      </c>
      <c r="ED80" s="187" t="str">
        <f ca="1">+IF(OFFSET('Hygiene Data'!$I$11,0,10*ROW('Hygiene Data'!I74))="","",OFFSET('Hygiene Data'!$I$11,0,10*ROW('Hygiene Data'!I74)))</f>
        <v/>
      </c>
      <c r="EE80" s="187" t="str">
        <f ca="1">+IF(OFFSET('Hygiene Data'!$I$12,0,10*ROW('Hygiene Data'!I74))="","",OFFSET('Hygiene Data'!$I$12,0,10*ROW('Hygiene Data'!I74)))</f>
        <v/>
      </c>
      <c r="EF80" s="187" t="str">
        <f ca="1">+IF(OFFSET('Hygiene Data'!$I$13,0,10*ROW('Hygiene Data'!I74))="","",OFFSET('Hygiene Data'!$I$13,0,10*ROW('Hygiene Data'!I74)))</f>
        <v/>
      </c>
    </row>
    <row r="81" spans="1:136" x14ac:dyDescent="0.2">
      <c r="A81" s="270" t="str">
        <f ca="1">+IF(OFFSET('Water Data'!$B$2,0,10*ROW('Water Data'!E75))="","",OFFSET('Water Data'!$B$2,0,10*ROW('Water Data'!E75)))</f>
        <v/>
      </c>
      <c r="B81" s="270" t="str">
        <f ca="1">IF(OFFSET('Water Data'!$C$2,0,10*ROW('Water Data'!F75))="","",IF(OFFSET('Water Data'!$C$2,0,10*ROW('Water Data'!F75))="Census",Key!$I$111,IF(OFFSET('Water Data'!$C$2,0,10*ROW('Water Data'!F75))="Survey with microdata",Key!$I$113,IF(OFFSET('Water Data'!$C$2,0,10*ROW('Water Data'!F75))="Survey",Key!$I$110,IF(OFFSET('Water Data'!$C$2,0,10*ROW('Water Data'!F75))="Admin",Key!$I$114,IF(OFFSET('Water Data'!$C$2,0,10*ROW('Water Data'!F75))="Other",Key!$I$112,IF(OFFSET('Water Data'!$C$2,0,10*ROW('Water Data'!F75))="EMIS",Key!$I$109)))))))</f>
        <v/>
      </c>
      <c r="C81" s="297" t="str">
        <f t="shared" ca="1" si="1"/>
        <v/>
      </c>
      <c r="D81" s="298" t="e">
        <f ca="1">+IF(AND(ISTEXT(OFFSET('Water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298" t="e">
        <f ca="1">+IF(AND(ISTEXT(OFFSET('Water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298" t="e">
        <f ca="1">+IF(AND(ISTEXT(OFFSET('Water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298" t="e">
        <f ca="1">+IF(AND(ISTEXT(OFFSET('Water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298" t="e">
        <f ca="1">+IF(AND(ISTEXT(OFFSET('Water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298" t="e">
        <f ca="1">+IF(AND(ISTEXT(OFFSET('Water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298" t="e">
        <f ca="1">+IF(AND(ISTEXT(OFFSET('Water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298" t="e">
        <f ca="1">+IF(AND(ISTEXT(OFFSET('Water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298" t="e">
        <f ca="1">+IF(AND(ISTEXT(OFFSET('Water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298" t="e">
        <f ca="1">+IF(AND(ISTEXT(OFFSET('Water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298" t="e">
        <f ca="1">+IF(AND(ISTEXT(OFFSET('Water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298" t="e">
        <f ca="1">+IF(AND(ISTEXT(OFFSET('Water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298" t="e">
        <f ca="1">+IF(AND(ISTEXT(OFFSET('Water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298" t="e">
        <f ca="1">+IF(AND(ISTEXT(OFFSET('Water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298" t="e">
        <f ca="1">+IF(AND(ISTEXT(OFFSET('Water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298" t="e">
        <f ca="1">+IF(AND(ISTEXT(OFFSET('Water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298" t="e">
        <f ca="1">+IF(AND(ISTEXT(OFFSET('Water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298" t="e">
        <f ca="1">+IF(AND(ISTEXT(OFFSET('Water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299" t="e">
        <f ca="1">+IF(AND(ISTEXT(OFFSET('Sanitation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299" t="e">
        <f ca="1">+IF(AND(ISTEXT(OFFSET('Sanitation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299" t="e">
        <f ca="1">+IF(AND(ISTEXT(OFFSET('Sanitation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299" t="e">
        <f ca="1">+IF(AND(ISTEXT(OFFSET('Sanitation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299" t="e">
        <f ca="1">+IF(AND(ISTEXT(OFFSET('Sanitation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299" t="e">
        <f ca="1">+IF(AND(ISTEXT(OFFSET('Sanitation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299" t="e">
        <f ca="1">+IF(AND(ISTEXT(OFFSET('Sanitation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299" t="e">
        <f ca="1">+IF(AND(ISTEXT(OFFSET('Sanitation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299" t="e">
        <f ca="1">+IF(AND(ISTEXT(OFFSET('Sanitation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299" t="e">
        <f ca="1">+IF(AND(ISTEXT(OFFSET('Sanitation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299" t="e">
        <f ca="1">+IF(AND(ISTEXT(OFFSET('Sanitation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299" t="e">
        <f ca="1">+IF(AND(ISTEXT(OFFSET('Sanitation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299" t="e">
        <f ca="1">+IF(AND(ISTEXT(OFFSET('Sanitation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299" t="e">
        <f ca="1">+IF(AND(ISTEXT(OFFSET('Sanitation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299" t="e">
        <f ca="1">+IF(AND(ISTEXT(OFFSET('Sanitation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299" t="e">
        <f ca="1">+IF(AND(ISTEXT(OFFSET('Sanitation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299" t="e">
        <f ca="1">+IF(AND(ISTEXT(OFFSET('Sanitation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299" t="e">
        <f ca="1">+IF(AND(ISTEXT(OFFSET('Sanitation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299" t="e">
        <f ca="1">+IF(AND(ISTEXT(OFFSET('Sanitation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299" t="e">
        <f ca="1">+IF(AND(ISTEXT(OFFSET('Sanitation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299" t="e">
        <f ca="1">+IF(AND(ISTEXT(OFFSET('Sanitation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299" t="e">
        <f ca="1">+IF(AND(ISTEXT(OFFSET('Sanitation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299" t="e">
        <f ca="1">+IF(AND(ISTEXT(OFFSET('Sanitation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299" t="e">
        <f ca="1">+IF(AND(ISTEXT(OFFSET('Sanitation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299" t="e">
        <f ca="1">+IF(AND(ISTEXT(OFFSET('Sanitation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299" t="e">
        <f ca="1">+IF(AND(ISTEXT(OFFSET('Sanitation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299" t="e">
        <f ca="1">+IF(AND(ISTEXT(OFFSET('Sanitation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299" t="e">
        <f ca="1">+IF(AND(ISTEXT(OFFSET('Sanitation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299" t="e">
        <f ca="1">+IF(AND(ISTEXT(OFFSET('Sanitation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299" t="e">
        <f ca="1">+IF(AND(ISTEXT(OFFSET('Sanitation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300" t="e">
        <f ca="1">+IF(AND(ISTEXT(OFFSET('Hygiene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368" t="e">
        <f ca="1">+IF(AND(ISTEXT(OFFSET('Hygiene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300" t="e">
        <f ca="1">+IF(AND(ISTEXT(OFFSET('Hygiene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300" t="e">
        <f ca="1">+IF(AND(ISTEXT(OFFSET('Hygiene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300" t="e">
        <f ca="1">+IF(AND(ISTEXT(OFFSET('Hygiene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300" t="e">
        <f ca="1">+IF(AND(ISTEXT(OFFSET('Hygiene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300" t="e">
        <f ca="1">+IF(AND(ISTEXT(OFFSET('Hygiene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300" t="e">
        <f ca="1">+IF(AND(ISTEXT(OFFSET('Hygiene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300" t="e">
        <f ca="1">+IF(AND(ISTEXT(OFFSET('Hygiene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300" t="e">
        <f ca="1">+IF(AND(ISTEXT(OFFSET('Hygiene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300" t="e">
        <f ca="1">+IF(AND(ISTEXT(OFFSET('Hygiene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300" t="e">
        <f ca="1">+IF(AND(ISTEXT(OFFSET('Hygiene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300" t="e">
        <f ca="1">+IF(AND(ISTEXT(OFFSET('Hygiene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300" t="e">
        <f ca="1">+IF(AND(ISTEXT(OFFSET('Hygiene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300" t="e">
        <f ca="1">+IF(AND(ISTEXT(OFFSET('Hygiene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300" t="e">
        <f ca="1">+IF(AND(ISTEXT(OFFSET('Hygiene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300" t="e">
        <f ca="1">+IF(AND(ISTEXT(OFFSET('Hygiene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300" t="e">
        <f ca="1">+IF(AND(ISTEXT(OFFSET('Hygiene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S81" s="187" t="str">
        <f ca="1">+IF(OFFSET('Water Data'!$D$27,0,10*ROW('Water Data'!D75))="","",OFFSET('Water Data'!$D$27,0,10*ROW('Water Data'!D75)))</f>
        <v/>
      </c>
      <c r="BT81" s="187" t="str">
        <f ca="1">+IF(OFFSET('Water Data'!$D$28,0,10*ROW('Water Data'!D75))="","",OFFSET('Water Data'!$D$28,0,10*ROW('Water Data'!D75)))</f>
        <v/>
      </c>
      <c r="BU81" s="187" t="str">
        <f ca="1">+IF(OFFSET('Water Data'!$D$29,0,10*ROW('Water Data'!D75))="","",OFFSET('Water Data'!$D$29,0,10*ROW('Water Data'!D75)))</f>
        <v/>
      </c>
      <c r="BV81" s="187" t="str">
        <f ca="1">+IF(OFFSET('Water Data'!$E$27,0,10*ROW('Water Data'!E75))="","",OFFSET('Water Data'!$E$27,0,10*ROW('Water Data'!E75)))</f>
        <v/>
      </c>
      <c r="BW81" s="187" t="str">
        <f ca="1">+IF(OFFSET('Water Data'!$E$28,0,10*ROW('Water Data'!E75))="","",OFFSET('Water Data'!$E$28,0,10*ROW('Water Data'!E75)))</f>
        <v/>
      </c>
      <c r="BX81" s="187" t="str">
        <f ca="1">+IF(OFFSET('Water Data'!$E$29,0,10*ROW('Water Data'!E75))="","",OFFSET('Water Data'!$E$29,0,10*ROW('Water Data'!E75)))</f>
        <v/>
      </c>
      <c r="BY81" s="187" t="str">
        <f ca="1">+IF(OFFSET('Water Data'!$F$27,0,10*ROW('Water Data'!F75))="","",OFFSET('Water Data'!$F$27,0,10*ROW('Water Data'!F75)))</f>
        <v/>
      </c>
      <c r="BZ81" s="187" t="str">
        <f ca="1">+IF(OFFSET('Water Data'!$F$28,0,10*ROW('Water Data'!F75))="","",OFFSET('Water Data'!$F$28,0,10*ROW('Water Data'!F75)))</f>
        <v/>
      </c>
      <c r="CA81" s="187" t="str">
        <f ca="1">+IF(OFFSET('Water Data'!$F$29,0,10*ROW('Water Data'!F75))="","",OFFSET('Water Data'!$F$29,0,10*ROW('Water Data'!F75)))</f>
        <v/>
      </c>
      <c r="CB81" s="187" t="str">
        <f ca="1">+IF(OFFSET('Water Data'!$G$27,0,10*ROW('Water Data'!G75))="","",OFFSET('Water Data'!$G$27,0,10*ROW('Water Data'!G75)))</f>
        <v/>
      </c>
      <c r="CC81" s="187" t="str">
        <f ca="1">+IF(OFFSET('Water Data'!$G$28,0,10*ROW('Water Data'!G75))="","",OFFSET('Water Data'!$G$28,0,10*ROW('Water Data'!G75)))</f>
        <v/>
      </c>
      <c r="CD81" s="187" t="str">
        <f ca="1">+IF(OFFSET('Water Data'!$G$29,0,10*ROW('Water Data'!G75))="","",OFFSET('Water Data'!$G$29,0,10*ROW('Water Data'!G75)))</f>
        <v/>
      </c>
      <c r="CE81" s="187" t="str">
        <f ca="1">+IF(OFFSET('Water Data'!$H$27,0,10*ROW('Water Data'!H75))="","",OFFSET('Water Data'!$H$27,0,10*ROW('Water Data'!H75)))</f>
        <v/>
      </c>
      <c r="CF81" s="187" t="str">
        <f ca="1">+IF(OFFSET('Water Data'!$H$28,0,10*ROW('Water Data'!H75))="","",OFFSET('Water Data'!$H$28,0,10*ROW('Water Data'!H75)))</f>
        <v/>
      </c>
      <c r="CG81" s="187" t="str">
        <f ca="1">+IF(OFFSET('Water Data'!$H$29,0,10*ROW('Water Data'!H75))="","",OFFSET('Water Data'!$H$29,0,10*ROW('Water Data'!H75)))</f>
        <v/>
      </c>
      <c r="CH81" s="187" t="str">
        <f ca="1">+IF(OFFSET('Water Data'!$I$27,0,10*ROW('Water Data'!I75))="","",OFFSET('Water Data'!$I$27,0,10*ROW('Water Data'!I75)))</f>
        <v/>
      </c>
      <c r="CI81" s="187" t="str">
        <f ca="1">+IF(OFFSET('Water Data'!$I$28,0,10*ROW('Water Data'!I75))="","",OFFSET('Water Data'!$I$28,0,10*ROW('Water Data'!I75)))</f>
        <v/>
      </c>
      <c r="CJ81" s="187" t="str">
        <f ca="1">+IF(OFFSET('Water Data'!$I$29,0,10*ROW('Water Data'!I75))="","",OFFSET('Water Data'!$I$29,0,10*ROW('Water Data'!I75)))</f>
        <v/>
      </c>
      <c r="CK81" s="187" t="str">
        <f ca="1">+IF(OFFSET('Sanitation Data'!$D$28,0,10*ROW('Sanitation Data'!D75))="","",OFFSET('Sanitation Data'!$D$28,0,10*ROW('Sanitation Data'!D75)))</f>
        <v/>
      </c>
      <c r="CL81" s="187" t="str">
        <f ca="1">+IF(OFFSET('Sanitation Data'!$D$29,0,10*ROW('Sanitation Data'!D75))="","",OFFSET('Sanitation Data'!$D$29,0,10*ROW('Sanitation Data'!D75)))</f>
        <v/>
      </c>
      <c r="CM81" s="187" t="str">
        <f ca="1">+IF(OFFSET('Sanitation Data'!$D$30,0,10*ROW('Sanitation Data'!D75))="","",OFFSET('Sanitation Data'!$D$30,0,10*ROW('Sanitation Data'!D75)))</f>
        <v/>
      </c>
      <c r="CN81" s="187" t="str">
        <f ca="1">+IF(OFFSET('Sanitation Data'!$D$31,0,10*ROW('Sanitation Data'!D75))="","",OFFSET('Sanitation Data'!$D$31,0,10*ROW('Sanitation Data'!D75)))</f>
        <v/>
      </c>
      <c r="CO81" s="187" t="str">
        <f ca="1">+IF(OFFSET('Sanitation Data'!$D$32,0,10*ROW('Sanitation Data'!D75))="","",OFFSET('Sanitation Data'!$D$32,0,10*ROW('Sanitation Data'!D75)))</f>
        <v/>
      </c>
      <c r="CP81" s="187" t="str">
        <f ca="1">+IF(OFFSET('Sanitation Data'!$E$28,0,10*ROW('Sanitation Data'!E75))="","",OFFSET('Sanitation Data'!$E$28,0,10*ROW('Sanitation Data'!E75)))</f>
        <v/>
      </c>
      <c r="CQ81" s="187" t="str">
        <f ca="1">+IF(OFFSET('Sanitation Data'!$E$29,0,10*ROW('Sanitation Data'!E75))="","",OFFSET('Sanitation Data'!$E$29,0,10*ROW('Sanitation Data'!E75)))</f>
        <v/>
      </c>
      <c r="CR81" s="187" t="str">
        <f ca="1">+IF(OFFSET('Sanitation Data'!$E$30,0,10*ROW('Sanitation Data'!E75))="","",OFFSET('Sanitation Data'!$E$30,0,10*ROW('Sanitation Data'!E75)))</f>
        <v/>
      </c>
      <c r="CS81" s="187" t="str">
        <f ca="1">+IF(OFFSET('Sanitation Data'!$E$31,0,10*ROW('Sanitation Data'!E75))="","",OFFSET('Sanitation Data'!$E$31,0,10*ROW('Sanitation Data'!E75)))</f>
        <v/>
      </c>
      <c r="CT81" s="187" t="str">
        <f ca="1">+IF(OFFSET('Sanitation Data'!$E$32,0,10*ROW('Sanitation Data'!E75))="","",OFFSET('Sanitation Data'!$E$32,0,10*ROW('Sanitation Data'!E75)))</f>
        <v/>
      </c>
      <c r="CU81" s="187" t="str">
        <f ca="1">+IF(OFFSET('Sanitation Data'!$F$28,0,10*ROW('Sanitation Data'!F75))="","",OFFSET('Sanitation Data'!$F$28,0,10*ROW('Sanitation Data'!F75)))</f>
        <v/>
      </c>
      <c r="CV81" s="187" t="str">
        <f ca="1">+IF(OFFSET('Sanitation Data'!$F$29,0,10*ROW('Sanitation Data'!F75))="","",OFFSET('Sanitation Data'!$F$29,0,10*ROW('Sanitation Data'!F75)))</f>
        <v/>
      </c>
      <c r="CW81" s="187" t="str">
        <f ca="1">+IF(OFFSET('Sanitation Data'!$F$30,0,10*ROW('Sanitation Data'!F75))="","",OFFSET('Sanitation Data'!$F$30,0,10*ROW('Sanitation Data'!F75)))</f>
        <v/>
      </c>
      <c r="CX81" s="187" t="str">
        <f ca="1">+IF(OFFSET('Sanitation Data'!$F$31,0,10*ROW('Sanitation Data'!F75))="","",OFFSET('Sanitation Data'!$F$31,0,10*ROW('Sanitation Data'!F75)))</f>
        <v/>
      </c>
      <c r="CY81" s="187" t="str">
        <f ca="1">+IF(OFFSET('Sanitation Data'!$F$32,0,10*ROW('Sanitation Data'!F75))="","",OFFSET('Sanitation Data'!$F$32,0,10*ROW('Sanitation Data'!F75)))</f>
        <v/>
      </c>
      <c r="CZ81" s="187" t="str">
        <f ca="1">+IF(OFFSET('Sanitation Data'!$G$28,0,10*ROW('Sanitation Data'!G75))="","",OFFSET('Sanitation Data'!$G$28,0,10*ROW('Sanitation Data'!G75)))</f>
        <v/>
      </c>
      <c r="DA81" s="187" t="str">
        <f ca="1">+IF(OFFSET('Sanitation Data'!$G$29,0,10*ROW('Sanitation Data'!G75))="","",OFFSET('Sanitation Data'!$G$29,0,10*ROW('Sanitation Data'!G75)))</f>
        <v/>
      </c>
      <c r="DB81" s="187" t="str">
        <f ca="1">+IF(OFFSET('Sanitation Data'!$G$30,0,10*ROW('Sanitation Data'!G75))="","",OFFSET('Sanitation Data'!$G$30,0,10*ROW('Sanitation Data'!G75)))</f>
        <v/>
      </c>
      <c r="DC81" s="187" t="str">
        <f ca="1">+IF(OFFSET('Sanitation Data'!$G$31,0,10*ROW('Sanitation Data'!G75))="","",OFFSET('Sanitation Data'!$G$31,0,10*ROW('Sanitation Data'!G75)))</f>
        <v/>
      </c>
      <c r="DD81" s="187" t="str">
        <f ca="1">+IF(OFFSET('Sanitation Data'!$G$32,0,10*ROW('Sanitation Data'!G75))="","",OFFSET('Sanitation Data'!$G$32,0,10*ROW('Sanitation Data'!G75)))</f>
        <v/>
      </c>
      <c r="DE81" s="187" t="str">
        <f ca="1">+IF(OFFSET('Sanitation Data'!$H$28,0,10*ROW('Sanitation Data'!H75))="","",OFFSET('Sanitation Data'!$H$28,0,10*ROW('Sanitation Data'!H75)))</f>
        <v/>
      </c>
      <c r="DF81" s="187" t="str">
        <f ca="1">+IF(OFFSET('Sanitation Data'!$H$29,0,10*ROW('Sanitation Data'!H75))="","",OFFSET('Sanitation Data'!$H$29,0,10*ROW('Sanitation Data'!H75)))</f>
        <v/>
      </c>
      <c r="DG81" s="187" t="str">
        <f ca="1">+IF(OFFSET('Sanitation Data'!$H$30,0,10*ROW('Sanitation Data'!H75))="","",OFFSET('Sanitation Data'!$H$30,0,10*ROW('Sanitation Data'!H75)))</f>
        <v/>
      </c>
      <c r="DH81" s="187" t="str">
        <f ca="1">+IF(OFFSET('Sanitation Data'!$H$31,0,10*ROW('Sanitation Data'!H75))="","",OFFSET('Sanitation Data'!$H$31,0,10*ROW('Sanitation Data'!H75)))</f>
        <v/>
      </c>
      <c r="DI81" s="187" t="str">
        <f ca="1">+IF(OFFSET('Sanitation Data'!$H$32,0,10*ROW('Sanitation Data'!H75))="","",OFFSET('Sanitation Data'!$H$32,0,10*ROW('Sanitation Data'!H75)))</f>
        <v/>
      </c>
      <c r="DJ81" s="187" t="str">
        <f ca="1">+IF(OFFSET('Sanitation Data'!$I$28,0,10*ROW('Sanitation Data'!I75))="","",OFFSET('Sanitation Data'!$I$28,0,10*ROW('Sanitation Data'!I75)))</f>
        <v/>
      </c>
      <c r="DK81" s="187" t="str">
        <f ca="1">+IF(OFFSET('Sanitation Data'!$I$29,0,10*ROW('Sanitation Data'!I75))="","",OFFSET('Sanitation Data'!$I$29,0,10*ROW('Sanitation Data'!I75)))</f>
        <v/>
      </c>
      <c r="DL81" s="187" t="str">
        <f ca="1">+IF(OFFSET('Sanitation Data'!$I$30,0,10*ROW('Sanitation Data'!I75))="","",OFFSET('Sanitation Data'!$I$30,0,10*ROW('Sanitation Data'!I75)))</f>
        <v/>
      </c>
      <c r="DM81" s="187" t="str">
        <f ca="1">+IF(OFFSET('Sanitation Data'!$I$31,0,10*ROW('Sanitation Data'!I75))="","",OFFSET('Sanitation Data'!$I$31,0,10*ROW('Sanitation Data'!I75)))</f>
        <v/>
      </c>
      <c r="DN81" s="187" t="str">
        <f ca="1">+IF(OFFSET('Sanitation Data'!$I$32,0,10*ROW('Sanitation Data'!I75))="","",OFFSET('Sanitation Data'!$I$32,0,10*ROW('Sanitation Data'!I75)))</f>
        <v/>
      </c>
      <c r="DO81" s="187" t="str">
        <f ca="1">+IF(OFFSET('Hygiene Data'!$D$11,0,10*ROW('Hygiene Data'!D75))="","",OFFSET('Hygiene Data'!$D$11,0,10*ROW('Hygiene Data'!D75)))</f>
        <v/>
      </c>
      <c r="DP81" s="187" t="str">
        <f ca="1">+IF(OFFSET('Hygiene Data'!$D$12,0,10*ROW('Hygiene Data'!D75))="","",OFFSET('Hygiene Data'!$D$12,0,10*ROW('Hygiene Data'!D75)))</f>
        <v/>
      </c>
      <c r="DQ81" s="187" t="str">
        <f ca="1">+IF(OFFSET('Hygiene Data'!$D$13,0,10*ROW('Hygiene Data'!D75))="","",OFFSET('Hygiene Data'!$D$13,0,10*ROW('Hygiene Data'!D75)))</f>
        <v/>
      </c>
      <c r="DR81" s="187" t="str">
        <f ca="1">+IF(OFFSET('Hygiene Data'!$E$11,0,10*ROW('Hygiene Data'!E75))="","",OFFSET('Hygiene Data'!$E$11,0,10*ROW('Hygiene Data'!E75)))</f>
        <v/>
      </c>
      <c r="DS81" s="187" t="str">
        <f ca="1">+IF(OFFSET('Hygiene Data'!$E$12,0,10*ROW('Hygiene Data'!E75))="","",OFFSET('Hygiene Data'!$E$12,0,10*ROW('Hygiene Data'!E75)))</f>
        <v/>
      </c>
      <c r="DT81" s="187" t="str">
        <f ca="1">+IF(OFFSET('Hygiene Data'!$E$13,0,10*ROW('Hygiene Data'!E75))="","",OFFSET('Hygiene Data'!$E$13,0,10*ROW('Hygiene Data'!E75)))</f>
        <v/>
      </c>
      <c r="DU81" s="187" t="str">
        <f ca="1">+IF(OFFSET('Hygiene Data'!$F$11,0,10*ROW('Hygiene Data'!F75))="","",OFFSET('Hygiene Data'!$F$11,0,10*ROW('Hygiene Data'!F75)))</f>
        <v/>
      </c>
      <c r="DV81" s="187" t="str">
        <f ca="1">+IF(OFFSET('Hygiene Data'!$F$12,0,10*ROW('Hygiene Data'!F75))="","",OFFSET('Hygiene Data'!$F$12,0,10*ROW('Hygiene Data'!F75)))</f>
        <v/>
      </c>
      <c r="DW81" s="187" t="str">
        <f ca="1">+IF(OFFSET('Hygiene Data'!$F$13,0,10*ROW('Hygiene Data'!F75))="","",OFFSET('Hygiene Data'!$F$13,0,10*ROW('Hygiene Data'!F75)))</f>
        <v/>
      </c>
      <c r="DX81" s="187" t="str">
        <f ca="1">+IF(OFFSET('Hygiene Data'!$G$11,0,10*ROW('Hygiene Data'!G75))="","",OFFSET('Hygiene Data'!$G$11,0,10*ROW('Hygiene Data'!G75)))</f>
        <v/>
      </c>
      <c r="DY81" s="187" t="str">
        <f ca="1">+IF(OFFSET('Hygiene Data'!$G$12,0,10*ROW('Hygiene Data'!G75))="","",OFFSET('Hygiene Data'!$G$12,0,10*ROW('Hygiene Data'!G75)))</f>
        <v/>
      </c>
      <c r="DZ81" s="187" t="str">
        <f ca="1">+IF(OFFSET('Hygiene Data'!$G$13,0,10*ROW('Hygiene Data'!G75))="","",OFFSET('Hygiene Data'!$G$13,0,10*ROW('Hygiene Data'!G75)))</f>
        <v/>
      </c>
      <c r="EA81" s="187" t="str">
        <f ca="1">+IF(OFFSET('Hygiene Data'!$H$11,0,10*ROW('Hygiene Data'!H75))="","",OFFSET('Hygiene Data'!$H$11,0,10*ROW('Hygiene Data'!H75)))</f>
        <v/>
      </c>
      <c r="EB81" s="187" t="str">
        <f ca="1">+IF(OFFSET('Hygiene Data'!$H$12,0,10*ROW('Hygiene Data'!H75))="","",OFFSET('Hygiene Data'!$H$12,0,10*ROW('Hygiene Data'!H75)))</f>
        <v/>
      </c>
      <c r="EC81" s="187" t="str">
        <f ca="1">+IF(OFFSET('Hygiene Data'!$H$13,0,10*ROW('Hygiene Data'!H75))="","",OFFSET('Hygiene Data'!$H$13,0,10*ROW('Hygiene Data'!H75)))</f>
        <v/>
      </c>
      <c r="ED81" s="187" t="str">
        <f ca="1">+IF(OFFSET('Hygiene Data'!$I$11,0,10*ROW('Hygiene Data'!I75))="","",OFFSET('Hygiene Data'!$I$11,0,10*ROW('Hygiene Data'!I75)))</f>
        <v/>
      </c>
      <c r="EE81" s="187" t="str">
        <f ca="1">+IF(OFFSET('Hygiene Data'!$I$12,0,10*ROW('Hygiene Data'!I75))="","",OFFSET('Hygiene Data'!$I$12,0,10*ROW('Hygiene Data'!I75)))</f>
        <v/>
      </c>
      <c r="EF81" s="187" t="str">
        <f ca="1">+IF(OFFSET('Hygiene Data'!$I$13,0,10*ROW('Hygiene Data'!I75))="","",OFFSET('Hygiene Data'!$I$13,0,10*ROW('Hygiene Data'!I75)))</f>
        <v/>
      </c>
    </row>
    <row r="82" spans="1:136" x14ac:dyDescent="0.2">
      <c r="A82" s="270" t="str">
        <f ca="1">+IF(OFFSET('Water Data'!$B$2,0,10*ROW('Water Data'!E76))="","",OFFSET('Water Data'!$B$2,0,10*ROW('Water Data'!E76)))</f>
        <v/>
      </c>
      <c r="B82" s="270" t="str">
        <f ca="1">IF(OFFSET('Water Data'!$C$2,0,10*ROW('Water Data'!F76))="","",IF(OFFSET('Water Data'!$C$2,0,10*ROW('Water Data'!F76))="Census",Key!$I$111,IF(OFFSET('Water Data'!$C$2,0,10*ROW('Water Data'!F76))="Survey with microdata",Key!$I$113,IF(OFFSET('Water Data'!$C$2,0,10*ROW('Water Data'!F76))="Survey",Key!$I$110,IF(OFFSET('Water Data'!$C$2,0,10*ROW('Water Data'!F76))="Admin",Key!$I$114,IF(OFFSET('Water Data'!$C$2,0,10*ROW('Water Data'!F76))="Other",Key!$I$112,IF(OFFSET('Water Data'!$C$2,0,10*ROW('Water Data'!F76))="EMIS",Key!$I$109)))))))</f>
        <v/>
      </c>
      <c r="C82" s="297" t="str">
        <f t="shared" ca="1" si="1"/>
        <v/>
      </c>
      <c r="D82" s="298" t="e">
        <f ca="1">+IF(AND(ISTEXT(OFFSET('Water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298" t="e">
        <f ca="1">+IF(AND(ISTEXT(OFFSET('Water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298" t="e">
        <f ca="1">+IF(AND(ISTEXT(OFFSET('Water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298" t="e">
        <f ca="1">+IF(AND(ISTEXT(OFFSET('Water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298" t="e">
        <f ca="1">+IF(AND(ISTEXT(OFFSET('Water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298" t="e">
        <f ca="1">+IF(AND(ISTEXT(OFFSET('Water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298" t="e">
        <f ca="1">+IF(AND(ISTEXT(OFFSET('Water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298" t="e">
        <f ca="1">+IF(AND(ISTEXT(OFFSET('Water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298" t="e">
        <f ca="1">+IF(AND(ISTEXT(OFFSET('Water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298" t="e">
        <f ca="1">+IF(AND(ISTEXT(OFFSET('Water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298" t="e">
        <f ca="1">+IF(AND(ISTEXT(OFFSET('Water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298" t="e">
        <f ca="1">+IF(AND(ISTEXT(OFFSET('Water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298" t="e">
        <f ca="1">+IF(AND(ISTEXT(OFFSET('Water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298" t="e">
        <f ca="1">+IF(AND(ISTEXT(OFFSET('Water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298" t="e">
        <f ca="1">+IF(AND(ISTEXT(OFFSET('Water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298" t="e">
        <f ca="1">+IF(AND(ISTEXT(OFFSET('Water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298" t="e">
        <f ca="1">+IF(AND(ISTEXT(OFFSET('Water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298" t="e">
        <f ca="1">+IF(AND(ISTEXT(OFFSET('Water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299" t="e">
        <f ca="1">+IF(AND(ISTEXT(OFFSET('Sanitation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299" t="e">
        <f ca="1">+IF(AND(ISTEXT(OFFSET('Sanitation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299" t="e">
        <f ca="1">+IF(AND(ISTEXT(OFFSET('Sanitation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299" t="e">
        <f ca="1">+IF(AND(ISTEXT(OFFSET('Sanitation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299" t="e">
        <f ca="1">+IF(AND(ISTEXT(OFFSET('Sanitation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299" t="e">
        <f ca="1">+IF(AND(ISTEXT(OFFSET('Sanitation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299" t="e">
        <f ca="1">+IF(AND(ISTEXT(OFFSET('Sanitation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299" t="e">
        <f ca="1">+IF(AND(ISTEXT(OFFSET('Sanitation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299" t="e">
        <f ca="1">+IF(AND(ISTEXT(OFFSET('Sanitation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299" t="e">
        <f ca="1">+IF(AND(ISTEXT(OFFSET('Sanitation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299" t="e">
        <f ca="1">+IF(AND(ISTEXT(OFFSET('Sanitation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299" t="e">
        <f ca="1">+IF(AND(ISTEXT(OFFSET('Sanitation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299" t="e">
        <f ca="1">+IF(AND(ISTEXT(OFFSET('Sanitation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299" t="e">
        <f ca="1">+IF(AND(ISTEXT(OFFSET('Sanitation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299" t="e">
        <f ca="1">+IF(AND(ISTEXT(OFFSET('Sanitation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299" t="e">
        <f ca="1">+IF(AND(ISTEXT(OFFSET('Sanitation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299" t="e">
        <f ca="1">+IF(AND(ISTEXT(OFFSET('Sanitation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299" t="e">
        <f ca="1">+IF(AND(ISTEXT(OFFSET('Sanitation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299" t="e">
        <f ca="1">+IF(AND(ISTEXT(OFFSET('Sanitation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299" t="e">
        <f ca="1">+IF(AND(ISTEXT(OFFSET('Sanitation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299" t="e">
        <f ca="1">+IF(AND(ISTEXT(OFFSET('Sanitation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299" t="e">
        <f ca="1">+IF(AND(ISTEXT(OFFSET('Sanitation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299" t="e">
        <f ca="1">+IF(AND(ISTEXT(OFFSET('Sanitation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299" t="e">
        <f ca="1">+IF(AND(ISTEXT(OFFSET('Sanitation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299" t="e">
        <f ca="1">+IF(AND(ISTEXT(OFFSET('Sanitation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299" t="e">
        <f ca="1">+IF(AND(ISTEXT(OFFSET('Sanitation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299" t="e">
        <f ca="1">+IF(AND(ISTEXT(OFFSET('Sanitation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299" t="e">
        <f ca="1">+IF(AND(ISTEXT(OFFSET('Sanitation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299" t="e">
        <f ca="1">+IF(AND(ISTEXT(OFFSET('Sanitation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299" t="e">
        <f ca="1">+IF(AND(ISTEXT(OFFSET('Sanitation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300" t="e">
        <f ca="1">+IF(AND(ISTEXT(OFFSET('Hygiene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368" t="e">
        <f ca="1">+IF(AND(ISTEXT(OFFSET('Hygiene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300" t="e">
        <f ca="1">+IF(AND(ISTEXT(OFFSET('Hygiene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300" t="e">
        <f ca="1">+IF(AND(ISTEXT(OFFSET('Hygiene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300" t="e">
        <f ca="1">+IF(AND(ISTEXT(OFFSET('Hygiene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300" t="e">
        <f ca="1">+IF(AND(ISTEXT(OFFSET('Hygiene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300" t="e">
        <f ca="1">+IF(AND(ISTEXT(OFFSET('Hygiene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300" t="e">
        <f ca="1">+IF(AND(ISTEXT(OFFSET('Hygiene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300" t="e">
        <f ca="1">+IF(AND(ISTEXT(OFFSET('Hygiene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300" t="e">
        <f ca="1">+IF(AND(ISTEXT(OFFSET('Hygiene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300" t="e">
        <f ca="1">+IF(AND(ISTEXT(OFFSET('Hygiene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300" t="e">
        <f ca="1">+IF(AND(ISTEXT(OFFSET('Hygiene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300" t="e">
        <f ca="1">+IF(AND(ISTEXT(OFFSET('Hygiene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300" t="e">
        <f ca="1">+IF(AND(ISTEXT(OFFSET('Hygiene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300" t="e">
        <f ca="1">+IF(AND(ISTEXT(OFFSET('Hygiene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300" t="e">
        <f ca="1">+IF(AND(ISTEXT(OFFSET('Hygiene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300" t="e">
        <f ca="1">+IF(AND(ISTEXT(OFFSET('Hygiene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300" t="e">
        <f ca="1">+IF(AND(ISTEXT(OFFSET('Hygiene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S82" s="187" t="str">
        <f ca="1">+IF(OFFSET('Water Data'!$D$27,0,10*ROW('Water Data'!D76))="","",OFFSET('Water Data'!$D$27,0,10*ROW('Water Data'!D76)))</f>
        <v/>
      </c>
      <c r="BT82" s="187" t="str">
        <f ca="1">+IF(OFFSET('Water Data'!$D$28,0,10*ROW('Water Data'!D76))="","",OFFSET('Water Data'!$D$28,0,10*ROW('Water Data'!D76)))</f>
        <v/>
      </c>
      <c r="BU82" s="187" t="str">
        <f ca="1">+IF(OFFSET('Water Data'!$D$29,0,10*ROW('Water Data'!D76))="","",OFFSET('Water Data'!$D$29,0,10*ROW('Water Data'!D76)))</f>
        <v/>
      </c>
      <c r="BV82" s="187" t="str">
        <f ca="1">+IF(OFFSET('Water Data'!$E$27,0,10*ROW('Water Data'!E76))="","",OFFSET('Water Data'!$E$27,0,10*ROW('Water Data'!E76)))</f>
        <v/>
      </c>
      <c r="BW82" s="187" t="str">
        <f ca="1">+IF(OFFSET('Water Data'!$E$28,0,10*ROW('Water Data'!E76))="","",OFFSET('Water Data'!$E$28,0,10*ROW('Water Data'!E76)))</f>
        <v/>
      </c>
      <c r="BX82" s="187" t="str">
        <f ca="1">+IF(OFFSET('Water Data'!$E$29,0,10*ROW('Water Data'!E76))="","",OFFSET('Water Data'!$E$29,0,10*ROW('Water Data'!E76)))</f>
        <v/>
      </c>
      <c r="BY82" s="187" t="str">
        <f ca="1">+IF(OFFSET('Water Data'!$F$27,0,10*ROW('Water Data'!F76))="","",OFFSET('Water Data'!$F$27,0,10*ROW('Water Data'!F76)))</f>
        <v/>
      </c>
      <c r="BZ82" s="187" t="str">
        <f ca="1">+IF(OFFSET('Water Data'!$F$28,0,10*ROW('Water Data'!F76))="","",OFFSET('Water Data'!$F$28,0,10*ROW('Water Data'!F76)))</f>
        <v/>
      </c>
      <c r="CA82" s="187" t="str">
        <f ca="1">+IF(OFFSET('Water Data'!$F$29,0,10*ROW('Water Data'!F76))="","",OFFSET('Water Data'!$F$29,0,10*ROW('Water Data'!F76)))</f>
        <v/>
      </c>
      <c r="CB82" s="187" t="str">
        <f ca="1">+IF(OFFSET('Water Data'!$G$27,0,10*ROW('Water Data'!G76))="","",OFFSET('Water Data'!$G$27,0,10*ROW('Water Data'!G76)))</f>
        <v/>
      </c>
      <c r="CC82" s="187" t="str">
        <f ca="1">+IF(OFFSET('Water Data'!$G$28,0,10*ROW('Water Data'!G76))="","",OFFSET('Water Data'!$G$28,0,10*ROW('Water Data'!G76)))</f>
        <v/>
      </c>
      <c r="CD82" s="187" t="str">
        <f ca="1">+IF(OFFSET('Water Data'!$G$29,0,10*ROW('Water Data'!G76))="","",OFFSET('Water Data'!$G$29,0,10*ROW('Water Data'!G76)))</f>
        <v/>
      </c>
      <c r="CE82" s="187" t="str">
        <f ca="1">+IF(OFFSET('Water Data'!$H$27,0,10*ROW('Water Data'!H76))="","",OFFSET('Water Data'!$H$27,0,10*ROW('Water Data'!H76)))</f>
        <v/>
      </c>
      <c r="CF82" s="187" t="str">
        <f ca="1">+IF(OFFSET('Water Data'!$H$28,0,10*ROW('Water Data'!H76))="","",OFFSET('Water Data'!$H$28,0,10*ROW('Water Data'!H76)))</f>
        <v/>
      </c>
      <c r="CG82" s="187" t="str">
        <f ca="1">+IF(OFFSET('Water Data'!$H$29,0,10*ROW('Water Data'!H76))="","",OFFSET('Water Data'!$H$29,0,10*ROW('Water Data'!H76)))</f>
        <v/>
      </c>
      <c r="CH82" s="187" t="str">
        <f ca="1">+IF(OFFSET('Water Data'!$I$27,0,10*ROW('Water Data'!I76))="","",OFFSET('Water Data'!$I$27,0,10*ROW('Water Data'!I76)))</f>
        <v/>
      </c>
      <c r="CI82" s="187" t="str">
        <f ca="1">+IF(OFFSET('Water Data'!$I$28,0,10*ROW('Water Data'!I76))="","",OFFSET('Water Data'!$I$28,0,10*ROW('Water Data'!I76)))</f>
        <v/>
      </c>
      <c r="CJ82" s="187" t="str">
        <f ca="1">+IF(OFFSET('Water Data'!$I$29,0,10*ROW('Water Data'!I76))="","",OFFSET('Water Data'!$I$29,0,10*ROW('Water Data'!I76)))</f>
        <v/>
      </c>
      <c r="CK82" s="187" t="str">
        <f ca="1">+IF(OFFSET('Sanitation Data'!$D$28,0,10*ROW('Sanitation Data'!D76))="","",OFFSET('Sanitation Data'!$D$28,0,10*ROW('Sanitation Data'!D76)))</f>
        <v/>
      </c>
      <c r="CL82" s="187" t="str">
        <f ca="1">+IF(OFFSET('Sanitation Data'!$D$29,0,10*ROW('Sanitation Data'!D76))="","",OFFSET('Sanitation Data'!$D$29,0,10*ROW('Sanitation Data'!D76)))</f>
        <v/>
      </c>
      <c r="CM82" s="187" t="str">
        <f ca="1">+IF(OFFSET('Sanitation Data'!$D$30,0,10*ROW('Sanitation Data'!D76))="","",OFFSET('Sanitation Data'!$D$30,0,10*ROW('Sanitation Data'!D76)))</f>
        <v/>
      </c>
      <c r="CN82" s="187" t="str">
        <f ca="1">+IF(OFFSET('Sanitation Data'!$D$31,0,10*ROW('Sanitation Data'!D76))="","",OFFSET('Sanitation Data'!$D$31,0,10*ROW('Sanitation Data'!D76)))</f>
        <v/>
      </c>
      <c r="CO82" s="187" t="str">
        <f ca="1">+IF(OFFSET('Sanitation Data'!$D$32,0,10*ROW('Sanitation Data'!D76))="","",OFFSET('Sanitation Data'!$D$32,0,10*ROW('Sanitation Data'!D76)))</f>
        <v/>
      </c>
      <c r="CP82" s="187" t="str">
        <f ca="1">+IF(OFFSET('Sanitation Data'!$E$28,0,10*ROW('Sanitation Data'!E76))="","",OFFSET('Sanitation Data'!$E$28,0,10*ROW('Sanitation Data'!E76)))</f>
        <v/>
      </c>
      <c r="CQ82" s="187" t="str">
        <f ca="1">+IF(OFFSET('Sanitation Data'!$E$29,0,10*ROW('Sanitation Data'!E76))="","",OFFSET('Sanitation Data'!$E$29,0,10*ROW('Sanitation Data'!E76)))</f>
        <v/>
      </c>
      <c r="CR82" s="187" t="str">
        <f ca="1">+IF(OFFSET('Sanitation Data'!$E$30,0,10*ROW('Sanitation Data'!E76))="","",OFFSET('Sanitation Data'!$E$30,0,10*ROW('Sanitation Data'!E76)))</f>
        <v/>
      </c>
      <c r="CS82" s="187" t="str">
        <f ca="1">+IF(OFFSET('Sanitation Data'!$E$31,0,10*ROW('Sanitation Data'!E76))="","",OFFSET('Sanitation Data'!$E$31,0,10*ROW('Sanitation Data'!E76)))</f>
        <v/>
      </c>
      <c r="CT82" s="187" t="str">
        <f ca="1">+IF(OFFSET('Sanitation Data'!$E$32,0,10*ROW('Sanitation Data'!E76))="","",OFFSET('Sanitation Data'!$E$32,0,10*ROW('Sanitation Data'!E76)))</f>
        <v/>
      </c>
      <c r="CU82" s="187" t="str">
        <f ca="1">+IF(OFFSET('Sanitation Data'!$F$28,0,10*ROW('Sanitation Data'!F76))="","",OFFSET('Sanitation Data'!$F$28,0,10*ROW('Sanitation Data'!F76)))</f>
        <v/>
      </c>
      <c r="CV82" s="187" t="str">
        <f ca="1">+IF(OFFSET('Sanitation Data'!$F$29,0,10*ROW('Sanitation Data'!F76))="","",OFFSET('Sanitation Data'!$F$29,0,10*ROW('Sanitation Data'!F76)))</f>
        <v/>
      </c>
      <c r="CW82" s="187" t="str">
        <f ca="1">+IF(OFFSET('Sanitation Data'!$F$30,0,10*ROW('Sanitation Data'!F76))="","",OFFSET('Sanitation Data'!$F$30,0,10*ROW('Sanitation Data'!F76)))</f>
        <v/>
      </c>
      <c r="CX82" s="187" t="str">
        <f ca="1">+IF(OFFSET('Sanitation Data'!$F$31,0,10*ROW('Sanitation Data'!F76))="","",OFFSET('Sanitation Data'!$F$31,0,10*ROW('Sanitation Data'!F76)))</f>
        <v/>
      </c>
      <c r="CY82" s="187" t="str">
        <f ca="1">+IF(OFFSET('Sanitation Data'!$F$32,0,10*ROW('Sanitation Data'!F76))="","",OFFSET('Sanitation Data'!$F$32,0,10*ROW('Sanitation Data'!F76)))</f>
        <v/>
      </c>
      <c r="CZ82" s="187" t="str">
        <f ca="1">+IF(OFFSET('Sanitation Data'!$G$28,0,10*ROW('Sanitation Data'!G76))="","",OFFSET('Sanitation Data'!$G$28,0,10*ROW('Sanitation Data'!G76)))</f>
        <v/>
      </c>
      <c r="DA82" s="187" t="str">
        <f ca="1">+IF(OFFSET('Sanitation Data'!$G$29,0,10*ROW('Sanitation Data'!G76))="","",OFFSET('Sanitation Data'!$G$29,0,10*ROW('Sanitation Data'!G76)))</f>
        <v/>
      </c>
      <c r="DB82" s="187" t="str">
        <f ca="1">+IF(OFFSET('Sanitation Data'!$G$30,0,10*ROW('Sanitation Data'!G76))="","",OFFSET('Sanitation Data'!$G$30,0,10*ROW('Sanitation Data'!G76)))</f>
        <v/>
      </c>
      <c r="DC82" s="187" t="str">
        <f ca="1">+IF(OFFSET('Sanitation Data'!$G$31,0,10*ROW('Sanitation Data'!G76))="","",OFFSET('Sanitation Data'!$G$31,0,10*ROW('Sanitation Data'!G76)))</f>
        <v/>
      </c>
      <c r="DD82" s="187" t="str">
        <f ca="1">+IF(OFFSET('Sanitation Data'!$G$32,0,10*ROW('Sanitation Data'!G76))="","",OFFSET('Sanitation Data'!$G$32,0,10*ROW('Sanitation Data'!G76)))</f>
        <v/>
      </c>
      <c r="DE82" s="187" t="str">
        <f ca="1">+IF(OFFSET('Sanitation Data'!$H$28,0,10*ROW('Sanitation Data'!H76))="","",OFFSET('Sanitation Data'!$H$28,0,10*ROW('Sanitation Data'!H76)))</f>
        <v/>
      </c>
      <c r="DF82" s="187" t="str">
        <f ca="1">+IF(OFFSET('Sanitation Data'!$H$29,0,10*ROW('Sanitation Data'!H76))="","",OFFSET('Sanitation Data'!$H$29,0,10*ROW('Sanitation Data'!H76)))</f>
        <v/>
      </c>
      <c r="DG82" s="187" t="str">
        <f ca="1">+IF(OFFSET('Sanitation Data'!$H$30,0,10*ROW('Sanitation Data'!H76))="","",OFFSET('Sanitation Data'!$H$30,0,10*ROW('Sanitation Data'!H76)))</f>
        <v/>
      </c>
      <c r="DH82" s="187" t="str">
        <f ca="1">+IF(OFFSET('Sanitation Data'!$H$31,0,10*ROW('Sanitation Data'!H76))="","",OFFSET('Sanitation Data'!$H$31,0,10*ROW('Sanitation Data'!H76)))</f>
        <v/>
      </c>
      <c r="DI82" s="187" t="str">
        <f ca="1">+IF(OFFSET('Sanitation Data'!$H$32,0,10*ROW('Sanitation Data'!H76))="","",OFFSET('Sanitation Data'!$H$32,0,10*ROW('Sanitation Data'!H76)))</f>
        <v/>
      </c>
      <c r="DJ82" s="187" t="str">
        <f ca="1">+IF(OFFSET('Sanitation Data'!$I$28,0,10*ROW('Sanitation Data'!I76))="","",OFFSET('Sanitation Data'!$I$28,0,10*ROW('Sanitation Data'!I76)))</f>
        <v/>
      </c>
      <c r="DK82" s="187" t="str">
        <f ca="1">+IF(OFFSET('Sanitation Data'!$I$29,0,10*ROW('Sanitation Data'!I76))="","",OFFSET('Sanitation Data'!$I$29,0,10*ROW('Sanitation Data'!I76)))</f>
        <v/>
      </c>
      <c r="DL82" s="187" t="str">
        <f ca="1">+IF(OFFSET('Sanitation Data'!$I$30,0,10*ROW('Sanitation Data'!I76))="","",OFFSET('Sanitation Data'!$I$30,0,10*ROW('Sanitation Data'!I76)))</f>
        <v/>
      </c>
      <c r="DM82" s="187" t="str">
        <f ca="1">+IF(OFFSET('Sanitation Data'!$I$31,0,10*ROW('Sanitation Data'!I76))="","",OFFSET('Sanitation Data'!$I$31,0,10*ROW('Sanitation Data'!I76)))</f>
        <v/>
      </c>
      <c r="DN82" s="187" t="str">
        <f ca="1">+IF(OFFSET('Sanitation Data'!$I$32,0,10*ROW('Sanitation Data'!I76))="","",OFFSET('Sanitation Data'!$I$32,0,10*ROW('Sanitation Data'!I76)))</f>
        <v/>
      </c>
      <c r="DO82" s="187" t="str">
        <f ca="1">+IF(OFFSET('Hygiene Data'!$D$11,0,10*ROW('Hygiene Data'!D76))="","",OFFSET('Hygiene Data'!$D$11,0,10*ROW('Hygiene Data'!D76)))</f>
        <v/>
      </c>
      <c r="DP82" s="187" t="str">
        <f ca="1">+IF(OFFSET('Hygiene Data'!$D$12,0,10*ROW('Hygiene Data'!D76))="","",OFFSET('Hygiene Data'!$D$12,0,10*ROW('Hygiene Data'!D76)))</f>
        <v/>
      </c>
      <c r="DQ82" s="187" t="str">
        <f ca="1">+IF(OFFSET('Hygiene Data'!$D$13,0,10*ROW('Hygiene Data'!D76))="","",OFFSET('Hygiene Data'!$D$13,0,10*ROW('Hygiene Data'!D76)))</f>
        <v/>
      </c>
      <c r="DR82" s="187" t="str">
        <f ca="1">+IF(OFFSET('Hygiene Data'!$E$11,0,10*ROW('Hygiene Data'!E76))="","",OFFSET('Hygiene Data'!$E$11,0,10*ROW('Hygiene Data'!E76)))</f>
        <v/>
      </c>
      <c r="DS82" s="187" t="str">
        <f ca="1">+IF(OFFSET('Hygiene Data'!$E$12,0,10*ROW('Hygiene Data'!E76))="","",OFFSET('Hygiene Data'!$E$12,0,10*ROW('Hygiene Data'!E76)))</f>
        <v/>
      </c>
      <c r="DT82" s="187" t="str">
        <f ca="1">+IF(OFFSET('Hygiene Data'!$E$13,0,10*ROW('Hygiene Data'!E76))="","",OFFSET('Hygiene Data'!$E$13,0,10*ROW('Hygiene Data'!E76)))</f>
        <v/>
      </c>
      <c r="DU82" s="187" t="str">
        <f ca="1">+IF(OFFSET('Hygiene Data'!$F$11,0,10*ROW('Hygiene Data'!F76))="","",OFFSET('Hygiene Data'!$F$11,0,10*ROW('Hygiene Data'!F76)))</f>
        <v/>
      </c>
      <c r="DV82" s="187" t="str">
        <f ca="1">+IF(OFFSET('Hygiene Data'!$F$12,0,10*ROW('Hygiene Data'!F76))="","",OFFSET('Hygiene Data'!$F$12,0,10*ROW('Hygiene Data'!F76)))</f>
        <v/>
      </c>
      <c r="DW82" s="187" t="str">
        <f ca="1">+IF(OFFSET('Hygiene Data'!$F$13,0,10*ROW('Hygiene Data'!F76))="","",OFFSET('Hygiene Data'!$F$13,0,10*ROW('Hygiene Data'!F76)))</f>
        <v/>
      </c>
      <c r="DX82" s="187" t="str">
        <f ca="1">+IF(OFFSET('Hygiene Data'!$G$11,0,10*ROW('Hygiene Data'!G76))="","",OFFSET('Hygiene Data'!$G$11,0,10*ROW('Hygiene Data'!G76)))</f>
        <v/>
      </c>
      <c r="DY82" s="187" t="str">
        <f ca="1">+IF(OFFSET('Hygiene Data'!$G$12,0,10*ROW('Hygiene Data'!G76))="","",OFFSET('Hygiene Data'!$G$12,0,10*ROW('Hygiene Data'!G76)))</f>
        <v/>
      </c>
      <c r="DZ82" s="187" t="str">
        <f ca="1">+IF(OFFSET('Hygiene Data'!$G$13,0,10*ROW('Hygiene Data'!G76))="","",OFFSET('Hygiene Data'!$G$13,0,10*ROW('Hygiene Data'!G76)))</f>
        <v/>
      </c>
      <c r="EA82" s="187" t="str">
        <f ca="1">+IF(OFFSET('Hygiene Data'!$H$11,0,10*ROW('Hygiene Data'!H76))="","",OFFSET('Hygiene Data'!$H$11,0,10*ROW('Hygiene Data'!H76)))</f>
        <v/>
      </c>
      <c r="EB82" s="187" t="str">
        <f ca="1">+IF(OFFSET('Hygiene Data'!$H$12,0,10*ROW('Hygiene Data'!H76))="","",OFFSET('Hygiene Data'!$H$12,0,10*ROW('Hygiene Data'!H76)))</f>
        <v/>
      </c>
      <c r="EC82" s="187" t="str">
        <f ca="1">+IF(OFFSET('Hygiene Data'!$H$13,0,10*ROW('Hygiene Data'!H76))="","",OFFSET('Hygiene Data'!$H$13,0,10*ROW('Hygiene Data'!H76)))</f>
        <v/>
      </c>
      <c r="ED82" s="187" t="str">
        <f ca="1">+IF(OFFSET('Hygiene Data'!$I$11,0,10*ROW('Hygiene Data'!I76))="","",OFFSET('Hygiene Data'!$I$11,0,10*ROW('Hygiene Data'!I76)))</f>
        <v/>
      </c>
      <c r="EE82" s="187" t="str">
        <f ca="1">+IF(OFFSET('Hygiene Data'!$I$12,0,10*ROW('Hygiene Data'!I76))="","",OFFSET('Hygiene Data'!$I$12,0,10*ROW('Hygiene Data'!I76)))</f>
        <v/>
      </c>
      <c r="EF82" s="187" t="str">
        <f ca="1">+IF(OFFSET('Hygiene Data'!$I$13,0,10*ROW('Hygiene Data'!I76))="","",OFFSET('Hygiene Data'!$I$13,0,10*ROW('Hygiene Data'!I76)))</f>
        <v/>
      </c>
    </row>
    <row r="83" spans="1:136" x14ac:dyDescent="0.2">
      <c r="A83" s="270" t="str">
        <f ca="1">+IF(OFFSET('Water Data'!$B$2,0,10*ROW('Water Data'!E77))="","",OFFSET('Water Data'!$B$2,0,10*ROW('Water Data'!E77)))</f>
        <v/>
      </c>
      <c r="B83" s="270" t="str">
        <f ca="1">IF(OFFSET('Water Data'!$C$2,0,10*ROW('Water Data'!F77))="","",IF(OFFSET('Water Data'!$C$2,0,10*ROW('Water Data'!F77))="Census",Key!$I$111,IF(OFFSET('Water Data'!$C$2,0,10*ROW('Water Data'!F77))="Survey with microdata",Key!$I$113,IF(OFFSET('Water Data'!$C$2,0,10*ROW('Water Data'!F77))="Survey",Key!$I$110,IF(OFFSET('Water Data'!$C$2,0,10*ROW('Water Data'!F77))="Admin",Key!$I$114,IF(OFFSET('Water Data'!$C$2,0,10*ROW('Water Data'!F77))="Other",Key!$I$112,IF(OFFSET('Water Data'!$C$2,0,10*ROW('Water Data'!F77))="EMIS",Key!$I$109)))))))</f>
        <v/>
      </c>
      <c r="C83" s="297" t="str">
        <f t="shared" ca="1" si="1"/>
        <v/>
      </c>
      <c r="D83" s="298" t="e">
        <f ca="1">+IF(AND(ISTEXT(OFFSET('Water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298" t="e">
        <f ca="1">+IF(AND(ISTEXT(OFFSET('Water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298" t="e">
        <f ca="1">+IF(AND(ISTEXT(OFFSET('Water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298" t="e">
        <f ca="1">+IF(AND(ISTEXT(OFFSET('Water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298" t="e">
        <f ca="1">+IF(AND(ISTEXT(OFFSET('Water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298" t="e">
        <f ca="1">+IF(AND(ISTEXT(OFFSET('Water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298" t="e">
        <f ca="1">+IF(AND(ISTEXT(OFFSET('Water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298" t="e">
        <f ca="1">+IF(AND(ISTEXT(OFFSET('Water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298" t="e">
        <f ca="1">+IF(AND(ISTEXT(OFFSET('Water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298" t="e">
        <f ca="1">+IF(AND(ISTEXT(OFFSET('Water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298" t="e">
        <f ca="1">+IF(AND(ISTEXT(OFFSET('Water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298" t="e">
        <f ca="1">+IF(AND(ISTEXT(OFFSET('Water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298" t="e">
        <f ca="1">+IF(AND(ISTEXT(OFFSET('Water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298" t="e">
        <f ca="1">+IF(AND(ISTEXT(OFFSET('Water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298" t="e">
        <f ca="1">+IF(AND(ISTEXT(OFFSET('Water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298" t="e">
        <f ca="1">+IF(AND(ISTEXT(OFFSET('Water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298" t="e">
        <f ca="1">+IF(AND(ISTEXT(OFFSET('Water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298" t="e">
        <f ca="1">+IF(AND(ISTEXT(OFFSET('Water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299" t="e">
        <f ca="1">+IF(AND(ISTEXT(OFFSET('Sanitation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299" t="e">
        <f ca="1">+IF(AND(ISTEXT(OFFSET('Sanitation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299" t="e">
        <f ca="1">+IF(AND(ISTEXT(OFFSET('Sanitation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299" t="e">
        <f ca="1">+IF(AND(ISTEXT(OFFSET('Sanitation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299" t="e">
        <f ca="1">+IF(AND(ISTEXT(OFFSET('Sanitation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299" t="e">
        <f ca="1">+IF(AND(ISTEXT(OFFSET('Sanitation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299" t="e">
        <f ca="1">+IF(AND(ISTEXT(OFFSET('Sanitation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299" t="e">
        <f ca="1">+IF(AND(ISTEXT(OFFSET('Sanitation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299" t="e">
        <f ca="1">+IF(AND(ISTEXT(OFFSET('Sanitation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299" t="e">
        <f ca="1">+IF(AND(ISTEXT(OFFSET('Sanitation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299" t="e">
        <f ca="1">+IF(AND(ISTEXT(OFFSET('Sanitation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299" t="e">
        <f ca="1">+IF(AND(ISTEXT(OFFSET('Sanitation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299" t="e">
        <f ca="1">+IF(AND(ISTEXT(OFFSET('Sanitation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299" t="e">
        <f ca="1">+IF(AND(ISTEXT(OFFSET('Sanitation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299" t="e">
        <f ca="1">+IF(AND(ISTEXT(OFFSET('Sanitation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299" t="e">
        <f ca="1">+IF(AND(ISTEXT(OFFSET('Sanitation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299" t="e">
        <f ca="1">+IF(AND(ISTEXT(OFFSET('Sanitation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299" t="e">
        <f ca="1">+IF(AND(ISTEXT(OFFSET('Sanitation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299" t="e">
        <f ca="1">+IF(AND(ISTEXT(OFFSET('Sanitation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299" t="e">
        <f ca="1">+IF(AND(ISTEXT(OFFSET('Sanitation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299" t="e">
        <f ca="1">+IF(AND(ISTEXT(OFFSET('Sanitation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299" t="e">
        <f ca="1">+IF(AND(ISTEXT(OFFSET('Sanitation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299" t="e">
        <f ca="1">+IF(AND(ISTEXT(OFFSET('Sanitation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299" t="e">
        <f ca="1">+IF(AND(ISTEXT(OFFSET('Sanitation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299" t="e">
        <f ca="1">+IF(AND(ISTEXT(OFFSET('Sanitation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299" t="e">
        <f ca="1">+IF(AND(ISTEXT(OFFSET('Sanitation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299" t="e">
        <f ca="1">+IF(AND(ISTEXT(OFFSET('Sanitation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299" t="e">
        <f ca="1">+IF(AND(ISTEXT(OFFSET('Sanitation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299" t="e">
        <f ca="1">+IF(AND(ISTEXT(OFFSET('Sanitation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299" t="e">
        <f ca="1">+IF(AND(ISTEXT(OFFSET('Sanitation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300" t="e">
        <f ca="1">+IF(AND(ISTEXT(OFFSET('Hygiene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368" t="e">
        <f ca="1">+IF(AND(ISTEXT(OFFSET('Hygiene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300" t="e">
        <f ca="1">+IF(AND(ISTEXT(OFFSET('Hygiene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300" t="e">
        <f ca="1">+IF(AND(ISTEXT(OFFSET('Hygiene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300" t="e">
        <f ca="1">+IF(AND(ISTEXT(OFFSET('Hygiene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300" t="e">
        <f ca="1">+IF(AND(ISTEXT(OFFSET('Hygiene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300" t="e">
        <f ca="1">+IF(AND(ISTEXT(OFFSET('Hygiene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300" t="e">
        <f ca="1">+IF(AND(ISTEXT(OFFSET('Hygiene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300" t="e">
        <f ca="1">+IF(AND(ISTEXT(OFFSET('Hygiene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300" t="e">
        <f ca="1">+IF(AND(ISTEXT(OFFSET('Hygiene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300" t="e">
        <f ca="1">+IF(AND(ISTEXT(OFFSET('Hygiene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300" t="e">
        <f ca="1">+IF(AND(ISTEXT(OFFSET('Hygiene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300" t="e">
        <f ca="1">+IF(AND(ISTEXT(OFFSET('Hygiene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300" t="e">
        <f ca="1">+IF(AND(ISTEXT(OFFSET('Hygiene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300" t="e">
        <f ca="1">+IF(AND(ISTEXT(OFFSET('Hygiene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300" t="e">
        <f ca="1">+IF(AND(ISTEXT(OFFSET('Hygiene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300" t="e">
        <f ca="1">+IF(AND(ISTEXT(OFFSET('Hygiene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300" t="e">
        <f ca="1">+IF(AND(ISTEXT(OFFSET('Hygiene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S83" s="187" t="str">
        <f ca="1">+IF(OFFSET('Water Data'!$D$27,0,10*ROW('Water Data'!D77))="","",OFFSET('Water Data'!$D$27,0,10*ROW('Water Data'!D77)))</f>
        <v/>
      </c>
      <c r="BT83" s="187" t="str">
        <f ca="1">+IF(OFFSET('Water Data'!$D$28,0,10*ROW('Water Data'!D77))="","",OFFSET('Water Data'!$D$28,0,10*ROW('Water Data'!D77)))</f>
        <v/>
      </c>
      <c r="BU83" s="187" t="str">
        <f ca="1">+IF(OFFSET('Water Data'!$D$29,0,10*ROW('Water Data'!D77))="","",OFFSET('Water Data'!$D$29,0,10*ROW('Water Data'!D77)))</f>
        <v/>
      </c>
      <c r="BV83" s="187" t="str">
        <f ca="1">+IF(OFFSET('Water Data'!$E$27,0,10*ROW('Water Data'!E77))="","",OFFSET('Water Data'!$E$27,0,10*ROW('Water Data'!E77)))</f>
        <v/>
      </c>
      <c r="BW83" s="187" t="str">
        <f ca="1">+IF(OFFSET('Water Data'!$E$28,0,10*ROW('Water Data'!E77))="","",OFFSET('Water Data'!$E$28,0,10*ROW('Water Data'!E77)))</f>
        <v/>
      </c>
      <c r="BX83" s="187" t="str">
        <f ca="1">+IF(OFFSET('Water Data'!$E$29,0,10*ROW('Water Data'!E77))="","",OFFSET('Water Data'!$E$29,0,10*ROW('Water Data'!E77)))</f>
        <v/>
      </c>
      <c r="BY83" s="187" t="str">
        <f ca="1">+IF(OFFSET('Water Data'!$F$27,0,10*ROW('Water Data'!F77))="","",OFFSET('Water Data'!$F$27,0,10*ROW('Water Data'!F77)))</f>
        <v/>
      </c>
      <c r="BZ83" s="187" t="str">
        <f ca="1">+IF(OFFSET('Water Data'!$F$28,0,10*ROW('Water Data'!F77))="","",OFFSET('Water Data'!$F$28,0,10*ROW('Water Data'!F77)))</f>
        <v/>
      </c>
      <c r="CA83" s="187" t="str">
        <f ca="1">+IF(OFFSET('Water Data'!$F$29,0,10*ROW('Water Data'!F77))="","",OFFSET('Water Data'!$F$29,0,10*ROW('Water Data'!F77)))</f>
        <v/>
      </c>
      <c r="CB83" s="187" t="str">
        <f ca="1">+IF(OFFSET('Water Data'!$G$27,0,10*ROW('Water Data'!G77))="","",OFFSET('Water Data'!$G$27,0,10*ROW('Water Data'!G77)))</f>
        <v/>
      </c>
      <c r="CC83" s="187" t="str">
        <f ca="1">+IF(OFFSET('Water Data'!$G$28,0,10*ROW('Water Data'!G77))="","",OFFSET('Water Data'!$G$28,0,10*ROW('Water Data'!G77)))</f>
        <v/>
      </c>
      <c r="CD83" s="187" t="str">
        <f ca="1">+IF(OFFSET('Water Data'!$G$29,0,10*ROW('Water Data'!G77))="","",OFFSET('Water Data'!$G$29,0,10*ROW('Water Data'!G77)))</f>
        <v/>
      </c>
      <c r="CE83" s="187" t="str">
        <f ca="1">+IF(OFFSET('Water Data'!$H$27,0,10*ROW('Water Data'!H77))="","",OFFSET('Water Data'!$H$27,0,10*ROW('Water Data'!H77)))</f>
        <v/>
      </c>
      <c r="CF83" s="187" t="str">
        <f ca="1">+IF(OFFSET('Water Data'!$H$28,0,10*ROW('Water Data'!H77))="","",OFFSET('Water Data'!$H$28,0,10*ROW('Water Data'!H77)))</f>
        <v/>
      </c>
      <c r="CG83" s="187" t="str">
        <f ca="1">+IF(OFFSET('Water Data'!$H$29,0,10*ROW('Water Data'!H77))="","",OFFSET('Water Data'!$H$29,0,10*ROW('Water Data'!H77)))</f>
        <v/>
      </c>
      <c r="CH83" s="187" t="str">
        <f ca="1">+IF(OFFSET('Water Data'!$I$27,0,10*ROW('Water Data'!I77))="","",OFFSET('Water Data'!$I$27,0,10*ROW('Water Data'!I77)))</f>
        <v/>
      </c>
      <c r="CI83" s="187" t="str">
        <f ca="1">+IF(OFFSET('Water Data'!$I$28,0,10*ROW('Water Data'!I77))="","",OFFSET('Water Data'!$I$28,0,10*ROW('Water Data'!I77)))</f>
        <v/>
      </c>
      <c r="CJ83" s="187" t="str">
        <f ca="1">+IF(OFFSET('Water Data'!$I$29,0,10*ROW('Water Data'!I77))="","",OFFSET('Water Data'!$I$29,0,10*ROW('Water Data'!I77)))</f>
        <v/>
      </c>
      <c r="CK83" s="187" t="str">
        <f ca="1">+IF(OFFSET('Sanitation Data'!$D$28,0,10*ROW('Sanitation Data'!D77))="","",OFFSET('Sanitation Data'!$D$28,0,10*ROW('Sanitation Data'!D77)))</f>
        <v/>
      </c>
      <c r="CL83" s="187" t="str">
        <f ca="1">+IF(OFFSET('Sanitation Data'!$D$29,0,10*ROW('Sanitation Data'!D77))="","",OFFSET('Sanitation Data'!$D$29,0,10*ROW('Sanitation Data'!D77)))</f>
        <v/>
      </c>
      <c r="CM83" s="187" t="str">
        <f ca="1">+IF(OFFSET('Sanitation Data'!$D$30,0,10*ROW('Sanitation Data'!D77))="","",OFFSET('Sanitation Data'!$D$30,0,10*ROW('Sanitation Data'!D77)))</f>
        <v/>
      </c>
      <c r="CN83" s="187" t="str">
        <f ca="1">+IF(OFFSET('Sanitation Data'!$D$31,0,10*ROW('Sanitation Data'!D77))="","",OFFSET('Sanitation Data'!$D$31,0,10*ROW('Sanitation Data'!D77)))</f>
        <v/>
      </c>
      <c r="CO83" s="187" t="str">
        <f ca="1">+IF(OFFSET('Sanitation Data'!$D$32,0,10*ROW('Sanitation Data'!D77))="","",OFFSET('Sanitation Data'!$D$32,0,10*ROW('Sanitation Data'!D77)))</f>
        <v/>
      </c>
      <c r="CP83" s="187" t="str">
        <f ca="1">+IF(OFFSET('Sanitation Data'!$E$28,0,10*ROW('Sanitation Data'!E77))="","",OFFSET('Sanitation Data'!$E$28,0,10*ROW('Sanitation Data'!E77)))</f>
        <v/>
      </c>
      <c r="CQ83" s="187" t="str">
        <f ca="1">+IF(OFFSET('Sanitation Data'!$E$29,0,10*ROW('Sanitation Data'!E77))="","",OFFSET('Sanitation Data'!$E$29,0,10*ROW('Sanitation Data'!E77)))</f>
        <v/>
      </c>
      <c r="CR83" s="187" t="str">
        <f ca="1">+IF(OFFSET('Sanitation Data'!$E$30,0,10*ROW('Sanitation Data'!E77))="","",OFFSET('Sanitation Data'!$E$30,0,10*ROW('Sanitation Data'!E77)))</f>
        <v/>
      </c>
      <c r="CS83" s="187" t="str">
        <f ca="1">+IF(OFFSET('Sanitation Data'!$E$31,0,10*ROW('Sanitation Data'!E77))="","",OFFSET('Sanitation Data'!$E$31,0,10*ROW('Sanitation Data'!E77)))</f>
        <v/>
      </c>
      <c r="CT83" s="187" t="str">
        <f ca="1">+IF(OFFSET('Sanitation Data'!$E$32,0,10*ROW('Sanitation Data'!E77))="","",OFFSET('Sanitation Data'!$E$32,0,10*ROW('Sanitation Data'!E77)))</f>
        <v/>
      </c>
      <c r="CU83" s="187" t="str">
        <f ca="1">+IF(OFFSET('Sanitation Data'!$F$28,0,10*ROW('Sanitation Data'!F77))="","",OFFSET('Sanitation Data'!$F$28,0,10*ROW('Sanitation Data'!F77)))</f>
        <v/>
      </c>
      <c r="CV83" s="187" t="str">
        <f ca="1">+IF(OFFSET('Sanitation Data'!$F$29,0,10*ROW('Sanitation Data'!F77))="","",OFFSET('Sanitation Data'!$F$29,0,10*ROW('Sanitation Data'!F77)))</f>
        <v/>
      </c>
      <c r="CW83" s="187" t="str">
        <f ca="1">+IF(OFFSET('Sanitation Data'!$F$30,0,10*ROW('Sanitation Data'!F77))="","",OFFSET('Sanitation Data'!$F$30,0,10*ROW('Sanitation Data'!F77)))</f>
        <v/>
      </c>
      <c r="CX83" s="187" t="str">
        <f ca="1">+IF(OFFSET('Sanitation Data'!$F$31,0,10*ROW('Sanitation Data'!F77))="","",OFFSET('Sanitation Data'!$F$31,0,10*ROW('Sanitation Data'!F77)))</f>
        <v/>
      </c>
      <c r="CY83" s="187" t="str">
        <f ca="1">+IF(OFFSET('Sanitation Data'!$F$32,0,10*ROW('Sanitation Data'!F77))="","",OFFSET('Sanitation Data'!$F$32,0,10*ROW('Sanitation Data'!F77)))</f>
        <v/>
      </c>
      <c r="CZ83" s="187" t="str">
        <f ca="1">+IF(OFFSET('Sanitation Data'!$G$28,0,10*ROW('Sanitation Data'!G77))="","",OFFSET('Sanitation Data'!$G$28,0,10*ROW('Sanitation Data'!G77)))</f>
        <v/>
      </c>
      <c r="DA83" s="187" t="str">
        <f ca="1">+IF(OFFSET('Sanitation Data'!$G$29,0,10*ROW('Sanitation Data'!G77))="","",OFFSET('Sanitation Data'!$G$29,0,10*ROW('Sanitation Data'!G77)))</f>
        <v/>
      </c>
      <c r="DB83" s="187" t="str">
        <f ca="1">+IF(OFFSET('Sanitation Data'!$G$30,0,10*ROW('Sanitation Data'!G77))="","",OFFSET('Sanitation Data'!$G$30,0,10*ROW('Sanitation Data'!G77)))</f>
        <v/>
      </c>
      <c r="DC83" s="187" t="str">
        <f ca="1">+IF(OFFSET('Sanitation Data'!$G$31,0,10*ROW('Sanitation Data'!G77))="","",OFFSET('Sanitation Data'!$G$31,0,10*ROW('Sanitation Data'!G77)))</f>
        <v/>
      </c>
      <c r="DD83" s="187" t="str">
        <f ca="1">+IF(OFFSET('Sanitation Data'!$G$32,0,10*ROW('Sanitation Data'!G77))="","",OFFSET('Sanitation Data'!$G$32,0,10*ROW('Sanitation Data'!G77)))</f>
        <v/>
      </c>
      <c r="DE83" s="187" t="str">
        <f ca="1">+IF(OFFSET('Sanitation Data'!$H$28,0,10*ROW('Sanitation Data'!H77))="","",OFFSET('Sanitation Data'!$H$28,0,10*ROW('Sanitation Data'!H77)))</f>
        <v/>
      </c>
      <c r="DF83" s="187" t="str">
        <f ca="1">+IF(OFFSET('Sanitation Data'!$H$29,0,10*ROW('Sanitation Data'!H77))="","",OFFSET('Sanitation Data'!$H$29,0,10*ROW('Sanitation Data'!H77)))</f>
        <v/>
      </c>
      <c r="DG83" s="187" t="str">
        <f ca="1">+IF(OFFSET('Sanitation Data'!$H$30,0,10*ROW('Sanitation Data'!H77))="","",OFFSET('Sanitation Data'!$H$30,0,10*ROW('Sanitation Data'!H77)))</f>
        <v/>
      </c>
      <c r="DH83" s="187" t="str">
        <f ca="1">+IF(OFFSET('Sanitation Data'!$H$31,0,10*ROW('Sanitation Data'!H77))="","",OFFSET('Sanitation Data'!$H$31,0,10*ROW('Sanitation Data'!H77)))</f>
        <v/>
      </c>
      <c r="DI83" s="187" t="str">
        <f ca="1">+IF(OFFSET('Sanitation Data'!$H$32,0,10*ROW('Sanitation Data'!H77))="","",OFFSET('Sanitation Data'!$H$32,0,10*ROW('Sanitation Data'!H77)))</f>
        <v/>
      </c>
      <c r="DJ83" s="187" t="str">
        <f ca="1">+IF(OFFSET('Sanitation Data'!$I$28,0,10*ROW('Sanitation Data'!I77))="","",OFFSET('Sanitation Data'!$I$28,0,10*ROW('Sanitation Data'!I77)))</f>
        <v/>
      </c>
      <c r="DK83" s="187" t="str">
        <f ca="1">+IF(OFFSET('Sanitation Data'!$I$29,0,10*ROW('Sanitation Data'!I77))="","",OFFSET('Sanitation Data'!$I$29,0,10*ROW('Sanitation Data'!I77)))</f>
        <v/>
      </c>
      <c r="DL83" s="187" t="str">
        <f ca="1">+IF(OFFSET('Sanitation Data'!$I$30,0,10*ROW('Sanitation Data'!I77))="","",OFFSET('Sanitation Data'!$I$30,0,10*ROW('Sanitation Data'!I77)))</f>
        <v/>
      </c>
      <c r="DM83" s="187" t="str">
        <f ca="1">+IF(OFFSET('Sanitation Data'!$I$31,0,10*ROW('Sanitation Data'!I77))="","",OFFSET('Sanitation Data'!$I$31,0,10*ROW('Sanitation Data'!I77)))</f>
        <v/>
      </c>
      <c r="DN83" s="187" t="str">
        <f ca="1">+IF(OFFSET('Sanitation Data'!$I$32,0,10*ROW('Sanitation Data'!I77))="","",OFFSET('Sanitation Data'!$I$32,0,10*ROW('Sanitation Data'!I77)))</f>
        <v/>
      </c>
      <c r="DO83" s="187" t="str">
        <f ca="1">+IF(OFFSET('Hygiene Data'!$D$11,0,10*ROW('Hygiene Data'!D77))="","",OFFSET('Hygiene Data'!$D$11,0,10*ROW('Hygiene Data'!D77)))</f>
        <v/>
      </c>
      <c r="DP83" s="187" t="str">
        <f ca="1">+IF(OFFSET('Hygiene Data'!$D$12,0,10*ROW('Hygiene Data'!D77))="","",OFFSET('Hygiene Data'!$D$12,0,10*ROW('Hygiene Data'!D77)))</f>
        <v/>
      </c>
      <c r="DQ83" s="187" t="str">
        <f ca="1">+IF(OFFSET('Hygiene Data'!$D$13,0,10*ROW('Hygiene Data'!D77))="","",OFFSET('Hygiene Data'!$D$13,0,10*ROW('Hygiene Data'!D77)))</f>
        <v/>
      </c>
      <c r="DR83" s="187" t="str">
        <f ca="1">+IF(OFFSET('Hygiene Data'!$E$11,0,10*ROW('Hygiene Data'!E77))="","",OFFSET('Hygiene Data'!$E$11,0,10*ROW('Hygiene Data'!E77)))</f>
        <v/>
      </c>
      <c r="DS83" s="187" t="str">
        <f ca="1">+IF(OFFSET('Hygiene Data'!$E$12,0,10*ROW('Hygiene Data'!E77))="","",OFFSET('Hygiene Data'!$E$12,0,10*ROW('Hygiene Data'!E77)))</f>
        <v/>
      </c>
      <c r="DT83" s="187" t="str">
        <f ca="1">+IF(OFFSET('Hygiene Data'!$E$13,0,10*ROW('Hygiene Data'!E77))="","",OFFSET('Hygiene Data'!$E$13,0,10*ROW('Hygiene Data'!E77)))</f>
        <v/>
      </c>
      <c r="DU83" s="187" t="str">
        <f ca="1">+IF(OFFSET('Hygiene Data'!$F$11,0,10*ROW('Hygiene Data'!F77))="","",OFFSET('Hygiene Data'!$F$11,0,10*ROW('Hygiene Data'!F77)))</f>
        <v/>
      </c>
      <c r="DV83" s="187" t="str">
        <f ca="1">+IF(OFFSET('Hygiene Data'!$F$12,0,10*ROW('Hygiene Data'!F77))="","",OFFSET('Hygiene Data'!$F$12,0,10*ROW('Hygiene Data'!F77)))</f>
        <v/>
      </c>
      <c r="DW83" s="187" t="str">
        <f ca="1">+IF(OFFSET('Hygiene Data'!$F$13,0,10*ROW('Hygiene Data'!F77))="","",OFFSET('Hygiene Data'!$F$13,0,10*ROW('Hygiene Data'!F77)))</f>
        <v/>
      </c>
      <c r="DX83" s="187" t="str">
        <f ca="1">+IF(OFFSET('Hygiene Data'!$G$11,0,10*ROW('Hygiene Data'!G77))="","",OFFSET('Hygiene Data'!$G$11,0,10*ROW('Hygiene Data'!G77)))</f>
        <v/>
      </c>
      <c r="DY83" s="187" t="str">
        <f ca="1">+IF(OFFSET('Hygiene Data'!$G$12,0,10*ROW('Hygiene Data'!G77))="","",OFFSET('Hygiene Data'!$G$12,0,10*ROW('Hygiene Data'!G77)))</f>
        <v/>
      </c>
      <c r="DZ83" s="187" t="str">
        <f ca="1">+IF(OFFSET('Hygiene Data'!$G$13,0,10*ROW('Hygiene Data'!G77))="","",OFFSET('Hygiene Data'!$G$13,0,10*ROW('Hygiene Data'!G77)))</f>
        <v/>
      </c>
      <c r="EA83" s="187" t="str">
        <f ca="1">+IF(OFFSET('Hygiene Data'!$H$11,0,10*ROW('Hygiene Data'!H77))="","",OFFSET('Hygiene Data'!$H$11,0,10*ROW('Hygiene Data'!H77)))</f>
        <v/>
      </c>
      <c r="EB83" s="187" t="str">
        <f ca="1">+IF(OFFSET('Hygiene Data'!$H$12,0,10*ROW('Hygiene Data'!H77))="","",OFFSET('Hygiene Data'!$H$12,0,10*ROW('Hygiene Data'!H77)))</f>
        <v/>
      </c>
      <c r="EC83" s="187" t="str">
        <f ca="1">+IF(OFFSET('Hygiene Data'!$H$13,0,10*ROW('Hygiene Data'!H77))="","",OFFSET('Hygiene Data'!$H$13,0,10*ROW('Hygiene Data'!H77)))</f>
        <v/>
      </c>
      <c r="ED83" s="187" t="str">
        <f ca="1">+IF(OFFSET('Hygiene Data'!$I$11,0,10*ROW('Hygiene Data'!I77))="","",OFFSET('Hygiene Data'!$I$11,0,10*ROW('Hygiene Data'!I77)))</f>
        <v/>
      </c>
      <c r="EE83" s="187" t="str">
        <f ca="1">+IF(OFFSET('Hygiene Data'!$I$12,0,10*ROW('Hygiene Data'!I77))="","",OFFSET('Hygiene Data'!$I$12,0,10*ROW('Hygiene Data'!I77)))</f>
        <v/>
      </c>
      <c r="EF83" s="187" t="str">
        <f ca="1">+IF(OFFSET('Hygiene Data'!$I$13,0,10*ROW('Hygiene Data'!I77))="","",OFFSET('Hygiene Data'!$I$13,0,10*ROW('Hygiene Data'!I77)))</f>
        <v/>
      </c>
    </row>
    <row r="84" spans="1:136" x14ac:dyDescent="0.2">
      <c r="A84" s="270" t="str">
        <f ca="1">+IF(OFFSET('Water Data'!$B$2,0,10*ROW('Water Data'!E78))="","",OFFSET('Water Data'!$B$2,0,10*ROW('Water Data'!E78)))</f>
        <v/>
      </c>
      <c r="B84" s="270" t="str">
        <f ca="1">IF(OFFSET('Water Data'!$C$2,0,10*ROW('Water Data'!F78))="","",IF(OFFSET('Water Data'!$C$2,0,10*ROW('Water Data'!F78))="Census",Key!$I$111,IF(OFFSET('Water Data'!$C$2,0,10*ROW('Water Data'!F78))="Survey with microdata",Key!$I$113,IF(OFFSET('Water Data'!$C$2,0,10*ROW('Water Data'!F78))="Survey",Key!$I$110,IF(OFFSET('Water Data'!$C$2,0,10*ROW('Water Data'!F78))="Admin",Key!$I$114,IF(OFFSET('Water Data'!$C$2,0,10*ROW('Water Data'!F78))="Other",Key!$I$112,IF(OFFSET('Water Data'!$C$2,0,10*ROW('Water Data'!F78))="EMIS",Key!$I$109)))))))</f>
        <v/>
      </c>
      <c r="C84" s="297" t="str">
        <f t="shared" ca="1" si="1"/>
        <v/>
      </c>
      <c r="D84" s="298" t="e">
        <f ca="1">+IF(AND(ISTEXT(OFFSET('Water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298" t="e">
        <f ca="1">+IF(AND(ISTEXT(OFFSET('Water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298" t="e">
        <f ca="1">+IF(AND(ISTEXT(OFFSET('Water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298" t="e">
        <f ca="1">+IF(AND(ISTEXT(OFFSET('Water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298" t="e">
        <f ca="1">+IF(AND(ISTEXT(OFFSET('Water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298" t="e">
        <f ca="1">+IF(AND(ISTEXT(OFFSET('Water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298" t="e">
        <f ca="1">+IF(AND(ISTEXT(OFFSET('Water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298" t="e">
        <f ca="1">+IF(AND(ISTEXT(OFFSET('Water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298" t="e">
        <f ca="1">+IF(AND(ISTEXT(OFFSET('Water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298" t="e">
        <f ca="1">+IF(AND(ISTEXT(OFFSET('Water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298" t="e">
        <f ca="1">+IF(AND(ISTEXT(OFFSET('Water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298" t="e">
        <f ca="1">+IF(AND(ISTEXT(OFFSET('Water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298" t="e">
        <f ca="1">+IF(AND(ISTEXT(OFFSET('Water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298" t="e">
        <f ca="1">+IF(AND(ISTEXT(OFFSET('Water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298" t="e">
        <f ca="1">+IF(AND(ISTEXT(OFFSET('Water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298" t="e">
        <f ca="1">+IF(AND(ISTEXT(OFFSET('Water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298" t="e">
        <f ca="1">+IF(AND(ISTEXT(OFFSET('Water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298" t="e">
        <f ca="1">+IF(AND(ISTEXT(OFFSET('Water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299" t="e">
        <f ca="1">+IF(AND(ISTEXT(OFFSET('Sanitation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299" t="e">
        <f ca="1">+IF(AND(ISTEXT(OFFSET('Sanitation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299" t="e">
        <f ca="1">+IF(AND(ISTEXT(OFFSET('Sanitation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299" t="e">
        <f ca="1">+IF(AND(ISTEXT(OFFSET('Sanitation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299" t="e">
        <f ca="1">+IF(AND(ISTEXT(OFFSET('Sanitation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299" t="e">
        <f ca="1">+IF(AND(ISTEXT(OFFSET('Sanitation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299" t="e">
        <f ca="1">+IF(AND(ISTEXT(OFFSET('Sanitation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299" t="e">
        <f ca="1">+IF(AND(ISTEXT(OFFSET('Sanitation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299" t="e">
        <f ca="1">+IF(AND(ISTEXT(OFFSET('Sanitation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299" t="e">
        <f ca="1">+IF(AND(ISTEXT(OFFSET('Sanitation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299" t="e">
        <f ca="1">+IF(AND(ISTEXT(OFFSET('Sanitation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299" t="e">
        <f ca="1">+IF(AND(ISTEXT(OFFSET('Sanitation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299" t="e">
        <f ca="1">+IF(AND(ISTEXT(OFFSET('Sanitation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299" t="e">
        <f ca="1">+IF(AND(ISTEXT(OFFSET('Sanitation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299" t="e">
        <f ca="1">+IF(AND(ISTEXT(OFFSET('Sanitation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299" t="e">
        <f ca="1">+IF(AND(ISTEXT(OFFSET('Sanitation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299" t="e">
        <f ca="1">+IF(AND(ISTEXT(OFFSET('Sanitation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299" t="e">
        <f ca="1">+IF(AND(ISTEXT(OFFSET('Sanitation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299" t="e">
        <f ca="1">+IF(AND(ISTEXT(OFFSET('Sanitation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299" t="e">
        <f ca="1">+IF(AND(ISTEXT(OFFSET('Sanitation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299" t="e">
        <f ca="1">+IF(AND(ISTEXT(OFFSET('Sanitation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299" t="e">
        <f ca="1">+IF(AND(ISTEXT(OFFSET('Sanitation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299" t="e">
        <f ca="1">+IF(AND(ISTEXT(OFFSET('Sanitation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299" t="e">
        <f ca="1">+IF(AND(ISTEXT(OFFSET('Sanitation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299" t="e">
        <f ca="1">+IF(AND(ISTEXT(OFFSET('Sanitation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299" t="e">
        <f ca="1">+IF(AND(ISTEXT(OFFSET('Sanitation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299" t="e">
        <f ca="1">+IF(AND(ISTEXT(OFFSET('Sanitation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299" t="e">
        <f ca="1">+IF(AND(ISTEXT(OFFSET('Sanitation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299" t="e">
        <f ca="1">+IF(AND(ISTEXT(OFFSET('Sanitation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299" t="e">
        <f ca="1">+IF(AND(ISTEXT(OFFSET('Sanitation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300" t="e">
        <f ca="1">+IF(AND(ISTEXT(OFFSET('Hygiene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368" t="e">
        <f ca="1">+IF(AND(ISTEXT(OFFSET('Hygiene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300" t="e">
        <f ca="1">+IF(AND(ISTEXT(OFFSET('Hygiene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300" t="e">
        <f ca="1">+IF(AND(ISTEXT(OFFSET('Hygiene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300" t="e">
        <f ca="1">+IF(AND(ISTEXT(OFFSET('Hygiene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300" t="e">
        <f ca="1">+IF(AND(ISTEXT(OFFSET('Hygiene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300" t="e">
        <f ca="1">+IF(AND(ISTEXT(OFFSET('Hygiene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300" t="e">
        <f ca="1">+IF(AND(ISTEXT(OFFSET('Hygiene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300" t="e">
        <f ca="1">+IF(AND(ISTEXT(OFFSET('Hygiene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300" t="e">
        <f ca="1">+IF(AND(ISTEXT(OFFSET('Hygiene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300" t="e">
        <f ca="1">+IF(AND(ISTEXT(OFFSET('Hygiene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300" t="e">
        <f ca="1">+IF(AND(ISTEXT(OFFSET('Hygiene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300" t="e">
        <f ca="1">+IF(AND(ISTEXT(OFFSET('Hygiene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300" t="e">
        <f ca="1">+IF(AND(ISTEXT(OFFSET('Hygiene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300" t="e">
        <f ca="1">+IF(AND(ISTEXT(OFFSET('Hygiene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300" t="e">
        <f ca="1">+IF(AND(ISTEXT(OFFSET('Hygiene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300" t="e">
        <f ca="1">+IF(AND(ISTEXT(OFFSET('Hygiene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300" t="e">
        <f ca="1">+IF(AND(ISTEXT(OFFSET('Hygiene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S84" s="187" t="str">
        <f ca="1">+IF(OFFSET('Water Data'!$D$27,0,10*ROW('Water Data'!D78))="","",OFFSET('Water Data'!$D$27,0,10*ROW('Water Data'!D78)))</f>
        <v/>
      </c>
      <c r="BT84" s="187" t="str">
        <f ca="1">+IF(OFFSET('Water Data'!$D$28,0,10*ROW('Water Data'!D78))="","",OFFSET('Water Data'!$D$28,0,10*ROW('Water Data'!D78)))</f>
        <v/>
      </c>
      <c r="BU84" s="187" t="str">
        <f ca="1">+IF(OFFSET('Water Data'!$D$29,0,10*ROW('Water Data'!D78))="","",OFFSET('Water Data'!$D$29,0,10*ROW('Water Data'!D78)))</f>
        <v/>
      </c>
      <c r="BV84" s="187" t="str">
        <f ca="1">+IF(OFFSET('Water Data'!$E$27,0,10*ROW('Water Data'!E78))="","",OFFSET('Water Data'!$E$27,0,10*ROW('Water Data'!E78)))</f>
        <v/>
      </c>
      <c r="BW84" s="187" t="str">
        <f ca="1">+IF(OFFSET('Water Data'!$E$28,0,10*ROW('Water Data'!E78))="","",OFFSET('Water Data'!$E$28,0,10*ROW('Water Data'!E78)))</f>
        <v/>
      </c>
      <c r="BX84" s="187" t="str">
        <f ca="1">+IF(OFFSET('Water Data'!$E$29,0,10*ROW('Water Data'!E78))="","",OFFSET('Water Data'!$E$29,0,10*ROW('Water Data'!E78)))</f>
        <v/>
      </c>
      <c r="BY84" s="187" t="str">
        <f ca="1">+IF(OFFSET('Water Data'!$F$27,0,10*ROW('Water Data'!F78))="","",OFFSET('Water Data'!$F$27,0,10*ROW('Water Data'!F78)))</f>
        <v/>
      </c>
      <c r="BZ84" s="187" t="str">
        <f ca="1">+IF(OFFSET('Water Data'!$F$28,0,10*ROW('Water Data'!F78))="","",OFFSET('Water Data'!$F$28,0,10*ROW('Water Data'!F78)))</f>
        <v/>
      </c>
      <c r="CA84" s="187" t="str">
        <f ca="1">+IF(OFFSET('Water Data'!$F$29,0,10*ROW('Water Data'!F78))="","",OFFSET('Water Data'!$F$29,0,10*ROW('Water Data'!F78)))</f>
        <v/>
      </c>
      <c r="CB84" s="187" t="str">
        <f ca="1">+IF(OFFSET('Water Data'!$G$27,0,10*ROW('Water Data'!G78))="","",OFFSET('Water Data'!$G$27,0,10*ROW('Water Data'!G78)))</f>
        <v/>
      </c>
      <c r="CC84" s="187" t="str">
        <f ca="1">+IF(OFFSET('Water Data'!$G$28,0,10*ROW('Water Data'!G78))="","",OFFSET('Water Data'!$G$28,0,10*ROW('Water Data'!G78)))</f>
        <v/>
      </c>
      <c r="CD84" s="187" t="str">
        <f ca="1">+IF(OFFSET('Water Data'!$G$29,0,10*ROW('Water Data'!G78))="","",OFFSET('Water Data'!$G$29,0,10*ROW('Water Data'!G78)))</f>
        <v/>
      </c>
      <c r="CE84" s="187" t="str">
        <f ca="1">+IF(OFFSET('Water Data'!$H$27,0,10*ROW('Water Data'!H78))="","",OFFSET('Water Data'!$H$27,0,10*ROW('Water Data'!H78)))</f>
        <v/>
      </c>
      <c r="CF84" s="187" t="str">
        <f ca="1">+IF(OFFSET('Water Data'!$H$28,0,10*ROW('Water Data'!H78))="","",OFFSET('Water Data'!$H$28,0,10*ROW('Water Data'!H78)))</f>
        <v/>
      </c>
      <c r="CG84" s="187" t="str">
        <f ca="1">+IF(OFFSET('Water Data'!$H$29,0,10*ROW('Water Data'!H78))="","",OFFSET('Water Data'!$H$29,0,10*ROW('Water Data'!H78)))</f>
        <v/>
      </c>
      <c r="CH84" s="187" t="str">
        <f ca="1">+IF(OFFSET('Water Data'!$I$27,0,10*ROW('Water Data'!I78))="","",OFFSET('Water Data'!$I$27,0,10*ROW('Water Data'!I78)))</f>
        <v/>
      </c>
      <c r="CI84" s="187" t="str">
        <f ca="1">+IF(OFFSET('Water Data'!$I$28,0,10*ROW('Water Data'!I78))="","",OFFSET('Water Data'!$I$28,0,10*ROW('Water Data'!I78)))</f>
        <v/>
      </c>
      <c r="CJ84" s="187" t="str">
        <f ca="1">+IF(OFFSET('Water Data'!$I$29,0,10*ROW('Water Data'!I78))="","",OFFSET('Water Data'!$I$29,0,10*ROW('Water Data'!I78)))</f>
        <v/>
      </c>
      <c r="CK84" s="187" t="str">
        <f ca="1">+IF(OFFSET('Sanitation Data'!$D$28,0,10*ROW('Sanitation Data'!D78))="","",OFFSET('Sanitation Data'!$D$28,0,10*ROW('Sanitation Data'!D78)))</f>
        <v/>
      </c>
      <c r="CL84" s="187" t="str">
        <f ca="1">+IF(OFFSET('Sanitation Data'!$D$29,0,10*ROW('Sanitation Data'!D78))="","",OFFSET('Sanitation Data'!$D$29,0,10*ROW('Sanitation Data'!D78)))</f>
        <v/>
      </c>
      <c r="CM84" s="187" t="str">
        <f ca="1">+IF(OFFSET('Sanitation Data'!$D$30,0,10*ROW('Sanitation Data'!D78))="","",OFFSET('Sanitation Data'!$D$30,0,10*ROW('Sanitation Data'!D78)))</f>
        <v/>
      </c>
      <c r="CN84" s="187" t="str">
        <f ca="1">+IF(OFFSET('Sanitation Data'!$D$31,0,10*ROW('Sanitation Data'!D78))="","",OFFSET('Sanitation Data'!$D$31,0,10*ROW('Sanitation Data'!D78)))</f>
        <v/>
      </c>
      <c r="CO84" s="187" t="str">
        <f ca="1">+IF(OFFSET('Sanitation Data'!$D$32,0,10*ROW('Sanitation Data'!D78))="","",OFFSET('Sanitation Data'!$D$32,0,10*ROW('Sanitation Data'!D78)))</f>
        <v/>
      </c>
      <c r="CP84" s="187" t="str">
        <f ca="1">+IF(OFFSET('Sanitation Data'!$E$28,0,10*ROW('Sanitation Data'!E78))="","",OFFSET('Sanitation Data'!$E$28,0,10*ROW('Sanitation Data'!E78)))</f>
        <v/>
      </c>
      <c r="CQ84" s="187" t="str">
        <f ca="1">+IF(OFFSET('Sanitation Data'!$E$29,0,10*ROW('Sanitation Data'!E78))="","",OFFSET('Sanitation Data'!$E$29,0,10*ROW('Sanitation Data'!E78)))</f>
        <v/>
      </c>
      <c r="CR84" s="187" t="str">
        <f ca="1">+IF(OFFSET('Sanitation Data'!$E$30,0,10*ROW('Sanitation Data'!E78))="","",OFFSET('Sanitation Data'!$E$30,0,10*ROW('Sanitation Data'!E78)))</f>
        <v/>
      </c>
      <c r="CS84" s="187" t="str">
        <f ca="1">+IF(OFFSET('Sanitation Data'!$E$31,0,10*ROW('Sanitation Data'!E78))="","",OFFSET('Sanitation Data'!$E$31,0,10*ROW('Sanitation Data'!E78)))</f>
        <v/>
      </c>
      <c r="CT84" s="187" t="str">
        <f ca="1">+IF(OFFSET('Sanitation Data'!$E$32,0,10*ROW('Sanitation Data'!E78))="","",OFFSET('Sanitation Data'!$E$32,0,10*ROW('Sanitation Data'!E78)))</f>
        <v/>
      </c>
      <c r="CU84" s="187" t="str">
        <f ca="1">+IF(OFFSET('Sanitation Data'!$F$28,0,10*ROW('Sanitation Data'!F78))="","",OFFSET('Sanitation Data'!$F$28,0,10*ROW('Sanitation Data'!F78)))</f>
        <v/>
      </c>
      <c r="CV84" s="187" t="str">
        <f ca="1">+IF(OFFSET('Sanitation Data'!$F$29,0,10*ROW('Sanitation Data'!F78))="","",OFFSET('Sanitation Data'!$F$29,0,10*ROW('Sanitation Data'!F78)))</f>
        <v/>
      </c>
      <c r="CW84" s="187" t="str">
        <f ca="1">+IF(OFFSET('Sanitation Data'!$F$30,0,10*ROW('Sanitation Data'!F78))="","",OFFSET('Sanitation Data'!$F$30,0,10*ROW('Sanitation Data'!F78)))</f>
        <v/>
      </c>
      <c r="CX84" s="187" t="str">
        <f ca="1">+IF(OFFSET('Sanitation Data'!$F$31,0,10*ROW('Sanitation Data'!F78))="","",OFFSET('Sanitation Data'!$F$31,0,10*ROW('Sanitation Data'!F78)))</f>
        <v/>
      </c>
      <c r="CY84" s="187" t="str">
        <f ca="1">+IF(OFFSET('Sanitation Data'!$F$32,0,10*ROW('Sanitation Data'!F78))="","",OFFSET('Sanitation Data'!$F$32,0,10*ROW('Sanitation Data'!F78)))</f>
        <v/>
      </c>
      <c r="CZ84" s="187" t="str">
        <f ca="1">+IF(OFFSET('Sanitation Data'!$G$28,0,10*ROW('Sanitation Data'!G78))="","",OFFSET('Sanitation Data'!$G$28,0,10*ROW('Sanitation Data'!G78)))</f>
        <v/>
      </c>
      <c r="DA84" s="187" t="str">
        <f ca="1">+IF(OFFSET('Sanitation Data'!$G$29,0,10*ROW('Sanitation Data'!G78))="","",OFFSET('Sanitation Data'!$G$29,0,10*ROW('Sanitation Data'!G78)))</f>
        <v/>
      </c>
      <c r="DB84" s="187" t="str">
        <f ca="1">+IF(OFFSET('Sanitation Data'!$G$30,0,10*ROW('Sanitation Data'!G78))="","",OFFSET('Sanitation Data'!$G$30,0,10*ROW('Sanitation Data'!G78)))</f>
        <v/>
      </c>
      <c r="DC84" s="187" t="str">
        <f ca="1">+IF(OFFSET('Sanitation Data'!$G$31,0,10*ROW('Sanitation Data'!G78))="","",OFFSET('Sanitation Data'!$G$31,0,10*ROW('Sanitation Data'!G78)))</f>
        <v/>
      </c>
      <c r="DD84" s="187" t="str">
        <f ca="1">+IF(OFFSET('Sanitation Data'!$G$32,0,10*ROW('Sanitation Data'!G78))="","",OFFSET('Sanitation Data'!$G$32,0,10*ROW('Sanitation Data'!G78)))</f>
        <v/>
      </c>
      <c r="DE84" s="187" t="str">
        <f ca="1">+IF(OFFSET('Sanitation Data'!$H$28,0,10*ROW('Sanitation Data'!H78))="","",OFFSET('Sanitation Data'!$H$28,0,10*ROW('Sanitation Data'!H78)))</f>
        <v/>
      </c>
      <c r="DF84" s="187" t="str">
        <f ca="1">+IF(OFFSET('Sanitation Data'!$H$29,0,10*ROW('Sanitation Data'!H78))="","",OFFSET('Sanitation Data'!$H$29,0,10*ROW('Sanitation Data'!H78)))</f>
        <v/>
      </c>
      <c r="DG84" s="187" t="str">
        <f ca="1">+IF(OFFSET('Sanitation Data'!$H$30,0,10*ROW('Sanitation Data'!H78))="","",OFFSET('Sanitation Data'!$H$30,0,10*ROW('Sanitation Data'!H78)))</f>
        <v/>
      </c>
      <c r="DH84" s="187" t="str">
        <f ca="1">+IF(OFFSET('Sanitation Data'!$H$31,0,10*ROW('Sanitation Data'!H78))="","",OFFSET('Sanitation Data'!$H$31,0,10*ROW('Sanitation Data'!H78)))</f>
        <v/>
      </c>
      <c r="DI84" s="187" t="str">
        <f ca="1">+IF(OFFSET('Sanitation Data'!$H$32,0,10*ROW('Sanitation Data'!H78))="","",OFFSET('Sanitation Data'!$H$32,0,10*ROW('Sanitation Data'!H78)))</f>
        <v/>
      </c>
      <c r="DJ84" s="187" t="str">
        <f ca="1">+IF(OFFSET('Sanitation Data'!$I$28,0,10*ROW('Sanitation Data'!I78))="","",OFFSET('Sanitation Data'!$I$28,0,10*ROW('Sanitation Data'!I78)))</f>
        <v/>
      </c>
      <c r="DK84" s="187" t="str">
        <f ca="1">+IF(OFFSET('Sanitation Data'!$I$29,0,10*ROW('Sanitation Data'!I78))="","",OFFSET('Sanitation Data'!$I$29,0,10*ROW('Sanitation Data'!I78)))</f>
        <v/>
      </c>
      <c r="DL84" s="187" t="str">
        <f ca="1">+IF(OFFSET('Sanitation Data'!$I$30,0,10*ROW('Sanitation Data'!I78))="","",OFFSET('Sanitation Data'!$I$30,0,10*ROW('Sanitation Data'!I78)))</f>
        <v/>
      </c>
      <c r="DM84" s="187" t="str">
        <f ca="1">+IF(OFFSET('Sanitation Data'!$I$31,0,10*ROW('Sanitation Data'!I78))="","",OFFSET('Sanitation Data'!$I$31,0,10*ROW('Sanitation Data'!I78)))</f>
        <v/>
      </c>
      <c r="DN84" s="187" t="str">
        <f ca="1">+IF(OFFSET('Sanitation Data'!$I$32,0,10*ROW('Sanitation Data'!I78))="","",OFFSET('Sanitation Data'!$I$32,0,10*ROW('Sanitation Data'!I78)))</f>
        <v/>
      </c>
      <c r="DO84" s="187" t="str">
        <f ca="1">+IF(OFFSET('Hygiene Data'!$D$11,0,10*ROW('Hygiene Data'!D78))="","",OFFSET('Hygiene Data'!$D$11,0,10*ROW('Hygiene Data'!D78)))</f>
        <v/>
      </c>
      <c r="DP84" s="187" t="str">
        <f ca="1">+IF(OFFSET('Hygiene Data'!$D$12,0,10*ROW('Hygiene Data'!D78))="","",OFFSET('Hygiene Data'!$D$12,0,10*ROW('Hygiene Data'!D78)))</f>
        <v/>
      </c>
      <c r="DQ84" s="187" t="str">
        <f ca="1">+IF(OFFSET('Hygiene Data'!$D$13,0,10*ROW('Hygiene Data'!D78))="","",OFFSET('Hygiene Data'!$D$13,0,10*ROW('Hygiene Data'!D78)))</f>
        <v/>
      </c>
      <c r="DR84" s="187" t="str">
        <f ca="1">+IF(OFFSET('Hygiene Data'!$E$11,0,10*ROW('Hygiene Data'!E78))="","",OFFSET('Hygiene Data'!$E$11,0,10*ROW('Hygiene Data'!E78)))</f>
        <v/>
      </c>
      <c r="DS84" s="187" t="str">
        <f ca="1">+IF(OFFSET('Hygiene Data'!$E$12,0,10*ROW('Hygiene Data'!E78))="","",OFFSET('Hygiene Data'!$E$12,0,10*ROW('Hygiene Data'!E78)))</f>
        <v/>
      </c>
      <c r="DT84" s="187" t="str">
        <f ca="1">+IF(OFFSET('Hygiene Data'!$E$13,0,10*ROW('Hygiene Data'!E78))="","",OFFSET('Hygiene Data'!$E$13,0,10*ROW('Hygiene Data'!E78)))</f>
        <v/>
      </c>
      <c r="DU84" s="187" t="str">
        <f ca="1">+IF(OFFSET('Hygiene Data'!$F$11,0,10*ROW('Hygiene Data'!F78))="","",OFFSET('Hygiene Data'!$F$11,0,10*ROW('Hygiene Data'!F78)))</f>
        <v/>
      </c>
      <c r="DV84" s="187" t="str">
        <f ca="1">+IF(OFFSET('Hygiene Data'!$F$12,0,10*ROW('Hygiene Data'!F78))="","",OFFSET('Hygiene Data'!$F$12,0,10*ROW('Hygiene Data'!F78)))</f>
        <v/>
      </c>
      <c r="DW84" s="187" t="str">
        <f ca="1">+IF(OFFSET('Hygiene Data'!$F$13,0,10*ROW('Hygiene Data'!F78))="","",OFFSET('Hygiene Data'!$F$13,0,10*ROW('Hygiene Data'!F78)))</f>
        <v/>
      </c>
      <c r="DX84" s="187" t="str">
        <f ca="1">+IF(OFFSET('Hygiene Data'!$G$11,0,10*ROW('Hygiene Data'!G78))="","",OFFSET('Hygiene Data'!$G$11,0,10*ROW('Hygiene Data'!G78)))</f>
        <v/>
      </c>
      <c r="DY84" s="187" t="str">
        <f ca="1">+IF(OFFSET('Hygiene Data'!$G$12,0,10*ROW('Hygiene Data'!G78))="","",OFFSET('Hygiene Data'!$G$12,0,10*ROW('Hygiene Data'!G78)))</f>
        <v/>
      </c>
      <c r="DZ84" s="187" t="str">
        <f ca="1">+IF(OFFSET('Hygiene Data'!$G$13,0,10*ROW('Hygiene Data'!G78))="","",OFFSET('Hygiene Data'!$G$13,0,10*ROW('Hygiene Data'!G78)))</f>
        <v/>
      </c>
      <c r="EA84" s="187" t="str">
        <f ca="1">+IF(OFFSET('Hygiene Data'!$H$11,0,10*ROW('Hygiene Data'!H78))="","",OFFSET('Hygiene Data'!$H$11,0,10*ROW('Hygiene Data'!H78)))</f>
        <v/>
      </c>
      <c r="EB84" s="187" t="str">
        <f ca="1">+IF(OFFSET('Hygiene Data'!$H$12,0,10*ROW('Hygiene Data'!H78))="","",OFFSET('Hygiene Data'!$H$12,0,10*ROW('Hygiene Data'!H78)))</f>
        <v/>
      </c>
      <c r="EC84" s="187" t="str">
        <f ca="1">+IF(OFFSET('Hygiene Data'!$H$13,0,10*ROW('Hygiene Data'!H78))="","",OFFSET('Hygiene Data'!$H$13,0,10*ROW('Hygiene Data'!H78)))</f>
        <v/>
      </c>
      <c r="ED84" s="187" t="str">
        <f ca="1">+IF(OFFSET('Hygiene Data'!$I$11,0,10*ROW('Hygiene Data'!I78))="","",OFFSET('Hygiene Data'!$I$11,0,10*ROW('Hygiene Data'!I78)))</f>
        <v/>
      </c>
      <c r="EE84" s="187" t="str">
        <f ca="1">+IF(OFFSET('Hygiene Data'!$I$12,0,10*ROW('Hygiene Data'!I78))="","",OFFSET('Hygiene Data'!$I$12,0,10*ROW('Hygiene Data'!I78)))</f>
        <v/>
      </c>
      <c r="EF84" s="187" t="str">
        <f ca="1">+IF(OFFSET('Hygiene Data'!$I$13,0,10*ROW('Hygiene Data'!I78))="","",OFFSET('Hygiene Data'!$I$13,0,10*ROW('Hygiene Data'!I78)))</f>
        <v/>
      </c>
    </row>
    <row r="85" spans="1:136" x14ac:dyDescent="0.2">
      <c r="A85" s="270" t="str">
        <f ca="1">+IF(OFFSET('Water Data'!$B$2,0,10*ROW('Water Data'!E79))="","",OFFSET('Water Data'!$B$2,0,10*ROW('Water Data'!E79)))</f>
        <v/>
      </c>
      <c r="B85" s="270" t="str">
        <f ca="1">IF(OFFSET('Water Data'!$C$2,0,10*ROW('Water Data'!F79))="","",IF(OFFSET('Water Data'!$C$2,0,10*ROW('Water Data'!F79))="Census",Key!$I$111,IF(OFFSET('Water Data'!$C$2,0,10*ROW('Water Data'!F79))="Survey with microdata",Key!$I$113,IF(OFFSET('Water Data'!$C$2,0,10*ROW('Water Data'!F79))="Survey",Key!$I$110,IF(OFFSET('Water Data'!$C$2,0,10*ROW('Water Data'!F79))="Admin",Key!$I$114,IF(OFFSET('Water Data'!$C$2,0,10*ROW('Water Data'!F79))="Other",Key!$I$112,IF(OFFSET('Water Data'!$C$2,0,10*ROW('Water Data'!F79))="EMIS",Key!$I$109)))))))</f>
        <v/>
      </c>
      <c r="C85" s="297" t="str">
        <f t="shared" ca="1" si="1"/>
        <v/>
      </c>
      <c r="D85" s="298" t="e">
        <f ca="1">+IF(AND(ISTEXT(OFFSET('Water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298" t="e">
        <f ca="1">+IF(AND(ISTEXT(OFFSET('Water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298" t="e">
        <f ca="1">+IF(AND(ISTEXT(OFFSET('Water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298" t="e">
        <f ca="1">+IF(AND(ISTEXT(OFFSET('Water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298" t="e">
        <f ca="1">+IF(AND(ISTEXT(OFFSET('Water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298" t="e">
        <f ca="1">+IF(AND(ISTEXT(OFFSET('Water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298" t="e">
        <f ca="1">+IF(AND(ISTEXT(OFFSET('Water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298" t="e">
        <f ca="1">+IF(AND(ISTEXT(OFFSET('Water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298" t="e">
        <f ca="1">+IF(AND(ISTEXT(OFFSET('Water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298" t="e">
        <f ca="1">+IF(AND(ISTEXT(OFFSET('Water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298" t="e">
        <f ca="1">+IF(AND(ISTEXT(OFFSET('Water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298" t="e">
        <f ca="1">+IF(AND(ISTEXT(OFFSET('Water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298" t="e">
        <f ca="1">+IF(AND(ISTEXT(OFFSET('Water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298" t="e">
        <f ca="1">+IF(AND(ISTEXT(OFFSET('Water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298" t="e">
        <f ca="1">+IF(AND(ISTEXT(OFFSET('Water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298" t="e">
        <f ca="1">+IF(AND(ISTEXT(OFFSET('Water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298" t="e">
        <f ca="1">+IF(AND(ISTEXT(OFFSET('Water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298" t="e">
        <f ca="1">+IF(AND(ISTEXT(OFFSET('Water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299" t="e">
        <f ca="1">+IF(AND(ISTEXT(OFFSET('Sanitation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299" t="e">
        <f ca="1">+IF(AND(ISTEXT(OFFSET('Sanitation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299" t="e">
        <f ca="1">+IF(AND(ISTEXT(OFFSET('Sanitation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299" t="e">
        <f ca="1">+IF(AND(ISTEXT(OFFSET('Sanitation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299" t="e">
        <f ca="1">+IF(AND(ISTEXT(OFFSET('Sanitation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299" t="e">
        <f ca="1">+IF(AND(ISTEXT(OFFSET('Sanitation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299" t="e">
        <f ca="1">+IF(AND(ISTEXT(OFFSET('Sanitation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299" t="e">
        <f ca="1">+IF(AND(ISTEXT(OFFSET('Sanitation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299" t="e">
        <f ca="1">+IF(AND(ISTEXT(OFFSET('Sanitation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299" t="e">
        <f ca="1">+IF(AND(ISTEXT(OFFSET('Sanitation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299" t="e">
        <f ca="1">+IF(AND(ISTEXT(OFFSET('Sanitation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299" t="e">
        <f ca="1">+IF(AND(ISTEXT(OFFSET('Sanitation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299" t="e">
        <f ca="1">+IF(AND(ISTEXT(OFFSET('Sanitation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299" t="e">
        <f ca="1">+IF(AND(ISTEXT(OFFSET('Sanitation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299" t="e">
        <f ca="1">+IF(AND(ISTEXT(OFFSET('Sanitation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299" t="e">
        <f ca="1">+IF(AND(ISTEXT(OFFSET('Sanitation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299" t="e">
        <f ca="1">+IF(AND(ISTEXT(OFFSET('Sanitation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299" t="e">
        <f ca="1">+IF(AND(ISTEXT(OFFSET('Sanitation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299" t="e">
        <f ca="1">+IF(AND(ISTEXT(OFFSET('Sanitation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299" t="e">
        <f ca="1">+IF(AND(ISTEXT(OFFSET('Sanitation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299" t="e">
        <f ca="1">+IF(AND(ISTEXT(OFFSET('Sanitation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299" t="e">
        <f ca="1">+IF(AND(ISTEXT(OFFSET('Sanitation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299" t="e">
        <f ca="1">+IF(AND(ISTEXT(OFFSET('Sanitation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299" t="e">
        <f ca="1">+IF(AND(ISTEXT(OFFSET('Sanitation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299" t="e">
        <f ca="1">+IF(AND(ISTEXT(OFFSET('Sanitation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299" t="e">
        <f ca="1">+IF(AND(ISTEXT(OFFSET('Sanitation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299" t="e">
        <f ca="1">+IF(AND(ISTEXT(OFFSET('Sanitation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299" t="e">
        <f ca="1">+IF(AND(ISTEXT(OFFSET('Sanitation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299" t="e">
        <f ca="1">+IF(AND(ISTEXT(OFFSET('Sanitation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299" t="e">
        <f ca="1">+IF(AND(ISTEXT(OFFSET('Sanitation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300" t="e">
        <f ca="1">+IF(AND(ISTEXT(OFFSET('Hygiene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368" t="e">
        <f ca="1">+IF(AND(ISTEXT(OFFSET('Hygiene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300" t="e">
        <f ca="1">+IF(AND(ISTEXT(OFFSET('Hygiene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300" t="e">
        <f ca="1">+IF(AND(ISTEXT(OFFSET('Hygiene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300" t="e">
        <f ca="1">+IF(AND(ISTEXT(OFFSET('Hygiene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300" t="e">
        <f ca="1">+IF(AND(ISTEXT(OFFSET('Hygiene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300" t="e">
        <f ca="1">+IF(AND(ISTEXT(OFFSET('Hygiene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300" t="e">
        <f ca="1">+IF(AND(ISTEXT(OFFSET('Hygiene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300" t="e">
        <f ca="1">+IF(AND(ISTEXT(OFFSET('Hygiene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300" t="e">
        <f ca="1">+IF(AND(ISTEXT(OFFSET('Hygiene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300" t="e">
        <f ca="1">+IF(AND(ISTEXT(OFFSET('Hygiene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300" t="e">
        <f ca="1">+IF(AND(ISTEXT(OFFSET('Hygiene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300" t="e">
        <f ca="1">+IF(AND(ISTEXT(OFFSET('Hygiene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300" t="e">
        <f ca="1">+IF(AND(ISTEXT(OFFSET('Hygiene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300" t="e">
        <f ca="1">+IF(AND(ISTEXT(OFFSET('Hygiene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300" t="e">
        <f ca="1">+IF(AND(ISTEXT(OFFSET('Hygiene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300" t="e">
        <f ca="1">+IF(AND(ISTEXT(OFFSET('Hygiene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300" t="e">
        <f ca="1">+IF(AND(ISTEXT(OFFSET('Hygiene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S85" s="187" t="str">
        <f ca="1">+IF(OFFSET('Water Data'!$D$27,0,10*ROW('Water Data'!D79))="","",OFFSET('Water Data'!$D$27,0,10*ROW('Water Data'!D79)))</f>
        <v/>
      </c>
      <c r="BT85" s="187" t="str">
        <f ca="1">+IF(OFFSET('Water Data'!$D$28,0,10*ROW('Water Data'!D79))="","",OFFSET('Water Data'!$D$28,0,10*ROW('Water Data'!D79)))</f>
        <v/>
      </c>
      <c r="BU85" s="187" t="str">
        <f ca="1">+IF(OFFSET('Water Data'!$D$29,0,10*ROW('Water Data'!D79))="","",OFFSET('Water Data'!$D$29,0,10*ROW('Water Data'!D79)))</f>
        <v/>
      </c>
      <c r="BV85" s="187" t="str">
        <f ca="1">+IF(OFFSET('Water Data'!$E$27,0,10*ROW('Water Data'!E79))="","",OFFSET('Water Data'!$E$27,0,10*ROW('Water Data'!E79)))</f>
        <v/>
      </c>
      <c r="BW85" s="187" t="str">
        <f ca="1">+IF(OFFSET('Water Data'!$E$28,0,10*ROW('Water Data'!E79))="","",OFFSET('Water Data'!$E$28,0,10*ROW('Water Data'!E79)))</f>
        <v/>
      </c>
      <c r="BX85" s="187" t="str">
        <f ca="1">+IF(OFFSET('Water Data'!$E$29,0,10*ROW('Water Data'!E79))="","",OFFSET('Water Data'!$E$29,0,10*ROW('Water Data'!E79)))</f>
        <v/>
      </c>
      <c r="BY85" s="187" t="str">
        <f ca="1">+IF(OFFSET('Water Data'!$F$27,0,10*ROW('Water Data'!F79))="","",OFFSET('Water Data'!$F$27,0,10*ROW('Water Data'!F79)))</f>
        <v/>
      </c>
      <c r="BZ85" s="187" t="str">
        <f ca="1">+IF(OFFSET('Water Data'!$F$28,0,10*ROW('Water Data'!F79))="","",OFFSET('Water Data'!$F$28,0,10*ROW('Water Data'!F79)))</f>
        <v/>
      </c>
      <c r="CA85" s="187" t="str">
        <f ca="1">+IF(OFFSET('Water Data'!$F$29,0,10*ROW('Water Data'!F79))="","",OFFSET('Water Data'!$F$29,0,10*ROW('Water Data'!F79)))</f>
        <v/>
      </c>
      <c r="CB85" s="187" t="str">
        <f ca="1">+IF(OFFSET('Water Data'!$G$27,0,10*ROW('Water Data'!G79))="","",OFFSET('Water Data'!$G$27,0,10*ROW('Water Data'!G79)))</f>
        <v/>
      </c>
      <c r="CC85" s="187" t="str">
        <f ca="1">+IF(OFFSET('Water Data'!$G$28,0,10*ROW('Water Data'!G79))="","",OFFSET('Water Data'!$G$28,0,10*ROW('Water Data'!G79)))</f>
        <v/>
      </c>
      <c r="CD85" s="187" t="str">
        <f ca="1">+IF(OFFSET('Water Data'!$G$29,0,10*ROW('Water Data'!G79))="","",OFFSET('Water Data'!$G$29,0,10*ROW('Water Data'!G79)))</f>
        <v/>
      </c>
      <c r="CE85" s="187" t="str">
        <f ca="1">+IF(OFFSET('Water Data'!$H$27,0,10*ROW('Water Data'!H79))="","",OFFSET('Water Data'!$H$27,0,10*ROW('Water Data'!H79)))</f>
        <v/>
      </c>
      <c r="CF85" s="187" t="str">
        <f ca="1">+IF(OFFSET('Water Data'!$H$28,0,10*ROW('Water Data'!H79))="","",OFFSET('Water Data'!$H$28,0,10*ROW('Water Data'!H79)))</f>
        <v/>
      </c>
      <c r="CG85" s="187" t="str">
        <f ca="1">+IF(OFFSET('Water Data'!$H$29,0,10*ROW('Water Data'!H79))="","",OFFSET('Water Data'!$H$29,0,10*ROW('Water Data'!H79)))</f>
        <v/>
      </c>
      <c r="CH85" s="187" t="str">
        <f ca="1">+IF(OFFSET('Water Data'!$I$27,0,10*ROW('Water Data'!I79))="","",OFFSET('Water Data'!$I$27,0,10*ROW('Water Data'!I79)))</f>
        <v/>
      </c>
      <c r="CI85" s="187" t="str">
        <f ca="1">+IF(OFFSET('Water Data'!$I$28,0,10*ROW('Water Data'!I79))="","",OFFSET('Water Data'!$I$28,0,10*ROW('Water Data'!I79)))</f>
        <v/>
      </c>
      <c r="CJ85" s="187" t="str">
        <f ca="1">+IF(OFFSET('Water Data'!$I$29,0,10*ROW('Water Data'!I79))="","",OFFSET('Water Data'!$I$29,0,10*ROW('Water Data'!I79)))</f>
        <v/>
      </c>
      <c r="CK85" s="187" t="str">
        <f ca="1">+IF(OFFSET('Sanitation Data'!$D$28,0,10*ROW('Sanitation Data'!D79))="","",OFFSET('Sanitation Data'!$D$28,0,10*ROW('Sanitation Data'!D79)))</f>
        <v/>
      </c>
      <c r="CL85" s="187" t="str">
        <f ca="1">+IF(OFFSET('Sanitation Data'!$D$29,0,10*ROW('Sanitation Data'!D79))="","",OFFSET('Sanitation Data'!$D$29,0,10*ROW('Sanitation Data'!D79)))</f>
        <v/>
      </c>
      <c r="CM85" s="187" t="str">
        <f ca="1">+IF(OFFSET('Sanitation Data'!$D$30,0,10*ROW('Sanitation Data'!D79))="","",OFFSET('Sanitation Data'!$D$30,0,10*ROW('Sanitation Data'!D79)))</f>
        <v/>
      </c>
      <c r="CN85" s="187" t="str">
        <f ca="1">+IF(OFFSET('Sanitation Data'!$D$31,0,10*ROW('Sanitation Data'!D79))="","",OFFSET('Sanitation Data'!$D$31,0,10*ROW('Sanitation Data'!D79)))</f>
        <v/>
      </c>
      <c r="CO85" s="187" t="str">
        <f ca="1">+IF(OFFSET('Sanitation Data'!$D$32,0,10*ROW('Sanitation Data'!D79))="","",OFFSET('Sanitation Data'!$D$32,0,10*ROW('Sanitation Data'!D79)))</f>
        <v/>
      </c>
      <c r="CP85" s="187" t="str">
        <f ca="1">+IF(OFFSET('Sanitation Data'!$E$28,0,10*ROW('Sanitation Data'!E79))="","",OFFSET('Sanitation Data'!$E$28,0,10*ROW('Sanitation Data'!E79)))</f>
        <v/>
      </c>
      <c r="CQ85" s="187" t="str">
        <f ca="1">+IF(OFFSET('Sanitation Data'!$E$29,0,10*ROW('Sanitation Data'!E79))="","",OFFSET('Sanitation Data'!$E$29,0,10*ROW('Sanitation Data'!E79)))</f>
        <v/>
      </c>
      <c r="CR85" s="187" t="str">
        <f ca="1">+IF(OFFSET('Sanitation Data'!$E$30,0,10*ROW('Sanitation Data'!E79))="","",OFFSET('Sanitation Data'!$E$30,0,10*ROW('Sanitation Data'!E79)))</f>
        <v/>
      </c>
      <c r="CS85" s="187" t="str">
        <f ca="1">+IF(OFFSET('Sanitation Data'!$E$31,0,10*ROW('Sanitation Data'!E79))="","",OFFSET('Sanitation Data'!$E$31,0,10*ROW('Sanitation Data'!E79)))</f>
        <v/>
      </c>
      <c r="CT85" s="187" t="str">
        <f ca="1">+IF(OFFSET('Sanitation Data'!$E$32,0,10*ROW('Sanitation Data'!E79))="","",OFFSET('Sanitation Data'!$E$32,0,10*ROW('Sanitation Data'!E79)))</f>
        <v/>
      </c>
      <c r="CU85" s="187" t="str">
        <f ca="1">+IF(OFFSET('Sanitation Data'!$F$28,0,10*ROW('Sanitation Data'!F79))="","",OFFSET('Sanitation Data'!$F$28,0,10*ROW('Sanitation Data'!F79)))</f>
        <v/>
      </c>
      <c r="CV85" s="187" t="str">
        <f ca="1">+IF(OFFSET('Sanitation Data'!$F$29,0,10*ROW('Sanitation Data'!F79))="","",OFFSET('Sanitation Data'!$F$29,0,10*ROW('Sanitation Data'!F79)))</f>
        <v/>
      </c>
      <c r="CW85" s="187" t="str">
        <f ca="1">+IF(OFFSET('Sanitation Data'!$F$30,0,10*ROW('Sanitation Data'!F79))="","",OFFSET('Sanitation Data'!$F$30,0,10*ROW('Sanitation Data'!F79)))</f>
        <v/>
      </c>
      <c r="CX85" s="187" t="str">
        <f ca="1">+IF(OFFSET('Sanitation Data'!$F$31,0,10*ROW('Sanitation Data'!F79))="","",OFFSET('Sanitation Data'!$F$31,0,10*ROW('Sanitation Data'!F79)))</f>
        <v/>
      </c>
      <c r="CY85" s="187" t="str">
        <f ca="1">+IF(OFFSET('Sanitation Data'!$F$32,0,10*ROW('Sanitation Data'!F79))="","",OFFSET('Sanitation Data'!$F$32,0,10*ROW('Sanitation Data'!F79)))</f>
        <v/>
      </c>
      <c r="CZ85" s="187" t="str">
        <f ca="1">+IF(OFFSET('Sanitation Data'!$G$28,0,10*ROW('Sanitation Data'!G79))="","",OFFSET('Sanitation Data'!$G$28,0,10*ROW('Sanitation Data'!G79)))</f>
        <v/>
      </c>
      <c r="DA85" s="187" t="str">
        <f ca="1">+IF(OFFSET('Sanitation Data'!$G$29,0,10*ROW('Sanitation Data'!G79))="","",OFFSET('Sanitation Data'!$G$29,0,10*ROW('Sanitation Data'!G79)))</f>
        <v/>
      </c>
      <c r="DB85" s="187" t="str">
        <f ca="1">+IF(OFFSET('Sanitation Data'!$G$30,0,10*ROW('Sanitation Data'!G79))="","",OFFSET('Sanitation Data'!$G$30,0,10*ROW('Sanitation Data'!G79)))</f>
        <v/>
      </c>
      <c r="DC85" s="187" t="str">
        <f ca="1">+IF(OFFSET('Sanitation Data'!$G$31,0,10*ROW('Sanitation Data'!G79))="","",OFFSET('Sanitation Data'!$G$31,0,10*ROW('Sanitation Data'!G79)))</f>
        <v/>
      </c>
      <c r="DD85" s="187" t="str">
        <f ca="1">+IF(OFFSET('Sanitation Data'!$G$32,0,10*ROW('Sanitation Data'!G79))="","",OFFSET('Sanitation Data'!$G$32,0,10*ROW('Sanitation Data'!G79)))</f>
        <v/>
      </c>
      <c r="DE85" s="187" t="str">
        <f ca="1">+IF(OFFSET('Sanitation Data'!$H$28,0,10*ROW('Sanitation Data'!H79))="","",OFFSET('Sanitation Data'!$H$28,0,10*ROW('Sanitation Data'!H79)))</f>
        <v/>
      </c>
      <c r="DF85" s="187" t="str">
        <f ca="1">+IF(OFFSET('Sanitation Data'!$H$29,0,10*ROW('Sanitation Data'!H79))="","",OFFSET('Sanitation Data'!$H$29,0,10*ROW('Sanitation Data'!H79)))</f>
        <v/>
      </c>
      <c r="DG85" s="187" t="str">
        <f ca="1">+IF(OFFSET('Sanitation Data'!$H$30,0,10*ROW('Sanitation Data'!H79))="","",OFFSET('Sanitation Data'!$H$30,0,10*ROW('Sanitation Data'!H79)))</f>
        <v/>
      </c>
      <c r="DH85" s="187" t="str">
        <f ca="1">+IF(OFFSET('Sanitation Data'!$H$31,0,10*ROW('Sanitation Data'!H79))="","",OFFSET('Sanitation Data'!$H$31,0,10*ROW('Sanitation Data'!H79)))</f>
        <v/>
      </c>
      <c r="DI85" s="187" t="str">
        <f ca="1">+IF(OFFSET('Sanitation Data'!$H$32,0,10*ROW('Sanitation Data'!H79))="","",OFFSET('Sanitation Data'!$H$32,0,10*ROW('Sanitation Data'!H79)))</f>
        <v/>
      </c>
      <c r="DJ85" s="187" t="str">
        <f ca="1">+IF(OFFSET('Sanitation Data'!$I$28,0,10*ROW('Sanitation Data'!I79))="","",OFFSET('Sanitation Data'!$I$28,0,10*ROW('Sanitation Data'!I79)))</f>
        <v/>
      </c>
      <c r="DK85" s="187" t="str">
        <f ca="1">+IF(OFFSET('Sanitation Data'!$I$29,0,10*ROW('Sanitation Data'!I79))="","",OFFSET('Sanitation Data'!$I$29,0,10*ROW('Sanitation Data'!I79)))</f>
        <v/>
      </c>
      <c r="DL85" s="187" t="str">
        <f ca="1">+IF(OFFSET('Sanitation Data'!$I$30,0,10*ROW('Sanitation Data'!I79))="","",OFFSET('Sanitation Data'!$I$30,0,10*ROW('Sanitation Data'!I79)))</f>
        <v/>
      </c>
      <c r="DM85" s="187" t="str">
        <f ca="1">+IF(OFFSET('Sanitation Data'!$I$31,0,10*ROW('Sanitation Data'!I79))="","",OFFSET('Sanitation Data'!$I$31,0,10*ROW('Sanitation Data'!I79)))</f>
        <v/>
      </c>
      <c r="DN85" s="187" t="str">
        <f ca="1">+IF(OFFSET('Sanitation Data'!$I$32,0,10*ROW('Sanitation Data'!I79))="","",OFFSET('Sanitation Data'!$I$32,0,10*ROW('Sanitation Data'!I79)))</f>
        <v/>
      </c>
      <c r="DO85" s="187" t="str">
        <f ca="1">+IF(OFFSET('Hygiene Data'!$D$11,0,10*ROW('Hygiene Data'!D79))="","",OFFSET('Hygiene Data'!$D$11,0,10*ROW('Hygiene Data'!D79)))</f>
        <v/>
      </c>
      <c r="DP85" s="187" t="str">
        <f ca="1">+IF(OFFSET('Hygiene Data'!$D$12,0,10*ROW('Hygiene Data'!D79))="","",OFFSET('Hygiene Data'!$D$12,0,10*ROW('Hygiene Data'!D79)))</f>
        <v/>
      </c>
      <c r="DQ85" s="187" t="str">
        <f ca="1">+IF(OFFSET('Hygiene Data'!$D$13,0,10*ROW('Hygiene Data'!D79))="","",OFFSET('Hygiene Data'!$D$13,0,10*ROW('Hygiene Data'!D79)))</f>
        <v/>
      </c>
      <c r="DR85" s="187" t="str">
        <f ca="1">+IF(OFFSET('Hygiene Data'!$E$11,0,10*ROW('Hygiene Data'!E79))="","",OFFSET('Hygiene Data'!$E$11,0,10*ROW('Hygiene Data'!E79)))</f>
        <v/>
      </c>
      <c r="DS85" s="187" t="str">
        <f ca="1">+IF(OFFSET('Hygiene Data'!$E$12,0,10*ROW('Hygiene Data'!E79))="","",OFFSET('Hygiene Data'!$E$12,0,10*ROW('Hygiene Data'!E79)))</f>
        <v/>
      </c>
      <c r="DT85" s="187" t="str">
        <f ca="1">+IF(OFFSET('Hygiene Data'!$E$13,0,10*ROW('Hygiene Data'!E79))="","",OFFSET('Hygiene Data'!$E$13,0,10*ROW('Hygiene Data'!E79)))</f>
        <v/>
      </c>
      <c r="DU85" s="187" t="str">
        <f ca="1">+IF(OFFSET('Hygiene Data'!$F$11,0,10*ROW('Hygiene Data'!F79))="","",OFFSET('Hygiene Data'!$F$11,0,10*ROW('Hygiene Data'!F79)))</f>
        <v/>
      </c>
      <c r="DV85" s="187" t="str">
        <f ca="1">+IF(OFFSET('Hygiene Data'!$F$12,0,10*ROW('Hygiene Data'!F79))="","",OFFSET('Hygiene Data'!$F$12,0,10*ROW('Hygiene Data'!F79)))</f>
        <v/>
      </c>
      <c r="DW85" s="187" t="str">
        <f ca="1">+IF(OFFSET('Hygiene Data'!$F$13,0,10*ROW('Hygiene Data'!F79))="","",OFFSET('Hygiene Data'!$F$13,0,10*ROW('Hygiene Data'!F79)))</f>
        <v/>
      </c>
      <c r="DX85" s="187" t="str">
        <f ca="1">+IF(OFFSET('Hygiene Data'!$G$11,0,10*ROW('Hygiene Data'!G79))="","",OFFSET('Hygiene Data'!$G$11,0,10*ROW('Hygiene Data'!G79)))</f>
        <v/>
      </c>
      <c r="DY85" s="187" t="str">
        <f ca="1">+IF(OFFSET('Hygiene Data'!$G$12,0,10*ROW('Hygiene Data'!G79))="","",OFFSET('Hygiene Data'!$G$12,0,10*ROW('Hygiene Data'!G79)))</f>
        <v/>
      </c>
      <c r="DZ85" s="187" t="str">
        <f ca="1">+IF(OFFSET('Hygiene Data'!$G$13,0,10*ROW('Hygiene Data'!G79))="","",OFFSET('Hygiene Data'!$G$13,0,10*ROW('Hygiene Data'!G79)))</f>
        <v/>
      </c>
      <c r="EA85" s="187" t="str">
        <f ca="1">+IF(OFFSET('Hygiene Data'!$H$11,0,10*ROW('Hygiene Data'!H79))="","",OFFSET('Hygiene Data'!$H$11,0,10*ROW('Hygiene Data'!H79)))</f>
        <v/>
      </c>
      <c r="EB85" s="187" t="str">
        <f ca="1">+IF(OFFSET('Hygiene Data'!$H$12,0,10*ROW('Hygiene Data'!H79))="","",OFFSET('Hygiene Data'!$H$12,0,10*ROW('Hygiene Data'!H79)))</f>
        <v/>
      </c>
      <c r="EC85" s="187" t="str">
        <f ca="1">+IF(OFFSET('Hygiene Data'!$H$13,0,10*ROW('Hygiene Data'!H79))="","",OFFSET('Hygiene Data'!$H$13,0,10*ROW('Hygiene Data'!H79)))</f>
        <v/>
      </c>
      <c r="ED85" s="187" t="str">
        <f ca="1">+IF(OFFSET('Hygiene Data'!$I$11,0,10*ROW('Hygiene Data'!I79))="","",OFFSET('Hygiene Data'!$I$11,0,10*ROW('Hygiene Data'!I79)))</f>
        <v/>
      </c>
      <c r="EE85" s="187" t="str">
        <f ca="1">+IF(OFFSET('Hygiene Data'!$I$12,0,10*ROW('Hygiene Data'!I79))="","",OFFSET('Hygiene Data'!$I$12,0,10*ROW('Hygiene Data'!I79)))</f>
        <v/>
      </c>
      <c r="EF85" s="187" t="str">
        <f ca="1">+IF(OFFSET('Hygiene Data'!$I$13,0,10*ROW('Hygiene Data'!I79))="","",OFFSET('Hygiene Data'!$I$13,0,10*ROW('Hygiene Data'!I79)))</f>
        <v/>
      </c>
    </row>
    <row r="86" spans="1:136" x14ac:dyDescent="0.2">
      <c r="A86" s="270" t="str">
        <f ca="1">+IF(OFFSET('Water Data'!$B$2,0,10*ROW('Water Data'!E80))="","",OFFSET('Water Data'!$B$2,0,10*ROW('Water Data'!E80)))</f>
        <v/>
      </c>
      <c r="B86" s="270" t="str">
        <f ca="1">IF(OFFSET('Water Data'!$C$2,0,10*ROW('Water Data'!F80))="","",IF(OFFSET('Water Data'!$C$2,0,10*ROW('Water Data'!F80))="Census",Key!$I$111,IF(OFFSET('Water Data'!$C$2,0,10*ROW('Water Data'!F80))="Survey with microdata",Key!$I$113,IF(OFFSET('Water Data'!$C$2,0,10*ROW('Water Data'!F80))="Survey",Key!$I$110,IF(OFFSET('Water Data'!$C$2,0,10*ROW('Water Data'!F80))="Admin",Key!$I$114,IF(OFFSET('Water Data'!$C$2,0,10*ROW('Water Data'!F80))="Other",Key!$I$112,IF(OFFSET('Water Data'!$C$2,0,10*ROW('Water Data'!F80))="EMIS",Key!$I$109)))))))</f>
        <v/>
      </c>
      <c r="C86" s="297" t="str">
        <f t="shared" ca="1" si="1"/>
        <v/>
      </c>
      <c r="D86" s="298" t="e">
        <f ca="1">+IF(AND(ISTEXT(OFFSET('Water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298" t="e">
        <f ca="1">+IF(AND(ISTEXT(OFFSET('Water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298" t="e">
        <f ca="1">+IF(AND(ISTEXT(OFFSET('Water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298" t="e">
        <f ca="1">+IF(AND(ISTEXT(OFFSET('Water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298" t="e">
        <f ca="1">+IF(AND(ISTEXT(OFFSET('Water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298" t="e">
        <f ca="1">+IF(AND(ISTEXT(OFFSET('Water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298" t="e">
        <f ca="1">+IF(AND(ISTEXT(OFFSET('Water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298" t="e">
        <f ca="1">+IF(AND(ISTEXT(OFFSET('Water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298" t="e">
        <f ca="1">+IF(AND(ISTEXT(OFFSET('Water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298" t="e">
        <f ca="1">+IF(AND(ISTEXT(OFFSET('Water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298" t="e">
        <f ca="1">+IF(AND(ISTEXT(OFFSET('Water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298" t="e">
        <f ca="1">+IF(AND(ISTEXT(OFFSET('Water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298" t="e">
        <f ca="1">+IF(AND(ISTEXT(OFFSET('Water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298" t="e">
        <f ca="1">+IF(AND(ISTEXT(OFFSET('Water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298" t="e">
        <f ca="1">+IF(AND(ISTEXT(OFFSET('Water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298" t="e">
        <f ca="1">+IF(AND(ISTEXT(OFFSET('Water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298" t="e">
        <f ca="1">+IF(AND(ISTEXT(OFFSET('Water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298" t="e">
        <f ca="1">+IF(AND(ISTEXT(OFFSET('Water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299" t="e">
        <f ca="1">+IF(AND(ISTEXT(OFFSET('Sanitation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299" t="e">
        <f ca="1">+IF(AND(ISTEXT(OFFSET('Sanitation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299" t="e">
        <f ca="1">+IF(AND(ISTEXT(OFFSET('Sanitation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299" t="e">
        <f ca="1">+IF(AND(ISTEXT(OFFSET('Sanitation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299" t="e">
        <f ca="1">+IF(AND(ISTEXT(OFFSET('Sanitation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299" t="e">
        <f ca="1">+IF(AND(ISTEXT(OFFSET('Sanitation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299" t="e">
        <f ca="1">+IF(AND(ISTEXT(OFFSET('Sanitation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299" t="e">
        <f ca="1">+IF(AND(ISTEXT(OFFSET('Sanitation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299" t="e">
        <f ca="1">+IF(AND(ISTEXT(OFFSET('Sanitation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299" t="e">
        <f ca="1">+IF(AND(ISTEXT(OFFSET('Sanitation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299" t="e">
        <f ca="1">+IF(AND(ISTEXT(OFFSET('Sanitation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299" t="e">
        <f ca="1">+IF(AND(ISTEXT(OFFSET('Sanitation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299" t="e">
        <f ca="1">+IF(AND(ISTEXT(OFFSET('Sanitation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299" t="e">
        <f ca="1">+IF(AND(ISTEXT(OFFSET('Sanitation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299" t="e">
        <f ca="1">+IF(AND(ISTEXT(OFFSET('Sanitation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299" t="e">
        <f ca="1">+IF(AND(ISTEXT(OFFSET('Sanitation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299" t="e">
        <f ca="1">+IF(AND(ISTEXT(OFFSET('Sanitation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299" t="e">
        <f ca="1">+IF(AND(ISTEXT(OFFSET('Sanitation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299" t="e">
        <f ca="1">+IF(AND(ISTEXT(OFFSET('Sanitation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299" t="e">
        <f ca="1">+IF(AND(ISTEXT(OFFSET('Sanitation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299" t="e">
        <f ca="1">+IF(AND(ISTEXT(OFFSET('Sanitation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299" t="e">
        <f ca="1">+IF(AND(ISTEXT(OFFSET('Sanitation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299" t="e">
        <f ca="1">+IF(AND(ISTEXT(OFFSET('Sanitation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299" t="e">
        <f ca="1">+IF(AND(ISTEXT(OFFSET('Sanitation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299" t="e">
        <f ca="1">+IF(AND(ISTEXT(OFFSET('Sanitation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299" t="e">
        <f ca="1">+IF(AND(ISTEXT(OFFSET('Sanitation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299" t="e">
        <f ca="1">+IF(AND(ISTEXT(OFFSET('Sanitation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299" t="e">
        <f ca="1">+IF(AND(ISTEXT(OFFSET('Sanitation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299" t="e">
        <f ca="1">+IF(AND(ISTEXT(OFFSET('Sanitation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299" t="e">
        <f ca="1">+IF(AND(ISTEXT(OFFSET('Sanitation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300" t="e">
        <f ca="1">+IF(AND(ISTEXT(OFFSET('Hygiene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368" t="e">
        <f ca="1">+IF(AND(ISTEXT(OFFSET('Hygiene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300" t="e">
        <f ca="1">+IF(AND(ISTEXT(OFFSET('Hygiene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300" t="e">
        <f ca="1">+IF(AND(ISTEXT(OFFSET('Hygiene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300" t="e">
        <f ca="1">+IF(AND(ISTEXT(OFFSET('Hygiene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300" t="e">
        <f ca="1">+IF(AND(ISTEXT(OFFSET('Hygiene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300" t="e">
        <f ca="1">+IF(AND(ISTEXT(OFFSET('Hygiene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300" t="e">
        <f ca="1">+IF(AND(ISTEXT(OFFSET('Hygiene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300" t="e">
        <f ca="1">+IF(AND(ISTEXT(OFFSET('Hygiene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300" t="e">
        <f ca="1">+IF(AND(ISTEXT(OFFSET('Hygiene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300" t="e">
        <f ca="1">+IF(AND(ISTEXT(OFFSET('Hygiene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300" t="e">
        <f ca="1">+IF(AND(ISTEXT(OFFSET('Hygiene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300" t="e">
        <f ca="1">+IF(AND(ISTEXT(OFFSET('Hygiene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300" t="e">
        <f ca="1">+IF(AND(ISTEXT(OFFSET('Hygiene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300" t="e">
        <f ca="1">+IF(AND(ISTEXT(OFFSET('Hygiene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300" t="e">
        <f ca="1">+IF(AND(ISTEXT(OFFSET('Hygiene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300" t="e">
        <f ca="1">+IF(AND(ISTEXT(OFFSET('Hygiene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300" t="e">
        <f ca="1">+IF(AND(ISTEXT(OFFSET('Hygiene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S86" s="187" t="str">
        <f ca="1">+IF(OFFSET('Water Data'!$D$27,0,10*ROW('Water Data'!D80))="","",OFFSET('Water Data'!$D$27,0,10*ROW('Water Data'!D80)))</f>
        <v/>
      </c>
      <c r="BT86" s="187" t="str">
        <f ca="1">+IF(OFFSET('Water Data'!$D$28,0,10*ROW('Water Data'!D80))="","",OFFSET('Water Data'!$D$28,0,10*ROW('Water Data'!D80)))</f>
        <v/>
      </c>
      <c r="BU86" s="187" t="str">
        <f ca="1">+IF(OFFSET('Water Data'!$D$29,0,10*ROW('Water Data'!D80))="","",OFFSET('Water Data'!$D$29,0,10*ROW('Water Data'!D80)))</f>
        <v/>
      </c>
      <c r="BV86" s="187" t="str">
        <f ca="1">+IF(OFFSET('Water Data'!$E$27,0,10*ROW('Water Data'!E80))="","",OFFSET('Water Data'!$E$27,0,10*ROW('Water Data'!E80)))</f>
        <v/>
      </c>
      <c r="BW86" s="187" t="str">
        <f ca="1">+IF(OFFSET('Water Data'!$E$28,0,10*ROW('Water Data'!E80))="","",OFFSET('Water Data'!$E$28,0,10*ROW('Water Data'!E80)))</f>
        <v/>
      </c>
      <c r="BX86" s="187" t="str">
        <f ca="1">+IF(OFFSET('Water Data'!$E$29,0,10*ROW('Water Data'!E80))="","",OFFSET('Water Data'!$E$29,0,10*ROW('Water Data'!E80)))</f>
        <v/>
      </c>
      <c r="BY86" s="187" t="str">
        <f ca="1">+IF(OFFSET('Water Data'!$F$27,0,10*ROW('Water Data'!F80))="","",OFFSET('Water Data'!$F$27,0,10*ROW('Water Data'!F80)))</f>
        <v/>
      </c>
      <c r="BZ86" s="187" t="str">
        <f ca="1">+IF(OFFSET('Water Data'!$F$28,0,10*ROW('Water Data'!F80))="","",OFFSET('Water Data'!$F$28,0,10*ROW('Water Data'!F80)))</f>
        <v/>
      </c>
      <c r="CA86" s="187" t="str">
        <f ca="1">+IF(OFFSET('Water Data'!$F$29,0,10*ROW('Water Data'!F80))="","",OFFSET('Water Data'!$F$29,0,10*ROW('Water Data'!F80)))</f>
        <v/>
      </c>
      <c r="CB86" s="187" t="str">
        <f ca="1">+IF(OFFSET('Water Data'!$G$27,0,10*ROW('Water Data'!G80))="","",OFFSET('Water Data'!$G$27,0,10*ROW('Water Data'!G80)))</f>
        <v/>
      </c>
      <c r="CC86" s="187" t="str">
        <f ca="1">+IF(OFFSET('Water Data'!$G$28,0,10*ROW('Water Data'!G80))="","",OFFSET('Water Data'!$G$28,0,10*ROW('Water Data'!G80)))</f>
        <v/>
      </c>
      <c r="CD86" s="187" t="str">
        <f ca="1">+IF(OFFSET('Water Data'!$G$29,0,10*ROW('Water Data'!G80))="","",OFFSET('Water Data'!$G$29,0,10*ROW('Water Data'!G80)))</f>
        <v/>
      </c>
      <c r="CE86" s="187" t="str">
        <f ca="1">+IF(OFFSET('Water Data'!$H$27,0,10*ROW('Water Data'!H80))="","",OFFSET('Water Data'!$H$27,0,10*ROW('Water Data'!H80)))</f>
        <v/>
      </c>
      <c r="CF86" s="187" t="str">
        <f ca="1">+IF(OFFSET('Water Data'!$H$28,0,10*ROW('Water Data'!H80))="","",OFFSET('Water Data'!$H$28,0,10*ROW('Water Data'!H80)))</f>
        <v/>
      </c>
      <c r="CG86" s="187" t="str">
        <f ca="1">+IF(OFFSET('Water Data'!$H$29,0,10*ROW('Water Data'!H80))="","",OFFSET('Water Data'!$H$29,0,10*ROW('Water Data'!H80)))</f>
        <v/>
      </c>
      <c r="CH86" s="187" t="str">
        <f ca="1">+IF(OFFSET('Water Data'!$I$27,0,10*ROW('Water Data'!I80))="","",OFFSET('Water Data'!$I$27,0,10*ROW('Water Data'!I80)))</f>
        <v/>
      </c>
      <c r="CI86" s="187" t="str">
        <f ca="1">+IF(OFFSET('Water Data'!$I$28,0,10*ROW('Water Data'!I80))="","",OFFSET('Water Data'!$I$28,0,10*ROW('Water Data'!I80)))</f>
        <v/>
      </c>
      <c r="CJ86" s="187" t="str">
        <f ca="1">+IF(OFFSET('Water Data'!$I$29,0,10*ROW('Water Data'!I80))="","",OFFSET('Water Data'!$I$29,0,10*ROW('Water Data'!I80)))</f>
        <v/>
      </c>
      <c r="CK86" s="187" t="str">
        <f ca="1">+IF(OFFSET('Sanitation Data'!$D$28,0,10*ROW('Sanitation Data'!D80))="","",OFFSET('Sanitation Data'!$D$28,0,10*ROW('Sanitation Data'!D80)))</f>
        <v/>
      </c>
      <c r="CL86" s="187" t="str">
        <f ca="1">+IF(OFFSET('Sanitation Data'!$D$29,0,10*ROW('Sanitation Data'!D80))="","",OFFSET('Sanitation Data'!$D$29,0,10*ROW('Sanitation Data'!D80)))</f>
        <v/>
      </c>
      <c r="CM86" s="187" t="str">
        <f ca="1">+IF(OFFSET('Sanitation Data'!$D$30,0,10*ROW('Sanitation Data'!D80))="","",OFFSET('Sanitation Data'!$D$30,0,10*ROW('Sanitation Data'!D80)))</f>
        <v/>
      </c>
      <c r="CN86" s="187" t="str">
        <f ca="1">+IF(OFFSET('Sanitation Data'!$D$31,0,10*ROW('Sanitation Data'!D80))="","",OFFSET('Sanitation Data'!$D$31,0,10*ROW('Sanitation Data'!D80)))</f>
        <v/>
      </c>
      <c r="CO86" s="187" t="str">
        <f ca="1">+IF(OFFSET('Sanitation Data'!$D$32,0,10*ROW('Sanitation Data'!D80))="","",OFFSET('Sanitation Data'!$D$32,0,10*ROW('Sanitation Data'!D80)))</f>
        <v/>
      </c>
      <c r="CP86" s="187" t="str">
        <f ca="1">+IF(OFFSET('Sanitation Data'!$E$28,0,10*ROW('Sanitation Data'!E80))="","",OFFSET('Sanitation Data'!$E$28,0,10*ROW('Sanitation Data'!E80)))</f>
        <v/>
      </c>
      <c r="CQ86" s="187" t="str">
        <f ca="1">+IF(OFFSET('Sanitation Data'!$E$29,0,10*ROW('Sanitation Data'!E80))="","",OFFSET('Sanitation Data'!$E$29,0,10*ROW('Sanitation Data'!E80)))</f>
        <v/>
      </c>
      <c r="CR86" s="187" t="str">
        <f ca="1">+IF(OFFSET('Sanitation Data'!$E$30,0,10*ROW('Sanitation Data'!E80))="","",OFFSET('Sanitation Data'!$E$30,0,10*ROW('Sanitation Data'!E80)))</f>
        <v/>
      </c>
      <c r="CS86" s="187" t="str">
        <f ca="1">+IF(OFFSET('Sanitation Data'!$E$31,0,10*ROW('Sanitation Data'!E80))="","",OFFSET('Sanitation Data'!$E$31,0,10*ROW('Sanitation Data'!E80)))</f>
        <v/>
      </c>
      <c r="CT86" s="187" t="str">
        <f ca="1">+IF(OFFSET('Sanitation Data'!$E$32,0,10*ROW('Sanitation Data'!E80))="","",OFFSET('Sanitation Data'!$E$32,0,10*ROW('Sanitation Data'!E80)))</f>
        <v/>
      </c>
      <c r="CU86" s="187" t="str">
        <f ca="1">+IF(OFFSET('Sanitation Data'!$F$28,0,10*ROW('Sanitation Data'!F80))="","",OFFSET('Sanitation Data'!$F$28,0,10*ROW('Sanitation Data'!F80)))</f>
        <v/>
      </c>
      <c r="CV86" s="187" t="str">
        <f ca="1">+IF(OFFSET('Sanitation Data'!$F$29,0,10*ROW('Sanitation Data'!F80))="","",OFFSET('Sanitation Data'!$F$29,0,10*ROW('Sanitation Data'!F80)))</f>
        <v/>
      </c>
      <c r="CW86" s="187" t="str">
        <f ca="1">+IF(OFFSET('Sanitation Data'!$F$30,0,10*ROW('Sanitation Data'!F80))="","",OFFSET('Sanitation Data'!$F$30,0,10*ROW('Sanitation Data'!F80)))</f>
        <v/>
      </c>
      <c r="CX86" s="187" t="str">
        <f ca="1">+IF(OFFSET('Sanitation Data'!$F$31,0,10*ROW('Sanitation Data'!F80))="","",OFFSET('Sanitation Data'!$F$31,0,10*ROW('Sanitation Data'!F80)))</f>
        <v/>
      </c>
      <c r="CY86" s="187" t="str">
        <f ca="1">+IF(OFFSET('Sanitation Data'!$F$32,0,10*ROW('Sanitation Data'!F80))="","",OFFSET('Sanitation Data'!$F$32,0,10*ROW('Sanitation Data'!F80)))</f>
        <v/>
      </c>
      <c r="CZ86" s="187" t="str">
        <f ca="1">+IF(OFFSET('Sanitation Data'!$G$28,0,10*ROW('Sanitation Data'!G80))="","",OFFSET('Sanitation Data'!$G$28,0,10*ROW('Sanitation Data'!G80)))</f>
        <v/>
      </c>
      <c r="DA86" s="187" t="str">
        <f ca="1">+IF(OFFSET('Sanitation Data'!$G$29,0,10*ROW('Sanitation Data'!G80))="","",OFFSET('Sanitation Data'!$G$29,0,10*ROW('Sanitation Data'!G80)))</f>
        <v/>
      </c>
      <c r="DB86" s="187" t="str">
        <f ca="1">+IF(OFFSET('Sanitation Data'!$G$30,0,10*ROW('Sanitation Data'!G80))="","",OFFSET('Sanitation Data'!$G$30,0,10*ROW('Sanitation Data'!G80)))</f>
        <v/>
      </c>
      <c r="DC86" s="187" t="str">
        <f ca="1">+IF(OFFSET('Sanitation Data'!$G$31,0,10*ROW('Sanitation Data'!G80))="","",OFFSET('Sanitation Data'!$G$31,0,10*ROW('Sanitation Data'!G80)))</f>
        <v/>
      </c>
      <c r="DD86" s="187" t="str">
        <f ca="1">+IF(OFFSET('Sanitation Data'!$G$32,0,10*ROW('Sanitation Data'!G80))="","",OFFSET('Sanitation Data'!$G$32,0,10*ROW('Sanitation Data'!G80)))</f>
        <v/>
      </c>
      <c r="DE86" s="187" t="str">
        <f ca="1">+IF(OFFSET('Sanitation Data'!$H$28,0,10*ROW('Sanitation Data'!H80))="","",OFFSET('Sanitation Data'!$H$28,0,10*ROW('Sanitation Data'!H80)))</f>
        <v/>
      </c>
      <c r="DF86" s="187" t="str">
        <f ca="1">+IF(OFFSET('Sanitation Data'!$H$29,0,10*ROW('Sanitation Data'!H80))="","",OFFSET('Sanitation Data'!$H$29,0,10*ROW('Sanitation Data'!H80)))</f>
        <v/>
      </c>
      <c r="DG86" s="187" t="str">
        <f ca="1">+IF(OFFSET('Sanitation Data'!$H$30,0,10*ROW('Sanitation Data'!H80))="","",OFFSET('Sanitation Data'!$H$30,0,10*ROW('Sanitation Data'!H80)))</f>
        <v/>
      </c>
      <c r="DH86" s="187" t="str">
        <f ca="1">+IF(OFFSET('Sanitation Data'!$H$31,0,10*ROW('Sanitation Data'!H80))="","",OFFSET('Sanitation Data'!$H$31,0,10*ROW('Sanitation Data'!H80)))</f>
        <v/>
      </c>
      <c r="DI86" s="187" t="str">
        <f ca="1">+IF(OFFSET('Sanitation Data'!$H$32,0,10*ROW('Sanitation Data'!H80))="","",OFFSET('Sanitation Data'!$H$32,0,10*ROW('Sanitation Data'!H80)))</f>
        <v/>
      </c>
      <c r="DJ86" s="187" t="str">
        <f ca="1">+IF(OFFSET('Sanitation Data'!$I$28,0,10*ROW('Sanitation Data'!I80))="","",OFFSET('Sanitation Data'!$I$28,0,10*ROW('Sanitation Data'!I80)))</f>
        <v/>
      </c>
      <c r="DK86" s="187" t="str">
        <f ca="1">+IF(OFFSET('Sanitation Data'!$I$29,0,10*ROW('Sanitation Data'!I80))="","",OFFSET('Sanitation Data'!$I$29,0,10*ROW('Sanitation Data'!I80)))</f>
        <v/>
      </c>
      <c r="DL86" s="187" t="str">
        <f ca="1">+IF(OFFSET('Sanitation Data'!$I$30,0,10*ROW('Sanitation Data'!I80))="","",OFFSET('Sanitation Data'!$I$30,0,10*ROW('Sanitation Data'!I80)))</f>
        <v/>
      </c>
      <c r="DM86" s="187" t="str">
        <f ca="1">+IF(OFFSET('Sanitation Data'!$I$31,0,10*ROW('Sanitation Data'!I80))="","",OFFSET('Sanitation Data'!$I$31,0,10*ROW('Sanitation Data'!I80)))</f>
        <v/>
      </c>
      <c r="DN86" s="187" t="str">
        <f ca="1">+IF(OFFSET('Sanitation Data'!$I$32,0,10*ROW('Sanitation Data'!I80))="","",OFFSET('Sanitation Data'!$I$32,0,10*ROW('Sanitation Data'!I80)))</f>
        <v/>
      </c>
      <c r="DO86" s="187" t="str">
        <f ca="1">+IF(OFFSET('Hygiene Data'!$D$11,0,10*ROW('Hygiene Data'!D80))="","",OFFSET('Hygiene Data'!$D$11,0,10*ROW('Hygiene Data'!D80)))</f>
        <v/>
      </c>
      <c r="DP86" s="187" t="str">
        <f ca="1">+IF(OFFSET('Hygiene Data'!$D$12,0,10*ROW('Hygiene Data'!D80))="","",OFFSET('Hygiene Data'!$D$12,0,10*ROW('Hygiene Data'!D80)))</f>
        <v/>
      </c>
      <c r="DQ86" s="187" t="str">
        <f ca="1">+IF(OFFSET('Hygiene Data'!$D$13,0,10*ROW('Hygiene Data'!D80))="","",OFFSET('Hygiene Data'!$D$13,0,10*ROW('Hygiene Data'!D80)))</f>
        <v/>
      </c>
      <c r="DR86" s="187" t="str">
        <f ca="1">+IF(OFFSET('Hygiene Data'!$E$11,0,10*ROW('Hygiene Data'!E80))="","",OFFSET('Hygiene Data'!$E$11,0,10*ROW('Hygiene Data'!E80)))</f>
        <v/>
      </c>
      <c r="DS86" s="187" t="str">
        <f ca="1">+IF(OFFSET('Hygiene Data'!$E$12,0,10*ROW('Hygiene Data'!E80))="","",OFFSET('Hygiene Data'!$E$12,0,10*ROW('Hygiene Data'!E80)))</f>
        <v/>
      </c>
      <c r="DT86" s="187" t="str">
        <f ca="1">+IF(OFFSET('Hygiene Data'!$E$13,0,10*ROW('Hygiene Data'!E80))="","",OFFSET('Hygiene Data'!$E$13,0,10*ROW('Hygiene Data'!E80)))</f>
        <v/>
      </c>
      <c r="DU86" s="187" t="str">
        <f ca="1">+IF(OFFSET('Hygiene Data'!$F$11,0,10*ROW('Hygiene Data'!F80))="","",OFFSET('Hygiene Data'!$F$11,0,10*ROW('Hygiene Data'!F80)))</f>
        <v/>
      </c>
      <c r="DV86" s="187" t="str">
        <f ca="1">+IF(OFFSET('Hygiene Data'!$F$12,0,10*ROW('Hygiene Data'!F80))="","",OFFSET('Hygiene Data'!$F$12,0,10*ROW('Hygiene Data'!F80)))</f>
        <v/>
      </c>
      <c r="DW86" s="187" t="str">
        <f ca="1">+IF(OFFSET('Hygiene Data'!$F$13,0,10*ROW('Hygiene Data'!F80))="","",OFFSET('Hygiene Data'!$F$13,0,10*ROW('Hygiene Data'!F80)))</f>
        <v/>
      </c>
      <c r="DX86" s="187" t="str">
        <f ca="1">+IF(OFFSET('Hygiene Data'!$G$11,0,10*ROW('Hygiene Data'!G80))="","",OFFSET('Hygiene Data'!$G$11,0,10*ROW('Hygiene Data'!G80)))</f>
        <v/>
      </c>
      <c r="DY86" s="187" t="str">
        <f ca="1">+IF(OFFSET('Hygiene Data'!$G$12,0,10*ROW('Hygiene Data'!G80))="","",OFFSET('Hygiene Data'!$G$12,0,10*ROW('Hygiene Data'!G80)))</f>
        <v/>
      </c>
      <c r="DZ86" s="187" t="str">
        <f ca="1">+IF(OFFSET('Hygiene Data'!$G$13,0,10*ROW('Hygiene Data'!G80))="","",OFFSET('Hygiene Data'!$G$13,0,10*ROW('Hygiene Data'!G80)))</f>
        <v/>
      </c>
      <c r="EA86" s="187" t="str">
        <f ca="1">+IF(OFFSET('Hygiene Data'!$H$11,0,10*ROW('Hygiene Data'!H80))="","",OFFSET('Hygiene Data'!$H$11,0,10*ROW('Hygiene Data'!H80)))</f>
        <v/>
      </c>
      <c r="EB86" s="187" t="str">
        <f ca="1">+IF(OFFSET('Hygiene Data'!$H$12,0,10*ROW('Hygiene Data'!H80))="","",OFFSET('Hygiene Data'!$H$12,0,10*ROW('Hygiene Data'!H80)))</f>
        <v/>
      </c>
      <c r="EC86" s="187" t="str">
        <f ca="1">+IF(OFFSET('Hygiene Data'!$H$13,0,10*ROW('Hygiene Data'!H80))="","",OFFSET('Hygiene Data'!$H$13,0,10*ROW('Hygiene Data'!H80)))</f>
        <v/>
      </c>
      <c r="ED86" s="187" t="str">
        <f ca="1">+IF(OFFSET('Hygiene Data'!$I$11,0,10*ROW('Hygiene Data'!I80))="","",OFFSET('Hygiene Data'!$I$11,0,10*ROW('Hygiene Data'!I80)))</f>
        <v/>
      </c>
      <c r="EE86" s="187" t="str">
        <f ca="1">+IF(OFFSET('Hygiene Data'!$I$12,0,10*ROW('Hygiene Data'!I80))="","",OFFSET('Hygiene Data'!$I$12,0,10*ROW('Hygiene Data'!I80)))</f>
        <v/>
      </c>
      <c r="EF86" s="187" t="str">
        <f ca="1">+IF(OFFSET('Hygiene Data'!$I$13,0,10*ROW('Hygiene Data'!I80))="","",OFFSET('Hygiene Data'!$I$13,0,10*ROW('Hygiene Data'!I80)))</f>
        <v/>
      </c>
    </row>
    <row r="87" spans="1:136" x14ac:dyDescent="0.2">
      <c r="A87" s="270" t="str">
        <f ca="1">+IF(OFFSET('Water Data'!$B$2,0,10*ROW('Water Data'!E81))="","",OFFSET('Water Data'!$B$2,0,10*ROW('Water Data'!E81)))</f>
        <v/>
      </c>
      <c r="B87" s="270" t="str">
        <f ca="1">IF(OFFSET('Water Data'!$C$2,0,10*ROW('Water Data'!F81))="","",IF(OFFSET('Water Data'!$C$2,0,10*ROW('Water Data'!F81))="Census",Key!$I$111,IF(OFFSET('Water Data'!$C$2,0,10*ROW('Water Data'!F81))="Survey with microdata",Key!$I$113,IF(OFFSET('Water Data'!$C$2,0,10*ROW('Water Data'!F81))="Survey",Key!$I$110,IF(OFFSET('Water Data'!$C$2,0,10*ROW('Water Data'!F81))="Admin",Key!$I$114,IF(OFFSET('Water Data'!$C$2,0,10*ROW('Water Data'!F81))="Other",Key!$I$112,IF(OFFSET('Water Data'!$C$2,0,10*ROW('Water Data'!F81))="EMIS",Key!$I$109)))))))</f>
        <v/>
      </c>
      <c r="C87" s="297" t="str">
        <f t="shared" ca="1" si="1"/>
        <v/>
      </c>
      <c r="D87" s="298" t="e">
        <f ca="1">+IF(AND(ISTEXT(OFFSET('Water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298" t="e">
        <f ca="1">+IF(AND(ISTEXT(OFFSET('Water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298" t="e">
        <f ca="1">+IF(AND(ISTEXT(OFFSET('Water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298" t="e">
        <f ca="1">+IF(AND(ISTEXT(OFFSET('Water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298" t="e">
        <f ca="1">+IF(AND(ISTEXT(OFFSET('Water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298" t="e">
        <f ca="1">+IF(AND(ISTEXT(OFFSET('Water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298" t="e">
        <f ca="1">+IF(AND(ISTEXT(OFFSET('Water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298" t="e">
        <f ca="1">+IF(AND(ISTEXT(OFFSET('Water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298" t="e">
        <f ca="1">+IF(AND(ISTEXT(OFFSET('Water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298" t="e">
        <f ca="1">+IF(AND(ISTEXT(OFFSET('Water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298" t="e">
        <f ca="1">+IF(AND(ISTEXT(OFFSET('Water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298" t="e">
        <f ca="1">+IF(AND(ISTEXT(OFFSET('Water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298" t="e">
        <f ca="1">+IF(AND(ISTEXT(OFFSET('Water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298" t="e">
        <f ca="1">+IF(AND(ISTEXT(OFFSET('Water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298" t="e">
        <f ca="1">+IF(AND(ISTEXT(OFFSET('Water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298" t="e">
        <f ca="1">+IF(AND(ISTEXT(OFFSET('Water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298" t="e">
        <f ca="1">+IF(AND(ISTEXT(OFFSET('Water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298" t="e">
        <f ca="1">+IF(AND(ISTEXT(OFFSET('Water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299" t="e">
        <f ca="1">+IF(AND(ISTEXT(OFFSET('Sanitation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299" t="e">
        <f ca="1">+IF(AND(ISTEXT(OFFSET('Sanitation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299" t="e">
        <f ca="1">+IF(AND(ISTEXT(OFFSET('Sanitation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299" t="e">
        <f ca="1">+IF(AND(ISTEXT(OFFSET('Sanitation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299" t="e">
        <f ca="1">+IF(AND(ISTEXT(OFFSET('Sanitation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299" t="e">
        <f ca="1">+IF(AND(ISTEXT(OFFSET('Sanitation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299" t="e">
        <f ca="1">+IF(AND(ISTEXT(OFFSET('Sanitation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299" t="e">
        <f ca="1">+IF(AND(ISTEXT(OFFSET('Sanitation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299" t="e">
        <f ca="1">+IF(AND(ISTEXT(OFFSET('Sanitation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299" t="e">
        <f ca="1">+IF(AND(ISTEXT(OFFSET('Sanitation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299" t="e">
        <f ca="1">+IF(AND(ISTEXT(OFFSET('Sanitation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299" t="e">
        <f ca="1">+IF(AND(ISTEXT(OFFSET('Sanitation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299" t="e">
        <f ca="1">+IF(AND(ISTEXT(OFFSET('Sanitation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299" t="e">
        <f ca="1">+IF(AND(ISTEXT(OFFSET('Sanitation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299" t="e">
        <f ca="1">+IF(AND(ISTEXT(OFFSET('Sanitation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299" t="e">
        <f ca="1">+IF(AND(ISTEXT(OFFSET('Sanitation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299" t="e">
        <f ca="1">+IF(AND(ISTEXT(OFFSET('Sanitation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299" t="e">
        <f ca="1">+IF(AND(ISTEXT(OFFSET('Sanitation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299" t="e">
        <f ca="1">+IF(AND(ISTEXT(OFFSET('Sanitation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299" t="e">
        <f ca="1">+IF(AND(ISTEXT(OFFSET('Sanitation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299" t="e">
        <f ca="1">+IF(AND(ISTEXT(OFFSET('Sanitation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299" t="e">
        <f ca="1">+IF(AND(ISTEXT(OFFSET('Sanitation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299" t="e">
        <f ca="1">+IF(AND(ISTEXT(OFFSET('Sanitation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299" t="e">
        <f ca="1">+IF(AND(ISTEXT(OFFSET('Sanitation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299" t="e">
        <f ca="1">+IF(AND(ISTEXT(OFFSET('Sanitation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299" t="e">
        <f ca="1">+IF(AND(ISTEXT(OFFSET('Sanitation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299" t="e">
        <f ca="1">+IF(AND(ISTEXT(OFFSET('Sanitation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299" t="e">
        <f ca="1">+IF(AND(ISTEXT(OFFSET('Sanitation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299" t="e">
        <f ca="1">+IF(AND(ISTEXT(OFFSET('Sanitation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299" t="e">
        <f ca="1">+IF(AND(ISTEXT(OFFSET('Sanitation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300" t="e">
        <f ca="1">+IF(AND(ISTEXT(OFFSET('Hygiene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368" t="e">
        <f ca="1">+IF(AND(ISTEXT(OFFSET('Hygiene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300" t="e">
        <f ca="1">+IF(AND(ISTEXT(OFFSET('Hygiene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300" t="e">
        <f ca="1">+IF(AND(ISTEXT(OFFSET('Hygiene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300" t="e">
        <f ca="1">+IF(AND(ISTEXT(OFFSET('Hygiene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300" t="e">
        <f ca="1">+IF(AND(ISTEXT(OFFSET('Hygiene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300" t="e">
        <f ca="1">+IF(AND(ISTEXT(OFFSET('Hygiene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300" t="e">
        <f ca="1">+IF(AND(ISTEXT(OFFSET('Hygiene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300" t="e">
        <f ca="1">+IF(AND(ISTEXT(OFFSET('Hygiene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300" t="e">
        <f ca="1">+IF(AND(ISTEXT(OFFSET('Hygiene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300" t="e">
        <f ca="1">+IF(AND(ISTEXT(OFFSET('Hygiene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300" t="e">
        <f ca="1">+IF(AND(ISTEXT(OFFSET('Hygiene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300" t="e">
        <f ca="1">+IF(AND(ISTEXT(OFFSET('Hygiene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300" t="e">
        <f ca="1">+IF(AND(ISTEXT(OFFSET('Hygiene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300" t="e">
        <f ca="1">+IF(AND(ISTEXT(OFFSET('Hygiene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300" t="e">
        <f ca="1">+IF(AND(ISTEXT(OFFSET('Hygiene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300" t="e">
        <f ca="1">+IF(AND(ISTEXT(OFFSET('Hygiene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300" t="e">
        <f ca="1">+IF(AND(ISTEXT(OFFSET('Hygiene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S87" s="187" t="str">
        <f ca="1">+IF(OFFSET('Water Data'!$D$27,0,10*ROW('Water Data'!D81))="","",OFFSET('Water Data'!$D$27,0,10*ROW('Water Data'!D81)))</f>
        <v/>
      </c>
      <c r="BT87" s="187" t="str">
        <f ca="1">+IF(OFFSET('Water Data'!$D$28,0,10*ROW('Water Data'!D81))="","",OFFSET('Water Data'!$D$28,0,10*ROW('Water Data'!D81)))</f>
        <v/>
      </c>
      <c r="BU87" s="187" t="str">
        <f ca="1">+IF(OFFSET('Water Data'!$D$29,0,10*ROW('Water Data'!D81))="","",OFFSET('Water Data'!$D$29,0,10*ROW('Water Data'!D81)))</f>
        <v/>
      </c>
      <c r="BV87" s="187" t="str">
        <f ca="1">+IF(OFFSET('Water Data'!$E$27,0,10*ROW('Water Data'!E81))="","",OFFSET('Water Data'!$E$27,0,10*ROW('Water Data'!E81)))</f>
        <v/>
      </c>
      <c r="BW87" s="187" t="str">
        <f ca="1">+IF(OFFSET('Water Data'!$E$28,0,10*ROW('Water Data'!E81))="","",OFFSET('Water Data'!$E$28,0,10*ROW('Water Data'!E81)))</f>
        <v/>
      </c>
      <c r="BX87" s="187" t="str">
        <f ca="1">+IF(OFFSET('Water Data'!$E$29,0,10*ROW('Water Data'!E81))="","",OFFSET('Water Data'!$E$29,0,10*ROW('Water Data'!E81)))</f>
        <v/>
      </c>
      <c r="BY87" s="187" t="str">
        <f ca="1">+IF(OFFSET('Water Data'!$F$27,0,10*ROW('Water Data'!F81))="","",OFFSET('Water Data'!$F$27,0,10*ROW('Water Data'!F81)))</f>
        <v/>
      </c>
      <c r="BZ87" s="187" t="str">
        <f ca="1">+IF(OFFSET('Water Data'!$F$28,0,10*ROW('Water Data'!F81))="","",OFFSET('Water Data'!$F$28,0,10*ROW('Water Data'!F81)))</f>
        <v/>
      </c>
      <c r="CA87" s="187" t="str">
        <f ca="1">+IF(OFFSET('Water Data'!$F$29,0,10*ROW('Water Data'!F81))="","",OFFSET('Water Data'!$F$29,0,10*ROW('Water Data'!F81)))</f>
        <v/>
      </c>
      <c r="CB87" s="187" t="str">
        <f ca="1">+IF(OFFSET('Water Data'!$G$27,0,10*ROW('Water Data'!G81))="","",OFFSET('Water Data'!$G$27,0,10*ROW('Water Data'!G81)))</f>
        <v/>
      </c>
      <c r="CC87" s="187" t="str">
        <f ca="1">+IF(OFFSET('Water Data'!$G$28,0,10*ROW('Water Data'!G81))="","",OFFSET('Water Data'!$G$28,0,10*ROW('Water Data'!G81)))</f>
        <v/>
      </c>
      <c r="CD87" s="187" t="str">
        <f ca="1">+IF(OFFSET('Water Data'!$G$29,0,10*ROW('Water Data'!G81))="","",OFFSET('Water Data'!$G$29,0,10*ROW('Water Data'!G81)))</f>
        <v/>
      </c>
      <c r="CE87" s="187" t="str">
        <f ca="1">+IF(OFFSET('Water Data'!$H$27,0,10*ROW('Water Data'!H81))="","",OFFSET('Water Data'!$H$27,0,10*ROW('Water Data'!H81)))</f>
        <v/>
      </c>
      <c r="CF87" s="187" t="str">
        <f ca="1">+IF(OFFSET('Water Data'!$H$28,0,10*ROW('Water Data'!H81))="","",OFFSET('Water Data'!$H$28,0,10*ROW('Water Data'!H81)))</f>
        <v/>
      </c>
      <c r="CG87" s="187" t="str">
        <f ca="1">+IF(OFFSET('Water Data'!$H$29,0,10*ROW('Water Data'!H81))="","",OFFSET('Water Data'!$H$29,0,10*ROW('Water Data'!H81)))</f>
        <v/>
      </c>
      <c r="CH87" s="187" t="str">
        <f ca="1">+IF(OFFSET('Water Data'!$I$27,0,10*ROW('Water Data'!I81))="","",OFFSET('Water Data'!$I$27,0,10*ROW('Water Data'!I81)))</f>
        <v/>
      </c>
      <c r="CI87" s="187" t="str">
        <f ca="1">+IF(OFFSET('Water Data'!$I$28,0,10*ROW('Water Data'!I81))="","",OFFSET('Water Data'!$I$28,0,10*ROW('Water Data'!I81)))</f>
        <v/>
      </c>
      <c r="CJ87" s="187" t="str">
        <f ca="1">+IF(OFFSET('Water Data'!$I$29,0,10*ROW('Water Data'!I81))="","",OFFSET('Water Data'!$I$29,0,10*ROW('Water Data'!I81)))</f>
        <v/>
      </c>
      <c r="CK87" s="187" t="str">
        <f ca="1">+IF(OFFSET('Sanitation Data'!$D$28,0,10*ROW('Sanitation Data'!D81))="","",OFFSET('Sanitation Data'!$D$28,0,10*ROW('Sanitation Data'!D81)))</f>
        <v/>
      </c>
      <c r="CL87" s="187" t="str">
        <f ca="1">+IF(OFFSET('Sanitation Data'!$D$29,0,10*ROW('Sanitation Data'!D81))="","",OFFSET('Sanitation Data'!$D$29,0,10*ROW('Sanitation Data'!D81)))</f>
        <v/>
      </c>
      <c r="CM87" s="187" t="str">
        <f ca="1">+IF(OFFSET('Sanitation Data'!$D$30,0,10*ROW('Sanitation Data'!D81))="","",OFFSET('Sanitation Data'!$D$30,0,10*ROW('Sanitation Data'!D81)))</f>
        <v/>
      </c>
      <c r="CN87" s="187" t="str">
        <f ca="1">+IF(OFFSET('Sanitation Data'!$D$31,0,10*ROW('Sanitation Data'!D81))="","",OFFSET('Sanitation Data'!$D$31,0,10*ROW('Sanitation Data'!D81)))</f>
        <v/>
      </c>
      <c r="CO87" s="187" t="str">
        <f ca="1">+IF(OFFSET('Sanitation Data'!$D$32,0,10*ROW('Sanitation Data'!D81))="","",OFFSET('Sanitation Data'!$D$32,0,10*ROW('Sanitation Data'!D81)))</f>
        <v/>
      </c>
      <c r="CP87" s="187" t="str">
        <f ca="1">+IF(OFFSET('Sanitation Data'!$E$28,0,10*ROW('Sanitation Data'!E81))="","",OFFSET('Sanitation Data'!$E$28,0,10*ROW('Sanitation Data'!E81)))</f>
        <v/>
      </c>
      <c r="CQ87" s="187" t="str">
        <f ca="1">+IF(OFFSET('Sanitation Data'!$E$29,0,10*ROW('Sanitation Data'!E81))="","",OFFSET('Sanitation Data'!$E$29,0,10*ROW('Sanitation Data'!E81)))</f>
        <v/>
      </c>
      <c r="CR87" s="187" t="str">
        <f ca="1">+IF(OFFSET('Sanitation Data'!$E$30,0,10*ROW('Sanitation Data'!E81))="","",OFFSET('Sanitation Data'!$E$30,0,10*ROW('Sanitation Data'!E81)))</f>
        <v/>
      </c>
      <c r="CS87" s="187" t="str">
        <f ca="1">+IF(OFFSET('Sanitation Data'!$E$31,0,10*ROW('Sanitation Data'!E81))="","",OFFSET('Sanitation Data'!$E$31,0,10*ROW('Sanitation Data'!E81)))</f>
        <v/>
      </c>
      <c r="CT87" s="187" t="str">
        <f ca="1">+IF(OFFSET('Sanitation Data'!$E$32,0,10*ROW('Sanitation Data'!E81))="","",OFFSET('Sanitation Data'!$E$32,0,10*ROW('Sanitation Data'!E81)))</f>
        <v/>
      </c>
      <c r="CU87" s="187" t="str">
        <f ca="1">+IF(OFFSET('Sanitation Data'!$F$28,0,10*ROW('Sanitation Data'!F81))="","",OFFSET('Sanitation Data'!$F$28,0,10*ROW('Sanitation Data'!F81)))</f>
        <v/>
      </c>
      <c r="CV87" s="187" t="str">
        <f ca="1">+IF(OFFSET('Sanitation Data'!$F$29,0,10*ROW('Sanitation Data'!F81))="","",OFFSET('Sanitation Data'!$F$29,0,10*ROW('Sanitation Data'!F81)))</f>
        <v/>
      </c>
      <c r="CW87" s="187" t="str">
        <f ca="1">+IF(OFFSET('Sanitation Data'!$F$30,0,10*ROW('Sanitation Data'!F81))="","",OFFSET('Sanitation Data'!$F$30,0,10*ROW('Sanitation Data'!F81)))</f>
        <v/>
      </c>
      <c r="CX87" s="187" t="str">
        <f ca="1">+IF(OFFSET('Sanitation Data'!$F$31,0,10*ROW('Sanitation Data'!F81))="","",OFFSET('Sanitation Data'!$F$31,0,10*ROW('Sanitation Data'!F81)))</f>
        <v/>
      </c>
      <c r="CY87" s="187" t="str">
        <f ca="1">+IF(OFFSET('Sanitation Data'!$F$32,0,10*ROW('Sanitation Data'!F81))="","",OFFSET('Sanitation Data'!$F$32,0,10*ROW('Sanitation Data'!F81)))</f>
        <v/>
      </c>
      <c r="CZ87" s="187" t="str">
        <f ca="1">+IF(OFFSET('Sanitation Data'!$G$28,0,10*ROW('Sanitation Data'!G81))="","",OFFSET('Sanitation Data'!$G$28,0,10*ROW('Sanitation Data'!G81)))</f>
        <v/>
      </c>
      <c r="DA87" s="187" t="str">
        <f ca="1">+IF(OFFSET('Sanitation Data'!$G$29,0,10*ROW('Sanitation Data'!G81))="","",OFFSET('Sanitation Data'!$G$29,0,10*ROW('Sanitation Data'!G81)))</f>
        <v/>
      </c>
      <c r="DB87" s="187" t="str">
        <f ca="1">+IF(OFFSET('Sanitation Data'!$G$30,0,10*ROW('Sanitation Data'!G81))="","",OFFSET('Sanitation Data'!$G$30,0,10*ROW('Sanitation Data'!G81)))</f>
        <v/>
      </c>
      <c r="DC87" s="187" t="str">
        <f ca="1">+IF(OFFSET('Sanitation Data'!$G$31,0,10*ROW('Sanitation Data'!G81))="","",OFFSET('Sanitation Data'!$G$31,0,10*ROW('Sanitation Data'!G81)))</f>
        <v/>
      </c>
      <c r="DD87" s="187" t="str">
        <f ca="1">+IF(OFFSET('Sanitation Data'!$G$32,0,10*ROW('Sanitation Data'!G81))="","",OFFSET('Sanitation Data'!$G$32,0,10*ROW('Sanitation Data'!G81)))</f>
        <v/>
      </c>
      <c r="DE87" s="187" t="str">
        <f ca="1">+IF(OFFSET('Sanitation Data'!$H$28,0,10*ROW('Sanitation Data'!H81))="","",OFFSET('Sanitation Data'!$H$28,0,10*ROW('Sanitation Data'!H81)))</f>
        <v/>
      </c>
      <c r="DF87" s="187" t="str">
        <f ca="1">+IF(OFFSET('Sanitation Data'!$H$29,0,10*ROW('Sanitation Data'!H81))="","",OFFSET('Sanitation Data'!$H$29,0,10*ROW('Sanitation Data'!H81)))</f>
        <v/>
      </c>
      <c r="DG87" s="187" t="str">
        <f ca="1">+IF(OFFSET('Sanitation Data'!$H$30,0,10*ROW('Sanitation Data'!H81))="","",OFFSET('Sanitation Data'!$H$30,0,10*ROW('Sanitation Data'!H81)))</f>
        <v/>
      </c>
      <c r="DH87" s="187" t="str">
        <f ca="1">+IF(OFFSET('Sanitation Data'!$H$31,0,10*ROW('Sanitation Data'!H81))="","",OFFSET('Sanitation Data'!$H$31,0,10*ROW('Sanitation Data'!H81)))</f>
        <v/>
      </c>
      <c r="DI87" s="187" t="str">
        <f ca="1">+IF(OFFSET('Sanitation Data'!$H$32,0,10*ROW('Sanitation Data'!H81))="","",OFFSET('Sanitation Data'!$H$32,0,10*ROW('Sanitation Data'!H81)))</f>
        <v/>
      </c>
      <c r="DJ87" s="187" t="str">
        <f ca="1">+IF(OFFSET('Sanitation Data'!$I$28,0,10*ROW('Sanitation Data'!I81))="","",OFFSET('Sanitation Data'!$I$28,0,10*ROW('Sanitation Data'!I81)))</f>
        <v/>
      </c>
      <c r="DK87" s="187" t="str">
        <f ca="1">+IF(OFFSET('Sanitation Data'!$I$29,0,10*ROW('Sanitation Data'!I81))="","",OFFSET('Sanitation Data'!$I$29,0,10*ROW('Sanitation Data'!I81)))</f>
        <v/>
      </c>
      <c r="DL87" s="187" t="str">
        <f ca="1">+IF(OFFSET('Sanitation Data'!$I$30,0,10*ROW('Sanitation Data'!I81))="","",OFFSET('Sanitation Data'!$I$30,0,10*ROW('Sanitation Data'!I81)))</f>
        <v/>
      </c>
      <c r="DM87" s="187" t="str">
        <f ca="1">+IF(OFFSET('Sanitation Data'!$I$31,0,10*ROW('Sanitation Data'!I81))="","",OFFSET('Sanitation Data'!$I$31,0,10*ROW('Sanitation Data'!I81)))</f>
        <v/>
      </c>
      <c r="DN87" s="187" t="str">
        <f ca="1">+IF(OFFSET('Sanitation Data'!$I$32,0,10*ROW('Sanitation Data'!I81))="","",OFFSET('Sanitation Data'!$I$32,0,10*ROW('Sanitation Data'!I81)))</f>
        <v/>
      </c>
      <c r="DO87" s="187" t="str">
        <f ca="1">+IF(OFFSET('Hygiene Data'!$D$11,0,10*ROW('Hygiene Data'!D81))="","",OFFSET('Hygiene Data'!$D$11,0,10*ROW('Hygiene Data'!D81)))</f>
        <v/>
      </c>
      <c r="DP87" s="187" t="str">
        <f ca="1">+IF(OFFSET('Hygiene Data'!$D$12,0,10*ROW('Hygiene Data'!D81))="","",OFFSET('Hygiene Data'!$D$12,0,10*ROW('Hygiene Data'!D81)))</f>
        <v/>
      </c>
      <c r="DQ87" s="187" t="str">
        <f ca="1">+IF(OFFSET('Hygiene Data'!$D$13,0,10*ROW('Hygiene Data'!D81))="","",OFFSET('Hygiene Data'!$D$13,0,10*ROW('Hygiene Data'!D81)))</f>
        <v/>
      </c>
      <c r="DR87" s="187" t="str">
        <f ca="1">+IF(OFFSET('Hygiene Data'!$E$11,0,10*ROW('Hygiene Data'!E81))="","",OFFSET('Hygiene Data'!$E$11,0,10*ROW('Hygiene Data'!E81)))</f>
        <v/>
      </c>
      <c r="DS87" s="187" t="str">
        <f ca="1">+IF(OFFSET('Hygiene Data'!$E$12,0,10*ROW('Hygiene Data'!E81))="","",OFFSET('Hygiene Data'!$E$12,0,10*ROW('Hygiene Data'!E81)))</f>
        <v/>
      </c>
      <c r="DT87" s="187" t="str">
        <f ca="1">+IF(OFFSET('Hygiene Data'!$E$13,0,10*ROW('Hygiene Data'!E81))="","",OFFSET('Hygiene Data'!$E$13,0,10*ROW('Hygiene Data'!E81)))</f>
        <v/>
      </c>
      <c r="DU87" s="187" t="str">
        <f ca="1">+IF(OFFSET('Hygiene Data'!$F$11,0,10*ROW('Hygiene Data'!F81))="","",OFFSET('Hygiene Data'!$F$11,0,10*ROW('Hygiene Data'!F81)))</f>
        <v/>
      </c>
      <c r="DV87" s="187" t="str">
        <f ca="1">+IF(OFFSET('Hygiene Data'!$F$12,0,10*ROW('Hygiene Data'!F81))="","",OFFSET('Hygiene Data'!$F$12,0,10*ROW('Hygiene Data'!F81)))</f>
        <v/>
      </c>
      <c r="DW87" s="187" t="str">
        <f ca="1">+IF(OFFSET('Hygiene Data'!$F$13,0,10*ROW('Hygiene Data'!F81))="","",OFFSET('Hygiene Data'!$F$13,0,10*ROW('Hygiene Data'!F81)))</f>
        <v/>
      </c>
      <c r="DX87" s="187" t="str">
        <f ca="1">+IF(OFFSET('Hygiene Data'!$G$11,0,10*ROW('Hygiene Data'!G81))="","",OFFSET('Hygiene Data'!$G$11,0,10*ROW('Hygiene Data'!G81)))</f>
        <v/>
      </c>
      <c r="DY87" s="187" t="str">
        <f ca="1">+IF(OFFSET('Hygiene Data'!$G$12,0,10*ROW('Hygiene Data'!G81))="","",OFFSET('Hygiene Data'!$G$12,0,10*ROW('Hygiene Data'!G81)))</f>
        <v/>
      </c>
      <c r="DZ87" s="187" t="str">
        <f ca="1">+IF(OFFSET('Hygiene Data'!$G$13,0,10*ROW('Hygiene Data'!G81))="","",OFFSET('Hygiene Data'!$G$13,0,10*ROW('Hygiene Data'!G81)))</f>
        <v/>
      </c>
      <c r="EA87" s="187" t="str">
        <f ca="1">+IF(OFFSET('Hygiene Data'!$H$11,0,10*ROW('Hygiene Data'!H81))="","",OFFSET('Hygiene Data'!$H$11,0,10*ROW('Hygiene Data'!H81)))</f>
        <v/>
      </c>
      <c r="EB87" s="187" t="str">
        <f ca="1">+IF(OFFSET('Hygiene Data'!$H$12,0,10*ROW('Hygiene Data'!H81))="","",OFFSET('Hygiene Data'!$H$12,0,10*ROW('Hygiene Data'!H81)))</f>
        <v/>
      </c>
      <c r="EC87" s="187" t="str">
        <f ca="1">+IF(OFFSET('Hygiene Data'!$H$13,0,10*ROW('Hygiene Data'!H81))="","",OFFSET('Hygiene Data'!$H$13,0,10*ROW('Hygiene Data'!H81)))</f>
        <v/>
      </c>
      <c r="ED87" s="187" t="str">
        <f ca="1">+IF(OFFSET('Hygiene Data'!$I$11,0,10*ROW('Hygiene Data'!I81))="","",OFFSET('Hygiene Data'!$I$11,0,10*ROW('Hygiene Data'!I81)))</f>
        <v/>
      </c>
      <c r="EE87" s="187" t="str">
        <f ca="1">+IF(OFFSET('Hygiene Data'!$I$12,0,10*ROW('Hygiene Data'!I81))="","",OFFSET('Hygiene Data'!$I$12,0,10*ROW('Hygiene Data'!I81)))</f>
        <v/>
      </c>
      <c r="EF87" s="187" t="str">
        <f ca="1">+IF(OFFSET('Hygiene Data'!$I$13,0,10*ROW('Hygiene Data'!I81))="","",OFFSET('Hygiene Data'!$I$13,0,10*ROW('Hygiene Data'!I81)))</f>
        <v/>
      </c>
    </row>
    <row r="88" spans="1:136" x14ac:dyDescent="0.2">
      <c r="A88" s="270" t="str">
        <f ca="1">+IF(OFFSET('Water Data'!$B$2,0,10*ROW('Water Data'!E82))="","",OFFSET('Water Data'!$B$2,0,10*ROW('Water Data'!E82)))</f>
        <v/>
      </c>
      <c r="B88" s="270" t="str">
        <f ca="1">IF(OFFSET('Water Data'!$C$2,0,10*ROW('Water Data'!F82))="","",IF(OFFSET('Water Data'!$C$2,0,10*ROW('Water Data'!F82))="Census",Key!$I$111,IF(OFFSET('Water Data'!$C$2,0,10*ROW('Water Data'!F82))="Survey with microdata",Key!$I$113,IF(OFFSET('Water Data'!$C$2,0,10*ROW('Water Data'!F82))="Survey",Key!$I$110,IF(OFFSET('Water Data'!$C$2,0,10*ROW('Water Data'!F82))="Admin",Key!$I$114,IF(OFFSET('Water Data'!$C$2,0,10*ROW('Water Data'!F82))="Other",Key!$I$112,IF(OFFSET('Water Data'!$C$2,0,10*ROW('Water Data'!F82))="EMIS",Key!$I$109)))))))</f>
        <v/>
      </c>
      <c r="C88" s="297" t="str">
        <f t="shared" ca="1" si="1"/>
        <v/>
      </c>
      <c r="D88" s="298" t="e">
        <f ca="1">+IF(AND(ISTEXT(OFFSET('Water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298" t="e">
        <f ca="1">+IF(AND(ISTEXT(OFFSET('Water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298" t="e">
        <f ca="1">+IF(AND(ISTEXT(OFFSET('Water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298" t="e">
        <f ca="1">+IF(AND(ISTEXT(OFFSET('Water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298" t="e">
        <f ca="1">+IF(AND(ISTEXT(OFFSET('Water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298" t="e">
        <f ca="1">+IF(AND(ISTEXT(OFFSET('Water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298" t="e">
        <f ca="1">+IF(AND(ISTEXT(OFFSET('Water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298" t="e">
        <f ca="1">+IF(AND(ISTEXT(OFFSET('Water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298" t="e">
        <f ca="1">+IF(AND(ISTEXT(OFFSET('Water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298" t="e">
        <f ca="1">+IF(AND(ISTEXT(OFFSET('Water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298" t="e">
        <f ca="1">+IF(AND(ISTEXT(OFFSET('Water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298" t="e">
        <f ca="1">+IF(AND(ISTEXT(OFFSET('Water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298" t="e">
        <f ca="1">+IF(AND(ISTEXT(OFFSET('Water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298" t="e">
        <f ca="1">+IF(AND(ISTEXT(OFFSET('Water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298" t="e">
        <f ca="1">+IF(AND(ISTEXT(OFFSET('Water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298" t="e">
        <f ca="1">+IF(AND(ISTEXT(OFFSET('Water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298" t="e">
        <f ca="1">+IF(AND(ISTEXT(OFFSET('Water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298" t="e">
        <f ca="1">+IF(AND(ISTEXT(OFFSET('Water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299" t="e">
        <f ca="1">+IF(AND(ISTEXT(OFFSET('Sanitation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299" t="e">
        <f ca="1">+IF(AND(ISTEXT(OFFSET('Sanitation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299" t="e">
        <f ca="1">+IF(AND(ISTEXT(OFFSET('Sanitation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299" t="e">
        <f ca="1">+IF(AND(ISTEXT(OFFSET('Sanitation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299" t="e">
        <f ca="1">+IF(AND(ISTEXT(OFFSET('Sanitation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299" t="e">
        <f ca="1">+IF(AND(ISTEXT(OFFSET('Sanitation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299" t="e">
        <f ca="1">+IF(AND(ISTEXT(OFFSET('Sanitation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299" t="e">
        <f ca="1">+IF(AND(ISTEXT(OFFSET('Sanitation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299" t="e">
        <f ca="1">+IF(AND(ISTEXT(OFFSET('Sanitation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299" t="e">
        <f ca="1">+IF(AND(ISTEXT(OFFSET('Sanitation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299" t="e">
        <f ca="1">+IF(AND(ISTEXT(OFFSET('Sanitation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299" t="e">
        <f ca="1">+IF(AND(ISTEXT(OFFSET('Sanitation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299" t="e">
        <f ca="1">+IF(AND(ISTEXT(OFFSET('Sanitation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299" t="e">
        <f ca="1">+IF(AND(ISTEXT(OFFSET('Sanitation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299" t="e">
        <f ca="1">+IF(AND(ISTEXT(OFFSET('Sanitation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299" t="e">
        <f ca="1">+IF(AND(ISTEXT(OFFSET('Sanitation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299" t="e">
        <f ca="1">+IF(AND(ISTEXT(OFFSET('Sanitation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299" t="e">
        <f ca="1">+IF(AND(ISTEXT(OFFSET('Sanitation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299" t="e">
        <f ca="1">+IF(AND(ISTEXT(OFFSET('Sanitation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299" t="e">
        <f ca="1">+IF(AND(ISTEXT(OFFSET('Sanitation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299" t="e">
        <f ca="1">+IF(AND(ISTEXT(OFFSET('Sanitation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299" t="e">
        <f ca="1">+IF(AND(ISTEXT(OFFSET('Sanitation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299" t="e">
        <f ca="1">+IF(AND(ISTEXT(OFFSET('Sanitation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299" t="e">
        <f ca="1">+IF(AND(ISTEXT(OFFSET('Sanitation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299" t="e">
        <f ca="1">+IF(AND(ISTEXT(OFFSET('Sanitation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299" t="e">
        <f ca="1">+IF(AND(ISTEXT(OFFSET('Sanitation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299" t="e">
        <f ca="1">+IF(AND(ISTEXT(OFFSET('Sanitation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299" t="e">
        <f ca="1">+IF(AND(ISTEXT(OFFSET('Sanitation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299" t="e">
        <f ca="1">+IF(AND(ISTEXT(OFFSET('Sanitation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299" t="e">
        <f ca="1">+IF(AND(ISTEXT(OFFSET('Sanitation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300" t="e">
        <f ca="1">+IF(AND(ISTEXT(OFFSET('Hygiene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368" t="e">
        <f ca="1">+IF(AND(ISTEXT(OFFSET('Hygiene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300" t="e">
        <f ca="1">+IF(AND(ISTEXT(OFFSET('Hygiene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300" t="e">
        <f ca="1">+IF(AND(ISTEXT(OFFSET('Hygiene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300" t="e">
        <f ca="1">+IF(AND(ISTEXT(OFFSET('Hygiene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300" t="e">
        <f ca="1">+IF(AND(ISTEXT(OFFSET('Hygiene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300" t="e">
        <f ca="1">+IF(AND(ISTEXT(OFFSET('Hygiene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300" t="e">
        <f ca="1">+IF(AND(ISTEXT(OFFSET('Hygiene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300" t="e">
        <f ca="1">+IF(AND(ISTEXT(OFFSET('Hygiene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300" t="e">
        <f ca="1">+IF(AND(ISTEXT(OFFSET('Hygiene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300" t="e">
        <f ca="1">+IF(AND(ISTEXT(OFFSET('Hygiene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300" t="e">
        <f ca="1">+IF(AND(ISTEXT(OFFSET('Hygiene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300" t="e">
        <f ca="1">+IF(AND(ISTEXT(OFFSET('Hygiene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300" t="e">
        <f ca="1">+IF(AND(ISTEXT(OFFSET('Hygiene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300" t="e">
        <f ca="1">+IF(AND(ISTEXT(OFFSET('Hygiene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300" t="e">
        <f ca="1">+IF(AND(ISTEXT(OFFSET('Hygiene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300" t="e">
        <f ca="1">+IF(AND(ISTEXT(OFFSET('Hygiene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300" t="e">
        <f ca="1">+IF(AND(ISTEXT(OFFSET('Hygiene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S88" s="187" t="str">
        <f ca="1">+IF(OFFSET('Water Data'!$D$27,0,10*ROW('Water Data'!D82))="","",OFFSET('Water Data'!$D$27,0,10*ROW('Water Data'!D82)))</f>
        <v/>
      </c>
      <c r="BT88" s="187" t="str">
        <f ca="1">+IF(OFFSET('Water Data'!$D$28,0,10*ROW('Water Data'!D82))="","",OFFSET('Water Data'!$D$28,0,10*ROW('Water Data'!D82)))</f>
        <v/>
      </c>
      <c r="BU88" s="187" t="str">
        <f ca="1">+IF(OFFSET('Water Data'!$D$29,0,10*ROW('Water Data'!D82))="","",OFFSET('Water Data'!$D$29,0,10*ROW('Water Data'!D82)))</f>
        <v/>
      </c>
      <c r="BV88" s="187" t="str">
        <f ca="1">+IF(OFFSET('Water Data'!$E$27,0,10*ROW('Water Data'!E82))="","",OFFSET('Water Data'!$E$27,0,10*ROW('Water Data'!E82)))</f>
        <v/>
      </c>
      <c r="BW88" s="187" t="str">
        <f ca="1">+IF(OFFSET('Water Data'!$E$28,0,10*ROW('Water Data'!E82))="","",OFFSET('Water Data'!$E$28,0,10*ROW('Water Data'!E82)))</f>
        <v/>
      </c>
      <c r="BX88" s="187" t="str">
        <f ca="1">+IF(OFFSET('Water Data'!$E$29,0,10*ROW('Water Data'!E82))="","",OFFSET('Water Data'!$E$29,0,10*ROW('Water Data'!E82)))</f>
        <v/>
      </c>
      <c r="BY88" s="187" t="str">
        <f ca="1">+IF(OFFSET('Water Data'!$F$27,0,10*ROW('Water Data'!F82))="","",OFFSET('Water Data'!$F$27,0,10*ROW('Water Data'!F82)))</f>
        <v/>
      </c>
      <c r="BZ88" s="187" t="str">
        <f ca="1">+IF(OFFSET('Water Data'!$F$28,0,10*ROW('Water Data'!F82))="","",OFFSET('Water Data'!$F$28,0,10*ROW('Water Data'!F82)))</f>
        <v/>
      </c>
      <c r="CA88" s="187" t="str">
        <f ca="1">+IF(OFFSET('Water Data'!$F$29,0,10*ROW('Water Data'!F82))="","",OFFSET('Water Data'!$F$29,0,10*ROW('Water Data'!F82)))</f>
        <v/>
      </c>
      <c r="CB88" s="187" t="str">
        <f ca="1">+IF(OFFSET('Water Data'!$G$27,0,10*ROW('Water Data'!G82))="","",OFFSET('Water Data'!$G$27,0,10*ROW('Water Data'!G82)))</f>
        <v/>
      </c>
      <c r="CC88" s="187" t="str">
        <f ca="1">+IF(OFFSET('Water Data'!$G$28,0,10*ROW('Water Data'!G82))="","",OFFSET('Water Data'!$G$28,0,10*ROW('Water Data'!G82)))</f>
        <v/>
      </c>
      <c r="CD88" s="187" t="str">
        <f ca="1">+IF(OFFSET('Water Data'!$G$29,0,10*ROW('Water Data'!G82))="","",OFFSET('Water Data'!$G$29,0,10*ROW('Water Data'!G82)))</f>
        <v/>
      </c>
      <c r="CE88" s="187" t="str">
        <f ca="1">+IF(OFFSET('Water Data'!$H$27,0,10*ROW('Water Data'!H82))="","",OFFSET('Water Data'!$H$27,0,10*ROW('Water Data'!H82)))</f>
        <v/>
      </c>
      <c r="CF88" s="187" t="str">
        <f ca="1">+IF(OFFSET('Water Data'!$H$28,0,10*ROW('Water Data'!H82))="","",OFFSET('Water Data'!$H$28,0,10*ROW('Water Data'!H82)))</f>
        <v/>
      </c>
      <c r="CG88" s="187" t="str">
        <f ca="1">+IF(OFFSET('Water Data'!$H$29,0,10*ROW('Water Data'!H82))="","",OFFSET('Water Data'!$H$29,0,10*ROW('Water Data'!H82)))</f>
        <v/>
      </c>
      <c r="CH88" s="187" t="str">
        <f ca="1">+IF(OFFSET('Water Data'!$I$27,0,10*ROW('Water Data'!I82))="","",OFFSET('Water Data'!$I$27,0,10*ROW('Water Data'!I82)))</f>
        <v/>
      </c>
      <c r="CI88" s="187" t="str">
        <f ca="1">+IF(OFFSET('Water Data'!$I$28,0,10*ROW('Water Data'!I82))="","",OFFSET('Water Data'!$I$28,0,10*ROW('Water Data'!I82)))</f>
        <v/>
      </c>
      <c r="CJ88" s="187" t="str">
        <f ca="1">+IF(OFFSET('Water Data'!$I$29,0,10*ROW('Water Data'!I82))="","",OFFSET('Water Data'!$I$29,0,10*ROW('Water Data'!I82)))</f>
        <v/>
      </c>
      <c r="CK88" s="187" t="str">
        <f ca="1">+IF(OFFSET('Sanitation Data'!$D$28,0,10*ROW('Sanitation Data'!D82))="","",OFFSET('Sanitation Data'!$D$28,0,10*ROW('Sanitation Data'!D82)))</f>
        <v/>
      </c>
      <c r="CL88" s="187" t="str">
        <f ca="1">+IF(OFFSET('Sanitation Data'!$D$29,0,10*ROW('Sanitation Data'!D82))="","",OFFSET('Sanitation Data'!$D$29,0,10*ROW('Sanitation Data'!D82)))</f>
        <v/>
      </c>
      <c r="CM88" s="187" t="str">
        <f ca="1">+IF(OFFSET('Sanitation Data'!$D$30,0,10*ROW('Sanitation Data'!D82))="","",OFFSET('Sanitation Data'!$D$30,0,10*ROW('Sanitation Data'!D82)))</f>
        <v/>
      </c>
      <c r="CN88" s="187" t="str">
        <f ca="1">+IF(OFFSET('Sanitation Data'!$D$31,0,10*ROW('Sanitation Data'!D82))="","",OFFSET('Sanitation Data'!$D$31,0,10*ROW('Sanitation Data'!D82)))</f>
        <v/>
      </c>
      <c r="CO88" s="187" t="str">
        <f ca="1">+IF(OFFSET('Sanitation Data'!$D$32,0,10*ROW('Sanitation Data'!D82))="","",OFFSET('Sanitation Data'!$D$32,0,10*ROW('Sanitation Data'!D82)))</f>
        <v/>
      </c>
      <c r="CP88" s="187" t="str">
        <f ca="1">+IF(OFFSET('Sanitation Data'!$E$28,0,10*ROW('Sanitation Data'!E82))="","",OFFSET('Sanitation Data'!$E$28,0,10*ROW('Sanitation Data'!E82)))</f>
        <v/>
      </c>
      <c r="CQ88" s="187" t="str">
        <f ca="1">+IF(OFFSET('Sanitation Data'!$E$29,0,10*ROW('Sanitation Data'!E82))="","",OFFSET('Sanitation Data'!$E$29,0,10*ROW('Sanitation Data'!E82)))</f>
        <v/>
      </c>
      <c r="CR88" s="187" t="str">
        <f ca="1">+IF(OFFSET('Sanitation Data'!$E$30,0,10*ROW('Sanitation Data'!E82))="","",OFFSET('Sanitation Data'!$E$30,0,10*ROW('Sanitation Data'!E82)))</f>
        <v/>
      </c>
      <c r="CS88" s="187" t="str">
        <f ca="1">+IF(OFFSET('Sanitation Data'!$E$31,0,10*ROW('Sanitation Data'!E82))="","",OFFSET('Sanitation Data'!$E$31,0,10*ROW('Sanitation Data'!E82)))</f>
        <v/>
      </c>
      <c r="CT88" s="187" t="str">
        <f ca="1">+IF(OFFSET('Sanitation Data'!$E$32,0,10*ROW('Sanitation Data'!E82))="","",OFFSET('Sanitation Data'!$E$32,0,10*ROW('Sanitation Data'!E82)))</f>
        <v/>
      </c>
      <c r="CU88" s="187" t="str">
        <f ca="1">+IF(OFFSET('Sanitation Data'!$F$28,0,10*ROW('Sanitation Data'!F82))="","",OFFSET('Sanitation Data'!$F$28,0,10*ROW('Sanitation Data'!F82)))</f>
        <v/>
      </c>
      <c r="CV88" s="187" t="str">
        <f ca="1">+IF(OFFSET('Sanitation Data'!$F$29,0,10*ROW('Sanitation Data'!F82))="","",OFFSET('Sanitation Data'!$F$29,0,10*ROW('Sanitation Data'!F82)))</f>
        <v/>
      </c>
      <c r="CW88" s="187" t="str">
        <f ca="1">+IF(OFFSET('Sanitation Data'!$F$30,0,10*ROW('Sanitation Data'!F82))="","",OFFSET('Sanitation Data'!$F$30,0,10*ROW('Sanitation Data'!F82)))</f>
        <v/>
      </c>
      <c r="CX88" s="187" t="str">
        <f ca="1">+IF(OFFSET('Sanitation Data'!$F$31,0,10*ROW('Sanitation Data'!F82))="","",OFFSET('Sanitation Data'!$F$31,0,10*ROW('Sanitation Data'!F82)))</f>
        <v/>
      </c>
      <c r="CY88" s="187" t="str">
        <f ca="1">+IF(OFFSET('Sanitation Data'!$F$32,0,10*ROW('Sanitation Data'!F82))="","",OFFSET('Sanitation Data'!$F$32,0,10*ROW('Sanitation Data'!F82)))</f>
        <v/>
      </c>
      <c r="CZ88" s="187" t="str">
        <f ca="1">+IF(OFFSET('Sanitation Data'!$G$28,0,10*ROW('Sanitation Data'!G82))="","",OFFSET('Sanitation Data'!$G$28,0,10*ROW('Sanitation Data'!G82)))</f>
        <v/>
      </c>
      <c r="DA88" s="187" t="str">
        <f ca="1">+IF(OFFSET('Sanitation Data'!$G$29,0,10*ROW('Sanitation Data'!G82))="","",OFFSET('Sanitation Data'!$G$29,0,10*ROW('Sanitation Data'!G82)))</f>
        <v/>
      </c>
      <c r="DB88" s="187" t="str">
        <f ca="1">+IF(OFFSET('Sanitation Data'!$G$30,0,10*ROW('Sanitation Data'!G82))="","",OFFSET('Sanitation Data'!$G$30,0,10*ROW('Sanitation Data'!G82)))</f>
        <v/>
      </c>
      <c r="DC88" s="187" t="str">
        <f ca="1">+IF(OFFSET('Sanitation Data'!$G$31,0,10*ROW('Sanitation Data'!G82))="","",OFFSET('Sanitation Data'!$G$31,0,10*ROW('Sanitation Data'!G82)))</f>
        <v/>
      </c>
      <c r="DD88" s="187" t="str">
        <f ca="1">+IF(OFFSET('Sanitation Data'!$G$32,0,10*ROW('Sanitation Data'!G82))="","",OFFSET('Sanitation Data'!$G$32,0,10*ROW('Sanitation Data'!G82)))</f>
        <v/>
      </c>
      <c r="DE88" s="187" t="str">
        <f ca="1">+IF(OFFSET('Sanitation Data'!$H$28,0,10*ROW('Sanitation Data'!H82))="","",OFFSET('Sanitation Data'!$H$28,0,10*ROW('Sanitation Data'!H82)))</f>
        <v/>
      </c>
      <c r="DF88" s="187" t="str">
        <f ca="1">+IF(OFFSET('Sanitation Data'!$H$29,0,10*ROW('Sanitation Data'!H82))="","",OFFSET('Sanitation Data'!$H$29,0,10*ROW('Sanitation Data'!H82)))</f>
        <v/>
      </c>
      <c r="DG88" s="187" t="str">
        <f ca="1">+IF(OFFSET('Sanitation Data'!$H$30,0,10*ROW('Sanitation Data'!H82))="","",OFFSET('Sanitation Data'!$H$30,0,10*ROW('Sanitation Data'!H82)))</f>
        <v/>
      </c>
      <c r="DH88" s="187" t="str">
        <f ca="1">+IF(OFFSET('Sanitation Data'!$H$31,0,10*ROW('Sanitation Data'!H82))="","",OFFSET('Sanitation Data'!$H$31,0,10*ROW('Sanitation Data'!H82)))</f>
        <v/>
      </c>
      <c r="DI88" s="187" t="str">
        <f ca="1">+IF(OFFSET('Sanitation Data'!$H$32,0,10*ROW('Sanitation Data'!H82))="","",OFFSET('Sanitation Data'!$H$32,0,10*ROW('Sanitation Data'!H82)))</f>
        <v/>
      </c>
      <c r="DJ88" s="187" t="str">
        <f ca="1">+IF(OFFSET('Sanitation Data'!$I$28,0,10*ROW('Sanitation Data'!I82))="","",OFFSET('Sanitation Data'!$I$28,0,10*ROW('Sanitation Data'!I82)))</f>
        <v/>
      </c>
      <c r="DK88" s="187" t="str">
        <f ca="1">+IF(OFFSET('Sanitation Data'!$I$29,0,10*ROW('Sanitation Data'!I82))="","",OFFSET('Sanitation Data'!$I$29,0,10*ROW('Sanitation Data'!I82)))</f>
        <v/>
      </c>
      <c r="DL88" s="187" t="str">
        <f ca="1">+IF(OFFSET('Sanitation Data'!$I$30,0,10*ROW('Sanitation Data'!I82))="","",OFFSET('Sanitation Data'!$I$30,0,10*ROW('Sanitation Data'!I82)))</f>
        <v/>
      </c>
      <c r="DM88" s="187" t="str">
        <f ca="1">+IF(OFFSET('Sanitation Data'!$I$31,0,10*ROW('Sanitation Data'!I82))="","",OFFSET('Sanitation Data'!$I$31,0,10*ROW('Sanitation Data'!I82)))</f>
        <v/>
      </c>
      <c r="DN88" s="187" t="str">
        <f ca="1">+IF(OFFSET('Sanitation Data'!$I$32,0,10*ROW('Sanitation Data'!I82))="","",OFFSET('Sanitation Data'!$I$32,0,10*ROW('Sanitation Data'!I82)))</f>
        <v/>
      </c>
      <c r="DO88" s="187" t="str">
        <f ca="1">+IF(OFFSET('Hygiene Data'!$D$11,0,10*ROW('Hygiene Data'!D82))="","",OFFSET('Hygiene Data'!$D$11,0,10*ROW('Hygiene Data'!D82)))</f>
        <v/>
      </c>
      <c r="DP88" s="187" t="str">
        <f ca="1">+IF(OFFSET('Hygiene Data'!$D$12,0,10*ROW('Hygiene Data'!D82))="","",OFFSET('Hygiene Data'!$D$12,0,10*ROW('Hygiene Data'!D82)))</f>
        <v/>
      </c>
      <c r="DQ88" s="187" t="str">
        <f ca="1">+IF(OFFSET('Hygiene Data'!$D$13,0,10*ROW('Hygiene Data'!D82))="","",OFFSET('Hygiene Data'!$D$13,0,10*ROW('Hygiene Data'!D82)))</f>
        <v/>
      </c>
      <c r="DR88" s="187" t="str">
        <f ca="1">+IF(OFFSET('Hygiene Data'!$E$11,0,10*ROW('Hygiene Data'!E82))="","",OFFSET('Hygiene Data'!$E$11,0,10*ROW('Hygiene Data'!E82)))</f>
        <v/>
      </c>
      <c r="DS88" s="187" t="str">
        <f ca="1">+IF(OFFSET('Hygiene Data'!$E$12,0,10*ROW('Hygiene Data'!E82))="","",OFFSET('Hygiene Data'!$E$12,0,10*ROW('Hygiene Data'!E82)))</f>
        <v/>
      </c>
      <c r="DT88" s="187" t="str">
        <f ca="1">+IF(OFFSET('Hygiene Data'!$E$13,0,10*ROW('Hygiene Data'!E82))="","",OFFSET('Hygiene Data'!$E$13,0,10*ROW('Hygiene Data'!E82)))</f>
        <v/>
      </c>
      <c r="DU88" s="187" t="str">
        <f ca="1">+IF(OFFSET('Hygiene Data'!$F$11,0,10*ROW('Hygiene Data'!F82))="","",OFFSET('Hygiene Data'!$F$11,0,10*ROW('Hygiene Data'!F82)))</f>
        <v/>
      </c>
      <c r="DV88" s="187" t="str">
        <f ca="1">+IF(OFFSET('Hygiene Data'!$F$12,0,10*ROW('Hygiene Data'!F82))="","",OFFSET('Hygiene Data'!$F$12,0,10*ROW('Hygiene Data'!F82)))</f>
        <v/>
      </c>
      <c r="DW88" s="187" t="str">
        <f ca="1">+IF(OFFSET('Hygiene Data'!$F$13,0,10*ROW('Hygiene Data'!F82))="","",OFFSET('Hygiene Data'!$F$13,0,10*ROW('Hygiene Data'!F82)))</f>
        <v/>
      </c>
      <c r="DX88" s="187" t="str">
        <f ca="1">+IF(OFFSET('Hygiene Data'!$G$11,0,10*ROW('Hygiene Data'!G82))="","",OFFSET('Hygiene Data'!$G$11,0,10*ROW('Hygiene Data'!G82)))</f>
        <v/>
      </c>
      <c r="DY88" s="187" t="str">
        <f ca="1">+IF(OFFSET('Hygiene Data'!$G$12,0,10*ROW('Hygiene Data'!G82))="","",OFFSET('Hygiene Data'!$G$12,0,10*ROW('Hygiene Data'!G82)))</f>
        <v/>
      </c>
      <c r="DZ88" s="187" t="str">
        <f ca="1">+IF(OFFSET('Hygiene Data'!$G$13,0,10*ROW('Hygiene Data'!G82))="","",OFFSET('Hygiene Data'!$G$13,0,10*ROW('Hygiene Data'!G82)))</f>
        <v/>
      </c>
      <c r="EA88" s="187" t="str">
        <f ca="1">+IF(OFFSET('Hygiene Data'!$H$11,0,10*ROW('Hygiene Data'!H82))="","",OFFSET('Hygiene Data'!$H$11,0,10*ROW('Hygiene Data'!H82)))</f>
        <v/>
      </c>
      <c r="EB88" s="187" t="str">
        <f ca="1">+IF(OFFSET('Hygiene Data'!$H$12,0,10*ROW('Hygiene Data'!H82))="","",OFFSET('Hygiene Data'!$H$12,0,10*ROW('Hygiene Data'!H82)))</f>
        <v/>
      </c>
      <c r="EC88" s="187" t="str">
        <f ca="1">+IF(OFFSET('Hygiene Data'!$H$13,0,10*ROW('Hygiene Data'!H82))="","",OFFSET('Hygiene Data'!$H$13,0,10*ROW('Hygiene Data'!H82)))</f>
        <v/>
      </c>
      <c r="ED88" s="187" t="str">
        <f ca="1">+IF(OFFSET('Hygiene Data'!$I$11,0,10*ROW('Hygiene Data'!I82))="","",OFFSET('Hygiene Data'!$I$11,0,10*ROW('Hygiene Data'!I82)))</f>
        <v/>
      </c>
      <c r="EE88" s="187" t="str">
        <f ca="1">+IF(OFFSET('Hygiene Data'!$I$12,0,10*ROW('Hygiene Data'!I82))="","",OFFSET('Hygiene Data'!$I$12,0,10*ROW('Hygiene Data'!I82)))</f>
        <v/>
      </c>
      <c r="EF88" s="187" t="str">
        <f ca="1">+IF(OFFSET('Hygiene Data'!$I$13,0,10*ROW('Hygiene Data'!I82))="","",OFFSET('Hygiene Data'!$I$13,0,10*ROW('Hygiene Data'!I82)))</f>
        <v/>
      </c>
    </row>
    <row r="89" spans="1:136" x14ac:dyDescent="0.2">
      <c r="A89" s="270" t="str">
        <f ca="1">+IF(OFFSET('Water Data'!$B$2,0,10*ROW('Water Data'!E83))="","",OFFSET('Water Data'!$B$2,0,10*ROW('Water Data'!E83)))</f>
        <v/>
      </c>
      <c r="B89" s="270" t="str">
        <f ca="1">IF(OFFSET('Water Data'!$C$2,0,10*ROW('Water Data'!F83))="","",IF(OFFSET('Water Data'!$C$2,0,10*ROW('Water Data'!F83))="Census",Key!$I$111,IF(OFFSET('Water Data'!$C$2,0,10*ROW('Water Data'!F83))="Survey with microdata",Key!$I$113,IF(OFFSET('Water Data'!$C$2,0,10*ROW('Water Data'!F83))="Survey",Key!$I$110,IF(OFFSET('Water Data'!$C$2,0,10*ROW('Water Data'!F83))="Admin",Key!$I$114,IF(OFFSET('Water Data'!$C$2,0,10*ROW('Water Data'!F83))="Other",Key!$I$112,IF(OFFSET('Water Data'!$C$2,0,10*ROW('Water Data'!F83))="EMIS",Key!$I$109)))))))</f>
        <v/>
      </c>
      <c r="C89" s="297" t="str">
        <f t="shared" ca="1" si="1"/>
        <v/>
      </c>
      <c r="D89" s="298" t="e">
        <f ca="1">+IF(AND(ISTEXT(OFFSET('Water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298" t="e">
        <f ca="1">+IF(AND(ISTEXT(OFFSET('Water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298" t="e">
        <f ca="1">+IF(AND(ISTEXT(OFFSET('Water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298" t="e">
        <f ca="1">+IF(AND(ISTEXT(OFFSET('Water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298" t="e">
        <f ca="1">+IF(AND(ISTEXT(OFFSET('Water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298" t="e">
        <f ca="1">+IF(AND(ISTEXT(OFFSET('Water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298" t="e">
        <f ca="1">+IF(AND(ISTEXT(OFFSET('Water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298" t="e">
        <f ca="1">+IF(AND(ISTEXT(OFFSET('Water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298" t="e">
        <f ca="1">+IF(AND(ISTEXT(OFFSET('Water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298" t="e">
        <f ca="1">+IF(AND(ISTEXT(OFFSET('Water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298" t="e">
        <f ca="1">+IF(AND(ISTEXT(OFFSET('Water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298" t="e">
        <f ca="1">+IF(AND(ISTEXT(OFFSET('Water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298" t="e">
        <f ca="1">+IF(AND(ISTEXT(OFFSET('Water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298" t="e">
        <f ca="1">+IF(AND(ISTEXT(OFFSET('Water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298" t="e">
        <f ca="1">+IF(AND(ISTEXT(OFFSET('Water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298" t="e">
        <f ca="1">+IF(AND(ISTEXT(OFFSET('Water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298" t="e">
        <f ca="1">+IF(AND(ISTEXT(OFFSET('Water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298" t="e">
        <f ca="1">+IF(AND(ISTEXT(OFFSET('Water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299" t="e">
        <f ca="1">+IF(AND(ISTEXT(OFFSET('Sanitation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299" t="e">
        <f ca="1">+IF(AND(ISTEXT(OFFSET('Sanitation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299" t="e">
        <f ca="1">+IF(AND(ISTEXT(OFFSET('Sanitation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299" t="e">
        <f ca="1">+IF(AND(ISTEXT(OFFSET('Sanitation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299" t="e">
        <f ca="1">+IF(AND(ISTEXT(OFFSET('Sanitation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299" t="e">
        <f ca="1">+IF(AND(ISTEXT(OFFSET('Sanitation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299" t="e">
        <f ca="1">+IF(AND(ISTEXT(OFFSET('Sanitation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299" t="e">
        <f ca="1">+IF(AND(ISTEXT(OFFSET('Sanitation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299" t="e">
        <f ca="1">+IF(AND(ISTEXT(OFFSET('Sanitation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299" t="e">
        <f ca="1">+IF(AND(ISTEXT(OFFSET('Sanitation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299" t="e">
        <f ca="1">+IF(AND(ISTEXT(OFFSET('Sanitation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299" t="e">
        <f ca="1">+IF(AND(ISTEXT(OFFSET('Sanitation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299" t="e">
        <f ca="1">+IF(AND(ISTEXT(OFFSET('Sanitation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299" t="e">
        <f ca="1">+IF(AND(ISTEXT(OFFSET('Sanitation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299" t="e">
        <f ca="1">+IF(AND(ISTEXT(OFFSET('Sanitation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299" t="e">
        <f ca="1">+IF(AND(ISTEXT(OFFSET('Sanitation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299" t="e">
        <f ca="1">+IF(AND(ISTEXT(OFFSET('Sanitation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299" t="e">
        <f ca="1">+IF(AND(ISTEXT(OFFSET('Sanitation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299" t="e">
        <f ca="1">+IF(AND(ISTEXT(OFFSET('Sanitation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299" t="e">
        <f ca="1">+IF(AND(ISTEXT(OFFSET('Sanitation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299" t="e">
        <f ca="1">+IF(AND(ISTEXT(OFFSET('Sanitation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299" t="e">
        <f ca="1">+IF(AND(ISTEXT(OFFSET('Sanitation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299" t="e">
        <f ca="1">+IF(AND(ISTEXT(OFFSET('Sanitation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299" t="e">
        <f ca="1">+IF(AND(ISTEXT(OFFSET('Sanitation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299" t="e">
        <f ca="1">+IF(AND(ISTEXT(OFFSET('Sanitation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299" t="e">
        <f ca="1">+IF(AND(ISTEXT(OFFSET('Sanitation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299" t="e">
        <f ca="1">+IF(AND(ISTEXT(OFFSET('Sanitation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299" t="e">
        <f ca="1">+IF(AND(ISTEXT(OFFSET('Sanitation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299" t="e">
        <f ca="1">+IF(AND(ISTEXT(OFFSET('Sanitation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299" t="e">
        <f ca="1">+IF(AND(ISTEXT(OFFSET('Sanitation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300" t="e">
        <f ca="1">+IF(AND(ISTEXT(OFFSET('Hygiene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368" t="e">
        <f ca="1">+IF(AND(ISTEXT(OFFSET('Hygiene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300" t="e">
        <f ca="1">+IF(AND(ISTEXT(OFFSET('Hygiene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300" t="e">
        <f ca="1">+IF(AND(ISTEXT(OFFSET('Hygiene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300" t="e">
        <f ca="1">+IF(AND(ISTEXT(OFFSET('Hygiene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300" t="e">
        <f ca="1">+IF(AND(ISTEXT(OFFSET('Hygiene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300" t="e">
        <f ca="1">+IF(AND(ISTEXT(OFFSET('Hygiene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300" t="e">
        <f ca="1">+IF(AND(ISTEXT(OFFSET('Hygiene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300" t="e">
        <f ca="1">+IF(AND(ISTEXT(OFFSET('Hygiene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300" t="e">
        <f ca="1">+IF(AND(ISTEXT(OFFSET('Hygiene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300" t="e">
        <f ca="1">+IF(AND(ISTEXT(OFFSET('Hygiene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300" t="e">
        <f ca="1">+IF(AND(ISTEXT(OFFSET('Hygiene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300" t="e">
        <f ca="1">+IF(AND(ISTEXT(OFFSET('Hygiene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300" t="e">
        <f ca="1">+IF(AND(ISTEXT(OFFSET('Hygiene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300" t="e">
        <f ca="1">+IF(AND(ISTEXT(OFFSET('Hygiene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300" t="e">
        <f ca="1">+IF(AND(ISTEXT(OFFSET('Hygiene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300" t="e">
        <f ca="1">+IF(AND(ISTEXT(OFFSET('Hygiene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300" t="e">
        <f ca="1">+IF(AND(ISTEXT(OFFSET('Hygiene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S89" s="187" t="str">
        <f ca="1">+IF(OFFSET('Water Data'!$D$27,0,10*ROW('Water Data'!D83))="","",OFFSET('Water Data'!$D$27,0,10*ROW('Water Data'!D83)))</f>
        <v/>
      </c>
      <c r="BT89" s="187" t="str">
        <f ca="1">+IF(OFFSET('Water Data'!$D$28,0,10*ROW('Water Data'!D83))="","",OFFSET('Water Data'!$D$28,0,10*ROW('Water Data'!D83)))</f>
        <v/>
      </c>
      <c r="BU89" s="187" t="str">
        <f ca="1">+IF(OFFSET('Water Data'!$D$29,0,10*ROW('Water Data'!D83))="","",OFFSET('Water Data'!$D$29,0,10*ROW('Water Data'!D83)))</f>
        <v/>
      </c>
      <c r="BV89" s="187" t="str">
        <f ca="1">+IF(OFFSET('Water Data'!$E$27,0,10*ROW('Water Data'!E83))="","",OFFSET('Water Data'!$E$27,0,10*ROW('Water Data'!E83)))</f>
        <v/>
      </c>
      <c r="BW89" s="187" t="str">
        <f ca="1">+IF(OFFSET('Water Data'!$E$28,0,10*ROW('Water Data'!E83))="","",OFFSET('Water Data'!$E$28,0,10*ROW('Water Data'!E83)))</f>
        <v/>
      </c>
      <c r="BX89" s="187" t="str">
        <f ca="1">+IF(OFFSET('Water Data'!$E$29,0,10*ROW('Water Data'!E83))="","",OFFSET('Water Data'!$E$29,0,10*ROW('Water Data'!E83)))</f>
        <v/>
      </c>
      <c r="BY89" s="187" t="str">
        <f ca="1">+IF(OFFSET('Water Data'!$F$27,0,10*ROW('Water Data'!F83))="","",OFFSET('Water Data'!$F$27,0,10*ROW('Water Data'!F83)))</f>
        <v/>
      </c>
      <c r="BZ89" s="187" t="str">
        <f ca="1">+IF(OFFSET('Water Data'!$F$28,0,10*ROW('Water Data'!F83))="","",OFFSET('Water Data'!$F$28,0,10*ROW('Water Data'!F83)))</f>
        <v/>
      </c>
      <c r="CA89" s="187" t="str">
        <f ca="1">+IF(OFFSET('Water Data'!$F$29,0,10*ROW('Water Data'!F83))="","",OFFSET('Water Data'!$F$29,0,10*ROW('Water Data'!F83)))</f>
        <v/>
      </c>
      <c r="CB89" s="187" t="str">
        <f ca="1">+IF(OFFSET('Water Data'!$G$27,0,10*ROW('Water Data'!G83))="","",OFFSET('Water Data'!$G$27,0,10*ROW('Water Data'!G83)))</f>
        <v/>
      </c>
      <c r="CC89" s="187" t="str">
        <f ca="1">+IF(OFFSET('Water Data'!$G$28,0,10*ROW('Water Data'!G83))="","",OFFSET('Water Data'!$G$28,0,10*ROW('Water Data'!G83)))</f>
        <v/>
      </c>
      <c r="CD89" s="187" t="str">
        <f ca="1">+IF(OFFSET('Water Data'!$G$29,0,10*ROW('Water Data'!G83))="","",OFFSET('Water Data'!$G$29,0,10*ROW('Water Data'!G83)))</f>
        <v/>
      </c>
      <c r="CE89" s="187" t="str">
        <f ca="1">+IF(OFFSET('Water Data'!$H$27,0,10*ROW('Water Data'!H83))="","",OFFSET('Water Data'!$H$27,0,10*ROW('Water Data'!H83)))</f>
        <v/>
      </c>
      <c r="CF89" s="187" t="str">
        <f ca="1">+IF(OFFSET('Water Data'!$H$28,0,10*ROW('Water Data'!H83))="","",OFFSET('Water Data'!$H$28,0,10*ROW('Water Data'!H83)))</f>
        <v/>
      </c>
      <c r="CG89" s="187" t="str">
        <f ca="1">+IF(OFFSET('Water Data'!$H$29,0,10*ROW('Water Data'!H83))="","",OFFSET('Water Data'!$H$29,0,10*ROW('Water Data'!H83)))</f>
        <v/>
      </c>
      <c r="CH89" s="187" t="str">
        <f ca="1">+IF(OFFSET('Water Data'!$I$27,0,10*ROW('Water Data'!I83))="","",OFFSET('Water Data'!$I$27,0,10*ROW('Water Data'!I83)))</f>
        <v/>
      </c>
      <c r="CI89" s="187" t="str">
        <f ca="1">+IF(OFFSET('Water Data'!$I$28,0,10*ROW('Water Data'!I83))="","",OFFSET('Water Data'!$I$28,0,10*ROW('Water Data'!I83)))</f>
        <v/>
      </c>
      <c r="CJ89" s="187" t="str">
        <f ca="1">+IF(OFFSET('Water Data'!$I$29,0,10*ROW('Water Data'!I83))="","",OFFSET('Water Data'!$I$29,0,10*ROW('Water Data'!I83)))</f>
        <v/>
      </c>
      <c r="CK89" s="187" t="str">
        <f ca="1">+IF(OFFSET('Sanitation Data'!$D$28,0,10*ROW('Sanitation Data'!D83))="","",OFFSET('Sanitation Data'!$D$28,0,10*ROW('Sanitation Data'!D83)))</f>
        <v/>
      </c>
      <c r="CL89" s="187" t="str">
        <f ca="1">+IF(OFFSET('Sanitation Data'!$D$29,0,10*ROW('Sanitation Data'!D83))="","",OFFSET('Sanitation Data'!$D$29,0,10*ROW('Sanitation Data'!D83)))</f>
        <v/>
      </c>
      <c r="CM89" s="187" t="str">
        <f ca="1">+IF(OFFSET('Sanitation Data'!$D$30,0,10*ROW('Sanitation Data'!D83))="","",OFFSET('Sanitation Data'!$D$30,0,10*ROW('Sanitation Data'!D83)))</f>
        <v/>
      </c>
      <c r="CN89" s="187" t="str">
        <f ca="1">+IF(OFFSET('Sanitation Data'!$D$31,0,10*ROW('Sanitation Data'!D83))="","",OFFSET('Sanitation Data'!$D$31,0,10*ROW('Sanitation Data'!D83)))</f>
        <v/>
      </c>
      <c r="CO89" s="187" t="str">
        <f ca="1">+IF(OFFSET('Sanitation Data'!$D$32,0,10*ROW('Sanitation Data'!D83))="","",OFFSET('Sanitation Data'!$D$32,0,10*ROW('Sanitation Data'!D83)))</f>
        <v/>
      </c>
      <c r="CP89" s="187" t="str">
        <f ca="1">+IF(OFFSET('Sanitation Data'!$E$28,0,10*ROW('Sanitation Data'!E83))="","",OFFSET('Sanitation Data'!$E$28,0,10*ROW('Sanitation Data'!E83)))</f>
        <v/>
      </c>
      <c r="CQ89" s="187" t="str">
        <f ca="1">+IF(OFFSET('Sanitation Data'!$E$29,0,10*ROW('Sanitation Data'!E83))="","",OFFSET('Sanitation Data'!$E$29,0,10*ROW('Sanitation Data'!E83)))</f>
        <v/>
      </c>
      <c r="CR89" s="187" t="str">
        <f ca="1">+IF(OFFSET('Sanitation Data'!$E$30,0,10*ROW('Sanitation Data'!E83))="","",OFFSET('Sanitation Data'!$E$30,0,10*ROW('Sanitation Data'!E83)))</f>
        <v/>
      </c>
      <c r="CS89" s="187" t="str">
        <f ca="1">+IF(OFFSET('Sanitation Data'!$E$31,0,10*ROW('Sanitation Data'!E83))="","",OFFSET('Sanitation Data'!$E$31,0,10*ROW('Sanitation Data'!E83)))</f>
        <v/>
      </c>
      <c r="CT89" s="187" t="str">
        <f ca="1">+IF(OFFSET('Sanitation Data'!$E$32,0,10*ROW('Sanitation Data'!E83))="","",OFFSET('Sanitation Data'!$E$32,0,10*ROW('Sanitation Data'!E83)))</f>
        <v/>
      </c>
      <c r="CU89" s="187" t="str">
        <f ca="1">+IF(OFFSET('Sanitation Data'!$F$28,0,10*ROW('Sanitation Data'!F83))="","",OFFSET('Sanitation Data'!$F$28,0,10*ROW('Sanitation Data'!F83)))</f>
        <v/>
      </c>
      <c r="CV89" s="187" t="str">
        <f ca="1">+IF(OFFSET('Sanitation Data'!$F$29,0,10*ROW('Sanitation Data'!F83))="","",OFFSET('Sanitation Data'!$F$29,0,10*ROW('Sanitation Data'!F83)))</f>
        <v/>
      </c>
      <c r="CW89" s="187" t="str">
        <f ca="1">+IF(OFFSET('Sanitation Data'!$F$30,0,10*ROW('Sanitation Data'!F83))="","",OFFSET('Sanitation Data'!$F$30,0,10*ROW('Sanitation Data'!F83)))</f>
        <v/>
      </c>
      <c r="CX89" s="187" t="str">
        <f ca="1">+IF(OFFSET('Sanitation Data'!$F$31,0,10*ROW('Sanitation Data'!F83))="","",OFFSET('Sanitation Data'!$F$31,0,10*ROW('Sanitation Data'!F83)))</f>
        <v/>
      </c>
      <c r="CY89" s="187" t="str">
        <f ca="1">+IF(OFFSET('Sanitation Data'!$F$32,0,10*ROW('Sanitation Data'!F83))="","",OFFSET('Sanitation Data'!$F$32,0,10*ROW('Sanitation Data'!F83)))</f>
        <v/>
      </c>
      <c r="CZ89" s="187" t="str">
        <f ca="1">+IF(OFFSET('Sanitation Data'!$G$28,0,10*ROW('Sanitation Data'!G83))="","",OFFSET('Sanitation Data'!$G$28,0,10*ROW('Sanitation Data'!G83)))</f>
        <v/>
      </c>
      <c r="DA89" s="187" t="str">
        <f ca="1">+IF(OFFSET('Sanitation Data'!$G$29,0,10*ROW('Sanitation Data'!G83))="","",OFFSET('Sanitation Data'!$G$29,0,10*ROW('Sanitation Data'!G83)))</f>
        <v/>
      </c>
      <c r="DB89" s="187" t="str">
        <f ca="1">+IF(OFFSET('Sanitation Data'!$G$30,0,10*ROW('Sanitation Data'!G83))="","",OFFSET('Sanitation Data'!$G$30,0,10*ROW('Sanitation Data'!G83)))</f>
        <v/>
      </c>
      <c r="DC89" s="187" t="str">
        <f ca="1">+IF(OFFSET('Sanitation Data'!$G$31,0,10*ROW('Sanitation Data'!G83))="","",OFFSET('Sanitation Data'!$G$31,0,10*ROW('Sanitation Data'!G83)))</f>
        <v/>
      </c>
      <c r="DD89" s="187" t="str">
        <f ca="1">+IF(OFFSET('Sanitation Data'!$G$32,0,10*ROW('Sanitation Data'!G83))="","",OFFSET('Sanitation Data'!$G$32,0,10*ROW('Sanitation Data'!G83)))</f>
        <v/>
      </c>
      <c r="DE89" s="187" t="str">
        <f ca="1">+IF(OFFSET('Sanitation Data'!$H$28,0,10*ROW('Sanitation Data'!H83))="","",OFFSET('Sanitation Data'!$H$28,0,10*ROW('Sanitation Data'!H83)))</f>
        <v/>
      </c>
      <c r="DF89" s="187" t="str">
        <f ca="1">+IF(OFFSET('Sanitation Data'!$H$29,0,10*ROW('Sanitation Data'!H83))="","",OFFSET('Sanitation Data'!$H$29,0,10*ROW('Sanitation Data'!H83)))</f>
        <v/>
      </c>
      <c r="DG89" s="187" t="str">
        <f ca="1">+IF(OFFSET('Sanitation Data'!$H$30,0,10*ROW('Sanitation Data'!H83))="","",OFFSET('Sanitation Data'!$H$30,0,10*ROW('Sanitation Data'!H83)))</f>
        <v/>
      </c>
      <c r="DH89" s="187" t="str">
        <f ca="1">+IF(OFFSET('Sanitation Data'!$H$31,0,10*ROW('Sanitation Data'!H83))="","",OFFSET('Sanitation Data'!$H$31,0,10*ROW('Sanitation Data'!H83)))</f>
        <v/>
      </c>
      <c r="DI89" s="187" t="str">
        <f ca="1">+IF(OFFSET('Sanitation Data'!$H$32,0,10*ROW('Sanitation Data'!H83))="","",OFFSET('Sanitation Data'!$H$32,0,10*ROW('Sanitation Data'!H83)))</f>
        <v/>
      </c>
      <c r="DJ89" s="187" t="str">
        <f ca="1">+IF(OFFSET('Sanitation Data'!$I$28,0,10*ROW('Sanitation Data'!I83))="","",OFFSET('Sanitation Data'!$I$28,0,10*ROW('Sanitation Data'!I83)))</f>
        <v/>
      </c>
      <c r="DK89" s="187" t="str">
        <f ca="1">+IF(OFFSET('Sanitation Data'!$I$29,0,10*ROW('Sanitation Data'!I83))="","",OFFSET('Sanitation Data'!$I$29,0,10*ROW('Sanitation Data'!I83)))</f>
        <v/>
      </c>
      <c r="DL89" s="187" t="str">
        <f ca="1">+IF(OFFSET('Sanitation Data'!$I$30,0,10*ROW('Sanitation Data'!I83))="","",OFFSET('Sanitation Data'!$I$30,0,10*ROW('Sanitation Data'!I83)))</f>
        <v/>
      </c>
      <c r="DM89" s="187" t="str">
        <f ca="1">+IF(OFFSET('Sanitation Data'!$I$31,0,10*ROW('Sanitation Data'!I83))="","",OFFSET('Sanitation Data'!$I$31,0,10*ROW('Sanitation Data'!I83)))</f>
        <v/>
      </c>
      <c r="DN89" s="187" t="str">
        <f ca="1">+IF(OFFSET('Sanitation Data'!$I$32,0,10*ROW('Sanitation Data'!I83))="","",OFFSET('Sanitation Data'!$I$32,0,10*ROW('Sanitation Data'!I83)))</f>
        <v/>
      </c>
      <c r="DO89" s="187" t="str">
        <f ca="1">+IF(OFFSET('Hygiene Data'!$D$11,0,10*ROW('Hygiene Data'!D83))="","",OFFSET('Hygiene Data'!$D$11,0,10*ROW('Hygiene Data'!D83)))</f>
        <v/>
      </c>
      <c r="DP89" s="187" t="str">
        <f ca="1">+IF(OFFSET('Hygiene Data'!$D$12,0,10*ROW('Hygiene Data'!D83))="","",OFFSET('Hygiene Data'!$D$12,0,10*ROW('Hygiene Data'!D83)))</f>
        <v/>
      </c>
      <c r="DQ89" s="187" t="str">
        <f ca="1">+IF(OFFSET('Hygiene Data'!$D$13,0,10*ROW('Hygiene Data'!D83))="","",OFFSET('Hygiene Data'!$D$13,0,10*ROW('Hygiene Data'!D83)))</f>
        <v/>
      </c>
      <c r="DR89" s="187" t="str">
        <f ca="1">+IF(OFFSET('Hygiene Data'!$E$11,0,10*ROW('Hygiene Data'!E83))="","",OFFSET('Hygiene Data'!$E$11,0,10*ROW('Hygiene Data'!E83)))</f>
        <v/>
      </c>
      <c r="DS89" s="187" t="str">
        <f ca="1">+IF(OFFSET('Hygiene Data'!$E$12,0,10*ROW('Hygiene Data'!E83))="","",OFFSET('Hygiene Data'!$E$12,0,10*ROW('Hygiene Data'!E83)))</f>
        <v/>
      </c>
      <c r="DT89" s="187" t="str">
        <f ca="1">+IF(OFFSET('Hygiene Data'!$E$13,0,10*ROW('Hygiene Data'!E83))="","",OFFSET('Hygiene Data'!$E$13,0,10*ROW('Hygiene Data'!E83)))</f>
        <v/>
      </c>
      <c r="DU89" s="187" t="str">
        <f ca="1">+IF(OFFSET('Hygiene Data'!$F$11,0,10*ROW('Hygiene Data'!F83))="","",OFFSET('Hygiene Data'!$F$11,0,10*ROW('Hygiene Data'!F83)))</f>
        <v/>
      </c>
      <c r="DV89" s="187" t="str">
        <f ca="1">+IF(OFFSET('Hygiene Data'!$F$12,0,10*ROW('Hygiene Data'!F83))="","",OFFSET('Hygiene Data'!$F$12,0,10*ROW('Hygiene Data'!F83)))</f>
        <v/>
      </c>
      <c r="DW89" s="187" t="str">
        <f ca="1">+IF(OFFSET('Hygiene Data'!$F$13,0,10*ROW('Hygiene Data'!F83))="","",OFFSET('Hygiene Data'!$F$13,0,10*ROW('Hygiene Data'!F83)))</f>
        <v/>
      </c>
      <c r="DX89" s="187" t="str">
        <f ca="1">+IF(OFFSET('Hygiene Data'!$G$11,0,10*ROW('Hygiene Data'!G83))="","",OFFSET('Hygiene Data'!$G$11,0,10*ROW('Hygiene Data'!G83)))</f>
        <v/>
      </c>
      <c r="DY89" s="187" t="str">
        <f ca="1">+IF(OFFSET('Hygiene Data'!$G$12,0,10*ROW('Hygiene Data'!G83))="","",OFFSET('Hygiene Data'!$G$12,0,10*ROW('Hygiene Data'!G83)))</f>
        <v/>
      </c>
      <c r="DZ89" s="187" t="str">
        <f ca="1">+IF(OFFSET('Hygiene Data'!$G$13,0,10*ROW('Hygiene Data'!G83))="","",OFFSET('Hygiene Data'!$G$13,0,10*ROW('Hygiene Data'!G83)))</f>
        <v/>
      </c>
      <c r="EA89" s="187" t="str">
        <f ca="1">+IF(OFFSET('Hygiene Data'!$H$11,0,10*ROW('Hygiene Data'!H83))="","",OFFSET('Hygiene Data'!$H$11,0,10*ROW('Hygiene Data'!H83)))</f>
        <v/>
      </c>
      <c r="EB89" s="187" t="str">
        <f ca="1">+IF(OFFSET('Hygiene Data'!$H$12,0,10*ROW('Hygiene Data'!H83))="","",OFFSET('Hygiene Data'!$H$12,0,10*ROW('Hygiene Data'!H83)))</f>
        <v/>
      </c>
      <c r="EC89" s="187" t="str">
        <f ca="1">+IF(OFFSET('Hygiene Data'!$H$13,0,10*ROW('Hygiene Data'!H83))="","",OFFSET('Hygiene Data'!$H$13,0,10*ROW('Hygiene Data'!H83)))</f>
        <v/>
      </c>
      <c r="ED89" s="187" t="str">
        <f ca="1">+IF(OFFSET('Hygiene Data'!$I$11,0,10*ROW('Hygiene Data'!I83))="","",OFFSET('Hygiene Data'!$I$11,0,10*ROW('Hygiene Data'!I83)))</f>
        <v/>
      </c>
      <c r="EE89" s="187" t="str">
        <f ca="1">+IF(OFFSET('Hygiene Data'!$I$12,0,10*ROW('Hygiene Data'!I83))="","",OFFSET('Hygiene Data'!$I$12,0,10*ROW('Hygiene Data'!I83)))</f>
        <v/>
      </c>
      <c r="EF89" s="187" t="str">
        <f ca="1">+IF(OFFSET('Hygiene Data'!$I$13,0,10*ROW('Hygiene Data'!I83))="","",OFFSET('Hygiene Data'!$I$13,0,10*ROW('Hygiene Data'!I83)))</f>
        <v/>
      </c>
    </row>
    <row r="90" spans="1:136" x14ac:dyDescent="0.2">
      <c r="A90" s="270" t="str">
        <f ca="1">+IF(OFFSET('Water Data'!$B$2,0,10*ROW('Water Data'!E84))="","",OFFSET('Water Data'!$B$2,0,10*ROW('Water Data'!E84)))</f>
        <v/>
      </c>
      <c r="B90" s="270" t="str">
        <f ca="1">IF(OFFSET('Water Data'!$C$2,0,10*ROW('Water Data'!F84))="","",IF(OFFSET('Water Data'!$C$2,0,10*ROW('Water Data'!F84))="Census",Key!$I$111,IF(OFFSET('Water Data'!$C$2,0,10*ROW('Water Data'!F84))="Survey with microdata",Key!$I$113,IF(OFFSET('Water Data'!$C$2,0,10*ROW('Water Data'!F84))="Survey",Key!$I$110,IF(OFFSET('Water Data'!$C$2,0,10*ROW('Water Data'!F84))="Admin",Key!$I$114,IF(OFFSET('Water Data'!$C$2,0,10*ROW('Water Data'!F84))="Other",Key!$I$112,IF(OFFSET('Water Data'!$C$2,0,10*ROW('Water Data'!F84))="EMIS",Key!$I$109)))))))</f>
        <v/>
      </c>
      <c r="C90" s="297" t="str">
        <f t="shared" ca="1" si="1"/>
        <v/>
      </c>
      <c r="D90" s="298" t="e">
        <f ca="1">+IF(AND(ISTEXT(OFFSET('Water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298" t="e">
        <f ca="1">+IF(AND(ISTEXT(OFFSET('Water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298" t="e">
        <f ca="1">+IF(AND(ISTEXT(OFFSET('Water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298" t="e">
        <f ca="1">+IF(AND(ISTEXT(OFFSET('Water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298" t="e">
        <f ca="1">+IF(AND(ISTEXT(OFFSET('Water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298" t="e">
        <f ca="1">+IF(AND(ISTEXT(OFFSET('Water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298" t="e">
        <f ca="1">+IF(AND(ISTEXT(OFFSET('Water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298" t="e">
        <f ca="1">+IF(AND(ISTEXT(OFFSET('Water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298" t="e">
        <f ca="1">+IF(AND(ISTEXT(OFFSET('Water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298" t="e">
        <f ca="1">+IF(AND(ISTEXT(OFFSET('Water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298" t="e">
        <f ca="1">+IF(AND(ISTEXT(OFFSET('Water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298" t="e">
        <f ca="1">+IF(AND(ISTEXT(OFFSET('Water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298" t="e">
        <f ca="1">+IF(AND(ISTEXT(OFFSET('Water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298" t="e">
        <f ca="1">+IF(AND(ISTEXT(OFFSET('Water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298" t="e">
        <f ca="1">+IF(AND(ISTEXT(OFFSET('Water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298" t="e">
        <f ca="1">+IF(AND(ISTEXT(OFFSET('Water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298" t="e">
        <f ca="1">+IF(AND(ISTEXT(OFFSET('Water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298" t="e">
        <f ca="1">+IF(AND(ISTEXT(OFFSET('Water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299" t="e">
        <f ca="1">+IF(AND(ISTEXT(OFFSET('Sanitation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299" t="e">
        <f ca="1">+IF(AND(ISTEXT(OFFSET('Sanitation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299" t="e">
        <f ca="1">+IF(AND(ISTEXT(OFFSET('Sanitation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299" t="e">
        <f ca="1">+IF(AND(ISTEXT(OFFSET('Sanitation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299" t="e">
        <f ca="1">+IF(AND(ISTEXT(OFFSET('Sanitation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299" t="e">
        <f ca="1">+IF(AND(ISTEXT(OFFSET('Sanitation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299" t="e">
        <f ca="1">+IF(AND(ISTEXT(OFFSET('Sanitation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299" t="e">
        <f ca="1">+IF(AND(ISTEXT(OFFSET('Sanitation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299" t="e">
        <f ca="1">+IF(AND(ISTEXT(OFFSET('Sanitation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299" t="e">
        <f ca="1">+IF(AND(ISTEXT(OFFSET('Sanitation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299" t="e">
        <f ca="1">+IF(AND(ISTEXT(OFFSET('Sanitation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299" t="e">
        <f ca="1">+IF(AND(ISTEXT(OFFSET('Sanitation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299" t="e">
        <f ca="1">+IF(AND(ISTEXT(OFFSET('Sanitation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299" t="e">
        <f ca="1">+IF(AND(ISTEXT(OFFSET('Sanitation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299" t="e">
        <f ca="1">+IF(AND(ISTEXT(OFFSET('Sanitation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299" t="e">
        <f ca="1">+IF(AND(ISTEXT(OFFSET('Sanitation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299" t="e">
        <f ca="1">+IF(AND(ISTEXT(OFFSET('Sanitation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299" t="e">
        <f ca="1">+IF(AND(ISTEXT(OFFSET('Sanitation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299" t="e">
        <f ca="1">+IF(AND(ISTEXT(OFFSET('Sanitation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299" t="e">
        <f ca="1">+IF(AND(ISTEXT(OFFSET('Sanitation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299" t="e">
        <f ca="1">+IF(AND(ISTEXT(OFFSET('Sanitation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299" t="e">
        <f ca="1">+IF(AND(ISTEXT(OFFSET('Sanitation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299" t="e">
        <f ca="1">+IF(AND(ISTEXT(OFFSET('Sanitation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299" t="e">
        <f ca="1">+IF(AND(ISTEXT(OFFSET('Sanitation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299" t="e">
        <f ca="1">+IF(AND(ISTEXT(OFFSET('Sanitation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299" t="e">
        <f ca="1">+IF(AND(ISTEXT(OFFSET('Sanitation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299" t="e">
        <f ca="1">+IF(AND(ISTEXT(OFFSET('Sanitation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299" t="e">
        <f ca="1">+IF(AND(ISTEXT(OFFSET('Sanitation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299" t="e">
        <f ca="1">+IF(AND(ISTEXT(OFFSET('Sanitation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299" t="e">
        <f ca="1">+IF(AND(ISTEXT(OFFSET('Sanitation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300" t="e">
        <f ca="1">+IF(AND(ISTEXT(OFFSET('Hygiene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368" t="e">
        <f ca="1">+IF(AND(ISTEXT(OFFSET('Hygiene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300" t="e">
        <f ca="1">+IF(AND(ISTEXT(OFFSET('Hygiene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300" t="e">
        <f ca="1">+IF(AND(ISTEXT(OFFSET('Hygiene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300" t="e">
        <f ca="1">+IF(AND(ISTEXT(OFFSET('Hygiene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300" t="e">
        <f ca="1">+IF(AND(ISTEXT(OFFSET('Hygiene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300" t="e">
        <f ca="1">+IF(AND(ISTEXT(OFFSET('Hygiene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300" t="e">
        <f ca="1">+IF(AND(ISTEXT(OFFSET('Hygiene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300" t="e">
        <f ca="1">+IF(AND(ISTEXT(OFFSET('Hygiene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300" t="e">
        <f ca="1">+IF(AND(ISTEXT(OFFSET('Hygiene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300" t="e">
        <f ca="1">+IF(AND(ISTEXT(OFFSET('Hygiene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300" t="e">
        <f ca="1">+IF(AND(ISTEXT(OFFSET('Hygiene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300" t="e">
        <f ca="1">+IF(AND(ISTEXT(OFFSET('Hygiene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300" t="e">
        <f ca="1">+IF(AND(ISTEXT(OFFSET('Hygiene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300" t="e">
        <f ca="1">+IF(AND(ISTEXT(OFFSET('Hygiene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300" t="e">
        <f ca="1">+IF(AND(ISTEXT(OFFSET('Hygiene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300" t="e">
        <f ca="1">+IF(AND(ISTEXT(OFFSET('Hygiene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300" t="e">
        <f ca="1">+IF(AND(ISTEXT(OFFSET('Hygiene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S90" s="187" t="str">
        <f ca="1">+IF(OFFSET('Water Data'!$D$27,0,10*ROW('Water Data'!D84))="","",OFFSET('Water Data'!$D$27,0,10*ROW('Water Data'!D84)))</f>
        <v/>
      </c>
      <c r="BT90" s="187" t="str">
        <f ca="1">+IF(OFFSET('Water Data'!$D$28,0,10*ROW('Water Data'!D84))="","",OFFSET('Water Data'!$D$28,0,10*ROW('Water Data'!D84)))</f>
        <v/>
      </c>
      <c r="BU90" s="187" t="str">
        <f ca="1">+IF(OFFSET('Water Data'!$D$29,0,10*ROW('Water Data'!D84))="","",OFFSET('Water Data'!$D$29,0,10*ROW('Water Data'!D84)))</f>
        <v/>
      </c>
      <c r="BV90" s="187" t="str">
        <f ca="1">+IF(OFFSET('Water Data'!$E$27,0,10*ROW('Water Data'!E84))="","",OFFSET('Water Data'!$E$27,0,10*ROW('Water Data'!E84)))</f>
        <v/>
      </c>
      <c r="BW90" s="187" t="str">
        <f ca="1">+IF(OFFSET('Water Data'!$E$28,0,10*ROW('Water Data'!E84))="","",OFFSET('Water Data'!$E$28,0,10*ROW('Water Data'!E84)))</f>
        <v/>
      </c>
      <c r="BX90" s="187" t="str">
        <f ca="1">+IF(OFFSET('Water Data'!$E$29,0,10*ROW('Water Data'!E84))="","",OFFSET('Water Data'!$E$29,0,10*ROW('Water Data'!E84)))</f>
        <v/>
      </c>
      <c r="BY90" s="187" t="str">
        <f ca="1">+IF(OFFSET('Water Data'!$F$27,0,10*ROW('Water Data'!F84))="","",OFFSET('Water Data'!$F$27,0,10*ROW('Water Data'!F84)))</f>
        <v/>
      </c>
      <c r="BZ90" s="187" t="str">
        <f ca="1">+IF(OFFSET('Water Data'!$F$28,0,10*ROW('Water Data'!F84))="","",OFFSET('Water Data'!$F$28,0,10*ROW('Water Data'!F84)))</f>
        <v/>
      </c>
      <c r="CA90" s="187" t="str">
        <f ca="1">+IF(OFFSET('Water Data'!$F$29,0,10*ROW('Water Data'!F84))="","",OFFSET('Water Data'!$F$29,0,10*ROW('Water Data'!F84)))</f>
        <v/>
      </c>
      <c r="CB90" s="187" t="str">
        <f ca="1">+IF(OFFSET('Water Data'!$G$27,0,10*ROW('Water Data'!G84))="","",OFFSET('Water Data'!$G$27,0,10*ROW('Water Data'!G84)))</f>
        <v/>
      </c>
      <c r="CC90" s="187" t="str">
        <f ca="1">+IF(OFFSET('Water Data'!$G$28,0,10*ROW('Water Data'!G84))="","",OFFSET('Water Data'!$G$28,0,10*ROW('Water Data'!G84)))</f>
        <v/>
      </c>
      <c r="CD90" s="187" t="str">
        <f ca="1">+IF(OFFSET('Water Data'!$G$29,0,10*ROW('Water Data'!G84))="","",OFFSET('Water Data'!$G$29,0,10*ROW('Water Data'!G84)))</f>
        <v/>
      </c>
      <c r="CE90" s="187" t="str">
        <f ca="1">+IF(OFFSET('Water Data'!$H$27,0,10*ROW('Water Data'!H84))="","",OFFSET('Water Data'!$H$27,0,10*ROW('Water Data'!H84)))</f>
        <v/>
      </c>
      <c r="CF90" s="187" t="str">
        <f ca="1">+IF(OFFSET('Water Data'!$H$28,0,10*ROW('Water Data'!H84))="","",OFFSET('Water Data'!$H$28,0,10*ROW('Water Data'!H84)))</f>
        <v/>
      </c>
      <c r="CG90" s="187" t="str">
        <f ca="1">+IF(OFFSET('Water Data'!$H$29,0,10*ROW('Water Data'!H84))="","",OFFSET('Water Data'!$H$29,0,10*ROW('Water Data'!H84)))</f>
        <v/>
      </c>
      <c r="CH90" s="187" t="str">
        <f ca="1">+IF(OFFSET('Water Data'!$I$27,0,10*ROW('Water Data'!I84))="","",OFFSET('Water Data'!$I$27,0,10*ROW('Water Data'!I84)))</f>
        <v/>
      </c>
      <c r="CI90" s="187" t="str">
        <f ca="1">+IF(OFFSET('Water Data'!$I$28,0,10*ROW('Water Data'!I84))="","",OFFSET('Water Data'!$I$28,0,10*ROW('Water Data'!I84)))</f>
        <v/>
      </c>
      <c r="CJ90" s="187" t="str">
        <f ca="1">+IF(OFFSET('Water Data'!$I$29,0,10*ROW('Water Data'!I84))="","",OFFSET('Water Data'!$I$29,0,10*ROW('Water Data'!I84)))</f>
        <v/>
      </c>
      <c r="CK90" s="187" t="str">
        <f ca="1">+IF(OFFSET('Sanitation Data'!$D$28,0,10*ROW('Sanitation Data'!D84))="","",OFFSET('Sanitation Data'!$D$28,0,10*ROW('Sanitation Data'!D84)))</f>
        <v/>
      </c>
      <c r="CL90" s="187" t="str">
        <f ca="1">+IF(OFFSET('Sanitation Data'!$D$29,0,10*ROW('Sanitation Data'!D84))="","",OFFSET('Sanitation Data'!$D$29,0,10*ROW('Sanitation Data'!D84)))</f>
        <v/>
      </c>
      <c r="CM90" s="187" t="str">
        <f ca="1">+IF(OFFSET('Sanitation Data'!$D$30,0,10*ROW('Sanitation Data'!D84))="","",OFFSET('Sanitation Data'!$D$30,0,10*ROW('Sanitation Data'!D84)))</f>
        <v/>
      </c>
      <c r="CN90" s="187" t="str">
        <f ca="1">+IF(OFFSET('Sanitation Data'!$D$31,0,10*ROW('Sanitation Data'!D84))="","",OFFSET('Sanitation Data'!$D$31,0,10*ROW('Sanitation Data'!D84)))</f>
        <v/>
      </c>
      <c r="CO90" s="187" t="str">
        <f ca="1">+IF(OFFSET('Sanitation Data'!$D$32,0,10*ROW('Sanitation Data'!D84))="","",OFFSET('Sanitation Data'!$D$32,0,10*ROW('Sanitation Data'!D84)))</f>
        <v/>
      </c>
      <c r="CP90" s="187" t="str">
        <f ca="1">+IF(OFFSET('Sanitation Data'!$E$28,0,10*ROW('Sanitation Data'!E84))="","",OFFSET('Sanitation Data'!$E$28,0,10*ROW('Sanitation Data'!E84)))</f>
        <v/>
      </c>
      <c r="CQ90" s="187" t="str">
        <f ca="1">+IF(OFFSET('Sanitation Data'!$E$29,0,10*ROW('Sanitation Data'!E84))="","",OFFSET('Sanitation Data'!$E$29,0,10*ROW('Sanitation Data'!E84)))</f>
        <v/>
      </c>
      <c r="CR90" s="187" t="str">
        <f ca="1">+IF(OFFSET('Sanitation Data'!$E$30,0,10*ROW('Sanitation Data'!E84))="","",OFFSET('Sanitation Data'!$E$30,0,10*ROW('Sanitation Data'!E84)))</f>
        <v/>
      </c>
      <c r="CS90" s="187" t="str">
        <f ca="1">+IF(OFFSET('Sanitation Data'!$E$31,0,10*ROW('Sanitation Data'!E84))="","",OFFSET('Sanitation Data'!$E$31,0,10*ROW('Sanitation Data'!E84)))</f>
        <v/>
      </c>
      <c r="CT90" s="187" t="str">
        <f ca="1">+IF(OFFSET('Sanitation Data'!$E$32,0,10*ROW('Sanitation Data'!E84))="","",OFFSET('Sanitation Data'!$E$32,0,10*ROW('Sanitation Data'!E84)))</f>
        <v/>
      </c>
      <c r="CU90" s="187" t="str">
        <f ca="1">+IF(OFFSET('Sanitation Data'!$F$28,0,10*ROW('Sanitation Data'!F84))="","",OFFSET('Sanitation Data'!$F$28,0,10*ROW('Sanitation Data'!F84)))</f>
        <v/>
      </c>
      <c r="CV90" s="187" t="str">
        <f ca="1">+IF(OFFSET('Sanitation Data'!$F$29,0,10*ROW('Sanitation Data'!F84))="","",OFFSET('Sanitation Data'!$F$29,0,10*ROW('Sanitation Data'!F84)))</f>
        <v/>
      </c>
      <c r="CW90" s="187" t="str">
        <f ca="1">+IF(OFFSET('Sanitation Data'!$F$30,0,10*ROW('Sanitation Data'!F84))="","",OFFSET('Sanitation Data'!$F$30,0,10*ROW('Sanitation Data'!F84)))</f>
        <v/>
      </c>
      <c r="CX90" s="187" t="str">
        <f ca="1">+IF(OFFSET('Sanitation Data'!$F$31,0,10*ROW('Sanitation Data'!F84))="","",OFFSET('Sanitation Data'!$F$31,0,10*ROW('Sanitation Data'!F84)))</f>
        <v/>
      </c>
      <c r="CY90" s="187" t="str">
        <f ca="1">+IF(OFFSET('Sanitation Data'!$F$32,0,10*ROW('Sanitation Data'!F84))="","",OFFSET('Sanitation Data'!$F$32,0,10*ROW('Sanitation Data'!F84)))</f>
        <v/>
      </c>
      <c r="CZ90" s="187" t="str">
        <f ca="1">+IF(OFFSET('Sanitation Data'!$G$28,0,10*ROW('Sanitation Data'!G84))="","",OFFSET('Sanitation Data'!$G$28,0,10*ROW('Sanitation Data'!G84)))</f>
        <v/>
      </c>
      <c r="DA90" s="187" t="str">
        <f ca="1">+IF(OFFSET('Sanitation Data'!$G$29,0,10*ROW('Sanitation Data'!G84))="","",OFFSET('Sanitation Data'!$G$29,0,10*ROW('Sanitation Data'!G84)))</f>
        <v/>
      </c>
      <c r="DB90" s="187" t="str">
        <f ca="1">+IF(OFFSET('Sanitation Data'!$G$30,0,10*ROW('Sanitation Data'!G84))="","",OFFSET('Sanitation Data'!$G$30,0,10*ROW('Sanitation Data'!G84)))</f>
        <v/>
      </c>
      <c r="DC90" s="187" t="str">
        <f ca="1">+IF(OFFSET('Sanitation Data'!$G$31,0,10*ROW('Sanitation Data'!G84))="","",OFFSET('Sanitation Data'!$G$31,0,10*ROW('Sanitation Data'!G84)))</f>
        <v/>
      </c>
      <c r="DD90" s="187" t="str">
        <f ca="1">+IF(OFFSET('Sanitation Data'!$G$32,0,10*ROW('Sanitation Data'!G84))="","",OFFSET('Sanitation Data'!$G$32,0,10*ROW('Sanitation Data'!G84)))</f>
        <v/>
      </c>
      <c r="DE90" s="187" t="str">
        <f ca="1">+IF(OFFSET('Sanitation Data'!$H$28,0,10*ROW('Sanitation Data'!H84))="","",OFFSET('Sanitation Data'!$H$28,0,10*ROW('Sanitation Data'!H84)))</f>
        <v/>
      </c>
      <c r="DF90" s="187" t="str">
        <f ca="1">+IF(OFFSET('Sanitation Data'!$H$29,0,10*ROW('Sanitation Data'!H84))="","",OFFSET('Sanitation Data'!$H$29,0,10*ROW('Sanitation Data'!H84)))</f>
        <v/>
      </c>
      <c r="DG90" s="187" t="str">
        <f ca="1">+IF(OFFSET('Sanitation Data'!$H$30,0,10*ROW('Sanitation Data'!H84))="","",OFFSET('Sanitation Data'!$H$30,0,10*ROW('Sanitation Data'!H84)))</f>
        <v/>
      </c>
      <c r="DH90" s="187" t="str">
        <f ca="1">+IF(OFFSET('Sanitation Data'!$H$31,0,10*ROW('Sanitation Data'!H84))="","",OFFSET('Sanitation Data'!$H$31,0,10*ROW('Sanitation Data'!H84)))</f>
        <v/>
      </c>
      <c r="DI90" s="187" t="str">
        <f ca="1">+IF(OFFSET('Sanitation Data'!$H$32,0,10*ROW('Sanitation Data'!H84))="","",OFFSET('Sanitation Data'!$H$32,0,10*ROW('Sanitation Data'!H84)))</f>
        <v/>
      </c>
      <c r="DJ90" s="187" t="str">
        <f ca="1">+IF(OFFSET('Sanitation Data'!$I$28,0,10*ROW('Sanitation Data'!I84))="","",OFFSET('Sanitation Data'!$I$28,0,10*ROW('Sanitation Data'!I84)))</f>
        <v/>
      </c>
      <c r="DK90" s="187" t="str">
        <f ca="1">+IF(OFFSET('Sanitation Data'!$I$29,0,10*ROW('Sanitation Data'!I84))="","",OFFSET('Sanitation Data'!$I$29,0,10*ROW('Sanitation Data'!I84)))</f>
        <v/>
      </c>
      <c r="DL90" s="187" t="str">
        <f ca="1">+IF(OFFSET('Sanitation Data'!$I$30,0,10*ROW('Sanitation Data'!I84))="","",OFFSET('Sanitation Data'!$I$30,0,10*ROW('Sanitation Data'!I84)))</f>
        <v/>
      </c>
      <c r="DM90" s="187" t="str">
        <f ca="1">+IF(OFFSET('Sanitation Data'!$I$31,0,10*ROW('Sanitation Data'!I84))="","",OFFSET('Sanitation Data'!$I$31,0,10*ROW('Sanitation Data'!I84)))</f>
        <v/>
      </c>
      <c r="DN90" s="187" t="str">
        <f ca="1">+IF(OFFSET('Sanitation Data'!$I$32,0,10*ROW('Sanitation Data'!I84))="","",OFFSET('Sanitation Data'!$I$32,0,10*ROW('Sanitation Data'!I84)))</f>
        <v/>
      </c>
      <c r="DO90" s="187" t="str">
        <f ca="1">+IF(OFFSET('Hygiene Data'!$D$11,0,10*ROW('Hygiene Data'!D84))="","",OFFSET('Hygiene Data'!$D$11,0,10*ROW('Hygiene Data'!D84)))</f>
        <v/>
      </c>
      <c r="DP90" s="187" t="str">
        <f ca="1">+IF(OFFSET('Hygiene Data'!$D$12,0,10*ROW('Hygiene Data'!D84))="","",OFFSET('Hygiene Data'!$D$12,0,10*ROW('Hygiene Data'!D84)))</f>
        <v/>
      </c>
      <c r="DQ90" s="187" t="str">
        <f ca="1">+IF(OFFSET('Hygiene Data'!$D$13,0,10*ROW('Hygiene Data'!D84))="","",OFFSET('Hygiene Data'!$D$13,0,10*ROW('Hygiene Data'!D84)))</f>
        <v/>
      </c>
      <c r="DR90" s="187" t="str">
        <f ca="1">+IF(OFFSET('Hygiene Data'!$E$11,0,10*ROW('Hygiene Data'!E84))="","",OFFSET('Hygiene Data'!$E$11,0,10*ROW('Hygiene Data'!E84)))</f>
        <v/>
      </c>
      <c r="DS90" s="187" t="str">
        <f ca="1">+IF(OFFSET('Hygiene Data'!$E$12,0,10*ROW('Hygiene Data'!E84))="","",OFFSET('Hygiene Data'!$E$12,0,10*ROW('Hygiene Data'!E84)))</f>
        <v/>
      </c>
      <c r="DT90" s="187" t="str">
        <f ca="1">+IF(OFFSET('Hygiene Data'!$E$13,0,10*ROW('Hygiene Data'!E84))="","",OFFSET('Hygiene Data'!$E$13,0,10*ROW('Hygiene Data'!E84)))</f>
        <v/>
      </c>
      <c r="DU90" s="187" t="str">
        <f ca="1">+IF(OFFSET('Hygiene Data'!$F$11,0,10*ROW('Hygiene Data'!F84))="","",OFFSET('Hygiene Data'!$F$11,0,10*ROW('Hygiene Data'!F84)))</f>
        <v/>
      </c>
      <c r="DV90" s="187" t="str">
        <f ca="1">+IF(OFFSET('Hygiene Data'!$F$12,0,10*ROW('Hygiene Data'!F84))="","",OFFSET('Hygiene Data'!$F$12,0,10*ROW('Hygiene Data'!F84)))</f>
        <v/>
      </c>
      <c r="DW90" s="187" t="str">
        <f ca="1">+IF(OFFSET('Hygiene Data'!$F$13,0,10*ROW('Hygiene Data'!F84))="","",OFFSET('Hygiene Data'!$F$13,0,10*ROW('Hygiene Data'!F84)))</f>
        <v/>
      </c>
      <c r="DX90" s="187" t="str">
        <f ca="1">+IF(OFFSET('Hygiene Data'!$G$11,0,10*ROW('Hygiene Data'!G84))="","",OFFSET('Hygiene Data'!$G$11,0,10*ROW('Hygiene Data'!G84)))</f>
        <v/>
      </c>
      <c r="DY90" s="187" t="str">
        <f ca="1">+IF(OFFSET('Hygiene Data'!$G$12,0,10*ROW('Hygiene Data'!G84))="","",OFFSET('Hygiene Data'!$G$12,0,10*ROW('Hygiene Data'!G84)))</f>
        <v/>
      </c>
      <c r="DZ90" s="187" t="str">
        <f ca="1">+IF(OFFSET('Hygiene Data'!$G$13,0,10*ROW('Hygiene Data'!G84))="","",OFFSET('Hygiene Data'!$G$13,0,10*ROW('Hygiene Data'!G84)))</f>
        <v/>
      </c>
      <c r="EA90" s="187" t="str">
        <f ca="1">+IF(OFFSET('Hygiene Data'!$H$11,0,10*ROW('Hygiene Data'!H84))="","",OFFSET('Hygiene Data'!$H$11,0,10*ROW('Hygiene Data'!H84)))</f>
        <v/>
      </c>
      <c r="EB90" s="187" t="str">
        <f ca="1">+IF(OFFSET('Hygiene Data'!$H$12,0,10*ROW('Hygiene Data'!H84))="","",OFFSET('Hygiene Data'!$H$12,0,10*ROW('Hygiene Data'!H84)))</f>
        <v/>
      </c>
      <c r="EC90" s="187" t="str">
        <f ca="1">+IF(OFFSET('Hygiene Data'!$H$13,0,10*ROW('Hygiene Data'!H84))="","",OFFSET('Hygiene Data'!$H$13,0,10*ROW('Hygiene Data'!H84)))</f>
        <v/>
      </c>
      <c r="ED90" s="187" t="str">
        <f ca="1">+IF(OFFSET('Hygiene Data'!$I$11,0,10*ROW('Hygiene Data'!I84))="","",OFFSET('Hygiene Data'!$I$11,0,10*ROW('Hygiene Data'!I84)))</f>
        <v/>
      </c>
      <c r="EE90" s="187" t="str">
        <f ca="1">+IF(OFFSET('Hygiene Data'!$I$12,0,10*ROW('Hygiene Data'!I84))="","",OFFSET('Hygiene Data'!$I$12,0,10*ROW('Hygiene Data'!I84)))</f>
        <v/>
      </c>
      <c r="EF90" s="187" t="str">
        <f ca="1">+IF(OFFSET('Hygiene Data'!$I$13,0,10*ROW('Hygiene Data'!I84))="","",OFFSET('Hygiene Data'!$I$13,0,10*ROW('Hygiene Data'!I84)))</f>
        <v/>
      </c>
    </row>
    <row r="91" spans="1:136" x14ac:dyDescent="0.2">
      <c r="A91" s="270" t="str">
        <f ca="1">+IF(OFFSET('Water Data'!$B$2,0,10*ROW('Water Data'!E85))="","",OFFSET('Water Data'!$B$2,0,10*ROW('Water Data'!E85)))</f>
        <v/>
      </c>
      <c r="B91" s="270" t="str">
        <f ca="1">IF(OFFSET('Water Data'!$C$2,0,10*ROW('Water Data'!F85))="","",IF(OFFSET('Water Data'!$C$2,0,10*ROW('Water Data'!F85))="Census",Key!$I$111,IF(OFFSET('Water Data'!$C$2,0,10*ROW('Water Data'!F85))="Survey with microdata",Key!$I$113,IF(OFFSET('Water Data'!$C$2,0,10*ROW('Water Data'!F85))="Survey",Key!$I$110,IF(OFFSET('Water Data'!$C$2,0,10*ROW('Water Data'!F85))="Admin",Key!$I$114,IF(OFFSET('Water Data'!$C$2,0,10*ROW('Water Data'!F85))="Other",Key!$I$112,IF(OFFSET('Water Data'!$C$2,0,10*ROW('Water Data'!F85))="EMIS",Key!$I$109)))))))</f>
        <v/>
      </c>
      <c r="C91" s="297" t="str">
        <f t="shared" ca="1" si="1"/>
        <v/>
      </c>
      <c r="D91" s="298" t="e">
        <f ca="1">+IF(AND(ISTEXT(OFFSET('Water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298" t="e">
        <f ca="1">+IF(AND(ISTEXT(OFFSET('Water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298" t="e">
        <f ca="1">+IF(AND(ISTEXT(OFFSET('Water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298" t="e">
        <f ca="1">+IF(AND(ISTEXT(OFFSET('Water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298" t="e">
        <f ca="1">+IF(AND(ISTEXT(OFFSET('Water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298" t="e">
        <f ca="1">+IF(AND(ISTEXT(OFFSET('Water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298" t="e">
        <f ca="1">+IF(AND(ISTEXT(OFFSET('Water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298" t="e">
        <f ca="1">+IF(AND(ISTEXT(OFFSET('Water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298" t="e">
        <f ca="1">+IF(AND(ISTEXT(OFFSET('Water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298" t="e">
        <f ca="1">+IF(AND(ISTEXT(OFFSET('Water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298" t="e">
        <f ca="1">+IF(AND(ISTEXT(OFFSET('Water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298" t="e">
        <f ca="1">+IF(AND(ISTEXT(OFFSET('Water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298" t="e">
        <f ca="1">+IF(AND(ISTEXT(OFFSET('Water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298" t="e">
        <f ca="1">+IF(AND(ISTEXT(OFFSET('Water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298" t="e">
        <f ca="1">+IF(AND(ISTEXT(OFFSET('Water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298" t="e">
        <f ca="1">+IF(AND(ISTEXT(OFFSET('Water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298" t="e">
        <f ca="1">+IF(AND(ISTEXT(OFFSET('Water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298" t="e">
        <f ca="1">+IF(AND(ISTEXT(OFFSET('Water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299" t="e">
        <f ca="1">+IF(AND(ISTEXT(OFFSET('Sanitation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299" t="e">
        <f ca="1">+IF(AND(ISTEXT(OFFSET('Sanitation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299" t="e">
        <f ca="1">+IF(AND(ISTEXT(OFFSET('Sanitation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299" t="e">
        <f ca="1">+IF(AND(ISTEXT(OFFSET('Sanitation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299" t="e">
        <f ca="1">+IF(AND(ISTEXT(OFFSET('Sanitation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299" t="e">
        <f ca="1">+IF(AND(ISTEXT(OFFSET('Sanitation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299" t="e">
        <f ca="1">+IF(AND(ISTEXT(OFFSET('Sanitation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299" t="e">
        <f ca="1">+IF(AND(ISTEXT(OFFSET('Sanitation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299" t="e">
        <f ca="1">+IF(AND(ISTEXT(OFFSET('Sanitation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299" t="e">
        <f ca="1">+IF(AND(ISTEXT(OFFSET('Sanitation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299" t="e">
        <f ca="1">+IF(AND(ISTEXT(OFFSET('Sanitation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299" t="e">
        <f ca="1">+IF(AND(ISTEXT(OFFSET('Sanitation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299" t="e">
        <f ca="1">+IF(AND(ISTEXT(OFFSET('Sanitation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299" t="e">
        <f ca="1">+IF(AND(ISTEXT(OFFSET('Sanitation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299" t="e">
        <f ca="1">+IF(AND(ISTEXT(OFFSET('Sanitation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299" t="e">
        <f ca="1">+IF(AND(ISTEXT(OFFSET('Sanitation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299" t="e">
        <f ca="1">+IF(AND(ISTEXT(OFFSET('Sanitation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299" t="e">
        <f ca="1">+IF(AND(ISTEXT(OFFSET('Sanitation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299" t="e">
        <f ca="1">+IF(AND(ISTEXT(OFFSET('Sanitation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299" t="e">
        <f ca="1">+IF(AND(ISTEXT(OFFSET('Sanitation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299" t="e">
        <f ca="1">+IF(AND(ISTEXT(OFFSET('Sanitation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299" t="e">
        <f ca="1">+IF(AND(ISTEXT(OFFSET('Sanitation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299" t="e">
        <f ca="1">+IF(AND(ISTEXT(OFFSET('Sanitation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299" t="e">
        <f ca="1">+IF(AND(ISTEXT(OFFSET('Sanitation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299" t="e">
        <f ca="1">+IF(AND(ISTEXT(OFFSET('Sanitation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299" t="e">
        <f ca="1">+IF(AND(ISTEXT(OFFSET('Sanitation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299" t="e">
        <f ca="1">+IF(AND(ISTEXT(OFFSET('Sanitation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299" t="e">
        <f ca="1">+IF(AND(ISTEXT(OFFSET('Sanitation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299" t="e">
        <f ca="1">+IF(AND(ISTEXT(OFFSET('Sanitation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299" t="e">
        <f ca="1">+IF(AND(ISTEXT(OFFSET('Sanitation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300" t="e">
        <f ca="1">+IF(AND(ISTEXT(OFFSET('Hygiene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368" t="e">
        <f ca="1">+IF(AND(ISTEXT(OFFSET('Hygiene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300" t="e">
        <f ca="1">+IF(AND(ISTEXT(OFFSET('Hygiene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300" t="e">
        <f ca="1">+IF(AND(ISTEXT(OFFSET('Hygiene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300" t="e">
        <f ca="1">+IF(AND(ISTEXT(OFFSET('Hygiene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300" t="e">
        <f ca="1">+IF(AND(ISTEXT(OFFSET('Hygiene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300" t="e">
        <f ca="1">+IF(AND(ISTEXT(OFFSET('Hygiene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300" t="e">
        <f ca="1">+IF(AND(ISTEXT(OFFSET('Hygiene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300" t="e">
        <f ca="1">+IF(AND(ISTEXT(OFFSET('Hygiene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300" t="e">
        <f ca="1">+IF(AND(ISTEXT(OFFSET('Hygiene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300" t="e">
        <f ca="1">+IF(AND(ISTEXT(OFFSET('Hygiene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300" t="e">
        <f ca="1">+IF(AND(ISTEXT(OFFSET('Hygiene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300" t="e">
        <f ca="1">+IF(AND(ISTEXT(OFFSET('Hygiene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300" t="e">
        <f ca="1">+IF(AND(ISTEXT(OFFSET('Hygiene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300" t="e">
        <f ca="1">+IF(AND(ISTEXT(OFFSET('Hygiene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300" t="e">
        <f ca="1">+IF(AND(ISTEXT(OFFSET('Hygiene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300" t="e">
        <f ca="1">+IF(AND(ISTEXT(OFFSET('Hygiene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300" t="e">
        <f ca="1">+IF(AND(ISTEXT(OFFSET('Hygiene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S91" s="187" t="str">
        <f ca="1">+IF(OFFSET('Water Data'!$D$27,0,10*ROW('Water Data'!D85))="","",OFFSET('Water Data'!$D$27,0,10*ROW('Water Data'!D85)))</f>
        <v/>
      </c>
      <c r="BT91" s="187" t="str">
        <f ca="1">+IF(OFFSET('Water Data'!$D$28,0,10*ROW('Water Data'!D85))="","",OFFSET('Water Data'!$D$28,0,10*ROW('Water Data'!D85)))</f>
        <v/>
      </c>
      <c r="BU91" s="187" t="str">
        <f ca="1">+IF(OFFSET('Water Data'!$D$29,0,10*ROW('Water Data'!D85))="","",OFFSET('Water Data'!$D$29,0,10*ROW('Water Data'!D85)))</f>
        <v/>
      </c>
      <c r="BV91" s="187" t="str">
        <f ca="1">+IF(OFFSET('Water Data'!$E$27,0,10*ROW('Water Data'!E85))="","",OFFSET('Water Data'!$E$27,0,10*ROW('Water Data'!E85)))</f>
        <v/>
      </c>
      <c r="BW91" s="187" t="str">
        <f ca="1">+IF(OFFSET('Water Data'!$E$28,0,10*ROW('Water Data'!E85))="","",OFFSET('Water Data'!$E$28,0,10*ROW('Water Data'!E85)))</f>
        <v/>
      </c>
      <c r="BX91" s="187" t="str">
        <f ca="1">+IF(OFFSET('Water Data'!$E$29,0,10*ROW('Water Data'!E85))="","",OFFSET('Water Data'!$E$29,0,10*ROW('Water Data'!E85)))</f>
        <v/>
      </c>
      <c r="BY91" s="187" t="str">
        <f ca="1">+IF(OFFSET('Water Data'!$F$27,0,10*ROW('Water Data'!F85))="","",OFFSET('Water Data'!$F$27,0,10*ROW('Water Data'!F85)))</f>
        <v/>
      </c>
      <c r="BZ91" s="187" t="str">
        <f ca="1">+IF(OFFSET('Water Data'!$F$28,0,10*ROW('Water Data'!F85))="","",OFFSET('Water Data'!$F$28,0,10*ROW('Water Data'!F85)))</f>
        <v/>
      </c>
      <c r="CA91" s="187" t="str">
        <f ca="1">+IF(OFFSET('Water Data'!$F$29,0,10*ROW('Water Data'!F85))="","",OFFSET('Water Data'!$F$29,0,10*ROW('Water Data'!F85)))</f>
        <v/>
      </c>
      <c r="CB91" s="187" t="str">
        <f ca="1">+IF(OFFSET('Water Data'!$G$27,0,10*ROW('Water Data'!G85))="","",OFFSET('Water Data'!$G$27,0,10*ROW('Water Data'!G85)))</f>
        <v/>
      </c>
      <c r="CC91" s="187" t="str">
        <f ca="1">+IF(OFFSET('Water Data'!$G$28,0,10*ROW('Water Data'!G85))="","",OFFSET('Water Data'!$G$28,0,10*ROW('Water Data'!G85)))</f>
        <v/>
      </c>
      <c r="CD91" s="187" t="str">
        <f ca="1">+IF(OFFSET('Water Data'!$G$29,0,10*ROW('Water Data'!G85))="","",OFFSET('Water Data'!$G$29,0,10*ROW('Water Data'!G85)))</f>
        <v/>
      </c>
      <c r="CE91" s="187" t="str">
        <f ca="1">+IF(OFFSET('Water Data'!$H$27,0,10*ROW('Water Data'!H85))="","",OFFSET('Water Data'!$H$27,0,10*ROW('Water Data'!H85)))</f>
        <v/>
      </c>
      <c r="CF91" s="187" t="str">
        <f ca="1">+IF(OFFSET('Water Data'!$H$28,0,10*ROW('Water Data'!H85))="","",OFFSET('Water Data'!$H$28,0,10*ROW('Water Data'!H85)))</f>
        <v/>
      </c>
      <c r="CG91" s="187" t="str">
        <f ca="1">+IF(OFFSET('Water Data'!$H$29,0,10*ROW('Water Data'!H85))="","",OFFSET('Water Data'!$H$29,0,10*ROW('Water Data'!H85)))</f>
        <v/>
      </c>
      <c r="CH91" s="187" t="str">
        <f ca="1">+IF(OFFSET('Water Data'!$I$27,0,10*ROW('Water Data'!I85))="","",OFFSET('Water Data'!$I$27,0,10*ROW('Water Data'!I85)))</f>
        <v/>
      </c>
      <c r="CI91" s="187" t="str">
        <f ca="1">+IF(OFFSET('Water Data'!$I$28,0,10*ROW('Water Data'!I85))="","",OFFSET('Water Data'!$I$28,0,10*ROW('Water Data'!I85)))</f>
        <v/>
      </c>
      <c r="CJ91" s="187" t="str">
        <f ca="1">+IF(OFFSET('Water Data'!$I$29,0,10*ROW('Water Data'!I85))="","",OFFSET('Water Data'!$I$29,0,10*ROW('Water Data'!I85)))</f>
        <v/>
      </c>
      <c r="CK91" s="187" t="str">
        <f ca="1">+IF(OFFSET('Sanitation Data'!$D$28,0,10*ROW('Sanitation Data'!D85))="","",OFFSET('Sanitation Data'!$D$28,0,10*ROW('Sanitation Data'!D85)))</f>
        <v/>
      </c>
      <c r="CL91" s="187" t="str">
        <f ca="1">+IF(OFFSET('Sanitation Data'!$D$29,0,10*ROW('Sanitation Data'!D85))="","",OFFSET('Sanitation Data'!$D$29,0,10*ROW('Sanitation Data'!D85)))</f>
        <v/>
      </c>
      <c r="CM91" s="187" t="str">
        <f ca="1">+IF(OFFSET('Sanitation Data'!$D$30,0,10*ROW('Sanitation Data'!D85))="","",OFFSET('Sanitation Data'!$D$30,0,10*ROW('Sanitation Data'!D85)))</f>
        <v/>
      </c>
      <c r="CN91" s="187" t="str">
        <f ca="1">+IF(OFFSET('Sanitation Data'!$D$31,0,10*ROW('Sanitation Data'!D85))="","",OFFSET('Sanitation Data'!$D$31,0,10*ROW('Sanitation Data'!D85)))</f>
        <v/>
      </c>
      <c r="CO91" s="187" t="str">
        <f ca="1">+IF(OFFSET('Sanitation Data'!$D$32,0,10*ROW('Sanitation Data'!D85))="","",OFFSET('Sanitation Data'!$D$32,0,10*ROW('Sanitation Data'!D85)))</f>
        <v/>
      </c>
      <c r="CP91" s="187" t="str">
        <f ca="1">+IF(OFFSET('Sanitation Data'!$E$28,0,10*ROW('Sanitation Data'!E85))="","",OFFSET('Sanitation Data'!$E$28,0,10*ROW('Sanitation Data'!E85)))</f>
        <v/>
      </c>
      <c r="CQ91" s="187" t="str">
        <f ca="1">+IF(OFFSET('Sanitation Data'!$E$29,0,10*ROW('Sanitation Data'!E85))="","",OFFSET('Sanitation Data'!$E$29,0,10*ROW('Sanitation Data'!E85)))</f>
        <v/>
      </c>
      <c r="CR91" s="187" t="str">
        <f ca="1">+IF(OFFSET('Sanitation Data'!$E$30,0,10*ROW('Sanitation Data'!E85))="","",OFFSET('Sanitation Data'!$E$30,0,10*ROW('Sanitation Data'!E85)))</f>
        <v/>
      </c>
      <c r="CS91" s="187" t="str">
        <f ca="1">+IF(OFFSET('Sanitation Data'!$E$31,0,10*ROW('Sanitation Data'!E85))="","",OFFSET('Sanitation Data'!$E$31,0,10*ROW('Sanitation Data'!E85)))</f>
        <v/>
      </c>
      <c r="CT91" s="187" t="str">
        <f ca="1">+IF(OFFSET('Sanitation Data'!$E$32,0,10*ROW('Sanitation Data'!E85))="","",OFFSET('Sanitation Data'!$E$32,0,10*ROW('Sanitation Data'!E85)))</f>
        <v/>
      </c>
      <c r="CU91" s="187" t="str">
        <f ca="1">+IF(OFFSET('Sanitation Data'!$F$28,0,10*ROW('Sanitation Data'!F85))="","",OFFSET('Sanitation Data'!$F$28,0,10*ROW('Sanitation Data'!F85)))</f>
        <v/>
      </c>
      <c r="CV91" s="187" t="str">
        <f ca="1">+IF(OFFSET('Sanitation Data'!$F$29,0,10*ROW('Sanitation Data'!F85))="","",OFFSET('Sanitation Data'!$F$29,0,10*ROW('Sanitation Data'!F85)))</f>
        <v/>
      </c>
      <c r="CW91" s="187" t="str">
        <f ca="1">+IF(OFFSET('Sanitation Data'!$F$30,0,10*ROW('Sanitation Data'!F85))="","",OFFSET('Sanitation Data'!$F$30,0,10*ROW('Sanitation Data'!F85)))</f>
        <v/>
      </c>
      <c r="CX91" s="187" t="str">
        <f ca="1">+IF(OFFSET('Sanitation Data'!$F$31,0,10*ROW('Sanitation Data'!F85))="","",OFFSET('Sanitation Data'!$F$31,0,10*ROW('Sanitation Data'!F85)))</f>
        <v/>
      </c>
      <c r="CY91" s="187" t="str">
        <f ca="1">+IF(OFFSET('Sanitation Data'!$F$32,0,10*ROW('Sanitation Data'!F85))="","",OFFSET('Sanitation Data'!$F$32,0,10*ROW('Sanitation Data'!F85)))</f>
        <v/>
      </c>
      <c r="CZ91" s="187" t="str">
        <f ca="1">+IF(OFFSET('Sanitation Data'!$G$28,0,10*ROW('Sanitation Data'!G85))="","",OFFSET('Sanitation Data'!$G$28,0,10*ROW('Sanitation Data'!G85)))</f>
        <v/>
      </c>
      <c r="DA91" s="187" t="str">
        <f ca="1">+IF(OFFSET('Sanitation Data'!$G$29,0,10*ROW('Sanitation Data'!G85))="","",OFFSET('Sanitation Data'!$G$29,0,10*ROW('Sanitation Data'!G85)))</f>
        <v/>
      </c>
      <c r="DB91" s="187" t="str">
        <f ca="1">+IF(OFFSET('Sanitation Data'!$G$30,0,10*ROW('Sanitation Data'!G85))="","",OFFSET('Sanitation Data'!$G$30,0,10*ROW('Sanitation Data'!G85)))</f>
        <v/>
      </c>
      <c r="DC91" s="187" t="str">
        <f ca="1">+IF(OFFSET('Sanitation Data'!$G$31,0,10*ROW('Sanitation Data'!G85))="","",OFFSET('Sanitation Data'!$G$31,0,10*ROW('Sanitation Data'!G85)))</f>
        <v/>
      </c>
      <c r="DD91" s="187" t="str">
        <f ca="1">+IF(OFFSET('Sanitation Data'!$G$32,0,10*ROW('Sanitation Data'!G85))="","",OFFSET('Sanitation Data'!$G$32,0,10*ROW('Sanitation Data'!G85)))</f>
        <v/>
      </c>
      <c r="DE91" s="187" t="str">
        <f ca="1">+IF(OFFSET('Sanitation Data'!$H$28,0,10*ROW('Sanitation Data'!H85))="","",OFFSET('Sanitation Data'!$H$28,0,10*ROW('Sanitation Data'!H85)))</f>
        <v/>
      </c>
      <c r="DF91" s="187" t="str">
        <f ca="1">+IF(OFFSET('Sanitation Data'!$H$29,0,10*ROW('Sanitation Data'!H85))="","",OFFSET('Sanitation Data'!$H$29,0,10*ROW('Sanitation Data'!H85)))</f>
        <v/>
      </c>
      <c r="DG91" s="187" t="str">
        <f ca="1">+IF(OFFSET('Sanitation Data'!$H$30,0,10*ROW('Sanitation Data'!H85))="","",OFFSET('Sanitation Data'!$H$30,0,10*ROW('Sanitation Data'!H85)))</f>
        <v/>
      </c>
      <c r="DH91" s="187" t="str">
        <f ca="1">+IF(OFFSET('Sanitation Data'!$H$31,0,10*ROW('Sanitation Data'!H85))="","",OFFSET('Sanitation Data'!$H$31,0,10*ROW('Sanitation Data'!H85)))</f>
        <v/>
      </c>
      <c r="DI91" s="187" t="str">
        <f ca="1">+IF(OFFSET('Sanitation Data'!$H$32,0,10*ROW('Sanitation Data'!H85))="","",OFFSET('Sanitation Data'!$H$32,0,10*ROW('Sanitation Data'!H85)))</f>
        <v/>
      </c>
      <c r="DJ91" s="187" t="str">
        <f ca="1">+IF(OFFSET('Sanitation Data'!$I$28,0,10*ROW('Sanitation Data'!I85))="","",OFFSET('Sanitation Data'!$I$28,0,10*ROW('Sanitation Data'!I85)))</f>
        <v/>
      </c>
      <c r="DK91" s="187" t="str">
        <f ca="1">+IF(OFFSET('Sanitation Data'!$I$29,0,10*ROW('Sanitation Data'!I85))="","",OFFSET('Sanitation Data'!$I$29,0,10*ROW('Sanitation Data'!I85)))</f>
        <v/>
      </c>
      <c r="DL91" s="187" t="str">
        <f ca="1">+IF(OFFSET('Sanitation Data'!$I$30,0,10*ROW('Sanitation Data'!I85))="","",OFFSET('Sanitation Data'!$I$30,0,10*ROW('Sanitation Data'!I85)))</f>
        <v/>
      </c>
      <c r="DM91" s="187" t="str">
        <f ca="1">+IF(OFFSET('Sanitation Data'!$I$31,0,10*ROW('Sanitation Data'!I85))="","",OFFSET('Sanitation Data'!$I$31,0,10*ROW('Sanitation Data'!I85)))</f>
        <v/>
      </c>
      <c r="DN91" s="187" t="str">
        <f ca="1">+IF(OFFSET('Sanitation Data'!$I$32,0,10*ROW('Sanitation Data'!I85))="","",OFFSET('Sanitation Data'!$I$32,0,10*ROW('Sanitation Data'!I85)))</f>
        <v/>
      </c>
      <c r="DO91" s="187" t="str">
        <f ca="1">+IF(OFFSET('Hygiene Data'!$D$11,0,10*ROW('Hygiene Data'!D85))="","",OFFSET('Hygiene Data'!$D$11,0,10*ROW('Hygiene Data'!D85)))</f>
        <v/>
      </c>
      <c r="DP91" s="187" t="str">
        <f ca="1">+IF(OFFSET('Hygiene Data'!$D$12,0,10*ROW('Hygiene Data'!D85))="","",OFFSET('Hygiene Data'!$D$12,0,10*ROW('Hygiene Data'!D85)))</f>
        <v/>
      </c>
      <c r="DQ91" s="187" t="str">
        <f ca="1">+IF(OFFSET('Hygiene Data'!$D$13,0,10*ROW('Hygiene Data'!D85))="","",OFFSET('Hygiene Data'!$D$13,0,10*ROW('Hygiene Data'!D85)))</f>
        <v/>
      </c>
      <c r="DR91" s="187" t="str">
        <f ca="1">+IF(OFFSET('Hygiene Data'!$E$11,0,10*ROW('Hygiene Data'!E85))="","",OFFSET('Hygiene Data'!$E$11,0,10*ROW('Hygiene Data'!E85)))</f>
        <v/>
      </c>
      <c r="DS91" s="187" t="str">
        <f ca="1">+IF(OFFSET('Hygiene Data'!$E$12,0,10*ROW('Hygiene Data'!E85))="","",OFFSET('Hygiene Data'!$E$12,0,10*ROW('Hygiene Data'!E85)))</f>
        <v/>
      </c>
      <c r="DT91" s="187" t="str">
        <f ca="1">+IF(OFFSET('Hygiene Data'!$E$13,0,10*ROW('Hygiene Data'!E85))="","",OFFSET('Hygiene Data'!$E$13,0,10*ROW('Hygiene Data'!E85)))</f>
        <v/>
      </c>
      <c r="DU91" s="187" t="str">
        <f ca="1">+IF(OFFSET('Hygiene Data'!$F$11,0,10*ROW('Hygiene Data'!F85))="","",OFFSET('Hygiene Data'!$F$11,0,10*ROW('Hygiene Data'!F85)))</f>
        <v/>
      </c>
      <c r="DV91" s="187" t="str">
        <f ca="1">+IF(OFFSET('Hygiene Data'!$F$12,0,10*ROW('Hygiene Data'!F85))="","",OFFSET('Hygiene Data'!$F$12,0,10*ROW('Hygiene Data'!F85)))</f>
        <v/>
      </c>
      <c r="DW91" s="187" t="str">
        <f ca="1">+IF(OFFSET('Hygiene Data'!$F$13,0,10*ROW('Hygiene Data'!F85))="","",OFFSET('Hygiene Data'!$F$13,0,10*ROW('Hygiene Data'!F85)))</f>
        <v/>
      </c>
      <c r="DX91" s="187" t="str">
        <f ca="1">+IF(OFFSET('Hygiene Data'!$G$11,0,10*ROW('Hygiene Data'!G85))="","",OFFSET('Hygiene Data'!$G$11,0,10*ROW('Hygiene Data'!G85)))</f>
        <v/>
      </c>
      <c r="DY91" s="187" t="str">
        <f ca="1">+IF(OFFSET('Hygiene Data'!$G$12,0,10*ROW('Hygiene Data'!G85))="","",OFFSET('Hygiene Data'!$G$12,0,10*ROW('Hygiene Data'!G85)))</f>
        <v/>
      </c>
      <c r="DZ91" s="187" t="str">
        <f ca="1">+IF(OFFSET('Hygiene Data'!$G$13,0,10*ROW('Hygiene Data'!G85))="","",OFFSET('Hygiene Data'!$G$13,0,10*ROW('Hygiene Data'!G85)))</f>
        <v/>
      </c>
      <c r="EA91" s="187" t="str">
        <f ca="1">+IF(OFFSET('Hygiene Data'!$H$11,0,10*ROW('Hygiene Data'!H85))="","",OFFSET('Hygiene Data'!$H$11,0,10*ROW('Hygiene Data'!H85)))</f>
        <v/>
      </c>
      <c r="EB91" s="187" t="str">
        <f ca="1">+IF(OFFSET('Hygiene Data'!$H$12,0,10*ROW('Hygiene Data'!H85))="","",OFFSET('Hygiene Data'!$H$12,0,10*ROW('Hygiene Data'!H85)))</f>
        <v/>
      </c>
      <c r="EC91" s="187" t="str">
        <f ca="1">+IF(OFFSET('Hygiene Data'!$H$13,0,10*ROW('Hygiene Data'!H85))="","",OFFSET('Hygiene Data'!$H$13,0,10*ROW('Hygiene Data'!H85)))</f>
        <v/>
      </c>
      <c r="ED91" s="187" t="str">
        <f ca="1">+IF(OFFSET('Hygiene Data'!$I$11,0,10*ROW('Hygiene Data'!I85))="","",OFFSET('Hygiene Data'!$I$11,0,10*ROW('Hygiene Data'!I85)))</f>
        <v/>
      </c>
      <c r="EE91" s="187" t="str">
        <f ca="1">+IF(OFFSET('Hygiene Data'!$I$12,0,10*ROW('Hygiene Data'!I85))="","",OFFSET('Hygiene Data'!$I$12,0,10*ROW('Hygiene Data'!I85)))</f>
        <v/>
      </c>
      <c r="EF91" s="187" t="str">
        <f ca="1">+IF(OFFSET('Hygiene Data'!$I$13,0,10*ROW('Hygiene Data'!I85))="","",OFFSET('Hygiene Data'!$I$13,0,10*ROW('Hygiene Data'!I85)))</f>
        <v/>
      </c>
    </row>
    <row r="92" spans="1:136" x14ac:dyDescent="0.2">
      <c r="A92" s="270" t="str">
        <f ca="1">+IF(OFFSET('Water Data'!$B$2,0,10*ROW('Water Data'!E86))="","",OFFSET('Water Data'!$B$2,0,10*ROW('Water Data'!E86)))</f>
        <v/>
      </c>
      <c r="B92" s="270" t="str">
        <f ca="1">IF(OFFSET('Water Data'!$C$2,0,10*ROW('Water Data'!F86))="","",IF(OFFSET('Water Data'!$C$2,0,10*ROW('Water Data'!F86))="Census",Key!$I$111,IF(OFFSET('Water Data'!$C$2,0,10*ROW('Water Data'!F86))="Survey with microdata",Key!$I$113,IF(OFFSET('Water Data'!$C$2,0,10*ROW('Water Data'!F86))="Survey",Key!$I$110,IF(OFFSET('Water Data'!$C$2,0,10*ROW('Water Data'!F86))="Admin",Key!$I$114,IF(OFFSET('Water Data'!$C$2,0,10*ROW('Water Data'!F86))="Other",Key!$I$112,IF(OFFSET('Water Data'!$C$2,0,10*ROW('Water Data'!F86))="EMIS",Key!$I$109)))))))</f>
        <v/>
      </c>
      <c r="C92" s="297" t="str">
        <f t="shared" ca="1" si="1"/>
        <v/>
      </c>
      <c r="D92" s="298" t="e">
        <f ca="1">+IF(AND(ISTEXT(OFFSET('Water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298" t="e">
        <f ca="1">+IF(AND(ISTEXT(OFFSET('Water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298" t="e">
        <f ca="1">+IF(AND(ISTEXT(OFFSET('Water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298" t="e">
        <f ca="1">+IF(AND(ISTEXT(OFFSET('Water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298" t="e">
        <f ca="1">+IF(AND(ISTEXT(OFFSET('Water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298" t="e">
        <f ca="1">+IF(AND(ISTEXT(OFFSET('Water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298" t="e">
        <f ca="1">+IF(AND(ISTEXT(OFFSET('Water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298" t="e">
        <f ca="1">+IF(AND(ISTEXT(OFFSET('Water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298" t="e">
        <f ca="1">+IF(AND(ISTEXT(OFFSET('Water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298" t="e">
        <f ca="1">+IF(AND(ISTEXT(OFFSET('Water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298" t="e">
        <f ca="1">+IF(AND(ISTEXT(OFFSET('Water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298" t="e">
        <f ca="1">+IF(AND(ISTEXT(OFFSET('Water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298" t="e">
        <f ca="1">+IF(AND(ISTEXT(OFFSET('Water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298" t="e">
        <f ca="1">+IF(AND(ISTEXT(OFFSET('Water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298" t="e">
        <f ca="1">+IF(AND(ISTEXT(OFFSET('Water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298" t="e">
        <f ca="1">+IF(AND(ISTEXT(OFFSET('Water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298" t="e">
        <f ca="1">+IF(AND(ISTEXT(OFFSET('Water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298" t="e">
        <f ca="1">+IF(AND(ISTEXT(OFFSET('Water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299" t="e">
        <f ca="1">+IF(AND(ISTEXT(OFFSET('Sanitation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299" t="e">
        <f ca="1">+IF(AND(ISTEXT(OFFSET('Sanitation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299" t="e">
        <f ca="1">+IF(AND(ISTEXT(OFFSET('Sanitation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299" t="e">
        <f ca="1">+IF(AND(ISTEXT(OFFSET('Sanitation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299" t="e">
        <f ca="1">+IF(AND(ISTEXT(OFFSET('Sanitation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299" t="e">
        <f ca="1">+IF(AND(ISTEXT(OFFSET('Sanitation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299" t="e">
        <f ca="1">+IF(AND(ISTEXT(OFFSET('Sanitation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299" t="e">
        <f ca="1">+IF(AND(ISTEXT(OFFSET('Sanitation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299" t="e">
        <f ca="1">+IF(AND(ISTEXT(OFFSET('Sanitation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299" t="e">
        <f ca="1">+IF(AND(ISTEXT(OFFSET('Sanitation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299" t="e">
        <f ca="1">+IF(AND(ISTEXT(OFFSET('Sanitation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299" t="e">
        <f ca="1">+IF(AND(ISTEXT(OFFSET('Sanitation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299" t="e">
        <f ca="1">+IF(AND(ISTEXT(OFFSET('Sanitation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299" t="e">
        <f ca="1">+IF(AND(ISTEXT(OFFSET('Sanitation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299" t="e">
        <f ca="1">+IF(AND(ISTEXT(OFFSET('Sanitation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299" t="e">
        <f ca="1">+IF(AND(ISTEXT(OFFSET('Sanitation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299" t="e">
        <f ca="1">+IF(AND(ISTEXT(OFFSET('Sanitation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299" t="e">
        <f ca="1">+IF(AND(ISTEXT(OFFSET('Sanitation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299" t="e">
        <f ca="1">+IF(AND(ISTEXT(OFFSET('Sanitation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299" t="e">
        <f ca="1">+IF(AND(ISTEXT(OFFSET('Sanitation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299" t="e">
        <f ca="1">+IF(AND(ISTEXT(OFFSET('Sanitation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299" t="e">
        <f ca="1">+IF(AND(ISTEXT(OFFSET('Sanitation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299" t="e">
        <f ca="1">+IF(AND(ISTEXT(OFFSET('Sanitation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299" t="e">
        <f ca="1">+IF(AND(ISTEXT(OFFSET('Sanitation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299" t="e">
        <f ca="1">+IF(AND(ISTEXT(OFFSET('Sanitation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299" t="e">
        <f ca="1">+IF(AND(ISTEXT(OFFSET('Sanitation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299" t="e">
        <f ca="1">+IF(AND(ISTEXT(OFFSET('Sanitation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299" t="e">
        <f ca="1">+IF(AND(ISTEXT(OFFSET('Sanitation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299" t="e">
        <f ca="1">+IF(AND(ISTEXT(OFFSET('Sanitation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299" t="e">
        <f ca="1">+IF(AND(ISTEXT(OFFSET('Sanitation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300" t="e">
        <f ca="1">+IF(AND(ISTEXT(OFFSET('Hygiene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368" t="e">
        <f ca="1">+IF(AND(ISTEXT(OFFSET('Hygiene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300" t="e">
        <f ca="1">+IF(AND(ISTEXT(OFFSET('Hygiene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300" t="e">
        <f ca="1">+IF(AND(ISTEXT(OFFSET('Hygiene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300" t="e">
        <f ca="1">+IF(AND(ISTEXT(OFFSET('Hygiene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300" t="e">
        <f ca="1">+IF(AND(ISTEXT(OFFSET('Hygiene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300" t="e">
        <f ca="1">+IF(AND(ISTEXT(OFFSET('Hygiene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300" t="e">
        <f ca="1">+IF(AND(ISTEXT(OFFSET('Hygiene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300" t="e">
        <f ca="1">+IF(AND(ISTEXT(OFFSET('Hygiene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300" t="e">
        <f ca="1">+IF(AND(ISTEXT(OFFSET('Hygiene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300" t="e">
        <f ca="1">+IF(AND(ISTEXT(OFFSET('Hygiene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300" t="e">
        <f ca="1">+IF(AND(ISTEXT(OFFSET('Hygiene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300" t="e">
        <f ca="1">+IF(AND(ISTEXT(OFFSET('Hygiene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300" t="e">
        <f ca="1">+IF(AND(ISTEXT(OFFSET('Hygiene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300" t="e">
        <f ca="1">+IF(AND(ISTEXT(OFFSET('Hygiene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300" t="e">
        <f ca="1">+IF(AND(ISTEXT(OFFSET('Hygiene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300" t="e">
        <f ca="1">+IF(AND(ISTEXT(OFFSET('Hygiene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300" t="e">
        <f ca="1">+IF(AND(ISTEXT(OFFSET('Hygiene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S92" s="187" t="str">
        <f ca="1">+IF(OFFSET('Water Data'!$D$27,0,10*ROW('Water Data'!D86))="","",OFFSET('Water Data'!$D$27,0,10*ROW('Water Data'!D86)))</f>
        <v/>
      </c>
      <c r="BT92" s="187" t="str">
        <f ca="1">+IF(OFFSET('Water Data'!$D$28,0,10*ROW('Water Data'!D86))="","",OFFSET('Water Data'!$D$28,0,10*ROW('Water Data'!D86)))</f>
        <v/>
      </c>
      <c r="BU92" s="187" t="str">
        <f ca="1">+IF(OFFSET('Water Data'!$D$29,0,10*ROW('Water Data'!D86))="","",OFFSET('Water Data'!$D$29,0,10*ROW('Water Data'!D86)))</f>
        <v/>
      </c>
      <c r="BV92" s="187" t="str">
        <f ca="1">+IF(OFFSET('Water Data'!$E$27,0,10*ROW('Water Data'!E86))="","",OFFSET('Water Data'!$E$27,0,10*ROW('Water Data'!E86)))</f>
        <v/>
      </c>
      <c r="BW92" s="187" t="str">
        <f ca="1">+IF(OFFSET('Water Data'!$E$28,0,10*ROW('Water Data'!E86))="","",OFFSET('Water Data'!$E$28,0,10*ROW('Water Data'!E86)))</f>
        <v/>
      </c>
      <c r="BX92" s="187" t="str">
        <f ca="1">+IF(OFFSET('Water Data'!$E$29,0,10*ROW('Water Data'!E86))="","",OFFSET('Water Data'!$E$29,0,10*ROW('Water Data'!E86)))</f>
        <v/>
      </c>
      <c r="BY92" s="187" t="str">
        <f ca="1">+IF(OFFSET('Water Data'!$F$27,0,10*ROW('Water Data'!F86))="","",OFFSET('Water Data'!$F$27,0,10*ROW('Water Data'!F86)))</f>
        <v/>
      </c>
      <c r="BZ92" s="187" t="str">
        <f ca="1">+IF(OFFSET('Water Data'!$F$28,0,10*ROW('Water Data'!F86))="","",OFFSET('Water Data'!$F$28,0,10*ROW('Water Data'!F86)))</f>
        <v/>
      </c>
      <c r="CA92" s="187" t="str">
        <f ca="1">+IF(OFFSET('Water Data'!$F$29,0,10*ROW('Water Data'!F86))="","",OFFSET('Water Data'!$F$29,0,10*ROW('Water Data'!F86)))</f>
        <v/>
      </c>
      <c r="CB92" s="187" t="str">
        <f ca="1">+IF(OFFSET('Water Data'!$G$27,0,10*ROW('Water Data'!G86))="","",OFFSET('Water Data'!$G$27,0,10*ROW('Water Data'!G86)))</f>
        <v/>
      </c>
      <c r="CC92" s="187" t="str">
        <f ca="1">+IF(OFFSET('Water Data'!$G$28,0,10*ROW('Water Data'!G86))="","",OFFSET('Water Data'!$G$28,0,10*ROW('Water Data'!G86)))</f>
        <v/>
      </c>
      <c r="CD92" s="187" t="str">
        <f ca="1">+IF(OFFSET('Water Data'!$G$29,0,10*ROW('Water Data'!G86))="","",OFFSET('Water Data'!$G$29,0,10*ROW('Water Data'!G86)))</f>
        <v/>
      </c>
      <c r="CE92" s="187" t="str">
        <f ca="1">+IF(OFFSET('Water Data'!$H$27,0,10*ROW('Water Data'!H86))="","",OFFSET('Water Data'!$H$27,0,10*ROW('Water Data'!H86)))</f>
        <v/>
      </c>
      <c r="CF92" s="187" t="str">
        <f ca="1">+IF(OFFSET('Water Data'!$H$28,0,10*ROW('Water Data'!H86))="","",OFFSET('Water Data'!$H$28,0,10*ROW('Water Data'!H86)))</f>
        <v/>
      </c>
      <c r="CG92" s="187" t="str">
        <f ca="1">+IF(OFFSET('Water Data'!$H$29,0,10*ROW('Water Data'!H86))="","",OFFSET('Water Data'!$H$29,0,10*ROW('Water Data'!H86)))</f>
        <v/>
      </c>
      <c r="CH92" s="187" t="str">
        <f ca="1">+IF(OFFSET('Water Data'!$I$27,0,10*ROW('Water Data'!I86))="","",OFFSET('Water Data'!$I$27,0,10*ROW('Water Data'!I86)))</f>
        <v/>
      </c>
      <c r="CI92" s="187" t="str">
        <f ca="1">+IF(OFFSET('Water Data'!$I$28,0,10*ROW('Water Data'!I86))="","",OFFSET('Water Data'!$I$28,0,10*ROW('Water Data'!I86)))</f>
        <v/>
      </c>
      <c r="CJ92" s="187" t="str">
        <f ca="1">+IF(OFFSET('Water Data'!$I$29,0,10*ROW('Water Data'!I86))="","",OFFSET('Water Data'!$I$29,0,10*ROW('Water Data'!I86)))</f>
        <v/>
      </c>
      <c r="CK92" s="187" t="str">
        <f ca="1">+IF(OFFSET('Sanitation Data'!$D$28,0,10*ROW('Sanitation Data'!D86))="","",OFFSET('Sanitation Data'!$D$28,0,10*ROW('Sanitation Data'!D86)))</f>
        <v/>
      </c>
      <c r="CL92" s="187" t="str">
        <f ca="1">+IF(OFFSET('Sanitation Data'!$D$29,0,10*ROW('Sanitation Data'!D86))="","",OFFSET('Sanitation Data'!$D$29,0,10*ROW('Sanitation Data'!D86)))</f>
        <v/>
      </c>
      <c r="CM92" s="187" t="str">
        <f ca="1">+IF(OFFSET('Sanitation Data'!$D$30,0,10*ROW('Sanitation Data'!D86))="","",OFFSET('Sanitation Data'!$D$30,0,10*ROW('Sanitation Data'!D86)))</f>
        <v/>
      </c>
      <c r="CN92" s="187" t="str">
        <f ca="1">+IF(OFFSET('Sanitation Data'!$D$31,0,10*ROW('Sanitation Data'!D86))="","",OFFSET('Sanitation Data'!$D$31,0,10*ROW('Sanitation Data'!D86)))</f>
        <v/>
      </c>
      <c r="CO92" s="187" t="str">
        <f ca="1">+IF(OFFSET('Sanitation Data'!$D$32,0,10*ROW('Sanitation Data'!D86))="","",OFFSET('Sanitation Data'!$D$32,0,10*ROW('Sanitation Data'!D86)))</f>
        <v/>
      </c>
      <c r="CP92" s="187" t="str">
        <f ca="1">+IF(OFFSET('Sanitation Data'!$E$28,0,10*ROW('Sanitation Data'!E86))="","",OFFSET('Sanitation Data'!$E$28,0,10*ROW('Sanitation Data'!E86)))</f>
        <v/>
      </c>
      <c r="CQ92" s="187" t="str">
        <f ca="1">+IF(OFFSET('Sanitation Data'!$E$29,0,10*ROW('Sanitation Data'!E86))="","",OFFSET('Sanitation Data'!$E$29,0,10*ROW('Sanitation Data'!E86)))</f>
        <v/>
      </c>
      <c r="CR92" s="187" t="str">
        <f ca="1">+IF(OFFSET('Sanitation Data'!$E$30,0,10*ROW('Sanitation Data'!E86))="","",OFFSET('Sanitation Data'!$E$30,0,10*ROW('Sanitation Data'!E86)))</f>
        <v/>
      </c>
      <c r="CS92" s="187" t="str">
        <f ca="1">+IF(OFFSET('Sanitation Data'!$E$31,0,10*ROW('Sanitation Data'!E86))="","",OFFSET('Sanitation Data'!$E$31,0,10*ROW('Sanitation Data'!E86)))</f>
        <v/>
      </c>
      <c r="CT92" s="187" t="str">
        <f ca="1">+IF(OFFSET('Sanitation Data'!$E$32,0,10*ROW('Sanitation Data'!E86))="","",OFFSET('Sanitation Data'!$E$32,0,10*ROW('Sanitation Data'!E86)))</f>
        <v/>
      </c>
      <c r="CU92" s="187" t="str">
        <f ca="1">+IF(OFFSET('Sanitation Data'!$F$28,0,10*ROW('Sanitation Data'!F86))="","",OFFSET('Sanitation Data'!$F$28,0,10*ROW('Sanitation Data'!F86)))</f>
        <v/>
      </c>
      <c r="CV92" s="187" t="str">
        <f ca="1">+IF(OFFSET('Sanitation Data'!$F$29,0,10*ROW('Sanitation Data'!F86))="","",OFFSET('Sanitation Data'!$F$29,0,10*ROW('Sanitation Data'!F86)))</f>
        <v/>
      </c>
      <c r="CW92" s="187" t="str">
        <f ca="1">+IF(OFFSET('Sanitation Data'!$F$30,0,10*ROW('Sanitation Data'!F86))="","",OFFSET('Sanitation Data'!$F$30,0,10*ROW('Sanitation Data'!F86)))</f>
        <v/>
      </c>
      <c r="CX92" s="187" t="str">
        <f ca="1">+IF(OFFSET('Sanitation Data'!$F$31,0,10*ROW('Sanitation Data'!F86))="","",OFFSET('Sanitation Data'!$F$31,0,10*ROW('Sanitation Data'!F86)))</f>
        <v/>
      </c>
      <c r="CY92" s="187" t="str">
        <f ca="1">+IF(OFFSET('Sanitation Data'!$F$32,0,10*ROW('Sanitation Data'!F86))="","",OFFSET('Sanitation Data'!$F$32,0,10*ROW('Sanitation Data'!F86)))</f>
        <v/>
      </c>
      <c r="CZ92" s="187" t="str">
        <f ca="1">+IF(OFFSET('Sanitation Data'!$G$28,0,10*ROW('Sanitation Data'!G86))="","",OFFSET('Sanitation Data'!$G$28,0,10*ROW('Sanitation Data'!G86)))</f>
        <v/>
      </c>
      <c r="DA92" s="187" t="str">
        <f ca="1">+IF(OFFSET('Sanitation Data'!$G$29,0,10*ROW('Sanitation Data'!G86))="","",OFFSET('Sanitation Data'!$G$29,0,10*ROW('Sanitation Data'!G86)))</f>
        <v/>
      </c>
      <c r="DB92" s="187" t="str">
        <f ca="1">+IF(OFFSET('Sanitation Data'!$G$30,0,10*ROW('Sanitation Data'!G86))="","",OFFSET('Sanitation Data'!$G$30,0,10*ROW('Sanitation Data'!G86)))</f>
        <v/>
      </c>
      <c r="DC92" s="187" t="str">
        <f ca="1">+IF(OFFSET('Sanitation Data'!$G$31,0,10*ROW('Sanitation Data'!G86))="","",OFFSET('Sanitation Data'!$G$31,0,10*ROW('Sanitation Data'!G86)))</f>
        <v/>
      </c>
      <c r="DD92" s="187" t="str">
        <f ca="1">+IF(OFFSET('Sanitation Data'!$G$32,0,10*ROW('Sanitation Data'!G86))="","",OFFSET('Sanitation Data'!$G$32,0,10*ROW('Sanitation Data'!G86)))</f>
        <v/>
      </c>
      <c r="DE92" s="187" t="str">
        <f ca="1">+IF(OFFSET('Sanitation Data'!$H$28,0,10*ROW('Sanitation Data'!H86))="","",OFFSET('Sanitation Data'!$H$28,0,10*ROW('Sanitation Data'!H86)))</f>
        <v/>
      </c>
      <c r="DF92" s="187" t="str">
        <f ca="1">+IF(OFFSET('Sanitation Data'!$H$29,0,10*ROW('Sanitation Data'!H86))="","",OFFSET('Sanitation Data'!$H$29,0,10*ROW('Sanitation Data'!H86)))</f>
        <v/>
      </c>
      <c r="DG92" s="187" t="str">
        <f ca="1">+IF(OFFSET('Sanitation Data'!$H$30,0,10*ROW('Sanitation Data'!H86))="","",OFFSET('Sanitation Data'!$H$30,0,10*ROW('Sanitation Data'!H86)))</f>
        <v/>
      </c>
      <c r="DH92" s="187" t="str">
        <f ca="1">+IF(OFFSET('Sanitation Data'!$H$31,0,10*ROW('Sanitation Data'!H86))="","",OFFSET('Sanitation Data'!$H$31,0,10*ROW('Sanitation Data'!H86)))</f>
        <v/>
      </c>
      <c r="DI92" s="187" t="str">
        <f ca="1">+IF(OFFSET('Sanitation Data'!$H$32,0,10*ROW('Sanitation Data'!H86))="","",OFFSET('Sanitation Data'!$H$32,0,10*ROW('Sanitation Data'!H86)))</f>
        <v/>
      </c>
      <c r="DJ92" s="187" t="str">
        <f ca="1">+IF(OFFSET('Sanitation Data'!$I$28,0,10*ROW('Sanitation Data'!I86))="","",OFFSET('Sanitation Data'!$I$28,0,10*ROW('Sanitation Data'!I86)))</f>
        <v/>
      </c>
      <c r="DK92" s="187" t="str">
        <f ca="1">+IF(OFFSET('Sanitation Data'!$I$29,0,10*ROW('Sanitation Data'!I86))="","",OFFSET('Sanitation Data'!$I$29,0,10*ROW('Sanitation Data'!I86)))</f>
        <v/>
      </c>
      <c r="DL92" s="187" t="str">
        <f ca="1">+IF(OFFSET('Sanitation Data'!$I$30,0,10*ROW('Sanitation Data'!I86))="","",OFFSET('Sanitation Data'!$I$30,0,10*ROW('Sanitation Data'!I86)))</f>
        <v/>
      </c>
      <c r="DM92" s="187" t="str">
        <f ca="1">+IF(OFFSET('Sanitation Data'!$I$31,0,10*ROW('Sanitation Data'!I86))="","",OFFSET('Sanitation Data'!$I$31,0,10*ROW('Sanitation Data'!I86)))</f>
        <v/>
      </c>
      <c r="DN92" s="187" t="str">
        <f ca="1">+IF(OFFSET('Sanitation Data'!$I$32,0,10*ROW('Sanitation Data'!I86))="","",OFFSET('Sanitation Data'!$I$32,0,10*ROW('Sanitation Data'!I86)))</f>
        <v/>
      </c>
      <c r="DO92" s="187" t="str">
        <f ca="1">+IF(OFFSET('Hygiene Data'!$D$11,0,10*ROW('Hygiene Data'!D86))="","",OFFSET('Hygiene Data'!$D$11,0,10*ROW('Hygiene Data'!D86)))</f>
        <v/>
      </c>
      <c r="DP92" s="187" t="str">
        <f ca="1">+IF(OFFSET('Hygiene Data'!$D$12,0,10*ROW('Hygiene Data'!D86))="","",OFFSET('Hygiene Data'!$D$12,0,10*ROW('Hygiene Data'!D86)))</f>
        <v/>
      </c>
      <c r="DQ92" s="187" t="str">
        <f ca="1">+IF(OFFSET('Hygiene Data'!$D$13,0,10*ROW('Hygiene Data'!D86))="","",OFFSET('Hygiene Data'!$D$13,0,10*ROW('Hygiene Data'!D86)))</f>
        <v/>
      </c>
      <c r="DR92" s="187" t="str">
        <f ca="1">+IF(OFFSET('Hygiene Data'!$E$11,0,10*ROW('Hygiene Data'!E86))="","",OFFSET('Hygiene Data'!$E$11,0,10*ROW('Hygiene Data'!E86)))</f>
        <v/>
      </c>
      <c r="DS92" s="187" t="str">
        <f ca="1">+IF(OFFSET('Hygiene Data'!$E$12,0,10*ROW('Hygiene Data'!E86))="","",OFFSET('Hygiene Data'!$E$12,0,10*ROW('Hygiene Data'!E86)))</f>
        <v/>
      </c>
      <c r="DT92" s="187" t="str">
        <f ca="1">+IF(OFFSET('Hygiene Data'!$E$13,0,10*ROW('Hygiene Data'!E86))="","",OFFSET('Hygiene Data'!$E$13,0,10*ROW('Hygiene Data'!E86)))</f>
        <v/>
      </c>
      <c r="DU92" s="187" t="str">
        <f ca="1">+IF(OFFSET('Hygiene Data'!$F$11,0,10*ROW('Hygiene Data'!F86))="","",OFFSET('Hygiene Data'!$F$11,0,10*ROW('Hygiene Data'!F86)))</f>
        <v/>
      </c>
      <c r="DV92" s="187" t="str">
        <f ca="1">+IF(OFFSET('Hygiene Data'!$F$12,0,10*ROW('Hygiene Data'!F86))="","",OFFSET('Hygiene Data'!$F$12,0,10*ROW('Hygiene Data'!F86)))</f>
        <v/>
      </c>
      <c r="DW92" s="187" t="str">
        <f ca="1">+IF(OFFSET('Hygiene Data'!$F$13,0,10*ROW('Hygiene Data'!F86))="","",OFFSET('Hygiene Data'!$F$13,0,10*ROW('Hygiene Data'!F86)))</f>
        <v/>
      </c>
      <c r="DX92" s="187" t="str">
        <f ca="1">+IF(OFFSET('Hygiene Data'!$G$11,0,10*ROW('Hygiene Data'!G86))="","",OFFSET('Hygiene Data'!$G$11,0,10*ROW('Hygiene Data'!G86)))</f>
        <v/>
      </c>
      <c r="DY92" s="187" t="str">
        <f ca="1">+IF(OFFSET('Hygiene Data'!$G$12,0,10*ROW('Hygiene Data'!G86))="","",OFFSET('Hygiene Data'!$G$12,0,10*ROW('Hygiene Data'!G86)))</f>
        <v/>
      </c>
      <c r="DZ92" s="187" t="str">
        <f ca="1">+IF(OFFSET('Hygiene Data'!$G$13,0,10*ROW('Hygiene Data'!G86))="","",OFFSET('Hygiene Data'!$G$13,0,10*ROW('Hygiene Data'!G86)))</f>
        <v/>
      </c>
      <c r="EA92" s="187" t="str">
        <f ca="1">+IF(OFFSET('Hygiene Data'!$H$11,0,10*ROW('Hygiene Data'!H86))="","",OFFSET('Hygiene Data'!$H$11,0,10*ROW('Hygiene Data'!H86)))</f>
        <v/>
      </c>
      <c r="EB92" s="187" t="str">
        <f ca="1">+IF(OFFSET('Hygiene Data'!$H$12,0,10*ROW('Hygiene Data'!H86))="","",OFFSET('Hygiene Data'!$H$12,0,10*ROW('Hygiene Data'!H86)))</f>
        <v/>
      </c>
      <c r="EC92" s="187" t="str">
        <f ca="1">+IF(OFFSET('Hygiene Data'!$H$13,0,10*ROW('Hygiene Data'!H86))="","",OFFSET('Hygiene Data'!$H$13,0,10*ROW('Hygiene Data'!H86)))</f>
        <v/>
      </c>
      <c r="ED92" s="187" t="str">
        <f ca="1">+IF(OFFSET('Hygiene Data'!$I$11,0,10*ROW('Hygiene Data'!I86))="","",OFFSET('Hygiene Data'!$I$11,0,10*ROW('Hygiene Data'!I86)))</f>
        <v/>
      </c>
      <c r="EE92" s="187" t="str">
        <f ca="1">+IF(OFFSET('Hygiene Data'!$I$12,0,10*ROW('Hygiene Data'!I86))="","",OFFSET('Hygiene Data'!$I$12,0,10*ROW('Hygiene Data'!I86)))</f>
        <v/>
      </c>
      <c r="EF92" s="187" t="str">
        <f ca="1">+IF(OFFSET('Hygiene Data'!$I$13,0,10*ROW('Hygiene Data'!I86))="","",OFFSET('Hygiene Data'!$I$13,0,10*ROW('Hygiene Data'!I86)))</f>
        <v/>
      </c>
    </row>
    <row r="93" spans="1:136" x14ac:dyDescent="0.2">
      <c r="A93" s="270" t="str">
        <f ca="1">+IF(OFFSET('Water Data'!$B$2,0,10*ROW('Water Data'!E87))="","",OFFSET('Water Data'!$B$2,0,10*ROW('Water Data'!E87)))</f>
        <v/>
      </c>
      <c r="B93" s="270" t="str">
        <f ca="1">IF(OFFSET('Water Data'!$C$2,0,10*ROW('Water Data'!F87))="","",IF(OFFSET('Water Data'!$C$2,0,10*ROW('Water Data'!F87))="Census",Key!$I$111,IF(OFFSET('Water Data'!$C$2,0,10*ROW('Water Data'!F87))="Survey with microdata",Key!$I$113,IF(OFFSET('Water Data'!$C$2,0,10*ROW('Water Data'!F87))="Survey",Key!$I$110,IF(OFFSET('Water Data'!$C$2,0,10*ROW('Water Data'!F87))="Admin",Key!$I$114,IF(OFFSET('Water Data'!$C$2,0,10*ROW('Water Data'!F87))="Other",Key!$I$112,IF(OFFSET('Water Data'!$C$2,0,10*ROW('Water Data'!F87))="EMIS",Key!$I$109)))))))</f>
        <v/>
      </c>
      <c r="C93" s="297" t="str">
        <f t="shared" ca="1" si="1"/>
        <v/>
      </c>
      <c r="D93" s="298" t="e">
        <f ca="1">+IF(AND(ISTEXT(OFFSET('Water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298" t="e">
        <f ca="1">+IF(AND(ISTEXT(OFFSET('Water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298" t="e">
        <f ca="1">+IF(AND(ISTEXT(OFFSET('Water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298" t="e">
        <f ca="1">+IF(AND(ISTEXT(OFFSET('Water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298" t="e">
        <f ca="1">+IF(AND(ISTEXT(OFFSET('Water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298" t="e">
        <f ca="1">+IF(AND(ISTEXT(OFFSET('Water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298" t="e">
        <f ca="1">+IF(AND(ISTEXT(OFFSET('Water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298" t="e">
        <f ca="1">+IF(AND(ISTEXT(OFFSET('Water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298" t="e">
        <f ca="1">+IF(AND(ISTEXT(OFFSET('Water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298" t="e">
        <f ca="1">+IF(AND(ISTEXT(OFFSET('Water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298" t="e">
        <f ca="1">+IF(AND(ISTEXT(OFFSET('Water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298" t="e">
        <f ca="1">+IF(AND(ISTEXT(OFFSET('Water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298" t="e">
        <f ca="1">+IF(AND(ISTEXT(OFFSET('Water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298" t="e">
        <f ca="1">+IF(AND(ISTEXT(OFFSET('Water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298" t="e">
        <f ca="1">+IF(AND(ISTEXT(OFFSET('Water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298" t="e">
        <f ca="1">+IF(AND(ISTEXT(OFFSET('Water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298" t="e">
        <f ca="1">+IF(AND(ISTEXT(OFFSET('Water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298" t="e">
        <f ca="1">+IF(AND(ISTEXT(OFFSET('Water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299" t="e">
        <f ca="1">+IF(AND(ISTEXT(OFFSET('Sanitation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299" t="e">
        <f ca="1">+IF(AND(ISTEXT(OFFSET('Sanitation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299" t="e">
        <f ca="1">+IF(AND(ISTEXT(OFFSET('Sanitation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299" t="e">
        <f ca="1">+IF(AND(ISTEXT(OFFSET('Sanitation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299" t="e">
        <f ca="1">+IF(AND(ISTEXT(OFFSET('Sanitation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299" t="e">
        <f ca="1">+IF(AND(ISTEXT(OFFSET('Sanitation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299" t="e">
        <f ca="1">+IF(AND(ISTEXT(OFFSET('Sanitation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299" t="e">
        <f ca="1">+IF(AND(ISTEXT(OFFSET('Sanitation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299" t="e">
        <f ca="1">+IF(AND(ISTEXT(OFFSET('Sanitation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299" t="e">
        <f ca="1">+IF(AND(ISTEXT(OFFSET('Sanitation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299" t="e">
        <f ca="1">+IF(AND(ISTEXT(OFFSET('Sanitation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299" t="e">
        <f ca="1">+IF(AND(ISTEXT(OFFSET('Sanitation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299" t="e">
        <f ca="1">+IF(AND(ISTEXT(OFFSET('Sanitation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299" t="e">
        <f ca="1">+IF(AND(ISTEXT(OFFSET('Sanitation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299" t="e">
        <f ca="1">+IF(AND(ISTEXT(OFFSET('Sanitation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299" t="e">
        <f ca="1">+IF(AND(ISTEXT(OFFSET('Sanitation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299" t="e">
        <f ca="1">+IF(AND(ISTEXT(OFFSET('Sanitation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299" t="e">
        <f ca="1">+IF(AND(ISTEXT(OFFSET('Sanitation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299" t="e">
        <f ca="1">+IF(AND(ISTEXT(OFFSET('Sanitation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299" t="e">
        <f ca="1">+IF(AND(ISTEXT(OFFSET('Sanitation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299" t="e">
        <f ca="1">+IF(AND(ISTEXT(OFFSET('Sanitation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299" t="e">
        <f ca="1">+IF(AND(ISTEXT(OFFSET('Sanitation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299" t="e">
        <f ca="1">+IF(AND(ISTEXT(OFFSET('Sanitation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299" t="e">
        <f ca="1">+IF(AND(ISTEXT(OFFSET('Sanitation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299" t="e">
        <f ca="1">+IF(AND(ISTEXT(OFFSET('Sanitation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299" t="e">
        <f ca="1">+IF(AND(ISTEXT(OFFSET('Sanitation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299" t="e">
        <f ca="1">+IF(AND(ISTEXT(OFFSET('Sanitation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299" t="e">
        <f ca="1">+IF(AND(ISTEXT(OFFSET('Sanitation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299" t="e">
        <f ca="1">+IF(AND(ISTEXT(OFFSET('Sanitation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299" t="e">
        <f ca="1">+IF(AND(ISTEXT(OFFSET('Sanitation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300" t="e">
        <f ca="1">+IF(AND(ISTEXT(OFFSET('Hygiene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368" t="e">
        <f ca="1">+IF(AND(ISTEXT(OFFSET('Hygiene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300" t="e">
        <f ca="1">+IF(AND(ISTEXT(OFFSET('Hygiene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300" t="e">
        <f ca="1">+IF(AND(ISTEXT(OFFSET('Hygiene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300" t="e">
        <f ca="1">+IF(AND(ISTEXT(OFFSET('Hygiene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300" t="e">
        <f ca="1">+IF(AND(ISTEXT(OFFSET('Hygiene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300" t="e">
        <f ca="1">+IF(AND(ISTEXT(OFFSET('Hygiene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300" t="e">
        <f ca="1">+IF(AND(ISTEXT(OFFSET('Hygiene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300" t="e">
        <f ca="1">+IF(AND(ISTEXT(OFFSET('Hygiene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300" t="e">
        <f ca="1">+IF(AND(ISTEXT(OFFSET('Hygiene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300" t="e">
        <f ca="1">+IF(AND(ISTEXT(OFFSET('Hygiene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300" t="e">
        <f ca="1">+IF(AND(ISTEXT(OFFSET('Hygiene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300" t="e">
        <f ca="1">+IF(AND(ISTEXT(OFFSET('Hygiene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300" t="e">
        <f ca="1">+IF(AND(ISTEXT(OFFSET('Hygiene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300" t="e">
        <f ca="1">+IF(AND(ISTEXT(OFFSET('Hygiene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300" t="e">
        <f ca="1">+IF(AND(ISTEXT(OFFSET('Hygiene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300" t="e">
        <f ca="1">+IF(AND(ISTEXT(OFFSET('Hygiene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300" t="e">
        <f ca="1">+IF(AND(ISTEXT(OFFSET('Hygiene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S93" s="187" t="str">
        <f ca="1">+IF(OFFSET('Water Data'!$D$27,0,10*ROW('Water Data'!D87))="","",OFFSET('Water Data'!$D$27,0,10*ROW('Water Data'!D87)))</f>
        <v/>
      </c>
      <c r="BT93" s="187" t="str">
        <f ca="1">+IF(OFFSET('Water Data'!$D$28,0,10*ROW('Water Data'!D87))="","",OFFSET('Water Data'!$D$28,0,10*ROW('Water Data'!D87)))</f>
        <v/>
      </c>
      <c r="BU93" s="187" t="str">
        <f ca="1">+IF(OFFSET('Water Data'!$D$29,0,10*ROW('Water Data'!D87))="","",OFFSET('Water Data'!$D$29,0,10*ROW('Water Data'!D87)))</f>
        <v/>
      </c>
      <c r="BV93" s="187" t="str">
        <f ca="1">+IF(OFFSET('Water Data'!$E$27,0,10*ROW('Water Data'!E87))="","",OFFSET('Water Data'!$E$27,0,10*ROW('Water Data'!E87)))</f>
        <v/>
      </c>
      <c r="BW93" s="187" t="str">
        <f ca="1">+IF(OFFSET('Water Data'!$E$28,0,10*ROW('Water Data'!E87))="","",OFFSET('Water Data'!$E$28,0,10*ROW('Water Data'!E87)))</f>
        <v/>
      </c>
      <c r="BX93" s="187" t="str">
        <f ca="1">+IF(OFFSET('Water Data'!$E$29,0,10*ROW('Water Data'!E87))="","",OFFSET('Water Data'!$E$29,0,10*ROW('Water Data'!E87)))</f>
        <v/>
      </c>
      <c r="BY93" s="187" t="str">
        <f ca="1">+IF(OFFSET('Water Data'!$F$27,0,10*ROW('Water Data'!F87))="","",OFFSET('Water Data'!$F$27,0,10*ROW('Water Data'!F87)))</f>
        <v/>
      </c>
      <c r="BZ93" s="187" t="str">
        <f ca="1">+IF(OFFSET('Water Data'!$F$28,0,10*ROW('Water Data'!F87))="","",OFFSET('Water Data'!$F$28,0,10*ROW('Water Data'!F87)))</f>
        <v/>
      </c>
      <c r="CA93" s="187" t="str">
        <f ca="1">+IF(OFFSET('Water Data'!$F$29,0,10*ROW('Water Data'!F87))="","",OFFSET('Water Data'!$F$29,0,10*ROW('Water Data'!F87)))</f>
        <v/>
      </c>
      <c r="CB93" s="187" t="str">
        <f ca="1">+IF(OFFSET('Water Data'!$G$27,0,10*ROW('Water Data'!G87))="","",OFFSET('Water Data'!$G$27,0,10*ROW('Water Data'!G87)))</f>
        <v/>
      </c>
      <c r="CC93" s="187" t="str">
        <f ca="1">+IF(OFFSET('Water Data'!$G$28,0,10*ROW('Water Data'!G87))="","",OFFSET('Water Data'!$G$28,0,10*ROW('Water Data'!G87)))</f>
        <v/>
      </c>
      <c r="CD93" s="187" t="str">
        <f ca="1">+IF(OFFSET('Water Data'!$G$29,0,10*ROW('Water Data'!G87))="","",OFFSET('Water Data'!$G$29,0,10*ROW('Water Data'!G87)))</f>
        <v/>
      </c>
      <c r="CE93" s="187" t="str">
        <f ca="1">+IF(OFFSET('Water Data'!$H$27,0,10*ROW('Water Data'!H87))="","",OFFSET('Water Data'!$H$27,0,10*ROW('Water Data'!H87)))</f>
        <v/>
      </c>
      <c r="CF93" s="187" t="str">
        <f ca="1">+IF(OFFSET('Water Data'!$H$28,0,10*ROW('Water Data'!H87))="","",OFFSET('Water Data'!$H$28,0,10*ROW('Water Data'!H87)))</f>
        <v/>
      </c>
      <c r="CG93" s="187" t="str">
        <f ca="1">+IF(OFFSET('Water Data'!$H$29,0,10*ROW('Water Data'!H87))="","",OFFSET('Water Data'!$H$29,0,10*ROW('Water Data'!H87)))</f>
        <v/>
      </c>
      <c r="CH93" s="187" t="str">
        <f ca="1">+IF(OFFSET('Water Data'!$I$27,0,10*ROW('Water Data'!I87))="","",OFFSET('Water Data'!$I$27,0,10*ROW('Water Data'!I87)))</f>
        <v/>
      </c>
      <c r="CI93" s="187" t="str">
        <f ca="1">+IF(OFFSET('Water Data'!$I$28,0,10*ROW('Water Data'!I87))="","",OFFSET('Water Data'!$I$28,0,10*ROW('Water Data'!I87)))</f>
        <v/>
      </c>
      <c r="CJ93" s="187" t="str">
        <f ca="1">+IF(OFFSET('Water Data'!$I$29,0,10*ROW('Water Data'!I87))="","",OFFSET('Water Data'!$I$29,0,10*ROW('Water Data'!I87)))</f>
        <v/>
      </c>
      <c r="CK93" s="187" t="str">
        <f ca="1">+IF(OFFSET('Sanitation Data'!$D$28,0,10*ROW('Sanitation Data'!D87))="","",OFFSET('Sanitation Data'!$D$28,0,10*ROW('Sanitation Data'!D87)))</f>
        <v/>
      </c>
      <c r="CL93" s="187" t="str">
        <f ca="1">+IF(OFFSET('Sanitation Data'!$D$29,0,10*ROW('Sanitation Data'!D87))="","",OFFSET('Sanitation Data'!$D$29,0,10*ROW('Sanitation Data'!D87)))</f>
        <v/>
      </c>
      <c r="CM93" s="187" t="str">
        <f ca="1">+IF(OFFSET('Sanitation Data'!$D$30,0,10*ROW('Sanitation Data'!D87))="","",OFFSET('Sanitation Data'!$D$30,0,10*ROW('Sanitation Data'!D87)))</f>
        <v/>
      </c>
      <c r="CN93" s="187" t="str">
        <f ca="1">+IF(OFFSET('Sanitation Data'!$D$31,0,10*ROW('Sanitation Data'!D87))="","",OFFSET('Sanitation Data'!$D$31,0,10*ROW('Sanitation Data'!D87)))</f>
        <v/>
      </c>
      <c r="CO93" s="187" t="str">
        <f ca="1">+IF(OFFSET('Sanitation Data'!$D$32,0,10*ROW('Sanitation Data'!D87))="","",OFFSET('Sanitation Data'!$D$32,0,10*ROW('Sanitation Data'!D87)))</f>
        <v/>
      </c>
      <c r="CP93" s="187" t="str">
        <f ca="1">+IF(OFFSET('Sanitation Data'!$E$28,0,10*ROW('Sanitation Data'!E87))="","",OFFSET('Sanitation Data'!$E$28,0,10*ROW('Sanitation Data'!E87)))</f>
        <v/>
      </c>
      <c r="CQ93" s="187" t="str">
        <f ca="1">+IF(OFFSET('Sanitation Data'!$E$29,0,10*ROW('Sanitation Data'!E87))="","",OFFSET('Sanitation Data'!$E$29,0,10*ROW('Sanitation Data'!E87)))</f>
        <v/>
      </c>
      <c r="CR93" s="187" t="str">
        <f ca="1">+IF(OFFSET('Sanitation Data'!$E$30,0,10*ROW('Sanitation Data'!E87))="","",OFFSET('Sanitation Data'!$E$30,0,10*ROW('Sanitation Data'!E87)))</f>
        <v/>
      </c>
      <c r="CS93" s="187" t="str">
        <f ca="1">+IF(OFFSET('Sanitation Data'!$E$31,0,10*ROW('Sanitation Data'!E87))="","",OFFSET('Sanitation Data'!$E$31,0,10*ROW('Sanitation Data'!E87)))</f>
        <v/>
      </c>
      <c r="CT93" s="187" t="str">
        <f ca="1">+IF(OFFSET('Sanitation Data'!$E$32,0,10*ROW('Sanitation Data'!E87))="","",OFFSET('Sanitation Data'!$E$32,0,10*ROW('Sanitation Data'!E87)))</f>
        <v/>
      </c>
      <c r="CU93" s="187" t="str">
        <f ca="1">+IF(OFFSET('Sanitation Data'!$F$28,0,10*ROW('Sanitation Data'!F87))="","",OFFSET('Sanitation Data'!$F$28,0,10*ROW('Sanitation Data'!F87)))</f>
        <v/>
      </c>
      <c r="CV93" s="187" t="str">
        <f ca="1">+IF(OFFSET('Sanitation Data'!$F$29,0,10*ROW('Sanitation Data'!F87))="","",OFFSET('Sanitation Data'!$F$29,0,10*ROW('Sanitation Data'!F87)))</f>
        <v/>
      </c>
      <c r="CW93" s="187" t="str">
        <f ca="1">+IF(OFFSET('Sanitation Data'!$F$30,0,10*ROW('Sanitation Data'!F87))="","",OFFSET('Sanitation Data'!$F$30,0,10*ROW('Sanitation Data'!F87)))</f>
        <v/>
      </c>
      <c r="CX93" s="187" t="str">
        <f ca="1">+IF(OFFSET('Sanitation Data'!$F$31,0,10*ROW('Sanitation Data'!F87))="","",OFFSET('Sanitation Data'!$F$31,0,10*ROW('Sanitation Data'!F87)))</f>
        <v/>
      </c>
      <c r="CY93" s="187" t="str">
        <f ca="1">+IF(OFFSET('Sanitation Data'!$F$32,0,10*ROW('Sanitation Data'!F87))="","",OFFSET('Sanitation Data'!$F$32,0,10*ROW('Sanitation Data'!F87)))</f>
        <v/>
      </c>
      <c r="CZ93" s="187" t="str">
        <f ca="1">+IF(OFFSET('Sanitation Data'!$G$28,0,10*ROW('Sanitation Data'!G87))="","",OFFSET('Sanitation Data'!$G$28,0,10*ROW('Sanitation Data'!G87)))</f>
        <v/>
      </c>
      <c r="DA93" s="187" t="str">
        <f ca="1">+IF(OFFSET('Sanitation Data'!$G$29,0,10*ROW('Sanitation Data'!G87))="","",OFFSET('Sanitation Data'!$G$29,0,10*ROW('Sanitation Data'!G87)))</f>
        <v/>
      </c>
      <c r="DB93" s="187" t="str">
        <f ca="1">+IF(OFFSET('Sanitation Data'!$G$30,0,10*ROW('Sanitation Data'!G87))="","",OFFSET('Sanitation Data'!$G$30,0,10*ROW('Sanitation Data'!G87)))</f>
        <v/>
      </c>
      <c r="DC93" s="187" t="str">
        <f ca="1">+IF(OFFSET('Sanitation Data'!$G$31,0,10*ROW('Sanitation Data'!G87))="","",OFFSET('Sanitation Data'!$G$31,0,10*ROW('Sanitation Data'!G87)))</f>
        <v/>
      </c>
      <c r="DD93" s="187" t="str">
        <f ca="1">+IF(OFFSET('Sanitation Data'!$G$32,0,10*ROW('Sanitation Data'!G87))="","",OFFSET('Sanitation Data'!$G$32,0,10*ROW('Sanitation Data'!G87)))</f>
        <v/>
      </c>
      <c r="DE93" s="187" t="str">
        <f ca="1">+IF(OFFSET('Sanitation Data'!$H$28,0,10*ROW('Sanitation Data'!H87))="","",OFFSET('Sanitation Data'!$H$28,0,10*ROW('Sanitation Data'!H87)))</f>
        <v/>
      </c>
      <c r="DF93" s="187" t="str">
        <f ca="1">+IF(OFFSET('Sanitation Data'!$H$29,0,10*ROW('Sanitation Data'!H87))="","",OFFSET('Sanitation Data'!$H$29,0,10*ROW('Sanitation Data'!H87)))</f>
        <v/>
      </c>
      <c r="DG93" s="187" t="str">
        <f ca="1">+IF(OFFSET('Sanitation Data'!$H$30,0,10*ROW('Sanitation Data'!H87))="","",OFFSET('Sanitation Data'!$H$30,0,10*ROW('Sanitation Data'!H87)))</f>
        <v/>
      </c>
      <c r="DH93" s="187" t="str">
        <f ca="1">+IF(OFFSET('Sanitation Data'!$H$31,0,10*ROW('Sanitation Data'!H87))="","",OFFSET('Sanitation Data'!$H$31,0,10*ROW('Sanitation Data'!H87)))</f>
        <v/>
      </c>
      <c r="DI93" s="187" t="str">
        <f ca="1">+IF(OFFSET('Sanitation Data'!$H$32,0,10*ROW('Sanitation Data'!H87))="","",OFFSET('Sanitation Data'!$H$32,0,10*ROW('Sanitation Data'!H87)))</f>
        <v/>
      </c>
      <c r="DJ93" s="187" t="str">
        <f ca="1">+IF(OFFSET('Sanitation Data'!$I$28,0,10*ROW('Sanitation Data'!I87))="","",OFFSET('Sanitation Data'!$I$28,0,10*ROW('Sanitation Data'!I87)))</f>
        <v/>
      </c>
      <c r="DK93" s="187" t="str">
        <f ca="1">+IF(OFFSET('Sanitation Data'!$I$29,0,10*ROW('Sanitation Data'!I87))="","",OFFSET('Sanitation Data'!$I$29,0,10*ROW('Sanitation Data'!I87)))</f>
        <v/>
      </c>
      <c r="DL93" s="187" t="str">
        <f ca="1">+IF(OFFSET('Sanitation Data'!$I$30,0,10*ROW('Sanitation Data'!I87))="","",OFFSET('Sanitation Data'!$I$30,0,10*ROW('Sanitation Data'!I87)))</f>
        <v/>
      </c>
      <c r="DM93" s="187" t="str">
        <f ca="1">+IF(OFFSET('Sanitation Data'!$I$31,0,10*ROW('Sanitation Data'!I87))="","",OFFSET('Sanitation Data'!$I$31,0,10*ROW('Sanitation Data'!I87)))</f>
        <v/>
      </c>
      <c r="DN93" s="187" t="str">
        <f ca="1">+IF(OFFSET('Sanitation Data'!$I$32,0,10*ROW('Sanitation Data'!I87))="","",OFFSET('Sanitation Data'!$I$32,0,10*ROW('Sanitation Data'!I87)))</f>
        <v/>
      </c>
      <c r="DO93" s="187" t="str">
        <f ca="1">+IF(OFFSET('Hygiene Data'!$D$11,0,10*ROW('Hygiene Data'!D87))="","",OFFSET('Hygiene Data'!$D$11,0,10*ROW('Hygiene Data'!D87)))</f>
        <v/>
      </c>
      <c r="DP93" s="187" t="str">
        <f ca="1">+IF(OFFSET('Hygiene Data'!$D$12,0,10*ROW('Hygiene Data'!D87))="","",OFFSET('Hygiene Data'!$D$12,0,10*ROW('Hygiene Data'!D87)))</f>
        <v/>
      </c>
      <c r="DQ93" s="187" t="str">
        <f ca="1">+IF(OFFSET('Hygiene Data'!$D$13,0,10*ROW('Hygiene Data'!D87))="","",OFFSET('Hygiene Data'!$D$13,0,10*ROW('Hygiene Data'!D87)))</f>
        <v/>
      </c>
      <c r="DR93" s="187" t="str">
        <f ca="1">+IF(OFFSET('Hygiene Data'!$E$11,0,10*ROW('Hygiene Data'!E87))="","",OFFSET('Hygiene Data'!$E$11,0,10*ROW('Hygiene Data'!E87)))</f>
        <v/>
      </c>
      <c r="DS93" s="187" t="str">
        <f ca="1">+IF(OFFSET('Hygiene Data'!$E$12,0,10*ROW('Hygiene Data'!E87))="","",OFFSET('Hygiene Data'!$E$12,0,10*ROW('Hygiene Data'!E87)))</f>
        <v/>
      </c>
      <c r="DT93" s="187" t="str">
        <f ca="1">+IF(OFFSET('Hygiene Data'!$E$13,0,10*ROW('Hygiene Data'!E87))="","",OFFSET('Hygiene Data'!$E$13,0,10*ROW('Hygiene Data'!E87)))</f>
        <v/>
      </c>
      <c r="DU93" s="187" t="str">
        <f ca="1">+IF(OFFSET('Hygiene Data'!$F$11,0,10*ROW('Hygiene Data'!F87))="","",OFFSET('Hygiene Data'!$F$11,0,10*ROW('Hygiene Data'!F87)))</f>
        <v/>
      </c>
      <c r="DV93" s="187" t="str">
        <f ca="1">+IF(OFFSET('Hygiene Data'!$F$12,0,10*ROW('Hygiene Data'!F87))="","",OFFSET('Hygiene Data'!$F$12,0,10*ROW('Hygiene Data'!F87)))</f>
        <v/>
      </c>
      <c r="DW93" s="187" t="str">
        <f ca="1">+IF(OFFSET('Hygiene Data'!$F$13,0,10*ROW('Hygiene Data'!F87))="","",OFFSET('Hygiene Data'!$F$13,0,10*ROW('Hygiene Data'!F87)))</f>
        <v/>
      </c>
      <c r="DX93" s="187" t="str">
        <f ca="1">+IF(OFFSET('Hygiene Data'!$G$11,0,10*ROW('Hygiene Data'!G87))="","",OFFSET('Hygiene Data'!$G$11,0,10*ROW('Hygiene Data'!G87)))</f>
        <v/>
      </c>
      <c r="DY93" s="187" t="str">
        <f ca="1">+IF(OFFSET('Hygiene Data'!$G$12,0,10*ROW('Hygiene Data'!G87))="","",OFFSET('Hygiene Data'!$G$12,0,10*ROW('Hygiene Data'!G87)))</f>
        <v/>
      </c>
      <c r="DZ93" s="187" t="str">
        <f ca="1">+IF(OFFSET('Hygiene Data'!$G$13,0,10*ROW('Hygiene Data'!G87))="","",OFFSET('Hygiene Data'!$G$13,0,10*ROW('Hygiene Data'!G87)))</f>
        <v/>
      </c>
      <c r="EA93" s="187" t="str">
        <f ca="1">+IF(OFFSET('Hygiene Data'!$H$11,0,10*ROW('Hygiene Data'!H87))="","",OFFSET('Hygiene Data'!$H$11,0,10*ROW('Hygiene Data'!H87)))</f>
        <v/>
      </c>
      <c r="EB93" s="187" t="str">
        <f ca="1">+IF(OFFSET('Hygiene Data'!$H$12,0,10*ROW('Hygiene Data'!H87))="","",OFFSET('Hygiene Data'!$H$12,0,10*ROW('Hygiene Data'!H87)))</f>
        <v/>
      </c>
      <c r="EC93" s="187" t="str">
        <f ca="1">+IF(OFFSET('Hygiene Data'!$H$13,0,10*ROW('Hygiene Data'!H87))="","",OFFSET('Hygiene Data'!$H$13,0,10*ROW('Hygiene Data'!H87)))</f>
        <v/>
      </c>
      <c r="ED93" s="187" t="str">
        <f ca="1">+IF(OFFSET('Hygiene Data'!$I$11,0,10*ROW('Hygiene Data'!I87))="","",OFFSET('Hygiene Data'!$I$11,0,10*ROW('Hygiene Data'!I87)))</f>
        <v/>
      </c>
      <c r="EE93" s="187" t="str">
        <f ca="1">+IF(OFFSET('Hygiene Data'!$I$12,0,10*ROW('Hygiene Data'!I87))="","",OFFSET('Hygiene Data'!$I$12,0,10*ROW('Hygiene Data'!I87)))</f>
        <v/>
      </c>
      <c r="EF93" s="187" t="str">
        <f ca="1">+IF(OFFSET('Hygiene Data'!$I$13,0,10*ROW('Hygiene Data'!I87))="","",OFFSET('Hygiene Data'!$I$13,0,10*ROW('Hygiene Data'!I87)))</f>
        <v/>
      </c>
    </row>
    <row r="94" spans="1:136" x14ac:dyDescent="0.2">
      <c r="A94" s="270" t="str">
        <f ca="1">+IF(OFFSET('Water Data'!$B$2,0,10*ROW('Water Data'!E88))="","",OFFSET('Water Data'!$B$2,0,10*ROW('Water Data'!E88)))</f>
        <v/>
      </c>
      <c r="B94" s="270" t="str">
        <f ca="1">IF(OFFSET('Water Data'!$C$2,0,10*ROW('Water Data'!F88))="","",IF(OFFSET('Water Data'!$C$2,0,10*ROW('Water Data'!F88))="Census",Key!$I$111,IF(OFFSET('Water Data'!$C$2,0,10*ROW('Water Data'!F88))="Survey with microdata",Key!$I$113,IF(OFFSET('Water Data'!$C$2,0,10*ROW('Water Data'!F88))="Survey",Key!$I$110,IF(OFFSET('Water Data'!$C$2,0,10*ROW('Water Data'!F88))="Admin",Key!$I$114,IF(OFFSET('Water Data'!$C$2,0,10*ROW('Water Data'!F88))="Other",Key!$I$112,IF(OFFSET('Water Data'!$C$2,0,10*ROW('Water Data'!F88))="EMIS",Key!$I$109)))))))</f>
        <v/>
      </c>
      <c r="C94" s="297" t="str">
        <f t="shared" ca="1" si="1"/>
        <v/>
      </c>
      <c r="D94" s="298" t="e">
        <f ca="1">+IF(AND(ISTEXT(OFFSET('Water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298" t="e">
        <f ca="1">+IF(AND(ISTEXT(OFFSET('Water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298" t="e">
        <f ca="1">+IF(AND(ISTEXT(OFFSET('Water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298" t="e">
        <f ca="1">+IF(AND(ISTEXT(OFFSET('Water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298" t="e">
        <f ca="1">+IF(AND(ISTEXT(OFFSET('Water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298" t="e">
        <f ca="1">+IF(AND(ISTEXT(OFFSET('Water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298" t="e">
        <f ca="1">+IF(AND(ISTEXT(OFFSET('Water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298" t="e">
        <f ca="1">+IF(AND(ISTEXT(OFFSET('Water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298" t="e">
        <f ca="1">+IF(AND(ISTEXT(OFFSET('Water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298" t="e">
        <f ca="1">+IF(AND(ISTEXT(OFFSET('Water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298" t="e">
        <f ca="1">+IF(AND(ISTEXT(OFFSET('Water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298" t="e">
        <f ca="1">+IF(AND(ISTEXT(OFFSET('Water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298" t="e">
        <f ca="1">+IF(AND(ISTEXT(OFFSET('Water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298" t="e">
        <f ca="1">+IF(AND(ISTEXT(OFFSET('Water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298" t="e">
        <f ca="1">+IF(AND(ISTEXT(OFFSET('Water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298" t="e">
        <f ca="1">+IF(AND(ISTEXT(OFFSET('Water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298" t="e">
        <f ca="1">+IF(AND(ISTEXT(OFFSET('Water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298" t="e">
        <f ca="1">+IF(AND(ISTEXT(OFFSET('Water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299" t="e">
        <f ca="1">+IF(AND(ISTEXT(OFFSET('Sanitation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299" t="e">
        <f ca="1">+IF(AND(ISTEXT(OFFSET('Sanitation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299" t="e">
        <f ca="1">+IF(AND(ISTEXT(OFFSET('Sanitation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299" t="e">
        <f ca="1">+IF(AND(ISTEXT(OFFSET('Sanitation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299" t="e">
        <f ca="1">+IF(AND(ISTEXT(OFFSET('Sanitation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299" t="e">
        <f ca="1">+IF(AND(ISTEXT(OFFSET('Sanitation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299" t="e">
        <f ca="1">+IF(AND(ISTEXT(OFFSET('Sanitation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299" t="e">
        <f ca="1">+IF(AND(ISTEXT(OFFSET('Sanitation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299" t="e">
        <f ca="1">+IF(AND(ISTEXT(OFFSET('Sanitation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299" t="e">
        <f ca="1">+IF(AND(ISTEXT(OFFSET('Sanitation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299" t="e">
        <f ca="1">+IF(AND(ISTEXT(OFFSET('Sanitation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299" t="e">
        <f ca="1">+IF(AND(ISTEXT(OFFSET('Sanitation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299" t="e">
        <f ca="1">+IF(AND(ISTEXT(OFFSET('Sanitation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299" t="e">
        <f ca="1">+IF(AND(ISTEXT(OFFSET('Sanitation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299" t="e">
        <f ca="1">+IF(AND(ISTEXT(OFFSET('Sanitation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299" t="e">
        <f ca="1">+IF(AND(ISTEXT(OFFSET('Sanitation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299" t="e">
        <f ca="1">+IF(AND(ISTEXT(OFFSET('Sanitation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299" t="e">
        <f ca="1">+IF(AND(ISTEXT(OFFSET('Sanitation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299" t="e">
        <f ca="1">+IF(AND(ISTEXT(OFFSET('Sanitation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299" t="e">
        <f ca="1">+IF(AND(ISTEXT(OFFSET('Sanitation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299" t="e">
        <f ca="1">+IF(AND(ISTEXT(OFFSET('Sanitation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299" t="e">
        <f ca="1">+IF(AND(ISTEXT(OFFSET('Sanitation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299" t="e">
        <f ca="1">+IF(AND(ISTEXT(OFFSET('Sanitation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299" t="e">
        <f ca="1">+IF(AND(ISTEXT(OFFSET('Sanitation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299" t="e">
        <f ca="1">+IF(AND(ISTEXT(OFFSET('Sanitation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299" t="e">
        <f ca="1">+IF(AND(ISTEXT(OFFSET('Sanitation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299" t="e">
        <f ca="1">+IF(AND(ISTEXT(OFFSET('Sanitation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299" t="e">
        <f ca="1">+IF(AND(ISTEXT(OFFSET('Sanitation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299" t="e">
        <f ca="1">+IF(AND(ISTEXT(OFFSET('Sanitation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299" t="e">
        <f ca="1">+IF(AND(ISTEXT(OFFSET('Sanitation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300" t="e">
        <f ca="1">+IF(AND(ISTEXT(OFFSET('Hygiene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368" t="e">
        <f ca="1">+IF(AND(ISTEXT(OFFSET('Hygiene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300" t="e">
        <f ca="1">+IF(AND(ISTEXT(OFFSET('Hygiene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300" t="e">
        <f ca="1">+IF(AND(ISTEXT(OFFSET('Hygiene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300" t="e">
        <f ca="1">+IF(AND(ISTEXT(OFFSET('Hygiene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300" t="e">
        <f ca="1">+IF(AND(ISTEXT(OFFSET('Hygiene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300" t="e">
        <f ca="1">+IF(AND(ISTEXT(OFFSET('Hygiene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300" t="e">
        <f ca="1">+IF(AND(ISTEXT(OFFSET('Hygiene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300" t="e">
        <f ca="1">+IF(AND(ISTEXT(OFFSET('Hygiene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300" t="e">
        <f ca="1">+IF(AND(ISTEXT(OFFSET('Hygiene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300" t="e">
        <f ca="1">+IF(AND(ISTEXT(OFFSET('Hygiene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300" t="e">
        <f ca="1">+IF(AND(ISTEXT(OFFSET('Hygiene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300" t="e">
        <f ca="1">+IF(AND(ISTEXT(OFFSET('Hygiene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300" t="e">
        <f ca="1">+IF(AND(ISTEXT(OFFSET('Hygiene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300" t="e">
        <f ca="1">+IF(AND(ISTEXT(OFFSET('Hygiene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300" t="e">
        <f ca="1">+IF(AND(ISTEXT(OFFSET('Hygiene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300" t="e">
        <f ca="1">+IF(AND(ISTEXT(OFFSET('Hygiene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300" t="e">
        <f ca="1">+IF(AND(ISTEXT(OFFSET('Hygiene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S94" s="187" t="str">
        <f ca="1">+IF(OFFSET('Water Data'!$D$27,0,10*ROW('Water Data'!D88))="","",OFFSET('Water Data'!$D$27,0,10*ROW('Water Data'!D88)))</f>
        <v/>
      </c>
      <c r="BT94" s="187" t="str">
        <f ca="1">+IF(OFFSET('Water Data'!$D$28,0,10*ROW('Water Data'!D88))="","",OFFSET('Water Data'!$D$28,0,10*ROW('Water Data'!D88)))</f>
        <v/>
      </c>
      <c r="BU94" s="187" t="str">
        <f ca="1">+IF(OFFSET('Water Data'!$D$29,0,10*ROW('Water Data'!D88))="","",OFFSET('Water Data'!$D$29,0,10*ROW('Water Data'!D88)))</f>
        <v/>
      </c>
      <c r="BV94" s="187" t="str">
        <f ca="1">+IF(OFFSET('Water Data'!$E$27,0,10*ROW('Water Data'!E88))="","",OFFSET('Water Data'!$E$27,0,10*ROW('Water Data'!E88)))</f>
        <v/>
      </c>
      <c r="BW94" s="187" t="str">
        <f ca="1">+IF(OFFSET('Water Data'!$E$28,0,10*ROW('Water Data'!E88))="","",OFFSET('Water Data'!$E$28,0,10*ROW('Water Data'!E88)))</f>
        <v/>
      </c>
      <c r="BX94" s="187" t="str">
        <f ca="1">+IF(OFFSET('Water Data'!$E$29,0,10*ROW('Water Data'!E88))="","",OFFSET('Water Data'!$E$29,0,10*ROW('Water Data'!E88)))</f>
        <v/>
      </c>
      <c r="BY94" s="187" t="str">
        <f ca="1">+IF(OFFSET('Water Data'!$F$27,0,10*ROW('Water Data'!F88))="","",OFFSET('Water Data'!$F$27,0,10*ROW('Water Data'!F88)))</f>
        <v/>
      </c>
      <c r="BZ94" s="187" t="str">
        <f ca="1">+IF(OFFSET('Water Data'!$F$28,0,10*ROW('Water Data'!F88))="","",OFFSET('Water Data'!$F$28,0,10*ROW('Water Data'!F88)))</f>
        <v/>
      </c>
      <c r="CA94" s="187" t="str">
        <f ca="1">+IF(OFFSET('Water Data'!$F$29,0,10*ROW('Water Data'!F88))="","",OFFSET('Water Data'!$F$29,0,10*ROW('Water Data'!F88)))</f>
        <v/>
      </c>
      <c r="CB94" s="187" t="str">
        <f ca="1">+IF(OFFSET('Water Data'!$G$27,0,10*ROW('Water Data'!G88))="","",OFFSET('Water Data'!$G$27,0,10*ROW('Water Data'!G88)))</f>
        <v/>
      </c>
      <c r="CC94" s="187" t="str">
        <f ca="1">+IF(OFFSET('Water Data'!$G$28,0,10*ROW('Water Data'!G88))="","",OFFSET('Water Data'!$G$28,0,10*ROW('Water Data'!G88)))</f>
        <v/>
      </c>
      <c r="CD94" s="187" t="str">
        <f ca="1">+IF(OFFSET('Water Data'!$G$29,0,10*ROW('Water Data'!G88))="","",OFFSET('Water Data'!$G$29,0,10*ROW('Water Data'!G88)))</f>
        <v/>
      </c>
      <c r="CE94" s="187" t="str">
        <f ca="1">+IF(OFFSET('Water Data'!$H$27,0,10*ROW('Water Data'!H88))="","",OFFSET('Water Data'!$H$27,0,10*ROW('Water Data'!H88)))</f>
        <v/>
      </c>
      <c r="CF94" s="187" t="str">
        <f ca="1">+IF(OFFSET('Water Data'!$H$28,0,10*ROW('Water Data'!H88))="","",OFFSET('Water Data'!$H$28,0,10*ROW('Water Data'!H88)))</f>
        <v/>
      </c>
      <c r="CG94" s="187" t="str">
        <f ca="1">+IF(OFFSET('Water Data'!$H$29,0,10*ROW('Water Data'!H88))="","",OFFSET('Water Data'!$H$29,0,10*ROW('Water Data'!H88)))</f>
        <v/>
      </c>
      <c r="CH94" s="187" t="str">
        <f ca="1">+IF(OFFSET('Water Data'!$I$27,0,10*ROW('Water Data'!I88))="","",OFFSET('Water Data'!$I$27,0,10*ROW('Water Data'!I88)))</f>
        <v/>
      </c>
      <c r="CI94" s="187" t="str">
        <f ca="1">+IF(OFFSET('Water Data'!$I$28,0,10*ROW('Water Data'!I88))="","",OFFSET('Water Data'!$I$28,0,10*ROW('Water Data'!I88)))</f>
        <v/>
      </c>
      <c r="CJ94" s="187" t="str">
        <f ca="1">+IF(OFFSET('Water Data'!$I$29,0,10*ROW('Water Data'!I88))="","",OFFSET('Water Data'!$I$29,0,10*ROW('Water Data'!I88)))</f>
        <v/>
      </c>
      <c r="CK94" s="187" t="str">
        <f ca="1">+IF(OFFSET('Sanitation Data'!$D$28,0,10*ROW('Sanitation Data'!D88))="","",OFFSET('Sanitation Data'!$D$28,0,10*ROW('Sanitation Data'!D88)))</f>
        <v/>
      </c>
      <c r="CL94" s="187" t="str">
        <f ca="1">+IF(OFFSET('Sanitation Data'!$D$29,0,10*ROW('Sanitation Data'!D88))="","",OFFSET('Sanitation Data'!$D$29,0,10*ROW('Sanitation Data'!D88)))</f>
        <v/>
      </c>
      <c r="CM94" s="187" t="str">
        <f ca="1">+IF(OFFSET('Sanitation Data'!$D$30,0,10*ROW('Sanitation Data'!D88))="","",OFFSET('Sanitation Data'!$D$30,0,10*ROW('Sanitation Data'!D88)))</f>
        <v/>
      </c>
      <c r="CN94" s="187" t="str">
        <f ca="1">+IF(OFFSET('Sanitation Data'!$D$31,0,10*ROW('Sanitation Data'!D88))="","",OFFSET('Sanitation Data'!$D$31,0,10*ROW('Sanitation Data'!D88)))</f>
        <v/>
      </c>
      <c r="CO94" s="187" t="str">
        <f ca="1">+IF(OFFSET('Sanitation Data'!$D$32,0,10*ROW('Sanitation Data'!D88))="","",OFFSET('Sanitation Data'!$D$32,0,10*ROW('Sanitation Data'!D88)))</f>
        <v/>
      </c>
      <c r="CP94" s="187" t="str">
        <f ca="1">+IF(OFFSET('Sanitation Data'!$E$28,0,10*ROW('Sanitation Data'!E88))="","",OFFSET('Sanitation Data'!$E$28,0,10*ROW('Sanitation Data'!E88)))</f>
        <v/>
      </c>
      <c r="CQ94" s="187" t="str">
        <f ca="1">+IF(OFFSET('Sanitation Data'!$E$29,0,10*ROW('Sanitation Data'!E88))="","",OFFSET('Sanitation Data'!$E$29,0,10*ROW('Sanitation Data'!E88)))</f>
        <v/>
      </c>
      <c r="CR94" s="187" t="str">
        <f ca="1">+IF(OFFSET('Sanitation Data'!$E$30,0,10*ROW('Sanitation Data'!E88))="","",OFFSET('Sanitation Data'!$E$30,0,10*ROW('Sanitation Data'!E88)))</f>
        <v/>
      </c>
      <c r="CS94" s="187" t="str">
        <f ca="1">+IF(OFFSET('Sanitation Data'!$E$31,0,10*ROW('Sanitation Data'!E88))="","",OFFSET('Sanitation Data'!$E$31,0,10*ROW('Sanitation Data'!E88)))</f>
        <v/>
      </c>
      <c r="CT94" s="187" t="str">
        <f ca="1">+IF(OFFSET('Sanitation Data'!$E$32,0,10*ROW('Sanitation Data'!E88))="","",OFFSET('Sanitation Data'!$E$32,0,10*ROW('Sanitation Data'!E88)))</f>
        <v/>
      </c>
      <c r="CU94" s="187" t="str">
        <f ca="1">+IF(OFFSET('Sanitation Data'!$F$28,0,10*ROW('Sanitation Data'!F88))="","",OFFSET('Sanitation Data'!$F$28,0,10*ROW('Sanitation Data'!F88)))</f>
        <v/>
      </c>
      <c r="CV94" s="187" t="str">
        <f ca="1">+IF(OFFSET('Sanitation Data'!$F$29,0,10*ROW('Sanitation Data'!F88))="","",OFFSET('Sanitation Data'!$F$29,0,10*ROW('Sanitation Data'!F88)))</f>
        <v/>
      </c>
      <c r="CW94" s="187" t="str">
        <f ca="1">+IF(OFFSET('Sanitation Data'!$F$30,0,10*ROW('Sanitation Data'!F88))="","",OFFSET('Sanitation Data'!$F$30,0,10*ROW('Sanitation Data'!F88)))</f>
        <v/>
      </c>
      <c r="CX94" s="187" t="str">
        <f ca="1">+IF(OFFSET('Sanitation Data'!$F$31,0,10*ROW('Sanitation Data'!F88))="","",OFFSET('Sanitation Data'!$F$31,0,10*ROW('Sanitation Data'!F88)))</f>
        <v/>
      </c>
      <c r="CY94" s="187" t="str">
        <f ca="1">+IF(OFFSET('Sanitation Data'!$F$32,0,10*ROW('Sanitation Data'!F88))="","",OFFSET('Sanitation Data'!$F$32,0,10*ROW('Sanitation Data'!F88)))</f>
        <v/>
      </c>
      <c r="CZ94" s="187" t="str">
        <f ca="1">+IF(OFFSET('Sanitation Data'!$G$28,0,10*ROW('Sanitation Data'!G88))="","",OFFSET('Sanitation Data'!$G$28,0,10*ROW('Sanitation Data'!G88)))</f>
        <v/>
      </c>
      <c r="DA94" s="187" t="str">
        <f ca="1">+IF(OFFSET('Sanitation Data'!$G$29,0,10*ROW('Sanitation Data'!G88))="","",OFFSET('Sanitation Data'!$G$29,0,10*ROW('Sanitation Data'!G88)))</f>
        <v/>
      </c>
      <c r="DB94" s="187" t="str">
        <f ca="1">+IF(OFFSET('Sanitation Data'!$G$30,0,10*ROW('Sanitation Data'!G88))="","",OFFSET('Sanitation Data'!$G$30,0,10*ROW('Sanitation Data'!G88)))</f>
        <v/>
      </c>
      <c r="DC94" s="187" t="str">
        <f ca="1">+IF(OFFSET('Sanitation Data'!$G$31,0,10*ROW('Sanitation Data'!G88))="","",OFFSET('Sanitation Data'!$G$31,0,10*ROW('Sanitation Data'!G88)))</f>
        <v/>
      </c>
      <c r="DD94" s="187" t="str">
        <f ca="1">+IF(OFFSET('Sanitation Data'!$G$32,0,10*ROW('Sanitation Data'!G88))="","",OFFSET('Sanitation Data'!$G$32,0,10*ROW('Sanitation Data'!G88)))</f>
        <v/>
      </c>
      <c r="DE94" s="187" t="str">
        <f ca="1">+IF(OFFSET('Sanitation Data'!$H$28,0,10*ROW('Sanitation Data'!H88))="","",OFFSET('Sanitation Data'!$H$28,0,10*ROW('Sanitation Data'!H88)))</f>
        <v/>
      </c>
      <c r="DF94" s="187" t="str">
        <f ca="1">+IF(OFFSET('Sanitation Data'!$H$29,0,10*ROW('Sanitation Data'!H88))="","",OFFSET('Sanitation Data'!$H$29,0,10*ROW('Sanitation Data'!H88)))</f>
        <v/>
      </c>
      <c r="DG94" s="187" t="str">
        <f ca="1">+IF(OFFSET('Sanitation Data'!$H$30,0,10*ROW('Sanitation Data'!H88))="","",OFFSET('Sanitation Data'!$H$30,0,10*ROW('Sanitation Data'!H88)))</f>
        <v/>
      </c>
      <c r="DH94" s="187" t="str">
        <f ca="1">+IF(OFFSET('Sanitation Data'!$H$31,0,10*ROW('Sanitation Data'!H88))="","",OFFSET('Sanitation Data'!$H$31,0,10*ROW('Sanitation Data'!H88)))</f>
        <v/>
      </c>
      <c r="DI94" s="187" t="str">
        <f ca="1">+IF(OFFSET('Sanitation Data'!$H$32,0,10*ROW('Sanitation Data'!H88))="","",OFFSET('Sanitation Data'!$H$32,0,10*ROW('Sanitation Data'!H88)))</f>
        <v/>
      </c>
      <c r="DJ94" s="187" t="str">
        <f ca="1">+IF(OFFSET('Sanitation Data'!$I$28,0,10*ROW('Sanitation Data'!I88))="","",OFFSET('Sanitation Data'!$I$28,0,10*ROW('Sanitation Data'!I88)))</f>
        <v/>
      </c>
      <c r="DK94" s="187" t="str">
        <f ca="1">+IF(OFFSET('Sanitation Data'!$I$29,0,10*ROW('Sanitation Data'!I88))="","",OFFSET('Sanitation Data'!$I$29,0,10*ROW('Sanitation Data'!I88)))</f>
        <v/>
      </c>
      <c r="DL94" s="187" t="str">
        <f ca="1">+IF(OFFSET('Sanitation Data'!$I$30,0,10*ROW('Sanitation Data'!I88))="","",OFFSET('Sanitation Data'!$I$30,0,10*ROW('Sanitation Data'!I88)))</f>
        <v/>
      </c>
      <c r="DM94" s="187" t="str">
        <f ca="1">+IF(OFFSET('Sanitation Data'!$I$31,0,10*ROW('Sanitation Data'!I88))="","",OFFSET('Sanitation Data'!$I$31,0,10*ROW('Sanitation Data'!I88)))</f>
        <v/>
      </c>
      <c r="DN94" s="187" t="str">
        <f ca="1">+IF(OFFSET('Sanitation Data'!$I$32,0,10*ROW('Sanitation Data'!I88))="","",OFFSET('Sanitation Data'!$I$32,0,10*ROW('Sanitation Data'!I88)))</f>
        <v/>
      </c>
      <c r="DO94" s="187" t="str">
        <f ca="1">+IF(OFFSET('Hygiene Data'!$D$11,0,10*ROW('Hygiene Data'!D88))="","",OFFSET('Hygiene Data'!$D$11,0,10*ROW('Hygiene Data'!D88)))</f>
        <v/>
      </c>
      <c r="DP94" s="187" t="str">
        <f ca="1">+IF(OFFSET('Hygiene Data'!$D$12,0,10*ROW('Hygiene Data'!D88))="","",OFFSET('Hygiene Data'!$D$12,0,10*ROW('Hygiene Data'!D88)))</f>
        <v/>
      </c>
      <c r="DQ94" s="187" t="str">
        <f ca="1">+IF(OFFSET('Hygiene Data'!$D$13,0,10*ROW('Hygiene Data'!D88))="","",OFFSET('Hygiene Data'!$D$13,0,10*ROW('Hygiene Data'!D88)))</f>
        <v/>
      </c>
      <c r="DR94" s="187" t="str">
        <f ca="1">+IF(OFFSET('Hygiene Data'!$E$11,0,10*ROW('Hygiene Data'!E88))="","",OFFSET('Hygiene Data'!$E$11,0,10*ROW('Hygiene Data'!E88)))</f>
        <v/>
      </c>
      <c r="DS94" s="187" t="str">
        <f ca="1">+IF(OFFSET('Hygiene Data'!$E$12,0,10*ROW('Hygiene Data'!E88))="","",OFFSET('Hygiene Data'!$E$12,0,10*ROW('Hygiene Data'!E88)))</f>
        <v/>
      </c>
      <c r="DT94" s="187" t="str">
        <f ca="1">+IF(OFFSET('Hygiene Data'!$E$13,0,10*ROW('Hygiene Data'!E88))="","",OFFSET('Hygiene Data'!$E$13,0,10*ROW('Hygiene Data'!E88)))</f>
        <v/>
      </c>
      <c r="DU94" s="187" t="str">
        <f ca="1">+IF(OFFSET('Hygiene Data'!$F$11,0,10*ROW('Hygiene Data'!F88))="","",OFFSET('Hygiene Data'!$F$11,0,10*ROW('Hygiene Data'!F88)))</f>
        <v/>
      </c>
      <c r="DV94" s="187" t="str">
        <f ca="1">+IF(OFFSET('Hygiene Data'!$F$12,0,10*ROW('Hygiene Data'!F88))="","",OFFSET('Hygiene Data'!$F$12,0,10*ROW('Hygiene Data'!F88)))</f>
        <v/>
      </c>
      <c r="DW94" s="187" t="str">
        <f ca="1">+IF(OFFSET('Hygiene Data'!$F$13,0,10*ROW('Hygiene Data'!F88))="","",OFFSET('Hygiene Data'!$F$13,0,10*ROW('Hygiene Data'!F88)))</f>
        <v/>
      </c>
      <c r="DX94" s="187" t="str">
        <f ca="1">+IF(OFFSET('Hygiene Data'!$G$11,0,10*ROW('Hygiene Data'!G88))="","",OFFSET('Hygiene Data'!$G$11,0,10*ROW('Hygiene Data'!G88)))</f>
        <v/>
      </c>
      <c r="DY94" s="187" t="str">
        <f ca="1">+IF(OFFSET('Hygiene Data'!$G$12,0,10*ROW('Hygiene Data'!G88))="","",OFFSET('Hygiene Data'!$G$12,0,10*ROW('Hygiene Data'!G88)))</f>
        <v/>
      </c>
      <c r="DZ94" s="187" t="str">
        <f ca="1">+IF(OFFSET('Hygiene Data'!$G$13,0,10*ROW('Hygiene Data'!G88))="","",OFFSET('Hygiene Data'!$G$13,0,10*ROW('Hygiene Data'!G88)))</f>
        <v/>
      </c>
      <c r="EA94" s="187" t="str">
        <f ca="1">+IF(OFFSET('Hygiene Data'!$H$11,0,10*ROW('Hygiene Data'!H88))="","",OFFSET('Hygiene Data'!$H$11,0,10*ROW('Hygiene Data'!H88)))</f>
        <v/>
      </c>
      <c r="EB94" s="187" t="str">
        <f ca="1">+IF(OFFSET('Hygiene Data'!$H$12,0,10*ROW('Hygiene Data'!H88))="","",OFFSET('Hygiene Data'!$H$12,0,10*ROW('Hygiene Data'!H88)))</f>
        <v/>
      </c>
      <c r="EC94" s="187" t="str">
        <f ca="1">+IF(OFFSET('Hygiene Data'!$H$13,0,10*ROW('Hygiene Data'!H88))="","",OFFSET('Hygiene Data'!$H$13,0,10*ROW('Hygiene Data'!H88)))</f>
        <v/>
      </c>
      <c r="ED94" s="187" t="str">
        <f ca="1">+IF(OFFSET('Hygiene Data'!$I$11,0,10*ROW('Hygiene Data'!I88))="","",OFFSET('Hygiene Data'!$I$11,0,10*ROW('Hygiene Data'!I88)))</f>
        <v/>
      </c>
      <c r="EE94" s="187" t="str">
        <f ca="1">+IF(OFFSET('Hygiene Data'!$I$12,0,10*ROW('Hygiene Data'!I88))="","",OFFSET('Hygiene Data'!$I$12,0,10*ROW('Hygiene Data'!I88)))</f>
        <v/>
      </c>
      <c r="EF94" s="187" t="str">
        <f ca="1">+IF(OFFSET('Hygiene Data'!$I$13,0,10*ROW('Hygiene Data'!I88))="","",OFFSET('Hygiene Data'!$I$13,0,10*ROW('Hygiene Data'!I88)))</f>
        <v/>
      </c>
    </row>
    <row r="95" spans="1:136" x14ac:dyDescent="0.2">
      <c r="A95" s="270" t="str">
        <f ca="1">+IF(OFFSET('Water Data'!$B$2,0,10*ROW('Water Data'!E89))="","",OFFSET('Water Data'!$B$2,0,10*ROW('Water Data'!E89)))</f>
        <v/>
      </c>
      <c r="B95" s="270" t="str">
        <f ca="1">IF(OFFSET('Water Data'!$C$2,0,10*ROW('Water Data'!F89))="","",IF(OFFSET('Water Data'!$C$2,0,10*ROW('Water Data'!F89))="Census",Key!$I$111,IF(OFFSET('Water Data'!$C$2,0,10*ROW('Water Data'!F89))="Survey with microdata",Key!$I$113,IF(OFFSET('Water Data'!$C$2,0,10*ROW('Water Data'!F89))="Survey",Key!$I$110,IF(OFFSET('Water Data'!$C$2,0,10*ROW('Water Data'!F89))="Admin",Key!$I$114,IF(OFFSET('Water Data'!$C$2,0,10*ROW('Water Data'!F89))="Other",Key!$I$112,IF(OFFSET('Water Data'!$C$2,0,10*ROW('Water Data'!F89))="EMIS",Key!$I$109)))))))</f>
        <v/>
      </c>
      <c r="C95" s="297" t="str">
        <f t="shared" ca="1" si="1"/>
        <v/>
      </c>
      <c r="D95" s="298" t="e">
        <f ca="1">+IF(AND(ISTEXT(OFFSET('Water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298" t="e">
        <f ca="1">+IF(AND(ISTEXT(OFFSET('Water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298" t="e">
        <f ca="1">+IF(AND(ISTEXT(OFFSET('Water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298" t="e">
        <f ca="1">+IF(AND(ISTEXT(OFFSET('Water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298" t="e">
        <f ca="1">+IF(AND(ISTEXT(OFFSET('Water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298" t="e">
        <f ca="1">+IF(AND(ISTEXT(OFFSET('Water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298" t="e">
        <f ca="1">+IF(AND(ISTEXT(OFFSET('Water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298" t="e">
        <f ca="1">+IF(AND(ISTEXT(OFFSET('Water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298" t="e">
        <f ca="1">+IF(AND(ISTEXT(OFFSET('Water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298" t="e">
        <f ca="1">+IF(AND(ISTEXT(OFFSET('Water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298" t="e">
        <f ca="1">+IF(AND(ISTEXT(OFFSET('Water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298" t="e">
        <f ca="1">+IF(AND(ISTEXT(OFFSET('Water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298" t="e">
        <f ca="1">+IF(AND(ISTEXT(OFFSET('Water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298" t="e">
        <f ca="1">+IF(AND(ISTEXT(OFFSET('Water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298" t="e">
        <f ca="1">+IF(AND(ISTEXT(OFFSET('Water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298" t="e">
        <f ca="1">+IF(AND(ISTEXT(OFFSET('Water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298" t="e">
        <f ca="1">+IF(AND(ISTEXT(OFFSET('Water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298" t="e">
        <f ca="1">+IF(AND(ISTEXT(OFFSET('Water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299" t="e">
        <f ca="1">+IF(AND(ISTEXT(OFFSET('Sanitation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299" t="e">
        <f ca="1">+IF(AND(ISTEXT(OFFSET('Sanitation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299" t="e">
        <f ca="1">+IF(AND(ISTEXT(OFFSET('Sanitation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299" t="e">
        <f ca="1">+IF(AND(ISTEXT(OFFSET('Sanitation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299" t="e">
        <f ca="1">+IF(AND(ISTEXT(OFFSET('Sanitation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299" t="e">
        <f ca="1">+IF(AND(ISTEXT(OFFSET('Sanitation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299" t="e">
        <f ca="1">+IF(AND(ISTEXT(OFFSET('Sanitation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299" t="e">
        <f ca="1">+IF(AND(ISTEXT(OFFSET('Sanitation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299" t="e">
        <f ca="1">+IF(AND(ISTEXT(OFFSET('Sanitation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299" t="e">
        <f ca="1">+IF(AND(ISTEXT(OFFSET('Sanitation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299" t="e">
        <f ca="1">+IF(AND(ISTEXT(OFFSET('Sanitation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299" t="e">
        <f ca="1">+IF(AND(ISTEXT(OFFSET('Sanitation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299" t="e">
        <f ca="1">+IF(AND(ISTEXT(OFFSET('Sanitation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299" t="e">
        <f ca="1">+IF(AND(ISTEXT(OFFSET('Sanitation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299" t="e">
        <f ca="1">+IF(AND(ISTEXT(OFFSET('Sanitation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299" t="e">
        <f ca="1">+IF(AND(ISTEXT(OFFSET('Sanitation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299" t="e">
        <f ca="1">+IF(AND(ISTEXT(OFFSET('Sanitation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299" t="e">
        <f ca="1">+IF(AND(ISTEXT(OFFSET('Sanitation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299" t="e">
        <f ca="1">+IF(AND(ISTEXT(OFFSET('Sanitation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299" t="e">
        <f ca="1">+IF(AND(ISTEXT(OFFSET('Sanitation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299" t="e">
        <f ca="1">+IF(AND(ISTEXT(OFFSET('Sanitation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299" t="e">
        <f ca="1">+IF(AND(ISTEXT(OFFSET('Sanitation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299" t="e">
        <f ca="1">+IF(AND(ISTEXT(OFFSET('Sanitation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299" t="e">
        <f ca="1">+IF(AND(ISTEXT(OFFSET('Sanitation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299" t="e">
        <f ca="1">+IF(AND(ISTEXT(OFFSET('Sanitation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299" t="e">
        <f ca="1">+IF(AND(ISTEXT(OFFSET('Sanitation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299" t="e">
        <f ca="1">+IF(AND(ISTEXT(OFFSET('Sanitation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299" t="e">
        <f ca="1">+IF(AND(ISTEXT(OFFSET('Sanitation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299" t="e">
        <f ca="1">+IF(AND(ISTEXT(OFFSET('Sanitation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299" t="e">
        <f ca="1">+IF(AND(ISTEXT(OFFSET('Sanitation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300" t="e">
        <f ca="1">+IF(AND(ISTEXT(OFFSET('Hygiene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368" t="e">
        <f ca="1">+IF(AND(ISTEXT(OFFSET('Hygiene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300" t="e">
        <f ca="1">+IF(AND(ISTEXT(OFFSET('Hygiene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300" t="e">
        <f ca="1">+IF(AND(ISTEXT(OFFSET('Hygiene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300" t="e">
        <f ca="1">+IF(AND(ISTEXT(OFFSET('Hygiene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300" t="e">
        <f ca="1">+IF(AND(ISTEXT(OFFSET('Hygiene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300" t="e">
        <f ca="1">+IF(AND(ISTEXT(OFFSET('Hygiene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300" t="e">
        <f ca="1">+IF(AND(ISTEXT(OFFSET('Hygiene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300" t="e">
        <f ca="1">+IF(AND(ISTEXT(OFFSET('Hygiene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300" t="e">
        <f ca="1">+IF(AND(ISTEXT(OFFSET('Hygiene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300" t="e">
        <f ca="1">+IF(AND(ISTEXT(OFFSET('Hygiene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300" t="e">
        <f ca="1">+IF(AND(ISTEXT(OFFSET('Hygiene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300" t="e">
        <f ca="1">+IF(AND(ISTEXT(OFFSET('Hygiene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300" t="e">
        <f ca="1">+IF(AND(ISTEXT(OFFSET('Hygiene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300" t="e">
        <f ca="1">+IF(AND(ISTEXT(OFFSET('Hygiene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300" t="e">
        <f ca="1">+IF(AND(ISTEXT(OFFSET('Hygiene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300" t="e">
        <f ca="1">+IF(AND(ISTEXT(OFFSET('Hygiene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300" t="e">
        <f ca="1">+IF(AND(ISTEXT(OFFSET('Hygiene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S95" s="187" t="str">
        <f ca="1">+IF(OFFSET('Water Data'!$D$27,0,10*ROW('Water Data'!D89))="","",OFFSET('Water Data'!$D$27,0,10*ROW('Water Data'!D89)))</f>
        <v/>
      </c>
      <c r="BT95" s="187" t="str">
        <f ca="1">+IF(OFFSET('Water Data'!$D$28,0,10*ROW('Water Data'!D89))="","",OFFSET('Water Data'!$D$28,0,10*ROW('Water Data'!D89)))</f>
        <v/>
      </c>
      <c r="BU95" s="187" t="str">
        <f ca="1">+IF(OFFSET('Water Data'!$D$29,0,10*ROW('Water Data'!D89))="","",OFFSET('Water Data'!$D$29,0,10*ROW('Water Data'!D89)))</f>
        <v/>
      </c>
      <c r="BV95" s="187" t="str">
        <f ca="1">+IF(OFFSET('Water Data'!$E$27,0,10*ROW('Water Data'!E89))="","",OFFSET('Water Data'!$E$27,0,10*ROW('Water Data'!E89)))</f>
        <v/>
      </c>
      <c r="BW95" s="187" t="str">
        <f ca="1">+IF(OFFSET('Water Data'!$E$28,0,10*ROW('Water Data'!E89))="","",OFFSET('Water Data'!$E$28,0,10*ROW('Water Data'!E89)))</f>
        <v/>
      </c>
      <c r="BX95" s="187" t="str">
        <f ca="1">+IF(OFFSET('Water Data'!$E$29,0,10*ROW('Water Data'!E89))="","",OFFSET('Water Data'!$E$29,0,10*ROW('Water Data'!E89)))</f>
        <v/>
      </c>
      <c r="BY95" s="187" t="str">
        <f ca="1">+IF(OFFSET('Water Data'!$F$27,0,10*ROW('Water Data'!F89))="","",OFFSET('Water Data'!$F$27,0,10*ROW('Water Data'!F89)))</f>
        <v/>
      </c>
      <c r="BZ95" s="187" t="str">
        <f ca="1">+IF(OFFSET('Water Data'!$F$28,0,10*ROW('Water Data'!F89))="","",OFFSET('Water Data'!$F$28,0,10*ROW('Water Data'!F89)))</f>
        <v/>
      </c>
      <c r="CA95" s="187" t="str">
        <f ca="1">+IF(OFFSET('Water Data'!$F$29,0,10*ROW('Water Data'!F89))="","",OFFSET('Water Data'!$F$29,0,10*ROW('Water Data'!F89)))</f>
        <v/>
      </c>
      <c r="CB95" s="187" t="str">
        <f ca="1">+IF(OFFSET('Water Data'!$G$27,0,10*ROW('Water Data'!G89))="","",OFFSET('Water Data'!$G$27,0,10*ROW('Water Data'!G89)))</f>
        <v/>
      </c>
      <c r="CC95" s="187" t="str">
        <f ca="1">+IF(OFFSET('Water Data'!$G$28,0,10*ROW('Water Data'!G89))="","",OFFSET('Water Data'!$G$28,0,10*ROW('Water Data'!G89)))</f>
        <v/>
      </c>
      <c r="CD95" s="187" t="str">
        <f ca="1">+IF(OFFSET('Water Data'!$G$29,0,10*ROW('Water Data'!G89))="","",OFFSET('Water Data'!$G$29,0,10*ROW('Water Data'!G89)))</f>
        <v/>
      </c>
      <c r="CE95" s="187" t="str">
        <f ca="1">+IF(OFFSET('Water Data'!$H$27,0,10*ROW('Water Data'!H89))="","",OFFSET('Water Data'!$H$27,0,10*ROW('Water Data'!H89)))</f>
        <v/>
      </c>
      <c r="CF95" s="187" t="str">
        <f ca="1">+IF(OFFSET('Water Data'!$H$28,0,10*ROW('Water Data'!H89))="","",OFFSET('Water Data'!$H$28,0,10*ROW('Water Data'!H89)))</f>
        <v/>
      </c>
      <c r="CG95" s="187" t="str">
        <f ca="1">+IF(OFFSET('Water Data'!$H$29,0,10*ROW('Water Data'!H89))="","",OFFSET('Water Data'!$H$29,0,10*ROW('Water Data'!H89)))</f>
        <v/>
      </c>
      <c r="CH95" s="187" t="str">
        <f ca="1">+IF(OFFSET('Water Data'!$I$27,0,10*ROW('Water Data'!I89))="","",OFFSET('Water Data'!$I$27,0,10*ROW('Water Data'!I89)))</f>
        <v/>
      </c>
      <c r="CI95" s="187" t="str">
        <f ca="1">+IF(OFFSET('Water Data'!$I$28,0,10*ROW('Water Data'!I89))="","",OFFSET('Water Data'!$I$28,0,10*ROW('Water Data'!I89)))</f>
        <v/>
      </c>
      <c r="CJ95" s="187" t="str">
        <f ca="1">+IF(OFFSET('Water Data'!$I$29,0,10*ROW('Water Data'!I89))="","",OFFSET('Water Data'!$I$29,0,10*ROW('Water Data'!I89)))</f>
        <v/>
      </c>
      <c r="CK95" s="187" t="str">
        <f ca="1">+IF(OFFSET('Sanitation Data'!$D$28,0,10*ROW('Sanitation Data'!D89))="","",OFFSET('Sanitation Data'!$D$28,0,10*ROW('Sanitation Data'!D89)))</f>
        <v/>
      </c>
      <c r="CL95" s="187" t="str">
        <f ca="1">+IF(OFFSET('Sanitation Data'!$D$29,0,10*ROW('Sanitation Data'!D89))="","",OFFSET('Sanitation Data'!$D$29,0,10*ROW('Sanitation Data'!D89)))</f>
        <v/>
      </c>
      <c r="CM95" s="187" t="str">
        <f ca="1">+IF(OFFSET('Sanitation Data'!$D$30,0,10*ROW('Sanitation Data'!D89))="","",OFFSET('Sanitation Data'!$D$30,0,10*ROW('Sanitation Data'!D89)))</f>
        <v/>
      </c>
      <c r="CN95" s="187" t="str">
        <f ca="1">+IF(OFFSET('Sanitation Data'!$D$31,0,10*ROW('Sanitation Data'!D89))="","",OFFSET('Sanitation Data'!$D$31,0,10*ROW('Sanitation Data'!D89)))</f>
        <v/>
      </c>
      <c r="CO95" s="187" t="str">
        <f ca="1">+IF(OFFSET('Sanitation Data'!$D$32,0,10*ROW('Sanitation Data'!D89))="","",OFFSET('Sanitation Data'!$D$32,0,10*ROW('Sanitation Data'!D89)))</f>
        <v/>
      </c>
      <c r="CP95" s="187" t="str">
        <f ca="1">+IF(OFFSET('Sanitation Data'!$E$28,0,10*ROW('Sanitation Data'!E89))="","",OFFSET('Sanitation Data'!$E$28,0,10*ROW('Sanitation Data'!E89)))</f>
        <v/>
      </c>
      <c r="CQ95" s="187" t="str">
        <f ca="1">+IF(OFFSET('Sanitation Data'!$E$29,0,10*ROW('Sanitation Data'!E89))="","",OFFSET('Sanitation Data'!$E$29,0,10*ROW('Sanitation Data'!E89)))</f>
        <v/>
      </c>
      <c r="CR95" s="187" t="str">
        <f ca="1">+IF(OFFSET('Sanitation Data'!$E$30,0,10*ROW('Sanitation Data'!E89))="","",OFFSET('Sanitation Data'!$E$30,0,10*ROW('Sanitation Data'!E89)))</f>
        <v/>
      </c>
      <c r="CS95" s="187" t="str">
        <f ca="1">+IF(OFFSET('Sanitation Data'!$E$31,0,10*ROW('Sanitation Data'!E89))="","",OFFSET('Sanitation Data'!$E$31,0,10*ROW('Sanitation Data'!E89)))</f>
        <v/>
      </c>
      <c r="CT95" s="187" t="str">
        <f ca="1">+IF(OFFSET('Sanitation Data'!$E$32,0,10*ROW('Sanitation Data'!E89))="","",OFFSET('Sanitation Data'!$E$32,0,10*ROW('Sanitation Data'!E89)))</f>
        <v/>
      </c>
      <c r="CU95" s="187" t="str">
        <f ca="1">+IF(OFFSET('Sanitation Data'!$F$28,0,10*ROW('Sanitation Data'!F89))="","",OFFSET('Sanitation Data'!$F$28,0,10*ROW('Sanitation Data'!F89)))</f>
        <v/>
      </c>
      <c r="CV95" s="187" t="str">
        <f ca="1">+IF(OFFSET('Sanitation Data'!$F$29,0,10*ROW('Sanitation Data'!F89))="","",OFFSET('Sanitation Data'!$F$29,0,10*ROW('Sanitation Data'!F89)))</f>
        <v/>
      </c>
      <c r="CW95" s="187" t="str">
        <f ca="1">+IF(OFFSET('Sanitation Data'!$F$30,0,10*ROW('Sanitation Data'!F89))="","",OFFSET('Sanitation Data'!$F$30,0,10*ROW('Sanitation Data'!F89)))</f>
        <v/>
      </c>
      <c r="CX95" s="187" t="str">
        <f ca="1">+IF(OFFSET('Sanitation Data'!$F$31,0,10*ROW('Sanitation Data'!F89))="","",OFFSET('Sanitation Data'!$F$31,0,10*ROW('Sanitation Data'!F89)))</f>
        <v/>
      </c>
      <c r="CY95" s="187" t="str">
        <f ca="1">+IF(OFFSET('Sanitation Data'!$F$32,0,10*ROW('Sanitation Data'!F89))="","",OFFSET('Sanitation Data'!$F$32,0,10*ROW('Sanitation Data'!F89)))</f>
        <v/>
      </c>
      <c r="CZ95" s="187" t="str">
        <f ca="1">+IF(OFFSET('Sanitation Data'!$G$28,0,10*ROW('Sanitation Data'!G89))="","",OFFSET('Sanitation Data'!$G$28,0,10*ROW('Sanitation Data'!G89)))</f>
        <v/>
      </c>
      <c r="DA95" s="187" t="str">
        <f ca="1">+IF(OFFSET('Sanitation Data'!$G$29,0,10*ROW('Sanitation Data'!G89))="","",OFFSET('Sanitation Data'!$G$29,0,10*ROW('Sanitation Data'!G89)))</f>
        <v/>
      </c>
      <c r="DB95" s="187" t="str">
        <f ca="1">+IF(OFFSET('Sanitation Data'!$G$30,0,10*ROW('Sanitation Data'!G89))="","",OFFSET('Sanitation Data'!$G$30,0,10*ROW('Sanitation Data'!G89)))</f>
        <v/>
      </c>
      <c r="DC95" s="187" t="str">
        <f ca="1">+IF(OFFSET('Sanitation Data'!$G$31,0,10*ROW('Sanitation Data'!G89))="","",OFFSET('Sanitation Data'!$G$31,0,10*ROW('Sanitation Data'!G89)))</f>
        <v/>
      </c>
      <c r="DD95" s="187" t="str">
        <f ca="1">+IF(OFFSET('Sanitation Data'!$G$32,0,10*ROW('Sanitation Data'!G89))="","",OFFSET('Sanitation Data'!$G$32,0,10*ROW('Sanitation Data'!G89)))</f>
        <v/>
      </c>
      <c r="DE95" s="187" t="str">
        <f ca="1">+IF(OFFSET('Sanitation Data'!$H$28,0,10*ROW('Sanitation Data'!H89))="","",OFFSET('Sanitation Data'!$H$28,0,10*ROW('Sanitation Data'!H89)))</f>
        <v/>
      </c>
      <c r="DF95" s="187" t="str">
        <f ca="1">+IF(OFFSET('Sanitation Data'!$H$29,0,10*ROW('Sanitation Data'!H89))="","",OFFSET('Sanitation Data'!$H$29,0,10*ROW('Sanitation Data'!H89)))</f>
        <v/>
      </c>
      <c r="DG95" s="187" t="str">
        <f ca="1">+IF(OFFSET('Sanitation Data'!$H$30,0,10*ROW('Sanitation Data'!H89))="","",OFFSET('Sanitation Data'!$H$30,0,10*ROW('Sanitation Data'!H89)))</f>
        <v/>
      </c>
      <c r="DH95" s="187" t="str">
        <f ca="1">+IF(OFFSET('Sanitation Data'!$H$31,0,10*ROW('Sanitation Data'!H89))="","",OFFSET('Sanitation Data'!$H$31,0,10*ROW('Sanitation Data'!H89)))</f>
        <v/>
      </c>
      <c r="DI95" s="187" t="str">
        <f ca="1">+IF(OFFSET('Sanitation Data'!$H$32,0,10*ROW('Sanitation Data'!H89))="","",OFFSET('Sanitation Data'!$H$32,0,10*ROW('Sanitation Data'!H89)))</f>
        <v/>
      </c>
      <c r="DJ95" s="187" t="str">
        <f ca="1">+IF(OFFSET('Sanitation Data'!$I$28,0,10*ROW('Sanitation Data'!I89))="","",OFFSET('Sanitation Data'!$I$28,0,10*ROW('Sanitation Data'!I89)))</f>
        <v/>
      </c>
      <c r="DK95" s="187" t="str">
        <f ca="1">+IF(OFFSET('Sanitation Data'!$I$29,0,10*ROW('Sanitation Data'!I89))="","",OFFSET('Sanitation Data'!$I$29,0,10*ROW('Sanitation Data'!I89)))</f>
        <v/>
      </c>
      <c r="DL95" s="187" t="str">
        <f ca="1">+IF(OFFSET('Sanitation Data'!$I$30,0,10*ROW('Sanitation Data'!I89))="","",OFFSET('Sanitation Data'!$I$30,0,10*ROW('Sanitation Data'!I89)))</f>
        <v/>
      </c>
      <c r="DM95" s="187" t="str">
        <f ca="1">+IF(OFFSET('Sanitation Data'!$I$31,0,10*ROW('Sanitation Data'!I89))="","",OFFSET('Sanitation Data'!$I$31,0,10*ROW('Sanitation Data'!I89)))</f>
        <v/>
      </c>
      <c r="DN95" s="187" t="str">
        <f ca="1">+IF(OFFSET('Sanitation Data'!$I$32,0,10*ROW('Sanitation Data'!I89))="","",OFFSET('Sanitation Data'!$I$32,0,10*ROW('Sanitation Data'!I89)))</f>
        <v/>
      </c>
      <c r="DO95" s="187" t="str">
        <f ca="1">+IF(OFFSET('Hygiene Data'!$D$11,0,10*ROW('Hygiene Data'!D89))="","",OFFSET('Hygiene Data'!$D$11,0,10*ROW('Hygiene Data'!D89)))</f>
        <v/>
      </c>
      <c r="DP95" s="187" t="str">
        <f ca="1">+IF(OFFSET('Hygiene Data'!$D$12,0,10*ROW('Hygiene Data'!D89))="","",OFFSET('Hygiene Data'!$D$12,0,10*ROW('Hygiene Data'!D89)))</f>
        <v/>
      </c>
      <c r="DQ95" s="187" t="str">
        <f ca="1">+IF(OFFSET('Hygiene Data'!$D$13,0,10*ROW('Hygiene Data'!D89))="","",OFFSET('Hygiene Data'!$D$13,0,10*ROW('Hygiene Data'!D89)))</f>
        <v/>
      </c>
      <c r="DR95" s="187" t="str">
        <f ca="1">+IF(OFFSET('Hygiene Data'!$E$11,0,10*ROW('Hygiene Data'!E89))="","",OFFSET('Hygiene Data'!$E$11,0,10*ROW('Hygiene Data'!E89)))</f>
        <v/>
      </c>
      <c r="DS95" s="187" t="str">
        <f ca="1">+IF(OFFSET('Hygiene Data'!$E$12,0,10*ROW('Hygiene Data'!E89))="","",OFFSET('Hygiene Data'!$E$12,0,10*ROW('Hygiene Data'!E89)))</f>
        <v/>
      </c>
      <c r="DT95" s="187" t="str">
        <f ca="1">+IF(OFFSET('Hygiene Data'!$E$13,0,10*ROW('Hygiene Data'!E89))="","",OFFSET('Hygiene Data'!$E$13,0,10*ROW('Hygiene Data'!E89)))</f>
        <v/>
      </c>
      <c r="DU95" s="187" t="str">
        <f ca="1">+IF(OFFSET('Hygiene Data'!$F$11,0,10*ROW('Hygiene Data'!F89))="","",OFFSET('Hygiene Data'!$F$11,0,10*ROW('Hygiene Data'!F89)))</f>
        <v/>
      </c>
      <c r="DV95" s="187" t="str">
        <f ca="1">+IF(OFFSET('Hygiene Data'!$F$12,0,10*ROW('Hygiene Data'!F89))="","",OFFSET('Hygiene Data'!$F$12,0,10*ROW('Hygiene Data'!F89)))</f>
        <v/>
      </c>
      <c r="DW95" s="187" t="str">
        <f ca="1">+IF(OFFSET('Hygiene Data'!$F$13,0,10*ROW('Hygiene Data'!F89))="","",OFFSET('Hygiene Data'!$F$13,0,10*ROW('Hygiene Data'!F89)))</f>
        <v/>
      </c>
      <c r="DX95" s="187" t="str">
        <f ca="1">+IF(OFFSET('Hygiene Data'!$G$11,0,10*ROW('Hygiene Data'!G89))="","",OFFSET('Hygiene Data'!$G$11,0,10*ROW('Hygiene Data'!G89)))</f>
        <v/>
      </c>
      <c r="DY95" s="187" t="str">
        <f ca="1">+IF(OFFSET('Hygiene Data'!$G$12,0,10*ROW('Hygiene Data'!G89))="","",OFFSET('Hygiene Data'!$G$12,0,10*ROW('Hygiene Data'!G89)))</f>
        <v/>
      </c>
      <c r="DZ95" s="187" t="str">
        <f ca="1">+IF(OFFSET('Hygiene Data'!$G$13,0,10*ROW('Hygiene Data'!G89))="","",OFFSET('Hygiene Data'!$G$13,0,10*ROW('Hygiene Data'!G89)))</f>
        <v/>
      </c>
      <c r="EA95" s="187" t="str">
        <f ca="1">+IF(OFFSET('Hygiene Data'!$H$11,0,10*ROW('Hygiene Data'!H89))="","",OFFSET('Hygiene Data'!$H$11,0,10*ROW('Hygiene Data'!H89)))</f>
        <v/>
      </c>
      <c r="EB95" s="187" t="str">
        <f ca="1">+IF(OFFSET('Hygiene Data'!$H$12,0,10*ROW('Hygiene Data'!H89))="","",OFFSET('Hygiene Data'!$H$12,0,10*ROW('Hygiene Data'!H89)))</f>
        <v/>
      </c>
      <c r="EC95" s="187" t="str">
        <f ca="1">+IF(OFFSET('Hygiene Data'!$H$13,0,10*ROW('Hygiene Data'!H89))="","",OFFSET('Hygiene Data'!$H$13,0,10*ROW('Hygiene Data'!H89)))</f>
        <v/>
      </c>
      <c r="ED95" s="187" t="str">
        <f ca="1">+IF(OFFSET('Hygiene Data'!$I$11,0,10*ROW('Hygiene Data'!I89))="","",OFFSET('Hygiene Data'!$I$11,0,10*ROW('Hygiene Data'!I89)))</f>
        <v/>
      </c>
      <c r="EE95" s="187" t="str">
        <f ca="1">+IF(OFFSET('Hygiene Data'!$I$12,0,10*ROW('Hygiene Data'!I89))="","",OFFSET('Hygiene Data'!$I$12,0,10*ROW('Hygiene Data'!I89)))</f>
        <v/>
      </c>
      <c r="EF95" s="187" t="str">
        <f ca="1">+IF(OFFSET('Hygiene Data'!$I$13,0,10*ROW('Hygiene Data'!I89))="","",OFFSET('Hygiene Data'!$I$13,0,10*ROW('Hygiene Data'!I89)))</f>
        <v/>
      </c>
    </row>
    <row r="96" spans="1:136" x14ac:dyDescent="0.2">
      <c r="A96" s="270" t="str">
        <f ca="1">+IF(OFFSET('Water Data'!$B$2,0,10*ROW('Water Data'!E90))="","",OFFSET('Water Data'!$B$2,0,10*ROW('Water Data'!E90)))</f>
        <v/>
      </c>
      <c r="B96" s="270" t="str">
        <f ca="1">IF(OFFSET('Water Data'!$C$2,0,10*ROW('Water Data'!F90))="","",IF(OFFSET('Water Data'!$C$2,0,10*ROW('Water Data'!F90))="Census",Key!$I$111,IF(OFFSET('Water Data'!$C$2,0,10*ROW('Water Data'!F90))="Survey with microdata",Key!$I$113,IF(OFFSET('Water Data'!$C$2,0,10*ROW('Water Data'!F90))="Survey",Key!$I$110,IF(OFFSET('Water Data'!$C$2,0,10*ROW('Water Data'!F90))="Admin",Key!$I$114,IF(OFFSET('Water Data'!$C$2,0,10*ROW('Water Data'!F90))="Other",Key!$I$112,IF(OFFSET('Water Data'!$C$2,0,10*ROW('Water Data'!F90))="EMIS",Key!$I$109)))))))</f>
        <v/>
      </c>
      <c r="C96" s="297" t="str">
        <f t="shared" ca="1" si="1"/>
        <v/>
      </c>
      <c r="D96" s="298" t="e">
        <f ca="1">+IF(AND(ISTEXT(OFFSET('Water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298" t="e">
        <f ca="1">+IF(AND(ISTEXT(OFFSET('Water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298" t="e">
        <f ca="1">+IF(AND(ISTEXT(OFFSET('Water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298" t="e">
        <f ca="1">+IF(AND(ISTEXT(OFFSET('Water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298" t="e">
        <f ca="1">+IF(AND(ISTEXT(OFFSET('Water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298" t="e">
        <f ca="1">+IF(AND(ISTEXT(OFFSET('Water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298" t="e">
        <f ca="1">+IF(AND(ISTEXT(OFFSET('Water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298" t="e">
        <f ca="1">+IF(AND(ISTEXT(OFFSET('Water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298" t="e">
        <f ca="1">+IF(AND(ISTEXT(OFFSET('Water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298" t="e">
        <f ca="1">+IF(AND(ISTEXT(OFFSET('Water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298" t="e">
        <f ca="1">+IF(AND(ISTEXT(OFFSET('Water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298" t="e">
        <f ca="1">+IF(AND(ISTEXT(OFFSET('Water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298" t="e">
        <f ca="1">+IF(AND(ISTEXT(OFFSET('Water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298" t="e">
        <f ca="1">+IF(AND(ISTEXT(OFFSET('Water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298" t="e">
        <f ca="1">+IF(AND(ISTEXT(OFFSET('Water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298" t="e">
        <f ca="1">+IF(AND(ISTEXT(OFFSET('Water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298" t="e">
        <f ca="1">+IF(AND(ISTEXT(OFFSET('Water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298" t="e">
        <f ca="1">+IF(AND(ISTEXT(OFFSET('Water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299" t="e">
        <f ca="1">+IF(AND(ISTEXT(OFFSET('Sanitation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299" t="e">
        <f ca="1">+IF(AND(ISTEXT(OFFSET('Sanitation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299" t="e">
        <f ca="1">+IF(AND(ISTEXT(OFFSET('Sanitation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299" t="e">
        <f ca="1">+IF(AND(ISTEXT(OFFSET('Sanitation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299" t="e">
        <f ca="1">+IF(AND(ISTEXT(OFFSET('Sanitation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299" t="e">
        <f ca="1">+IF(AND(ISTEXT(OFFSET('Sanitation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299" t="e">
        <f ca="1">+IF(AND(ISTEXT(OFFSET('Sanitation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299" t="e">
        <f ca="1">+IF(AND(ISTEXT(OFFSET('Sanitation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299" t="e">
        <f ca="1">+IF(AND(ISTEXT(OFFSET('Sanitation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299" t="e">
        <f ca="1">+IF(AND(ISTEXT(OFFSET('Sanitation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299" t="e">
        <f ca="1">+IF(AND(ISTEXT(OFFSET('Sanitation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299" t="e">
        <f ca="1">+IF(AND(ISTEXT(OFFSET('Sanitation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299" t="e">
        <f ca="1">+IF(AND(ISTEXT(OFFSET('Sanitation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299" t="e">
        <f ca="1">+IF(AND(ISTEXT(OFFSET('Sanitation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299" t="e">
        <f ca="1">+IF(AND(ISTEXT(OFFSET('Sanitation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299" t="e">
        <f ca="1">+IF(AND(ISTEXT(OFFSET('Sanitation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299" t="e">
        <f ca="1">+IF(AND(ISTEXT(OFFSET('Sanitation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299" t="e">
        <f ca="1">+IF(AND(ISTEXT(OFFSET('Sanitation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299" t="e">
        <f ca="1">+IF(AND(ISTEXT(OFFSET('Sanitation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299" t="e">
        <f ca="1">+IF(AND(ISTEXT(OFFSET('Sanitation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299" t="e">
        <f ca="1">+IF(AND(ISTEXT(OFFSET('Sanitation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299" t="e">
        <f ca="1">+IF(AND(ISTEXT(OFFSET('Sanitation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299" t="e">
        <f ca="1">+IF(AND(ISTEXT(OFFSET('Sanitation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299" t="e">
        <f ca="1">+IF(AND(ISTEXT(OFFSET('Sanitation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299" t="e">
        <f ca="1">+IF(AND(ISTEXT(OFFSET('Sanitation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299" t="e">
        <f ca="1">+IF(AND(ISTEXT(OFFSET('Sanitation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299" t="e">
        <f ca="1">+IF(AND(ISTEXT(OFFSET('Sanitation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299" t="e">
        <f ca="1">+IF(AND(ISTEXT(OFFSET('Sanitation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299" t="e">
        <f ca="1">+IF(AND(ISTEXT(OFFSET('Sanitation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299" t="e">
        <f ca="1">+IF(AND(ISTEXT(OFFSET('Sanitation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300" t="e">
        <f ca="1">+IF(AND(ISTEXT(OFFSET('Hygiene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368" t="e">
        <f ca="1">+IF(AND(ISTEXT(OFFSET('Hygiene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300" t="e">
        <f ca="1">+IF(AND(ISTEXT(OFFSET('Hygiene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300" t="e">
        <f ca="1">+IF(AND(ISTEXT(OFFSET('Hygiene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300" t="e">
        <f ca="1">+IF(AND(ISTEXT(OFFSET('Hygiene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300" t="e">
        <f ca="1">+IF(AND(ISTEXT(OFFSET('Hygiene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300" t="e">
        <f ca="1">+IF(AND(ISTEXT(OFFSET('Hygiene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300" t="e">
        <f ca="1">+IF(AND(ISTEXT(OFFSET('Hygiene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300" t="e">
        <f ca="1">+IF(AND(ISTEXT(OFFSET('Hygiene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300" t="e">
        <f ca="1">+IF(AND(ISTEXT(OFFSET('Hygiene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300" t="e">
        <f ca="1">+IF(AND(ISTEXT(OFFSET('Hygiene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300" t="e">
        <f ca="1">+IF(AND(ISTEXT(OFFSET('Hygiene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300" t="e">
        <f ca="1">+IF(AND(ISTEXT(OFFSET('Hygiene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300" t="e">
        <f ca="1">+IF(AND(ISTEXT(OFFSET('Hygiene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300" t="e">
        <f ca="1">+IF(AND(ISTEXT(OFFSET('Hygiene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300" t="e">
        <f ca="1">+IF(AND(ISTEXT(OFFSET('Hygiene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300" t="e">
        <f ca="1">+IF(AND(ISTEXT(OFFSET('Hygiene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300" t="e">
        <f ca="1">+IF(AND(ISTEXT(OFFSET('Hygiene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S96" s="187" t="str">
        <f ca="1">+IF(OFFSET('Water Data'!$D$27,0,10*ROW('Water Data'!D90))="","",OFFSET('Water Data'!$D$27,0,10*ROW('Water Data'!D90)))</f>
        <v/>
      </c>
      <c r="BT96" s="187" t="str">
        <f ca="1">+IF(OFFSET('Water Data'!$D$28,0,10*ROW('Water Data'!D90))="","",OFFSET('Water Data'!$D$28,0,10*ROW('Water Data'!D90)))</f>
        <v/>
      </c>
      <c r="BU96" s="187" t="str">
        <f ca="1">+IF(OFFSET('Water Data'!$D$29,0,10*ROW('Water Data'!D90))="","",OFFSET('Water Data'!$D$29,0,10*ROW('Water Data'!D90)))</f>
        <v/>
      </c>
      <c r="BV96" s="187" t="str">
        <f ca="1">+IF(OFFSET('Water Data'!$E$27,0,10*ROW('Water Data'!E90))="","",OFFSET('Water Data'!$E$27,0,10*ROW('Water Data'!E90)))</f>
        <v/>
      </c>
      <c r="BW96" s="187" t="str">
        <f ca="1">+IF(OFFSET('Water Data'!$E$28,0,10*ROW('Water Data'!E90))="","",OFFSET('Water Data'!$E$28,0,10*ROW('Water Data'!E90)))</f>
        <v/>
      </c>
      <c r="BX96" s="187" t="str">
        <f ca="1">+IF(OFFSET('Water Data'!$E$29,0,10*ROW('Water Data'!E90))="","",OFFSET('Water Data'!$E$29,0,10*ROW('Water Data'!E90)))</f>
        <v/>
      </c>
      <c r="BY96" s="187" t="str">
        <f ca="1">+IF(OFFSET('Water Data'!$F$27,0,10*ROW('Water Data'!F90))="","",OFFSET('Water Data'!$F$27,0,10*ROW('Water Data'!F90)))</f>
        <v/>
      </c>
      <c r="BZ96" s="187" t="str">
        <f ca="1">+IF(OFFSET('Water Data'!$F$28,0,10*ROW('Water Data'!F90))="","",OFFSET('Water Data'!$F$28,0,10*ROW('Water Data'!F90)))</f>
        <v/>
      </c>
      <c r="CA96" s="187" t="str">
        <f ca="1">+IF(OFFSET('Water Data'!$F$29,0,10*ROW('Water Data'!F90))="","",OFFSET('Water Data'!$F$29,0,10*ROW('Water Data'!F90)))</f>
        <v/>
      </c>
      <c r="CB96" s="187" t="str">
        <f ca="1">+IF(OFFSET('Water Data'!$G$27,0,10*ROW('Water Data'!G90))="","",OFFSET('Water Data'!$G$27,0,10*ROW('Water Data'!G90)))</f>
        <v/>
      </c>
      <c r="CC96" s="187" t="str">
        <f ca="1">+IF(OFFSET('Water Data'!$G$28,0,10*ROW('Water Data'!G90))="","",OFFSET('Water Data'!$G$28,0,10*ROW('Water Data'!G90)))</f>
        <v/>
      </c>
      <c r="CD96" s="187" t="str">
        <f ca="1">+IF(OFFSET('Water Data'!$G$29,0,10*ROW('Water Data'!G90))="","",OFFSET('Water Data'!$G$29,0,10*ROW('Water Data'!G90)))</f>
        <v/>
      </c>
      <c r="CE96" s="187" t="str">
        <f ca="1">+IF(OFFSET('Water Data'!$H$27,0,10*ROW('Water Data'!H90))="","",OFFSET('Water Data'!$H$27,0,10*ROW('Water Data'!H90)))</f>
        <v/>
      </c>
      <c r="CF96" s="187" t="str">
        <f ca="1">+IF(OFFSET('Water Data'!$H$28,0,10*ROW('Water Data'!H90))="","",OFFSET('Water Data'!$H$28,0,10*ROW('Water Data'!H90)))</f>
        <v/>
      </c>
      <c r="CG96" s="187" t="str">
        <f ca="1">+IF(OFFSET('Water Data'!$H$29,0,10*ROW('Water Data'!H90))="","",OFFSET('Water Data'!$H$29,0,10*ROW('Water Data'!H90)))</f>
        <v/>
      </c>
      <c r="CH96" s="187" t="str">
        <f ca="1">+IF(OFFSET('Water Data'!$I$27,0,10*ROW('Water Data'!I90))="","",OFFSET('Water Data'!$I$27,0,10*ROW('Water Data'!I90)))</f>
        <v/>
      </c>
      <c r="CI96" s="187" t="str">
        <f ca="1">+IF(OFFSET('Water Data'!$I$28,0,10*ROW('Water Data'!I90))="","",OFFSET('Water Data'!$I$28,0,10*ROW('Water Data'!I90)))</f>
        <v/>
      </c>
      <c r="CJ96" s="187" t="str">
        <f ca="1">+IF(OFFSET('Water Data'!$I$29,0,10*ROW('Water Data'!I90))="","",OFFSET('Water Data'!$I$29,0,10*ROW('Water Data'!I90)))</f>
        <v/>
      </c>
      <c r="CK96" s="187" t="str">
        <f ca="1">+IF(OFFSET('Sanitation Data'!$D$28,0,10*ROW('Sanitation Data'!D90))="","",OFFSET('Sanitation Data'!$D$28,0,10*ROW('Sanitation Data'!D90)))</f>
        <v/>
      </c>
      <c r="CL96" s="187" t="str">
        <f ca="1">+IF(OFFSET('Sanitation Data'!$D$29,0,10*ROW('Sanitation Data'!D90))="","",OFFSET('Sanitation Data'!$D$29,0,10*ROW('Sanitation Data'!D90)))</f>
        <v/>
      </c>
      <c r="CM96" s="187" t="str">
        <f ca="1">+IF(OFFSET('Sanitation Data'!$D$30,0,10*ROW('Sanitation Data'!D90))="","",OFFSET('Sanitation Data'!$D$30,0,10*ROW('Sanitation Data'!D90)))</f>
        <v/>
      </c>
      <c r="CN96" s="187" t="str">
        <f ca="1">+IF(OFFSET('Sanitation Data'!$D$31,0,10*ROW('Sanitation Data'!D90))="","",OFFSET('Sanitation Data'!$D$31,0,10*ROW('Sanitation Data'!D90)))</f>
        <v/>
      </c>
      <c r="CO96" s="187" t="str">
        <f ca="1">+IF(OFFSET('Sanitation Data'!$D$32,0,10*ROW('Sanitation Data'!D90))="","",OFFSET('Sanitation Data'!$D$32,0,10*ROW('Sanitation Data'!D90)))</f>
        <v/>
      </c>
      <c r="CP96" s="187" t="str">
        <f ca="1">+IF(OFFSET('Sanitation Data'!$E$28,0,10*ROW('Sanitation Data'!E90))="","",OFFSET('Sanitation Data'!$E$28,0,10*ROW('Sanitation Data'!E90)))</f>
        <v/>
      </c>
      <c r="CQ96" s="187" t="str">
        <f ca="1">+IF(OFFSET('Sanitation Data'!$E$29,0,10*ROW('Sanitation Data'!E90))="","",OFFSET('Sanitation Data'!$E$29,0,10*ROW('Sanitation Data'!E90)))</f>
        <v/>
      </c>
      <c r="CR96" s="187" t="str">
        <f ca="1">+IF(OFFSET('Sanitation Data'!$E$30,0,10*ROW('Sanitation Data'!E90))="","",OFFSET('Sanitation Data'!$E$30,0,10*ROW('Sanitation Data'!E90)))</f>
        <v/>
      </c>
      <c r="CS96" s="187" t="str">
        <f ca="1">+IF(OFFSET('Sanitation Data'!$E$31,0,10*ROW('Sanitation Data'!E90))="","",OFFSET('Sanitation Data'!$E$31,0,10*ROW('Sanitation Data'!E90)))</f>
        <v/>
      </c>
      <c r="CT96" s="187" t="str">
        <f ca="1">+IF(OFFSET('Sanitation Data'!$E$32,0,10*ROW('Sanitation Data'!E90))="","",OFFSET('Sanitation Data'!$E$32,0,10*ROW('Sanitation Data'!E90)))</f>
        <v/>
      </c>
      <c r="CU96" s="187" t="str">
        <f ca="1">+IF(OFFSET('Sanitation Data'!$F$28,0,10*ROW('Sanitation Data'!F90))="","",OFFSET('Sanitation Data'!$F$28,0,10*ROW('Sanitation Data'!F90)))</f>
        <v/>
      </c>
      <c r="CV96" s="187" t="str">
        <f ca="1">+IF(OFFSET('Sanitation Data'!$F$29,0,10*ROW('Sanitation Data'!F90))="","",OFFSET('Sanitation Data'!$F$29,0,10*ROW('Sanitation Data'!F90)))</f>
        <v/>
      </c>
      <c r="CW96" s="187" t="str">
        <f ca="1">+IF(OFFSET('Sanitation Data'!$F$30,0,10*ROW('Sanitation Data'!F90))="","",OFFSET('Sanitation Data'!$F$30,0,10*ROW('Sanitation Data'!F90)))</f>
        <v/>
      </c>
      <c r="CX96" s="187" t="str">
        <f ca="1">+IF(OFFSET('Sanitation Data'!$F$31,0,10*ROW('Sanitation Data'!F90))="","",OFFSET('Sanitation Data'!$F$31,0,10*ROW('Sanitation Data'!F90)))</f>
        <v/>
      </c>
      <c r="CY96" s="187" t="str">
        <f ca="1">+IF(OFFSET('Sanitation Data'!$F$32,0,10*ROW('Sanitation Data'!F90))="","",OFFSET('Sanitation Data'!$F$32,0,10*ROW('Sanitation Data'!F90)))</f>
        <v/>
      </c>
      <c r="CZ96" s="187" t="str">
        <f ca="1">+IF(OFFSET('Sanitation Data'!$G$28,0,10*ROW('Sanitation Data'!G90))="","",OFFSET('Sanitation Data'!$G$28,0,10*ROW('Sanitation Data'!G90)))</f>
        <v/>
      </c>
      <c r="DA96" s="187" t="str">
        <f ca="1">+IF(OFFSET('Sanitation Data'!$G$29,0,10*ROW('Sanitation Data'!G90))="","",OFFSET('Sanitation Data'!$G$29,0,10*ROW('Sanitation Data'!G90)))</f>
        <v/>
      </c>
      <c r="DB96" s="187" t="str">
        <f ca="1">+IF(OFFSET('Sanitation Data'!$G$30,0,10*ROW('Sanitation Data'!G90))="","",OFFSET('Sanitation Data'!$G$30,0,10*ROW('Sanitation Data'!G90)))</f>
        <v/>
      </c>
      <c r="DC96" s="187" t="str">
        <f ca="1">+IF(OFFSET('Sanitation Data'!$G$31,0,10*ROW('Sanitation Data'!G90))="","",OFFSET('Sanitation Data'!$G$31,0,10*ROW('Sanitation Data'!G90)))</f>
        <v/>
      </c>
      <c r="DD96" s="187" t="str">
        <f ca="1">+IF(OFFSET('Sanitation Data'!$G$32,0,10*ROW('Sanitation Data'!G90))="","",OFFSET('Sanitation Data'!$G$32,0,10*ROW('Sanitation Data'!G90)))</f>
        <v/>
      </c>
      <c r="DE96" s="187" t="str">
        <f ca="1">+IF(OFFSET('Sanitation Data'!$H$28,0,10*ROW('Sanitation Data'!H90))="","",OFFSET('Sanitation Data'!$H$28,0,10*ROW('Sanitation Data'!H90)))</f>
        <v/>
      </c>
      <c r="DF96" s="187" t="str">
        <f ca="1">+IF(OFFSET('Sanitation Data'!$H$29,0,10*ROW('Sanitation Data'!H90))="","",OFFSET('Sanitation Data'!$H$29,0,10*ROW('Sanitation Data'!H90)))</f>
        <v/>
      </c>
      <c r="DG96" s="187" t="str">
        <f ca="1">+IF(OFFSET('Sanitation Data'!$H$30,0,10*ROW('Sanitation Data'!H90))="","",OFFSET('Sanitation Data'!$H$30,0,10*ROW('Sanitation Data'!H90)))</f>
        <v/>
      </c>
      <c r="DH96" s="187" t="str">
        <f ca="1">+IF(OFFSET('Sanitation Data'!$H$31,0,10*ROW('Sanitation Data'!H90))="","",OFFSET('Sanitation Data'!$H$31,0,10*ROW('Sanitation Data'!H90)))</f>
        <v/>
      </c>
      <c r="DI96" s="187" t="str">
        <f ca="1">+IF(OFFSET('Sanitation Data'!$H$32,0,10*ROW('Sanitation Data'!H90))="","",OFFSET('Sanitation Data'!$H$32,0,10*ROW('Sanitation Data'!H90)))</f>
        <v/>
      </c>
      <c r="DJ96" s="187" t="str">
        <f ca="1">+IF(OFFSET('Sanitation Data'!$I$28,0,10*ROW('Sanitation Data'!I90))="","",OFFSET('Sanitation Data'!$I$28,0,10*ROW('Sanitation Data'!I90)))</f>
        <v/>
      </c>
      <c r="DK96" s="187" t="str">
        <f ca="1">+IF(OFFSET('Sanitation Data'!$I$29,0,10*ROW('Sanitation Data'!I90))="","",OFFSET('Sanitation Data'!$I$29,0,10*ROW('Sanitation Data'!I90)))</f>
        <v/>
      </c>
      <c r="DL96" s="187" t="str">
        <f ca="1">+IF(OFFSET('Sanitation Data'!$I$30,0,10*ROW('Sanitation Data'!I90))="","",OFFSET('Sanitation Data'!$I$30,0,10*ROW('Sanitation Data'!I90)))</f>
        <v/>
      </c>
      <c r="DM96" s="187" t="str">
        <f ca="1">+IF(OFFSET('Sanitation Data'!$I$31,0,10*ROW('Sanitation Data'!I90))="","",OFFSET('Sanitation Data'!$I$31,0,10*ROW('Sanitation Data'!I90)))</f>
        <v/>
      </c>
      <c r="DN96" s="187" t="str">
        <f ca="1">+IF(OFFSET('Sanitation Data'!$I$32,0,10*ROW('Sanitation Data'!I90))="","",OFFSET('Sanitation Data'!$I$32,0,10*ROW('Sanitation Data'!I90)))</f>
        <v/>
      </c>
      <c r="DO96" s="187" t="str">
        <f ca="1">+IF(OFFSET('Hygiene Data'!$D$11,0,10*ROW('Hygiene Data'!D90))="","",OFFSET('Hygiene Data'!$D$11,0,10*ROW('Hygiene Data'!D90)))</f>
        <v/>
      </c>
      <c r="DP96" s="187" t="str">
        <f ca="1">+IF(OFFSET('Hygiene Data'!$D$12,0,10*ROW('Hygiene Data'!D90))="","",OFFSET('Hygiene Data'!$D$12,0,10*ROW('Hygiene Data'!D90)))</f>
        <v/>
      </c>
      <c r="DQ96" s="187" t="str">
        <f ca="1">+IF(OFFSET('Hygiene Data'!$D$13,0,10*ROW('Hygiene Data'!D90))="","",OFFSET('Hygiene Data'!$D$13,0,10*ROW('Hygiene Data'!D90)))</f>
        <v/>
      </c>
      <c r="DR96" s="187" t="str">
        <f ca="1">+IF(OFFSET('Hygiene Data'!$E$11,0,10*ROW('Hygiene Data'!E90))="","",OFFSET('Hygiene Data'!$E$11,0,10*ROW('Hygiene Data'!E90)))</f>
        <v/>
      </c>
      <c r="DS96" s="187" t="str">
        <f ca="1">+IF(OFFSET('Hygiene Data'!$E$12,0,10*ROW('Hygiene Data'!E90))="","",OFFSET('Hygiene Data'!$E$12,0,10*ROW('Hygiene Data'!E90)))</f>
        <v/>
      </c>
      <c r="DT96" s="187" t="str">
        <f ca="1">+IF(OFFSET('Hygiene Data'!$E$13,0,10*ROW('Hygiene Data'!E90))="","",OFFSET('Hygiene Data'!$E$13,0,10*ROW('Hygiene Data'!E90)))</f>
        <v/>
      </c>
      <c r="DU96" s="187" t="str">
        <f ca="1">+IF(OFFSET('Hygiene Data'!$F$11,0,10*ROW('Hygiene Data'!F90))="","",OFFSET('Hygiene Data'!$F$11,0,10*ROW('Hygiene Data'!F90)))</f>
        <v/>
      </c>
      <c r="DV96" s="187" t="str">
        <f ca="1">+IF(OFFSET('Hygiene Data'!$F$12,0,10*ROW('Hygiene Data'!F90))="","",OFFSET('Hygiene Data'!$F$12,0,10*ROW('Hygiene Data'!F90)))</f>
        <v/>
      </c>
      <c r="DW96" s="187" t="str">
        <f ca="1">+IF(OFFSET('Hygiene Data'!$F$13,0,10*ROW('Hygiene Data'!F90))="","",OFFSET('Hygiene Data'!$F$13,0,10*ROW('Hygiene Data'!F90)))</f>
        <v/>
      </c>
      <c r="DX96" s="187" t="str">
        <f ca="1">+IF(OFFSET('Hygiene Data'!$G$11,0,10*ROW('Hygiene Data'!G90))="","",OFFSET('Hygiene Data'!$G$11,0,10*ROW('Hygiene Data'!G90)))</f>
        <v/>
      </c>
      <c r="DY96" s="187" t="str">
        <f ca="1">+IF(OFFSET('Hygiene Data'!$G$12,0,10*ROW('Hygiene Data'!G90))="","",OFFSET('Hygiene Data'!$G$12,0,10*ROW('Hygiene Data'!G90)))</f>
        <v/>
      </c>
      <c r="DZ96" s="187" t="str">
        <f ca="1">+IF(OFFSET('Hygiene Data'!$G$13,0,10*ROW('Hygiene Data'!G90))="","",OFFSET('Hygiene Data'!$G$13,0,10*ROW('Hygiene Data'!G90)))</f>
        <v/>
      </c>
      <c r="EA96" s="187" t="str">
        <f ca="1">+IF(OFFSET('Hygiene Data'!$H$11,0,10*ROW('Hygiene Data'!H90))="","",OFFSET('Hygiene Data'!$H$11,0,10*ROW('Hygiene Data'!H90)))</f>
        <v/>
      </c>
      <c r="EB96" s="187" t="str">
        <f ca="1">+IF(OFFSET('Hygiene Data'!$H$12,0,10*ROW('Hygiene Data'!H90))="","",OFFSET('Hygiene Data'!$H$12,0,10*ROW('Hygiene Data'!H90)))</f>
        <v/>
      </c>
      <c r="EC96" s="187" t="str">
        <f ca="1">+IF(OFFSET('Hygiene Data'!$H$13,0,10*ROW('Hygiene Data'!H90))="","",OFFSET('Hygiene Data'!$H$13,0,10*ROW('Hygiene Data'!H90)))</f>
        <v/>
      </c>
      <c r="ED96" s="187" t="str">
        <f ca="1">+IF(OFFSET('Hygiene Data'!$I$11,0,10*ROW('Hygiene Data'!I90))="","",OFFSET('Hygiene Data'!$I$11,0,10*ROW('Hygiene Data'!I90)))</f>
        <v/>
      </c>
      <c r="EE96" s="187" t="str">
        <f ca="1">+IF(OFFSET('Hygiene Data'!$I$12,0,10*ROW('Hygiene Data'!I90))="","",OFFSET('Hygiene Data'!$I$12,0,10*ROW('Hygiene Data'!I90)))</f>
        <v/>
      </c>
      <c r="EF96" s="187" t="str">
        <f ca="1">+IF(OFFSET('Hygiene Data'!$I$13,0,10*ROW('Hygiene Data'!I90))="","",OFFSET('Hygiene Data'!$I$13,0,10*ROW('Hygiene Data'!I90)))</f>
        <v/>
      </c>
    </row>
    <row r="97" spans="1:136" x14ac:dyDescent="0.2">
      <c r="A97" s="270" t="str">
        <f ca="1">+IF(OFFSET('Water Data'!$B$2,0,10*ROW('Water Data'!E91))="","",OFFSET('Water Data'!$B$2,0,10*ROW('Water Data'!E91)))</f>
        <v/>
      </c>
      <c r="B97" s="270" t="str">
        <f ca="1">IF(OFFSET('Water Data'!$C$2,0,10*ROW('Water Data'!F91))="","",IF(OFFSET('Water Data'!$C$2,0,10*ROW('Water Data'!F91))="Census",Key!$I$111,IF(OFFSET('Water Data'!$C$2,0,10*ROW('Water Data'!F91))="Survey with microdata",Key!$I$113,IF(OFFSET('Water Data'!$C$2,0,10*ROW('Water Data'!F91))="Survey",Key!$I$110,IF(OFFSET('Water Data'!$C$2,0,10*ROW('Water Data'!F91))="Admin",Key!$I$114,IF(OFFSET('Water Data'!$C$2,0,10*ROW('Water Data'!F91))="Other",Key!$I$112,IF(OFFSET('Water Data'!$C$2,0,10*ROW('Water Data'!F91))="EMIS",Key!$I$109)))))))</f>
        <v/>
      </c>
      <c r="C97" s="297" t="str">
        <f t="shared" ca="1" si="1"/>
        <v/>
      </c>
      <c r="D97" s="298" t="e">
        <f ca="1">+IF(AND(ISTEXT(OFFSET('Water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298" t="e">
        <f ca="1">+IF(AND(ISTEXT(OFFSET('Water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298" t="e">
        <f ca="1">+IF(AND(ISTEXT(OFFSET('Water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298" t="e">
        <f ca="1">+IF(AND(ISTEXT(OFFSET('Water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298" t="e">
        <f ca="1">+IF(AND(ISTEXT(OFFSET('Water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298" t="e">
        <f ca="1">+IF(AND(ISTEXT(OFFSET('Water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298" t="e">
        <f ca="1">+IF(AND(ISTEXT(OFFSET('Water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298" t="e">
        <f ca="1">+IF(AND(ISTEXT(OFFSET('Water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298" t="e">
        <f ca="1">+IF(AND(ISTEXT(OFFSET('Water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298" t="e">
        <f ca="1">+IF(AND(ISTEXT(OFFSET('Water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298" t="e">
        <f ca="1">+IF(AND(ISTEXT(OFFSET('Water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298" t="e">
        <f ca="1">+IF(AND(ISTEXT(OFFSET('Water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298" t="e">
        <f ca="1">+IF(AND(ISTEXT(OFFSET('Water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298" t="e">
        <f ca="1">+IF(AND(ISTEXT(OFFSET('Water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298" t="e">
        <f ca="1">+IF(AND(ISTEXT(OFFSET('Water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298" t="e">
        <f ca="1">+IF(AND(ISTEXT(OFFSET('Water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298" t="e">
        <f ca="1">+IF(AND(ISTEXT(OFFSET('Water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298" t="e">
        <f ca="1">+IF(AND(ISTEXT(OFFSET('Water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299" t="e">
        <f ca="1">+IF(AND(ISTEXT(OFFSET('Sanitation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299" t="e">
        <f ca="1">+IF(AND(ISTEXT(OFFSET('Sanitation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299" t="e">
        <f ca="1">+IF(AND(ISTEXT(OFFSET('Sanitation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299" t="e">
        <f ca="1">+IF(AND(ISTEXT(OFFSET('Sanitation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299" t="e">
        <f ca="1">+IF(AND(ISTEXT(OFFSET('Sanitation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299" t="e">
        <f ca="1">+IF(AND(ISTEXT(OFFSET('Sanitation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299" t="e">
        <f ca="1">+IF(AND(ISTEXT(OFFSET('Sanitation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299" t="e">
        <f ca="1">+IF(AND(ISTEXT(OFFSET('Sanitation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299" t="e">
        <f ca="1">+IF(AND(ISTEXT(OFFSET('Sanitation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299" t="e">
        <f ca="1">+IF(AND(ISTEXT(OFFSET('Sanitation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299" t="e">
        <f ca="1">+IF(AND(ISTEXT(OFFSET('Sanitation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299" t="e">
        <f ca="1">+IF(AND(ISTEXT(OFFSET('Sanitation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299" t="e">
        <f ca="1">+IF(AND(ISTEXT(OFFSET('Sanitation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299" t="e">
        <f ca="1">+IF(AND(ISTEXT(OFFSET('Sanitation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299" t="e">
        <f ca="1">+IF(AND(ISTEXT(OFFSET('Sanitation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299" t="e">
        <f ca="1">+IF(AND(ISTEXT(OFFSET('Sanitation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299" t="e">
        <f ca="1">+IF(AND(ISTEXT(OFFSET('Sanitation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299" t="e">
        <f ca="1">+IF(AND(ISTEXT(OFFSET('Sanitation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299" t="e">
        <f ca="1">+IF(AND(ISTEXT(OFFSET('Sanitation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299" t="e">
        <f ca="1">+IF(AND(ISTEXT(OFFSET('Sanitation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299" t="e">
        <f ca="1">+IF(AND(ISTEXT(OFFSET('Sanitation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299" t="e">
        <f ca="1">+IF(AND(ISTEXT(OFFSET('Sanitation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299" t="e">
        <f ca="1">+IF(AND(ISTEXT(OFFSET('Sanitation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299" t="e">
        <f ca="1">+IF(AND(ISTEXT(OFFSET('Sanitation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299" t="e">
        <f ca="1">+IF(AND(ISTEXT(OFFSET('Sanitation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299" t="e">
        <f ca="1">+IF(AND(ISTEXT(OFFSET('Sanitation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299" t="e">
        <f ca="1">+IF(AND(ISTEXT(OFFSET('Sanitation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299" t="e">
        <f ca="1">+IF(AND(ISTEXT(OFFSET('Sanitation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299" t="e">
        <f ca="1">+IF(AND(ISTEXT(OFFSET('Sanitation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299" t="e">
        <f ca="1">+IF(AND(ISTEXT(OFFSET('Sanitation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300" t="e">
        <f ca="1">+IF(AND(ISTEXT(OFFSET('Hygiene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368" t="e">
        <f ca="1">+IF(AND(ISTEXT(OFFSET('Hygiene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300" t="e">
        <f ca="1">+IF(AND(ISTEXT(OFFSET('Hygiene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300" t="e">
        <f ca="1">+IF(AND(ISTEXT(OFFSET('Hygiene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300" t="e">
        <f ca="1">+IF(AND(ISTEXT(OFFSET('Hygiene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300" t="e">
        <f ca="1">+IF(AND(ISTEXT(OFFSET('Hygiene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300" t="e">
        <f ca="1">+IF(AND(ISTEXT(OFFSET('Hygiene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300" t="e">
        <f ca="1">+IF(AND(ISTEXT(OFFSET('Hygiene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300" t="e">
        <f ca="1">+IF(AND(ISTEXT(OFFSET('Hygiene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300" t="e">
        <f ca="1">+IF(AND(ISTEXT(OFFSET('Hygiene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300" t="e">
        <f ca="1">+IF(AND(ISTEXT(OFFSET('Hygiene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300" t="e">
        <f ca="1">+IF(AND(ISTEXT(OFFSET('Hygiene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300" t="e">
        <f ca="1">+IF(AND(ISTEXT(OFFSET('Hygiene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300" t="e">
        <f ca="1">+IF(AND(ISTEXT(OFFSET('Hygiene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300" t="e">
        <f ca="1">+IF(AND(ISTEXT(OFFSET('Hygiene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300" t="e">
        <f ca="1">+IF(AND(ISTEXT(OFFSET('Hygiene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300" t="e">
        <f ca="1">+IF(AND(ISTEXT(OFFSET('Hygiene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300" t="e">
        <f ca="1">+IF(AND(ISTEXT(OFFSET('Hygiene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S97" s="187" t="str">
        <f ca="1">+IF(OFFSET('Water Data'!$D$27,0,10*ROW('Water Data'!D91))="","",OFFSET('Water Data'!$D$27,0,10*ROW('Water Data'!D91)))</f>
        <v/>
      </c>
      <c r="BT97" s="187" t="str">
        <f ca="1">+IF(OFFSET('Water Data'!$D$28,0,10*ROW('Water Data'!D91))="","",OFFSET('Water Data'!$D$28,0,10*ROW('Water Data'!D91)))</f>
        <v/>
      </c>
      <c r="BU97" s="187" t="str">
        <f ca="1">+IF(OFFSET('Water Data'!$D$29,0,10*ROW('Water Data'!D91))="","",OFFSET('Water Data'!$D$29,0,10*ROW('Water Data'!D91)))</f>
        <v/>
      </c>
      <c r="BV97" s="187" t="str">
        <f ca="1">+IF(OFFSET('Water Data'!$E$27,0,10*ROW('Water Data'!E91))="","",OFFSET('Water Data'!$E$27,0,10*ROW('Water Data'!E91)))</f>
        <v/>
      </c>
      <c r="BW97" s="187" t="str">
        <f ca="1">+IF(OFFSET('Water Data'!$E$28,0,10*ROW('Water Data'!E91))="","",OFFSET('Water Data'!$E$28,0,10*ROW('Water Data'!E91)))</f>
        <v/>
      </c>
      <c r="BX97" s="187" t="str">
        <f ca="1">+IF(OFFSET('Water Data'!$E$29,0,10*ROW('Water Data'!E91))="","",OFFSET('Water Data'!$E$29,0,10*ROW('Water Data'!E91)))</f>
        <v/>
      </c>
      <c r="BY97" s="187" t="str">
        <f ca="1">+IF(OFFSET('Water Data'!$F$27,0,10*ROW('Water Data'!F91))="","",OFFSET('Water Data'!$F$27,0,10*ROW('Water Data'!F91)))</f>
        <v/>
      </c>
      <c r="BZ97" s="187" t="str">
        <f ca="1">+IF(OFFSET('Water Data'!$F$28,0,10*ROW('Water Data'!F91))="","",OFFSET('Water Data'!$F$28,0,10*ROW('Water Data'!F91)))</f>
        <v/>
      </c>
      <c r="CA97" s="187" t="str">
        <f ca="1">+IF(OFFSET('Water Data'!$F$29,0,10*ROW('Water Data'!F91))="","",OFFSET('Water Data'!$F$29,0,10*ROW('Water Data'!F91)))</f>
        <v/>
      </c>
      <c r="CB97" s="187" t="str">
        <f ca="1">+IF(OFFSET('Water Data'!$G$27,0,10*ROW('Water Data'!G91))="","",OFFSET('Water Data'!$G$27,0,10*ROW('Water Data'!G91)))</f>
        <v/>
      </c>
      <c r="CC97" s="187" t="str">
        <f ca="1">+IF(OFFSET('Water Data'!$G$28,0,10*ROW('Water Data'!G91))="","",OFFSET('Water Data'!$G$28,0,10*ROW('Water Data'!G91)))</f>
        <v/>
      </c>
      <c r="CD97" s="187" t="str">
        <f ca="1">+IF(OFFSET('Water Data'!$G$29,0,10*ROW('Water Data'!G91))="","",OFFSET('Water Data'!$G$29,0,10*ROW('Water Data'!G91)))</f>
        <v/>
      </c>
      <c r="CE97" s="187" t="str">
        <f ca="1">+IF(OFFSET('Water Data'!$H$27,0,10*ROW('Water Data'!H91))="","",OFFSET('Water Data'!$H$27,0,10*ROW('Water Data'!H91)))</f>
        <v/>
      </c>
      <c r="CF97" s="187" t="str">
        <f ca="1">+IF(OFFSET('Water Data'!$H$28,0,10*ROW('Water Data'!H91))="","",OFFSET('Water Data'!$H$28,0,10*ROW('Water Data'!H91)))</f>
        <v/>
      </c>
      <c r="CG97" s="187" t="str">
        <f ca="1">+IF(OFFSET('Water Data'!$H$29,0,10*ROW('Water Data'!H91))="","",OFFSET('Water Data'!$H$29,0,10*ROW('Water Data'!H91)))</f>
        <v/>
      </c>
      <c r="CH97" s="187" t="str">
        <f ca="1">+IF(OFFSET('Water Data'!$I$27,0,10*ROW('Water Data'!I91))="","",OFFSET('Water Data'!$I$27,0,10*ROW('Water Data'!I91)))</f>
        <v/>
      </c>
      <c r="CI97" s="187" t="str">
        <f ca="1">+IF(OFFSET('Water Data'!$I$28,0,10*ROW('Water Data'!I91))="","",OFFSET('Water Data'!$I$28,0,10*ROW('Water Data'!I91)))</f>
        <v/>
      </c>
      <c r="CJ97" s="187" t="str">
        <f ca="1">+IF(OFFSET('Water Data'!$I$29,0,10*ROW('Water Data'!I91))="","",OFFSET('Water Data'!$I$29,0,10*ROW('Water Data'!I91)))</f>
        <v/>
      </c>
      <c r="CK97" s="187" t="str">
        <f ca="1">+IF(OFFSET('Sanitation Data'!$D$28,0,10*ROW('Sanitation Data'!D91))="","",OFFSET('Sanitation Data'!$D$28,0,10*ROW('Sanitation Data'!D91)))</f>
        <v/>
      </c>
      <c r="CL97" s="187" t="str">
        <f ca="1">+IF(OFFSET('Sanitation Data'!$D$29,0,10*ROW('Sanitation Data'!D91))="","",OFFSET('Sanitation Data'!$D$29,0,10*ROW('Sanitation Data'!D91)))</f>
        <v/>
      </c>
      <c r="CM97" s="187" t="str">
        <f ca="1">+IF(OFFSET('Sanitation Data'!$D$30,0,10*ROW('Sanitation Data'!D91))="","",OFFSET('Sanitation Data'!$D$30,0,10*ROW('Sanitation Data'!D91)))</f>
        <v/>
      </c>
      <c r="CN97" s="187" t="str">
        <f ca="1">+IF(OFFSET('Sanitation Data'!$D$31,0,10*ROW('Sanitation Data'!D91))="","",OFFSET('Sanitation Data'!$D$31,0,10*ROW('Sanitation Data'!D91)))</f>
        <v/>
      </c>
      <c r="CO97" s="187" t="str">
        <f ca="1">+IF(OFFSET('Sanitation Data'!$D$32,0,10*ROW('Sanitation Data'!D91))="","",OFFSET('Sanitation Data'!$D$32,0,10*ROW('Sanitation Data'!D91)))</f>
        <v/>
      </c>
      <c r="CP97" s="187" t="str">
        <f ca="1">+IF(OFFSET('Sanitation Data'!$E$28,0,10*ROW('Sanitation Data'!E91))="","",OFFSET('Sanitation Data'!$E$28,0,10*ROW('Sanitation Data'!E91)))</f>
        <v/>
      </c>
      <c r="CQ97" s="187" t="str">
        <f ca="1">+IF(OFFSET('Sanitation Data'!$E$29,0,10*ROW('Sanitation Data'!E91))="","",OFFSET('Sanitation Data'!$E$29,0,10*ROW('Sanitation Data'!E91)))</f>
        <v/>
      </c>
      <c r="CR97" s="187" t="str">
        <f ca="1">+IF(OFFSET('Sanitation Data'!$E$30,0,10*ROW('Sanitation Data'!E91))="","",OFFSET('Sanitation Data'!$E$30,0,10*ROW('Sanitation Data'!E91)))</f>
        <v/>
      </c>
      <c r="CS97" s="187" t="str">
        <f ca="1">+IF(OFFSET('Sanitation Data'!$E$31,0,10*ROW('Sanitation Data'!E91))="","",OFFSET('Sanitation Data'!$E$31,0,10*ROW('Sanitation Data'!E91)))</f>
        <v/>
      </c>
      <c r="CT97" s="187" t="str">
        <f ca="1">+IF(OFFSET('Sanitation Data'!$E$32,0,10*ROW('Sanitation Data'!E91))="","",OFFSET('Sanitation Data'!$E$32,0,10*ROW('Sanitation Data'!E91)))</f>
        <v/>
      </c>
      <c r="CU97" s="187" t="str">
        <f ca="1">+IF(OFFSET('Sanitation Data'!$F$28,0,10*ROW('Sanitation Data'!F91))="","",OFFSET('Sanitation Data'!$F$28,0,10*ROW('Sanitation Data'!F91)))</f>
        <v/>
      </c>
      <c r="CV97" s="187" t="str">
        <f ca="1">+IF(OFFSET('Sanitation Data'!$F$29,0,10*ROW('Sanitation Data'!F91))="","",OFFSET('Sanitation Data'!$F$29,0,10*ROW('Sanitation Data'!F91)))</f>
        <v/>
      </c>
      <c r="CW97" s="187" t="str">
        <f ca="1">+IF(OFFSET('Sanitation Data'!$F$30,0,10*ROW('Sanitation Data'!F91))="","",OFFSET('Sanitation Data'!$F$30,0,10*ROW('Sanitation Data'!F91)))</f>
        <v/>
      </c>
      <c r="CX97" s="187" t="str">
        <f ca="1">+IF(OFFSET('Sanitation Data'!$F$31,0,10*ROW('Sanitation Data'!F91))="","",OFFSET('Sanitation Data'!$F$31,0,10*ROW('Sanitation Data'!F91)))</f>
        <v/>
      </c>
      <c r="CY97" s="187" t="str">
        <f ca="1">+IF(OFFSET('Sanitation Data'!$F$32,0,10*ROW('Sanitation Data'!F91))="","",OFFSET('Sanitation Data'!$F$32,0,10*ROW('Sanitation Data'!F91)))</f>
        <v/>
      </c>
      <c r="CZ97" s="187" t="str">
        <f ca="1">+IF(OFFSET('Sanitation Data'!$G$28,0,10*ROW('Sanitation Data'!G91))="","",OFFSET('Sanitation Data'!$G$28,0,10*ROW('Sanitation Data'!G91)))</f>
        <v/>
      </c>
      <c r="DA97" s="187" t="str">
        <f ca="1">+IF(OFFSET('Sanitation Data'!$G$29,0,10*ROW('Sanitation Data'!G91))="","",OFFSET('Sanitation Data'!$G$29,0,10*ROW('Sanitation Data'!G91)))</f>
        <v/>
      </c>
      <c r="DB97" s="187" t="str">
        <f ca="1">+IF(OFFSET('Sanitation Data'!$G$30,0,10*ROW('Sanitation Data'!G91))="","",OFFSET('Sanitation Data'!$G$30,0,10*ROW('Sanitation Data'!G91)))</f>
        <v/>
      </c>
      <c r="DC97" s="187" t="str">
        <f ca="1">+IF(OFFSET('Sanitation Data'!$G$31,0,10*ROW('Sanitation Data'!G91))="","",OFFSET('Sanitation Data'!$G$31,0,10*ROW('Sanitation Data'!G91)))</f>
        <v/>
      </c>
      <c r="DD97" s="187" t="str">
        <f ca="1">+IF(OFFSET('Sanitation Data'!$G$32,0,10*ROW('Sanitation Data'!G91))="","",OFFSET('Sanitation Data'!$G$32,0,10*ROW('Sanitation Data'!G91)))</f>
        <v/>
      </c>
      <c r="DE97" s="187" t="str">
        <f ca="1">+IF(OFFSET('Sanitation Data'!$H$28,0,10*ROW('Sanitation Data'!H91))="","",OFFSET('Sanitation Data'!$H$28,0,10*ROW('Sanitation Data'!H91)))</f>
        <v/>
      </c>
      <c r="DF97" s="187" t="str">
        <f ca="1">+IF(OFFSET('Sanitation Data'!$H$29,0,10*ROW('Sanitation Data'!H91))="","",OFFSET('Sanitation Data'!$H$29,0,10*ROW('Sanitation Data'!H91)))</f>
        <v/>
      </c>
      <c r="DG97" s="187" t="str">
        <f ca="1">+IF(OFFSET('Sanitation Data'!$H$30,0,10*ROW('Sanitation Data'!H91))="","",OFFSET('Sanitation Data'!$H$30,0,10*ROW('Sanitation Data'!H91)))</f>
        <v/>
      </c>
      <c r="DH97" s="187" t="str">
        <f ca="1">+IF(OFFSET('Sanitation Data'!$H$31,0,10*ROW('Sanitation Data'!H91))="","",OFFSET('Sanitation Data'!$H$31,0,10*ROW('Sanitation Data'!H91)))</f>
        <v/>
      </c>
      <c r="DI97" s="187" t="str">
        <f ca="1">+IF(OFFSET('Sanitation Data'!$H$32,0,10*ROW('Sanitation Data'!H91))="","",OFFSET('Sanitation Data'!$H$32,0,10*ROW('Sanitation Data'!H91)))</f>
        <v/>
      </c>
      <c r="DJ97" s="187" t="str">
        <f ca="1">+IF(OFFSET('Sanitation Data'!$I$28,0,10*ROW('Sanitation Data'!I91))="","",OFFSET('Sanitation Data'!$I$28,0,10*ROW('Sanitation Data'!I91)))</f>
        <v/>
      </c>
      <c r="DK97" s="187" t="str">
        <f ca="1">+IF(OFFSET('Sanitation Data'!$I$29,0,10*ROW('Sanitation Data'!I91))="","",OFFSET('Sanitation Data'!$I$29,0,10*ROW('Sanitation Data'!I91)))</f>
        <v/>
      </c>
      <c r="DL97" s="187" t="str">
        <f ca="1">+IF(OFFSET('Sanitation Data'!$I$30,0,10*ROW('Sanitation Data'!I91))="","",OFFSET('Sanitation Data'!$I$30,0,10*ROW('Sanitation Data'!I91)))</f>
        <v/>
      </c>
      <c r="DM97" s="187" t="str">
        <f ca="1">+IF(OFFSET('Sanitation Data'!$I$31,0,10*ROW('Sanitation Data'!I91))="","",OFFSET('Sanitation Data'!$I$31,0,10*ROW('Sanitation Data'!I91)))</f>
        <v/>
      </c>
      <c r="DN97" s="187" t="str">
        <f ca="1">+IF(OFFSET('Sanitation Data'!$I$32,0,10*ROW('Sanitation Data'!I91))="","",OFFSET('Sanitation Data'!$I$32,0,10*ROW('Sanitation Data'!I91)))</f>
        <v/>
      </c>
      <c r="DO97" s="187" t="str">
        <f ca="1">+IF(OFFSET('Hygiene Data'!$D$11,0,10*ROW('Hygiene Data'!D91))="","",OFFSET('Hygiene Data'!$D$11,0,10*ROW('Hygiene Data'!D91)))</f>
        <v/>
      </c>
      <c r="DP97" s="187" t="str">
        <f ca="1">+IF(OFFSET('Hygiene Data'!$D$12,0,10*ROW('Hygiene Data'!D91))="","",OFFSET('Hygiene Data'!$D$12,0,10*ROW('Hygiene Data'!D91)))</f>
        <v/>
      </c>
      <c r="DQ97" s="187" t="str">
        <f ca="1">+IF(OFFSET('Hygiene Data'!$D$13,0,10*ROW('Hygiene Data'!D91))="","",OFFSET('Hygiene Data'!$D$13,0,10*ROW('Hygiene Data'!D91)))</f>
        <v/>
      </c>
      <c r="DR97" s="187" t="str">
        <f ca="1">+IF(OFFSET('Hygiene Data'!$E$11,0,10*ROW('Hygiene Data'!E91))="","",OFFSET('Hygiene Data'!$E$11,0,10*ROW('Hygiene Data'!E91)))</f>
        <v/>
      </c>
      <c r="DS97" s="187" t="str">
        <f ca="1">+IF(OFFSET('Hygiene Data'!$E$12,0,10*ROW('Hygiene Data'!E91))="","",OFFSET('Hygiene Data'!$E$12,0,10*ROW('Hygiene Data'!E91)))</f>
        <v/>
      </c>
      <c r="DT97" s="187" t="str">
        <f ca="1">+IF(OFFSET('Hygiene Data'!$E$13,0,10*ROW('Hygiene Data'!E91))="","",OFFSET('Hygiene Data'!$E$13,0,10*ROW('Hygiene Data'!E91)))</f>
        <v/>
      </c>
      <c r="DU97" s="187" t="str">
        <f ca="1">+IF(OFFSET('Hygiene Data'!$F$11,0,10*ROW('Hygiene Data'!F91))="","",OFFSET('Hygiene Data'!$F$11,0,10*ROW('Hygiene Data'!F91)))</f>
        <v/>
      </c>
      <c r="DV97" s="187" t="str">
        <f ca="1">+IF(OFFSET('Hygiene Data'!$F$12,0,10*ROW('Hygiene Data'!F91))="","",OFFSET('Hygiene Data'!$F$12,0,10*ROW('Hygiene Data'!F91)))</f>
        <v/>
      </c>
      <c r="DW97" s="187" t="str">
        <f ca="1">+IF(OFFSET('Hygiene Data'!$F$13,0,10*ROW('Hygiene Data'!F91))="","",OFFSET('Hygiene Data'!$F$13,0,10*ROW('Hygiene Data'!F91)))</f>
        <v/>
      </c>
      <c r="DX97" s="187" t="str">
        <f ca="1">+IF(OFFSET('Hygiene Data'!$G$11,0,10*ROW('Hygiene Data'!G91))="","",OFFSET('Hygiene Data'!$G$11,0,10*ROW('Hygiene Data'!G91)))</f>
        <v/>
      </c>
      <c r="DY97" s="187" t="str">
        <f ca="1">+IF(OFFSET('Hygiene Data'!$G$12,0,10*ROW('Hygiene Data'!G91))="","",OFFSET('Hygiene Data'!$G$12,0,10*ROW('Hygiene Data'!G91)))</f>
        <v/>
      </c>
      <c r="DZ97" s="187" t="str">
        <f ca="1">+IF(OFFSET('Hygiene Data'!$G$13,0,10*ROW('Hygiene Data'!G91))="","",OFFSET('Hygiene Data'!$G$13,0,10*ROW('Hygiene Data'!G91)))</f>
        <v/>
      </c>
      <c r="EA97" s="187" t="str">
        <f ca="1">+IF(OFFSET('Hygiene Data'!$H$11,0,10*ROW('Hygiene Data'!H91))="","",OFFSET('Hygiene Data'!$H$11,0,10*ROW('Hygiene Data'!H91)))</f>
        <v/>
      </c>
      <c r="EB97" s="187" t="str">
        <f ca="1">+IF(OFFSET('Hygiene Data'!$H$12,0,10*ROW('Hygiene Data'!H91))="","",OFFSET('Hygiene Data'!$H$12,0,10*ROW('Hygiene Data'!H91)))</f>
        <v/>
      </c>
      <c r="EC97" s="187" t="str">
        <f ca="1">+IF(OFFSET('Hygiene Data'!$H$13,0,10*ROW('Hygiene Data'!H91))="","",OFFSET('Hygiene Data'!$H$13,0,10*ROW('Hygiene Data'!H91)))</f>
        <v/>
      </c>
      <c r="ED97" s="187" t="str">
        <f ca="1">+IF(OFFSET('Hygiene Data'!$I$11,0,10*ROW('Hygiene Data'!I91))="","",OFFSET('Hygiene Data'!$I$11,0,10*ROW('Hygiene Data'!I91)))</f>
        <v/>
      </c>
      <c r="EE97" s="187" t="str">
        <f ca="1">+IF(OFFSET('Hygiene Data'!$I$12,0,10*ROW('Hygiene Data'!I91))="","",OFFSET('Hygiene Data'!$I$12,0,10*ROW('Hygiene Data'!I91)))</f>
        <v/>
      </c>
      <c r="EF97" s="187" t="str">
        <f ca="1">+IF(OFFSET('Hygiene Data'!$I$13,0,10*ROW('Hygiene Data'!I91))="","",OFFSET('Hygiene Data'!$I$13,0,10*ROW('Hygiene Data'!I91)))</f>
        <v/>
      </c>
    </row>
    <row r="98" spans="1:136" x14ac:dyDescent="0.2">
      <c r="A98" s="270" t="str">
        <f ca="1">+IF(OFFSET('Water Data'!$B$2,0,10*ROW('Water Data'!E92))="","",OFFSET('Water Data'!$B$2,0,10*ROW('Water Data'!E92)))</f>
        <v/>
      </c>
      <c r="B98" s="270" t="str">
        <f ca="1">IF(OFFSET('Water Data'!$C$2,0,10*ROW('Water Data'!F92))="","",IF(OFFSET('Water Data'!$C$2,0,10*ROW('Water Data'!F92))="Census",Key!$I$111,IF(OFFSET('Water Data'!$C$2,0,10*ROW('Water Data'!F92))="Survey with microdata",Key!$I$113,IF(OFFSET('Water Data'!$C$2,0,10*ROW('Water Data'!F92))="Survey",Key!$I$110,IF(OFFSET('Water Data'!$C$2,0,10*ROW('Water Data'!F92))="Admin",Key!$I$114,IF(OFFSET('Water Data'!$C$2,0,10*ROW('Water Data'!F92))="Other",Key!$I$112,IF(OFFSET('Water Data'!$C$2,0,10*ROW('Water Data'!F92))="EMIS",Key!$I$109)))))))</f>
        <v/>
      </c>
      <c r="C98" s="297" t="str">
        <f t="shared" ca="1" si="1"/>
        <v/>
      </c>
      <c r="D98" s="298" t="e">
        <f ca="1">+IF(AND(ISTEXT(OFFSET('Water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298" t="e">
        <f ca="1">+IF(AND(ISTEXT(OFFSET('Water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298" t="e">
        <f ca="1">+IF(AND(ISTEXT(OFFSET('Water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298" t="e">
        <f ca="1">+IF(AND(ISTEXT(OFFSET('Water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298" t="e">
        <f ca="1">+IF(AND(ISTEXT(OFFSET('Water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298" t="e">
        <f ca="1">+IF(AND(ISTEXT(OFFSET('Water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298" t="e">
        <f ca="1">+IF(AND(ISTEXT(OFFSET('Water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298" t="e">
        <f ca="1">+IF(AND(ISTEXT(OFFSET('Water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298" t="e">
        <f ca="1">+IF(AND(ISTEXT(OFFSET('Water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298" t="e">
        <f ca="1">+IF(AND(ISTEXT(OFFSET('Water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298" t="e">
        <f ca="1">+IF(AND(ISTEXT(OFFSET('Water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298" t="e">
        <f ca="1">+IF(AND(ISTEXT(OFFSET('Water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298" t="e">
        <f ca="1">+IF(AND(ISTEXT(OFFSET('Water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298" t="e">
        <f ca="1">+IF(AND(ISTEXT(OFFSET('Water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298" t="e">
        <f ca="1">+IF(AND(ISTEXT(OFFSET('Water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298" t="e">
        <f ca="1">+IF(AND(ISTEXT(OFFSET('Water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298" t="e">
        <f ca="1">+IF(AND(ISTEXT(OFFSET('Water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298" t="e">
        <f ca="1">+IF(AND(ISTEXT(OFFSET('Water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299" t="e">
        <f ca="1">+IF(AND(ISTEXT(OFFSET('Sanitation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299" t="e">
        <f ca="1">+IF(AND(ISTEXT(OFFSET('Sanitation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299" t="e">
        <f ca="1">+IF(AND(ISTEXT(OFFSET('Sanitation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299" t="e">
        <f ca="1">+IF(AND(ISTEXT(OFFSET('Sanitation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299" t="e">
        <f ca="1">+IF(AND(ISTEXT(OFFSET('Sanitation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299" t="e">
        <f ca="1">+IF(AND(ISTEXT(OFFSET('Sanitation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299" t="e">
        <f ca="1">+IF(AND(ISTEXT(OFFSET('Sanitation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299" t="e">
        <f ca="1">+IF(AND(ISTEXT(OFFSET('Sanitation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299" t="e">
        <f ca="1">+IF(AND(ISTEXT(OFFSET('Sanitation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299" t="e">
        <f ca="1">+IF(AND(ISTEXT(OFFSET('Sanitation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299" t="e">
        <f ca="1">+IF(AND(ISTEXT(OFFSET('Sanitation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299" t="e">
        <f ca="1">+IF(AND(ISTEXT(OFFSET('Sanitation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299" t="e">
        <f ca="1">+IF(AND(ISTEXT(OFFSET('Sanitation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299" t="e">
        <f ca="1">+IF(AND(ISTEXT(OFFSET('Sanitation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299" t="e">
        <f ca="1">+IF(AND(ISTEXT(OFFSET('Sanitation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299" t="e">
        <f ca="1">+IF(AND(ISTEXT(OFFSET('Sanitation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299" t="e">
        <f ca="1">+IF(AND(ISTEXT(OFFSET('Sanitation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299" t="e">
        <f ca="1">+IF(AND(ISTEXT(OFFSET('Sanitation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299" t="e">
        <f ca="1">+IF(AND(ISTEXT(OFFSET('Sanitation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299" t="e">
        <f ca="1">+IF(AND(ISTEXT(OFFSET('Sanitation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299" t="e">
        <f ca="1">+IF(AND(ISTEXT(OFFSET('Sanitation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299" t="e">
        <f ca="1">+IF(AND(ISTEXT(OFFSET('Sanitation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299" t="e">
        <f ca="1">+IF(AND(ISTEXT(OFFSET('Sanitation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299" t="e">
        <f ca="1">+IF(AND(ISTEXT(OFFSET('Sanitation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299" t="e">
        <f ca="1">+IF(AND(ISTEXT(OFFSET('Sanitation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299" t="e">
        <f ca="1">+IF(AND(ISTEXT(OFFSET('Sanitation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299" t="e">
        <f ca="1">+IF(AND(ISTEXT(OFFSET('Sanitation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299" t="e">
        <f ca="1">+IF(AND(ISTEXT(OFFSET('Sanitation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299" t="e">
        <f ca="1">+IF(AND(ISTEXT(OFFSET('Sanitation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299" t="e">
        <f ca="1">+IF(AND(ISTEXT(OFFSET('Sanitation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300" t="e">
        <f ca="1">+IF(AND(ISTEXT(OFFSET('Hygiene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368" t="e">
        <f ca="1">+IF(AND(ISTEXT(OFFSET('Hygiene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300" t="e">
        <f ca="1">+IF(AND(ISTEXT(OFFSET('Hygiene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300" t="e">
        <f ca="1">+IF(AND(ISTEXT(OFFSET('Hygiene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300" t="e">
        <f ca="1">+IF(AND(ISTEXT(OFFSET('Hygiene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300" t="e">
        <f ca="1">+IF(AND(ISTEXT(OFFSET('Hygiene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300" t="e">
        <f ca="1">+IF(AND(ISTEXT(OFFSET('Hygiene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300" t="e">
        <f ca="1">+IF(AND(ISTEXT(OFFSET('Hygiene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300" t="e">
        <f ca="1">+IF(AND(ISTEXT(OFFSET('Hygiene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300" t="e">
        <f ca="1">+IF(AND(ISTEXT(OFFSET('Hygiene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300" t="e">
        <f ca="1">+IF(AND(ISTEXT(OFFSET('Hygiene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300" t="e">
        <f ca="1">+IF(AND(ISTEXT(OFFSET('Hygiene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300" t="e">
        <f ca="1">+IF(AND(ISTEXT(OFFSET('Hygiene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300" t="e">
        <f ca="1">+IF(AND(ISTEXT(OFFSET('Hygiene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300" t="e">
        <f ca="1">+IF(AND(ISTEXT(OFFSET('Hygiene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300" t="e">
        <f ca="1">+IF(AND(ISTEXT(OFFSET('Hygiene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300" t="e">
        <f ca="1">+IF(AND(ISTEXT(OFFSET('Hygiene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300" t="e">
        <f ca="1">+IF(AND(ISTEXT(OFFSET('Hygiene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S98" s="187" t="str">
        <f ca="1">+IF(OFFSET('Water Data'!$D$27,0,10*ROW('Water Data'!D92))="","",OFFSET('Water Data'!$D$27,0,10*ROW('Water Data'!D92)))</f>
        <v/>
      </c>
      <c r="BT98" s="187" t="str">
        <f ca="1">+IF(OFFSET('Water Data'!$D$28,0,10*ROW('Water Data'!D92))="","",OFFSET('Water Data'!$D$28,0,10*ROW('Water Data'!D92)))</f>
        <v/>
      </c>
      <c r="BU98" s="187" t="str">
        <f ca="1">+IF(OFFSET('Water Data'!$D$29,0,10*ROW('Water Data'!D92))="","",OFFSET('Water Data'!$D$29,0,10*ROW('Water Data'!D92)))</f>
        <v/>
      </c>
      <c r="BV98" s="187" t="str">
        <f ca="1">+IF(OFFSET('Water Data'!$E$27,0,10*ROW('Water Data'!E92))="","",OFFSET('Water Data'!$E$27,0,10*ROW('Water Data'!E92)))</f>
        <v/>
      </c>
      <c r="BW98" s="187" t="str">
        <f ca="1">+IF(OFFSET('Water Data'!$E$28,0,10*ROW('Water Data'!E92))="","",OFFSET('Water Data'!$E$28,0,10*ROW('Water Data'!E92)))</f>
        <v/>
      </c>
      <c r="BX98" s="187" t="str">
        <f ca="1">+IF(OFFSET('Water Data'!$E$29,0,10*ROW('Water Data'!E92))="","",OFFSET('Water Data'!$E$29,0,10*ROW('Water Data'!E92)))</f>
        <v/>
      </c>
      <c r="BY98" s="187" t="str">
        <f ca="1">+IF(OFFSET('Water Data'!$F$27,0,10*ROW('Water Data'!F92))="","",OFFSET('Water Data'!$F$27,0,10*ROW('Water Data'!F92)))</f>
        <v/>
      </c>
      <c r="BZ98" s="187" t="str">
        <f ca="1">+IF(OFFSET('Water Data'!$F$28,0,10*ROW('Water Data'!F92))="","",OFFSET('Water Data'!$F$28,0,10*ROW('Water Data'!F92)))</f>
        <v/>
      </c>
      <c r="CA98" s="187" t="str">
        <f ca="1">+IF(OFFSET('Water Data'!$F$29,0,10*ROW('Water Data'!F92))="","",OFFSET('Water Data'!$F$29,0,10*ROW('Water Data'!F92)))</f>
        <v/>
      </c>
      <c r="CB98" s="187" t="str">
        <f ca="1">+IF(OFFSET('Water Data'!$G$27,0,10*ROW('Water Data'!G92))="","",OFFSET('Water Data'!$G$27,0,10*ROW('Water Data'!G92)))</f>
        <v/>
      </c>
      <c r="CC98" s="187" t="str">
        <f ca="1">+IF(OFFSET('Water Data'!$G$28,0,10*ROW('Water Data'!G92))="","",OFFSET('Water Data'!$G$28,0,10*ROW('Water Data'!G92)))</f>
        <v/>
      </c>
      <c r="CD98" s="187" t="str">
        <f ca="1">+IF(OFFSET('Water Data'!$G$29,0,10*ROW('Water Data'!G92))="","",OFFSET('Water Data'!$G$29,0,10*ROW('Water Data'!G92)))</f>
        <v/>
      </c>
      <c r="CE98" s="187" t="str">
        <f ca="1">+IF(OFFSET('Water Data'!$H$27,0,10*ROW('Water Data'!H92))="","",OFFSET('Water Data'!$H$27,0,10*ROW('Water Data'!H92)))</f>
        <v/>
      </c>
      <c r="CF98" s="187" t="str">
        <f ca="1">+IF(OFFSET('Water Data'!$H$28,0,10*ROW('Water Data'!H92))="","",OFFSET('Water Data'!$H$28,0,10*ROW('Water Data'!H92)))</f>
        <v/>
      </c>
      <c r="CG98" s="187" t="str">
        <f ca="1">+IF(OFFSET('Water Data'!$H$29,0,10*ROW('Water Data'!H92))="","",OFFSET('Water Data'!$H$29,0,10*ROW('Water Data'!H92)))</f>
        <v/>
      </c>
      <c r="CH98" s="187" t="str">
        <f ca="1">+IF(OFFSET('Water Data'!$I$27,0,10*ROW('Water Data'!I92))="","",OFFSET('Water Data'!$I$27,0,10*ROW('Water Data'!I92)))</f>
        <v/>
      </c>
      <c r="CI98" s="187" t="str">
        <f ca="1">+IF(OFFSET('Water Data'!$I$28,0,10*ROW('Water Data'!I92))="","",OFFSET('Water Data'!$I$28,0,10*ROW('Water Data'!I92)))</f>
        <v/>
      </c>
      <c r="CJ98" s="187" t="str">
        <f ca="1">+IF(OFFSET('Water Data'!$I$29,0,10*ROW('Water Data'!I92))="","",OFFSET('Water Data'!$I$29,0,10*ROW('Water Data'!I92)))</f>
        <v/>
      </c>
      <c r="CK98" s="187" t="str">
        <f ca="1">+IF(OFFSET('Sanitation Data'!$D$28,0,10*ROW('Sanitation Data'!D92))="","",OFFSET('Sanitation Data'!$D$28,0,10*ROW('Sanitation Data'!D92)))</f>
        <v/>
      </c>
      <c r="CL98" s="187" t="str">
        <f ca="1">+IF(OFFSET('Sanitation Data'!$D$29,0,10*ROW('Sanitation Data'!D92))="","",OFFSET('Sanitation Data'!$D$29,0,10*ROW('Sanitation Data'!D92)))</f>
        <v/>
      </c>
      <c r="CM98" s="187" t="str">
        <f ca="1">+IF(OFFSET('Sanitation Data'!$D$30,0,10*ROW('Sanitation Data'!D92))="","",OFFSET('Sanitation Data'!$D$30,0,10*ROW('Sanitation Data'!D92)))</f>
        <v/>
      </c>
      <c r="CN98" s="187" t="str">
        <f ca="1">+IF(OFFSET('Sanitation Data'!$D$31,0,10*ROW('Sanitation Data'!D92))="","",OFFSET('Sanitation Data'!$D$31,0,10*ROW('Sanitation Data'!D92)))</f>
        <v/>
      </c>
      <c r="CO98" s="187" t="str">
        <f ca="1">+IF(OFFSET('Sanitation Data'!$D$32,0,10*ROW('Sanitation Data'!D92))="","",OFFSET('Sanitation Data'!$D$32,0,10*ROW('Sanitation Data'!D92)))</f>
        <v/>
      </c>
      <c r="CP98" s="187" t="str">
        <f ca="1">+IF(OFFSET('Sanitation Data'!$E$28,0,10*ROW('Sanitation Data'!E92))="","",OFFSET('Sanitation Data'!$E$28,0,10*ROW('Sanitation Data'!E92)))</f>
        <v/>
      </c>
      <c r="CQ98" s="187" t="str">
        <f ca="1">+IF(OFFSET('Sanitation Data'!$E$29,0,10*ROW('Sanitation Data'!E92))="","",OFFSET('Sanitation Data'!$E$29,0,10*ROW('Sanitation Data'!E92)))</f>
        <v/>
      </c>
      <c r="CR98" s="187" t="str">
        <f ca="1">+IF(OFFSET('Sanitation Data'!$E$30,0,10*ROW('Sanitation Data'!E92))="","",OFFSET('Sanitation Data'!$E$30,0,10*ROW('Sanitation Data'!E92)))</f>
        <v/>
      </c>
      <c r="CS98" s="187" t="str">
        <f ca="1">+IF(OFFSET('Sanitation Data'!$E$31,0,10*ROW('Sanitation Data'!E92))="","",OFFSET('Sanitation Data'!$E$31,0,10*ROW('Sanitation Data'!E92)))</f>
        <v/>
      </c>
      <c r="CT98" s="187" t="str">
        <f ca="1">+IF(OFFSET('Sanitation Data'!$E$32,0,10*ROW('Sanitation Data'!E92))="","",OFFSET('Sanitation Data'!$E$32,0,10*ROW('Sanitation Data'!E92)))</f>
        <v/>
      </c>
      <c r="CU98" s="187" t="str">
        <f ca="1">+IF(OFFSET('Sanitation Data'!$F$28,0,10*ROW('Sanitation Data'!F92))="","",OFFSET('Sanitation Data'!$F$28,0,10*ROW('Sanitation Data'!F92)))</f>
        <v/>
      </c>
      <c r="CV98" s="187" t="str">
        <f ca="1">+IF(OFFSET('Sanitation Data'!$F$29,0,10*ROW('Sanitation Data'!F92))="","",OFFSET('Sanitation Data'!$F$29,0,10*ROW('Sanitation Data'!F92)))</f>
        <v/>
      </c>
      <c r="CW98" s="187" t="str">
        <f ca="1">+IF(OFFSET('Sanitation Data'!$F$30,0,10*ROW('Sanitation Data'!F92))="","",OFFSET('Sanitation Data'!$F$30,0,10*ROW('Sanitation Data'!F92)))</f>
        <v/>
      </c>
      <c r="CX98" s="187" t="str">
        <f ca="1">+IF(OFFSET('Sanitation Data'!$F$31,0,10*ROW('Sanitation Data'!F92))="","",OFFSET('Sanitation Data'!$F$31,0,10*ROW('Sanitation Data'!F92)))</f>
        <v/>
      </c>
      <c r="CY98" s="187" t="str">
        <f ca="1">+IF(OFFSET('Sanitation Data'!$F$32,0,10*ROW('Sanitation Data'!F92))="","",OFFSET('Sanitation Data'!$F$32,0,10*ROW('Sanitation Data'!F92)))</f>
        <v/>
      </c>
      <c r="CZ98" s="187" t="str">
        <f ca="1">+IF(OFFSET('Sanitation Data'!$G$28,0,10*ROW('Sanitation Data'!G92))="","",OFFSET('Sanitation Data'!$G$28,0,10*ROW('Sanitation Data'!G92)))</f>
        <v/>
      </c>
      <c r="DA98" s="187" t="str">
        <f ca="1">+IF(OFFSET('Sanitation Data'!$G$29,0,10*ROW('Sanitation Data'!G92))="","",OFFSET('Sanitation Data'!$G$29,0,10*ROW('Sanitation Data'!G92)))</f>
        <v/>
      </c>
      <c r="DB98" s="187" t="str">
        <f ca="1">+IF(OFFSET('Sanitation Data'!$G$30,0,10*ROW('Sanitation Data'!G92))="","",OFFSET('Sanitation Data'!$G$30,0,10*ROW('Sanitation Data'!G92)))</f>
        <v/>
      </c>
      <c r="DC98" s="187" t="str">
        <f ca="1">+IF(OFFSET('Sanitation Data'!$G$31,0,10*ROW('Sanitation Data'!G92))="","",OFFSET('Sanitation Data'!$G$31,0,10*ROW('Sanitation Data'!G92)))</f>
        <v/>
      </c>
      <c r="DD98" s="187" t="str">
        <f ca="1">+IF(OFFSET('Sanitation Data'!$G$32,0,10*ROW('Sanitation Data'!G92))="","",OFFSET('Sanitation Data'!$G$32,0,10*ROW('Sanitation Data'!G92)))</f>
        <v/>
      </c>
      <c r="DE98" s="187" t="str">
        <f ca="1">+IF(OFFSET('Sanitation Data'!$H$28,0,10*ROW('Sanitation Data'!H92))="","",OFFSET('Sanitation Data'!$H$28,0,10*ROW('Sanitation Data'!H92)))</f>
        <v/>
      </c>
      <c r="DF98" s="187" t="str">
        <f ca="1">+IF(OFFSET('Sanitation Data'!$H$29,0,10*ROW('Sanitation Data'!H92))="","",OFFSET('Sanitation Data'!$H$29,0,10*ROW('Sanitation Data'!H92)))</f>
        <v/>
      </c>
      <c r="DG98" s="187" t="str">
        <f ca="1">+IF(OFFSET('Sanitation Data'!$H$30,0,10*ROW('Sanitation Data'!H92))="","",OFFSET('Sanitation Data'!$H$30,0,10*ROW('Sanitation Data'!H92)))</f>
        <v/>
      </c>
      <c r="DH98" s="187" t="str">
        <f ca="1">+IF(OFFSET('Sanitation Data'!$H$31,0,10*ROW('Sanitation Data'!H92))="","",OFFSET('Sanitation Data'!$H$31,0,10*ROW('Sanitation Data'!H92)))</f>
        <v/>
      </c>
      <c r="DI98" s="187" t="str">
        <f ca="1">+IF(OFFSET('Sanitation Data'!$H$32,0,10*ROW('Sanitation Data'!H92))="","",OFFSET('Sanitation Data'!$H$32,0,10*ROW('Sanitation Data'!H92)))</f>
        <v/>
      </c>
      <c r="DJ98" s="187" t="str">
        <f ca="1">+IF(OFFSET('Sanitation Data'!$I$28,0,10*ROW('Sanitation Data'!I92))="","",OFFSET('Sanitation Data'!$I$28,0,10*ROW('Sanitation Data'!I92)))</f>
        <v/>
      </c>
      <c r="DK98" s="187" t="str">
        <f ca="1">+IF(OFFSET('Sanitation Data'!$I$29,0,10*ROW('Sanitation Data'!I92))="","",OFFSET('Sanitation Data'!$I$29,0,10*ROW('Sanitation Data'!I92)))</f>
        <v/>
      </c>
      <c r="DL98" s="187" t="str">
        <f ca="1">+IF(OFFSET('Sanitation Data'!$I$30,0,10*ROW('Sanitation Data'!I92))="","",OFFSET('Sanitation Data'!$I$30,0,10*ROW('Sanitation Data'!I92)))</f>
        <v/>
      </c>
      <c r="DM98" s="187" t="str">
        <f ca="1">+IF(OFFSET('Sanitation Data'!$I$31,0,10*ROW('Sanitation Data'!I92))="","",OFFSET('Sanitation Data'!$I$31,0,10*ROW('Sanitation Data'!I92)))</f>
        <v/>
      </c>
      <c r="DN98" s="187" t="str">
        <f ca="1">+IF(OFFSET('Sanitation Data'!$I$32,0,10*ROW('Sanitation Data'!I92))="","",OFFSET('Sanitation Data'!$I$32,0,10*ROW('Sanitation Data'!I92)))</f>
        <v/>
      </c>
      <c r="DO98" s="187" t="str">
        <f ca="1">+IF(OFFSET('Hygiene Data'!$D$11,0,10*ROW('Hygiene Data'!D92))="","",OFFSET('Hygiene Data'!$D$11,0,10*ROW('Hygiene Data'!D92)))</f>
        <v/>
      </c>
      <c r="DP98" s="187" t="str">
        <f ca="1">+IF(OFFSET('Hygiene Data'!$D$12,0,10*ROW('Hygiene Data'!D92))="","",OFFSET('Hygiene Data'!$D$12,0,10*ROW('Hygiene Data'!D92)))</f>
        <v/>
      </c>
      <c r="DQ98" s="187" t="str">
        <f ca="1">+IF(OFFSET('Hygiene Data'!$D$13,0,10*ROW('Hygiene Data'!D92))="","",OFFSET('Hygiene Data'!$D$13,0,10*ROW('Hygiene Data'!D92)))</f>
        <v/>
      </c>
      <c r="DR98" s="187" t="str">
        <f ca="1">+IF(OFFSET('Hygiene Data'!$E$11,0,10*ROW('Hygiene Data'!E92))="","",OFFSET('Hygiene Data'!$E$11,0,10*ROW('Hygiene Data'!E92)))</f>
        <v/>
      </c>
      <c r="DS98" s="187" t="str">
        <f ca="1">+IF(OFFSET('Hygiene Data'!$E$12,0,10*ROW('Hygiene Data'!E92))="","",OFFSET('Hygiene Data'!$E$12,0,10*ROW('Hygiene Data'!E92)))</f>
        <v/>
      </c>
      <c r="DT98" s="187" t="str">
        <f ca="1">+IF(OFFSET('Hygiene Data'!$E$13,0,10*ROW('Hygiene Data'!E92))="","",OFFSET('Hygiene Data'!$E$13,0,10*ROW('Hygiene Data'!E92)))</f>
        <v/>
      </c>
      <c r="DU98" s="187" t="str">
        <f ca="1">+IF(OFFSET('Hygiene Data'!$F$11,0,10*ROW('Hygiene Data'!F92))="","",OFFSET('Hygiene Data'!$F$11,0,10*ROW('Hygiene Data'!F92)))</f>
        <v/>
      </c>
      <c r="DV98" s="187" t="str">
        <f ca="1">+IF(OFFSET('Hygiene Data'!$F$12,0,10*ROW('Hygiene Data'!F92))="","",OFFSET('Hygiene Data'!$F$12,0,10*ROW('Hygiene Data'!F92)))</f>
        <v/>
      </c>
      <c r="DW98" s="187" t="str">
        <f ca="1">+IF(OFFSET('Hygiene Data'!$F$13,0,10*ROW('Hygiene Data'!F92))="","",OFFSET('Hygiene Data'!$F$13,0,10*ROW('Hygiene Data'!F92)))</f>
        <v/>
      </c>
      <c r="DX98" s="187" t="str">
        <f ca="1">+IF(OFFSET('Hygiene Data'!$G$11,0,10*ROW('Hygiene Data'!G92))="","",OFFSET('Hygiene Data'!$G$11,0,10*ROW('Hygiene Data'!G92)))</f>
        <v/>
      </c>
      <c r="DY98" s="187" t="str">
        <f ca="1">+IF(OFFSET('Hygiene Data'!$G$12,0,10*ROW('Hygiene Data'!G92))="","",OFFSET('Hygiene Data'!$G$12,0,10*ROW('Hygiene Data'!G92)))</f>
        <v/>
      </c>
      <c r="DZ98" s="187" t="str">
        <f ca="1">+IF(OFFSET('Hygiene Data'!$G$13,0,10*ROW('Hygiene Data'!G92))="","",OFFSET('Hygiene Data'!$G$13,0,10*ROW('Hygiene Data'!G92)))</f>
        <v/>
      </c>
      <c r="EA98" s="187" t="str">
        <f ca="1">+IF(OFFSET('Hygiene Data'!$H$11,0,10*ROW('Hygiene Data'!H92))="","",OFFSET('Hygiene Data'!$H$11,0,10*ROW('Hygiene Data'!H92)))</f>
        <v/>
      </c>
      <c r="EB98" s="187" t="str">
        <f ca="1">+IF(OFFSET('Hygiene Data'!$H$12,0,10*ROW('Hygiene Data'!H92))="","",OFFSET('Hygiene Data'!$H$12,0,10*ROW('Hygiene Data'!H92)))</f>
        <v/>
      </c>
      <c r="EC98" s="187" t="str">
        <f ca="1">+IF(OFFSET('Hygiene Data'!$H$13,0,10*ROW('Hygiene Data'!H92))="","",OFFSET('Hygiene Data'!$H$13,0,10*ROW('Hygiene Data'!H92)))</f>
        <v/>
      </c>
      <c r="ED98" s="187" t="str">
        <f ca="1">+IF(OFFSET('Hygiene Data'!$I$11,0,10*ROW('Hygiene Data'!I92))="","",OFFSET('Hygiene Data'!$I$11,0,10*ROW('Hygiene Data'!I92)))</f>
        <v/>
      </c>
      <c r="EE98" s="187" t="str">
        <f ca="1">+IF(OFFSET('Hygiene Data'!$I$12,0,10*ROW('Hygiene Data'!I92))="","",OFFSET('Hygiene Data'!$I$12,0,10*ROW('Hygiene Data'!I92)))</f>
        <v/>
      </c>
      <c r="EF98" s="187" t="str">
        <f ca="1">+IF(OFFSET('Hygiene Data'!$I$13,0,10*ROW('Hygiene Data'!I92))="","",OFFSET('Hygiene Data'!$I$13,0,10*ROW('Hygiene Data'!I92)))</f>
        <v/>
      </c>
    </row>
    <row r="99" spans="1:136" x14ac:dyDescent="0.2">
      <c r="A99" s="270" t="str">
        <f ca="1">+IF(OFFSET('Water Data'!$B$2,0,10*ROW('Water Data'!E93))="","",OFFSET('Water Data'!$B$2,0,10*ROW('Water Data'!E93)))</f>
        <v/>
      </c>
      <c r="B99" s="270" t="str">
        <f ca="1">IF(OFFSET('Water Data'!$C$2,0,10*ROW('Water Data'!F93))="","",IF(OFFSET('Water Data'!$C$2,0,10*ROW('Water Data'!F93))="Census",Key!$I$111,IF(OFFSET('Water Data'!$C$2,0,10*ROW('Water Data'!F93))="Survey with microdata",Key!$I$113,IF(OFFSET('Water Data'!$C$2,0,10*ROW('Water Data'!F93))="Survey",Key!$I$110,IF(OFFSET('Water Data'!$C$2,0,10*ROW('Water Data'!F93))="Admin",Key!$I$114,IF(OFFSET('Water Data'!$C$2,0,10*ROW('Water Data'!F93))="Other",Key!$I$112,IF(OFFSET('Water Data'!$C$2,0,10*ROW('Water Data'!F93))="EMIS",Key!$I$109)))))))</f>
        <v/>
      </c>
      <c r="C99" s="297" t="str">
        <f t="shared" ca="1" si="1"/>
        <v/>
      </c>
      <c r="D99" s="298" t="e">
        <f ca="1">+IF(AND(ISTEXT(OFFSET('Water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298" t="e">
        <f ca="1">+IF(AND(ISTEXT(OFFSET('Water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298" t="e">
        <f ca="1">+IF(AND(ISTEXT(OFFSET('Water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298" t="e">
        <f ca="1">+IF(AND(ISTEXT(OFFSET('Water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298" t="e">
        <f ca="1">+IF(AND(ISTEXT(OFFSET('Water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298" t="e">
        <f ca="1">+IF(AND(ISTEXT(OFFSET('Water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298" t="e">
        <f ca="1">+IF(AND(ISTEXT(OFFSET('Water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298" t="e">
        <f ca="1">+IF(AND(ISTEXT(OFFSET('Water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298" t="e">
        <f ca="1">+IF(AND(ISTEXT(OFFSET('Water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298" t="e">
        <f ca="1">+IF(AND(ISTEXT(OFFSET('Water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298" t="e">
        <f ca="1">+IF(AND(ISTEXT(OFFSET('Water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298" t="e">
        <f ca="1">+IF(AND(ISTEXT(OFFSET('Water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298" t="e">
        <f ca="1">+IF(AND(ISTEXT(OFFSET('Water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298" t="e">
        <f ca="1">+IF(AND(ISTEXT(OFFSET('Water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298" t="e">
        <f ca="1">+IF(AND(ISTEXT(OFFSET('Water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298" t="e">
        <f ca="1">+IF(AND(ISTEXT(OFFSET('Water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298" t="e">
        <f ca="1">+IF(AND(ISTEXT(OFFSET('Water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298" t="e">
        <f ca="1">+IF(AND(ISTEXT(OFFSET('Water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299" t="e">
        <f ca="1">+IF(AND(ISTEXT(OFFSET('Sanitation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299" t="e">
        <f ca="1">+IF(AND(ISTEXT(OFFSET('Sanitation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299" t="e">
        <f ca="1">+IF(AND(ISTEXT(OFFSET('Sanitation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299" t="e">
        <f ca="1">+IF(AND(ISTEXT(OFFSET('Sanitation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299" t="e">
        <f ca="1">+IF(AND(ISTEXT(OFFSET('Sanitation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299" t="e">
        <f ca="1">+IF(AND(ISTEXT(OFFSET('Sanitation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299" t="e">
        <f ca="1">+IF(AND(ISTEXT(OFFSET('Sanitation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299" t="e">
        <f ca="1">+IF(AND(ISTEXT(OFFSET('Sanitation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299" t="e">
        <f ca="1">+IF(AND(ISTEXT(OFFSET('Sanitation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299" t="e">
        <f ca="1">+IF(AND(ISTEXT(OFFSET('Sanitation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299" t="e">
        <f ca="1">+IF(AND(ISTEXT(OFFSET('Sanitation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299" t="e">
        <f ca="1">+IF(AND(ISTEXT(OFFSET('Sanitation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299" t="e">
        <f ca="1">+IF(AND(ISTEXT(OFFSET('Sanitation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299" t="e">
        <f ca="1">+IF(AND(ISTEXT(OFFSET('Sanitation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299" t="e">
        <f ca="1">+IF(AND(ISTEXT(OFFSET('Sanitation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299" t="e">
        <f ca="1">+IF(AND(ISTEXT(OFFSET('Sanitation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299" t="e">
        <f ca="1">+IF(AND(ISTEXT(OFFSET('Sanitation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299" t="e">
        <f ca="1">+IF(AND(ISTEXT(OFFSET('Sanitation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299" t="e">
        <f ca="1">+IF(AND(ISTEXT(OFFSET('Sanitation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299" t="e">
        <f ca="1">+IF(AND(ISTEXT(OFFSET('Sanitation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299" t="e">
        <f ca="1">+IF(AND(ISTEXT(OFFSET('Sanitation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299" t="e">
        <f ca="1">+IF(AND(ISTEXT(OFFSET('Sanitation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299" t="e">
        <f ca="1">+IF(AND(ISTEXT(OFFSET('Sanitation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299" t="e">
        <f ca="1">+IF(AND(ISTEXT(OFFSET('Sanitation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299" t="e">
        <f ca="1">+IF(AND(ISTEXT(OFFSET('Sanitation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299" t="e">
        <f ca="1">+IF(AND(ISTEXT(OFFSET('Sanitation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299" t="e">
        <f ca="1">+IF(AND(ISTEXT(OFFSET('Sanitation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299" t="e">
        <f ca="1">+IF(AND(ISTEXT(OFFSET('Sanitation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299" t="e">
        <f ca="1">+IF(AND(ISTEXT(OFFSET('Sanitation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299" t="e">
        <f ca="1">+IF(AND(ISTEXT(OFFSET('Sanitation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300" t="e">
        <f ca="1">+IF(AND(ISTEXT(OFFSET('Hygiene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368" t="e">
        <f ca="1">+IF(AND(ISTEXT(OFFSET('Hygiene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300" t="e">
        <f ca="1">+IF(AND(ISTEXT(OFFSET('Hygiene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300" t="e">
        <f ca="1">+IF(AND(ISTEXT(OFFSET('Hygiene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300" t="e">
        <f ca="1">+IF(AND(ISTEXT(OFFSET('Hygiene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300" t="e">
        <f ca="1">+IF(AND(ISTEXT(OFFSET('Hygiene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300" t="e">
        <f ca="1">+IF(AND(ISTEXT(OFFSET('Hygiene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300" t="e">
        <f ca="1">+IF(AND(ISTEXT(OFFSET('Hygiene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300" t="e">
        <f ca="1">+IF(AND(ISTEXT(OFFSET('Hygiene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300" t="e">
        <f ca="1">+IF(AND(ISTEXT(OFFSET('Hygiene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300" t="e">
        <f ca="1">+IF(AND(ISTEXT(OFFSET('Hygiene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300" t="e">
        <f ca="1">+IF(AND(ISTEXT(OFFSET('Hygiene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300" t="e">
        <f ca="1">+IF(AND(ISTEXT(OFFSET('Hygiene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300" t="e">
        <f ca="1">+IF(AND(ISTEXT(OFFSET('Hygiene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300" t="e">
        <f ca="1">+IF(AND(ISTEXT(OFFSET('Hygiene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300" t="e">
        <f ca="1">+IF(AND(ISTEXT(OFFSET('Hygiene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300" t="e">
        <f ca="1">+IF(AND(ISTEXT(OFFSET('Hygiene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300" t="e">
        <f ca="1">+IF(AND(ISTEXT(OFFSET('Hygiene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S99" s="187" t="str">
        <f ca="1">+IF(OFFSET('Water Data'!$D$27,0,10*ROW('Water Data'!D93))="","",OFFSET('Water Data'!$D$27,0,10*ROW('Water Data'!D93)))</f>
        <v/>
      </c>
      <c r="BT99" s="187" t="str">
        <f ca="1">+IF(OFFSET('Water Data'!$D$28,0,10*ROW('Water Data'!D93))="","",OFFSET('Water Data'!$D$28,0,10*ROW('Water Data'!D93)))</f>
        <v/>
      </c>
      <c r="BU99" s="187" t="str">
        <f ca="1">+IF(OFFSET('Water Data'!$D$29,0,10*ROW('Water Data'!D93))="","",OFFSET('Water Data'!$D$29,0,10*ROW('Water Data'!D93)))</f>
        <v/>
      </c>
      <c r="BV99" s="187" t="str">
        <f ca="1">+IF(OFFSET('Water Data'!$E$27,0,10*ROW('Water Data'!E93))="","",OFFSET('Water Data'!$E$27,0,10*ROW('Water Data'!E93)))</f>
        <v/>
      </c>
      <c r="BW99" s="187" t="str">
        <f ca="1">+IF(OFFSET('Water Data'!$E$28,0,10*ROW('Water Data'!E93))="","",OFFSET('Water Data'!$E$28,0,10*ROW('Water Data'!E93)))</f>
        <v/>
      </c>
      <c r="BX99" s="187" t="str">
        <f ca="1">+IF(OFFSET('Water Data'!$E$29,0,10*ROW('Water Data'!E93))="","",OFFSET('Water Data'!$E$29,0,10*ROW('Water Data'!E93)))</f>
        <v/>
      </c>
      <c r="BY99" s="187" t="str">
        <f ca="1">+IF(OFFSET('Water Data'!$F$27,0,10*ROW('Water Data'!F93))="","",OFFSET('Water Data'!$F$27,0,10*ROW('Water Data'!F93)))</f>
        <v/>
      </c>
      <c r="BZ99" s="187" t="str">
        <f ca="1">+IF(OFFSET('Water Data'!$F$28,0,10*ROW('Water Data'!F93))="","",OFFSET('Water Data'!$F$28,0,10*ROW('Water Data'!F93)))</f>
        <v/>
      </c>
      <c r="CA99" s="187" t="str">
        <f ca="1">+IF(OFFSET('Water Data'!$F$29,0,10*ROW('Water Data'!F93))="","",OFFSET('Water Data'!$F$29,0,10*ROW('Water Data'!F93)))</f>
        <v/>
      </c>
      <c r="CB99" s="187" t="str">
        <f ca="1">+IF(OFFSET('Water Data'!$G$27,0,10*ROW('Water Data'!G93))="","",OFFSET('Water Data'!$G$27,0,10*ROW('Water Data'!G93)))</f>
        <v/>
      </c>
      <c r="CC99" s="187" t="str">
        <f ca="1">+IF(OFFSET('Water Data'!$G$28,0,10*ROW('Water Data'!G93))="","",OFFSET('Water Data'!$G$28,0,10*ROW('Water Data'!G93)))</f>
        <v/>
      </c>
      <c r="CD99" s="187" t="str">
        <f ca="1">+IF(OFFSET('Water Data'!$G$29,0,10*ROW('Water Data'!G93))="","",OFFSET('Water Data'!$G$29,0,10*ROW('Water Data'!G93)))</f>
        <v/>
      </c>
      <c r="CE99" s="187" t="str">
        <f ca="1">+IF(OFFSET('Water Data'!$H$27,0,10*ROW('Water Data'!H93))="","",OFFSET('Water Data'!$H$27,0,10*ROW('Water Data'!H93)))</f>
        <v/>
      </c>
      <c r="CF99" s="187" t="str">
        <f ca="1">+IF(OFFSET('Water Data'!$H$28,0,10*ROW('Water Data'!H93))="","",OFFSET('Water Data'!$H$28,0,10*ROW('Water Data'!H93)))</f>
        <v/>
      </c>
      <c r="CG99" s="187" t="str">
        <f ca="1">+IF(OFFSET('Water Data'!$H$29,0,10*ROW('Water Data'!H93))="","",OFFSET('Water Data'!$H$29,0,10*ROW('Water Data'!H93)))</f>
        <v/>
      </c>
      <c r="CH99" s="187" t="str">
        <f ca="1">+IF(OFFSET('Water Data'!$I$27,0,10*ROW('Water Data'!I93))="","",OFFSET('Water Data'!$I$27,0,10*ROW('Water Data'!I93)))</f>
        <v/>
      </c>
      <c r="CI99" s="187" t="str">
        <f ca="1">+IF(OFFSET('Water Data'!$I$28,0,10*ROW('Water Data'!I93))="","",OFFSET('Water Data'!$I$28,0,10*ROW('Water Data'!I93)))</f>
        <v/>
      </c>
      <c r="CJ99" s="187" t="str">
        <f ca="1">+IF(OFFSET('Water Data'!$I$29,0,10*ROW('Water Data'!I93))="","",OFFSET('Water Data'!$I$29,0,10*ROW('Water Data'!I93)))</f>
        <v/>
      </c>
      <c r="CK99" s="187" t="str">
        <f ca="1">+IF(OFFSET('Sanitation Data'!$D$28,0,10*ROW('Sanitation Data'!D93))="","",OFFSET('Sanitation Data'!$D$28,0,10*ROW('Sanitation Data'!D93)))</f>
        <v/>
      </c>
      <c r="CL99" s="187" t="str">
        <f ca="1">+IF(OFFSET('Sanitation Data'!$D$29,0,10*ROW('Sanitation Data'!D93))="","",OFFSET('Sanitation Data'!$D$29,0,10*ROW('Sanitation Data'!D93)))</f>
        <v/>
      </c>
      <c r="CM99" s="187" t="str">
        <f ca="1">+IF(OFFSET('Sanitation Data'!$D$30,0,10*ROW('Sanitation Data'!D93))="","",OFFSET('Sanitation Data'!$D$30,0,10*ROW('Sanitation Data'!D93)))</f>
        <v/>
      </c>
      <c r="CN99" s="187" t="str">
        <f ca="1">+IF(OFFSET('Sanitation Data'!$D$31,0,10*ROW('Sanitation Data'!D93))="","",OFFSET('Sanitation Data'!$D$31,0,10*ROW('Sanitation Data'!D93)))</f>
        <v/>
      </c>
      <c r="CO99" s="187" t="str">
        <f ca="1">+IF(OFFSET('Sanitation Data'!$D$32,0,10*ROW('Sanitation Data'!D93))="","",OFFSET('Sanitation Data'!$D$32,0,10*ROW('Sanitation Data'!D93)))</f>
        <v/>
      </c>
      <c r="CP99" s="187" t="str">
        <f ca="1">+IF(OFFSET('Sanitation Data'!$E$28,0,10*ROW('Sanitation Data'!E93))="","",OFFSET('Sanitation Data'!$E$28,0,10*ROW('Sanitation Data'!E93)))</f>
        <v/>
      </c>
      <c r="CQ99" s="187" t="str">
        <f ca="1">+IF(OFFSET('Sanitation Data'!$E$29,0,10*ROW('Sanitation Data'!E93))="","",OFFSET('Sanitation Data'!$E$29,0,10*ROW('Sanitation Data'!E93)))</f>
        <v/>
      </c>
      <c r="CR99" s="187" t="str">
        <f ca="1">+IF(OFFSET('Sanitation Data'!$E$30,0,10*ROW('Sanitation Data'!E93))="","",OFFSET('Sanitation Data'!$E$30,0,10*ROW('Sanitation Data'!E93)))</f>
        <v/>
      </c>
      <c r="CS99" s="187" t="str">
        <f ca="1">+IF(OFFSET('Sanitation Data'!$E$31,0,10*ROW('Sanitation Data'!E93))="","",OFFSET('Sanitation Data'!$E$31,0,10*ROW('Sanitation Data'!E93)))</f>
        <v/>
      </c>
      <c r="CT99" s="187" t="str">
        <f ca="1">+IF(OFFSET('Sanitation Data'!$E$32,0,10*ROW('Sanitation Data'!E93))="","",OFFSET('Sanitation Data'!$E$32,0,10*ROW('Sanitation Data'!E93)))</f>
        <v/>
      </c>
      <c r="CU99" s="187" t="str">
        <f ca="1">+IF(OFFSET('Sanitation Data'!$F$28,0,10*ROW('Sanitation Data'!F93))="","",OFFSET('Sanitation Data'!$F$28,0,10*ROW('Sanitation Data'!F93)))</f>
        <v/>
      </c>
      <c r="CV99" s="187" t="str">
        <f ca="1">+IF(OFFSET('Sanitation Data'!$F$29,0,10*ROW('Sanitation Data'!F93))="","",OFFSET('Sanitation Data'!$F$29,0,10*ROW('Sanitation Data'!F93)))</f>
        <v/>
      </c>
      <c r="CW99" s="187" t="str">
        <f ca="1">+IF(OFFSET('Sanitation Data'!$F$30,0,10*ROW('Sanitation Data'!F93))="","",OFFSET('Sanitation Data'!$F$30,0,10*ROW('Sanitation Data'!F93)))</f>
        <v/>
      </c>
      <c r="CX99" s="187" t="str">
        <f ca="1">+IF(OFFSET('Sanitation Data'!$F$31,0,10*ROW('Sanitation Data'!F93))="","",OFFSET('Sanitation Data'!$F$31,0,10*ROW('Sanitation Data'!F93)))</f>
        <v/>
      </c>
      <c r="CY99" s="187" t="str">
        <f ca="1">+IF(OFFSET('Sanitation Data'!$F$32,0,10*ROW('Sanitation Data'!F93))="","",OFFSET('Sanitation Data'!$F$32,0,10*ROW('Sanitation Data'!F93)))</f>
        <v/>
      </c>
      <c r="CZ99" s="187" t="str">
        <f ca="1">+IF(OFFSET('Sanitation Data'!$G$28,0,10*ROW('Sanitation Data'!G93))="","",OFFSET('Sanitation Data'!$G$28,0,10*ROW('Sanitation Data'!G93)))</f>
        <v/>
      </c>
      <c r="DA99" s="187" t="str">
        <f ca="1">+IF(OFFSET('Sanitation Data'!$G$29,0,10*ROW('Sanitation Data'!G93))="","",OFFSET('Sanitation Data'!$G$29,0,10*ROW('Sanitation Data'!G93)))</f>
        <v/>
      </c>
      <c r="DB99" s="187" t="str">
        <f ca="1">+IF(OFFSET('Sanitation Data'!$G$30,0,10*ROW('Sanitation Data'!G93))="","",OFFSET('Sanitation Data'!$G$30,0,10*ROW('Sanitation Data'!G93)))</f>
        <v/>
      </c>
      <c r="DC99" s="187" t="str">
        <f ca="1">+IF(OFFSET('Sanitation Data'!$G$31,0,10*ROW('Sanitation Data'!G93))="","",OFFSET('Sanitation Data'!$G$31,0,10*ROW('Sanitation Data'!G93)))</f>
        <v/>
      </c>
      <c r="DD99" s="187" t="str">
        <f ca="1">+IF(OFFSET('Sanitation Data'!$G$32,0,10*ROW('Sanitation Data'!G93))="","",OFFSET('Sanitation Data'!$G$32,0,10*ROW('Sanitation Data'!G93)))</f>
        <v/>
      </c>
      <c r="DE99" s="187" t="str">
        <f ca="1">+IF(OFFSET('Sanitation Data'!$H$28,0,10*ROW('Sanitation Data'!H93))="","",OFFSET('Sanitation Data'!$H$28,0,10*ROW('Sanitation Data'!H93)))</f>
        <v/>
      </c>
      <c r="DF99" s="187" t="str">
        <f ca="1">+IF(OFFSET('Sanitation Data'!$H$29,0,10*ROW('Sanitation Data'!H93))="","",OFFSET('Sanitation Data'!$H$29,0,10*ROW('Sanitation Data'!H93)))</f>
        <v/>
      </c>
      <c r="DG99" s="187" t="str">
        <f ca="1">+IF(OFFSET('Sanitation Data'!$H$30,0,10*ROW('Sanitation Data'!H93))="","",OFFSET('Sanitation Data'!$H$30,0,10*ROW('Sanitation Data'!H93)))</f>
        <v/>
      </c>
      <c r="DH99" s="187" t="str">
        <f ca="1">+IF(OFFSET('Sanitation Data'!$H$31,0,10*ROW('Sanitation Data'!H93))="","",OFFSET('Sanitation Data'!$H$31,0,10*ROW('Sanitation Data'!H93)))</f>
        <v/>
      </c>
      <c r="DI99" s="187" t="str">
        <f ca="1">+IF(OFFSET('Sanitation Data'!$H$32,0,10*ROW('Sanitation Data'!H93))="","",OFFSET('Sanitation Data'!$H$32,0,10*ROW('Sanitation Data'!H93)))</f>
        <v/>
      </c>
      <c r="DJ99" s="187" t="str">
        <f ca="1">+IF(OFFSET('Sanitation Data'!$I$28,0,10*ROW('Sanitation Data'!I93))="","",OFFSET('Sanitation Data'!$I$28,0,10*ROW('Sanitation Data'!I93)))</f>
        <v/>
      </c>
      <c r="DK99" s="187" t="str">
        <f ca="1">+IF(OFFSET('Sanitation Data'!$I$29,0,10*ROW('Sanitation Data'!I93))="","",OFFSET('Sanitation Data'!$I$29,0,10*ROW('Sanitation Data'!I93)))</f>
        <v/>
      </c>
      <c r="DL99" s="187" t="str">
        <f ca="1">+IF(OFFSET('Sanitation Data'!$I$30,0,10*ROW('Sanitation Data'!I93))="","",OFFSET('Sanitation Data'!$I$30,0,10*ROW('Sanitation Data'!I93)))</f>
        <v/>
      </c>
      <c r="DM99" s="187" t="str">
        <f ca="1">+IF(OFFSET('Sanitation Data'!$I$31,0,10*ROW('Sanitation Data'!I93))="","",OFFSET('Sanitation Data'!$I$31,0,10*ROW('Sanitation Data'!I93)))</f>
        <v/>
      </c>
      <c r="DN99" s="187" t="str">
        <f ca="1">+IF(OFFSET('Sanitation Data'!$I$32,0,10*ROW('Sanitation Data'!I93))="","",OFFSET('Sanitation Data'!$I$32,0,10*ROW('Sanitation Data'!I93)))</f>
        <v/>
      </c>
      <c r="DO99" s="187" t="str">
        <f ca="1">+IF(OFFSET('Hygiene Data'!$D$11,0,10*ROW('Hygiene Data'!D93))="","",OFFSET('Hygiene Data'!$D$11,0,10*ROW('Hygiene Data'!D93)))</f>
        <v/>
      </c>
      <c r="DP99" s="187" t="str">
        <f ca="1">+IF(OFFSET('Hygiene Data'!$D$12,0,10*ROW('Hygiene Data'!D93))="","",OFFSET('Hygiene Data'!$D$12,0,10*ROW('Hygiene Data'!D93)))</f>
        <v/>
      </c>
      <c r="DQ99" s="187" t="str">
        <f ca="1">+IF(OFFSET('Hygiene Data'!$D$13,0,10*ROW('Hygiene Data'!D93))="","",OFFSET('Hygiene Data'!$D$13,0,10*ROW('Hygiene Data'!D93)))</f>
        <v/>
      </c>
      <c r="DR99" s="187" t="str">
        <f ca="1">+IF(OFFSET('Hygiene Data'!$E$11,0,10*ROW('Hygiene Data'!E93))="","",OFFSET('Hygiene Data'!$E$11,0,10*ROW('Hygiene Data'!E93)))</f>
        <v/>
      </c>
      <c r="DS99" s="187" t="str">
        <f ca="1">+IF(OFFSET('Hygiene Data'!$E$12,0,10*ROW('Hygiene Data'!E93))="","",OFFSET('Hygiene Data'!$E$12,0,10*ROW('Hygiene Data'!E93)))</f>
        <v/>
      </c>
      <c r="DT99" s="187" t="str">
        <f ca="1">+IF(OFFSET('Hygiene Data'!$E$13,0,10*ROW('Hygiene Data'!E93))="","",OFFSET('Hygiene Data'!$E$13,0,10*ROW('Hygiene Data'!E93)))</f>
        <v/>
      </c>
      <c r="DU99" s="187" t="str">
        <f ca="1">+IF(OFFSET('Hygiene Data'!$F$11,0,10*ROW('Hygiene Data'!F93))="","",OFFSET('Hygiene Data'!$F$11,0,10*ROW('Hygiene Data'!F93)))</f>
        <v/>
      </c>
      <c r="DV99" s="187" t="str">
        <f ca="1">+IF(OFFSET('Hygiene Data'!$F$12,0,10*ROW('Hygiene Data'!F93))="","",OFFSET('Hygiene Data'!$F$12,0,10*ROW('Hygiene Data'!F93)))</f>
        <v/>
      </c>
      <c r="DW99" s="187" t="str">
        <f ca="1">+IF(OFFSET('Hygiene Data'!$F$13,0,10*ROW('Hygiene Data'!F93))="","",OFFSET('Hygiene Data'!$F$13,0,10*ROW('Hygiene Data'!F93)))</f>
        <v/>
      </c>
      <c r="DX99" s="187" t="str">
        <f ca="1">+IF(OFFSET('Hygiene Data'!$G$11,0,10*ROW('Hygiene Data'!G93))="","",OFFSET('Hygiene Data'!$G$11,0,10*ROW('Hygiene Data'!G93)))</f>
        <v/>
      </c>
      <c r="DY99" s="187" t="str">
        <f ca="1">+IF(OFFSET('Hygiene Data'!$G$12,0,10*ROW('Hygiene Data'!G93))="","",OFFSET('Hygiene Data'!$G$12,0,10*ROW('Hygiene Data'!G93)))</f>
        <v/>
      </c>
      <c r="DZ99" s="187" t="str">
        <f ca="1">+IF(OFFSET('Hygiene Data'!$G$13,0,10*ROW('Hygiene Data'!G93))="","",OFFSET('Hygiene Data'!$G$13,0,10*ROW('Hygiene Data'!G93)))</f>
        <v/>
      </c>
      <c r="EA99" s="187" t="str">
        <f ca="1">+IF(OFFSET('Hygiene Data'!$H$11,0,10*ROW('Hygiene Data'!H93))="","",OFFSET('Hygiene Data'!$H$11,0,10*ROW('Hygiene Data'!H93)))</f>
        <v/>
      </c>
      <c r="EB99" s="187" t="str">
        <f ca="1">+IF(OFFSET('Hygiene Data'!$H$12,0,10*ROW('Hygiene Data'!H93))="","",OFFSET('Hygiene Data'!$H$12,0,10*ROW('Hygiene Data'!H93)))</f>
        <v/>
      </c>
      <c r="EC99" s="187" t="str">
        <f ca="1">+IF(OFFSET('Hygiene Data'!$H$13,0,10*ROW('Hygiene Data'!H93))="","",OFFSET('Hygiene Data'!$H$13,0,10*ROW('Hygiene Data'!H93)))</f>
        <v/>
      </c>
      <c r="ED99" s="187" t="str">
        <f ca="1">+IF(OFFSET('Hygiene Data'!$I$11,0,10*ROW('Hygiene Data'!I93))="","",OFFSET('Hygiene Data'!$I$11,0,10*ROW('Hygiene Data'!I93)))</f>
        <v/>
      </c>
      <c r="EE99" s="187" t="str">
        <f ca="1">+IF(OFFSET('Hygiene Data'!$I$12,0,10*ROW('Hygiene Data'!I93))="","",OFFSET('Hygiene Data'!$I$12,0,10*ROW('Hygiene Data'!I93)))</f>
        <v/>
      </c>
      <c r="EF99" s="187" t="str">
        <f ca="1">+IF(OFFSET('Hygiene Data'!$I$13,0,10*ROW('Hygiene Data'!I93))="","",OFFSET('Hygiene Data'!$I$13,0,10*ROW('Hygiene Data'!I93)))</f>
        <v/>
      </c>
    </row>
    <row r="100" spans="1:136" x14ac:dyDescent="0.2">
      <c r="A100" s="270" t="str">
        <f ca="1">+IF(OFFSET('Water Data'!$B$2,0,10*ROW('Water Data'!E94))="","",OFFSET('Water Data'!$B$2,0,10*ROW('Water Data'!E94)))</f>
        <v/>
      </c>
      <c r="B100" s="270" t="str">
        <f ca="1">IF(OFFSET('Water Data'!$C$2,0,10*ROW('Water Data'!F94))="","",IF(OFFSET('Water Data'!$C$2,0,10*ROW('Water Data'!F94))="Census",Key!$I$111,IF(OFFSET('Water Data'!$C$2,0,10*ROW('Water Data'!F94))="Survey with microdata",Key!$I$113,IF(OFFSET('Water Data'!$C$2,0,10*ROW('Water Data'!F94))="Survey",Key!$I$110,IF(OFFSET('Water Data'!$C$2,0,10*ROW('Water Data'!F94))="Admin",Key!$I$114,IF(OFFSET('Water Data'!$C$2,0,10*ROW('Water Data'!F94))="Other",Key!$I$112,IF(OFFSET('Water Data'!$C$2,0,10*ROW('Water Data'!F94))="EMIS",Key!$I$109)))))))</f>
        <v/>
      </c>
      <c r="C100" s="297" t="str">
        <f t="shared" ca="1" si="1"/>
        <v/>
      </c>
      <c r="D100" s="298" t="e">
        <f ca="1">+IF(AND(ISTEXT(OFFSET('Water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298" t="e">
        <f ca="1">+IF(AND(ISTEXT(OFFSET('Water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298" t="e">
        <f ca="1">+IF(AND(ISTEXT(OFFSET('Water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298" t="e">
        <f ca="1">+IF(AND(ISTEXT(OFFSET('Water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298" t="e">
        <f ca="1">+IF(AND(ISTEXT(OFFSET('Water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298" t="e">
        <f ca="1">+IF(AND(ISTEXT(OFFSET('Water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298" t="e">
        <f ca="1">+IF(AND(ISTEXT(OFFSET('Water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298" t="e">
        <f ca="1">+IF(AND(ISTEXT(OFFSET('Water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298" t="e">
        <f ca="1">+IF(AND(ISTEXT(OFFSET('Water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298" t="e">
        <f ca="1">+IF(AND(ISTEXT(OFFSET('Water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298" t="e">
        <f ca="1">+IF(AND(ISTEXT(OFFSET('Water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298" t="e">
        <f ca="1">+IF(AND(ISTEXT(OFFSET('Water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298" t="e">
        <f ca="1">+IF(AND(ISTEXT(OFFSET('Water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298" t="e">
        <f ca="1">+IF(AND(ISTEXT(OFFSET('Water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298" t="e">
        <f ca="1">+IF(AND(ISTEXT(OFFSET('Water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298" t="e">
        <f ca="1">+IF(AND(ISTEXT(OFFSET('Water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298" t="e">
        <f ca="1">+IF(AND(ISTEXT(OFFSET('Water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298" t="e">
        <f ca="1">+IF(AND(ISTEXT(OFFSET('Water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299" t="e">
        <f ca="1">+IF(AND(ISTEXT(OFFSET('Sanitation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299" t="e">
        <f ca="1">+IF(AND(ISTEXT(OFFSET('Sanitation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299" t="e">
        <f ca="1">+IF(AND(ISTEXT(OFFSET('Sanitation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299" t="e">
        <f ca="1">+IF(AND(ISTEXT(OFFSET('Sanitation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299" t="e">
        <f ca="1">+IF(AND(ISTEXT(OFFSET('Sanitation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299" t="e">
        <f ca="1">+IF(AND(ISTEXT(OFFSET('Sanitation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299" t="e">
        <f ca="1">+IF(AND(ISTEXT(OFFSET('Sanitation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299" t="e">
        <f ca="1">+IF(AND(ISTEXT(OFFSET('Sanitation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299" t="e">
        <f ca="1">+IF(AND(ISTEXT(OFFSET('Sanitation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299" t="e">
        <f ca="1">+IF(AND(ISTEXT(OFFSET('Sanitation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299" t="e">
        <f ca="1">+IF(AND(ISTEXT(OFFSET('Sanitation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299" t="e">
        <f ca="1">+IF(AND(ISTEXT(OFFSET('Sanitation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299" t="e">
        <f ca="1">+IF(AND(ISTEXT(OFFSET('Sanitation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299" t="e">
        <f ca="1">+IF(AND(ISTEXT(OFFSET('Sanitation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299" t="e">
        <f ca="1">+IF(AND(ISTEXT(OFFSET('Sanitation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299" t="e">
        <f ca="1">+IF(AND(ISTEXT(OFFSET('Sanitation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299" t="e">
        <f ca="1">+IF(AND(ISTEXT(OFFSET('Sanitation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299" t="e">
        <f ca="1">+IF(AND(ISTEXT(OFFSET('Sanitation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299" t="e">
        <f ca="1">+IF(AND(ISTEXT(OFFSET('Sanitation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299" t="e">
        <f ca="1">+IF(AND(ISTEXT(OFFSET('Sanitation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299" t="e">
        <f ca="1">+IF(AND(ISTEXT(OFFSET('Sanitation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299" t="e">
        <f ca="1">+IF(AND(ISTEXT(OFFSET('Sanitation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299" t="e">
        <f ca="1">+IF(AND(ISTEXT(OFFSET('Sanitation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299" t="e">
        <f ca="1">+IF(AND(ISTEXT(OFFSET('Sanitation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299" t="e">
        <f ca="1">+IF(AND(ISTEXT(OFFSET('Sanitation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299" t="e">
        <f ca="1">+IF(AND(ISTEXT(OFFSET('Sanitation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299" t="e">
        <f ca="1">+IF(AND(ISTEXT(OFFSET('Sanitation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299" t="e">
        <f ca="1">+IF(AND(ISTEXT(OFFSET('Sanitation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299" t="e">
        <f ca="1">+IF(AND(ISTEXT(OFFSET('Sanitation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299" t="e">
        <f ca="1">+IF(AND(ISTEXT(OFFSET('Sanitation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300" t="e">
        <f ca="1">+IF(AND(ISTEXT(OFFSET('Hygiene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368" t="e">
        <f ca="1">+IF(AND(ISTEXT(OFFSET('Hygiene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300" t="e">
        <f ca="1">+IF(AND(ISTEXT(OFFSET('Hygiene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300" t="e">
        <f ca="1">+IF(AND(ISTEXT(OFFSET('Hygiene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300" t="e">
        <f ca="1">+IF(AND(ISTEXT(OFFSET('Hygiene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300" t="e">
        <f ca="1">+IF(AND(ISTEXT(OFFSET('Hygiene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300" t="e">
        <f ca="1">+IF(AND(ISTEXT(OFFSET('Hygiene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300" t="e">
        <f ca="1">+IF(AND(ISTEXT(OFFSET('Hygiene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300" t="e">
        <f ca="1">+IF(AND(ISTEXT(OFFSET('Hygiene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300" t="e">
        <f ca="1">+IF(AND(ISTEXT(OFFSET('Hygiene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300" t="e">
        <f ca="1">+IF(AND(ISTEXT(OFFSET('Hygiene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300" t="e">
        <f ca="1">+IF(AND(ISTEXT(OFFSET('Hygiene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300" t="e">
        <f ca="1">+IF(AND(ISTEXT(OFFSET('Hygiene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300" t="e">
        <f ca="1">+IF(AND(ISTEXT(OFFSET('Hygiene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300" t="e">
        <f ca="1">+IF(AND(ISTEXT(OFFSET('Hygiene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300" t="e">
        <f ca="1">+IF(AND(ISTEXT(OFFSET('Hygiene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300" t="e">
        <f ca="1">+IF(AND(ISTEXT(OFFSET('Hygiene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300" t="e">
        <f ca="1">+IF(AND(ISTEXT(OFFSET('Hygiene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S100" s="187" t="str">
        <f ca="1">+IF(OFFSET('Water Data'!$D$27,0,10*ROW('Water Data'!D94))="","",OFFSET('Water Data'!$D$27,0,10*ROW('Water Data'!D94)))</f>
        <v/>
      </c>
      <c r="BT100" s="187" t="str">
        <f ca="1">+IF(OFFSET('Water Data'!$D$28,0,10*ROW('Water Data'!D94))="","",OFFSET('Water Data'!$D$28,0,10*ROW('Water Data'!D94)))</f>
        <v/>
      </c>
      <c r="BU100" s="187" t="str">
        <f ca="1">+IF(OFFSET('Water Data'!$D$29,0,10*ROW('Water Data'!D94))="","",OFFSET('Water Data'!$D$29,0,10*ROW('Water Data'!D94)))</f>
        <v/>
      </c>
      <c r="BV100" s="187" t="str">
        <f ca="1">+IF(OFFSET('Water Data'!$E$27,0,10*ROW('Water Data'!E94))="","",OFFSET('Water Data'!$E$27,0,10*ROW('Water Data'!E94)))</f>
        <v/>
      </c>
      <c r="BW100" s="187" t="str">
        <f ca="1">+IF(OFFSET('Water Data'!$E$28,0,10*ROW('Water Data'!E94))="","",OFFSET('Water Data'!$E$28,0,10*ROW('Water Data'!E94)))</f>
        <v/>
      </c>
      <c r="BX100" s="187" t="str">
        <f ca="1">+IF(OFFSET('Water Data'!$E$29,0,10*ROW('Water Data'!E94))="","",OFFSET('Water Data'!$E$29,0,10*ROW('Water Data'!E94)))</f>
        <v/>
      </c>
      <c r="BY100" s="187" t="str">
        <f ca="1">+IF(OFFSET('Water Data'!$F$27,0,10*ROW('Water Data'!F94))="","",OFFSET('Water Data'!$F$27,0,10*ROW('Water Data'!F94)))</f>
        <v/>
      </c>
      <c r="BZ100" s="187" t="str">
        <f ca="1">+IF(OFFSET('Water Data'!$F$28,0,10*ROW('Water Data'!F94))="","",OFFSET('Water Data'!$F$28,0,10*ROW('Water Data'!F94)))</f>
        <v/>
      </c>
      <c r="CA100" s="187" t="str">
        <f ca="1">+IF(OFFSET('Water Data'!$F$29,0,10*ROW('Water Data'!F94))="","",OFFSET('Water Data'!$F$29,0,10*ROW('Water Data'!F94)))</f>
        <v/>
      </c>
      <c r="CB100" s="187" t="str">
        <f ca="1">+IF(OFFSET('Water Data'!$G$27,0,10*ROW('Water Data'!G94))="","",OFFSET('Water Data'!$G$27,0,10*ROW('Water Data'!G94)))</f>
        <v/>
      </c>
      <c r="CC100" s="187" t="str">
        <f ca="1">+IF(OFFSET('Water Data'!$G$28,0,10*ROW('Water Data'!G94))="","",OFFSET('Water Data'!$G$28,0,10*ROW('Water Data'!G94)))</f>
        <v/>
      </c>
      <c r="CD100" s="187" t="str">
        <f ca="1">+IF(OFFSET('Water Data'!$G$29,0,10*ROW('Water Data'!G94))="","",OFFSET('Water Data'!$G$29,0,10*ROW('Water Data'!G94)))</f>
        <v/>
      </c>
      <c r="CE100" s="187" t="str">
        <f ca="1">+IF(OFFSET('Water Data'!$H$27,0,10*ROW('Water Data'!H94))="","",OFFSET('Water Data'!$H$27,0,10*ROW('Water Data'!H94)))</f>
        <v/>
      </c>
      <c r="CF100" s="187" t="str">
        <f ca="1">+IF(OFFSET('Water Data'!$H$28,0,10*ROW('Water Data'!H94))="","",OFFSET('Water Data'!$H$28,0,10*ROW('Water Data'!H94)))</f>
        <v/>
      </c>
      <c r="CG100" s="187" t="str">
        <f ca="1">+IF(OFFSET('Water Data'!$H$29,0,10*ROW('Water Data'!H94))="","",OFFSET('Water Data'!$H$29,0,10*ROW('Water Data'!H94)))</f>
        <v/>
      </c>
      <c r="CH100" s="187" t="str">
        <f ca="1">+IF(OFFSET('Water Data'!$I$27,0,10*ROW('Water Data'!I94))="","",OFFSET('Water Data'!$I$27,0,10*ROW('Water Data'!I94)))</f>
        <v/>
      </c>
      <c r="CI100" s="187" t="str">
        <f ca="1">+IF(OFFSET('Water Data'!$I$28,0,10*ROW('Water Data'!I94))="","",OFFSET('Water Data'!$I$28,0,10*ROW('Water Data'!I94)))</f>
        <v/>
      </c>
      <c r="CJ100" s="187" t="str">
        <f ca="1">+IF(OFFSET('Water Data'!$I$29,0,10*ROW('Water Data'!I94))="","",OFFSET('Water Data'!$I$29,0,10*ROW('Water Data'!I94)))</f>
        <v/>
      </c>
      <c r="CK100" s="187" t="str">
        <f ca="1">+IF(OFFSET('Sanitation Data'!$D$28,0,10*ROW('Sanitation Data'!D94))="","",OFFSET('Sanitation Data'!$D$28,0,10*ROW('Sanitation Data'!D94)))</f>
        <v/>
      </c>
      <c r="CL100" s="187" t="str">
        <f ca="1">+IF(OFFSET('Sanitation Data'!$D$29,0,10*ROW('Sanitation Data'!D94))="","",OFFSET('Sanitation Data'!$D$29,0,10*ROW('Sanitation Data'!D94)))</f>
        <v/>
      </c>
      <c r="CM100" s="187" t="str">
        <f ca="1">+IF(OFFSET('Sanitation Data'!$D$30,0,10*ROW('Sanitation Data'!D94))="","",OFFSET('Sanitation Data'!$D$30,0,10*ROW('Sanitation Data'!D94)))</f>
        <v/>
      </c>
      <c r="CN100" s="187" t="str">
        <f ca="1">+IF(OFFSET('Sanitation Data'!$D$31,0,10*ROW('Sanitation Data'!D94))="","",OFFSET('Sanitation Data'!$D$31,0,10*ROW('Sanitation Data'!D94)))</f>
        <v/>
      </c>
      <c r="CO100" s="187" t="str">
        <f ca="1">+IF(OFFSET('Sanitation Data'!$D$32,0,10*ROW('Sanitation Data'!D94))="","",OFFSET('Sanitation Data'!$D$32,0,10*ROW('Sanitation Data'!D94)))</f>
        <v/>
      </c>
      <c r="CP100" s="187" t="str">
        <f ca="1">+IF(OFFSET('Sanitation Data'!$E$28,0,10*ROW('Sanitation Data'!E94))="","",OFFSET('Sanitation Data'!$E$28,0,10*ROW('Sanitation Data'!E94)))</f>
        <v/>
      </c>
      <c r="CQ100" s="187" t="str">
        <f ca="1">+IF(OFFSET('Sanitation Data'!$E$29,0,10*ROW('Sanitation Data'!E94))="","",OFFSET('Sanitation Data'!$E$29,0,10*ROW('Sanitation Data'!E94)))</f>
        <v/>
      </c>
      <c r="CR100" s="187" t="str">
        <f ca="1">+IF(OFFSET('Sanitation Data'!$E$30,0,10*ROW('Sanitation Data'!E94))="","",OFFSET('Sanitation Data'!$E$30,0,10*ROW('Sanitation Data'!E94)))</f>
        <v/>
      </c>
      <c r="CS100" s="187" t="str">
        <f ca="1">+IF(OFFSET('Sanitation Data'!$E$31,0,10*ROW('Sanitation Data'!E94))="","",OFFSET('Sanitation Data'!$E$31,0,10*ROW('Sanitation Data'!E94)))</f>
        <v/>
      </c>
      <c r="CT100" s="187" t="str">
        <f ca="1">+IF(OFFSET('Sanitation Data'!$E$32,0,10*ROW('Sanitation Data'!E94))="","",OFFSET('Sanitation Data'!$E$32,0,10*ROW('Sanitation Data'!E94)))</f>
        <v/>
      </c>
      <c r="CU100" s="187" t="str">
        <f ca="1">+IF(OFFSET('Sanitation Data'!$F$28,0,10*ROW('Sanitation Data'!F94))="","",OFFSET('Sanitation Data'!$F$28,0,10*ROW('Sanitation Data'!F94)))</f>
        <v/>
      </c>
      <c r="CV100" s="187" t="str">
        <f ca="1">+IF(OFFSET('Sanitation Data'!$F$29,0,10*ROW('Sanitation Data'!F94))="","",OFFSET('Sanitation Data'!$F$29,0,10*ROW('Sanitation Data'!F94)))</f>
        <v/>
      </c>
      <c r="CW100" s="187" t="str">
        <f ca="1">+IF(OFFSET('Sanitation Data'!$F$30,0,10*ROW('Sanitation Data'!F94))="","",OFFSET('Sanitation Data'!$F$30,0,10*ROW('Sanitation Data'!F94)))</f>
        <v/>
      </c>
      <c r="CX100" s="187" t="str">
        <f ca="1">+IF(OFFSET('Sanitation Data'!$F$31,0,10*ROW('Sanitation Data'!F94))="","",OFFSET('Sanitation Data'!$F$31,0,10*ROW('Sanitation Data'!F94)))</f>
        <v/>
      </c>
      <c r="CY100" s="187" t="str">
        <f ca="1">+IF(OFFSET('Sanitation Data'!$F$32,0,10*ROW('Sanitation Data'!F94))="","",OFFSET('Sanitation Data'!$F$32,0,10*ROW('Sanitation Data'!F94)))</f>
        <v/>
      </c>
      <c r="CZ100" s="187" t="str">
        <f ca="1">+IF(OFFSET('Sanitation Data'!$G$28,0,10*ROW('Sanitation Data'!G94))="","",OFFSET('Sanitation Data'!$G$28,0,10*ROW('Sanitation Data'!G94)))</f>
        <v/>
      </c>
      <c r="DA100" s="187" t="str">
        <f ca="1">+IF(OFFSET('Sanitation Data'!$G$29,0,10*ROW('Sanitation Data'!G94))="","",OFFSET('Sanitation Data'!$G$29,0,10*ROW('Sanitation Data'!G94)))</f>
        <v/>
      </c>
      <c r="DB100" s="187" t="str">
        <f ca="1">+IF(OFFSET('Sanitation Data'!$G$30,0,10*ROW('Sanitation Data'!G94))="","",OFFSET('Sanitation Data'!$G$30,0,10*ROW('Sanitation Data'!G94)))</f>
        <v/>
      </c>
      <c r="DC100" s="187" t="str">
        <f ca="1">+IF(OFFSET('Sanitation Data'!$G$31,0,10*ROW('Sanitation Data'!G94))="","",OFFSET('Sanitation Data'!$G$31,0,10*ROW('Sanitation Data'!G94)))</f>
        <v/>
      </c>
      <c r="DD100" s="187" t="str">
        <f ca="1">+IF(OFFSET('Sanitation Data'!$G$32,0,10*ROW('Sanitation Data'!G94))="","",OFFSET('Sanitation Data'!$G$32,0,10*ROW('Sanitation Data'!G94)))</f>
        <v/>
      </c>
      <c r="DE100" s="187" t="str">
        <f ca="1">+IF(OFFSET('Sanitation Data'!$H$28,0,10*ROW('Sanitation Data'!H94))="","",OFFSET('Sanitation Data'!$H$28,0,10*ROW('Sanitation Data'!H94)))</f>
        <v/>
      </c>
      <c r="DF100" s="187" t="str">
        <f ca="1">+IF(OFFSET('Sanitation Data'!$H$29,0,10*ROW('Sanitation Data'!H94))="","",OFFSET('Sanitation Data'!$H$29,0,10*ROW('Sanitation Data'!H94)))</f>
        <v/>
      </c>
      <c r="DG100" s="187" t="str">
        <f ca="1">+IF(OFFSET('Sanitation Data'!$H$30,0,10*ROW('Sanitation Data'!H94))="","",OFFSET('Sanitation Data'!$H$30,0,10*ROW('Sanitation Data'!H94)))</f>
        <v/>
      </c>
      <c r="DH100" s="187" t="str">
        <f ca="1">+IF(OFFSET('Sanitation Data'!$H$31,0,10*ROW('Sanitation Data'!H94))="","",OFFSET('Sanitation Data'!$H$31,0,10*ROW('Sanitation Data'!H94)))</f>
        <v/>
      </c>
      <c r="DI100" s="187" t="str">
        <f ca="1">+IF(OFFSET('Sanitation Data'!$H$32,0,10*ROW('Sanitation Data'!H94))="","",OFFSET('Sanitation Data'!$H$32,0,10*ROW('Sanitation Data'!H94)))</f>
        <v/>
      </c>
      <c r="DJ100" s="187" t="str">
        <f ca="1">+IF(OFFSET('Sanitation Data'!$I$28,0,10*ROW('Sanitation Data'!I94))="","",OFFSET('Sanitation Data'!$I$28,0,10*ROW('Sanitation Data'!I94)))</f>
        <v/>
      </c>
      <c r="DK100" s="187" t="str">
        <f ca="1">+IF(OFFSET('Sanitation Data'!$I$29,0,10*ROW('Sanitation Data'!I94))="","",OFFSET('Sanitation Data'!$I$29,0,10*ROW('Sanitation Data'!I94)))</f>
        <v/>
      </c>
      <c r="DL100" s="187" t="str">
        <f ca="1">+IF(OFFSET('Sanitation Data'!$I$30,0,10*ROW('Sanitation Data'!I94))="","",OFFSET('Sanitation Data'!$I$30,0,10*ROW('Sanitation Data'!I94)))</f>
        <v/>
      </c>
      <c r="DM100" s="187" t="str">
        <f ca="1">+IF(OFFSET('Sanitation Data'!$I$31,0,10*ROW('Sanitation Data'!I94))="","",OFFSET('Sanitation Data'!$I$31,0,10*ROW('Sanitation Data'!I94)))</f>
        <v/>
      </c>
      <c r="DN100" s="187" t="str">
        <f ca="1">+IF(OFFSET('Sanitation Data'!$I$32,0,10*ROW('Sanitation Data'!I94))="","",OFFSET('Sanitation Data'!$I$32,0,10*ROW('Sanitation Data'!I94)))</f>
        <v/>
      </c>
      <c r="DO100" s="187" t="str">
        <f ca="1">+IF(OFFSET('Hygiene Data'!$D$11,0,10*ROW('Hygiene Data'!D94))="","",OFFSET('Hygiene Data'!$D$11,0,10*ROW('Hygiene Data'!D94)))</f>
        <v/>
      </c>
      <c r="DP100" s="187" t="str">
        <f ca="1">+IF(OFFSET('Hygiene Data'!$D$12,0,10*ROW('Hygiene Data'!D94))="","",OFFSET('Hygiene Data'!$D$12,0,10*ROW('Hygiene Data'!D94)))</f>
        <v/>
      </c>
      <c r="DQ100" s="187" t="str">
        <f ca="1">+IF(OFFSET('Hygiene Data'!$D$13,0,10*ROW('Hygiene Data'!D94))="","",OFFSET('Hygiene Data'!$D$13,0,10*ROW('Hygiene Data'!D94)))</f>
        <v/>
      </c>
      <c r="DR100" s="187" t="str">
        <f ca="1">+IF(OFFSET('Hygiene Data'!$E$11,0,10*ROW('Hygiene Data'!E94))="","",OFFSET('Hygiene Data'!$E$11,0,10*ROW('Hygiene Data'!E94)))</f>
        <v/>
      </c>
      <c r="DS100" s="187" t="str">
        <f ca="1">+IF(OFFSET('Hygiene Data'!$E$12,0,10*ROW('Hygiene Data'!E94))="","",OFFSET('Hygiene Data'!$E$12,0,10*ROW('Hygiene Data'!E94)))</f>
        <v/>
      </c>
      <c r="DT100" s="187" t="str">
        <f ca="1">+IF(OFFSET('Hygiene Data'!$E$13,0,10*ROW('Hygiene Data'!E94))="","",OFFSET('Hygiene Data'!$E$13,0,10*ROW('Hygiene Data'!E94)))</f>
        <v/>
      </c>
      <c r="DU100" s="187" t="str">
        <f ca="1">+IF(OFFSET('Hygiene Data'!$F$11,0,10*ROW('Hygiene Data'!F94))="","",OFFSET('Hygiene Data'!$F$11,0,10*ROW('Hygiene Data'!F94)))</f>
        <v/>
      </c>
      <c r="DV100" s="187" t="str">
        <f ca="1">+IF(OFFSET('Hygiene Data'!$F$12,0,10*ROW('Hygiene Data'!F94))="","",OFFSET('Hygiene Data'!$F$12,0,10*ROW('Hygiene Data'!F94)))</f>
        <v/>
      </c>
      <c r="DW100" s="187" t="str">
        <f ca="1">+IF(OFFSET('Hygiene Data'!$F$13,0,10*ROW('Hygiene Data'!F94))="","",OFFSET('Hygiene Data'!$F$13,0,10*ROW('Hygiene Data'!F94)))</f>
        <v/>
      </c>
      <c r="DX100" s="187" t="str">
        <f ca="1">+IF(OFFSET('Hygiene Data'!$G$11,0,10*ROW('Hygiene Data'!G94))="","",OFFSET('Hygiene Data'!$G$11,0,10*ROW('Hygiene Data'!G94)))</f>
        <v/>
      </c>
      <c r="DY100" s="187" t="str">
        <f ca="1">+IF(OFFSET('Hygiene Data'!$G$12,0,10*ROW('Hygiene Data'!G94))="","",OFFSET('Hygiene Data'!$G$12,0,10*ROW('Hygiene Data'!G94)))</f>
        <v/>
      </c>
      <c r="DZ100" s="187" t="str">
        <f ca="1">+IF(OFFSET('Hygiene Data'!$G$13,0,10*ROW('Hygiene Data'!G94))="","",OFFSET('Hygiene Data'!$G$13,0,10*ROW('Hygiene Data'!G94)))</f>
        <v/>
      </c>
      <c r="EA100" s="187" t="str">
        <f ca="1">+IF(OFFSET('Hygiene Data'!$H$11,0,10*ROW('Hygiene Data'!H94))="","",OFFSET('Hygiene Data'!$H$11,0,10*ROW('Hygiene Data'!H94)))</f>
        <v/>
      </c>
      <c r="EB100" s="187" t="str">
        <f ca="1">+IF(OFFSET('Hygiene Data'!$H$12,0,10*ROW('Hygiene Data'!H94))="","",OFFSET('Hygiene Data'!$H$12,0,10*ROW('Hygiene Data'!H94)))</f>
        <v/>
      </c>
      <c r="EC100" s="187" t="str">
        <f ca="1">+IF(OFFSET('Hygiene Data'!$H$13,0,10*ROW('Hygiene Data'!H94))="","",OFFSET('Hygiene Data'!$H$13,0,10*ROW('Hygiene Data'!H94)))</f>
        <v/>
      </c>
      <c r="ED100" s="187" t="str">
        <f ca="1">+IF(OFFSET('Hygiene Data'!$I$11,0,10*ROW('Hygiene Data'!I94))="","",OFFSET('Hygiene Data'!$I$11,0,10*ROW('Hygiene Data'!I94)))</f>
        <v/>
      </c>
      <c r="EE100" s="187" t="str">
        <f ca="1">+IF(OFFSET('Hygiene Data'!$I$12,0,10*ROW('Hygiene Data'!I94))="","",OFFSET('Hygiene Data'!$I$12,0,10*ROW('Hygiene Data'!I94)))</f>
        <v/>
      </c>
      <c r="EF100" s="187" t="str">
        <f ca="1">+IF(OFFSET('Hygiene Data'!$I$13,0,10*ROW('Hygiene Data'!I94))="","",OFFSET('Hygiene Data'!$I$13,0,10*ROW('Hygiene Data'!I94)))</f>
        <v/>
      </c>
    </row>
    <row r="101" spans="1:136" x14ac:dyDescent="0.2">
      <c r="A101" s="270" t="str">
        <f ca="1">+IF(OFFSET('Water Data'!$B$2,0,10*ROW('Water Data'!E95))="","",OFFSET('Water Data'!$B$2,0,10*ROW('Water Data'!E95)))</f>
        <v/>
      </c>
      <c r="B101" s="270" t="str">
        <f ca="1">IF(OFFSET('Water Data'!$C$2,0,10*ROW('Water Data'!F95))="","",IF(OFFSET('Water Data'!$C$2,0,10*ROW('Water Data'!F95))="Census",Key!$I$111,IF(OFFSET('Water Data'!$C$2,0,10*ROW('Water Data'!F95))="Survey with microdata",Key!$I$113,IF(OFFSET('Water Data'!$C$2,0,10*ROW('Water Data'!F95))="Survey",Key!$I$110,IF(OFFSET('Water Data'!$C$2,0,10*ROW('Water Data'!F95))="Admin",Key!$I$114,IF(OFFSET('Water Data'!$C$2,0,10*ROW('Water Data'!F95))="Other",Key!$I$112,IF(OFFSET('Water Data'!$C$2,0,10*ROW('Water Data'!F95))="EMIS",Key!$I$109)))))))</f>
        <v/>
      </c>
      <c r="C101" s="297" t="str">
        <f t="shared" ca="1" si="1"/>
        <v/>
      </c>
      <c r="D101" s="298" t="e">
        <f ca="1">+IF(AND(ISTEXT(OFFSET('Water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298" t="e">
        <f ca="1">+IF(AND(ISTEXT(OFFSET('Water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298" t="e">
        <f ca="1">+IF(AND(ISTEXT(OFFSET('Water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298" t="e">
        <f ca="1">+IF(AND(ISTEXT(OFFSET('Water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298" t="e">
        <f ca="1">+IF(AND(ISTEXT(OFFSET('Water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298" t="e">
        <f ca="1">+IF(AND(ISTEXT(OFFSET('Water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298" t="e">
        <f ca="1">+IF(AND(ISTEXT(OFFSET('Water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298" t="e">
        <f ca="1">+IF(AND(ISTEXT(OFFSET('Water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298" t="e">
        <f ca="1">+IF(AND(ISTEXT(OFFSET('Water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298" t="e">
        <f ca="1">+IF(AND(ISTEXT(OFFSET('Water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298" t="e">
        <f ca="1">+IF(AND(ISTEXT(OFFSET('Water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298" t="e">
        <f ca="1">+IF(AND(ISTEXT(OFFSET('Water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298" t="e">
        <f ca="1">+IF(AND(ISTEXT(OFFSET('Water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298" t="e">
        <f ca="1">+IF(AND(ISTEXT(OFFSET('Water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298" t="e">
        <f ca="1">+IF(AND(ISTEXT(OFFSET('Water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298" t="e">
        <f ca="1">+IF(AND(ISTEXT(OFFSET('Water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298" t="e">
        <f ca="1">+IF(AND(ISTEXT(OFFSET('Water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298" t="e">
        <f ca="1">+IF(AND(ISTEXT(OFFSET('Water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299" t="e">
        <f ca="1">+IF(AND(ISTEXT(OFFSET('Sanitation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299" t="e">
        <f ca="1">+IF(AND(ISTEXT(OFFSET('Sanitation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299" t="e">
        <f ca="1">+IF(AND(ISTEXT(OFFSET('Sanitation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299" t="e">
        <f ca="1">+IF(AND(ISTEXT(OFFSET('Sanitation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299" t="e">
        <f ca="1">+IF(AND(ISTEXT(OFFSET('Sanitation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299" t="e">
        <f ca="1">+IF(AND(ISTEXT(OFFSET('Sanitation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299" t="e">
        <f ca="1">+IF(AND(ISTEXT(OFFSET('Sanitation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299" t="e">
        <f ca="1">+IF(AND(ISTEXT(OFFSET('Sanitation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299" t="e">
        <f ca="1">+IF(AND(ISTEXT(OFFSET('Sanitation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299" t="e">
        <f ca="1">+IF(AND(ISTEXT(OFFSET('Sanitation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299" t="e">
        <f ca="1">+IF(AND(ISTEXT(OFFSET('Sanitation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299" t="e">
        <f ca="1">+IF(AND(ISTEXT(OFFSET('Sanitation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299" t="e">
        <f ca="1">+IF(AND(ISTEXT(OFFSET('Sanitation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299" t="e">
        <f ca="1">+IF(AND(ISTEXT(OFFSET('Sanitation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299" t="e">
        <f ca="1">+IF(AND(ISTEXT(OFFSET('Sanitation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299" t="e">
        <f ca="1">+IF(AND(ISTEXT(OFFSET('Sanitation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299" t="e">
        <f ca="1">+IF(AND(ISTEXT(OFFSET('Sanitation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299" t="e">
        <f ca="1">+IF(AND(ISTEXT(OFFSET('Sanitation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299" t="e">
        <f ca="1">+IF(AND(ISTEXT(OFFSET('Sanitation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299" t="e">
        <f ca="1">+IF(AND(ISTEXT(OFFSET('Sanitation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299" t="e">
        <f ca="1">+IF(AND(ISTEXT(OFFSET('Sanitation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299" t="e">
        <f ca="1">+IF(AND(ISTEXT(OFFSET('Sanitation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299" t="e">
        <f ca="1">+IF(AND(ISTEXT(OFFSET('Sanitation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299" t="e">
        <f ca="1">+IF(AND(ISTEXT(OFFSET('Sanitation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299" t="e">
        <f ca="1">+IF(AND(ISTEXT(OFFSET('Sanitation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299" t="e">
        <f ca="1">+IF(AND(ISTEXT(OFFSET('Sanitation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299" t="e">
        <f ca="1">+IF(AND(ISTEXT(OFFSET('Sanitation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299" t="e">
        <f ca="1">+IF(AND(ISTEXT(OFFSET('Sanitation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299" t="e">
        <f ca="1">+IF(AND(ISTEXT(OFFSET('Sanitation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299" t="e">
        <f ca="1">+IF(AND(ISTEXT(OFFSET('Sanitation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300" t="e">
        <f ca="1">+IF(AND(ISTEXT(OFFSET('Hygiene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368" t="e">
        <f ca="1">+IF(AND(ISTEXT(OFFSET('Hygiene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300" t="e">
        <f ca="1">+IF(AND(ISTEXT(OFFSET('Hygiene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300" t="e">
        <f ca="1">+IF(AND(ISTEXT(OFFSET('Hygiene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300" t="e">
        <f ca="1">+IF(AND(ISTEXT(OFFSET('Hygiene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300" t="e">
        <f ca="1">+IF(AND(ISTEXT(OFFSET('Hygiene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300" t="e">
        <f ca="1">+IF(AND(ISTEXT(OFFSET('Hygiene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300" t="e">
        <f ca="1">+IF(AND(ISTEXT(OFFSET('Hygiene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300" t="e">
        <f ca="1">+IF(AND(ISTEXT(OFFSET('Hygiene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300" t="e">
        <f ca="1">+IF(AND(ISTEXT(OFFSET('Hygiene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300" t="e">
        <f ca="1">+IF(AND(ISTEXT(OFFSET('Hygiene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300" t="e">
        <f ca="1">+IF(AND(ISTEXT(OFFSET('Hygiene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300" t="e">
        <f ca="1">+IF(AND(ISTEXT(OFFSET('Hygiene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300" t="e">
        <f ca="1">+IF(AND(ISTEXT(OFFSET('Hygiene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300" t="e">
        <f ca="1">+IF(AND(ISTEXT(OFFSET('Hygiene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300" t="e">
        <f ca="1">+IF(AND(ISTEXT(OFFSET('Hygiene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300" t="e">
        <f ca="1">+IF(AND(ISTEXT(OFFSET('Hygiene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300" t="e">
        <f ca="1">+IF(AND(ISTEXT(OFFSET('Hygiene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S101" s="187" t="str">
        <f ca="1">+IF(OFFSET('Water Data'!$D$27,0,10*ROW('Water Data'!D95))="","",OFFSET('Water Data'!$D$27,0,10*ROW('Water Data'!D95)))</f>
        <v/>
      </c>
      <c r="BT101" s="187" t="str">
        <f ca="1">+IF(OFFSET('Water Data'!$D$28,0,10*ROW('Water Data'!D95))="","",OFFSET('Water Data'!$D$28,0,10*ROW('Water Data'!D95)))</f>
        <v/>
      </c>
      <c r="BU101" s="187" t="str">
        <f ca="1">+IF(OFFSET('Water Data'!$D$29,0,10*ROW('Water Data'!D95))="","",OFFSET('Water Data'!$D$29,0,10*ROW('Water Data'!D95)))</f>
        <v/>
      </c>
      <c r="BV101" s="187" t="str">
        <f ca="1">+IF(OFFSET('Water Data'!$E$27,0,10*ROW('Water Data'!E95))="","",OFFSET('Water Data'!$E$27,0,10*ROW('Water Data'!E95)))</f>
        <v/>
      </c>
      <c r="BW101" s="187" t="str">
        <f ca="1">+IF(OFFSET('Water Data'!$E$28,0,10*ROW('Water Data'!E95))="","",OFFSET('Water Data'!$E$28,0,10*ROW('Water Data'!E95)))</f>
        <v/>
      </c>
      <c r="BX101" s="187" t="str">
        <f ca="1">+IF(OFFSET('Water Data'!$E$29,0,10*ROW('Water Data'!E95))="","",OFFSET('Water Data'!$E$29,0,10*ROW('Water Data'!E95)))</f>
        <v/>
      </c>
      <c r="BY101" s="187" t="str">
        <f ca="1">+IF(OFFSET('Water Data'!$F$27,0,10*ROW('Water Data'!F95))="","",OFFSET('Water Data'!$F$27,0,10*ROW('Water Data'!F95)))</f>
        <v/>
      </c>
      <c r="BZ101" s="187" t="str">
        <f ca="1">+IF(OFFSET('Water Data'!$F$28,0,10*ROW('Water Data'!F95))="","",OFFSET('Water Data'!$F$28,0,10*ROW('Water Data'!F95)))</f>
        <v/>
      </c>
      <c r="CA101" s="187" t="str">
        <f ca="1">+IF(OFFSET('Water Data'!$F$29,0,10*ROW('Water Data'!F95))="","",OFFSET('Water Data'!$F$29,0,10*ROW('Water Data'!F95)))</f>
        <v/>
      </c>
      <c r="CB101" s="187" t="str">
        <f ca="1">+IF(OFFSET('Water Data'!$G$27,0,10*ROW('Water Data'!G95))="","",OFFSET('Water Data'!$G$27,0,10*ROW('Water Data'!G95)))</f>
        <v/>
      </c>
      <c r="CC101" s="187" t="str">
        <f ca="1">+IF(OFFSET('Water Data'!$G$28,0,10*ROW('Water Data'!G95))="","",OFFSET('Water Data'!$G$28,0,10*ROW('Water Data'!G95)))</f>
        <v/>
      </c>
      <c r="CD101" s="187" t="str">
        <f ca="1">+IF(OFFSET('Water Data'!$G$29,0,10*ROW('Water Data'!G95))="","",OFFSET('Water Data'!$G$29,0,10*ROW('Water Data'!G95)))</f>
        <v/>
      </c>
      <c r="CE101" s="187" t="str">
        <f ca="1">+IF(OFFSET('Water Data'!$H$27,0,10*ROW('Water Data'!H95))="","",OFFSET('Water Data'!$H$27,0,10*ROW('Water Data'!H95)))</f>
        <v/>
      </c>
      <c r="CF101" s="187" t="str">
        <f ca="1">+IF(OFFSET('Water Data'!$H$28,0,10*ROW('Water Data'!H95))="","",OFFSET('Water Data'!$H$28,0,10*ROW('Water Data'!H95)))</f>
        <v/>
      </c>
      <c r="CG101" s="187" t="str">
        <f ca="1">+IF(OFFSET('Water Data'!$H$29,0,10*ROW('Water Data'!H95))="","",OFFSET('Water Data'!$H$29,0,10*ROW('Water Data'!H95)))</f>
        <v/>
      </c>
      <c r="CH101" s="187" t="str">
        <f ca="1">+IF(OFFSET('Water Data'!$I$27,0,10*ROW('Water Data'!I95))="","",OFFSET('Water Data'!$I$27,0,10*ROW('Water Data'!I95)))</f>
        <v/>
      </c>
      <c r="CI101" s="187" t="str">
        <f ca="1">+IF(OFFSET('Water Data'!$I$28,0,10*ROW('Water Data'!I95))="","",OFFSET('Water Data'!$I$28,0,10*ROW('Water Data'!I95)))</f>
        <v/>
      </c>
      <c r="CJ101" s="187" t="str">
        <f ca="1">+IF(OFFSET('Water Data'!$I$29,0,10*ROW('Water Data'!I95))="","",OFFSET('Water Data'!$I$29,0,10*ROW('Water Data'!I95)))</f>
        <v/>
      </c>
      <c r="CK101" s="187" t="str">
        <f ca="1">+IF(OFFSET('Sanitation Data'!$D$28,0,10*ROW('Sanitation Data'!D95))="","",OFFSET('Sanitation Data'!$D$28,0,10*ROW('Sanitation Data'!D95)))</f>
        <v/>
      </c>
      <c r="CL101" s="187" t="str">
        <f ca="1">+IF(OFFSET('Sanitation Data'!$D$29,0,10*ROW('Sanitation Data'!D95))="","",OFFSET('Sanitation Data'!$D$29,0,10*ROW('Sanitation Data'!D95)))</f>
        <v/>
      </c>
      <c r="CM101" s="187" t="str">
        <f ca="1">+IF(OFFSET('Sanitation Data'!$D$30,0,10*ROW('Sanitation Data'!D95))="","",OFFSET('Sanitation Data'!$D$30,0,10*ROW('Sanitation Data'!D95)))</f>
        <v/>
      </c>
      <c r="CN101" s="187" t="str">
        <f ca="1">+IF(OFFSET('Sanitation Data'!$D$31,0,10*ROW('Sanitation Data'!D95))="","",OFFSET('Sanitation Data'!$D$31,0,10*ROW('Sanitation Data'!D95)))</f>
        <v/>
      </c>
      <c r="CO101" s="187" t="str">
        <f ca="1">+IF(OFFSET('Sanitation Data'!$D$32,0,10*ROW('Sanitation Data'!D95))="","",OFFSET('Sanitation Data'!$D$32,0,10*ROW('Sanitation Data'!D95)))</f>
        <v/>
      </c>
      <c r="CP101" s="187" t="str">
        <f ca="1">+IF(OFFSET('Sanitation Data'!$E$28,0,10*ROW('Sanitation Data'!E95))="","",OFFSET('Sanitation Data'!$E$28,0,10*ROW('Sanitation Data'!E95)))</f>
        <v/>
      </c>
      <c r="CQ101" s="187" t="str">
        <f ca="1">+IF(OFFSET('Sanitation Data'!$E$29,0,10*ROW('Sanitation Data'!E95))="","",OFFSET('Sanitation Data'!$E$29,0,10*ROW('Sanitation Data'!E95)))</f>
        <v/>
      </c>
      <c r="CR101" s="187" t="str">
        <f ca="1">+IF(OFFSET('Sanitation Data'!$E$30,0,10*ROW('Sanitation Data'!E95))="","",OFFSET('Sanitation Data'!$E$30,0,10*ROW('Sanitation Data'!E95)))</f>
        <v/>
      </c>
      <c r="CS101" s="187" t="str">
        <f ca="1">+IF(OFFSET('Sanitation Data'!$E$31,0,10*ROW('Sanitation Data'!E95))="","",OFFSET('Sanitation Data'!$E$31,0,10*ROW('Sanitation Data'!E95)))</f>
        <v/>
      </c>
      <c r="CT101" s="187" t="str">
        <f ca="1">+IF(OFFSET('Sanitation Data'!$E$32,0,10*ROW('Sanitation Data'!E95))="","",OFFSET('Sanitation Data'!$E$32,0,10*ROW('Sanitation Data'!E95)))</f>
        <v/>
      </c>
      <c r="CU101" s="187" t="str">
        <f ca="1">+IF(OFFSET('Sanitation Data'!$F$28,0,10*ROW('Sanitation Data'!F95))="","",OFFSET('Sanitation Data'!$F$28,0,10*ROW('Sanitation Data'!F95)))</f>
        <v/>
      </c>
      <c r="CV101" s="187" t="str">
        <f ca="1">+IF(OFFSET('Sanitation Data'!$F$29,0,10*ROW('Sanitation Data'!F95))="","",OFFSET('Sanitation Data'!$F$29,0,10*ROW('Sanitation Data'!F95)))</f>
        <v/>
      </c>
      <c r="CW101" s="187" t="str">
        <f ca="1">+IF(OFFSET('Sanitation Data'!$F$30,0,10*ROW('Sanitation Data'!F95))="","",OFFSET('Sanitation Data'!$F$30,0,10*ROW('Sanitation Data'!F95)))</f>
        <v/>
      </c>
      <c r="CX101" s="187" t="str">
        <f ca="1">+IF(OFFSET('Sanitation Data'!$F$31,0,10*ROW('Sanitation Data'!F95))="","",OFFSET('Sanitation Data'!$F$31,0,10*ROW('Sanitation Data'!F95)))</f>
        <v/>
      </c>
      <c r="CY101" s="187" t="str">
        <f ca="1">+IF(OFFSET('Sanitation Data'!$F$32,0,10*ROW('Sanitation Data'!F95))="","",OFFSET('Sanitation Data'!$F$32,0,10*ROW('Sanitation Data'!F95)))</f>
        <v/>
      </c>
      <c r="CZ101" s="187" t="str">
        <f ca="1">+IF(OFFSET('Sanitation Data'!$G$28,0,10*ROW('Sanitation Data'!G95))="","",OFFSET('Sanitation Data'!$G$28,0,10*ROW('Sanitation Data'!G95)))</f>
        <v/>
      </c>
      <c r="DA101" s="187" t="str">
        <f ca="1">+IF(OFFSET('Sanitation Data'!$G$29,0,10*ROW('Sanitation Data'!G95))="","",OFFSET('Sanitation Data'!$G$29,0,10*ROW('Sanitation Data'!G95)))</f>
        <v/>
      </c>
      <c r="DB101" s="187" t="str">
        <f ca="1">+IF(OFFSET('Sanitation Data'!$G$30,0,10*ROW('Sanitation Data'!G95))="","",OFFSET('Sanitation Data'!$G$30,0,10*ROW('Sanitation Data'!G95)))</f>
        <v/>
      </c>
      <c r="DC101" s="187" t="str">
        <f ca="1">+IF(OFFSET('Sanitation Data'!$G$31,0,10*ROW('Sanitation Data'!G95))="","",OFFSET('Sanitation Data'!$G$31,0,10*ROW('Sanitation Data'!G95)))</f>
        <v/>
      </c>
      <c r="DD101" s="187" t="str">
        <f ca="1">+IF(OFFSET('Sanitation Data'!$G$32,0,10*ROW('Sanitation Data'!G95))="","",OFFSET('Sanitation Data'!$G$32,0,10*ROW('Sanitation Data'!G95)))</f>
        <v/>
      </c>
      <c r="DE101" s="187" t="str">
        <f ca="1">+IF(OFFSET('Sanitation Data'!$H$28,0,10*ROW('Sanitation Data'!H95))="","",OFFSET('Sanitation Data'!$H$28,0,10*ROW('Sanitation Data'!H95)))</f>
        <v/>
      </c>
      <c r="DF101" s="187" t="str">
        <f ca="1">+IF(OFFSET('Sanitation Data'!$H$29,0,10*ROW('Sanitation Data'!H95))="","",OFFSET('Sanitation Data'!$H$29,0,10*ROW('Sanitation Data'!H95)))</f>
        <v/>
      </c>
      <c r="DG101" s="187" t="str">
        <f ca="1">+IF(OFFSET('Sanitation Data'!$H$30,0,10*ROW('Sanitation Data'!H95))="","",OFFSET('Sanitation Data'!$H$30,0,10*ROW('Sanitation Data'!H95)))</f>
        <v/>
      </c>
      <c r="DH101" s="187" t="str">
        <f ca="1">+IF(OFFSET('Sanitation Data'!$H$31,0,10*ROW('Sanitation Data'!H95))="","",OFFSET('Sanitation Data'!$H$31,0,10*ROW('Sanitation Data'!H95)))</f>
        <v/>
      </c>
      <c r="DI101" s="187" t="str">
        <f ca="1">+IF(OFFSET('Sanitation Data'!$H$32,0,10*ROW('Sanitation Data'!H95))="","",OFFSET('Sanitation Data'!$H$32,0,10*ROW('Sanitation Data'!H95)))</f>
        <v/>
      </c>
      <c r="DJ101" s="187" t="str">
        <f ca="1">+IF(OFFSET('Sanitation Data'!$I$28,0,10*ROW('Sanitation Data'!I95))="","",OFFSET('Sanitation Data'!$I$28,0,10*ROW('Sanitation Data'!I95)))</f>
        <v/>
      </c>
      <c r="DK101" s="187" t="str">
        <f ca="1">+IF(OFFSET('Sanitation Data'!$I$29,0,10*ROW('Sanitation Data'!I95))="","",OFFSET('Sanitation Data'!$I$29,0,10*ROW('Sanitation Data'!I95)))</f>
        <v/>
      </c>
      <c r="DL101" s="187" t="str">
        <f ca="1">+IF(OFFSET('Sanitation Data'!$I$30,0,10*ROW('Sanitation Data'!I95))="","",OFFSET('Sanitation Data'!$I$30,0,10*ROW('Sanitation Data'!I95)))</f>
        <v/>
      </c>
      <c r="DM101" s="187" t="str">
        <f ca="1">+IF(OFFSET('Sanitation Data'!$I$31,0,10*ROW('Sanitation Data'!I95))="","",OFFSET('Sanitation Data'!$I$31,0,10*ROW('Sanitation Data'!I95)))</f>
        <v/>
      </c>
      <c r="DN101" s="187" t="str">
        <f ca="1">+IF(OFFSET('Sanitation Data'!$I$32,0,10*ROW('Sanitation Data'!I95))="","",OFFSET('Sanitation Data'!$I$32,0,10*ROW('Sanitation Data'!I95)))</f>
        <v/>
      </c>
      <c r="DO101" s="187" t="str">
        <f ca="1">+IF(OFFSET('Hygiene Data'!$D$11,0,10*ROW('Hygiene Data'!D95))="","",OFFSET('Hygiene Data'!$D$11,0,10*ROW('Hygiene Data'!D95)))</f>
        <v/>
      </c>
      <c r="DP101" s="187" t="str">
        <f ca="1">+IF(OFFSET('Hygiene Data'!$D$12,0,10*ROW('Hygiene Data'!D95))="","",OFFSET('Hygiene Data'!$D$12,0,10*ROW('Hygiene Data'!D95)))</f>
        <v/>
      </c>
      <c r="DQ101" s="187" t="str">
        <f ca="1">+IF(OFFSET('Hygiene Data'!$D$13,0,10*ROW('Hygiene Data'!D95))="","",OFFSET('Hygiene Data'!$D$13,0,10*ROW('Hygiene Data'!D95)))</f>
        <v/>
      </c>
      <c r="DR101" s="187" t="str">
        <f ca="1">+IF(OFFSET('Hygiene Data'!$E$11,0,10*ROW('Hygiene Data'!E95))="","",OFFSET('Hygiene Data'!$E$11,0,10*ROW('Hygiene Data'!E95)))</f>
        <v/>
      </c>
      <c r="DS101" s="187" t="str">
        <f ca="1">+IF(OFFSET('Hygiene Data'!$E$12,0,10*ROW('Hygiene Data'!E95))="","",OFFSET('Hygiene Data'!$E$12,0,10*ROW('Hygiene Data'!E95)))</f>
        <v/>
      </c>
      <c r="DT101" s="187" t="str">
        <f ca="1">+IF(OFFSET('Hygiene Data'!$E$13,0,10*ROW('Hygiene Data'!E95))="","",OFFSET('Hygiene Data'!$E$13,0,10*ROW('Hygiene Data'!E95)))</f>
        <v/>
      </c>
      <c r="DU101" s="187" t="str">
        <f ca="1">+IF(OFFSET('Hygiene Data'!$F$11,0,10*ROW('Hygiene Data'!F95))="","",OFFSET('Hygiene Data'!$F$11,0,10*ROW('Hygiene Data'!F95)))</f>
        <v/>
      </c>
      <c r="DV101" s="187" t="str">
        <f ca="1">+IF(OFFSET('Hygiene Data'!$F$12,0,10*ROW('Hygiene Data'!F95))="","",OFFSET('Hygiene Data'!$F$12,0,10*ROW('Hygiene Data'!F95)))</f>
        <v/>
      </c>
      <c r="DW101" s="187" t="str">
        <f ca="1">+IF(OFFSET('Hygiene Data'!$F$13,0,10*ROW('Hygiene Data'!F95))="","",OFFSET('Hygiene Data'!$F$13,0,10*ROW('Hygiene Data'!F95)))</f>
        <v/>
      </c>
      <c r="DX101" s="187" t="str">
        <f ca="1">+IF(OFFSET('Hygiene Data'!$G$11,0,10*ROW('Hygiene Data'!G95))="","",OFFSET('Hygiene Data'!$G$11,0,10*ROW('Hygiene Data'!G95)))</f>
        <v/>
      </c>
      <c r="DY101" s="187" t="str">
        <f ca="1">+IF(OFFSET('Hygiene Data'!$G$12,0,10*ROW('Hygiene Data'!G95))="","",OFFSET('Hygiene Data'!$G$12,0,10*ROW('Hygiene Data'!G95)))</f>
        <v/>
      </c>
      <c r="DZ101" s="187" t="str">
        <f ca="1">+IF(OFFSET('Hygiene Data'!$G$13,0,10*ROW('Hygiene Data'!G95))="","",OFFSET('Hygiene Data'!$G$13,0,10*ROW('Hygiene Data'!G95)))</f>
        <v/>
      </c>
      <c r="EA101" s="187" t="str">
        <f ca="1">+IF(OFFSET('Hygiene Data'!$H$11,0,10*ROW('Hygiene Data'!H95))="","",OFFSET('Hygiene Data'!$H$11,0,10*ROW('Hygiene Data'!H95)))</f>
        <v/>
      </c>
      <c r="EB101" s="187" t="str">
        <f ca="1">+IF(OFFSET('Hygiene Data'!$H$12,0,10*ROW('Hygiene Data'!H95))="","",OFFSET('Hygiene Data'!$H$12,0,10*ROW('Hygiene Data'!H95)))</f>
        <v/>
      </c>
      <c r="EC101" s="187" t="str">
        <f ca="1">+IF(OFFSET('Hygiene Data'!$H$13,0,10*ROW('Hygiene Data'!H95))="","",OFFSET('Hygiene Data'!$H$13,0,10*ROW('Hygiene Data'!H95)))</f>
        <v/>
      </c>
      <c r="ED101" s="187" t="str">
        <f ca="1">+IF(OFFSET('Hygiene Data'!$I$11,0,10*ROW('Hygiene Data'!I95))="","",OFFSET('Hygiene Data'!$I$11,0,10*ROW('Hygiene Data'!I95)))</f>
        <v/>
      </c>
      <c r="EE101" s="187" t="str">
        <f ca="1">+IF(OFFSET('Hygiene Data'!$I$12,0,10*ROW('Hygiene Data'!I95))="","",OFFSET('Hygiene Data'!$I$12,0,10*ROW('Hygiene Data'!I95)))</f>
        <v/>
      </c>
      <c r="EF101" s="187" t="str">
        <f ca="1">+IF(OFFSET('Hygiene Data'!$I$13,0,10*ROW('Hygiene Data'!I95))="","",OFFSET('Hygiene Data'!$I$13,0,10*ROW('Hygiene Data'!I95)))</f>
        <v/>
      </c>
    </row>
    <row r="102" spans="1:136" x14ac:dyDescent="0.2">
      <c r="A102" s="270" t="str">
        <f ca="1">+IF(OFFSET('Water Data'!$B$2,0,10*ROW('Water Data'!E96))="","",OFFSET('Water Data'!$B$2,0,10*ROW('Water Data'!E96)))</f>
        <v/>
      </c>
      <c r="B102" s="270" t="str">
        <f ca="1">IF(OFFSET('Water Data'!$C$2,0,10*ROW('Water Data'!F96))="","",IF(OFFSET('Water Data'!$C$2,0,10*ROW('Water Data'!F96))="Census",Key!$I$111,IF(OFFSET('Water Data'!$C$2,0,10*ROW('Water Data'!F96))="Survey with microdata",Key!$I$113,IF(OFFSET('Water Data'!$C$2,0,10*ROW('Water Data'!F96))="Survey",Key!$I$110,IF(OFFSET('Water Data'!$C$2,0,10*ROW('Water Data'!F96))="Admin",Key!$I$114,IF(OFFSET('Water Data'!$C$2,0,10*ROW('Water Data'!F96))="Other",Key!$I$112,IF(OFFSET('Water Data'!$C$2,0,10*ROW('Water Data'!F96))="EMIS",Key!$I$109)))))))</f>
        <v/>
      </c>
      <c r="C102" s="297" t="str">
        <f t="shared" ca="1" si="1"/>
        <v/>
      </c>
      <c r="D102" s="298" t="e">
        <f ca="1">+IF(AND(ISTEXT(OFFSET('Water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298" t="e">
        <f ca="1">+IF(AND(ISTEXT(OFFSET('Water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298" t="e">
        <f ca="1">+IF(AND(ISTEXT(OFFSET('Water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298" t="e">
        <f ca="1">+IF(AND(ISTEXT(OFFSET('Water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298" t="e">
        <f ca="1">+IF(AND(ISTEXT(OFFSET('Water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298" t="e">
        <f ca="1">+IF(AND(ISTEXT(OFFSET('Water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298" t="e">
        <f ca="1">+IF(AND(ISTEXT(OFFSET('Water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298" t="e">
        <f ca="1">+IF(AND(ISTEXT(OFFSET('Water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298" t="e">
        <f ca="1">+IF(AND(ISTEXT(OFFSET('Water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298" t="e">
        <f ca="1">+IF(AND(ISTEXT(OFFSET('Water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298" t="e">
        <f ca="1">+IF(AND(ISTEXT(OFFSET('Water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298" t="e">
        <f ca="1">+IF(AND(ISTEXT(OFFSET('Water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298" t="e">
        <f ca="1">+IF(AND(ISTEXT(OFFSET('Water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298" t="e">
        <f ca="1">+IF(AND(ISTEXT(OFFSET('Water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298" t="e">
        <f ca="1">+IF(AND(ISTEXT(OFFSET('Water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298" t="e">
        <f ca="1">+IF(AND(ISTEXT(OFFSET('Water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298" t="e">
        <f ca="1">+IF(AND(ISTEXT(OFFSET('Water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298" t="e">
        <f ca="1">+IF(AND(ISTEXT(OFFSET('Water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299" t="e">
        <f ca="1">+IF(AND(ISTEXT(OFFSET('Sanitation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299" t="e">
        <f ca="1">+IF(AND(ISTEXT(OFFSET('Sanitation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299" t="e">
        <f ca="1">+IF(AND(ISTEXT(OFFSET('Sanitation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299" t="e">
        <f ca="1">+IF(AND(ISTEXT(OFFSET('Sanitation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299" t="e">
        <f ca="1">+IF(AND(ISTEXT(OFFSET('Sanitation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299" t="e">
        <f ca="1">+IF(AND(ISTEXT(OFFSET('Sanitation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299" t="e">
        <f ca="1">+IF(AND(ISTEXT(OFFSET('Sanitation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299" t="e">
        <f ca="1">+IF(AND(ISTEXT(OFFSET('Sanitation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299" t="e">
        <f ca="1">+IF(AND(ISTEXT(OFFSET('Sanitation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299" t="e">
        <f ca="1">+IF(AND(ISTEXT(OFFSET('Sanitation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299" t="e">
        <f ca="1">+IF(AND(ISTEXT(OFFSET('Sanitation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299" t="e">
        <f ca="1">+IF(AND(ISTEXT(OFFSET('Sanitation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299" t="e">
        <f ca="1">+IF(AND(ISTEXT(OFFSET('Sanitation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299" t="e">
        <f ca="1">+IF(AND(ISTEXT(OFFSET('Sanitation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299" t="e">
        <f ca="1">+IF(AND(ISTEXT(OFFSET('Sanitation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299" t="e">
        <f ca="1">+IF(AND(ISTEXT(OFFSET('Sanitation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299" t="e">
        <f ca="1">+IF(AND(ISTEXT(OFFSET('Sanitation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299" t="e">
        <f ca="1">+IF(AND(ISTEXT(OFFSET('Sanitation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299" t="e">
        <f ca="1">+IF(AND(ISTEXT(OFFSET('Sanitation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299" t="e">
        <f ca="1">+IF(AND(ISTEXT(OFFSET('Sanitation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299" t="e">
        <f ca="1">+IF(AND(ISTEXT(OFFSET('Sanitation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299" t="e">
        <f ca="1">+IF(AND(ISTEXT(OFFSET('Sanitation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299" t="e">
        <f ca="1">+IF(AND(ISTEXT(OFFSET('Sanitation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299" t="e">
        <f ca="1">+IF(AND(ISTEXT(OFFSET('Sanitation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299" t="e">
        <f ca="1">+IF(AND(ISTEXT(OFFSET('Sanitation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299" t="e">
        <f ca="1">+IF(AND(ISTEXT(OFFSET('Sanitation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299" t="e">
        <f ca="1">+IF(AND(ISTEXT(OFFSET('Sanitation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299" t="e">
        <f ca="1">+IF(AND(ISTEXT(OFFSET('Sanitation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299" t="e">
        <f ca="1">+IF(AND(ISTEXT(OFFSET('Sanitation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299" t="e">
        <f ca="1">+IF(AND(ISTEXT(OFFSET('Sanitation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300" t="e">
        <f ca="1">+IF(AND(ISTEXT(OFFSET('Hygiene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368" t="e">
        <f ca="1">+IF(AND(ISTEXT(OFFSET('Hygiene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300" t="e">
        <f ca="1">+IF(AND(ISTEXT(OFFSET('Hygiene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300" t="e">
        <f ca="1">+IF(AND(ISTEXT(OFFSET('Hygiene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300" t="e">
        <f ca="1">+IF(AND(ISTEXT(OFFSET('Hygiene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300" t="e">
        <f ca="1">+IF(AND(ISTEXT(OFFSET('Hygiene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300" t="e">
        <f ca="1">+IF(AND(ISTEXT(OFFSET('Hygiene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300" t="e">
        <f ca="1">+IF(AND(ISTEXT(OFFSET('Hygiene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300" t="e">
        <f ca="1">+IF(AND(ISTEXT(OFFSET('Hygiene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300" t="e">
        <f ca="1">+IF(AND(ISTEXT(OFFSET('Hygiene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300" t="e">
        <f ca="1">+IF(AND(ISTEXT(OFFSET('Hygiene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300" t="e">
        <f ca="1">+IF(AND(ISTEXT(OFFSET('Hygiene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300" t="e">
        <f ca="1">+IF(AND(ISTEXT(OFFSET('Hygiene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300" t="e">
        <f ca="1">+IF(AND(ISTEXT(OFFSET('Hygiene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300" t="e">
        <f ca="1">+IF(AND(ISTEXT(OFFSET('Hygiene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300" t="e">
        <f ca="1">+IF(AND(ISTEXT(OFFSET('Hygiene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300" t="e">
        <f ca="1">+IF(AND(ISTEXT(OFFSET('Hygiene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300" t="e">
        <f ca="1">+IF(AND(ISTEXT(OFFSET('Hygiene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S102" s="187" t="str">
        <f ca="1">+IF(OFFSET('Water Data'!$D$27,0,10*ROW('Water Data'!D96))="","",OFFSET('Water Data'!$D$27,0,10*ROW('Water Data'!D96)))</f>
        <v/>
      </c>
      <c r="BT102" s="187" t="str">
        <f ca="1">+IF(OFFSET('Water Data'!$D$28,0,10*ROW('Water Data'!D96))="","",OFFSET('Water Data'!$D$28,0,10*ROW('Water Data'!D96)))</f>
        <v/>
      </c>
      <c r="BU102" s="187" t="str">
        <f ca="1">+IF(OFFSET('Water Data'!$D$29,0,10*ROW('Water Data'!D96))="","",OFFSET('Water Data'!$D$29,0,10*ROW('Water Data'!D96)))</f>
        <v/>
      </c>
      <c r="BV102" s="187" t="str">
        <f ca="1">+IF(OFFSET('Water Data'!$E$27,0,10*ROW('Water Data'!E96))="","",OFFSET('Water Data'!$E$27,0,10*ROW('Water Data'!E96)))</f>
        <v/>
      </c>
      <c r="BW102" s="187" t="str">
        <f ca="1">+IF(OFFSET('Water Data'!$E$28,0,10*ROW('Water Data'!E96))="","",OFFSET('Water Data'!$E$28,0,10*ROW('Water Data'!E96)))</f>
        <v/>
      </c>
      <c r="BX102" s="187" t="str">
        <f ca="1">+IF(OFFSET('Water Data'!$E$29,0,10*ROW('Water Data'!E96))="","",OFFSET('Water Data'!$E$29,0,10*ROW('Water Data'!E96)))</f>
        <v/>
      </c>
      <c r="BY102" s="187" t="str">
        <f ca="1">+IF(OFFSET('Water Data'!$F$27,0,10*ROW('Water Data'!F96))="","",OFFSET('Water Data'!$F$27,0,10*ROW('Water Data'!F96)))</f>
        <v/>
      </c>
      <c r="BZ102" s="187" t="str">
        <f ca="1">+IF(OFFSET('Water Data'!$F$28,0,10*ROW('Water Data'!F96))="","",OFFSET('Water Data'!$F$28,0,10*ROW('Water Data'!F96)))</f>
        <v/>
      </c>
      <c r="CA102" s="187" t="str">
        <f ca="1">+IF(OFFSET('Water Data'!$F$29,0,10*ROW('Water Data'!F96))="","",OFFSET('Water Data'!$F$29,0,10*ROW('Water Data'!F96)))</f>
        <v/>
      </c>
      <c r="CB102" s="187" t="str">
        <f ca="1">+IF(OFFSET('Water Data'!$G$27,0,10*ROW('Water Data'!G96))="","",OFFSET('Water Data'!$G$27,0,10*ROW('Water Data'!G96)))</f>
        <v/>
      </c>
      <c r="CC102" s="187" t="str">
        <f ca="1">+IF(OFFSET('Water Data'!$G$28,0,10*ROW('Water Data'!G96))="","",OFFSET('Water Data'!$G$28,0,10*ROW('Water Data'!G96)))</f>
        <v/>
      </c>
      <c r="CD102" s="187" t="str">
        <f ca="1">+IF(OFFSET('Water Data'!$G$29,0,10*ROW('Water Data'!G96))="","",OFFSET('Water Data'!$G$29,0,10*ROW('Water Data'!G96)))</f>
        <v/>
      </c>
      <c r="CE102" s="187" t="str">
        <f ca="1">+IF(OFFSET('Water Data'!$H$27,0,10*ROW('Water Data'!H96))="","",OFFSET('Water Data'!$H$27,0,10*ROW('Water Data'!H96)))</f>
        <v/>
      </c>
      <c r="CF102" s="187" t="str">
        <f ca="1">+IF(OFFSET('Water Data'!$H$28,0,10*ROW('Water Data'!H96))="","",OFFSET('Water Data'!$H$28,0,10*ROW('Water Data'!H96)))</f>
        <v/>
      </c>
      <c r="CG102" s="187" t="str">
        <f ca="1">+IF(OFFSET('Water Data'!$H$29,0,10*ROW('Water Data'!H96))="","",OFFSET('Water Data'!$H$29,0,10*ROW('Water Data'!H96)))</f>
        <v/>
      </c>
      <c r="CH102" s="187" t="str">
        <f ca="1">+IF(OFFSET('Water Data'!$I$27,0,10*ROW('Water Data'!I96))="","",OFFSET('Water Data'!$I$27,0,10*ROW('Water Data'!I96)))</f>
        <v/>
      </c>
      <c r="CI102" s="187" t="str">
        <f ca="1">+IF(OFFSET('Water Data'!$I$28,0,10*ROW('Water Data'!I96))="","",OFFSET('Water Data'!$I$28,0,10*ROW('Water Data'!I96)))</f>
        <v/>
      </c>
      <c r="CJ102" s="187" t="str">
        <f ca="1">+IF(OFFSET('Water Data'!$I$29,0,10*ROW('Water Data'!I96))="","",OFFSET('Water Data'!$I$29,0,10*ROW('Water Data'!I96)))</f>
        <v/>
      </c>
      <c r="CK102" s="187" t="str">
        <f ca="1">+IF(OFFSET('Sanitation Data'!$D$28,0,10*ROW('Sanitation Data'!D96))="","",OFFSET('Sanitation Data'!$D$28,0,10*ROW('Sanitation Data'!D96)))</f>
        <v/>
      </c>
      <c r="CL102" s="187" t="str">
        <f ca="1">+IF(OFFSET('Sanitation Data'!$D$29,0,10*ROW('Sanitation Data'!D96))="","",OFFSET('Sanitation Data'!$D$29,0,10*ROW('Sanitation Data'!D96)))</f>
        <v/>
      </c>
      <c r="CM102" s="187" t="str">
        <f ca="1">+IF(OFFSET('Sanitation Data'!$D$30,0,10*ROW('Sanitation Data'!D96))="","",OFFSET('Sanitation Data'!$D$30,0,10*ROW('Sanitation Data'!D96)))</f>
        <v/>
      </c>
      <c r="CN102" s="187" t="str">
        <f ca="1">+IF(OFFSET('Sanitation Data'!$D$31,0,10*ROW('Sanitation Data'!D96))="","",OFFSET('Sanitation Data'!$D$31,0,10*ROW('Sanitation Data'!D96)))</f>
        <v/>
      </c>
      <c r="CO102" s="187" t="str">
        <f ca="1">+IF(OFFSET('Sanitation Data'!$D$32,0,10*ROW('Sanitation Data'!D96))="","",OFFSET('Sanitation Data'!$D$32,0,10*ROW('Sanitation Data'!D96)))</f>
        <v/>
      </c>
      <c r="CP102" s="187" t="str">
        <f ca="1">+IF(OFFSET('Sanitation Data'!$E$28,0,10*ROW('Sanitation Data'!E96))="","",OFFSET('Sanitation Data'!$E$28,0,10*ROW('Sanitation Data'!E96)))</f>
        <v/>
      </c>
      <c r="CQ102" s="187" t="str">
        <f ca="1">+IF(OFFSET('Sanitation Data'!$E$29,0,10*ROW('Sanitation Data'!E96))="","",OFFSET('Sanitation Data'!$E$29,0,10*ROW('Sanitation Data'!E96)))</f>
        <v/>
      </c>
      <c r="CR102" s="187" t="str">
        <f ca="1">+IF(OFFSET('Sanitation Data'!$E$30,0,10*ROW('Sanitation Data'!E96))="","",OFFSET('Sanitation Data'!$E$30,0,10*ROW('Sanitation Data'!E96)))</f>
        <v/>
      </c>
      <c r="CS102" s="187" t="str">
        <f ca="1">+IF(OFFSET('Sanitation Data'!$E$31,0,10*ROW('Sanitation Data'!E96))="","",OFFSET('Sanitation Data'!$E$31,0,10*ROW('Sanitation Data'!E96)))</f>
        <v/>
      </c>
      <c r="CT102" s="187" t="str">
        <f ca="1">+IF(OFFSET('Sanitation Data'!$E$32,0,10*ROW('Sanitation Data'!E96))="","",OFFSET('Sanitation Data'!$E$32,0,10*ROW('Sanitation Data'!E96)))</f>
        <v/>
      </c>
      <c r="CU102" s="187" t="str">
        <f ca="1">+IF(OFFSET('Sanitation Data'!$F$28,0,10*ROW('Sanitation Data'!F96))="","",OFFSET('Sanitation Data'!$F$28,0,10*ROW('Sanitation Data'!F96)))</f>
        <v/>
      </c>
      <c r="CV102" s="187" t="str">
        <f ca="1">+IF(OFFSET('Sanitation Data'!$F$29,0,10*ROW('Sanitation Data'!F96))="","",OFFSET('Sanitation Data'!$F$29,0,10*ROW('Sanitation Data'!F96)))</f>
        <v/>
      </c>
      <c r="CW102" s="187" t="str">
        <f ca="1">+IF(OFFSET('Sanitation Data'!$F$30,0,10*ROW('Sanitation Data'!F96))="","",OFFSET('Sanitation Data'!$F$30,0,10*ROW('Sanitation Data'!F96)))</f>
        <v/>
      </c>
      <c r="CX102" s="187" t="str">
        <f ca="1">+IF(OFFSET('Sanitation Data'!$F$31,0,10*ROW('Sanitation Data'!F96))="","",OFFSET('Sanitation Data'!$F$31,0,10*ROW('Sanitation Data'!F96)))</f>
        <v/>
      </c>
      <c r="CY102" s="187" t="str">
        <f ca="1">+IF(OFFSET('Sanitation Data'!$F$32,0,10*ROW('Sanitation Data'!F96))="","",OFFSET('Sanitation Data'!$F$32,0,10*ROW('Sanitation Data'!F96)))</f>
        <v/>
      </c>
      <c r="CZ102" s="187" t="str">
        <f ca="1">+IF(OFFSET('Sanitation Data'!$G$28,0,10*ROW('Sanitation Data'!G96))="","",OFFSET('Sanitation Data'!$G$28,0,10*ROW('Sanitation Data'!G96)))</f>
        <v/>
      </c>
      <c r="DA102" s="187" t="str">
        <f ca="1">+IF(OFFSET('Sanitation Data'!$G$29,0,10*ROW('Sanitation Data'!G96))="","",OFFSET('Sanitation Data'!$G$29,0,10*ROW('Sanitation Data'!G96)))</f>
        <v/>
      </c>
      <c r="DB102" s="187" t="str">
        <f ca="1">+IF(OFFSET('Sanitation Data'!$G$30,0,10*ROW('Sanitation Data'!G96))="","",OFFSET('Sanitation Data'!$G$30,0,10*ROW('Sanitation Data'!G96)))</f>
        <v/>
      </c>
      <c r="DC102" s="187" t="str">
        <f ca="1">+IF(OFFSET('Sanitation Data'!$G$31,0,10*ROW('Sanitation Data'!G96))="","",OFFSET('Sanitation Data'!$G$31,0,10*ROW('Sanitation Data'!G96)))</f>
        <v/>
      </c>
      <c r="DD102" s="187" t="str">
        <f ca="1">+IF(OFFSET('Sanitation Data'!$G$32,0,10*ROW('Sanitation Data'!G96))="","",OFFSET('Sanitation Data'!$G$32,0,10*ROW('Sanitation Data'!G96)))</f>
        <v/>
      </c>
      <c r="DE102" s="187" t="str">
        <f ca="1">+IF(OFFSET('Sanitation Data'!$H$28,0,10*ROW('Sanitation Data'!H96))="","",OFFSET('Sanitation Data'!$H$28,0,10*ROW('Sanitation Data'!H96)))</f>
        <v/>
      </c>
      <c r="DF102" s="187" t="str">
        <f ca="1">+IF(OFFSET('Sanitation Data'!$H$29,0,10*ROW('Sanitation Data'!H96))="","",OFFSET('Sanitation Data'!$H$29,0,10*ROW('Sanitation Data'!H96)))</f>
        <v/>
      </c>
      <c r="DG102" s="187" t="str">
        <f ca="1">+IF(OFFSET('Sanitation Data'!$H$30,0,10*ROW('Sanitation Data'!H96))="","",OFFSET('Sanitation Data'!$H$30,0,10*ROW('Sanitation Data'!H96)))</f>
        <v/>
      </c>
      <c r="DH102" s="187" t="str">
        <f ca="1">+IF(OFFSET('Sanitation Data'!$H$31,0,10*ROW('Sanitation Data'!H96))="","",OFFSET('Sanitation Data'!$H$31,0,10*ROW('Sanitation Data'!H96)))</f>
        <v/>
      </c>
      <c r="DI102" s="187" t="str">
        <f ca="1">+IF(OFFSET('Sanitation Data'!$H$32,0,10*ROW('Sanitation Data'!H96))="","",OFFSET('Sanitation Data'!$H$32,0,10*ROW('Sanitation Data'!H96)))</f>
        <v/>
      </c>
      <c r="DJ102" s="187" t="str">
        <f ca="1">+IF(OFFSET('Sanitation Data'!$I$28,0,10*ROW('Sanitation Data'!I96))="","",OFFSET('Sanitation Data'!$I$28,0,10*ROW('Sanitation Data'!I96)))</f>
        <v/>
      </c>
      <c r="DK102" s="187" t="str">
        <f ca="1">+IF(OFFSET('Sanitation Data'!$I$29,0,10*ROW('Sanitation Data'!I96))="","",OFFSET('Sanitation Data'!$I$29,0,10*ROW('Sanitation Data'!I96)))</f>
        <v/>
      </c>
      <c r="DL102" s="187" t="str">
        <f ca="1">+IF(OFFSET('Sanitation Data'!$I$30,0,10*ROW('Sanitation Data'!I96))="","",OFFSET('Sanitation Data'!$I$30,0,10*ROW('Sanitation Data'!I96)))</f>
        <v/>
      </c>
      <c r="DM102" s="187" t="str">
        <f ca="1">+IF(OFFSET('Sanitation Data'!$I$31,0,10*ROW('Sanitation Data'!I96))="","",OFFSET('Sanitation Data'!$I$31,0,10*ROW('Sanitation Data'!I96)))</f>
        <v/>
      </c>
      <c r="DN102" s="187" t="str">
        <f ca="1">+IF(OFFSET('Sanitation Data'!$I$32,0,10*ROW('Sanitation Data'!I96))="","",OFFSET('Sanitation Data'!$I$32,0,10*ROW('Sanitation Data'!I96)))</f>
        <v/>
      </c>
      <c r="DO102" s="187" t="str">
        <f ca="1">+IF(OFFSET('Hygiene Data'!$D$11,0,10*ROW('Hygiene Data'!D96))="","",OFFSET('Hygiene Data'!$D$11,0,10*ROW('Hygiene Data'!D96)))</f>
        <v/>
      </c>
      <c r="DP102" s="187" t="str">
        <f ca="1">+IF(OFFSET('Hygiene Data'!$D$12,0,10*ROW('Hygiene Data'!D96))="","",OFFSET('Hygiene Data'!$D$12,0,10*ROW('Hygiene Data'!D96)))</f>
        <v/>
      </c>
      <c r="DQ102" s="187" t="str">
        <f ca="1">+IF(OFFSET('Hygiene Data'!$D$13,0,10*ROW('Hygiene Data'!D96))="","",OFFSET('Hygiene Data'!$D$13,0,10*ROW('Hygiene Data'!D96)))</f>
        <v/>
      </c>
      <c r="DR102" s="187" t="str">
        <f ca="1">+IF(OFFSET('Hygiene Data'!$E$11,0,10*ROW('Hygiene Data'!E96))="","",OFFSET('Hygiene Data'!$E$11,0,10*ROW('Hygiene Data'!E96)))</f>
        <v/>
      </c>
      <c r="DS102" s="187" t="str">
        <f ca="1">+IF(OFFSET('Hygiene Data'!$E$12,0,10*ROW('Hygiene Data'!E96))="","",OFFSET('Hygiene Data'!$E$12,0,10*ROW('Hygiene Data'!E96)))</f>
        <v/>
      </c>
      <c r="DT102" s="187" t="str">
        <f ca="1">+IF(OFFSET('Hygiene Data'!$E$13,0,10*ROW('Hygiene Data'!E96))="","",OFFSET('Hygiene Data'!$E$13,0,10*ROW('Hygiene Data'!E96)))</f>
        <v/>
      </c>
      <c r="DU102" s="187" t="str">
        <f ca="1">+IF(OFFSET('Hygiene Data'!$F$11,0,10*ROW('Hygiene Data'!F96))="","",OFFSET('Hygiene Data'!$F$11,0,10*ROW('Hygiene Data'!F96)))</f>
        <v/>
      </c>
      <c r="DV102" s="187" t="str">
        <f ca="1">+IF(OFFSET('Hygiene Data'!$F$12,0,10*ROW('Hygiene Data'!F96))="","",OFFSET('Hygiene Data'!$F$12,0,10*ROW('Hygiene Data'!F96)))</f>
        <v/>
      </c>
      <c r="DW102" s="187" t="str">
        <f ca="1">+IF(OFFSET('Hygiene Data'!$F$13,0,10*ROW('Hygiene Data'!F96))="","",OFFSET('Hygiene Data'!$F$13,0,10*ROW('Hygiene Data'!F96)))</f>
        <v/>
      </c>
      <c r="DX102" s="187" t="str">
        <f ca="1">+IF(OFFSET('Hygiene Data'!$G$11,0,10*ROW('Hygiene Data'!G96))="","",OFFSET('Hygiene Data'!$G$11,0,10*ROW('Hygiene Data'!G96)))</f>
        <v/>
      </c>
      <c r="DY102" s="187" t="str">
        <f ca="1">+IF(OFFSET('Hygiene Data'!$G$12,0,10*ROW('Hygiene Data'!G96))="","",OFFSET('Hygiene Data'!$G$12,0,10*ROW('Hygiene Data'!G96)))</f>
        <v/>
      </c>
      <c r="DZ102" s="187" t="str">
        <f ca="1">+IF(OFFSET('Hygiene Data'!$G$13,0,10*ROW('Hygiene Data'!G96))="","",OFFSET('Hygiene Data'!$G$13,0,10*ROW('Hygiene Data'!G96)))</f>
        <v/>
      </c>
      <c r="EA102" s="187" t="str">
        <f ca="1">+IF(OFFSET('Hygiene Data'!$H$11,0,10*ROW('Hygiene Data'!H96))="","",OFFSET('Hygiene Data'!$H$11,0,10*ROW('Hygiene Data'!H96)))</f>
        <v/>
      </c>
      <c r="EB102" s="187" t="str">
        <f ca="1">+IF(OFFSET('Hygiene Data'!$H$12,0,10*ROW('Hygiene Data'!H96))="","",OFFSET('Hygiene Data'!$H$12,0,10*ROW('Hygiene Data'!H96)))</f>
        <v/>
      </c>
      <c r="EC102" s="187" t="str">
        <f ca="1">+IF(OFFSET('Hygiene Data'!$H$13,0,10*ROW('Hygiene Data'!H96))="","",OFFSET('Hygiene Data'!$H$13,0,10*ROW('Hygiene Data'!H96)))</f>
        <v/>
      </c>
      <c r="ED102" s="187" t="str">
        <f ca="1">+IF(OFFSET('Hygiene Data'!$I$11,0,10*ROW('Hygiene Data'!I96))="","",OFFSET('Hygiene Data'!$I$11,0,10*ROW('Hygiene Data'!I96)))</f>
        <v/>
      </c>
      <c r="EE102" s="187" t="str">
        <f ca="1">+IF(OFFSET('Hygiene Data'!$I$12,0,10*ROW('Hygiene Data'!I96))="","",OFFSET('Hygiene Data'!$I$12,0,10*ROW('Hygiene Data'!I96)))</f>
        <v/>
      </c>
      <c r="EF102" s="187" t="str">
        <f ca="1">+IF(OFFSET('Hygiene Data'!$I$13,0,10*ROW('Hygiene Data'!I96))="","",OFFSET('Hygiene Data'!$I$13,0,10*ROW('Hygiene Data'!I96)))</f>
        <v/>
      </c>
    </row>
    <row r="103" spans="1:136" x14ac:dyDescent="0.2">
      <c r="A103" s="270" t="str">
        <f ca="1">+IF(OFFSET('Water Data'!$B$2,0,10*ROW('Water Data'!E97))="","",OFFSET('Water Data'!$B$2,0,10*ROW('Water Data'!E97)))</f>
        <v/>
      </c>
      <c r="B103" s="270" t="str">
        <f ca="1">IF(OFFSET('Water Data'!$C$2,0,10*ROW('Water Data'!F97))="","",IF(OFFSET('Water Data'!$C$2,0,10*ROW('Water Data'!F97))="Census",Key!$I$111,IF(OFFSET('Water Data'!$C$2,0,10*ROW('Water Data'!F97))="Survey with microdata",Key!$I$113,IF(OFFSET('Water Data'!$C$2,0,10*ROW('Water Data'!F97))="Survey",Key!$I$110,IF(OFFSET('Water Data'!$C$2,0,10*ROW('Water Data'!F97))="Admin",Key!$I$114,IF(OFFSET('Water Data'!$C$2,0,10*ROW('Water Data'!F97))="Other",Key!$I$112,IF(OFFSET('Water Data'!$C$2,0,10*ROW('Water Data'!F97))="EMIS",Key!$I$109)))))))</f>
        <v/>
      </c>
      <c r="C103" s="297" t="str">
        <f t="shared" ca="1" si="1"/>
        <v/>
      </c>
      <c r="D103" s="298" t="e">
        <f ca="1">+IF(AND(ISTEXT(OFFSET('Water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298" t="e">
        <f ca="1">+IF(AND(ISTEXT(OFFSET('Water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298" t="e">
        <f ca="1">+IF(AND(ISTEXT(OFFSET('Water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298" t="e">
        <f ca="1">+IF(AND(ISTEXT(OFFSET('Water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298" t="e">
        <f ca="1">+IF(AND(ISTEXT(OFFSET('Water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298" t="e">
        <f ca="1">+IF(AND(ISTEXT(OFFSET('Water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298" t="e">
        <f ca="1">+IF(AND(ISTEXT(OFFSET('Water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298" t="e">
        <f ca="1">+IF(AND(ISTEXT(OFFSET('Water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298" t="e">
        <f ca="1">+IF(AND(ISTEXT(OFFSET('Water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298" t="e">
        <f ca="1">+IF(AND(ISTEXT(OFFSET('Water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298" t="e">
        <f ca="1">+IF(AND(ISTEXT(OFFSET('Water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298" t="e">
        <f ca="1">+IF(AND(ISTEXT(OFFSET('Water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298" t="e">
        <f ca="1">+IF(AND(ISTEXT(OFFSET('Water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298" t="e">
        <f ca="1">+IF(AND(ISTEXT(OFFSET('Water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298" t="e">
        <f ca="1">+IF(AND(ISTEXT(OFFSET('Water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298" t="e">
        <f ca="1">+IF(AND(ISTEXT(OFFSET('Water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298" t="e">
        <f ca="1">+IF(AND(ISTEXT(OFFSET('Water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298" t="e">
        <f ca="1">+IF(AND(ISTEXT(OFFSET('Water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299" t="e">
        <f ca="1">+IF(AND(ISTEXT(OFFSET('Sanitation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299" t="e">
        <f ca="1">+IF(AND(ISTEXT(OFFSET('Sanitation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299" t="e">
        <f ca="1">+IF(AND(ISTEXT(OFFSET('Sanitation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299" t="e">
        <f ca="1">+IF(AND(ISTEXT(OFFSET('Sanitation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299" t="e">
        <f ca="1">+IF(AND(ISTEXT(OFFSET('Sanitation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299" t="e">
        <f ca="1">+IF(AND(ISTEXT(OFFSET('Sanitation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299" t="e">
        <f ca="1">+IF(AND(ISTEXT(OFFSET('Sanitation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299" t="e">
        <f ca="1">+IF(AND(ISTEXT(OFFSET('Sanitation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299" t="e">
        <f ca="1">+IF(AND(ISTEXT(OFFSET('Sanitation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299" t="e">
        <f ca="1">+IF(AND(ISTEXT(OFFSET('Sanitation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299" t="e">
        <f ca="1">+IF(AND(ISTEXT(OFFSET('Sanitation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299" t="e">
        <f ca="1">+IF(AND(ISTEXT(OFFSET('Sanitation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299" t="e">
        <f ca="1">+IF(AND(ISTEXT(OFFSET('Sanitation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299" t="e">
        <f ca="1">+IF(AND(ISTEXT(OFFSET('Sanitation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299" t="e">
        <f ca="1">+IF(AND(ISTEXT(OFFSET('Sanitation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299" t="e">
        <f ca="1">+IF(AND(ISTEXT(OFFSET('Sanitation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299" t="e">
        <f ca="1">+IF(AND(ISTEXT(OFFSET('Sanitation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299" t="e">
        <f ca="1">+IF(AND(ISTEXT(OFFSET('Sanitation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299" t="e">
        <f ca="1">+IF(AND(ISTEXT(OFFSET('Sanitation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299" t="e">
        <f ca="1">+IF(AND(ISTEXT(OFFSET('Sanitation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299" t="e">
        <f ca="1">+IF(AND(ISTEXT(OFFSET('Sanitation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299" t="e">
        <f ca="1">+IF(AND(ISTEXT(OFFSET('Sanitation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299" t="e">
        <f ca="1">+IF(AND(ISTEXT(OFFSET('Sanitation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299" t="e">
        <f ca="1">+IF(AND(ISTEXT(OFFSET('Sanitation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299" t="e">
        <f ca="1">+IF(AND(ISTEXT(OFFSET('Sanitation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299" t="e">
        <f ca="1">+IF(AND(ISTEXT(OFFSET('Sanitation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299" t="e">
        <f ca="1">+IF(AND(ISTEXT(OFFSET('Sanitation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299" t="e">
        <f ca="1">+IF(AND(ISTEXT(OFFSET('Sanitation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299" t="e">
        <f ca="1">+IF(AND(ISTEXT(OFFSET('Sanitation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299" t="e">
        <f ca="1">+IF(AND(ISTEXT(OFFSET('Sanitation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300" t="e">
        <f ca="1">+IF(AND(ISTEXT(OFFSET('Hygiene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368" t="e">
        <f ca="1">+IF(AND(ISTEXT(OFFSET('Hygiene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300" t="e">
        <f ca="1">+IF(AND(ISTEXT(OFFSET('Hygiene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300" t="e">
        <f ca="1">+IF(AND(ISTEXT(OFFSET('Hygiene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300" t="e">
        <f ca="1">+IF(AND(ISTEXT(OFFSET('Hygiene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300" t="e">
        <f ca="1">+IF(AND(ISTEXT(OFFSET('Hygiene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300" t="e">
        <f ca="1">+IF(AND(ISTEXT(OFFSET('Hygiene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300" t="e">
        <f ca="1">+IF(AND(ISTEXT(OFFSET('Hygiene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300" t="e">
        <f ca="1">+IF(AND(ISTEXT(OFFSET('Hygiene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300" t="e">
        <f ca="1">+IF(AND(ISTEXT(OFFSET('Hygiene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300" t="e">
        <f ca="1">+IF(AND(ISTEXT(OFFSET('Hygiene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300" t="e">
        <f ca="1">+IF(AND(ISTEXT(OFFSET('Hygiene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300" t="e">
        <f ca="1">+IF(AND(ISTEXT(OFFSET('Hygiene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300" t="e">
        <f ca="1">+IF(AND(ISTEXT(OFFSET('Hygiene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300" t="e">
        <f ca="1">+IF(AND(ISTEXT(OFFSET('Hygiene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300" t="e">
        <f ca="1">+IF(AND(ISTEXT(OFFSET('Hygiene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300" t="e">
        <f ca="1">+IF(AND(ISTEXT(OFFSET('Hygiene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300" t="e">
        <f ca="1">+IF(AND(ISTEXT(OFFSET('Hygiene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S103" s="187" t="str">
        <f ca="1">+IF(OFFSET('Water Data'!$D$27,0,10*ROW('Water Data'!D97))="","",OFFSET('Water Data'!$D$27,0,10*ROW('Water Data'!D97)))</f>
        <v/>
      </c>
      <c r="BT103" s="187" t="str">
        <f ca="1">+IF(OFFSET('Water Data'!$D$28,0,10*ROW('Water Data'!D97))="","",OFFSET('Water Data'!$D$28,0,10*ROW('Water Data'!D97)))</f>
        <v/>
      </c>
      <c r="BU103" s="187" t="str">
        <f ca="1">+IF(OFFSET('Water Data'!$D$29,0,10*ROW('Water Data'!D97))="","",OFFSET('Water Data'!$D$29,0,10*ROW('Water Data'!D97)))</f>
        <v/>
      </c>
      <c r="BV103" s="187" t="str">
        <f ca="1">+IF(OFFSET('Water Data'!$E$27,0,10*ROW('Water Data'!E97))="","",OFFSET('Water Data'!$E$27,0,10*ROW('Water Data'!E97)))</f>
        <v/>
      </c>
      <c r="BW103" s="187" t="str">
        <f ca="1">+IF(OFFSET('Water Data'!$E$28,0,10*ROW('Water Data'!E97))="","",OFFSET('Water Data'!$E$28,0,10*ROW('Water Data'!E97)))</f>
        <v/>
      </c>
      <c r="BX103" s="187" t="str">
        <f ca="1">+IF(OFFSET('Water Data'!$E$29,0,10*ROW('Water Data'!E97))="","",OFFSET('Water Data'!$E$29,0,10*ROW('Water Data'!E97)))</f>
        <v/>
      </c>
      <c r="BY103" s="187" t="str">
        <f ca="1">+IF(OFFSET('Water Data'!$F$27,0,10*ROW('Water Data'!F97))="","",OFFSET('Water Data'!$F$27,0,10*ROW('Water Data'!F97)))</f>
        <v/>
      </c>
      <c r="BZ103" s="187" t="str">
        <f ca="1">+IF(OFFSET('Water Data'!$F$28,0,10*ROW('Water Data'!F97))="","",OFFSET('Water Data'!$F$28,0,10*ROW('Water Data'!F97)))</f>
        <v/>
      </c>
      <c r="CA103" s="187" t="str">
        <f ca="1">+IF(OFFSET('Water Data'!$F$29,0,10*ROW('Water Data'!F97))="","",OFFSET('Water Data'!$F$29,0,10*ROW('Water Data'!F97)))</f>
        <v/>
      </c>
      <c r="CB103" s="187" t="str">
        <f ca="1">+IF(OFFSET('Water Data'!$G$27,0,10*ROW('Water Data'!G97))="","",OFFSET('Water Data'!$G$27,0,10*ROW('Water Data'!G97)))</f>
        <v/>
      </c>
      <c r="CC103" s="187" t="str">
        <f ca="1">+IF(OFFSET('Water Data'!$G$28,0,10*ROW('Water Data'!G97))="","",OFFSET('Water Data'!$G$28,0,10*ROW('Water Data'!G97)))</f>
        <v/>
      </c>
      <c r="CD103" s="187" t="str">
        <f ca="1">+IF(OFFSET('Water Data'!$G$29,0,10*ROW('Water Data'!G97))="","",OFFSET('Water Data'!$G$29,0,10*ROW('Water Data'!G97)))</f>
        <v/>
      </c>
      <c r="CE103" s="187" t="str">
        <f ca="1">+IF(OFFSET('Water Data'!$H$27,0,10*ROW('Water Data'!H97))="","",OFFSET('Water Data'!$H$27,0,10*ROW('Water Data'!H97)))</f>
        <v/>
      </c>
      <c r="CF103" s="187" t="str">
        <f ca="1">+IF(OFFSET('Water Data'!$H$28,0,10*ROW('Water Data'!H97))="","",OFFSET('Water Data'!$H$28,0,10*ROW('Water Data'!H97)))</f>
        <v/>
      </c>
      <c r="CG103" s="187" t="str">
        <f ca="1">+IF(OFFSET('Water Data'!$H$29,0,10*ROW('Water Data'!H97))="","",OFFSET('Water Data'!$H$29,0,10*ROW('Water Data'!H97)))</f>
        <v/>
      </c>
      <c r="CH103" s="187" t="str">
        <f ca="1">+IF(OFFSET('Water Data'!$I$27,0,10*ROW('Water Data'!I97))="","",OFFSET('Water Data'!$I$27,0,10*ROW('Water Data'!I97)))</f>
        <v/>
      </c>
      <c r="CI103" s="187" t="str">
        <f ca="1">+IF(OFFSET('Water Data'!$I$28,0,10*ROW('Water Data'!I97))="","",OFFSET('Water Data'!$I$28,0,10*ROW('Water Data'!I97)))</f>
        <v/>
      </c>
      <c r="CJ103" s="187" t="str">
        <f ca="1">+IF(OFFSET('Water Data'!$I$29,0,10*ROW('Water Data'!I97))="","",OFFSET('Water Data'!$I$29,0,10*ROW('Water Data'!I97)))</f>
        <v/>
      </c>
      <c r="CK103" s="187" t="str">
        <f ca="1">+IF(OFFSET('Sanitation Data'!$D$28,0,10*ROW('Sanitation Data'!D97))="","",OFFSET('Sanitation Data'!$D$28,0,10*ROW('Sanitation Data'!D97)))</f>
        <v/>
      </c>
      <c r="CL103" s="187" t="str">
        <f ca="1">+IF(OFFSET('Sanitation Data'!$D$29,0,10*ROW('Sanitation Data'!D97))="","",OFFSET('Sanitation Data'!$D$29,0,10*ROW('Sanitation Data'!D97)))</f>
        <v/>
      </c>
      <c r="CM103" s="187" t="str">
        <f ca="1">+IF(OFFSET('Sanitation Data'!$D$30,0,10*ROW('Sanitation Data'!D97))="","",OFFSET('Sanitation Data'!$D$30,0,10*ROW('Sanitation Data'!D97)))</f>
        <v/>
      </c>
      <c r="CN103" s="187" t="str">
        <f ca="1">+IF(OFFSET('Sanitation Data'!$D$31,0,10*ROW('Sanitation Data'!D97))="","",OFFSET('Sanitation Data'!$D$31,0,10*ROW('Sanitation Data'!D97)))</f>
        <v/>
      </c>
      <c r="CO103" s="187" t="str">
        <f ca="1">+IF(OFFSET('Sanitation Data'!$D$32,0,10*ROW('Sanitation Data'!D97))="","",OFFSET('Sanitation Data'!$D$32,0,10*ROW('Sanitation Data'!D97)))</f>
        <v/>
      </c>
      <c r="CP103" s="187" t="str">
        <f ca="1">+IF(OFFSET('Sanitation Data'!$E$28,0,10*ROW('Sanitation Data'!E97))="","",OFFSET('Sanitation Data'!$E$28,0,10*ROW('Sanitation Data'!E97)))</f>
        <v/>
      </c>
      <c r="CQ103" s="187" t="str">
        <f ca="1">+IF(OFFSET('Sanitation Data'!$E$29,0,10*ROW('Sanitation Data'!E97))="","",OFFSET('Sanitation Data'!$E$29,0,10*ROW('Sanitation Data'!E97)))</f>
        <v/>
      </c>
      <c r="CR103" s="187" t="str">
        <f ca="1">+IF(OFFSET('Sanitation Data'!$E$30,0,10*ROW('Sanitation Data'!E97))="","",OFFSET('Sanitation Data'!$E$30,0,10*ROW('Sanitation Data'!E97)))</f>
        <v/>
      </c>
      <c r="CS103" s="187" t="str">
        <f ca="1">+IF(OFFSET('Sanitation Data'!$E$31,0,10*ROW('Sanitation Data'!E97))="","",OFFSET('Sanitation Data'!$E$31,0,10*ROW('Sanitation Data'!E97)))</f>
        <v/>
      </c>
      <c r="CT103" s="187" t="str">
        <f ca="1">+IF(OFFSET('Sanitation Data'!$E$32,0,10*ROW('Sanitation Data'!E97))="","",OFFSET('Sanitation Data'!$E$32,0,10*ROW('Sanitation Data'!E97)))</f>
        <v/>
      </c>
      <c r="CU103" s="187" t="str">
        <f ca="1">+IF(OFFSET('Sanitation Data'!$F$28,0,10*ROW('Sanitation Data'!F97))="","",OFFSET('Sanitation Data'!$F$28,0,10*ROW('Sanitation Data'!F97)))</f>
        <v/>
      </c>
      <c r="CV103" s="187" t="str">
        <f ca="1">+IF(OFFSET('Sanitation Data'!$F$29,0,10*ROW('Sanitation Data'!F97))="","",OFFSET('Sanitation Data'!$F$29,0,10*ROW('Sanitation Data'!F97)))</f>
        <v/>
      </c>
      <c r="CW103" s="187" t="str">
        <f ca="1">+IF(OFFSET('Sanitation Data'!$F$30,0,10*ROW('Sanitation Data'!F97))="","",OFFSET('Sanitation Data'!$F$30,0,10*ROW('Sanitation Data'!F97)))</f>
        <v/>
      </c>
      <c r="CX103" s="187" t="str">
        <f ca="1">+IF(OFFSET('Sanitation Data'!$F$31,0,10*ROW('Sanitation Data'!F97))="","",OFFSET('Sanitation Data'!$F$31,0,10*ROW('Sanitation Data'!F97)))</f>
        <v/>
      </c>
      <c r="CY103" s="187" t="str">
        <f ca="1">+IF(OFFSET('Sanitation Data'!$F$32,0,10*ROW('Sanitation Data'!F97))="","",OFFSET('Sanitation Data'!$F$32,0,10*ROW('Sanitation Data'!F97)))</f>
        <v/>
      </c>
      <c r="CZ103" s="187" t="str">
        <f ca="1">+IF(OFFSET('Sanitation Data'!$G$28,0,10*ROW('Sanitation Data'!G97))="","",OFFSET('Sanitation Data'!$G$28,0,10*ROW('Sanitation Data'!G97)))</f>
        <v/>
      </c>
      <c r="DA103" s="187" t="str">
        <f ca="1">+IF(OFFSET('Sanitation Data'!$G$29,0,10*ROW('Sanitation Data'!G97))="","",OFFSET('Sanitation Data'!$G$29,0,10*ROW('Sanitation Data'!G97)))</f>
        <v/>
      </c>
      <c r="DB103" s="187" t="str">
        <f ca="1">+IF(OFFSET('Sanitation Data'!$G$30,0,10*ROW('Sanitation Data'!G97))="","",OFFSET('Sanitation Data'!$G$30,0,10*ROW('Sanitation Data'!G97)))</f>
        <v/>
      </c>
      <c r="DC103" s="187" t="str">
        <f ca="1">+IF(OFFSET('Sanitation Data'!$G$31,0,10*ROW('Sanitation Data'!G97))="","",OFFSET('Sanitation Data'!$G$31,0,10*ROW('Sanitation Data'!G97)))</f>
        <v/>
      </c>
      <c r="DD103" s="187" t="str">
        <f ca="1">+IF(OFFSET('Sanitation Data'!$G$32,0,10*ROW('Sanitation Data'!G97))="","",OFFSET('Sanitation Data'!$G$32,0,10*ROW('Sanitation Data'!G97)))</f>
        <v/>
      </c>
      <c r="DE103" s="187" t="str">
        <f ca="1">+IF(OFFSET('Sanitation Data'!$H$28,0,10*ROW('Sanitation Data'!H97))="","",OFFSET('Sanitation Data'!$H$28,0,10*ROW('Sanitation Data'!H97)))</f>
        <v/>
      </c>
      <c r="DF103" s="187" t="str">
        <f ca="1">+IF(OFFSET('Sanitation Data'!$H$29,0,10*ROW('Sanitation Data'!H97))="","",OFFSET('Sanitation Data'!$H$29,0,10*ROW('Sanitation Data'!H97)))</f>
        <v/>
      </c>
      <c r="DG103" s="187" t="str">
        <f ca="1">+IF(OFFSET('Sanitation Data'!$H$30,0,10*ROW('Sanitation Data'!H97))="","",OFFSET('Sanitation Data'!$H$30,0,10*ROW('Sanitation Data'!H97)))</f>
        <v/>
      </c>
      <c r="DH103" s="187" t="str">
        <f ca="1">+IF(OFFSET('Sanitation Data'!$H$31,0,10*ROW('Sanitation Data'!H97))="","",OFFSET('Sanitation Data'!$H$31,0,10*ROW('Sanitation Data'!H97)))</f>
        <v/>
      </c>
      <c r="DI103" s="187" t="str">
        <f ca="1">+IF(OFFSET('Sanitation Data'!$H$32,0,10*ROW('Sanitation Data'!H97))="","",OFFSET('Sanitation Data'!$H$32,0,10*ROW('Sanitation Data'!H97)))</f>
        <v/>
      </c>
      <c r="DJ103" s="187" t="str">
        <f ca="1">+IF(OFFSET('Sanitation Data'!$I$28,0,10*ROW('Sanitation Data'!I97))="","",OFFSET('Sanitation Data'!$I$28,0,10*ROW('Sanitation Data'!I97)))</f>
        <v/>
      </c>
      <c r="DK103" s="187" t="str">
        <f ca="1">+IF(OFFSET('Sanitation Data'!$I$29,0,10*ROW('Sanitation Data'!I97))="","",OFFSET('Sanitation Data'!$I$29,0,10*ROW('Sanitation Data'!I97)))</f>
        <v/>
      </c>
      <c r="DL103" s="187" t="str">
        <f ca="1">+IF(OFFSET('Sanitation Data'!$I$30,0,10*ROW('Sanitation Data'!I97))="","",OFFSET('Sanitation Data'!$I$30,0,10*ROW('Sanitation Data'!I97)))</f>
        <v/>
      </c>
      <c r="DM103" s="187" t="str">
        <f ca="1">+IF(OFFSET('Sanitation Data'!$I$31,0,10*ROW('Sanitation Data'!I97))="","",OFFSET('Sanitation Data'!$I$31,0,10*ROW('Sanitation Data'!I97)))</f>
        <v/>
      </c>
      <c r="DN103" s="187" t="str">
        <f ca="1">+IF(OFFSET('Sanitation Data'!$I$32,0,10*ROW('Sanitation Data'!I97))="","",OFFSET('Sanitation Data'!$I$32,0,10*ROW('Sanitation Data'!I97)))</f>
        <v/>
      </c>
      <c r="DO103" s="187" t="str">
        <f ca="1">+IF(OFFSET('Hygiene Data'!$D$11,0,10*ROW('Hygiene Data'!D97))="","",OFFSET('Hygiene Data'!$D$11,0,10*ROW('Hygiene Data'!D97)))</f>
        <v/>
      </c>
      <c r="DP103" s="187" t="str">
        <f ca="1">+IF(OFFSET('Hygiene Data'!$D$12,0,10*ROW('Hygiene Data'!D97))="","",OFFSET('Hygiene Data'!$D$12,0,10*ROW('Hygiene Data'!D97)))</f>
        <v/>
      </c>
      <c r="DQ103" s="187" t="str">
        <f ca="1">+IF(OFFSET('Hygiene Data'!$D$13,0,10*ROW('Hygiene Data'!D97))="","",OFFSET('Hygiene Data'!$D$13,0,10*ROW('Hygiene Data'!D97)))</f>
        <v/>
      </c>
      <c r="DR103" s="187" t="str">
        <f ca="1">+IF(OFFSET('Hygiene Data'!$E$11,0,10*ROW('Hygiene Data'!E97))="","",OFFSET('Hygiene Data'!$E$11,0,10*ROW('Hygiene Data'!E97)))</f>
        <v/>
      </c>
      <c r="DS103" s="187" t="str">
        <f ca="1">+IF(OFFSET('Hygiene Data'!$E$12,0,10*ROW('Hygiene Data'!E97))="","",OFFSET('Hygiene Data'!$E$12,0,10*ROW('Hygiene Data'!E97)))</f>
        <v/>
      </c>
      <c r="DT103" s="187" t="str">
        <f ca="1">+IF(OFFSET('Hygiene Data'!$E$13,0,10*ROW('Hygiene Data'!E97))="","",OFFSET('Hygiene Data'!$E$13,0,10*ROW('Hygiene Data'!E97)))</f>
        <v/>
      </c>
      <c r="DU103" s="187" t="str">
        <f ca="1">+IF(OFFSET('Hygiene Data'!$F$11,0,10*ROW('Hygiene Data'!F97))="","",OFFSET('Hygiene Data'!$F$11,0,10*ROW('Hygiene Data'!F97)))</f>
        <v/>
      </c>
      <c r="DV103" s="187" t="str">
        <f ca="1">+IF(OFFSET('Hygiene Data'!$F$12,0,10*ROW('Hygiene Data'!F97))="","",OFFSET('Hygiene Data'!$F$12,0,10*ROW('Hygiene Data'!F97)))</f>
        <v/>
      </c>
      <c r="DW103" s="187" t="str">
        <f ca="1">+IF(OFFSET('Hygiene Data'!$F$13,0,10*ROW('Hygiene Data'!F97))="","",OFFSET('Hygiene Data'!$F$13,0,10*ROW('Hygiene Data'!F97)))</f>
        <v/>
      </c>
      <c r="DX103" s="187" t="str">
        <f ca="1">+IF(OFFSET('Hygiene Data'!$G$11,0,10*ROW('Hygiene Data'!G97))="","",OFFSET('Hygiene Data'!$G$11,0,10*ROW('Hygiene Data'!G97)))</f>
        <v/>
      </c>
      <c r="DY103" s="187" t="str">
        <f ca="1">+IF(OFFSET('Hygiene Data'!$G$12,0,10*ROW('Hygiene Data'!G97))="","",OFFSET('Hygiene Data'!$G$12,0,10*ROW('Hygiene Data'!G97)))</f>
        <v/>
      </c>
      <c r="DZ103" s="187" t="str">
        <f ca="1">+IF(OFFSET('Hygiene Data'!$G$13,0,10*ROW('Hygiene Data'!G97))="","",OFFSET('Hygiene Data'!$G$13,0,10*ROW('Hygiene Data'!G97)))</f>
        <v/>
      </c>
      <c r="EA103" s="187" t="str">
        <f ca="1">+IF(OFFSET('Hygiene Data'!$H$11,0,10*ROW('Hygiene Data'!H97))="","",OFFSET('Hygiene Data'!$H$11,0,10*ROW('Hygiene Data'!H97)))</f>
        <v/>
      </c>
      <c r="EB103" s="187" t="str">
        <f ca="1">+IF(OFFSET('Hygiene Data'!$H$12,0,10*ROW('Hygiene Data'!H97))="","",OFFSET('Hygiene Data'!$H$12,0,10*ROW('Hygiene Data'!H97)))</f>
        <v/>
      </c>
      <c r="EC103" s="187" t="str">
        <f ca="1">+IF(OFFSET('Hygiene Data'!$H$13,0,10*ROW('Hygiene Data'!H97))="","",OFFSET('Hygiene Data'!$H$13,0,10*ROW('Hygiene Data'!H97)))</f>
        <v/>
      </c>
      <c r="ED103" s="187" t="str">
        <f ca="1">+IF(OFFSET('Hygiene Data'!$I$11,0,10*ROW('Hygiene Data'!I97))="","",OFFSET('Hygiene Data'!$I$11,0,10*ROW('Hygiene Data'!I97)))</f>
        <v/>
      </c>
      <c r="EE103" s="187" t="str">
        <f ca="1">+IF(OFFSET('Hygiene Data'!$I$12,0,10*ROW('Hygiene Data'!I97))="","",OFFSET('Hygiene Data'!$I$12,0,10*ROW('Hygiene Data'!I97)))</f>
        <v/>
      </c>
      <c r="EF103" s="187" t="str">
        <f ca="1">+IF(OFFSET('Hygiene Data'!$I$13,0,10*ROW('Hygiene Data'!I97))="","",OFFSET('Hygiene Data'!$I$13,0,10*ROW('Hygiene Data'!I97)))</f>
        <v/>
      </c>
    </row>
    <row r="104" spans="1:136" x14ac:dyDescent="0.2">
      <c r="A104" s="270" t="str">
        <f ca="1">+IF(OFFSET('Water Data'!$B$2,0,10*ROW('Water Data'!E98))="","",OFFSET('Water Data'!$B$2,0,10*ROW('Water Data'!E98)))</f>
        <v/>
      </c>
      <c r="B104" s="270" t="str">
        <f ca="1">IF(OFFSET('Water Data'!$C$2,0,10*ROW('Water Data'!F98))="","",IF(OFFSET('Water Data'!$C$2,0,10*ROW('Water Data'!F98))="Census",Key!$I$111,IF(OFFSET('Water Data'!$C$2,0,10*ROW('Water Data'!F98))="Survey with microdata",Key!$I$113,IF(OFFSET('Water Data'!$C$2,0,10*ROW('Water Data'!F98))="Survey",Key!$I$110,IF(OFFSET('Water Data'!$C$2,0,10*ROW('Water Data'!F98))="Admin",Key!$I$114,IF(OFFSET('Water Data'!$C$2,0,10*ROW('Water Data'!F98))="Other",Key!$I$112,IF(OFFSET('Water Data'!$C$2,0,10*ROW('Water Data'!F98))="EMIS",Key!$I$109)))))))</f>
        <v/>
      </c>
      <c r="C104" s="297" t="str">
        <f t="shared" ca="1" si="1"/>
        <v/>
      </c>
      <c r="D104" s="298" t="e">
        <f ca="1">+IF(AND(ISTEXT(OFFSET('Water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298" t="e">
        <f ca="1">+IF(AND(ISTEXT(OFFSET('Water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298" t="e">
        <f ca="1">+IF(AND(ISTEXT(OFFSET('Water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298" t="e">
        <f ca="1">+IF(AND(ISTEXT(OFFSET('Water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298" t="e">
        <f ca="1">+IF(AND(ISTEXT(OFFSET('Water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298" t="e">
        <f ca="1">+IF(AND(ISTEXT(OFFSET('Water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298" t="e">
        <f ca="1">+IF(AND(ISTEXT(OFFSET('Water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298" t="e">
        <f ca="1">+IF(AND(ISTEXT(OFFSET('Water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298" t="e">
        <f ca="1">+IF(AND(ISTEXT(OFFSET('Water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298" t="e">
        <f ca="1">+IF(AND(ISTEXT(OFFSET('Water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298" t="e">
        <f ca="1">+IF(AND(ISTEXT(OFFSET('Water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298" t="e">
        <f ca="1">+IF(AND(ISTEXT(OFFSET('Water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298" t="e">
        <f ca="1">+IF(AND(ISTEXT(OFFSET('Water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298" t="e">
        <f ca="1">+IF(AND(ISTEXT(OFFSET('Water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298" t="e">
        <f ca="1">+IF(AND(ISTEXT(OFFSET('Water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298" t="e">
        <f ca="1">+IF(AND(ISTEXT(OFFSET('Water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298" t="e">
        <f ca="1">+IF(AND(ISTEXT(OFFSET('Water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298" t="e">
        <f ca="1">+IF(AND(ISTEXT(OFFSET('Water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299" t="e">
        <f ca="1">+IF(AND(ISTEXT(OFFSET('Sanitation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299" t="e">
        <f ca="1">+IF(AND(ISTEXT(OFFSET('Sanitation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299" t="e">
        <f ca="1">+IF(AND(ISTEXT(OFFSET('Sanitation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299" t="e">
        <f ca="1">+IF(AND(ISTEXT(OFFSET('Sanitation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299" t="e">
        <f ca="1">+IF(AND(ISTEXT(OFFSET('Sanitation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299" t="e">
        <f ca="1">+IF(AND(ISTEXT(OFFSET('Sanitation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299" t="e">
        <f ca="1">+IF(AND(ISTEXT(OFFSET('Sanitation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299" t="e">
        <f ca="1">+IF(AND(ISTEXT(OFFSET('Sanitation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299" t="e">
        <f ca="1">+IF(AND(ISTEXT(OFFSET('Sanitation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299" t="e">
        <f ca="1">+IF(AND(ISTEXT(OFFSET('Sanitation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299" t="e">
        <f ca="1">+IF(AND(ISTEXT(OFFSET('Sanitation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299" t="e">
        <f ca="1">+IF(AND(ISTEXT(OFFSET('Sanitation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299" t="e">
        <f ca="1">+IF(AND(ISTEXT(OFFSET('Sanitation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299" t="e">
        <f ca="1">+IF(AND(ISTEXT(OFFSET('Sanitation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299" t="e">
        <f ca="1">+IF(AND(ISTEXT(OFFSET('Sanitation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299" t="e">
        <f ca="1">+IF(AND(ISTEXT(OFFSET('Sanitation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299" t="e">
        <f ca="1">+IF(AND(ISTEXT(OFFSET('Sanitation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299" t="e">
        <f ca="1">+IF(AND(ISTEXT(OFFSET('Sanitation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299" t="e">
        <f ca="1">+IF(AND(ISTEXT(OFFSET('Sanitation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299" t="e">
        <f ca="1">+IF(AND(ISTEXT(OFFSET('Sanitation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299" t="e">
        <f ca="1">+IF(AND(ISTEXT(OFFSET('Sanitation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299" t="e">
        <f ca="1">+IF(AND(ISTEXT(OFFSET('Sanitation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299" t="e">
        <f ca="1">+IF(AND(ISTEXT(OFFSET('Sanitation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299" t="e">
        <f ca="1">+IF(AND(ISTEXT(OFFSET('Sanitation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299" t="e">
        <f ca="1">+IF(AND(ISTEXT(OFFSET('Sanitation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299" t="e">
        <f ca="1">+IF(AND(ISTEXT(OFFSET('Sanitation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299" t="e">
        <f ca="1">+IF(AND(ISTEXT(OFFSET('Sanitation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299" t="e">
        <f ca="1">+IF(AND(ISTEXT(OFFSET('Sanitation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299" t="e">
        <f ca="1">+IF(AND(ISTEXT(OFFSET('Sanitation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299" t="e">
        <f ca="1">+IF(AND(ISTEXT(OFFSET('Sanitation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300" t="e">
        <f ca="1">+IF(AND(ISTEXT(OFFSET('Hygiene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368" t="e">
        <f ca="1">+IF(AND(ISTEXT(OFFSET('Hygiene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300" t="e">
        <f ca="1">+IF(AND(ISTEXT(OFFSET('Hygiene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300" t="e">
        <f ca="1">+IF(AND(ISTEXT(OFFSET('Hygiene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300" t="e">
        <f ca="1">+IF(AND(ISTEXT(OFFSET('Hygiene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300" t="e">
        <f ca="1">+IF(AND(ISTEXT(OFFSET('Hygiene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300" t="e">
        <f ca="1">+IF(AND(ISTEXT(OFFSET('Hygiene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300" t="e">
        <f ca="1">+IF(AND(ISTEXT(OFFSET('Hygiene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300" t="e">
        <f ca="1">+IF(AND(ISTEXT(OFFSET('Hygiene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300" t="e">
        <f ca="1">+IF(AND(ISTEXT(OFFSET('Hygiene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300" t="e">
        <f ca="1">+IF(AND(ISTEXT(OFFSET('Hygiene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300" t="e">
        <f ca="1">+IF(AND(ISTEXT(OFFSET('Hygiene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300" t="e">
        <f ca="1">+IF(AND(ISTEXT(OFFSET('Hygiene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300" t="e">
        <f ca="1">+IF(AND(ISTEXT(OFFSET('Hygiene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300" t="e">
        <f ca="1">+IF(AND(ISTEXT(OFFSET('Hygiene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300" t="e">
        <f ca="1">+IF(AND(ISTEXT(OFFSET('Hygiene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300" t="e">
        <f ca="1">+IF(AND(ISTEXT(OFFSET('Hygiene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300" t="e">
        <f ca="1">+IF(AND(ISTEXT(OFFSET('Hygiene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S104" s="187" t="str">
        <f ca="1">+IF(OFFSET('Water Data'!$D$27,0,10*ROW('Water Data'!D98))="","",OFFSET('Water Data'!$D$27,0,10*ROW('Water Data'!D98)))</f>
        <v/>
      </c>
      <c r="BT104" s="187" t="str">
        <f ca="1">+IF(OFFSET('Water Data'!$D$28,0,10*ROW('Water Data'!D98))="","",OFFSET('Water Data'!$D$28,0,10*ROW('Water Data'!D98)))</f>
        <v/>
      </c>
      <c r="BU104" s="187" t="str">
        <f ca="1">+IF(OFFSET('Water Data'!$D$29,0,10*ROW('Water Data'!D98))="","",OFFSET('Water Data'!$D$29,0,10*ROW('Water Data'!D98)))</f>
        <v/>
      </c>
      <c r="BV104" s="187" t="str">
        <f ca="1">+IF(OFFSET('Water Data'!$E$27,0,10*ROW('Water Data'!E98))="","",OFFSET('Water Data'!$E$27,0,10*ROW('Water Data'!E98)))</f>
        <v/>
      </c>
      <c r="BW104" s="187" t="str">
        <f ca="1">+IF(OFFSET('Water Data'!$E$28,0,10*ROW('Water Data'!E98))="","",OFFSET('Water Data'!$E$28,0,10*ROW('Water Data'!E98)))</f>
        <v/>
      </c>
      <c r="BX104" s="187" t="str">
        <f ca="1">+IF(OFFSET('Water Data'!$E$29,0,10*ROW('Water Data'!E98))="","",OFFSET('Water Data'!$E$29,0,10*ROW('Water Data'!E98)))</f>
        <v/>
      </c>
      <c r="BY104" s="187" t="str">
        <f ca="1">+IF(OFFSET('Water Data'!$F$27,0,10*ROW('Water Data'!F98))="","",OFFSET('Water Data'!$F$27,0,10*ROW('Water Data'!F98)))</f>
        <v/>
      </c>
      <c r="BZ104" s="187" t="str">
        <f ca="1">+IF(OFFSET('Water Data'!$F$28,0,10*ROW('Water Data'!F98))="","",OFFSET('Water Data'!$F$28,0,10*ROW('Water Data'!F98)))</f>
        <v/>
      </c>
      <c r="CA104" s="187" t="str">
        <f ca="1">+IF(OFFSET('Water Data'!$F$29,0,10*ROW('Water Data'!F98))="","",OFFSET('Water Data'!$F$29,0,10*ROW('Water Data'!F98)))</f>
        <v/>
      </c>
      <c r="CB104" s="187" t="str">
        <f ca="1">+IF(OFFSET('Water Data'!$G$27,0,10*ROW('Water Data'!G98))="","",OFFSET('Water Data'!$G$27,0,10*ROW('Water Data'!G98)))</f>
        <v/>
      </c>
      <c r="CC104" s="187" t="str">
        <f ca="1">+IF(OFFSET('Water Data'!$G$28,0,10*ROW('Water Data'!G98))="","",OFFSET('Water Data'!$G$28,0,10*ROW('Water Data'!G98)))</f>
        <v/>
      </c>
      <c r="CD104" s="187" t="str">
        <f ca="1">+IF(OFFSET('Water Data'!$G$29,0,10*ROW('Water Data'!G98))="","",OFFSET('Water Data'!$G$29,0,10*ROW('Water Data'!G98)))</f>
        <v/>
      </c>
      <c r="CE104" s="187" t="str">
        <f ca="1">+IF(OFFSET('Water Data'!$H$27,0,10*ROW('Water Data'!H98))="","",OFFSET('Water Data'!$H$27,0,10*ROW('Water Data'!H98)))</f>
        <v/>
      </c>
      <c r="CF104" s="187" t="str">
        <f ca="1">+IF(OFFSET('Water Data'!$H$28,0,10*ROW('Water Data'!H98))="","",OFFSET('Water Data'!$H$28,0,10*ROW('Water Data'!H98)))</f>
        <v/>
      </c>
      <c r="CG104" s="187" t="str">
        <f ca="1">+IF(OFFSET('Water Data'!$H$29,0,10*ROW('Water Data'!H98))="","",OFFSET('Water Data'!$H$29,0,10*ROW('Water Data'!H98)))</f>
        <v/>
      </c>
      <c r="CH104" s="187" t="str">
        <f ca="1">+IF(OFFSET('Water Data'!$I$27,0,10*ROW('Water Data'!I98))="","",OFFSET('Water Data'!$I$27,0,10*ROW('Water Data'!I98)))</f>
        <v/>
      </c>
      <c r="CI104" s="187" t="str">
        <f ca="1">+IF(OFFSET('Water Data'!$I$28,0,10*ROW('Water Data'!I98))="","",OFFSET('Water Data'!$I$28,0,10*ROW('Water Data'!I98)))</f>
        <v/>
      </c>
      <c r="CJ104" s="187" t="str">
        <f ca="1">+IF(OFFSET('Water Data'!$I$29,0,10*ROW('Water Data'!I98))="","",OFFSET('Water Data'!$I$29,0,10*ROW('Water Data'!I98)))</f>
        <v/>
      </c>
      <c r="CK104" s="187" t="str">
        <f ca="1">+IF(OFFSET('Sanitation Data'!$D$28,0,10*ROW('Sanitation Data'!D98))="","",OFFSET('Sanitation Data'!$D$28,0,10*ROW('Sanitation Data'!D98)))</f>
        <v/>
      </c>
      <c r="CL104" s="187" t="str">
        <f ca="1">+IF(OFFSET('Sanitation Data'!$D$29,0,10*ROW('Sanitation Data'!D98))="","",OFFSET('Sanitation Data'!$D$29,0,10*ROW('Sanitation Data'!D98)))</f>
        <v/>
      </c>
      <c r="CM104" s="187" t="str">
        <f ca="1">+IF(OFFSET('Sanitation Data'!$D$30,0,10*ROW('Sanitation Data'!D98))="","",OFFSET('Sanitation Data'!$D$30,0,10*ROW('Sanitation Data'!D98)))</f>
        <v/>
      </c>
      <c r="CN104" s="187" t="str">
        <f ca="1">+IF(OFFSET('Sanitation Data'!$D$31,0,10*ROW('Sanitation Data'!D98))="","",OFFSET('Sanitation Data'!$D$31,0,10*ROW('Sanitation Data'!D98)))</f>
        <v/>
      </c>
      <c r="CO104" s="187" t="str">
        <f ca="1">+IF(OFFSET('Sanitation Data'!$D$32,0,10*ROW('Sanitation Data'!D98))="","",OFFSET('Sanitation Data'!$D$32,0,10*ROW('Sanitation Data'!D98)))</f>
        <v/>
      </c>
      <c r="CP104" s="187" t="str">
        <f ca="1">+IF(OFFSET('Sanitation Data'!$E$28,0,10*ROW('Sanitation Data'!E98))="","",OFFSET('Sanitation Data'!$E$28,0,10*ROW('Sanitation Data'!E98)))</f>
        <v/>
      </c>
      <c r="CQ104" s="187" t="str">
        <f ca="1">+IF(OFFSET('Sanitation Data'!$E$29,0,10*ROW('Sanitation Data'!E98))="","",OFFSET('Sanitation Data'!$E$29,0,10*ROW('Sanitation Data'!E98)))</f>
        <v/>
      </c>
      <c r="CR104" s="187" t="str">
        <f ca="1">+IF(OFFSET('Sanitation Data'!$E$30,0,10*ROW('Sanitation Data'!E98))="","",OFFSET('Sanitation Data'!$E$30,0,10*ROW('Sanitation Data'!E98)))</f>
        <v/>
      </c>
      <c r="CS104" s="187" t="str">
        <f ca="1">+IF(OFFSET('Sanitation Data'!$E$31,0,10*ROW('Sanitation Data'!E98))="","",OFFSET('Sanitation Data'!$E$31,0,10*ROW('Sanitation Data'!E98)))</f>
        <v/>
      </c>
      <c r="CT104" s="187" t="str">
        <f ca="1">+IF(OFFSET('Sanitation Data'!$E$32,0,10*ROW('Sanitation Data'!E98))="","",OFFSET('Sanitation Data'!$E$32,0,10*ROW('Sanitation Data'!E98)))</f>
        <v/>
      </c>
      <c r="CU104" s="187" t="str">
        <f ca="1">+IF(OFFSET('Sanitation Data'!$F$28,0,10*ROW('Sanitation Data'!F98))="","",OFFSET('Sanitation Data'!$F$28,0,10*ROW('Sanitation Data'!F98)))</f>
        <v/>
      </c>
      <c r="CV104" s="187" t="str">
        <f ca="1">+IF(OFFSET('Sanitation Data'!$F$29,0,10*ROW('Sanitation Data'!F98))="","",OFFSET('Sanitation Data'!$F$29,0,10*ROW('Sanitation Data'!F98)))</f>
        <v/>
      </c>
      <c r="CW104" s="187" t="str">
        <f ca="1">+IF(OFFSET('Sanitation Data'!$F$30,0,10*ROW('Sanitation Data'!F98))="","",OFFSET('Sanitation Data'!$F$30,0,10*ROW('Sanitation Data'!F98)))</f>
        <v/>
      </c>
      <c r="CX104" s="187" t="str">
        <f ca="1">+IF(OFFSET('Sanitation Data'!$F$31,0,10*ROW('Sanitation Data'!F98))="","",OFFSET('Sanitation Data'!$F$31,0,10*ROW('Sanitation Data'!F98)))</f>
        <v/>
      </c>
      <c r="CY104" s="187" t="str">
        <f ca="1">+IF(OFFSET('Sanitation Data'!$F$32,0,10*ROW('Sanitation Data'!F98))="","",OFFSET('Sanitation Data'!$F$32,0,10*ROW('Sanitation Data'!F98)))</f>
        <v/>
      </c>
      <c r="CZ104" s="187" t="str">
        <f ca="1">+IF(OFFSET('Sanitation Data'!$G$28,0,10*ROW('Sanitation Data'!G98))="","",OFFSET('Sanitation Data'!$G$28,0,10*ROW('Sanitation Data'!G98)))</f>
        <v/>
      </c>
      <c r="DA104" s="187" t="str">
        <f ca="1">+IF(OFFSET('Sanitation Data'!$G$29,0,10*ROW('Sanitation Data'!G98))="","",OFFSET('Sanitation Data'!$G$29,0,10*ROW('Sanitation Data'!G98)))</f>
        <v/>
      </c>
      <c r="DB104" s="187" t="str">
        <f ca="1">+IF(OFFSET('Sanitation Data'!$G$30,0,10*ROW('Sanitation Data'!G98))="","",OFFSET('Sanitation Data'!$G$30,0,10*ROW('Sanitation Data'!G98)))</f>
        <v/>
      </c>
      <c r="DC104" s="187" t="str">
        <f ca="1">+IF(OFFSET('Sanitation Data'!$G$31,0,10*ROW('Sanitation Data'!G98))="","",OFFSET('Sanitation Data'!$G$31,0,10*ROW('Sanitation Data'!G98)))</f>
        <v/>
      </c>
      <c r="DD104" s="187" t="str">
        <f ca="1">+IF(OFFSET('Sanitation Data'!$G$32,0,10*ROW('Sanitation Data'!G98))="","",OFFSET('Sanitation Data'!$G$32,0,10*ROW('Sanitation Data'!G98)))</f>
        <v/>
      </c>
      <c r="DE104" s="187" t="str">
        <f ca="1">+IF(OFFSET('Sanitation Data'!$H$28,0,10*ROW('Sanitation Data'!H98))="","",OFFSET('Sanitation Data'!$H$28,0,10*ROW('Sanitation Data'!H98)))</f>
        <v/>
      </c>
      <c r="DF104" s="187" t="str">
        <f ca="1">+IF(OFFSET('Sanitation Data'!$H$29,0,10*ROW('Sanitation Data'!H98))="","",OFFSET('Sanitation Data'!$H$29,0,10*ROW('Sanitation Data'!H98)))</f>
        <v/>
      </c>
      <c r="DG104" s="187" t="str">
        <f ca="1">+IF(OFFSET('Sanitation Data'!$H$30,0,10*ROW('Sanitation Data'!H98))="","",OFFSET('Sanitation Data'!$H$30,0,10*ROW('Sanitation Data'!H98)))</f>
        <v/>
      </c>
      <c r="DH104" s="187" t="str">
        <f ca="1">+IF(OFFSET('Sanitation Data'!$H$31,0,10*ROW('Sanitation Data'!H98))="","",OFFSET('Sanitation Data'!$H$31,0,10*ROW('Sanitation Data'!H98)))</f>
        <v/>
      </c>
      <c r="DI104" s="187" t="str">
        <f ca="1">+IF(OFFSET('Sanitation Data'!$H$32,0,10*ROW('Sanitation Data'!H98))="","",OFFSET('Sanitation Data'!$H$32,0,10*ROW('Sanitation Data'!H98)))</f>
        <v/>
      </c>
      <c r="DJ104" s="187" t="str">
        <f ca="1">+IF(OFFSET('Sanitation Data'!$I$28,0,10*ROW('Sanitation Data'!I98))="","",OFFSET('Sanitation Data'!$I$28,0,10*ROW('Sanitation Data'!I98)))</f>
        <v/>
      </c>
      <c r="DK104" s="187" t="str">
        <f ca="1">+IF(OFFSET('Sanitation Data'!$I$29,0,10*ROW('Sanitation Data'!I98))="","",OFFSET('Sanitation Data'!$I$29,0,10*ROW('Sanitation Data'!I98)))</f>
        <v/>
      </c>
      <c r="DL104" s="187" t="str">
        <f ca="1">+IF(OFFSET('Sanitation Data'!$I$30,0,10*ROW('Sanitation Data'!I98))="","",OFFSET('Sanitation Data'!$I$30,0,10*ROW('Sanitation Data'!I98)))</f>
        <v/>
      </c>
      <c r="DM104" s="187" t="str">
        <f ca="1">+IF(OFFSET('Sanitation Data'!$I$31,0,10*ROW('Sanitation Data'!I98))="","",OFFSET('Sanitation Data'!$I$31,0,10*ROW('Sanitation Data'!I98)))</f>
        <v/>
      </c>
      <c r="DN104" s="187" t="str">
        <f ca="1">+IF(OFFSET('Sanitation Data'!$I$32,0,10*ROW('Sanitation Data'!I98))="","",OFFSET('Sanitation Data'!$I$32,0,10*ROW('Sanitation Data'!I98)))</f>
        <v/>
      </c>
      <c r="DO104" s="187" t="str">
        <f ca="1">+IF(OFFSET('Hygiene Data'!$D$11,0,10*ROW('Hygiene Data'!D98))="","",OFFSET('Hygiene Data'!$D$11,0,10*ROW('Hygiene Data'!D98)))</f>
        <v/>
      </c>
      <c r="DP104" s="187" t="str">
        <f ca="1">+IF(OFFSET('Hygiene Data'!$D$12,0,10*ROW('Hygiene Data'!D98))="","",OFFSET('Hygiene Data'!$D$12,0,10*ROW('Hygiene Data'!D98)))</f>
        <v/>
      </c>
      <c r="DQ104" s="187" t="str">
        <f ca="1">+IF(OFFSET('Hygiene Data'!$D$13,0,10*ROW('Hygiene Data'!D98))="","",OFFSET('Hygiene Data'!$D$13,0,10*ROW('Hygiene Data'!D98)))</f>
        <v/>
      </c>
      <c r="DR104" s="187" t="str">
        <f ca="1">+IF(OFFSET('Hygiene Data'!$E$11,0,10*ROW('Hygiene Data'!E98))="","",OFFSET('Hygiene Data'!$E$11,0,10*ROW('Hygiene Data'!E98)))</f>
        <v/>
      </c>
      <c r="DS104" s="187" t="str">
        <f ca="1">+IF(OFFSET('Hygiene Data'!$E$12,0,10*ROW('Hygiene Data'!E98))="","",OFFSET('Hygiene Data'!$E$12,0,10*ROW('Hygiene Data'!E98)))</f>
        <v/>
      </c>
      <c r="DT104" s="187" t="str">
        <f ca="1">+IF(OFFSET('Hygiene Data'!$E$13,0,10*ROW('Hygiene Data'!E98))="","",OFFSET('Hygiene Data'!$E$13,0,10*ROW('Hygiene Data'!E98)))</f>
        <v/>
      </c>
      <c r="DU104" s="187" t="str">
        <f ca="1">+IF(OFFSET('Hygiene Data'!$F$11,0,10*ROW('Hygiene Data'!F98))="","",OFFSET('Hygiene Data'!$F$11,0,10*ROW('Hygiene Data'!F98)))</f>
        <v/>
      </c>
      <c r="DV104" s="187" t="str">
        <f ca="1">+IF(OFFSET('Hygiene Data'!$F$12,0,10*ROW('Hygiene Data'!F98))="","",OFFSET('Hygiene Data'!$F$12,0,10*ROW('Hygiene Data'!F98)))</f>
        <v/>
      </c>
      <c r="DW104" s="187" t="str">
        <f ca="1">+IF(OFFSET('Hygiene Data'!$F$13,0,10*ROW('Hygiene Data'!F98))="","",OFFSET('Hygiene Data'!$F$13,0,10*ROW('Hygiene Data'!F98)))</f>
        <v/>
      </c>
      <c r="DX104" s="187" t="str">
        <f ca="1">+IF(OFFSET('Hygiene Data'!$G$11,0,10*ROW('Hygiene Data'!G98))="","",OFFSET('Hygiene Data'!$G$11,0,10*ROW('Hygiene Data'!G98)))</f>
        <v/>
      </c>
      <c r="DY104" s="187" t="str">
        <f ca="1">+IF(OFFSET('Hygiene Data'!$G$12,0,10*ROW('Hygiene Data'!G98))="","",OFFSET('Hygiene Data'!$G$12,0,10*ROW('Hygiene Data'!G98)))</f>
        <v/>
      </c>
      <c r="DZ104" s="187" t="str">
        <f ca="1">+IF(OFFSET('Hygiene Data'!$G$13,0,10*ROW('Hygiene Data'!G98))="","",OFFSET('Hygiene Data'!$G$13,0,10*ROW('Hygiene Data'!G98)))</f>
        <v/>
      </c>
      <c r="EA104" s="187" t="str">
        <f ca="1">+IF(OFFSET('Hygiene Data'!$H$11,0,10*ROW('Hygiene Data'!H98))="","",OFFSET('Hygiene Data'!$H$11,0,10*ROW('Hygiene Data'!H98)))</f>
        <v/>
      </c>
      <c r="EB104" s="187" t="str">
        <f ca="1">+IF(OFFSET('Hygiene Data'!$H$12,0,10*ROW('Hygiene Data'!H98))="","",OFFSET('Hygiene Data'!$H$12,0,10*ROW('Hygiene Data'!H98)))</f>
        <v/>
      </c>
      <c r="EC104" s="187" t="str">
        <f ca="1">+IF(OFFSET('Hygiene Data'!$H$13,0,10*ROW('Hygiene Data'!H98))="","",OFFSET('Hygiene Data'!$H$13,0,10*ROW('Hygiene Data'!H98)))</f>
        <v/>
      </c>
      <c r="ED104" s="187" t="str">
        <f ca="1">+IF(OFFSET('Hygiene Data'!$I$11,0,10*ROW('Hygiene Data'!I98))="","",OFFSET('Hygiene Data'!$I$11,0,10*ROW('Hygiene Data'!I98)))</f>
        <v/>
      </c>
      <c r="EE104" s="187" t="str">
        <f ca="1">+IF(OFFSET('Hygiene Data'!$I$12,0,10*ROW('Hygiene Data'!I98))="","",OFFSET('Hygiene Data'!$I$12,0,10*ROW('Hygiene Data'!I98)))</f>
        <v/>
      </c>
      <c r="EF104" s="187" t="str">
        <f ca="1">+IF(OFFSET('Hygiene Data'!$I$13,0,10*ROW('Hygiene Data'!I98))="","",OFFSET('Hygiene Data'!$I$13,0,10*ROW('Hygiene Data'!I98)))</f>
        <v/>
      </c>
    </row>
    <row r="105" spans="1:136" x14ac:dyDescent="0.2">
      <c r="A105" s="270" t="str">
        <f ca="1">+IF(OFFSET('Water Data'!$B$2,0,10*ROW('Water Data'!E99))="","",OFFSET('Water Data'!$B$2,0,10*ROW('Water Data'!E99)))</f>
        <v/>
      </c>
      <c r="B105" s="270" t="str">
        <f ca="1">IF(OFFSET('Water Data'!$C$2,0,10*ROW('Water Data'!F99))="","",IF(OFFSET('Water Data'!$C$2,0,10*ROW('Water Data'!F99))="Census",Key!$I$111,IF(OFFSET('Water Data'!$C$2,0,10*ROW('Water Data'!F99))="Survey with microdata",Key!$I$113,IF(OFFSET('Water Data'!$C$2,0,10*ROW('Water Data'!F99))="Survey",Key!$I$110,IF(OFFSET('Water Data'!$C$2,0,10*ROW('Water Data'!F99))="Admin",Key!$I$114,IF(OFFSET('Water Data'!$C$2,0,10*ROW('Water Data'!F99))="Other",Key!$I$112,IF(OFFSET('Water Data'!$C$2,0,10*ROW('Water Data'!F99))="EMIS",Key!$I$109)))))))</f>
        <v/>
      </c>
      <c r="C105" s="297" t="str">
        <f t="shared" ca="1" si="1"/>
        <v/>
      </c>
      <c r="D105" s="298" t="e">
        <f ca="1">+IF(AND(ISTEXT(OFFSET('Water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298" t="e">
        <f ca="1">+IF(AND(ISTEXT(OFFSET('Water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298" t="e">
        <f ca="1">+IF(AND(ISTEXT(OFFSET('Water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298" t="e">
        <f ca="1">+IF(AND(ISTEXT(OFFSET('Water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298" t="e">
        <f ca="1">+IF(AND(ISTEXT(OFFSET('Water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298" t="e">
        <f ca="1">+IF(AND(ISTEXT(OFFSET('Water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298" t="e">
        <f ca="1">+IF(AND(ISTEXT(OFFSET('Water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298" t="e">
        <f ca="1">+IF(AND(ISTEXT(OFFSET('Water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298" t="e">
        <f ca="1">+IF(AND(ISTEXT(OFFSET('Water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298" t="e">
        <f ca="1">+IF(AND(ISTEXT(OFFSET('Water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298" t="e">
        <f ca="1">+IF(AND(ISTEXT(OFFSET('Water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298" t="e">
        <f ca="1">+IF(AND(ISTEXT(OFFSET('Water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298" t="e">
        <f ca="1">+IF(AND(ISTEXT(OFFSET('Water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298" t="e">
        <f ca="1">+IF(AND(ISTEXT(OFFSET('Water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298" t="e">
        <f ca="1">+IF(AND(ISTEXT(OFFSET('Water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298" t="e">
        <f ca="1">+IF(AND(ISTEXT(OFFSET('Water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298" t="e">
        <f ca="1">+IF(AND(ISTEXT(OFFSET('Water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298" t="e">
        <f ca="1">+IF(AND(ISTEXT(OFFSET('Water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299" t="e">
        <f ca="1">+IF(AND(ISTEXT(OFFSET('Sanitation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299" t="e">
        <f ca="1">+IF(AND(ISTEXT(OFFSET('Sanitation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299" t="e">
        <f ca="1">+IF(AND(ISTEXT(OFFSET('Sanitation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299" t="e">
        <f ca="1">+IF(AND(ISTEXT(OFFSET('Sanitation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299" t="e">
        <f ca="1">+IF(AND(ISTEXT(OFFSET('Sanitation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299" t="e">
        <f ca="1">+IF(AND(ISTEXT(OFFSET('Sanitation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299" t="e">
        <f ca="1">+IF(AND(ISTEXT(OFFSET('Sanitation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299" t="e">
        <f ca="1">+IF(AND(ISTEXT(OFFSET('Sanitation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299" t="e">
        <f ca="1">+IF(AND(ISTEXT(OFFSET('Sanitation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299" t="e">
        <f ca="1">+IF(AND(ISTEXT(OFFSET('Sanitation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299" t="e">
        <f ca="1">+IF(AND(ISTEXT(OFFSET('Sanitation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299" t="e">
        <f ca="1">+IF(AND(ISTEXT(OFFSET('Sanitation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299" t="e">
        <f ca="1">+IF(AND(ISTEXT(OFFSET('Sanitation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299" t="e">
        <f ca="1">+IF(AND(ISTEXT(OFFSET('Sanitation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299" t="e">
        <f ca="1">+IF(AND(ISTEXT(OFFSET('Sanitation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299" t="e">
        <f ca="1">+IF(AND(ISTEXT(OFFSET('Sanitation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299" t="e">
        <f ca="1">+IF(AND(ISTEXT(OFFSET('Sanitation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299" t="e">
        <f ca="1">+IF(AND(ISTEXT(OFFSET('Sanitation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299" t="e">
        <f ca="1">+IF(AND(ISTEXT(OFFSET('Sanitation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299" t="e">
        <f ca="1">+IF(AND(ISTEXT(OFFSET('Sanitation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299" t="e">
        <f ca="1">+IF(AND(ISTEXT(OFFSET('Sanitation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299" t="e">
        <f ca="1">+IF(AND(ISTEXT(OFFSET('Sanitation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299" t="e">
        <f ca="1">+IF(AND(ISTEXT(OFFSET('Sanitation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299" t="e">
        <f ca="1">+IF(AND(ISTEXT(OFFSET('Sanitation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299" t="e">
        <f ca="1">+IF(AND(ISTEXT(OFFSET('Sanitation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299" t="e">
        <f ca="1">+IF(AND(ISTEXT(OFFSET('Sanitation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299" t="e">
        <f ca="1">+IF(AND(ISTEXT(OFFSET('Sanitation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299" t="e">
        <f ca="1">+IF(AND(ISTEXT(OFFSET('Sanitation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299" t="e">
        <f ca="1">+IF(AND(ISTEXT(OFFSET('Sanitation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299" t="e">
        <f ca="1">+IF(AND(ISTEXT(OFFSET('Sanitation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300" t="e">
        <f ca="1">+IF(AND(ISTEXT(OFFSET('Hygiene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368" t="e">
        <f ca="1">+IF(AND(ISTEXT(OFFSET('Hygiene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300" t="e">
        <f ca="1">+IF(AND(ISTEXT(OFFSET('Hygiene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300" t="e">
        <f ca="1">+IF(AND(ISTEXT(OFFSET('Hygiene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300" t="e">
        <f ca="1">+IF(AND(ISTEXT(OFFSET('Hygiene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300" t="e">
        <f ca="1">+IF(AND(ISTEXT(OFFSET('Hygiene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300" t="e">
        <f ca="1">+IF(AND(ISTEXT(OFFSET('Hygiene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300" t="e">
        <f ca="1">+IF(AND(ISTEXT(OFFSET('Hygiene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300" t="e">
        <f ca="1">+IF(AND(ISTEXT(OFFSET('Hygiene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300" t="e">
        <f ca="1">+IF(AND(ISTEXT(OFFSET('Hygiene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300" t="e">
        <f ca="1">+IF(AND(ISTEXT(OFFSET('Hygiene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300" t="e">
        <f ca="1">+IF(AND(ISTEXT(OFFSET('Hygiene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300" t="e">
        <f ca="1">+IF(AND(ISTEXT(OFFSET('Hygiene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300" t="e">
        <f ca="1">+IF(AND(ISTEXT(OFFSET('Hygiene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300" t="e">
        <f ca="1">+IF(AND(ISTEXT(OFFSET('Hygiene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300" t="e">
        <f ca="1">+IF(AND(ISTEXT(OFFSET('Hygiene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300" t="e">
        <f ca="1">+IF(AND(ISTEXT(OFFSET('Hygiene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300" t="e">
        <f ca="1">+IF(AND(ISTEXT(OFFSET('Hygiene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S105" s="187" t="str">
        <f ca="1">+IF(OFFSET('Water Data'!$D$27,0,10*ROW('Water Data'!D99))="","",OFFSET('Water Data'!$D$27,0,10*ROW('Water Data'!D99)))</f>
        <v/>
      </c>
      <c r="BT105" s="187" t="str">
        <f ca="1">+IF(OFFSET('Water Data'!$D$28,0,10*ROW('Water Data'!D99))="","",OFFSET('Water Data'!$D$28,0,10*ROW('Water Data'!D99)))</f>
        <v/>
      </c>
      <c r="BU105" s="187" t="str">
        <f ca="1">+IF(OFFSET('Water Data'!$D$29,0,10*ROW('Water Data'!D99))="","",OFFSET('Water Data'!$D$29,0,10*ROW('Water Data'!D99)))</f>
        <v/>
      </c>
      <c r="BV105" s="187" t="str">
        <f ca="1">+IF(OFFSET('Water Data'!$E$27,0,10*ROW('Water Data'!E99))="","",OFFSET('Water Data'!$E$27,0,10*ROW('Water Data'!E99)))</f>
        <v/>
      </c>
      <c r="BW105" s="187" t="str">
        <f ca="1">+IF(OFFSET('Water Data'!$E$28,0,10*ROW('Water Data'!E99))="","",OFFSET('Water Data'!$E$28,0,10*ROW('Water Data'!E99)))</f>
        <v/>
      </c>
      <c r="BX105" s="187" t="str">
        <f ca="1">+IF(OFFSET('Water Data'!$E$29,0,10*ROW('Water Data'!E99))="","",OFFSET('Water Data'!$E$29,0,10*ROW('Water Data'!E99)))</f>
        <v/>
      </c>
      <c r="BY105" s="187" t="str">
        <f ca="1">+IF(OFFSET('Water Data'!$F$27,0,10*ROW('Water Data'!F99))="","",OFFSET('Water Data'!$F$27,0,10*ROW('Water Data'!F99)))</f>
        <v/>
      </c>
      <c r="BZ105" s="187" t="str">
        <f ca="1">+IF(OFFSET('Water Data'!$F$28,0,10*ROW('Water Data'!F99))="","",OFFSET('Water Data'!$F$28,0,10*ROW('Water Data'!F99)))</f>
        <v/>
      </c>
      <c r="CA105" s="187" t="str">
        <f ca="1">+IF(OFFSET('Water Data'!$F$29,0,10*ROW('Water Data'!F99))="","",OFFSET('Water Data'!$F$29,0,10*ROW('Water Data'!F99)))</f>
        <v/>
      </c>
      <c r="CB105" s="187" t="str">
        <f ca="1">+IF(OFFSET('Water Data'!$G$27,0,10*ROW('Water Data'!G99))="","",OFFSET('Water Data'!$G$27,0,10*ROW('Water Data'!G99)))</f>
        <v/>
      </c>
      <c r="CC105" s="187" t="str">
        <f ca="1">+IF(OFFSET('Water Data'!$G$28,0,10*ROW('Water Data'!G99))="","",OFFSET('Water Data'!$G$28,0,10*ROW('Water Data'!G99)))</f>
        <v/>
      </c>
      <c r="CD105" s="187" t="str">
        <f ca="1">+IF(OFFSET('Water Data'!$G$29,0,10*ROW('Water Data'!G99))="","",OFFSET('Water Data'!$G$29,0,10*ROW('Water Data'!G99)))</f>
        <v/>
      </c>
      <c r="CE105" s="187" t="str">
        <f ca="1">+IF(OFFSET('Water Data'!$H$27,0,10*ROW('Water Data'!H99))="","",OFFSET('Water Data'!$H$27,0,10*ROW('Water Data'!H99)))</f>
        <v/>
      </c>
      <c r="CF105" s="187" t="str">
        <f ca="1">+IF(OFFSET('Water Data'!$H$28,0,10*ROW('Water Data'!H99))="","",OFFSET('Water Data'!$H$28,0,10*ROW('Water Data'!H99)))</f>
        <v/>
      </c>
      <c r="CG105" s="187" t="str">
        <f ca="1">+IF(OFFSET('Water Data'!$H$29,0,10*ROW('Water Data'!H99))="","",OFFSET('Water Data'!$H$29,0,10*ROW('Water Data'!H99)))</f>
        <v/>
      </c>
      <c r="CH105" s="187" t="str">
        <f ca="1">+IF(OFFSET('Water Data'!$I$27,0,10*ROW('Water Data'!I99))="","",OFFSET('Water Data'!$I$27,0,10*ROW('Water Data'!I99)))</f>
        <v/>
      </c>
      <c r="CI105" s="187" t="str">
        <f ca="1">+IF(OFFSET('Water Data'!$I$28,0,10*ROW('Water Data'!I99))="","",OFFSET('Water Data'!$I$28,0,10*ROW('Water Data'!I99)))</f>
        <v/>
      </c>
      <c r="CJ105" s="187" t="str">
        <f ca="1">+IF(OFFSET('Water Data'!$I$29,0,10*ROW('Water Data'!I99))="","",OFFSET('Water Data'!$I$29,0,10*ROW('Water Data'!I99)))</f>
        <v/>
      </c>
      <c r="CK105" s="187" t="str">
        <f ca="1">+IF(OFFSET('Sanitation Data'!$D$28,0,10*ROW('Sanitation Data'!D99))="","",OFFSET('Sanitation Data'!$D$28,0,10*ROW('Sanitation Data'!D99)))</f>
        <v/>
      </c>
      <c r="CL105" s="187" t="str">
        <f ca="1">+IF(OFFSET('Sanitation Data'!$D$29,0,10*ROW('Sanitation Data'!D99))="","",OFFSET('Sanitation Data'!$D$29,0,10*ROW('Sanitation Data'!D99)))</f>
        <v/>
      </c>
      <c r="CM105" s="187" t="str">
        <f ca="1">+IF(OFFSET('Sanitation Data'!$D$30,0,10*ROW('Sanitation Data'!D99))="","",OFFSET('Sanitation Data'!$D$30,0,10*ROW('Sanitation Data'!D99)))</f>
        <v/>
      </c>
      <c r="CN105" s="187" t="str">
        <f ca="1">+IF(OFFSET('Sanitation Data'!$D$31,0,10*ROW('Sanitation Data'!D99))="","",OFFSET('Sanitation Data'!$D$31,0,10*ROW('Sanitation Data'!D99)))</f>
        <v/>
      </c>
      <c r="CO105" s="187" t="str">
        <f ca="1">+IF(OFFSET('Sanitation Data'!$D$32,0,10*ROW('Sanitation Data'!D99))="","",OFFSET('Sanitation Data'!$D$32,0,10*ROW('Sanitation Data'!D99)))</f>
        <v/>
      </c>
      <c r="CP105" s="187" t="str">
        <f ca="1">+IF(OFFSET('Sanitation Data'!$E$28,0,10*ROW('Sanitation Data'!E99))="","",OFFSET('Sanitation Data'!$E$28,0,10*ROW('Sanitation Data'!E99)))</f>
        <v/>
      </c>
      <c r="CQ105" s="187" t="str">
        <f ca="1">+IF(OFFSET('Sanitation Data'!$E$29,0,10*ROW('Sanitation Data'!E99))="","",OFFSET('Sanitation Data'!$E$29,0,10*ROW('Sanitation Data'!E99)))</f>
        <v/>
      </c>
      <c r="CR105" s="187" t="str">
        <f ca="1">+IF(OFFSET('Sanitation Data'!$E$30,0,10*ROW('Sanitation Data'!E99))="","",OFFSET('Sanitation Data'!$E$30,0,10*ROW('Sanitation Data'!E99)))</f>
        <v/>
      </c>
      <c r="CS105" s="187" t="str">
        <f ca="1">+IF(OFFSET('Sanitation Data'!$E$31,0,10*ROW('Sanitation Data'!E99))="","",OFFSET('Sanitation Data'!$E$31,0,10*ROW('Sanitation Data'!E99)))</f>
        <v/>
      </c>
      <c r="CT105" s="187" t="str">
        <f ca="1">+IF(OFFSET('Sanitation Data'!$E$32,0,10*ROW('Sanitation Data'!E99))="","",OFFSET('Sanitation Data'!$E$32,0,10*ROW('Sanitation Data'!E99)))</f>
        <v/>
      </c>
      <c r="CU105" s="187" t="str">
        <f ca="1">+IF(OFFSET('Sanitation Data'!$F$28,0,10*ROW('Sanitation Data'!F99))="","",OFFSET('Sanitation Data'!$F$28,0,10*ROW('Sanitation Data'!F99)))</f>
        <v/>
      </c>
      <c r="CV105" s="187" t="str">
        <f ca="1">+IF(OFFSET('Sanitation Data'!$F$29,0,10*ROW('Sanitation Data'!F99))="","",OFFSET('Sanitation Data'!$F$29,0,10*ROW('Sanitation Data'!F99)))</f>
        <v/>
      </c>
      <c r="CW105" s="187" t="str">
        <f ca="1">+IF(OFFSET('Sanitation Data'!$F$30,0,10*ROW('Sanitation Data'!F99))="","",OFFSET('Sanitation Data'!$F$30,0,10*ROW('Sanitation Data'!F99)))</f>
        <v/>
      </c>
      <c r="CX105" s="187" t="str">
        <f ca="1">+IF(OFFSET('Sanitation Data'!$F$31,0,10*ROW('Sanitation Data'!F99))="","",OFFSET('Sanitation Data'!$F$31,0,10*ROW('Sanitation Data'!F99)))</f>
        <v/>
      </c>
      <c r="CY105" s="187" t="str">
        <f ca="1">+IF(OFFSET('Sanitation Data'!$F$32,0,10*ROW('Sanitation Data'!F99))="","",OFFSET('Sanitation Data'!$F$32,0,10*ROW('Sanitation Data'!F99)))</f>
        <v/>
      </c>
      <c r="CZ105" s="187" t="str">
        <f ca="1">+IF(OFFSET('Sanitation Data'!$G$28,0,10*ROW('Sanitation Data'!G99))="","",OFFSET('Sanitation Data'!$G$28,0,10*ROW('Sanitation Data'!G99)))</f>
        <v/>
      </c>
      <c r="DA105" s="187" t="str">
        <f ca="1">+IF(OFFSET('Sanitation Data'!$G$29,0,10*ROW('Sanitation Data'!G99))="","",OFFSET('Sanitation Data'!$G$29,0,10*ROW('Sanitation Data'!G99)))</f>
        <v/>
      </c>
      <c r="DB105" s="187" t="str">
        <f ca="1">+IF(OFFSET('Sanitation Data'!$G$30,0,10*ROW('Sanitation Data'!G99))="","",OFFSET('Sanitation Data'!$G$30,0,10*ROW('Sanitation Data'!G99)))</f>
        <v/>
      </c>
      <c r="DC105" s="187" t="str">
        <f ca="1">+IF(OFFSET('Sanitation Data'!$G$31,0,10*ROW('Sanitation Data'!G99))="","",OFFSET('Sanitation Data'!$G$31,0,10*ROW('Sanitation Data'!G99)))</f>
        <v/>
      </c>
      <c r="DD105" s="187" t="str">
        <f ca="1">+IF(OFFSET('Sanitation Data'!$G$32,0,10*ROW('Sanitation Data'!G99))="","",OFFSET('Sanitation Data'!$G$32,0,10*ROW('Sanitation Data'!G99)))</f>
        <v/>
      </c>
      <c r="DE105" s="187" t="str">
        <f ca="1">+IF(OFFSET('Sanitation Data'!$H$28,0,10*ROW('Sanitation Data'!H99))="","",OFFSET('Sanitation Data'!$H$28,0,10*ROW('Sanitation Data'!H99)))</f>
        <v/>
      </c>
      <c r="DF105" s="187" t="str">
        <f ca="1">+IF(OFFSET('Sanitation Data'!$H$29,0,10*ROW('Sanitation Data'!H99))="","",OFFSET('Sanitation Data'!$H$29,0,10*ROW('Sanitation Data'!H99)))</f>
        <v/>
      </c>
      <c r="DG105" s="187" t="str">
        <f ca="1">+IF(OFFSET('Sanitation Data'!$H$30,0,10*ROW('Sanitation Data'!H99))="","",OFFSET('Sanitation Data'!$H$30,0,10*ROW('Sanitation Data'!H99)))</f>
        <v/>
      </c>
      <c r="DH105" s="187" t="str">
        <f ca="1">+IF(OFFSET('Sanitation Data'!$H$31,0,10*ROW('Sanitation Data'!H99))="","",OFFSET('Sanitation Data'!$H$31,0,10*ROW('Sanitation Data'!H99)))</f>
        <v/>
      </c>
      <c r="DI105" s="187" t="str">
        <f ca="1">+IF(OFFSET('Sanitation Data'!$H$32,0,10*ROW('Sanitation Data'!H99))="","",OFFSET('Sanitation Data'!$H$32,0,10*ROW('Sanitation Data'!H99)))</f>
        <v/>
      </c>
      <c r="DJ105" s="187" t="str">
        <f ca="1">+IF(OFFSET('Sanitation Data'!$I$28,0,10*ROW('Sanitation Data'!I99))="","",OFFSET('Sanitation Data'!$I$28,0,10*ROW('Sanitation Data'!I99)))</f>
        <v/>
      </c>
      <c r="DK105" s="187" t="str">
        <f ca="1">+IF(OFFSET('Sanitation Data'!$I$29,0,10*ROW('Sanitation Data'!I99))="","",OFFSET('Sanitation Data'!$I$29,0,10*ROW('Sanitation Data'!I99)))</f>
        <v/>
      </c>
      <c r="DL105" s="187" t="str">
        <f ca="1">+IF(OFFSET('Sanitation Data'!$I$30,0,10*ROW('Sanitation Data'!I99))="","",OFFSET('Sanitation Data'!$I$30,0,10*ROW('Sanitation Data'!I99)))</f>
        <v/>
      </c>
      <c r="DM105" s="187" t="str">
        <f ca="1">+IF(OFFSET('Sanitation Data'!$I$31,0,10*ROW('Sanitation Data'!I99))="","",OFFSET('Sanitation Data'!$I$31,0,10*ROW('Sanitation Data'!I99)))</f>
        <v/>
      </c>
      <c r="DN105" s="187" t="str">
        <f ca="1">+IF(OFFSET('Sanitation Data'!$I$32,0,10*ROW('Sanitation Data'!I99))="","",OFFSET('Sanitation Data'!$I$32,0,10*ROW('Sanitation Data'!I99)))</f>
        <v/>
      </c>
      <c r="DO105" s="187" t="str">
        <f ca="1">+IF(OFFSET('Hygiene Data'!$D$11,0,10*ROW('Hygiene Data'!D99))="","",OFFSET('Hygiene Data'!$D$11,0,10*ROW('Hygiene Data'!D99)))</f>
        <v/>
      </c>
      <c r="DP105" s="187" t="str">
        <f ca="1">+IF(OFFSET('Hygiene Data'!$D$12,0,10*ROW('Hygiene Data'!D99))="","",OFFSET('Hygiene Data'!$D$12,0,10*ROW('Hygiene Data'!D99)))</f>
        <v/>
      </c>
      <c r="DQ105" s="187" t="str">
        <f ca="1">+IF(OFFSET('Hygiene Data'!$D$13,0,10*ROW('Hygiene Data'!D99))="","",OFFSET('Hygiene Data'!$D$13,0,10*ROW('Hygiene Data'!D99)))</f>
        <v/>
      </c>
      <c r="DR105" s="187" t="str">
        <f ca="1">+IF(OFFSET('Hygiene Data'!$E$11,0,10*ROW('Hygiene Data'!E99))="","",OFFSET('Hygiene Data'!$E$11,0,10*ROW('Hygiene Data'!E99)))</f>
        <v/>
      </c>
      <c r="DS105" s="187" t="str">
        <f ca="1">+IF(OFFSET('Hygiene Data'!$E$12,0,10*ROW('Hygiene Data'!E99))="","",OFFSET('Hygiene Data'!$E$12,0,10*ROW('Hygiene Data'!E99)))</f>
        <v/>
      </c>
      <c r="DT105" s="187" t="str">
        <f ca="1">+IF(OFFSET('Hygiene Data'!$E$13,0,10*ROW('Hygiene Data'!E99))="","",OFFSET('Hygiene Data'!$E$13,0,10*ROW('Hygiene Data'!E99)))</f>
        <v/>
      </c>
      <c r="DU105" s="187" t="str">
        <f ca="1">+IF(OFFSET('Hygiene Data'!$F$11,0,10*ROW('Hygiene Data'!F99))="","",OFFSET('Hygiene Data'!$F$11,0,10*ROW('Hygiene Data'!F99)))</f>
        <v/>
      </c>
      <c r="DV105" s="187" t="str">
        <f ca="1">+IF(OFFSET('Hygiene Data'!$F$12,0,10*ROW('Hygiene Data'!F99))="","",OFFSET('Hygiene Data'!$F$12,0,10*ROW('Hygiene Data'!F99)))</f>
        <v/>
      </c>
      <c r="DW105" s="187" t="str">
        <f ca="1">+IF(OFFSET('Hygiene Data'!$F$13,0,10*ROW('Hygiene Data'!F99))="","",OFFSET('Hygiene Data'!$F$13,0,10*ROW('Hygiene Data'!F99)))</f>
        <v/>
      </c>
      <c r="DX105" s="187" t="str">
        <f ca="1">+IF(OFFSET('Hygiene Data'!$G$11,0,10*ROW('Hygiene Data'!G99))="","",OFFSET('Hygiene Data'!$G$11,0,10*ROW('Hygiene Data'!G99)))</f>
        <v/>
      </c>
      <c r="DY105" s="187" t="str">
        <f ca="1">+IF(OFFSET('Hygiene Data'!$G$12,0,10*ROW('Hygiene Data'!G99))="","",OFFSET('Hygiene Data'!$G$12,0,10*ROW('Hygiene Data'!G99)))</f>
        <v/>
      </c>
      <c r="DZ105" s="187" t="str">
        <f ca="1">+IF(OFFSET('Hygiene Data'!$G$13,0,10*ROW('Hygiene Data'!G99))="","",OFFSET('Hygiene Data'!$G$13,0,10*ROW('Hygiene Data'!G99)))</f>
        <v/>
      </c>
      <c r="EA105" s="187" t="str">
        <f ca="1">+IF(OFFSET('Hygiene Data'!$H$11,0,10*ROW('Hygiene Data'!H99))="","",OFFSET('Hygiene Data'!$H$11,0,10*ROW('Hygiene Data'!H99)))</f>
        <v/>
      </c>
      <c r="EB105" s="187" t="str">
        <f ca="1">+IF(OFFSET('Hygiene Data'!$H$12,0,10*ROW('Hygiene Data'!H99))="","",OFFSET('Hygiene Data'!$H$12,0,10*ROW('Hygiene Data'!H99)))</f>
        <v/>
      </c>
      <c r="EC105" s="187" t="str">
        <f ca="1">+IF(OFFSET('Hygiene Data'!$H$13,0,10*ROW('Hygiene Data'!H99))="","",OFFSET('Hygiene Data'!$H$13,0,10*ROW('Hygiene Data'!H99)))</f>
        <v/>
      </c>
      <c r="ED105" s="187" t="str">
        <f ca="1">+IF(OFFSET('Hygiene Data'!$I$11,0,10*ROW('Hygiene Data'!I99))="","",OFFSET('Hygiene Data'!$I$11,0,10*ROW('Hygiene Data'!I99)))</f>
        <v/>
      </c>
      <c r="EE105" s="187" t="str">
        <f ca="1">+IF(OFFSET('Hygiene Data'!$I$12,0,10*ROW('Hygiene Data'!I99))="","",OFFSET('Hygiene Data'!$I$12,0,10*ROW('Hygiene Data'!I99)))</f>
        <v/>
      </c>
      <c r="EF105" s="187" t="str">
        <f ca="1">+IF(OFFSET('Hygiene Data'!$I$13,0,10*ROW('Hygiene Data'!I99))="","",OFFSET('Hygiene Data'!$I$13,0,10*ROW('Hygiene Data'!I99)))</f>
        <v/>
      </c>
    </row>
    <row r="106" spans="1:136" x14ac:dyDescent="0.2">
      <c r="A106" s="270" t="str">
        <f ca="1">+IF(OFFSET('Water Data'!$B$2,0,10*ROW('Water Data'!E100))="","",OFFSET('Water Data'!$B$2,0,10*ROW('Water Data'!E100)))</f>
        <v/>
      </c>
      <c r="B106" s="270" t="str">
        <f ca="1">IF(OFFSET('Water Data'!$C$2,0,10*ROW('Water Data'!F100))="","",IF(OFFSET('Water Data'!$C$2,0,10*ROW('Water Data'!F100))="Census",Key!$I$111,IF(OFFSET('Water Data'!$C$2,0,10*ROW('Water Data'!F100))="Survey with microdata",Key!$I$113,IF(OFFSET('Water Data'!$C$2,0,10*ROW('Water Data'!F100))="Survey",Key!$I$110,IF(OFFSET('Water Data'!$C$2,0,10*ROW('Water Data'!F100))="Admin",Key!$I$114,IF(OFFSET('Water Data'!$C$2,0,10*ROW('Water Data'!F100))="Other",Key!$I$112,IF(OFFSET('Water Data'!$C$2,0,10*ROW('Water Data'!F100))="EMIS",Key!$I$109)))))))</f>
        <v/>
      </c>
      <c r="C106" s="297" t="str">
        <f t="shared" ca="1" si="1"/>
        <v/>
      </c>
      <c r="D106" s="298" t="e">
        <f ca="1">+IF(AND(ISTEXT(OFFSET('Water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298" t="e">
        <f ca="1">+IF(AND(ISTEXT(OFFSET('Water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298" t="e">
        <f ca="1">+IF(AND(ISTEXT(OFFSET('Water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298" t="e">
        <f ca="1">+IF(AND(ISTEXT(OFFSET('Water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298" t="e">
        <f ca="1">+IF(AND(ISTEXT(OFFSET('Water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298" t="e">
        <f ca="1">+IF(AND(ISTEXT(OFFSET('Water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298" t="e">
        <f ca="1">+IF(AND(ISTEXT(OFFSET('Water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298" t="e">
        <f ca="1">+IF(AND(ISTEXT(OFFSET('Water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298" t="e">
        <f ca="1">+IF(AND(ISTEXT(OFFSET('Water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298" t="e">
        <f ca="1">+IF(AND(ISTEXT(OFFSET('Water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298" t="e">
        <f ca="1">+IF(AND(ISTEXT(OFFSET('Water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298" t="e">
        <f ca="1">+IF(AND(ISTEXT(OFFSET('Water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298" t="e">
        <f ca="1">+IF(AND(ISTEXT(OFFSET('Water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298" t="e">
        <f ca="1">+IF(AND(ISTEXT(OFFSET('Water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298" t="e">
        <f ca="1">+IF(AND(ISTEXT(OFFSET('Water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298" t="e">
        <f ca="1">+IF(AND(ISTEXT(OFFSET('Water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298" t="e">
        <f ca="1">+IF(AND(ISTEXT(OFFSET('Water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298" t="e">
        <f ca="1">+IF(AND(ISTEXT(OFFSET('Water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299" t="e">
        <f ca="1">+IF(AND(ISTEXT(OFFSET('Sanitation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299" t="e">
        <f ca="1">+IF(AND(ISTEXT(OFFSET('Sanitation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299" t="e">
        <f ca="1">+IF(AND(ISTEXT(OFFSET('Sanitation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299" t="e">
        <f ca="1">+IF(AND(ISTEXT(OFFSET('Sanitation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299" t="e">
        <f ca="1">+IF(AND(ISTEXT(OFFSET('Sanitation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299" t="e">
        <f ca="1">+IF(AND(ISTEXT(OFFSET('Sanitation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299" t="e">
        <f ca="1">+IF(AND(ISTEXT(OFFSET('Sanitation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299" t="e">
        <f ca="1">+IF(AND(ISTEXT(OFFSET('Sanitation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299" t="e">
        <f ca="1">+IF(AND(ISTEXT(OFFSET('Sanitation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299" t="e">
        <f ca="1">+IF(AND(ISTEXT(OFFSET('Sanitation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299" t="e">
        <f ca="1">+IF(AND(ISTEXT(OFFSET('Sanitation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299" t="e">
        <f ca="1">+IF(AND(ISTEXT(OFFSET('Sanitation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299" t="e">
        <f ca="1">+IF(AND(ISTEXT(OFFSET('Sanitation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299" t="e">
        <f ca="1">+IF(AND(ISTEXT(OFFSET('Sanitation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299" t="e">
        <f ca="1">+IF(AND(ISTEXT(OFFSET('Sanitation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299" t="e">
        <f ca="1">+IF(AND(ISTEXT(OFFSET('Sanitation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299" t="e">
        <f ca="1">+IF(AND(ISTEXT(OFFSET('Sanitation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299" t="e">
        <f ca="1">+IF(AND(ISTEXT(OFFSET('Sanitation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299" t="e">
        <f ca="1">+IF(AND(ISTEXT(OFFSET('Sanitation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299" t="e">
        <f ca="1">+IF(AND(ISTEXT(OFFSET('Sanitation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299" t="e">
        <f ca="1">+IF(AND(ISTEXT(OFFSET('Sanitation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299" t="e">
        <f ca="1">+IF(AND(ISTEXT(OFFSET('Sanitation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299" t="e">
        <f ca="1">+IF(AND(ISTEXT(OFFSET('Sanitation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299" t="e">
        <f ca="1">+IF(AND(ISTEXT(OFFSET('Sanitation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299" t="e">
        <f ca="1">+IF(AND(ISTEXT(OFFSET('Sanitation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299" t="e">
        <f ca="1">+IF(AND(ISTEXT(OFFSET('Sanitation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299" t="e">
        <f ca="1">+IF(AND(ISTEXT(OFFSET('Sanitation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299" t="e">
        <f ca="1">+IF(AND(ISTEXT(OFFSET('Sanitation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299" t="e">
        <f ca="1">+IF(AND(ISTEXT(OFFSET('Sanitation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299" t="e">
        <f ca="1">+IF(AND(ISTEXT(OFFSET('Sanitation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300" t="e">
        <f ca="1">+IF(AND(ISTEXT(OFFSET('Hygiene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368" t="e">
        <f ca="1">+IF(AND(ISTEXT(OFFSET('Hygiene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300" t="e">
        <f ca="1">+IF(AND(ISTEXT(OFFSET('Hygiene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300" t="e">
        <f ca="1">+IF(AND(ISTEXT(OFFSET('Hygiene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300" t="e">
        <f ca="1">+IF(AND(ISTEXT(OFFSET('Hygiene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300" t="e">
        <f ca="1">+IF(AND(ISTEXT(OFFSET('Hygiene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300" t="e">
        <f ca="1">+IF(AND(ISTEXT(OFFSET('Hygiene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300" t="e">
        <f ca="1">+IF(AND(ISTEXT(OFFSET('Hygiene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300" t="e">
        <f ca="1">+IF(AND(ISTEXT(OFFSET('Hygiene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300" t="e">
        <f ca="1">+IF(AND(ISTEXT(OFFSET('Hygiene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300" t="e">
        <f ca="1">+IF(AND(ISTEXT(OFFSET('Hygiene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300" t="e">
        <f ca="1">+IF(AND(ISTEXT(OFFSET('Hygiene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300" t="e">
        <f ca="1">+IF(AND(ISTEXT(OFFSET('Hygiene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300" t="e">
        <f ca="1">+IF(AND(ISTEXT(OFFSET('Hygiene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300" t="e">
        <f ca="1">+IF(AND(ISTEXT(OFFSET('Hygiene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300" t="e">
        <f ca="1">+IF(AND(ISTEXT(OFFSET('Hygiene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300" t="e">
        <f ca="1">+IF(AND(ISTEXT(OFFSET('Hygiene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300" t="e">
        <f ca="1">+IF(AND(ISTEXT(OFFSET('Hygiene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S106" s="187" t="str">
        <f ca="1">+IF(OFFSET('Water Data'!$D$27,0,10*ROW('Water Data'!D100))="","",OFFSET('Water Data'!$D$27,0,10*ROW('Water Data'!D100)))</f>
        <v/>
      </c>
      <c r="BT106" s="187" t="str">
        <f ca="1">+IF(OFFSET('Water Data'!$D$28,0,10*ROW('Water Data'!D100))="","",OFFSET('Water Data'!$D$28,0,10*ROW('Water Data'!D100)))</f>
        <v/>
      </c>
      <c r="BU106" s="187" t="str">
        <f ca="1">+IF(OFFSET('Water Data'!$D$29,0,10*ROW('Water Data'!D100))="","",OFFSET('Water Data'!$D$29,0,10*ROW('Water Data'!D100)))</f>
        <v/>
      </c>
      <c r="BV106" s="187" t="str">
        <f ca="1">+IF(OFFSET('Water Data'!$E$27,0,10*ROW('Water Data'!E100))="","",OFFSET('Water Data'!$E$27,0,10*ROW('Water Data'!E100)))</f>
        <v/>
      </c>
      <c r="BW106" s="187" t="str">
        <f ca="1">+IF(OFFSET('Water Data'!$E$28,0,10*ROW('Water Data'!E100))="","",OFFSET('Water Data'!$E$28,0,10*ROW('Water Data'!E100)))</f>
        <v/>
      </c>
      <c r="BX106" s="187" t="str">
        <f ca="1">+IF(OFFSET('Water Data'!$E$29,0,10*ROW('Water Data'!E100))="","",OFFSET('Water Data'!$E$29,0,10*ROW('Water Data'!E100)))</f>
        <v/>
      </c>
      <c r="BY106" s="187" t="str">
        <f ca="1">+IF(OFFSET('Water Data'!$F$27,0,10*ROW('Water Data'!F100))="","",OFFSET('Water Data'!$F$27,0,10*ROW('Water Data'!F100)))</f>
        <v/>
      </c>
      <c r="BZ106" s="187" t="str">
        <f ca="1">+IF(OFFSET('Water Data'!$F$28,0,10*ROW('Water Data'!F100))="","",OFFSET('Water Data'!$F$28,0,10*ROW('Water Data'!F100)))</f>
        <v/>
      </c>
      <c r="CA106" s="187" t="str">
        <f ca="1">+IF(OFFSET('Water Data'!$F$29,0,10*ROW('Water Data'!F100))="","",OFFSET('Water Data'!$F$29,0,10*ROW('Water Data'!F100)))</f>
        <v/>
      </c>
      <c r="CB106" s="187" t="str">
        <f ca="1">+IF(OFFSET('Water Data'!$G$27,0,10*ROW('Water Data'!G100))="","",OFFSET('Water Data'!$G$27,0,10*ROW('Water Data'!G100)))</f>
        <v/>
      </c>
      <c r="CC106" s="187" t="str">
        <f ca="1">+IF(OFFSET('Water Data'!$G$28,0,10*ROW('Water Data'!G100))="","",OFFSET('Water Data'!$G$28,0,10*ROW('Water Data'!G100)))</f>
        <v/>
      </c>
      <c r="CD106" s="187" t="str">
        <f ca="1">+IF(OFFSET('Water Data'!$G$29,0,10*ROW('Water Data'!G100))="","",OFFSET('Water Data'!$G$29,0,10*ROW('Water Data'!G100)))</f>
        <v/>
      </c>
      <c r="CE106" s="187" t="str">
        <f ca="1">+IF(OFFSET('Water Data'!$H$27,0,10*ROW('Water Data'!H100))="","",OFFSET('Water Data'!$H$27,0,10*ROW('Water Data'!H100)))</f>
        <v/>
      </c>
      <c r="CF106" s="187" t="str">
        <f ca="1">+IF(OFFSET('Water Data'!$H$28,0,10*ROW('Water Data'!H100))="","",OFFSET('Water Data'!$H$28,0,10*ROW('Water Data'!H100)))</f>
        <v/>
      </c>
      <c r="CG106" s="187" t="str">
        <f ca="1">+IF(OFFSET('Water Data'!$H$29,0,10*ROW('Water Data'!H100))="","",OFFSET('Water Data'!$H$29,0,10*ROW('Water Data'!H100)))</f>
        <v/>
      </c>
      <c r="CH106" s="187" t="str">
        <f ca="1">+IF(OFFSET('Water Data'!$I$27,0,10*ROW('Water Data'!I100))="","",OFFSET('Water Data'!$I$27,0,10*ROW('Water Data'!I100)))</f>
        <v/>
      </c>
      <c r="CI106" s="187" t="str">
        <f ca="1">+IF(OFFSET('Water Data'!$I$28,0,10*ROW('Water Data'!I100))="","",OFFSET('Water Data'!$I$28,0,10*ROW('Water Data'!I100)))</f>
        <v/>
      </c>
      <c r="CJ106" s="187" t="str">
        <f ca="1">+IF(OFFSET('Water Data'!$I$29,0,10*ROW('Water Data'!I100))="","",OFFSET('Water Data'!$I$29,0,10*ROW('Water Data'!I100)))</f>
        <v/>
      </c>
      <c r="CK106" s="187" t="str">
        <f ca="1">+IF(OFFSET('Sanitation Data'!$D$28,0,10*ROW('Sanitation Data'!D100))="","",OFFSET('Sanitation Data'!$D$28,0,10*ROW('Sanitation Data'!D100)))</f>
        <v/>
      </c>
      <c r="CL106" s="187" t="str">
        <f ca="1">+IF(OFFSET('Sanitation Data'!$D$29,0,10*ROW('Sanitation Data'!D100))="","",OFFSET('Sanitation Data'!$D$29,0,10*ROW('Sanitation Data'!D100)))</f>
        <v/>
      </c>
      <c r="CM106" s="187" t="str">
        <f ca="1">+IF(OFFSET('Sanitation Data'!$D$30,0,10*ROW('Sanitation Data'!D100))="","",OFFSET('Sanitation Data'!$D$30,0,10*ROW('Sanitation Data'!D100)))</f>
        <v/>
      </c>
      <c r="CN106" s="187" t="str">
        <f ca="1">+IF(OFFSET('Sanitation Data'!$D$31,0,10*ROW('Sanitation Data'!D100))="","",OFFSET('Sanitation Data'!$D$31,0,10*ROW('Sanitation Data'!D100)))</f>
        <v/>
      </c>
      <c r="CO106" s="187" t="str">
        <f ca="1">+IF(OFFSET('Sanitation Data'!$D$32,0,10*ROW('Sanitation Data'!D100))="","",OFFSET('Sanitation Data'!$D$32,0,10*ROW('Sanitation Data'!D100)))</f>
        <v/>
      </c>
      <c r="CP106" s="187" t="str">
        <f ca="1">+IF(OFFSET('Sanitation Data'!$E$28,0,10*ROW('Sanitation Data'!E100))="","",OFFSET('Sanitation Data'!$E$28,0,10*ROW('Sanitation Data'!E100)))</f>
        <v/>
      </c>
      <c r="CQ106" s="187" t="str">
        <f ca="1">+IF(OFFSET('Sanitation Data'!$E$29,0,10*ROW('Sanitation Data'!E100))="","",OFFSET('Sanitation Data'!$E$29,0,10*ROW('Sanitation Data'!E100)))</f>
        <v/>
      </c>
      <c r="CR106" s="187" t="str">
        <f ca="1">+IF(OFFSET('Sanitation Data'!$E$30,0,10*ROW('Sanitation Data'!E100))="","",OFFSET('Sanitation Data'!$E$30,0,10*ROW('Sanitation Data'!E100)))</f>
        <v/>
      </c>
      <c r="CS106" s="187" t="str">
        <f ca="1">+IF(OFFSET('Sanitation Data'!$E$31,0,10*ROW('Sanitation Data'!E100))="","",OFFSET('Sanitation Data'!$E$31,0,10*ROW('Sanitation Data'!E100)))</f>
        <v/>
      </c>
      <c r="CT106" s="187" t="str">
        <f ca="1">+IF(OFFSET('Sanitation Data'!$E$32,0,10*ROW('Sanitation Data'!E100))="","",OFFSET('Sanitation Data'!$E$32,0,10*ROW('Sanitation Data'!E100)))</f>
        <v/>
      </c>
      <c r="CU106" s="187" t="str">
        <f ca="1">+IF(OFFSET('Sanitation Data'!$F$28,0,10*ROW('Sanitation Data'!F100))="","",OFFSET('Sanitation Data'!$F$28,0,10*ROW('Sanitation Data'!F100)))</f>
        <v/>
      </c>
      <c r="CV106" s="187" t="str">
        <f ca="1">+IF(OFFSET('Sanitation Data'!$F$29,0,10*ROW('Sanitation Data'!F100))="","",OFFSET('Sanitation Data'!$F$29,0,10*ROW('Sanitation Data'!F100)))</f>
        <v/>
      </c>
      <c r="CW106" s="187" t="str">
        <f ca="1">+IF(OFFSET('Sanitation Data'!$F$30,0,10*ROW('Sanitation Data'!F100))="","",OFFSET('Sanitation Data'!$F$30,0,10*ROW('Sanitation Data'!F100)))</f>
        <v/>
      </c>
      <c r="CX106" s="187" t="str">
        <f ca="1">+IF(OFFSET('Sanitation Data'!$F$31,0,10*ROW('Sanitation Data'!F100))="","",OFFSET('Sanitation Data'!$F$31,0,10*ROW('Sanitation Data'!F100)))</f>
        <v/>
      </c>
      <c r="CY106" s="187" t="str">
        <f ca="1">+IF(OFFSET('Sanitation Data'!$F$32,0,10*ROW('Sanitation Data'!F100))="","",OFFSET('Sanitation Data'!$F$32,0,10*ROW('Sanitation Data'!F100)))</f>
        <v/>
      </c>
      <c r="CZ106" s="187" t="str">
        <f ca="1">+IF(OFFSET('Sanitation Data'!$G$28,0,10*ROW('Sanitation Data'!G100))="","",OFFSET('Sanitation Data'!$G$28,0,10*ROW('Sanitation Data'!G100)))</f>
        <v/>
      </c>
      <c r="DA106" s="187" t="str">
        <f ca="1">+IF(OFFSET('Sanitation Data'!$G$29,0,10*ROW('Sanitation Data'!G100))="","",OFFSET('Sanitation Data'!$G$29,0,10*ROW('Sanitation Data'!G100)))</f>
        <v/>
      </c>
      <c r="DB106" s="187" t="str">
        <f ca="1">+IF(OFFSET('Sanitation Data'!$G$30,0,10*ROW('Sanitation Data'!G100))="","",OFFSET('Sanitation Data'!$G$30,0,10*ROW('Sanitation Data'!G100)))</f>
        <v/>
      </c>
      <c r="DC106" s="187" t="str">
        <f ca="1">+IF(OFFSET('Sanitation Data'!$G$31,0,10*ROW('Sanitation Data'!G100))="","",OFFSET('Sanitation Data'!$G$31,0,10*ROW('Sanitation Data'!G100)))</f>
        <v/>
      </c>
      <c r="DD106" s="187" t="str">
        <f ca="1">+IF(OFFSET('Sanitation Data'!$G$32,0,10*ROW('Sanitation Data'!G100))="","",OFFSET('Sanitation Data'!$G$32,0,10*ROW('Sanitation Data'!G100)))</f>
        <v/>
      </c>
      <c r="DE106" s="187" t="str">
        <f ca="1">+IF(OFFSET('Sanitation Data'!$H$28,0,10*ROW('Sanitation Data'!H100))="","",OFFSET('Sanitation Data'!$H$28,0,10*ROW('Sanitation Data'!H100)))</f>
        <v/>
      </c>
      <c r="DF106" s="187" t="str">
        <f ca="1">+IF(OFFSET('Sanitation Data'!$H$29,0,10*ROW('Sanitation Data'!H100))="","",OFFSET('Sanitation Data'!$H$29,0,10*ROW('Sanitation Data'!H100)))</f>
        <v/>
      </c>
      <c r="DG106" s="187" t="str">
        <f ca="1">+IF(OFFSET('Sanitation Data'!$H$30,0,10*ROW('Sanitation Data'!H100))="","",OFFSET('Sanitation Data'!$H$30,0,10*ROW('Sanitation Data'!H100)))</f>
        <v/>
      </c>
      <c r="DH106" s="187" t="str">
        <f ca="1">+IF(OFFSET('Sanitation Data'!$H$31,0,10*ROW('Sanitation Data'!H100))="","",OFFSET('Sanitation Data'!$H$31,0,10*ROW('Sanitation Data'!H100)))</f>
        <v/>
      </c>
      <c r="DI106" s="187" t="str">
        <f ca="1">+IF(OFFSET('Sanitation Data'!$H$32,0,10*ROW('Sanitation Data'!H100))="","",OFFSET('Sanitation Data'!$H$32,0,10*ROW('Sanitation Data'!H100)))</f>
        <v/>
      </c>
      <c r="DJ106" s="187" t="str">
        <f ca="1">+IF(OFFSET('Sanitation Data'!$I$28,0,10*ROW('Sanitation Data'!I100))="","",OFFSET('Sanitation Data'!$I$28,0,10*ROW('Sanitation Data'!I100)))</f>
        <v/>
      </c>
      <c r="DK106" s="187" t="str">
        <f ca="1">+IF(OFFSET('Sanitation Data'!$I$29,0,10*ROW('Sanitation Data'!I100))="","",OFFSET('Sanitation Data'!$I$29,0,10*ROW('Sanitation Data'!I100)))</f>
        <v/>
      </c>
      <c r="DL106" s="187" t="str">
        <f ca="1">+IF(OFFSET('Sanitation Data'!$I$30,0,10*ROW('Sanitation Data'!I100))="","",OFFSET('Sanitation Data'!$I$30,0,10*ROW('Sanitation Data'!I100)))</f>
        <v/>
      </c>
      <c r="DM106" s="187" t="str">
        <f ca="1">+IF(OFFSET('Sanitation Data'!$I$31,0,10*ROW('Sanitation Data'!I100))="","",OFFSET('Sanitation Data'!$I$31,0,10*ROW('Sanitation Data'!I100)))</f>
        <v/>
      </c>
      <c r="DN106" s="187" t="str">
        <f ca="1">+IF(OFFSET('Sanitation Data'!$I$32,0,10*ROW('Sanitation Data'!I100))="","",OFFSET('Sanitation Data'!$I$32,0,10*ROW('Sanitation Data'!I100)))</f>
        <v/>
      </c>
      <c r="DO106" s="187" t="str">
        <f ca="1">+IF(OFFSET('Hygiene Data'!$D$11,0,10*ROW('Hygiene Data'!D100))="","",OFFSET('Hygiene Data'!$D$11,0,10*ROW('Hygiene Data'!D100)))</f>
        <v/>
      </c>
      <c r="DP106" s="187" t="str">
        <f ca="1">+IF(OFFSET('Hygiene Data'!$D$12,0,10*ROW('Hygiene Data'!D100))="","",OFFSET('Hygiene Data'!$D$12,0,10*ROW('Hygiene Data'!D100)))</f>
        <v/>
      </c>
      <c r="DQ106" s="187" t="str">
        <f ca="1">+IF(OFFSET('Hygiene Data'!$D$13,0,10*ROW('Hygiene Data'!D100))="","",OFFSET('Hygiene Data'!$D$13,0,10*ROW('Hygiene Data'!D100)))</f>
        <v/>
      </c>
      <c r="DR106" s="187" t="str">
        <f ca="1">+IF(OFFSET('Hygiene Data'!$E$11,0,10*ROW('Hygiene Data'!E100))="","",OFFSET('Hygiene Data'!$E$11,0,10*ROW('Hygiene Data'!E100)))</f>
        <v/>
      </c>
      <c r="DS106" s="187" t="str">
        <f ca="1">+IF(OFFSET('Hygiene Data'!$E$12,0,10*ROW('Hygiene Data'!E100))="","",OFFSET('Hygiene Data'!$E$12,0,10*ROW('Hygiene Data'!E100)))</f>
        <v/>
      </c>
      <c r="DT106" s="187" t="str">
        <f ca="1">+IF(OFFSET('Hygiene Data'!$E$13,0,10*ROW('Hygiene Data'!E100))="","",OFFSET('Hygiene Data'!$E$13,0,10*ROW('Hygiene Data'!E100)))</f>
        <v/>
      </c>
      <c r="DU106" s="187" t="str">
        <f ca="1">+IF(OFFSET('Hygiene Data'!$F$11,0,10*ROW('Hygiene Data'!F100))="","",OFFSET('Hygiene Data'!$F$11,0,10*ROW('Hygiene Data'!F100)))</f>
        <v/>
      </c>
      <c r="DV106" s="187" t="str">
        <f ca="1">+IF(OFFSET('Hygiene Data'!$F$12,0,10*ROW('Hygiene Data'!F100))="","",OFFSET('Hygiene Data'!$F$12,0,10*ROW('Hygiene Data'!F100)))</f>
        <v/>
      </c>
      <c r="DW106" s="187" t="str">
        <f ca="1">+IF(OFFSET('Hygiene Data'!$F$13,0,10*ROW('Hygiene Data'!F100))="","",OFFSET('Hygiene Data'!$F$13,0,10*ROW('Hygiene Data'!F100)))</f>
        <v/>
      </c>
      <c r="DX106" s="187" t="str">
        <f ca="1">+IF(OFFSET('Hygiene Data'!$G$11,0,10*ROW('Hygiene Data'!G100))="","",OFFSET('Hygiene Data'!$G$11,0,10*ROW('Hygiene Data'!G100)))</f>
        <v/>
      </c>
      <c r="DY106" s="187" t="str">
        <f ca="1">+IF(OFFSET('Hygiene Data'!$G$12,0,10*ROW('Hygiene Data'!G100))="","",OFFSET('Hygiene Data'!$G$12,0,10*ROW('Hygiene Data'!G100)))</f>
        <v/>
      </c>
      <c r="DZ106" s="187" t="str">
        <f ca="1">+IF(OFFSET('Hygiene Data'!$G$13,0,10*ROW('Hygiene Data'!G100))="","",OFFSET('Hygiene Data'!$G$13,0,10*ROW('Hygiene Data'!G100)))</f>
        <v/>
      </c>
      <c r="EA106" s="187" t="str">
        <f ca="1">+IF(OFFSET('Hygiene Data'!$H$11,0,10*ROW('Hygiene Data'!H100))="","",OFFSET('Hygiene Data'!$H$11,0,10*ROW('Hygiene Data'!H100)))</f>
        <v/>
      </c>
      <c r="EB106" s="187" t="str">
        <f ca="1">+IF(OFFSET('Hygiene Data'!$H$12,0,10*ROW('Hygiene Data'!H100))="","",OFFSET('Hygiene Data'!$H$12,0,10*ROW('Hygiene Data'!H100)))</f>
        <v/>
      </c>
      <c r="EC106" s="187" t="str">
        <f ca="1">+IF(OFFSET('Hygiene Data'!$H$13,0,10*ROW('Hygiene Data'!H100))="","",OFFSET('Hygiene Data'!$H$13,0,10*ROW('Hygiene Data'!H100)))</f>
        <v/>
      </c>
      <c r="ED106" s="187" t="str">
        <f ca="1">+IF(OFFSET('Hygiene Data'!$I$11,0,10*ROW('Hygiene Data'!I100))="","",OFFSET('Hygiene Data'!$I$11,0,10*ROW('Hygiene Data'!I100)))</f>
        <v/>
      </c>
      <c r="EE106" s="187" t="str">
        <f ca="1">+IF(OFFSET('Hygiene Data'!$I$12,0,10*ROW('Hygiene Data'!I100))="","",OFFSET('Hygiene Data'!$I$12,0,10*ROW('Hygiene Data'!I100)))</f>
        <v/>
      </c>
      <c r="EF106" s="187" t="str">
        <f ca="1">+IF(OFFSET('Hygiene Data'!$I$13,0,10*ROW('Hygiene Data'!I100))="","",OFFSET('Hygiene Data'!$I$13,0,10*ROW('Hygiene Data'!I100)))</f>
        <v/>
      </c>
    </row>
    <row r="107" spans="1:136" x14ac:dyDescent="0.2">
      <c r="A107" s="270" t="str">
        <f ca="1">+IF(OFFSET('Water Data'!$B$2,0,10*ROW('Water Data'!E101))="","",OFFSET('Water Data'!$B$2,0,10*ROW('Water Data'!E101)))</f>
        <v/>
      </c>
      <c r="B107" s="270" t="str">
        <f ca="1">IF(OFFSET('Water Data'!$C$2,0,10*ROW('Water Data'!F101))="","",IF(OFFSET('Water Data'!$C$2,0,10*ROW('Water Data'!F101))="Census",Key!$I$111,IF(OFFSET('Water Data'!$C$2,0,10*ROW('Water Data'!F101))="Survey with microdata",Key!$I$113,IF(OFFSET('Water Data'!$C$2,0,10*ROW('Water Data'!F101))="Survey",Key!$I$110,IF(OFFSET('Water Data'!$C$2,0,10*ROW('Water Data'!F101))="Admin",Key!$I$114,IF(OFFSET('Water Data'!$C$2,0,10*ROW('Water Data'!F101))="Other",Key!$I$112,IF(OFFSET('Water Data'!$C$2,0,10*ROW('Water Data'!F101))="EMIS",Key!$I$109)))))))</f>
        <v/>
      </c>
      <c r="C107" s="297" t="str">
        <f t="shared" ca="1" si="1"/>
        <v/>
      </c>
      <c r="D107" s="298" t="e">
        <f ca="1">+IF(AND(ISTEXT(OFFSET('Water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298" t="e">
        <f ca="1">+IF(AND(ISTEXT(OFFSET('Water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298" t="e">
        <f ca="1">+IF(AND(ISTEXT(OFFSET('Water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298" t="e">
        <f ca="1">+IF(AND(ISTEXT(OFFSET('Water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298" t="e">
        <f ca="1">+IF(AND(ISTEXT(OFFSET('Water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298" t="e">
        <f ca="1">+IF(AND(ISTEXT(OFFSET('Water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298" t="e">
        <f ca="1">+IF(AND(ISTEXT(OFFSET('Water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298" t="e">
        <f ca="1">+IF(AND(ISTEXT(OFFSET('Water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298" t="e">
        <f ca="1">+IF(AND(ISTEXT(OFFSET('Water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298" t="e">
        <f ca="1">+IF(AND(ISTEXT(OFFSET('Water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298" t="e">
        <f ca="1">+IF(AND(ISTEXT(OFFSET('Water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298" t="e">
        <f ca="1">+IF(AND(ISTEXT(OFFSET('Water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298" t="e">
        <f ca="1">+IF(AND(ISTEXT(OFFSET('Water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298" t="e">
        <f ca="1">+IF(AND(ISTEXT(OFFSET('Water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298" t="e">
        <f ca="1">+IF(AND(ISTEXT(OFFSET('Water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298" t="e">
        <f ca="1">+IF(AND(ISTEXT(OFFSET('Water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298" t="e">
        <f ca="1">+IF(AND(ISTEXT(OFFSET('Water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298" t="e">
        <f ca="1">+IF(AND(ISTEXT(OFFSET('Water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299" t="e">
        <f ca="1">+IF(AND(ISTEXT(OFFSET('Sanitation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299" t="e">
        <f ca="1">+IF(AND(ISTEXT(OFFSET('Sanitation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299" t="e">
        <f ca="1">+IF(AND(ISTEXT(OFFSET('Sanitation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299" t="e">
        <f ca="1">+IF(AND(ISTEXT(OFFSET('Sanitation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299" t="e">
        <f ca="1">+IF(AND(ISTEXT(OFFSET('Sanitation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299" t="e">
        <f ca="1">+IF(AND(ISTEXT(OFFSET('Sanitation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299" t="e">
        <f ca="1">+IF(AND(ISTEXT(OFFSET('Sanitation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299" t="e">
        <f ca="1">+IF(AND(ISTEXT(OFFSET('Sanitation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299" t="e">
        <f ca="1">+IF(AND(ISTEXT(OFFSET('Sanitation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299" t="e">
        <f ca="1">+IF(AND(ISTEXT(OFFSET('Sanitation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299" t="e">
        <f ca="1">+IF(AND(ISTEXT(OFFSET('Sanitation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299" t="e">
        <f ca="1">+IF(AND(ISTEXT(OFFSET('Sanitation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299" t="e">
        <f ca="1">+IF(AND(ISTEXT(OFFSET('Sanitation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299" t="e">
        <f ca="1">+IF(AND(ISTEXT(OFFSET('Sanitation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299" t="e">
        <f ca="1">+IF(AND(ISTEXT(OFFSET('Sanitation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299" t="e">
        <f ca="1">+IF(AND(ISTEXT(OFFSET('Sanitation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299" t="e">
        <f ca="1">+IF(AND(ISTEXT(OFFSET('Sanitation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299" t="e">
        <f ca="1">+IF(AND(ISTEXT(OFFSET('Sanitation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299" t="e">
        <f ca="1">+IF(AND(ISTEXT(OFFSET('Sanitation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299" t="e">
        <f ca="1">+IF(AND(ISTEXT(OFFSET('Sanitation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299" t="e">
        <f ca="1">+IF(AND(ISTEXT(OFFSET('Sanitation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299" t="e">
        <f ca="1">+IF(AND(ISTEXT(OFFSET('Sanitation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299" t="e">
        <f ca="1">+IF(AND(ISTEXT(OFFSET('Sanitation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299" t="e">
        <f ca="1">+IF(AND(ISTEXT(OFFSET('Sanitation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299" t="e">
        <f ca="1">+IF(AND(ISTEXT(OFFSET('Sanitation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299" t="e">
        <f ca="1">+IF(AND(ISTEXT(OFFSET('Sanitation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299" t="e">
        <f ca="1">+IF(AND(ISTEXT(OFFSET('Sanitation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299" t="e">
        <f ca="1">+IF(AND(ISTEXT(OFFSET('Sanitation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299" t="e">
        <f ca="1">+IF(AND(ISTEXT(OFFSET('Sanitation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299" t="e">
        <f ca="1">+IF(AND(ISTEXT(OFFSET('Sanitation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300" t="e">
        <f ca="1">+IF(AND(ISTEXT(OFFSET('Hygiene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368" t="e">
        <f ca="1">+IF(AND(ISTEXT(OFFSET('Hygiene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300" t="e">
        <f ca="1">+IF(AND(ISTEXT(OFFSET('Hygiene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300" t="e">
        <f ca="1">+IF(AND(ISTEXT(OFFSET('Hygiene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300" t="e">
        <f ca="1">+IF(AND(ISTEXT(OFFSET('Hygiene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300" t="e">
        <f ca="1">+IF(AND(ISTEXT(OFFSET('Hygiene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300" t="e">
        <f ca="1">+IF(AND(ISTEXT(OFFSET('Hygiene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300" t="e">
        <f ca="1">+IF(AND(ISTEXT(OFFSET('Hygiene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300" t="e">
        <f ca="1">+IF(AND(ISTEXT(OFFSET('Hygiene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300" t="e">
        <f ca="1">+IF(AND(ISTEXT(OFFSET('Hygiene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300" t="e">
        <f ca="1">+IF(AND(ISTEXT(OFFSET('Hygiene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300" t="e">
        <f ca="1">+IF(AND(ISTEXT(OFFSET('Hygiene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300" t="e">
        <f ca="1">+IF(AND(ISTEXT(OFFSET('Hygiene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300" t="e">
        <f ca="1">+IF(AND(ISTEXT(OFFSET('Hygiene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300" t="e">
        <f ca="1">+IF(AND(ISTEXT(OFFSET('Hygiene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300" t="e">
        <f ca="1">+IF(AND(ISTEXT(OFFSET('Hygiene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300" t="e">
        <f ca="1">+IF(AND(ISTEXT(OFFSET('Hygiene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300" t="e">
        <f ca="1">+IF(AND(ISTEXT(OFFSET('Hygiene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S107" s="187" t="str">
        <f ca="1">+IF(OFFSET('Water Data'!$D$27,0,10*ROW('Water Data'!D101))="","",OFFSET('Water Data'!$D$27,0,10*ROW('Water Data'!D101)))</f>
        <v/>
      </c>
      <c r="BT107" s="187" t="str">
        <f ca="1">+IF(OFFSET('Water Data'!$D$28,0,10*ROW('Water Data'!D101))="","",OFFSET('Water Data'!$D$28,0,10*ROW('Water Data'!D101)))</f>
        <v/>
      </c>
      <c r="BU107" s="187" t="str">
        <f ca="1">+IF(OFFSET('Water Data'!$D$29,0,10*ROW('Water Data'!D101))="","",OFFSET('Water Data'!$D$29,0,10*ROW('Water Data'!D101)))</f>
        <v/>
      </c>
      <c r="BV107" s="187" t="str">
        <f ca="1">+IF(OFFSET('Water Data'!$E$27,0,10*ROW('Water Data'!E101))="","",OFFSET('Water Data'!$E$27,0,10*ROW('Water Data'!E101)))</f>
        <v/>
      </c>
      <c r="BW107" s="187" t="str">
        <f ca="1">+IF(OFFSET('Water Data'!$E$28,0,10*ROW('Water Data'!E101))="","",OFFSET('Water Data'!$E$28,0,10*ROW('Water Data'!E101)))</f>
        <v/>
      </c>
      <c r="BX107" s="187" t="str">
        <f ca="1">+IF(OFFSET('Water Data'!$E$29,0,10*ROW('Water Data'!E101))="","",OFFSET('Water Data'!$E$29,0,10*ROW('Water Data'!E101)))</f>
        <v/>
      </c>
      <c r="BY107" s="187" t="str">
        <f ca="1">+IF(OFFSET('Water Data'!$F$27,0,10*ROW('Water Data'!F101))="","",OFFSET('Water Data'!$F$27,0,10*ROW('Water Data'!F101)))</f>
        <v/>
      </c>
      <c r="BZ107" s="187" t="str">
        <f ca="1">+IF(OFFSET('Water Data'!$F$28,0,10*ROW('Water Data'!F101))="","",OFFSET('Water Data'!$F$28,0,10*ROW('Water Data'!F101)))</f>
        <v/>
      </c>
      <c r="CA107" s="187" t="str">
        <f ca="1">+IF(OFFSET('Water Data'!$F$29,0,10*ROW('Water Data'!F101))="","",OFFSET('Water Data'!$F$29,0,10*ROW('Water Data'!F101)))</f>
        <v/>
      </c>
      <c r="CB107" s="187" t="str">
        <f ca="1">+IF(OFFSET('Water Data'!$G$27,0,10*ROW('Water Data'!G101))="","",OFFSET('Water Data'!$G$27,0,10*ROW('Water Data'!G101)))</f>
        <v/>
      </c>
      <c r="CC107" s="187" t="str">
        <f ca="1">+IF(OFFSET('Water Data'!$G$28,0,10*ROW('Water Data'!G101))="","",OFFSET('Water Data'!$G$28,0,10*ROW('Water Data'!G101)))</f>
        <v/>
      </c>
      <c r="CD107" s="187" t="str">
        <f ca="1">+IF(OFFSET('Water Data'!$G$29,0,10*ROW('Water Data'!G101))="","",OFFSET('Water Data'!$G$29,0,10*ROW('Water Data'!G101)))</f>
        <v/>
      </c>
      <c r="CE107" s="187" t="str">
        <f ca="1">+IF(OFFSET('Water Data'!$H$27,0,10*ROW('Water Data'!H101))="","",OFFSET('Water Data'!$H$27,0,10*ROW('Water Data'!H101)))</f>
        <v/>
      </c>
      <c r="CF107" s="187" t="str">
        <f ca="1">+IF(OFFSET('Water Data'!$H$28,0,10*ROW('Water Data'!H101))="","",OFFSET('Water Data'!$H$28,0,10*ROW('Water Data'!H101)))</f>
        <v/>
      </c>
      <c r="CG107" s="187" t="str">
        <f ca="1">+IF(OFFSET('Water Data'!$H$29,0,10*ROW('Water Data'!H101))="","",OFFSET('Water Data'!$H$29,0,10*ROW('Water Data'!H101)))</f>
        <v/>
      </c>
      <c r="CH107" s="187" t="str">
        <f ca="1">+IF(OFFSET('Water Data'!$I$27,0,10*ROW('Water Data'!I101))="","",OFFSET('Water Data'!$I$27,0,10*ROW('Water Data'!I101)))</f>
        <v/>
      </c>
      <c r="CI107" s="187" t="str">
        <f ca="1">+IF(OFFSET('Water Data'!$I$28,0,10*ROW('Water Data'!I101))="","",OFFSET('Water Data'!$I$28,0,10*ROW('Water Data'!I101)))</f>
        <v/>
      </c>
      <c r="CJ107" s="187" t="str">
        <f ca="1">+IF(OFFSET('Water Data'!$I$29,0,10*ROW('Water Data'!I101))="","",OFFSET('Water Data'!$I$29,0,10*ROW('Water Data'!I101)))</f>
        <v/>
      </c>
      <c r="CK107" s="187" t="str">
        <f ca="1">+IF(OFFSET('Sanitation Data'!$D$28,0,10*ROW('Sanitation Data'!D101))="","",OFFSET('Sanitation Data'!$D$28,0,10*ROW('Sanitation Data'!D101)))</f>
        <v/>
      </c>
      <c r="CL107" s="187" t="str">
        <f ca="1">+IF(OFFSET('Sanitation Data'!$D$29,0,10*ROW('Sanitation Data'!D101))="","",OFFSET('Sanitation Data'!$D$29,0,10*ROW('Sanitation Data'!D101)))</f>
        <v/>
      </c>
      <c r="CM107" s="187" t="str">
        <f ca="1">+IF(OFFSET('Sanitation Data'!$D$30,0,10*ROW('Sanitation Data'!D101))="","",OFFSET('Sanitation Data'!$D$30,0,10*ROW('Sanitation Data'!D101)))</f>
        <v/>
      </c>
      <c r="CN107" s="187" t="str">
        <f ca="1">+IF(OFFSET('Sanitation Data'!$D$31,0,10*ROW('Sanitation Data'!D101))="","",OFFSET('Sanitation Data'!$D$31,0,10*ROW('Sanitation Data'!D101)))</f>
        <v/>
      </c>
      <c r="CO107" s="187" t="str">
        <f ca="1">+IF(OFFSET('Sanitation Data'!$D$32,0,10*ROW('Sanitation Data'!D101))="","",OFFSET('Sanitation Data'!$D$32,0,10*ROW('Sanitation Data'!D101)))</f>
        <v/>
      </c>
      <c r="CP107" s="187" t="str">
        <f ca="1">+IF(OFFSET('Sanitation Data'!$E$28,0,10*ROW('Sanitation Data'!E101))="","",OFFSET('Sanitation Data'!$E$28,0,10*ROW('Sanitation Data'!E101)))</f>
        <v/>
      </c>
      <c r="CQ107" s="187" t="str">
        <f ca="1">+IF(OFFSET('Sanitation Data'!$E$29,0,10*ROW('Sanitation Data'!E101))="","",OFFSET('Sanitation Data'!$E$29,0,10*ROW('Sanitation Data'!E101)))</f>
        <v/>
      </c>
      <c r="CR107" s="187" t="str">
        <f ca="1">+IF(OFFSET('Sanitation Data'!$E$30,0,10*ROW('Sanitation Data'!E101))="","",OFFSET('Sanitation Data'!$E$30,0,10*ROW('Sanitation Data'!E101)))</f>
        <v/>
      </c>
      <c r="CS107" s="187" t="str">
        <f ca="1">+IF(OFFSET('Sanitation Data'!$E$31,0,10*ROW('Sanitation Data'!E101))="","",OFFSET('Sanitation Data'!$E$31,0,10*ROW('Sanitation Data'!E101)))</f>
        <v/>
      </c>
      <c r="CT107" s="187" t="str">
        <f ca="1">+IF(OFFSET('Sanitation Data'!$E$32,0,10*ROW('Sanitation Data'!E101))="","",OFFSET('Sanitation Data'!$E$32,0,10*ROW('Sanitation Data'!E101)))</f>
        <v/>
      </c>
      <c r="CU107" s="187" t="str">
        <f ca="1">+IF(OFFSET('Sanitation Data'!$F$28,0,10*ROW('Sanitation Data'!F101))="","",OFFSET('Sanitation Data'!$F$28,0,10*ROW('Sanitation Data'!F101)))</f>
        <v/>
      </c>
      <c r="CV107" s="187" t="str">
        <f ca="1">+IF(OFFSET('Sanitation Data'!$F$29,0,10*ROW('Sanitation Data'!F101))="","",OFFSET('Sanitation Data'!$F$29,0,10*ROW('Sanitation Data'!F101)))</f>
        <v/>
      </c>
      <c r="CW107" s="187" t="str">
        <f ca="1">+IF(OFFSET('Sanitation Data'!$F$30,0,10*ROW('Sanitation Data'!F101))="","",OFFSET('Sanitation Data'!$F$30,0,10*ROW('Sanitation Data'!F101)))</f>
        <v/>
      </c>
      <c r="CX107" s="187" t="str">
        <f ca="1">+IF(OFFSET('Sanitation Data'!$F$31,0,10*ROW('Sanitation Data'!F101))="","",OFFSET('Sanitation Data'!$F$31,0,10*ROW('Sanitation Data'!F101)))</f>
        <v/>
      </c>
      <c r="CY107" s="187" t="str">
        <f ca="1">+IF(OFFSET('Sanitation Data'!$F$32,0,10*ROW('Sanitation Data'!F101))="","",OFFSET('Sanitation Data'!$F$32,0,10*ROW('Sanitation Data'!F101)))</f>
        <v/>
      </c>
      <c r="CZ107" s="187" t="str">
        <f ca="1">+IF(OFFSET('Sanitation Data'!$G$28,0,10*ROW('Sanitation Data'!G101))="","",OFFSET('Sanitation Data'!$G$28,0,10*ROW('Sanitation Data'!G101)))</f>
        <v/>
      </c>
      <c r="DA107" s="187" t="str">
        <f ca="1">+IF(OFFSET('Sanitation Data'!$G$29,0,10*ROW('Sanitation Data'!G101))="","",OFFSET('Sanitation Data'!$G$29,0,10*ROW('Sanitation Data'!G101)))</f>
        <v/>
      </c>
      <c r="DB107" s="187" t="str">
        <f ca="1">+IF(OFFSET('Sanitation Data'!$G$30,0,10*ROW('Sanitation Data'!G101))="","",OFFSET('Sanitation Data'!$G$30,0,10*ROW('Sanitation Data'!G101)))</f>
        <v/>
      </c>
      <c r="DC107" s="187" t="str">
        <f ca="1">+IF(OFFSET('Sanitation Data'!$G$31,0,10*ROW('Sanitation Data'!G101))="","",OFFSET('Sanitation Data'!$G$31,0,10*ROW('Sanitation Data'!G101)))</f>
        <v/>
      </c>
      <c r="DD107" s="187" t="str">
        <f ca="1">+IF(OFFSET('Sanitation Data'!$G$32,0,10*ROW('Sanitation Data'!G101))="","",OFFSET('Sanitation Data'!$G$32,0,10*ROW('Sanitation Data'!G101)))</f>
        <v/>
      </c>
      <c r="DE107" s="187" t="str">
        <f ca="1">+IF(OFFSET('Sanitation Data'!$H$28,0,10*ROW('Sanitation Data'!H101))="","",OFFSET('Sanitation Data'!$H$28,0,10*ROW('Sanitation Data'!H101)))</f>
        <v/>
      </c>
      <c r="DF107" s="187" t="str">
        <f ca="1">+IF(OFFSET('Sanitation Data'!$H$29,0,10*ROW('Sanitation Data'!H101))="","",OFFSET('Sanitation Data'!$H$29,0,10*ROW('Sanitation Data'!H101)))</f>
        <v/>
      </c>
      <c r="DG107" s="187" t="str">
        <f ca="1">+IF(OFFSET('Sanitation Data'!$H$30,0,10*ROW('Sanitation Data'!H101))="","",OFFSET('Sanitation Data'!$H$30,0,10*ROW('Sanitation Data'!H101)))</f>
        <v/>
      </c>
      <c r="DH107" s="187" t="str">
        <f ca="1">+IF(OFFSET('Sanitation Data'!$H$31,0,10*ROW('Sanitation Data'!H101))="","",OFFSET('Sanitation Data'!$H$31,0,10*ROW('Sanitation Data'!H101)))</f>
        <v/>
      </c>
      <c r="DI107" s="187" t="str">
        <f ca="1">+IF(OFFSET('Sanitation Data'!$H$32,0,10*ROW('Sanitation Data'!H101))="","",OFFSET('Sanitation Data'!$H$32,0,10*ROW('Sanitation Data'!H101)))</f>
        <v/>
      </c>
      <c r="DJ107" s="187" t="str">
        <f ca="1">+IF(OFFSET('Sanitation Data'!$I$28,0,10*ROW('Sanitation Data'!I101))="","",OFFSET('Sanitation Data'!$I$28,0,10*ROW('Sanitation Data'!I101)))</f>
        <v/>
      </c>
      <c r="DK107" s="187" t="str">
        <f ca="1">+IF(OFFSET('Sanitation Data'!$I$29,0,10*ROW('Sanitation Data'!I101))="","",OFFSET('Sanitation Data'!$I$29,0,10*ROW('Sanitation Data'!I101)))</f>
        <v/>
      </c>
      <c r="DL107" s="187" t="str">
        <f ca="1">+IF(OFFSET('Sanitation Data'!$I$30,0,10*ROW('Sanitation Data'!I101))="","",OFFSET('Sanitation Data'!$I$30,0,10*ROW('Sanitation Data'!I101)))</f>
        <v/>
      </c>
      <c r="DM107" s="187" t="str">
        <f ca="1">+IF(OFFSET('Sanitation Data'!$I$31,0,10*ROW('Sanitation Data'!I101))="","",OFFSET('Sanitation Data'!$I$31,0,10*ROW('Sanitation Data'!I101)))</f>
        <v/>
      </c>
      <c r="DN107" s="187" t="str">
        <f ca="1">+IF(OFFSET('Sanitation Data'!$I$32,0,10*ROW('Sanitation Data'!I101))="","",OFFSET('Sanitation Data'!$I$32,0,10*ROW('Sanitation Data'!I101)))</f>
        <v/>
      </c>
      <c r="DO107" s="187" t="str">
        <f ca="1">+IF(OFFSET('Hygiene Data'!$D$11,0,10*ROW('Hygiene Data'!D101))="","",OFFSET('Hygiene Data'!$D$11,0,10*ROW('Hygiene Data'!D101)))</f>
        <v/>
      </c>
      <c r="DP107" s="187" t="str">
        <f ca="1">+IF(OFFSET('Hygiene Data'!$D$12,0,10*ROW('Hygiene Data'!D101))="","",OFFSET('Hygiene Data'!$D$12,0,10*ROW('Hygiene Data'!D101)))</f>
        <v/>
      </c>
      <c r="DQ107" s="187" t="str">
        <f ca="1">+IF(OFFSET('Hygiene Data'!$D$13,0,10*ROW('Hygiene Data'!D101))="","",OFFSET('Hygiene Data'!$D$13,0,10*ROW('Hygiene Data'!D101)))</f>
        <v/>
      </c>
      <c r="DR107" s="187" t="str">
        <f ca="1">+IF(OFFSET('Hygiene Data'!$E$11,0,10*ROW('Hygiene Data'!E101))="","",OFFSET('Hygiene Data'!$E$11,0,10*ROW('Hygiene Data'!E101)))</f>
        <v/>
      </c>
      <c r="DS107" s="187" t="str">
        <f ca="1">+IF(OFFSET('Hygiene Data'!$E$12,0,10*ROW('Hygiene Data'!E101))="","",OFFSET('Hygiene Data'!$E$12,0,10*ROW('Hygiene Data'!E101)))</f>
        <v/>
      </c>
      <c r="DT107" s="187" t="str">
        <f ca="1">+IF(OFFSET('Hygiene Data'!$E$13,0,10*ROW('Hygiene Data'!E101))="","",OFFSET('Hygiene Data'!$E$13,0,10*ROW('Hygiene Data'!E101)))</f>
        <v/>
      </c>
      <c r="DU107" s="187" t="str">
        <f ca="1">+IF(OFFSET('Hygiene Data'!$F$11,0,10*ROW('Hygiene Data'!F101))="","",OFFSET('Hygiene Data'!$F$11,0,10*ROW('Hygiene Data'!F101)))</f>
        <v/>
      </c>
      <c r="DV107" s="187" t="str">
        <f ca="1">+IF(OFFSET('Hygiene Data'!$F$12,0,10*ROW('Hygiene Data'!F101))="","",OFFSET('Hygiene Data'!$F$12,0,10*ROW('Hygiene Data'!F101)))</f>
        <v/>
      </c>
      <c r="DW107" s="187" t="str">
        <f ca="1">+IF(OFFSET('Hygiene Data'!$F$13,0,10*ROW('Hygiene Data'!F101))="","",OFFSET('Hygiene Data'!$F$13,0,10*ROW('Hygiene Data'!F101)))</f>
        <v/>
      </c>
      <c r="DX107" s="187" t="str">
        <f ca="1">+IF(OFFSET('Hygiene Data'!$G$11,0,10*ROW('Hygiene Data'!G101))="","",OFFSET('Hygiene Data'!$G$11,0,10*ROW('Hygiene Data'!G101)))</f>
        <v/>
      </c>
      <c r="DY107" s="187" t="str">
        <f ca="1">+IF(OFFSET('Hygiene Data'!$G$12,0,10*ROW('Hygiene Data'!G101))="","",OFFSET('Hygiene Data'!$G$12,0,10*ROW('Hygiene Data'!G101)))</f>
        <v/>
      </c>
      <c r="DZ107" s="187" t="str">
        <f ca="1">+IF(OFFSET('Hygiene Data'!$G$13,0,10*ROW('Hygiene Data'!G101))="","",OFFSET('Hygiene Data'!$G$13,0,10*ROW('Hygiene Data'!G101)))</f>
        <v/>
      </c>
      <c r="EA107" s="187" t="str">
        <f ca="1">+IF(OFFSET('Hygiene Data'!$H$11,0,10*ROW('Hygiene Data'!H101))="","",OFFSET('Hygiene Data'!$H$11,0,10*ROW('Hygiene Data'!H101)))</f>
        <v/>
      </c>
      <c r="EB107" s="187" t="str">
        <f ca="1">+IF(OFFSET('Hygiene Data'!$H$12,0,10*ROW('Hygiene Data'!H101))="","",OFFSET('Hygiene Data'!$H$12,0,10*ROW('Hygiene Data'!H101)))</f>
        <v/>
      </c>
      <c r="EC107" s="187" t="str">
        <f ca="1">+IF(OFFSET('Hygiene Data'!$H$13,0,10*ROW('Hygiene Data'!H101))="","",OFFSET('Hygiene Data'!$H$13,0,10*ROW('Hygiene Data'!H101)))</f>
        <v/>
      </c>
      <c r="ED107" s="187" t="str">
        <f ca="1">+IF(OFFSET('Hygiene Data'!$I$11,0,10*ROW('Hygiene Data'!I101))="","",OFFSET('Hygiene Data'!$I$11,0,10*ROW('Hygiene Data'!I101)))</f>
        <v/>
      </c>
      <c r="EE107" s="187" t="str">
        <f ca="1">+IF(OFFSET('Hygiene Data'!$I$12,0,10*ROW('Hygiene Data'!I101))="","",OFFSET('Hygiene Data'!$I$12,0,10*ROW('Hygiene Data'!I101)))</f>
        <v/>
      </c>
      <c r="EF107" s="187" t="str">
        <f ca="1">+IF(OFFSET('Hygiene Data'!$I$13,0,10*ROW('Hygiene Data'!I101))="","",OFFSET('Hygiene Data'!$I$13,0,10*ROW('Hygiene Data'!I101)))</f>
        <v/>
      </c>
    </row>
    <row r="108" spans="1:136" x14ac:dyDescent="0.2">
      <c r="A108" s="270" t="str">
        <f ca="1">+IF(OFFSET('Water Data'!$B$2,0,10*ROW('Water Data'!E102))="","",OFFSET('Water Data'!$B$2,0,10*ROW('Water Data'!E102)))</f>
        <v/>
      </c>
      <c r="B108" s="270" t="str">
        <f ca="1">IF(OFFSET('Water Data'!$C$2,0,10*ROW('Water Data'!F102))="","",IF(OFFSET('Water Data'!$C$2,0,10*ROW('Water Data'!F102))="Census",Key!$I$111,IF(OFFSET('Water Data'!$C$2,0,10*ROW('Water Data'!F102))="Survey with microdata",Key!$I$113,IF(OFFSET('Water Data'!$C$2,0,10*ROW('Water Data'!F102))="Survey",Key!$I$110,IF(OFFSET('Water Data'!$C$2,0,10*ROW('Water Data'!F102))="Admin",Key!$I$114,IF(OFFSET('Water Data'!$C$2,0,10*ROW('Water Data'!F102))="Other",Key!$I$112,IF(OFFSET('Water Data'!$C$2,0,10*ROW('Water Data'!F102))="EMIS",Key!$I$109)))))))</f>
        <v/>
      </c>
      <c r="C108" s="297" t="str">
        <f t="shared" ca="1" si="1"/>
        <v/>
      </c>
      <c r="D108" s="298" t="e">
        <f ca="1">+IF(AND(ISTEXT(OFFSET('Water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298" t="e">
        <f ca="1">+IF(AND(ISTEXT(OFFSET('Water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298" t="e">
        <f ca="1">+IF(AND(ISTEXT(OFFSET('Water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298" t="e">
        <f ca="1">+IF(AND(ISTEXT(OFFSET('Water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298" t="e">
        <f ca="1">+IF(AND(ISTEXT(OFFSET('Water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298" t="e">
        <f ca="1">+IF(AND(ISTEXT(OFFSET('Water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298" t="e">
        <f ca="1">+IF(AND(ISTEXT(OFFSET('Water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298" t="e">
        <f ca="1">+IF(AND(ISTEXT(OFFSET('Water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298" t="e">
        <f ca="1">+IF(AND(ISTEXT(OFFSET('Water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298" t="e">
        <f ca="1">+IF(AND(ISTEXT(OFFSET('Water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298" t="e">
        <f ca="1">+IF(AND(ISTEXT(OFFSET('Water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298" t="e">
        <f ca="1">+IF(AND(ISTEXT(OFFSET('Water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298" t="e">
        <f ca="1">+IF(AND(ISTEXT(OFFSET('Water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298" t="e">
        <f ca="1">+IF(AND(ISTEXT(OFFSET('Water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298" t="e">
        <f ca="1">+IF(AND(ISTEXT(OFFSET('Water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298" t="e">
        <f ca="1">+IF(AND(ISTEXT(OFFSET('Water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298" t="e">
        <f ca="1">+IF(AND(ISTEXT(OFFSET('Water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298" t="e">
        <f ca="1">+IF(AND(ISTEXT(OFFSET('Water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299" t="e">
        <f ca="1">+IF(AND(ISTEXT(OFFSET('Sanitation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299" t="e">
        <f ca="1">+IF(AND(ISTEXT(OFFSET('Sanitation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299" t="e">
        <f ca="1">+IF(AND(ISTEXT(OFFSET('Sanitation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299" t="e">
        <f ca="1">+IF(AND(ISTEXT(OFFSET('Sanitation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299" t="e">
        <f ca="1">+IF(AND(ISTEXT(OFFSET('Sanitation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299" t="e">
        <f ca="1">+IF(AND(ISTEXT(OFFSET('Sanitation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299" t="e">
        <f ca="1">+IF(AND(ISTEXT(OFFSET('Sanitation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299" t="e">
        <f ca="1">+IF(AND(ISTEXT(OFFSET('Sanitation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299" t="e">
        <f ca="1">+IF(AND(ISTEXT(OFFSET('Sanitation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299" t="e">
        <f ca="1">+IF(AND(ISTEXT(OFFSET('Sanitation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299" t="e">
        <f ca="1">+IF(AND(ISTEXT(OFFSET('Sanitation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299" t="e">
        <f ca="1">+IF(AND(ISTEXT(OFFSET('Sanitation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299" t="e">
        <f ca="1">+IF(AND(ISTEXT(OFFSET('Sanitation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299" t="e">
        <f ca="1">+IF(AND(ISTEXT(OFFSET('Sanitation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299" t="e">
        <f ca="1">+IF(AND(ISTEXT(OFFSET('Sanitation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299" t="e">
        <f ca="1">+IF(AND(ISTEXT(OFFSET('Sanitation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299" t="e">
        <f ca="1">+IF(AND(ISTEXT(OFFSET('Sanitation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299" t="e">
        <f ca="1">+IF(AND(ISTEXT(OFFSET('Sanitation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299" t="e">
        <f ca="1">+IF(AND(ISTEXT(OFFSET('Sanitation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299" t="e">
        <f ca="1">+IF(AND(ISTEXT(OFFSET('Sanitation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299" t="e">
        <f ca="1">+IF(AND(ISTEXT(OFFSET('Sanitation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299" t="e">
        <f ca="1">+IF(AND(ISTEXT(OFFSET('Sanitation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299" t="e">
        <f ca="1">+IF(AND(ISTEXT(OFFSET('Sanitation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299" t="e">
        <f ca="1">+IF(AND(ISTEXT(OFFSET('Sanitation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299" t="e">
        <f ca="1">+IF(AND(ISTEXT(OFFSET('Sanitation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299" t="e">
        <f ca="1">+IF(AND(ISTEXT(OFFSET('Sanitation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299" t="e">
        <f ca="1">+IF(AND(ISTEXT(OFFSET('Sanitation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299" t="e">
        <f ca="1">+IF(AND(ISTEXT(OFFSET('Sanitation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299" t="e">
        <f ca="1">+IF(AND(ISTEXT(OFFSET('Sanitation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299" t="e">
        <f ca="1">+IF(AND(ISTEXT(OFFSET('Sanitation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300" t="e">
        <f ca="1">+IF(AND(ISTEXT(OFFSET('Hygiene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368" t="e">
        <f ca="1">+IF(AND(ISTEXT(OFFSET('Hygiene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300" t="e">
        <f ca="1">+IF(AND(ISTEXT(OFFSET('Hygiene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300" t="e">
        <f ca="1">+IF(AND(ISTEXT(OFFSET('Hygiene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300" t="e">
        <f ca="1">+IF(AND(ISTEXT(OFFSET('Hygiene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300" t="e">
        <f ca="1">+IF(AND(ISTEXT(OFFSET('Hygiene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300" t="e">
        <f ca="1">+IF(AND(ISTEXT(OFFSET('Hygiene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300" t="e">
        <f ca="1">+IF(AND(ISTEXT(OFFSET('Hygiene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300" t="e">
        <f ca="1">+IF(AND(ISTEXT(OFFSET('Hygiene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300" t="e">
        <f ca="1">+IF(AND(ISTEXT(OFFSET('Hygiene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300" t="e">
        <f ca="1">+IF(AND(ISTEXT(OFFSET('Hygiene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300" t="e">
        <f ca="1">+IF(AND(ISTEXT(OFFSET('Hygiene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300" t="e">
        <f ca="1">+IF(AND(ISTEXT(OFFSET('Hygiene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300" t="e">
        <f ca="1">+IF(AND(ISTEXT(OFFSET('Hygiene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300" t="e">
        <f ca="1">+IF(AND(ISTEXT(OFFSET('Hygiene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300" t="e">
        <f ca="1">+IF(AND(ISTEXT(OFFSET('Hygiene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300" t="e">
        <f ca="1">+IF(AND(ISTEXT(OFFSET('Hygiene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300" t="e">
        <f ca="1">+IF(AND(ISTEXT(OFFSET('Hygiene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S108" s="187" t="str">
        <f ca="1">+IF(OFFSET('Water Data'!$D$27,0,10*ROW('Water Data'!D102))="","",OFFSET('Water Data'!$D$27,0,10*ROW('Water Data'!D102)))</f>
        <v/>
      </c>
      <c r="BT108" s="187" t="str">
        <f ca="1">+IF(OFFSET('Water Data'!$D$28,0,10*ROW('Water Data'!D102))="","",OFFSET('Water Data'!$D$28,0,10*ROW('Water Data'!D102)))</f>
        <v/>
      </c>
      <c r="BU108" s="187" t="str">
        <f ca="1">+IF(OFFSET('Water Data'!$D$29,0,10*ROW('Water Data'!D102))="","",OFFSET('Water Data'!$D$29,0,10*ROW('Water Data'!D102)))</f>
        <v/>
      </c>
      <c r="BV108" s="187" t="str">
        <f ca="1">+IF(OFFSET('Water Data'!$E$27,0,10*ROW('Water Data'!E102))="","",OFFSET('Water Data'!$E$27,0,10*ROW('Water Data'!E102)))</f>
        <v/>
      </c>
      <c r="BW108" s="187" t="str">
        <f ca="1">+IF(OFFSET('Water Data'!$E$28,0,10*ROW('Water Data'!E102))="","",OFFSET('Water Data'!$E$28,0,10*ROW('Water Data'!E102)))</f>
        <v/>
      </c>
      <c r="BX108" s="187" t="str">
        <f ca="1">+IF(OFFSET('Water Data'!$E$29,0,10*ROW('Water Data'!E102))="","",OFFSET('Water Data'!$E$29,0,10*ROW('Water Data'!E102)))</f>
        <v/>
      </c>
      <c r="BY108" s="187" t="str">
        <f ca="1">+IF(OFFSET('Water Data'!$F$27,0,10*ROW('Water Data'!F102))="","",OFFSET('Water Data'!$F$27,0,10*ROW('Water Data'!F102)))</f>
        <v/>
      </c>
      <c r="BZ108" s="187" t="str">
        <f ca="1">+IF(OFFSET('Water Data'!$F$28,0,10*ROW('Water Data'!F102))="","",OFFSET('Water Data'!$F$28,0,10*ROW('Water Data'!F102)))</f>
        <v/>
      </c>
      <c r="CA108" s="187" t="str">
        <f ca="1">+IF(OFFSET('Water Data'!$F$29,0,10*ROW('Water Data'!F102))="","",OFFSET('Water Data'!$F$29,0,10*ROW('Water Data'!F102)))</f>
        <v/>
      </c>
      <c r="CB108" s="187" t="str">
        <f ca="1">+IF(OFFSET('Water Data'!$G$27,0,10*ROW('Water Data'!G102))="","",OFFSET('Water Data'!$G$27,0,10*ROW('Water Data'!G102)))</f>
        <v/>
      </c>
      <c r="CC108" s="187" t="str">
        <f ca="1">+IF(OFFSET('Water Data'!$G$28,0,10*ROW('Water Data'!G102))="","",OFFSET('Water Data'!$G$28,0,10*ROW('Water Data'!G102)))</f>
        <v/>
      </c>
      <c r="CD108" s="187" t="str">
        <f ca="1">+IF(OFFSET('Water Data'!$G$29,0,10*ROW('Water Data'!G102))="","",OFFSET('Water Data'!$G$29,0,10*ROW('Water Data'!G102)))</f>
        <v/>
      </c>
      <c r="CE108" s="187" t="str">
        <f ca="1">+IF(OFFSET('Water Data'!$H$27,0,10*ROW('Water Data'!H102))="","",OFFSET('Water Data'!$H$27,0,10*ROW('Water Data'!H102)))</f>
        <v/>
      </c>
      <c r="CF108" s="187" t="str">
        <f ca="1">+IF(OFFSET('Water Data'!$H$28,0,10*ROW('Water Data'!H102))="","",OFFSET('Water Data'!$H$28,0,10*ROW('Water Data'!H102)))</f>
        <v/>
      </c>
      <c r="CG108" s="187" t="str">
        <f ca="1">+IF(OFFSET('Water Data'!$H$29,0,10*ROW('Water Data'!H102))="","",OFFSET('Water Data'!$H$29,0,10*ROW('Water Data'!H102)))</f>
        <v/>
      </c>
      <c r="CH108" s="187" t="str">
        <f ca="1">+IF(OFFSET('Water Data'!$I$27,0,10*ROW('Water Data'!I102))="","",OFFSET('Water Data'!$I$27,0,10*ROW('Water Data'!I102)))</f>
        <v/>
      </c>
      <c r="CI108" s="187" t="str">
        <f ca="1">+IF(OFFSET('Water Data'!$I$28,0,10*ROW('Water Data'!I102))="","",OFFSET('Water Data'!$I$28,0,10*ROW('Water Data'!I102)))</f>
        <v/>
      </c>
      <c r="CJ108" s="187" t="str">
        <f ca="1">+IF(OFFSET('Water Data'!$I$29,0,10*ROW('Water Data'!I102))="","",OFFSET('Water Data'!$I$29,0,10*ROW('Water Data'!I102)))</f>
        <v/>
      </c>
      <c r="CK108" s="187" t="str">
        <f ca="1">+IF(OFFSET('Sanitation Data'!$D$28,0,10*ROW('Sanitation Data'!D102))="","",OFFSET('Sanitation Data'!$D$28,0,10*ROW('Sanitation Data'!D102)))</f>
        <v/>
      </c>
      <c r="CL108" s="187" t="str">
        <f ca="1">+IF(OFFSET('Sanitation Data'!$D$29,0,10*ROW('Sanitation Data'!D102))="","",OFFSET('Sanitation Data'!$D$29,0,10*ROW('Sanitation Data'!D102)))</f>
        <v/>
      </c>
      <c r="CM108" s="187" t="str">
        <f ca="1">+IF(OFFSET('Sanitation Data'!$D$30,0,10*ROW('Sanitation Data'!D102))="","",OFFSET('Sanitation Data'!$D$30,0,10*ROW('Sanitation Data'!D102)))</f>
        <v/>
      </c>
      <c r="CN108" s="187" t="str">
        <f ca="1">+IF(OFFSET('Sanitation Data'!$D$31,0,10*ROW('Sanitation Data'!D102))="","",OFFSET('Sanitation Data'!$D$31,0,10*ROW('Sanitation Data'!D102)))</f>
        <v/>
      </c>
      <c r="CO108" s="187" t="str">
        <f ca="1">+IF(OFFSET('Sanitation Data'!$D$32,0,10*ROW('Sanitation Data'!D102))="","",OFFSET('Sanitation Data'!$D$32,0,10*ROW('Sanitation Data'!D102)))</f>
        <v/>
      </c>
      <c r="CP108" s="187" t="str">
        <f ca="1">+IF(OFFSET('Sanitation Data'!$E$28,0,10*ROW('Sanitation Data'!E102))="","",OFFSET('Sanitation Data'!$E$28,0,10*ROW('Sanitation Data'!E102)))</f>
        <v/>
      </c>
      <c r="CQ108" s="187" t="str">
        <f ca="1">+IF(OFFSET('Sanitation Data'!$E$29,0,10*ROW('Sanitation Data'!E102))="","",OFFSET('Sanitation Data'!$E$29,0,10*ROW('Sanitation Data'!E102)))</f>
        <v/>
      </c>
      <c r="CR108" s="187" t="str">
        <f ca="1">+IF(OFFSET('Sanitation Data'!$E$30,0,10*ROW('Sanitation Data'!E102))="","",OFFSET('Sanitation Data'!$E$30,0,10*ROW('Sanitation Data'!E102)))</f>
        <v/>
      </c>
      <c r="CS108" s="187" t="str">
        <f ca="1">+IF(OFFSET('Sanitation Data'!$E$31,0,10*ROW('Sanitation Data'!E102))="","",OFFSET('Sanitation Data'!$E$31,0,10*ROW('Sanitation Data'!E102)))</f>
        <v/>
      </c>
      <c r="CT108" s="187" t="str">
        <f ca="1">+IF(OFFSET('Sanitation Data'!$E$32,0,10*ROW('Sanitation Data'!E102))="","",OFFSET('Sanitation Data'!$E$32,0,10*ROW('Sanitation Data'!E102)))</f>
        <v/>
      </c>
      <c r="CU108" s="187" t="str">
        <f ca="1">+IF(OFFSET('Sanitation Data'!$F$28,0,10*ROW('Sanitation Data'!F102))="","",OFFSET('Sanitation Data'!$F$28,0,10*ROW('Sanitation Data'!F102)))</f>
        <v/>
      </c>
      <c r="CV108" s="187" t="str">
        <f ca="1">+IF(OFFSET('Sanitation Data'!$F$29,0,10*ROW('Sanitation Data'!F102))="","",OFFSET('Sanitation Data'!$F$29,0,10*ROW('Sanitation Data'!F102)))</f>
        <v/>
      </c>
      <c r="CW108" s="187" t="str">
        <f ca="1">+IF(OFFSET('Sanitation Data'!$F$30,0,10*ROW('Sanitation Data'!F102))="","",OFFSET('Sanitation Data'!$F$30,0,10*ROW('Sanitation Data'!F102)))</f>
        <v/>
      </c>
      <c r="CX108" s="187" t="str">
        <f ca="1">+IF(OFFSET('Sanitation Data'!$F$31,0,10*ROW('Sanitation Data'!F102))="","",OFFSET('Sanitation Data'!$F$31,0,10*ROW('Sanitation Data'!F102)))</f>
        <v/>
      </c>
      <c r="CY108" s="187" t="str">
        <f ca="1">+IF(OFFSET('Sanitation Data'!$F$32,0,10*ROW('Sanitation Data'!F102))="","",OFFSET('Sanitation Data'!$F$32,0,10*ROW('Sanitation Data'!F102)))</f>
        <v/>
      </c>
      <c r="CZ108" s="187" t="str">
        <f ca="1">+IF(OFFSET('Sanitation Data'!$G$28,0,10*ROW('Sanitation Data'!G102))="","",OFFSET('Sanitation Data'!$G$28,0,10*ROW('Sanitation Data'!G102)))</f>
        <v/>
      </c>
      <c r="DA108" s="187" t="str">
        <f ca="1">+IF(OFFSET('Sanitation Data'!$G$29,0,10*ROW('Sanitation Data'!G102))="","",OFFSET('Sanitation Data'!$G$29,0,10*ROW('Sanitation Data'!G102)))</f>
        <v/>
      </c>
      <c r="DB108" s="187" t="str">
        <f ca="1">+IF(OFFSET('Sanitation Data'!$G$30,0,10*ROW('Sanitation Data'!G102))="","",OFFSET('Sanitation Data'!$G$30,0,10*ROW('Sanitation Data'!G102)))</f>
        <v/>
      </c>
      <c r="DC108" s="187" t="str">
        <f ca="1">+IF(OFFSET('Sanitation Data'!$G$31,0,10*ROW('Sanitation Data'!G102))="","",OFFSET('Sanitation Data'!$G$31,0,10*ROW('Sanitation Data'!G102)))</f>
        <v/>
      </c>
      <c r="DD108" s="187" t="str">
        <f ca="1">+IF(OFFSET('Sanitation Data'!$G$32,0,10*ROW('Sanitation Data'!G102))="","",OFFSET('Sanitation Data'!$G$32,0,10*ROW('Sanitation Data'!G102)))</f>
        <v/>
      </c>
      <c r="DE108" s="187" t="str">
        <f ca="1">+IF(OFFSET('Sanitation Data'!$H$28,0,10*ROW('Sanitation Data'!H102))="","",OFFSET('Sanitation Data'!$H$28,0,10*ROW('Sanitation Data'!H102)))</f>
        <v/>
      </c>
      <c r="DF108" s="187" t="str">
        <f ca="1">+IF(OFFSET('Sanitation Data'!$H$29,0,10*ROW('Sanitation Data'!H102))="","",OFFSET('Sanitation Data'!$H$29,0,10*ROW('Sanitation Data'!H102)))</f>
        <v/>
      </c>
      <c r="DG108" s="187" t="str">
        <f ca="1">+IF(OFFSET('Sanitation Data'!$H$30,0,10*ROW('Sanitation Data'!H102))="","",OFFSET('Sanitation Data'!$H$30,0,10*ROW('Sanitation Data'!H102)))</f>
        <v/>
      </c>
      <c r="DH108" s="187" t="str">
        <f ca="1">+IF(OFFSET('Sanitation Data'!$H$31,0,10*ROW('Sanitation Data'!H102))="","",OFFSET('Sanitation Data'!$H$31,0,10*ROW('Sanitation Data'!H102)))</f>
        <v/>
      </c>
      <c r="DI108" s="187" t="str">
        <f ca="1">+IF(OFFSET('Sanitation Data'!$H$32,0,10*ROW('Sanitation Data'!H102))="","",OFFSET('Sanitation Data'!$H$32,0,10*ROW('Sanitation Data'!H102)))</f>
        <v/>
      </c>
      <c r="DJ108" s="187" t="str">
        <f ca="1">+IF(OFFSET('Sanitation Data'!$I$28,0,10*ROW('Sanitation Data'!I102))="","",OFFSET('Sanitation Data'!$I$28,0,10*ROW('Sanitation Data'!I102)))</f>
        <v/>
      </c>
      <c r="DK108" s="187" t="str">
        <f ca="1">+IF(OFFSET('Sanitation Data'!$I$29,0,10*ROW('Sanitation Data'!I102))="","",OFFSET('Sanitation Data'!$I$29,0,10*ROW('Sanitation Data'!I102)))</f>
        <v/>
      </c>
      <c r="DL108" s="187" t="str">
        <f ca="1">+IF(OFFSET('Sanitation Data'!$I$30,0,10*ROW('Sanitation Data'!I102))="","",OFFSET('Sanitation Data'!$I$30,0,10*ROW('Sanitation Data'!I102)))</f>
        <v/>
      </c>
      <c r="DM108" s="187" t="str">
        <f ca="1">+IF(OFFSET('Sanitation Data'!$I$31,0,10*ROW('Sanitation Data'!I102))="","",OFFSET('Sanitation Data'!$I$31,0,10*ROW('Sanitation Data'!I102)))</f>
        <v/>
      </c>
      <c r="DN108" s="187" t="str">
        <f ca="1">+IF(OFFSET('Sanitation Data'!$I$32,0,10*ROW('Sanitation Data'!I102))="","",OFFSET('Sanitation Data'!$I$32,0,10*ROW('Sanitation Data'!I102)))</f>
        <v/>
      </c>
      <c r="DO108" s="187" t="str">
        <f ca="1">+IF(OFFSET('Hygiene Data'!$D$11,0,10*ROW('Hygiene Data'!D102))="","",OFFSET('Hygiene Data'!$D$11,0,10*ROW('Hygiene Data'!D102)))</f>
        <v/>
      </c>
      <c r="DP108" s="187" t="str">
        <f ca="1">+IF(OFFSET('Hygiene Data'!$D$12,0,10*ROW('Hygiene Data'!D102))="","",OFFSET('Hygiene Data'!$D$12,0,10*ROW('Hygiene Data'!D102)))</f>
        <v/>
      </c>
      <c r="DQ108" s="187" t="str">
        <f ca="1">+IF(OFFSET('Hygiene Data'!$D$13,0,10*ROW('Hygiene Data'!D102))="","",OFFSET('Hygiene Data'!$D$13,0,10*ROW('Hygiene Data'!D102)))</f>
        <v/>
      </c>
      <c r="DR108" s="187" t="str">
        <f ca="1">+IF(OFFSET('Hygiene Data'!$E$11,0,10*ROW('Hygiene Data'!E102))="","",OFFSET('Hygiene Data'!$E$11,0,10*ROW('Hygiene Data'!E102)))</f>
        <v/>
      </c>
      <c r="DS108" s="187" t="str">
        <f ca="1">+IF(OFFSET('Hygiene Data'!$E$12,0,10*ROW('Hygiene Data'!E102))="","",OFFSET('Hygiene Data'!$E$12,0,10*ROW('Hygiene Data'!E102)))</f>
        <v/>
      </c>
      <c r="DT108" s="187" t="str">
        <f ca="1">+IF(OFFSET('Hygiene Data'!$E$13,0,10*ROW('Hygiene Data'!E102))="","",OFFSET('Hygiene Data'!$E$13,0,10*ROW('Hygiene Data'!E102)))</f>
        <v/>
      </c>
      <c r="DU108" s="187" t="str">
        <f ca="1">+IF(OFFSET('Hygiene Data'!$F$11,0,10*ROW('Hygiene Data'!F102))="","",OFFSET('Hygiene Data'!$F$11,0,10*ROW('Hygiene Data'!F102)))</f>
        <v/>
      </c>
      <c r="DV108" s="187" t="str">
        <f ca="1">+IF(OFFSET('Hygiene Data'!$F$12,0,10*ROW('Hygiene Data'!F102))="","",OFFSET('Hygiene Data'!$F$12,0,10*ROW('Hygiene Data'!F102)))</f>
        <v/>
      </c>
      <c r="DW108" s="187" t="str">
        <f ca="1">+IF(OFFSET('Hygiene Data'!$F$13,0,10*ROW('Hygiene Data'!F102))="","",OFFSET('Hygiene Data'!$F$13,0,10*ROW('Hygiene Data'!F102)))</f>
        <v/>
      </c>
      <c r="DX108" s="187" t="str">
        <f ca="1">+IF(OFFSET('Hygiene Data'!$G$11,0,10*ROW('Hygiene Data'!G102))="","",OFFSET('Hygiene Data'!$G$11,0,10*ROW('Hygiene Data'!G102)))</f>
        <v/>
      </c>
      <c r="DY108" s="187" t="str">
        <f ca="1">+IF(OFFSET('Hygiene Data'!$G$12,0,10*ROW('Hygiene Data'!G102))="","",OFFSET('Hygiene Data'!$G$12,0,10*ROW('Hygiene Data'!G102)))</f>
        <v/>
      </c>
      <c r="DZ108" s="187" t="str">
        <f ca="1">+IF(OFFSET('Hygiene Data'!$G$13,0,10*ROW('Hygiene Data'!G102))="","",OFFSET('Hygiene Data'!$G$13,0,10*ROW('Hygiene Data'!G102)))</f>
        <v/>
      </c>
      <c r="EA108" s="187" t="str">
        <f ca="1">+IF(OFFSET('Hygiene Data'!$H$11,0,10*ROW('Hygiene Data'!H102))="","",OFFSET('Hygiene Data'!$H$11,0,10*ROW('Hygiene Data'!H102)))</f>
        <v/>
      </c>
      <c r="EB108" s="187" t="str">
        <f ca="1">+IF(OFFSET('Hygiene Data'!$H$12,0,10*ROW('Hygiene Data'!H102))="","",OFFSET('Hygiene Data'!$H$12,0,10*ROW('Hygiene Data'!H102)))</f>
        <v/>
      </c>
      <c r="EC108" s="187" t="str">
        <f ca="1">+IF(OFFSET('Hygiene Data'!$H$13,0,10*ROW('Hygiene Data'!H102))="","",OFFSET('Hygiene Data'!$H$13,0,10*ROW('Hygiene Data'!H102)))</f>
        <v/>
      </c>
      <c r="ED108" s="187" t="str">
        <f ca="1">+IF(OFFSET('Hygiene Data'!$I$11,0,10*ROW('Hygiene Data'!I102))="","",OFFSET('Hygiene Data'!$I$11,0,10*ROW('Hygiene Data'!I102)))</f>
        <v/>
      </c>
      <c r="EE108" s="187" t="str">
        <f ca="1">+IF(OFFSET('Hygiene Data'!$I$12,0,10*ROW('Hygiene Data'!I102))="","",OFFSET('Hygiene Data'!$I$12,0,10*ROW('Hygiene Data'!I102)))</f>
        <v/>
      </c>
      <c r="EF108" s="187" t="str">
        <f ca="1">+IF(OFFSET('Hygiene Data'!$I$13,0,10*ROW('Hygiene Data'!I102))="","",OFFSET('Hygiene Data'!$I$13,0,10*ROW('Hygiene Data'!I102)))</f>
        <v/>
      </c>
    </row>
    <row r="109" spans="1:136" x14ac:dyDescent="0.2">
      <c r="A109" s="270" t="str">
        <f ca="1">+IF(OFFSET('Water Data'!$B$2,0,10*ROW('Water Data'!E103))="","",OFFSET('Water Data'!$B$2,0,10*ROW('Water Data'!E103)))</f>
        <v/>
      </c>
      <c r="B109" s="270" t="str">
        <f ca="1">IF(OFFSET('Water Data'!$C$2,0,10*ROW('Water Data'!F103))="","",IF(OFFSET('Water Data'!$C$2,0,10*ROW('Water Data'!F103))="Census",Key!$I$111,IF(OFFSET('Water Data'!$C$2,0,10*ROW('Water Data'!F103))="Survey with microdata",Key!$I$113,IF(OFFSET('Water Data'!$C$2,0,10*ROW('Water Data'!F103))="Survey",Key!$I$110,IF(OFFSET('Water Data'!$C$2,0,10*ROW('Water Data'!F103))="Admin",Key!$I$114,IF(OFFSET('Water Data'!$C$2,0,10*ROW('Water Data'!F103))="Other",Key!$I$112,IF(OFFSET('Water Data'!$C$2,0,10*ROW('Water Data'!F103))="EMIS",Key!$I$109)))))))</f>
        <v/>
      </c>
      <c r="C109" s="297" t="str">
        <f t="shared" ca="1" si="1"/>
        <v/>
      </c>
      <c r="D109" s="298" t="e">
        <f ca="1">+IF(AND(ISTEXT(OFFSET('Water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298" t="e">
        <f ca="1">+IF(AND(ISTEXT(OFFSET('Water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298" t="e">
        <f ca="1">+IF(AND(ISTEXT(OFFSET('Water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298" t="e">
        <f ca="1">+IF(AND(ISTEXT(OFFSET('Water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298" t="e">
        <f ca="1">+IF(AND(ISTEXT(OFFSET('Water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298" t="e">
        <f ca="1">+IF(AND(ISTEXT(OFFSET('Water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298" t="e">
        <f ca="1">+IF(AND(ISTEXT(OFFSET('Water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298" t="e">
        <f ca="1">+IF(AND(ISTEXT(OFFSET('Water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298" t="e">
        <f ca="1">+IF(AND(ISTEXT(OFFSET('Water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298" t="e">
        <f ca="1">+IF(AND(ISTEXT(OFFSET('Water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298" t="e">
        <f ca="1">+IF(AND(ISTEXT(OFFSET('Water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298" t="e">
        <f ca="1">+IF(AND(ISTEXT(OFFSET('Water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298" t="e">
        <f ca="1">+IF(AND(ISTEXT(OFFSET('Water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298" t="e">
        <f ca="1">+IF(AND(ISTEXT(OFFSET('Water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298" t="e">
        <f ca="1">+IF(AND(ISTEXT(OFFSET('Water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298" t="e">
        <f ca="1">+IF(AND(ISTEXT(OFFSET('Water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298" t="e">
        <f ca="1">+IF(AND(ISTEXT(OFFSET('Water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298" t="e">
        <f ca="1">+IF(AND(ISTEXT(OFFSET('Water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299" t="e">
        <f ca="1">+IF(AND(ISTEXT(OFFSET('Sanitation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299" t="e">
        <f ca="1">+IF(AND(ISTEXT(OFFSET('Sanitation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299" t="e">
        <f ca="1">+IF(AND(ISTEXT(OFFSET('Sanitation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299" t="e">
        <f ca="1">+IF(AND(ISTEXT(OFFSET('Sanitation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299" t="e">
        <f ca="1">+IF(AND(ISTEXT(OFFSET('Sanitation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299" t="e">
        <f ca="1">+IF(AND(ISTEXT(OFFSET('Sanitation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299" t="e">
        <f ca="1">+IF(AND(ISTEXT(OFFSET('Sanitation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299" t="e">
        <f ca="1">+IF(AND(ISTEXT(OFFSET('Sanitation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299" t="e">
        <f ca="1">+IF(AND(ISTEXT(OFFSET('Sanitation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299" t="e">
        <f ca="1">+IF(AND(ISTEXT(OFFSET('Sanitation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299" t="e">
        <f ca="1">+IF(AND(ISTEXT(OFFSET('Sanitation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299" t="e">
        <f ca="1">+IF(AND(ISTEXT(OFFSET('Sanitation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299" t="e">
        <f ca="1">+IF(AND(ISTEXT(OFFSET('Sanitation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299" t="e">
        <f ca="1">+IF(AND(ISTEXT(OFFSET('Sanitation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299" t="e">
        <f ca="1">+IF(AND(ISTEXT(OFFSET('Sanitation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299" t="e">
        <f ca="1">+IF(AND(ISTEXT(OFFSET('Sanitation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299" t="e">
        <f ca="1">+IF(AND(ISTEXT(OFFSET('Sanitation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299" t="e">
        <f ca="1">+IF(AND(ISTEXT(OFFSET('Sanitation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299" t="e">
        <f ca="1">+IF(AND(ISTEXT(OFFSET('Sanitation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299" t="e">
        <f ca="1">+IF(AND(ISTEXT(OFFSET('Sanitation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299" t="e">
        <f ca="1">+IF(AND(ISTEXT(OFFSET('Sanitation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299" t="e">
        <f ca="1">+IF(AND(ISTEXT(OFFSET('Sanitation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299" t="e">
        <f ca="1">+IF(AND(ISTEXT(OFFSET('Sanitation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299" t="e">
        <f ca="1">+IF(AND(ISTEXT(OFFSET('Sanitation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299" t="e">
        <f ca="1">+IF(AND(ISTEXT(OFFSET('Sanitation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299" t="e">
        <f ca="1">+IF(AND(ISTEXT(OFFSET('Sanitation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299" t="e">
        <f ca="1">+IF(AND(ISTEXT(OFFSET('Sanitation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299" t="e">
        <f ca="1">+IF(AND(ISTEXT(OFFSET('Sanitation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299" t="e">
        <f ca="1">+IF(AND(ISTEXT(OFFSET('Sanitation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299" t="e">
        <f ca="1">+IF(AND(ISTEXT(OFFSET('Sanitation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300" t="e">
        <f ca="1">+IF(AND(ISTEXT(OFFSET('Hygiene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368" t="e">
        <f ca="1">+IF(AND(ISTEXT(OFFSET('Hygiene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300" t="e">
        <f ca="1">+IF(AND(ISTEXT(OFFSET('Hygiene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300" t="e">
        <f ca="1">+IF(AND(ISTEXT(OFFSET('Hygiene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300" t="e">
        <f ca="1">+IF(AND(ISTEXT(OFFSET('Hygiene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300" t="e">
        <f ca="1">+IF(AND(ISTEXT(OFFSET('Hygiene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300" t="e">
        <f ca="1">+IF(AND(ISTEXT(OFFSET('Hygiene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300" t="e">
        <f ca="1">+IF(AND(ISTEXT(OFFSET('Hygiene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300" t="e">
        <f ca="1">+IF(AND(ISTEXT(OFFSET('Hygiene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300" t="e">
        <f ca="1">+IF(AND(ISTEXT(OFFSET('Hygiene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300" t="e">
        <f ca="1">+IF(AND(ISTEXT(OFFSET('Hygiene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300" t="e">
        <f ca="1">+IF(AND(ISTEXT(OFFSET('Hygiene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300" t="e">
        <f ca="1">+IF(AND(ISTEXT(OFFSET('Hygiene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300" t="e">
        <f ca="1">+IF(AND(ISTEXT(OFFSET('Hygiene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300" t="e">
        <f ca="1">+IF(AND(ISTEXT(OFFSET('Hygiene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300" t="e">
        <f ca="1">+IF(AND(ISTEXT(OFFSET('Hygiene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300" t="e">
        <f ca="1">+IF(AND(ISTEXT(OFFSET('Hygiene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300" t="e">
        <f ca="1">+IF(AND(ISTEXT(OFFSET('Hygiene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S109" s="187" t="str">
        <f ca="1">+IF(OFFSET('Water Data'!$D$27,0,10*ROW('Water Data'!D103))="","",OFFSET('Water Data'!$D$27,0,10*ROW('Water Data'!D103)))</f>
        <v/>
      </c>
      <c r="BT109" s="187" t="str">
        <f ca="1">+IF(OFFSET('Water Data'!$D$28,0,10*ROW('Water Data'!D103))="","",OFFSET('Water Data'!$D$28,0,10*ROW('Water Data'!D103)))</f>
        <v/>
      </c>
      <c r="BU109" s="187" t="str">
        <f ca="1">+IF(OFFSET('Water Data'!$D$29,0,10*ROW('Water Data'!D103))="","",OFFSET('Water Data'!$D$29,0,10*ROW('Water Data'!D103)))</f>
        <v/>
      </c>
      <c r="BV109" s="187" t="str">
        <f ca="1">+IF(OFFSET('Water Data'!$E$27,0,10*ROW('Water Data'!E103))="","",OFFSET('Water Data'!$E$27,0,10*ROW('Water Data'!E103)))</f>
        <v/>
      </c>
      <c r="BW109" s="187" t="str">
        <f ca="1">+IF(OFFSET('Water Data'!$E$28,0,10*ROW('Water Data'!E103))="","",OFFSET('Water Data'!$E$28,0,10*ROW('Water Data'!E103)))</f>
        <v/>
      </c>
      <c r="BX109" s="187" t="str">
        <f ca="1">+IF(OFFSET('Water Data'!$E$29,0,10*ROW('Water Data'!E103))="","",OFFSET('Water Data'!$E$29,0,10*ROW('Water Data'!E103)))</f>
        <v/>
      </c>
      <c r="BY109" s="187" t="str">
        <f ca="1">+IF(OFFSET('Water Data'!$F$27,0,10*ROW('Water Data'!F103))="","",OFFSET('Water Data'!$F$27,0,10*ROW('Water Data'!F103)))</f>
        <v/>
      </c>
      <c r="BZ109" s="187" t="str">
        <f ca="1">+IF(OFFSET('Water Data'!$F$28,0,10*ROW('Water Data'!F103))="","",OFFSET('Water Data'!$F$28,0,10*ROW('Water Data'!F103)))</f>
        <v/>
      </c>
      <c r="CA109" s="187" t="str">
        <f ca="1">+IF(OFFSET('Water Data'!$F$29,0,10*ROW('Water Data'!F103))="","",OFFSET('Water Data'!$F$29,0,10*ROW('Water Data'!F103)))</f>
        <v/>
      </c>
      <c r="CB109" s="187" t="str">
        <f ca="1">+IF(OFFSET('Water Data'!$G$27,0,10*ROW('Water Data'!G103))="","",OFFSET('Water Data'!$G$27,0,10*ROW('Water Data'!G103)))</f>
        <v/>
      </c>
      <c r="CC109" s="187" t="str">
        <f ca="1">+IF(OFFSET('Water Data'!$G$28,0,10*ROW('Water Data'!G103))="","",OFFSET('Water Data'!$G$28,0,10*ROW('Water Data'!G103)))</f>
        <v/>
      </c>
      <c r="CD109" s="187" t="str">
        <f ca="1">+IF(OFFSET('Water Data'!$G$29,0,10*ROW('Water Data'!G103))="","",OFFSET('Water Data'!$G$29,0,10*ROW('Water Data'!G103)))</f>
        <v/>
      </c>
      <c r="CE109" s="187" t="str">
        <f ca="1">+IF(OFFSET('Water Data'!$H$27,0,10*ROW('Water Data'!H103))="","",OFFSET('Water Data'!$H$27,0,10*ROW('Water Data'!H103)))</f>
        <v/>
      </c>
      <c r="CF109" s="187" t="str">
        <f ca="1">+IF(OFFSET('Water Data'!$H$28,0,10*ROW('Water Data'!H103))="","",OFFSET('Water Data'!$H$28,0,10*ROW('Water Data'!H103)))</f>
        <v/>
      </c>
      <c r="CG109" s="187" t="str">
        <f ca="1">+IF(OFFSET('Water Data'!$H$29,0,10*ROW('Water Data'!H103))="","",OFFSET('Water Data'!$H$29,0,10*ROW('Water Data'!H103)))</f>
        <v/>
      </c>
      <c r="CH109" s="187" t="str">
        <f ca="1">+IF(OFFSET('Water Data'!$I$27,0,10*ROW('Water Data'!I103))="","",OFFSET('Water Data'!$I$27,0,10*ROW('Water Data'!I103)))</f>
        <v/>
      </c>
      <c r="CI109" s="187" t="str">
        <f ca="1">+IF(OFFSET('Water Data'!$I$28,0,10*ROW('Water Data'!I103))="","",OFFSET('Water Data'!$I$28,0,10*ROW('Water Data'!I103)))</f>
        <v/>
      </c>
      <c r="CJ109" s="187" t="str">
        <f ca="1">+IF(OFFSET('Water Data'!$I$29,0,10*ROW('Water Data'!I103))="","",OFFSET('Water Data'!$I$29,0,10*ROW('Water Data'!I103)))</f>
        <v/>
      </c>
      <c r="CK109" s="187" t="str">
        <f ca="1">+IF(OFFSET('Sanitation Data'!$D$28,0,10*ROW('Sanitation Data'!D103))="","",OFFSET('Sanitation Data'!$D$28,0,10*ROW('Sanitation Data'!D103)))</f>
        <v/>
      </c>
      <c r="CL109" s="187" t="str">
        <f ca="1">+IF(OFFSET('Sanitation Data'!$D$29,0,10*ROW('Sanitation Data'!D103))="","",OFFSET('Sanitation Data'!$D$29,0,10*ROW('Sanitation Data'!D103)))</f>
        <v/>
      </c>
      <c r="CM109" s="187" t="str">
        <f ca="1">+IF(OFFSET('Sanitation Data'!$D$30,0,10*ROW('Sanitation Data'!D103))="","",OFFSET('Sanitation Data'!$D$30,0,10*ROW('Sanitation Data'!D103)))</f>
        <v/>
      </c>
      <c r="CN109" s="187" t="str">
        <f ca="1">+IF(OFFSET('Sanitation Data'!$D$31,0,10*ROW('Sanitation Data'!D103))="","",OFFSET('Sanitation Data'!$D$31,0,10*ROW('Sanitation Data'!D103)))</f>
        <v/>
      </c>
      <c r="CO109" s="187" t="str">
        <f ca="1">+IF(OFFSET('Sanitation Data'!$D$32,0,10*ROW('Sanitation Data'!D103))="","",OFFSET('Sanitation Data'!$D$32,0,10*ROW('Sanitation Data'!D103)))</f>
        <v/>
      </c>
      <c r="CP109" s="187" t="str">
        <f ca="1">+IF(OFFSET('Sanitation Data'!$E$28,0,10*ROW('Sanitation Data'!E103))="","",OFFSET('Sanitation Data'!$E$28,0,10*ROW('Sanitation Data'!E103)))</f>
        <v/>
      </c>
      <c r="CQ109" s="187" t="str">
        <f ca="1">+IF(OFFSET('Sanitation Data'!$E$29,0,10*ROW('Sanitation Data'!E103))="","",OFFSET('Sanitation Data'!$E$29,0,10*ROW('Sanitation Data'!E103)))</f>
        <v/>
      </c>
      <c r="CR109" s="187" t="str">
        <f ca="1">+IF(OFFSET('Sanitation Data'!$E$30,0,10*ROW('Sanitation Data'!E103))="","",OFFSET('Sanitation Data'!$E$30,0,10*ROW('Sanitation Data'!E103)))</f>
        <v/>
      </c>
      <c r="CS109" s="187" t="str">
        <f ca="1">+IF(OFFSET('Sanitation Data'!$E$31,0,10*ROW('Sanitation Data'!E103))="","",OFFSET('Sanitation Data'!$E$31,0,10*ROW('Sanitation Data'!E103)))</f>
        <v/>
      </c>
      <c r="CT109" s="187" t="str">
        <f ca="1">+IF(OFFSET('Sanitation Data'!$E$32,0,10*ROW('Sanitation Data'!E103))="","",OFFSET('Sanitation Data'!$E$32,0,10*ROW('Sanitation Data'!E103)))</f>
        <v/>
      </c>
      <c r="CU109" s="187" t="str">
        <f ca="1">+IF(OFFSET('Sanitation Data'!$F$28,0,10*ROW('Sanitation Data'!F103))="","",OFFSET('Sanitation Data'!$F$28,0,10*ROW('Sanitation Data'!F103)))</f>
        <v/>
      </c>
      <c r="CV109" s="187" t="str">
        <f ca="1">+IF(OFFSET('Sanitation Data'!$F$29,0,10*ROW('Sanitation Data'!F103))="","",OFFSET('Sanitation Data'!$F$29,0,10*ROW('Sanitation Data'!F103)))</f>
        <v/>
      </c>
      <c r="CW109" s="187" t="str">
        <f ca="1">+IF(OFFSET('Sanitation Data'!$F$30,0,10*ROW('Sanitation Data'!F103))="","",OFFSET('Sanitation Data'!$F$30,0,10*ROW('Sanitation Data'!F103)))</f>
        <v/>
      </c>
      <c r="CX109" s="187" t="str">
        <f ca="1">+IF(OFFSET('Sanitation Data'!$F$31,0,10*ROW('Sanitation Data'!F103))="","",OFFSET('Sanitation Data'!$F$31,0,10*ROW('Sanitation Data'!F103)))</f>
        <v/>
      </c>
      <c r="CY109" s="187" t="str">
        <f ca="1">+IF(OFFSET('Sanitation Data'!$F$32,0,10*ROW('Sanitation Data'!F103))="","",OFFSET('Sanitation Data'!$F$32,0,10*ROW('Sanitation Data'!F103)))</f>
        <v/>
      </c>
      <c r="CZ109" s="187" t="str">
        <f ca="1">+IF(OFFSET('Sanitation Data'!$G$28,0,10*ROW('Sanitation Data'!G103))="","",OFFSET('Sanitation Data'!$G$28,0,10*ROW('Sanitation Data'!G103)))</f>
        <v/>
      </c>
      <c r="DA109" s="187" t="str">
        <f ca="1">+IF(OFFSET('Sanitation Data'!$G$29,0,10*ROW('Sanitation Data'!G103))="","",OFFSET('Sanitation Data'!$G$29,0,10*ROW('Sanitation Data'!G103)))</f>
        <v/>
      </c>
      <c r="DB109" s="187" t="str">
        <f ca="1">+IF(OFFSET('Sanitation Data'!$G$30,0,10*ROW('Sanitation Data'!G103))="","",OFFSET('Sanitation Data'!$G$30,0,10*ROW('Sanitation Data'!G103)))</f>
        <v/>
      </c>
      <c r="DC109" s="187" t="str">
        <f ca="1">+IF(OFFSET('Sanitation Data'!$G$31,0,10*ROW('Sanitation Data'!G103))="","",OFFSET('Sanitation Data'!$G$31,0,10*ROW('Sanitation Data'!G103)))</f>
        <v/>
      </c>
      <c r="DD109" s="187" t="str">
        <f ca="1">+IF(OFFSET('Sanitation Data'!$G$32,0,10*ROW('Sanitation Data'!G103))="","",OFFSET('Sanitation Data'!$G$32,0,10*ROW('Sanitation Data'!G103)))</f>
        <v/>
      </c>
      <c r="DE109" s="187" t="str">
        <f ca="1">+IF(OFFSET('Sanitation Data'!$H$28,0,10*ROW('Sanitation Data'!H103))="","",OFFSET('Sanitation Data'!$H$28,0,10*ROW('Sanitation Data'!H103)))</f>
        <v/>
      </c>
      <c r="DF109" s="187" t="str">
        <f ca="1">+IF(OFFSET('Sanitation Data'!$H$29,0,10*ROW('Sanitation Data'!H103))="","",OFFSET('Sanitation Data'!$H$29,0,10*ROW('Sanitation Data'!H103)))</f>
        <v/>
      </c>
      <c r="DG109" s="187" t="str">
        <f ca="1">+IF(OFFSET('Sanitation Data'!$H$30,0,10*ROW('Sanitation Data'!H103))="","",OFFSET('Sanitation Data'!$H$30,0,10*ROW('Sanitation Data'!H103)))</f>
        <v/>
      </c>
      <c r="DH109" s="187" t="str">
        <f ca="1">+IF(OFFSET('Sanitation Data'!$H$31,0,10*ROW('Sanitation Data'!H103))="","",OFFSET('Sanitation Data'!$H$31,0,10*ROW('Sanitation Data'!H103)))</f>
        <v/>
      </c>
      <c r="DI109" s="187" t="str">
        <f ca="1">+IF(OFFSET('Sanitation Data'!$H$32,0,10*ROW('Sanitation Data'!H103))="","",OFFSET('Sanitation Data'!$H$32,0,10*ROW('Sanitation Data'!H103)))</f>
        <v/>
      </c>
      <c r="DJ109" s="187" t="str">
        <f ca="1">+IF(OFFSET('Sanitation Data'!$I$28,0,10*ROW('Sanitation Data'!I103))="","",OFFSET('Sanitation Data'!$I$28,0,10*ROW('Sanitation Data'!I103)))</f>
        <v/>
      </c>
      <c r="DK109" s="187" t="str">
        <f ca="1">+IF(OFFSET('Sanitation Data'!$I$29,0,10*ROW('Sanitation Data'!I103))="","",OFFSET('Sanitation Data'!$I$29,0,10*ROW('Sanitation Data'!I103)))</f>
        <v/>
      </c>
      <c r="DL109" s="187" t="str">
        <f ca="1">+IF(OFFSET('Sanitation Data'!$I$30,0,10*ROW('Sanitation Data'!I103))="","",OFFSET('Sanitation Data'!$I$30,0,10*ROW('Sanitation Data'!I103)))</f>
        <v/>
      </c>
      <c r="DM109" s="187" t="str">
        <f ca="1">+IF(OFFSET('Sanitation Data'!$I$31,0,10*ROW('Sanitation Data'!I103))="","",OFFSET('Sanitation Data'!$I$31,0,10*ROW('Sanitation Data'!I103)))</f>
        <v/>
      </c>
      <c r="DN109" s="187" t="str">
        <f ca="1">+IF(OFFSET('Sanitation Data'!$I$32,0,10*ROW('Sanitation Data'!I103))="","",OFFSET('Sanitation Data'!$I$32,0,10*ROW('Sanitation Data'!I103)))</f>
        <v/>
      </c>
      <c r="DO109" s="187" t="str">
        <f ca="1">+IF(OFFSET('Hygiene Data'!$D$11,0,10*ROW('Hygiene Data'!D103))="","",OFFSET('Hygiene Data'!$D$11,0,10*ROW('Hygiene Data'!D103)))</f>
        <v/>
      </c>
      <c r="DP109" s="187" t="str">
        <f ca="1">+IF(OFFSET('Hygiene Data'!$D$12,0,10*ROW('Hygiene Data'!D103))="","",OFFSET('Hygiene Data'!$D$12,0,10*ROW('Hygiene Data'!D103)))</f>
        <v/>
      </c>
      <c r="DQ109" s="187" t="str">
        <f ca="1">+IF(OFFSET('Hygiene Data'!$D$13,0,10*ROW('Hygiene Data'!D103))="","",OFFSET('Hygiene Data'!$D$13,0,10*ROW('Hygiene Data'!D103)))</f>
        <v/>
      </c>
      <c r="DR109" s="187" t="str">
        <f ca="1">+IF(OFFSET('Hygiene Data'!$E$11,0,10*ROW('Hygiene Data'!E103))="","",OFFSET('Hygiene Data'!$E$11,0,10*ROW('Hygiene Data'!E103)))</f>
        <v/>
      </c>
      <c r="DS109" s="187" t="str">
        <f ca="1">+IF(OFFSET('Hygiene Data'!$E$12,0,10*ROW('Hygiene Data'!E103))="","",OFFSET('Hygiene Data'!$E$12,0,10*ROW('Hygiene Data'!E103)))</f>
        <v/>
      </c>
      <c r="DT109" s="187" t="str">
        <f ca="1">+IF(OFFSET('Hygiene Data'!$E$13,0,10*ROW('Hygiene Data'!E103))="","",OFFSET('Hygiene Data'!$E$13,0,10*ROW('Hygiene Data'!E103)))</f>
        <v/>
      </c>
      <c r="DU109" s="187" t="str">
        <f ca="1">+IF(OFFSET('Hygiene Data'!$F$11,0,10*ROW('Hygiene Data'!F103))="","",OFFSET('Hygiene Data'!$F$11,0,10*ROW('Hygiene Data'!F103)))</f>
        <v/>
      </c>
      <c r="DV109" s="187" t="str">
        <f ca="1">+IF(OFFSET('Hygiene Data'!$F$12,0,10*ROW('Hygiene Data'!F103))="","",OFFSET('Hygiene Data'!$F$12,0,10*ROW('Hygiene Data'!F103)))</f>
        <v/>
      </c>
      <c r="DW109" s="187" t="str">
        <f ca="1">+IF(OFFSET('Hygiene Data'!$F$13,0,10*ROW('Hygiene Data'!F103))="","",OFFSET('Hygiene Data'!$F$13,0,10*ROW('Hygiene Data'!F103)))</f>
        <v/>
      </c>
      <c r="DX109" s="187" t="str">
        <f ca="1">+IF(OFFSET('Hygiene Data'!$G$11,0,10*ROW('Hygiene Data'!G103))="","",OFFSET('Hygiene Data'!$G$11,0,10*ROW('Hygiene Data'!G103)))</f>
        <v/>
      </c>
      <c r="DY109" s="187" t="str">
        <f ca="1">+IF(OFFSET('Hygiene Data'!$G$12,0,10*ROW('Hygiene Data'!G103))="","",OFFSET('Hygiene Data'!$G$12,0,10*ROW('Hygiene Data'!G103)))</f>
        <v/>
      </c>
      <c r="DZ109" s="187" t="str">
        <f ca="1">+IF(OFFSET('Hygiene Data'!$G$13,0,10*ROW('Hygiene Data'!G103))="","",OFFSET('Hygiene Data'!$G$13,0,10*ROW('Hygiene Data'!G103)))</f>
        <v/>
      </c>
      <c r="EA109" s="187" t="str">
        <f ca="1">+IF(OFFSET('Hygiene Data'!$H$11,0,10*ROW('Hygiene Data'!H103))="","",OFFSET('Hygiene Data'!$H$11,0,10*ROW('Hygiene Data'!H103)))</f>
        <v/>
      </c>
      <c r="EB109" s="187" t="str">
        <f ca="1">+IF(OFFSET('Hygiene Data'!$H$12,0,10*ROW('Hygiene Data'!H103))="","",OFFSET('Hygiene Data'!$H$12,0,10*ROW('Hygiene Data'!H103)))</f>
        <v/>
      </c>
      <c r="EC109" s="187" t="str">
        <f ca="1">+IF(OFFSET('Hygiene Data'!$H$13,0,10*ROW('Hygiene Data'!H103))="","",OFFSET('Hygiene Data'!$H$13,0,10*ROW('Hygiene Data'!H103)))</f>
        <v/>
      </c>
      <c r="ED109" s="187" t="str">
        <f ca="1">+IF(OFFSET('Hygiene Data'!$I$11,0,10*ROW('Hygiene Data'!I103))="","",OFFSET('Hygiene Data'!$I$11,0,10*ROW('Hygiene Data'!I103)))</f>
        <v/>
      </c>
      <c r="EE109" s="187" t="str">
        <f ca="1">+IF(OFFSET('Hygiene Data'!$I$12,0,10*ROW('Hygiene Data'!I103))="","",OFFSET('Hygiene Data'!$I$12,0,10*ROW('Hygiene Data'!I103)))</f>
        <v/>
      </c>
      <c r="EF109" s="187" t="str">
        <f ca="1">+IF(OFFSET('Hygiene Data'!$I$13,0,10*ROW('Hygiene Data'!I103))="","",OFFSET('Hygiene Data'!$I$13,0,10*ROW('Hygiene Data'!I103)))</f>
        <v/>
      </c>
    </row>
    <row r="110" spans="1:136" x14ac:dyDescent="0.2">
      <c r="A110" s="270" t="str">
        <f ca="1">+IF(OFFSET('Water Data'!$B$2,0,10*ROW('Water Data'!E104))="","",OFFSET('Water Data'!$B$2,0,10*ROW('Water Data'!E104)))</f>
        <v/>
      </c>
      <c r="B110" s="270" t="str">
        <f ca="1">IF(OFFSET('Water Data'!$C$2,0,10*ROW('Water Data'!F104))="","",IF(OFFSET('Water Data'!$C$2,0,10*ROW('Water Data'!F104))="Census",Key!$I$111,IF(OFFSET('Water Data'!$C$2,0,10*ROW('Water Data'!F104))="Survey with microdata",Key!$I$113,IF(OFFSET('Water Data'!$C$2,0,10*ROW('Water Data'!F104))="Survey",Key!$I$110,IF(OFFSET('Water Data'!$C$2,0,10*ROW('Water Data'!F104))="Admin",Key!$I$114,IF(OFFSET('Water Data'!$C$2,0,10*ROW('Water Data'!F104))="Other",Key!$I$112,IF(OFFSET('Water Data'!$C$2,0,10*ROW('Water Data'!F104))="EMIS",Key!$I$109)))))))</f>
        <v/>
      </c>
      <c r="C110" s="297" t="str">
        <f t="shared" ca="1" si="1"/>
        <v/>
      </c>
      <c r="D110" s="298" t="e">
        <f ca="1">+IF(AND(ISTEXT(OFFSET('Water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298" t="e">
        <f ca="1">+IF(AND(ISTEXT(OFFSET('Water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298" t="e">
        <f ca="1">+IF(AND(ISTEXT(OFFSET('Water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298" t="e">
        <f ca="1">+IF(AND(ISTEXT(OFFSET('Water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298" t="e">
        <f ca="1">+IF(AND(ISTEXT(OFFSET('Water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298" t="e">
        <f ca="1">+IF(AND(ISTEXT(OFFSET('Water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298" t="e">
        <f ca="1">+IF(AND(ISTEXT(OFFSET('Water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298" t="e">
        <f ca="1">+IF(AND(ISTEXT(OFFSET('Water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298" t="e">
        <f ca="1">+IF(AND(ISTEXT(OFFSET('Water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298" t="e">
        <f ca="1">+IF(AND(ISTEXT(OFFSET('Water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298" t="e">
        <f ca="1">+IF(AND(ISTEXT(OFFSET('Water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298" t="e">
        <f ca="1">+IF(AND(ISTEXT(OFFSET('Water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298" t="e">
        <f ca="1">+IF(AND(ISTEXT(OFFSET('Water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298" t="e">
        <f ca="1">+IF(AND(ISTEXT(OFFSET('Water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298" t="e">
        <f ca="1">+IF(AND(ISTEXT(OFFSET('Water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298" t="e">
        <f ca="1">+IF(AND(ISTEXT(OFFSET('Water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298" t="e">
        <f ca="1">+IF(AND(ISTEXT(OFFSET('Water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298" t="e">
        <f ca="1">+IF(AND(ISTEXT(OFFSET('Water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299" t="e">
        <f ca="1">+IF(AND(ISTEXT(OFFSET('Sanitation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299" t="e">
        <f ca="1">+IF(AND(ISTEXT(OFFSET('Sanitation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299" t="e">
        <f ca="1">+IF(AND(ISTEXT(OFFSET('Sanitation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299" t="e">
        <f ca="1">+IF(AND(ISTEXT(OFFSET('Sanitation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299" t="e">
        <f ca="1">+IF(AND(ISTEXT(OFFSET('Sanitation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299" t="e">
        <f ca="1">+IF(AND(ISTEXT(OFFSET('Sanitation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299" t="e">
        <f ca="1">+IF(AND(ISTEXT(OFFSET('Sanitation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299" t="e">
        <f ca="1">+IF(AND(ISTEXT(OFFSET('Sanitation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299" t="e">
        <f ca="1">+IF(AND(ISTEXT(OFFSET('Sanitation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299" t="e">
        <f ca="1">+IF(AND(ISTEXT(OFFSET('Sanitation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299" t="e">
        <f ca="1">+IF(AND(ISTEXT(OFFSET('Sanitation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299" t="e">
        <f ca="1">+IF(AND(ISTEXT(OFFSET('Sanitation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299" t="e">
        <f ca="1">+IF(AND(ISTEXT(OFFSET('Sanitation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299" t="e">
        <f ca="1">+IF(AND(ISTEXT(OFFSET('Sanitation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299" t="e">
        <f ca="1">+IF(AND(ISTEXT(OFFSET('Sanitation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299" t="e">
        <f ca="1">+IF(AND(ISTEXT(OFFSET('Sanitation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299" t="e">
        <f ca="1">+IF(AND(ISTEXT(OFFSET('Sanitation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299" t="e">
        <f ca="1">+IF(AND(ISTEXT(OFFSET('Sanitation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299" t="e">
        <f ca="1">+IF(AND(ISTEXT(OFFSET('Sanitation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299" t="e">
        <f ca="1">+IF(AND(ISTEXT(OFFSET('Sanitation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299" t="e">
        <f ca="1">+IF(AND(ISTEXT(OFFSET('Sanitation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299" t="e">
        <f ca="1">+IF(AND(ISTEXT(OFFSET('Sanitation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299" t="e">
        <f ca="1">+IF(AND(ISTEXT(OFFSET('Sanitation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299" t="e">
        <f ca="1">+IF(AND(ISTEXT(OFFSET('Sanitation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299" t="e">
        <f ca="1">+IF(AND(ISTEXT(OFFSET('Sanitation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299" t="e">
        <f ca="1">+IF(AND(ISTEXT(OFFSET('Sanitation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299" t="e">
        <f ca="1">+IF(AND(ISTEXT(OFFSET('Sanitation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299" t="e">
        <f ca="1">+IF(AND(ISTEXT(OFFSET('Sanitation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299" t="e">
        <f ca="1">+IF(AND(ISTEXT(OFFSET('Sanitation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299" t="e">
        <f ca="1">+IF(AND(ISTEXT(OFFSET('Sanitation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300" t="e">
        <f ca="1">+IF(AND(ISTEXT(OFFSET('Hygiene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368" t="e">
        <f ca="1">+IF(AND(ISTEXT(OFFSET('Hygiene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300" t="e">
        <f ca="1">+IF(AND(ISTEXT(OFFSET('Hygiene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300" t="e">
        <f ca="1">+IF(AND(ISTEXT(OFFSET('Hygiene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300" t="e">
        <f ca="1">+IF(AND(ISTEXT(OFFSET('Hygiene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300" t="e">
        <f ca="1">+IF(AND(ISTEXT(OFFSET('Hygiene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300" t="e">
        <f ca="1">+IF(AND(ISTEXT(OFFSET('Hygiene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300" t="e">
        <f ca="1">+IF(AND(ISTEXT(OFFSET('Hygiene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300" t="e">
        <f ca="1">+IF(AND(ISTEXT(OFFSET('Hygiene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300" t="e">
        <f ca="1">+IF(AND(ISTEXT(OFFSET('Hygiene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300" t="e">
        <f ca="1">+IF(AND(ISTEXT(OFFSET('Hygiene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300" t="e">
        <f ca="1">+IF(AND(ISTEXT(OFFSET('Hygiene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300" t="e">
        <f ca="1">+IF(AND(ISTEXT(OFFSET('Hygiene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300" t="e">
        <f ca="1">+IF(AND(ISTEXT(OFFSET('Hygiene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300" t="e">
        <f ca="1">+IF(AND(ISTEXT(OFFSET('Hygiene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300" t="e">
        <f ca="1">+IF(AND(ISTEXT(OFFSET('Hygiene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300" t="e">
        <f ca="1">+IF(AND(ISTEXT(OFFSET('Hygiene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300" t="e">
        <f ca="1">+IF(AND(ISTEXT(OFFSET('Hygiene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S110" s="187" t="str">
        <f ca="1">+IF(OFFSET('Water Data'!$D$27,0,10*ROW('Water Data'!D104))="","",OFFSET('Water Data'!$D$27,0,10*ROW('Water Data'!D104)))</f>
        <v/>
      </c>
      <c r="BT110" s="187" t="str">
        <f ca="1">+IF(OFFSET('Water Data'!$D$28,0,10*ROW('Water Data'!D104))="","",OFFSET('Water Data'!$D$28,0,10*ROW('Water Data'!D104)))</f>
        <v/>
      </c>
      <c r="BU110" s="187" t="str">
        <f ca="1">+IF(OFFSET('Water Data'!$D$29,0,10*ROW('Water Data'!D104))="","",OFFSET('Water Data'!$D$29,0,10*ROW('Water Data'!D104)))</f>
        <v/>
      </c>
      <c r="BV110" s="187" t="str">
        <f ca="1">+IF(OFFSET('Water Data'!$E$27,0,10*ROW('Water Data'!E104))="","",OFFSET('Water Data'!$E$27,0,10*ROW('Water Data'!E104)))</f>
        <v/>
      </c>
      <c r="BW110" s="187" t="str">
        <f ca="1">+IF(OFFSET('Water Data'!$E$28,0,10*ROW('Water Data'!E104))="","",OFFSET('Water Data'!$E$28,0,10*ROW('Water Data'!E104)))</f>
        <v/>
      </c>
      <c r="BX110" s="187" t="str">
        <f ca="1">+IF(OFFSET('Water Data'!$E$29,0,10*ROW('Water Data'!E104))="","",OFFSET('Water Data'!$E$29,0,10*ROW('Water Data'!E104)))</f>
        <v/>
      </c>
      <c r="BY110" s="187" t="str">
        <f ca="1">+IF(OFFSET('Water Data'!$F$27,0,10*ROW('Water Data'!F104))="","",OFFSET('Water Data'!$F$27,0,10*ROW('Water Data'!F104)))</f>
        <v/>
      </c>
      <c r="BZ110" s="187" t="str">
        <f ca="1">+IF(OFFSET('Water Data'!$F$28,0,10*ROW('Water Data'!F104))="","",OFFSET('Water Data'!$F$28,0,10*ROW('Water Data'!F104)))</f>
        <v/>
      </c>
      <c r="CA110" s="187" t="str">
        <f ca="1">+IF(OFFSET('Water Data'!$F$29,0,10*ROW('Water Data'!F104))="","",OFFSET('Water Data'!$F$29,0,10*ROW('Water Data'!F104)))</f>
        <v/>
      </c>
      <c r="CB110" s="187" t="str">
        <f ca="1">+IF(OFFSET('Water Data'!$G$27,0,10*ROW('Water Data'!G104))="","",OFFSET('Water Data'!$G$27,0,10*ROW('Water Data'!G104)))</f>
        <v/>
      </c>
      <c r="CC110" s="187" t="str">
        <f ca="1">+IF(OFFSET('Water Data'!$G$28,0,10*ROW('Water Data'!G104))="","",OFFSET('Water Data'!$G$28,0,10*ROW('Water Data'!G104)))</f>
        <v/>
      </c>
      <c r="CD110" s="187" t="str">
        <f ca="1">+IF(OFFSET('Water Data'!$G$29,0,10*ROW('Water Data'!G104))="","",OFFSET('Water Data'!$G$29,0,10*ROW('Water Data'!G104)))</f>
        <v/>
      </c>
      <c r="CE110" s="187" t="str">
        <f ca="1">+IF(OFFSET('Water Data'!$H$27,0,10*ROW('Water Data'!H104))="","",OFFSET('Water Data'!$H$27,0,10*ROW('Water Data'!H104)))</f>
        <v/>
      </c>
      <c r="CF110" s="187" t="str">
        <f ca="1">+IF(OFFSET('Water Data'!$H$28,0,10*ROW('Water Data'!H104))="","",OFFSET('Water Data'!$H$28,0,10*ROW('Water Data'!H104)))</f>
        <v/>
      </c>
      <c r="CG110" s="187" t="str">
        <f ca="1">+IF(OFFSET('Water Data'!$H$29,0,10*ROW('Water Data'!H104))="","",OFFSET('Water Data'!$H$29,0,10*ROW('Water Data'!H104)))</f>
        <v/>
      </c>
      <c r="CH110" s="187" t="str">
        <f ca="1">+IF(OFFSET('Water Data'!$I$27,0,10*ROW('Water Data'!I104))="","",OFFSET('Water Data'!$I$27,0,10*ROW('Water Data'!I104)))</f>
        <v/>
      </c>
      <c r="CI110" s="187" t="str">
        <f ca="1">+IF(OFFSET('Water Data'!$I$28,0,10*ROW('Water Data'!I104))="","",OFFSET('Water Data'!$I$28,0,10*ROW('Water Data'!I104)))</f>
        <v/>
      </c>
      <c r="CJ110" s="187" t="str">
        <f ca="1">+IF(OFFSET('Water Data'!$I$29,0,10*ROW('Water Data'!I104))="","",OFFSET('Water Data'!$I$29,0,10*ROW('Water Data'!I104)))</f>
        <v/>
      </c>
      <c r="CK110" s="187" t="str">
        <f ca="1">+IF(OFFSET('Sanitation Data'!$D$28,0,10*ROW('Sanitation Data'!D104))="","",OFFSET('Sanitation Data'!$D$28,0,10*ROW('Sanitation Data'!D104)))</f>
        <v/>
      </c>
      <c r="CL110" s="187" t="str">
        <f ca="1">+IF(OFFSET('Sanitation Data'!$D$29,0,10*ROW('Sanitation Data'!D104))="","",OFFSET('Sanitation Data'!$D$29,0,10*ROW('Sanitation Data'!D104)))</f>
        <v/>
      </c>
      <c r="CM110" s="187" t="str">
        <f ca="1">+IF(OFFSET('Sanitation Data'!$D$30,0,10*ROW('Sanitation Data'!D104))="","",OFFSET('Sanitation Data'!$D$30,0,10*ROW('Sanitation Data'!D104)))</f>
        <v/>
      </c>
      <c r="CN110" s="187" t="str">
        <f ca="1">+IF(OFFSET('Sanitation Data'!$D$31,0,10*ROW('Sanitation Data'!D104))="","",OFFSET('Sanitation Data'!$D$31,0,10*ROW('Sanitation Data'!D104)))</f>
        <v/>
      </c>
      <c r="CO110" s="187" t="str">
        <f ca="1">+IF(OFFSET('Sanitation Data'!$D$32,0,10*ROW('Sanitation Data'!D104))="","",OFFSET('Sanitation Data'!$D$32,0,10*ROW('Sanitation Data'!D104)))</f>
        <v/>
      </c>
      <c r="CP110" s="187" t="str">
        <f ca="1">+IF(OFFSET('Sanitation Data'!$E$28,0,10*ROW('Sanitation Data'!E104))="","",OFFSET('Sanitation Data'!$E$28,0,10*ROW('Sanitation Data'!E104)))</f>
        <v/>
      </c>
      <c r="CQ110" s="187" t="str">
        <f ca="1">+IF(OFFSET('Sanitation Data'!$E$29,0,10*ROW('Sanitation Data'!E104))="","",OFFSET('Sanitation Data'!$E$29,0,10*ROW('Sanitation Data'!E104)))</f>
        <v/>
      </c>
      <c r="CR110" s="187" t="str">
        <f ca="1">+IF(OFFSET('Sanitation Data'!$E$30,0,10*ROW('Sanitation Data'!E104))="","",OFFSET('Sanitation Data'!$E$30,0,10*ROW('Sanitation Data'!E104)))</f>
        <v/>
      </c>
      <c r="CS110" s="187" t="str">
        <f ca="1">+IF(OFFSET('Sanitation Data'!$E$31,0,10*ROW('Sanitation Data'!E104))="","",OFFSET('Sanitation Data'!$E$31,0,10*ROW('Sanitation Data'!E104)))</f>
        <v/>
      </c>
      <c r="CT110" s="187" t="str">
        <f ca="1">+IF(OFFSET('Sanitation Data'!$E$32,0,10*ROW('Sanitation Data'!E104))="","",OFFSET('Sanitation Data'!$E$32,0,10*ROW('Sanitation Data'!E104)))</f>
        <v/>
      </c>
      <c r="CU110" s="187" t="str">
        <f ca="1">+IF(OFFSET('Sanitation Data'!$F$28,0,10*ROW('Sanitation Data'!F104))="","",OFFSET('Sanitation Data'!$F$28,0,10*ROW('Sanitation Data'!F104)))</f>
        <v/>
      </c>
      <c r="CV110" s="187" t="str">
        <f ca="1">+IF(OFFSET('Sanitation Data'!$F$29,0,10*ROW('Sanitation Data'!F104))="","",OFFSET('Sanitation Data'!$F$29,0,10*ROW('Sanitation Data'!F104)))</f>
        <v/>
      </c>
      <c r="CW110" s="187" t="str">
        <f ca="1">+IF(OFFSET('Sanitation Data'!$F$30,0,10*ROW('Sanitation Data'!F104))="","",OFFSET('Sanitation Data'!$F$30,0,10*ROW('Sanitation Data'!F104)))</f>
        <v/>
      </c>
      <c r="CX110" s="187" t="str">
        <f ca="1">+IF(OFFSET('Sanitation Data'!$F$31,0,10*ROW('Sanitation Data'!F104))="","",OFFSET('Sanitation Data'!$F$31,0,10*ROW('Sanitation Data'!F104)))</f>
        <v/>
      </c>
      <c r="CY110" s="187" t="str">
        <f ca="1">+IF(OFFSET('Sanitation Data'!$F$32,0,10*ROW('Sanitation Data'!F104))="","",OFFSET('Sanitation Data'!$F$32,0,10*ROW('Sanitation Data'!F104)))</f>
        <v/>
      </c>
      <c r="CZ110" s="187" t="str">
        <f ca="1">+IF(OFFSET('Sanitation Data'!$G$28,0,10*ROW('Sanitation Data'!G104))="","",OFFSET('Sanitation Data'!$G$28,0,10*ROW('Sanitation Data'!G104)))</f>
        <v/>
      </c>
      <c r="DA110" s="187" t="str">
        <f ca="1">+IF(OFFSET('Sanitation Data'!$G$29,0,10*ROW('Sanitation Data'!G104))="","",OFFSET('Sanitation Data'!$G$29,0,10*ROW('Sanitation Data'!G104)))</f>
        <v/>
      </c>
      <c r="DB110" s="187" t="str">
        <f ca="1">+IF(OFFSET('Sanitation Data'!$G$30,0,10*ROW('Sanitation Data'!G104))="","",OFFSET('Sanitation Data'!$G$30,0,10*ROW('Sanitation Data'!G104)))</f>
        <v/>
      </c>
      <c r="DC110" s="187" t="str">
        <f ca="1">+IF(OFFSET('Sanitation Data'!$G$31,0,10*ROW('Sanitation Data'!G104))="","",OFFSET('Sanitation Data'!$G$31,0,10*ROW('Sanitation Data'!G104)))</f>
        <v/>
      </c>
      <c r="DD110" s="187" t="str">
        <f ca="1">+IF(OFFSET('Sanitation Data'!$G$32,0,10*ROW('Sanitation Data'!G104))="","",OFFSET('Sanitation Data'!$G$32,0,10*ROW('Sanitation Data'!G104)))</f>
        <v/>
      </c>
      <c r="DE110" s="187" t="str">
        <f ca="1">+IF(OFFSET('Sanitation Data'!$H$28,0,10*ROW('Sanitation Data'!H104))="","",OFFSET('Sanitation Data'!$H$28,0,10*ROW('Sanitation Data'!H104)))</f>
        <v/>
      </c>
      <c r="DF110" s="187" t="str">
        <f ca="1">+IF(OFFSET('Sanitation Data'!$H$29,0,10*ROW('Sanitation Data'!H104))="","",OFFSET('Sanitation Data'!$H$29,0,10*ROW('Sanitation Data'!H104)))</f>
        <v/>
      </c>
      <c r="DG110" s="187" t="str">
        <f ca="1">+IF(OFFSET('Sanitation Data'!$H$30,0,10*ROW('Sanitation Data'!H104))="","",OFFSET('Sanitation Data'!$H$30,0,10*ROW('Sanitation Data'!H104)))</f>
        <v/>
      </c>
      <c r="DH110" s="187" t="str">
        <f ca="1">+IF(OFFSET('Sanitation Data'!$H$31,0,10*ROW('Sanitation Data'!H104))="","",OFFSET('Sanitation Data'!$H$31,0,10*ROW('Sanitation Data'!H104)))</f>
        <v/>
      </c>
      <c r="DI110" s="187" t="str">
        <f ca="1">+IF(OFFSET('Sanitation Data'!$H$32,0,10*ROW('Sanitation Data'!H104))="","",OFFSET('Sanitation Data'!$H$32,0,10*ROW('Sanitation Data'!H104)))</f>
        <v/>
      </c>
      <c r="DJ110" s="187" t="str">
        <f ca="1">+IF(OFFSET('Sanitation Data'!$I$28,0,10*ROW('Sanitation Data'!I104))="","",OFFSET('Sanitation Data'!$I$28,0,10*ROW('Sanitation Data'!I104)))</f>
        <v/>
      </c>
      <c r="DK110" s="187" t="str">
        <f ca="1">+IF(OFFSET('Sanitation Data'!$I$29,0,10*ROW('Sanitation Data'!I104))="","",OFFSET('Sanitation Data'!$I$29,0,10*ROW('Sanitation Data'!I104)))</f>
        <v/>
      </c>
      <c r="DL110" s="187" t="str">
        <f ca="1">+IF(OFFSET('Sanitation Data'!$I$30,0,10*ROW('Sanitation Data'!I104))="","",OFFSET('Sanitation Data'!$I$30,0,10*ROW('Sanitation Data'!I104)))</f>
        <v/>
      </c>
      <c r="DM110" s="187" t="str">
        <f ca="1">+IF(OFFSET('Sanitation Data'!$I$31,0,10*ROW('Sanitation Data'!I104))="","",OFFSET('Sanitation Data'!$I$31,0,10*ROW('Sanitation Data'!I104)))</f>
        <v/>
      </c>
      <c r="DN110" s="187" t="str">
        <f ca="1">+IF(OFFSET('Sanitation Data'!$I$32,0,10*ROW('Sanitation Data'!I104))="","",OFFSET('Sanitation Data'!$I$32,0,10*ROW('Sanitation Data'!I104)))</f>
        <v/>
      </c>
      <c r="DO110" s="187" t="str">
        <f ca="1">+IF(OFFSET('Hygiene Data'!$D$11,0,10*ROW('Hygiene Data'!D104))="","",OFFSET('Hygiene Data'!$D$11,0,10*ROW('Hygiene Data'!D104)))</f>
        <v/>
      </c>
      <c r="DP110" s="187" t="str">
        <f ca="1">+IF(OFFSET('Hygiene Data'!$D$12,0,10*ROW('Hygiene Data'!D104))="","",OFFSET('Hygiene Data'!$D$12,0,10*ROW('Hygiene Data'!D104)))</f>
        <v/>
      </c>
      <c r="DQ110" s="187" t="str">
        <f ca="1">+IF(OFFSET('Hygiene Data'!$D$13,0,10*ROW('Hygiene Data'!D104))="","",OFFSET('Hygiene Data'!$D$13,0,10*ROW('Hygiene Data'!D104)))</f>
        <v/>
      </c>
      <c r="DR110" s="187" t="str">
        <f ca="1">+IF(OFFSET('Hygiene Data'!$E$11,0,10*ROW('Hygiene Data'!E104))="","",OFFSET('Hygiene Data'!$E$11,0,10*ROW('Hygiene Data'!E104)))</f>
        <v/>
      </c>
      <c r="DS110" s="187" t="str">
        <f ca="1">+IF(OFFSET('Hygiene Data'!$E$12,0,10*ROW('Hygiene Data'!E104))="","",OFFSET('Hygiene Data'!$E$12,0,10*ROW('Hygiene Data'!E104)))</f>
        <v/>
      </c>
      <c r="DT110" s="187" t="str">
        <f ca="1">+IF(OFFSET('Hygiene Data'!$E$13,0,10*ROW('Hygiene Data'!E104))="","",OFFSET('Hygiene Data'!$E$13,0,10*ROW('Hygiene Data'!E104)))</f>
        <v/>
      </c>
      <c r="DU110" s="187" t="str">
        <f ca="1">+IF(OFFSET('Hygiene Data'!$F$11,0,10*ROW('Hygiene Data'!F104))="","",OFFSET('Hygiene Data'!$F$11,0,10*ROW('Hygiene Data'!F104)))</f>
        <v/>
      </c>
      <c r="DV110" s="187" t="str">
        <f ca="1">+IF(OFFSET('Hygiene Data'!$F$12,0,10*ROW('Hygiene Data'!F104))="","",OFFSET('Hygiene Data'!$F$12,0,10*ROW('Hygiene Data'!F104)))</f>
        <v/>
      </c>
      <c r="DW110" s="187" t="str">
        <f ca="1">+IF(OFFSET('Hygiene Data'!$F$13,0,10*ROW('Hygiene Data'!F104))="","",OFFSET('Hygiene Data'!$F$13,0,10*ROW('Hygiene Data'!F104)))</f>
        <v/>
      </c>
      <c r="DX110" s="187" t="str">
        <f ca="1">+IF(OFFSET('Hygiene Data'!$G$11,0,10*ROW('Hygiene Data'!G104))="","",OFFSET('Hygiene Data'!$G$11,0,10*ROW('Hygiene Data'!G104)))</f>
        <v/>
      </c>
      <c r="DY110" s="187" t="str">
        <f ca="1">+IF(OFFSET('Hygiene Data'!$G$12,0,10*ROW('Hygiene Data'!G104))="","",OFFSET('Hygiene Data'!$G$12,0,10*ROW('Hygiene Data'!G104)))</f>
        <v/>
      </c>
      <c r="DZ110" s="187" t="str">
        <f ca="1">+IF(OFFSET('Hygiene Data'!$G$13,0,10*ROW('Hygiene Data'!G104))="","",OFFSET('Hygiene Data'!$G$13,0,10*ROW('Hygiene Data'!G104)))</f>
        <v/>
      </c>
      <c r="EA110" s="187" t="str">
        <f ca="1">+IF(OFFSET('Hygiene Data'!$H$11,0,10*ROW('Hygiene Data'!H104))="","",OFFSET('Hygiene Data'!$H$11,0,10*ROW('Hygiene Data'!H104)))</f>
        <v/>
      </c>
      <c r="EB110" s="187" t="str">
        <f ca="1">+IF(OFFSET('Hygiene Data'!$H$12,0,10*ROW('Hygiene Data'!H104))="","",OFFSET('Hygiene Data'!$H$12,0,10*ROW('Hygiene Data'!H104)))</f>
        <v/>
      </c>
      <c r="EC110" s="187" t="str">
        <f ca="1">+IF(OFFSET('Hygiene Data'!$H$13,0,10*ROW('Hygiene Data'!H104))="","",OFFSET('Hygiene Data'!$H$13,0,10*ROW('Hygiene Data'!H104)))</f>
        <v/>
      </c>
      <c r="ED110" s="187" t="str">
        <f ca="1">+IF(OFFSET('Hygiene Data'!$I$11,0,10*ROW('Hygiene Data'!I104))="","",OFFSET('Hygiene Data'!$I$11,0,10*ROW('Hygiene Data'!I104)))</f>
        <v/>
      </c>
      <c r="EE110" s="187" t="str">
        <f ca="1">+IF(OFFSET('Hygiene Data'!$I$12,0,10*ROW('Hygiene Data'!I104))="","",OFFSET('Hygiene Data'!$I$12,0,10*ROW('Hygiene Data'!I104)))</f>
        <v/>
      </c>
      <c r="EF110" s="187" t="str">
        <f ca="1">+IF(OFFSET('Hygiene Data'!$I$13,0,10*ROW('Hygiene Data'!I104))="","",OFFSET('Hygiene Data'!$I$13,0,10*ROW('Hygiene Data'!I104)))</f>
        <v/>
      </c>
    </row>
    <row r="111" spans="1:136" x14ac:dyDescent="0.2">
      <c r="A111" s="270" t="str">
        <f ca="1">+IF(OFFSET('Water Data'!$B$2,0,10*ROW('Water Data'!E105))="","",OFFSET('Water Data'!$B$2,0,10*ROW('Water Data'!E105)))</f>
        <v/>
      </c>
      <c r="B111" s="270" t="str">
        <f ca="1">IF(OFFSET('Water Data'!$C$2,0,10*ROW('Water Data'!F105))="","",IF(OFFSET('Water Data'!$C$2,0,10*ROW('Water Data'!F105))="Census",Key!$I$111,IF(OFFSET('Water Data'!$C$2,0,10*ROW('Water Data'!F105))="Survey with microdata",Key!$I$113,IF(OFFSET('Water Data'!$C$2,0,10*ROW('Water Data'!F105))="Survey",Key!$I$110,IF(OFFSET('Water Data'!$C$2,0,10*ROW('Water Data'!F105))="Admin",Key!$I$114,IF(OFFSET('Water Data'!$C$2,0,10*ROW('Water Data'!F105))="Other",Key!$I$112,IF(OFFSET('Water Data'!$C$2,0,10*ROW('Water Data'!F105))="EMIS",Key!$I$109)))))))</f>
        <v/>
      </c>
      <c r="C111" s="297" t="str">
        <f t="shared" ca="1" si="1"/>
        <v/>
      </c>
      <c r="D111" s="298" t="e">
        <f ca="1">+IF(AND(ISTEXT(OFFSET('Water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298" t="e">
        <f ca="1">+IF(AND(ISTEXT(OFFSET('Water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298" t="e">
        <f ca="1">+IF(AND(ISTEXT(OFFSET('Water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298" t="e">
        <f ca="1">+IF(AND(ISTEXT(OFFSET('Water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298" t="e">
        <f ca="1">+IF(AND(ISTEXT(OFFSET('Water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298" t="e">
        <f ca="1">+IF(AND(ISTEXT(OFFSET('Water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298" t="e">
        <f ca="1">+IF(AND(ISTEXT(OFFSET('Water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298" t="e">
        <f ca="1">+IF(AND(ISTEXT(OFFSET('Water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298" t="e">
        <f ca="1">+IF(AND(ISTEXT(OFFSET('Water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298" t="e">
        <f ca="1">+IF(AND(ISTEXT(OFFSET('Water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298" t="e">
        <f ca="1">+IF(AND(ISTEXT(OFFSET('Water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298" t="e">
        <f ca="1">+IF(AND(ISTEXT(OFFSET('Water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298" t="e">
        <f ca="1">+IF(AND(ISTEXT(OFFSET('Water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298" t="e">
        <f ca="1">+IF(AND(ISTEXT(OFFSET('Water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298" t="e">
        <f ca="1">+IF(AND(ISTEXT(OFFSET('Water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298" t="e">
        <f ca="1">+IF(AND(ISTEXT(OFFSET('Water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298" t="e">
        <f ca="1">+IF(AND(ISTEXT(OFFSET('Water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298" t="e">
        <f ca="1">+IF(AND(ISTEXT(OFFSET('Water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299" t="e">
        <f ca="1">+IF(AND(ISTEXT(OFFSET('Sanitation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299" t="e">
        <f ca="1">+IF(AND(ISTEXT(OFFSET('Sanitation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299" t="e">
        <f ca="1">+IF(AND(ISTEXT(OFFSET('Sanitation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299" t="e">
        <f ca="1">+IF(AND(ISTEXT(OFFSET('Sanitation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299" t="e">
        <f ca="1">+IF(AND(ISTEXT(OFFSET('Sanitation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299" t="e">
        <f ca="1">+IF(AND(ISTEXT(OFFSET('Sanitation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299" t="e">
        <f ca="1">+IF(AND(ISTEXT(OFFSET('Sanitation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299" t="e">
        <f ca="1">+IF(AND(ISTEXT(OFFSET('Sanitation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299" t="e">
        <f ca="1">+IF(AND(ISTEXT(OFFSET('Sanitation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299" t="e">
        <f ca="1">+IF(AND(ISTEXT(OFFSET('Sanitation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299" t="e">
        <f ca="1">+IF(AND(ISTEXT(OFFSET('Sanitation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299" t="e">
        <f ca="1">+IF(AND(ISTEXT(OFFSET('Sanitation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299" t="e">
        <f ca="1">+IF(AND(ISTEXT(OFFSET('Sanitation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299" t="e">
        <f ca="1">+IF(AND(ISTEXT(OFFSET('Sanitation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299" t="e">
        <f ca="1">+IF(AND(ISTEXT(OFFSET('Sanitation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299" t="e">
        <f ca="1">+IF(AND(ISTEXT(OFFSET('Sanitation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299" t="e">
        <f ca="1">+IF(AND(ISTEXT(OFFSET('Sanitation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299" t="e">
        <f ca="1">+IF(AND(ISTEXT(OFFSET('Sanitation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299" t="e">
        <f ca="1">+IF(AND(ISTEXT(OFFSET('Sanitation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299" t="e">
        <f ca="1">+IF(AND(ISTEXT(OFFSET('Sanitation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299" t="e">
        <f ca="1">+IF(AND(ISTEXT(OFFSET('Sanitation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299" t="e">
        <f ca="1">+IF(AND(ISTEXT(OFFSET('Sanitation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299" t="e">
        <f ca="1">+IF(AND(ISTEXT(OFFSET('Sanitation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299" t="e">
        <f ca="1">+IF(AND(ISTEXT(OFFSET('Sanitation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299" t="e">
        <f ca="1">+IF(AND(ISTEXT(OFFSET('Sanitation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299" t="e">
        <f ca="1">+IF(AND(ISTEXT(OFFSET('Sanitation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299" t="e">
        <f ca="1">+IF(AND(ISTEXT(OFFSET('Sanitation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299" t="e">
        <f ca="1">+IF(AND(ISTEXT(OFFSET('Sanitation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299" t="e">
        <f ca="1">+IF(AND(ISTEXT(OFFSET('Sanitation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299" t="e">
        <f ca="1">+IF(AND(ISTEXT(OFFSET('Sanitation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300" t="e">
        <f ca="1">+IF(AND(ISTEXT(OFFSET('Hygiene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368" t="e">
        <f ca="1">+IF(AND(ISTEXT(OFFSET('Hygiene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300" t="e">
        <f ca="1">+IF(AND(ISTEXT(OFFSET('Hygiene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300" t="e">
        <f ca="1">+IF(AND(ISTEXT(OFFSET('Hygiene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300" t="e">
        <f ca="1">+IF(AND(ISTEXT(OFFSET('Hygiene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300" t="e">
        <f ca="1">+IF(AND(ISTEXT(OFFSET('Hygiene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300" t="e">
        <f ca="1">+IF(AND(ISTEXT(OFFSET('Hygiene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300" t="e">
        <f ca="1">+IF(AND(ISTEXT(OFFSET('Hygiene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300" t="e">
        <f ca="1">+IF(AND(ISTEXT(OFFSET('Hygiene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300" t="e">
        <f ca="1">+IF(AND(ISTEXT(OFFSET('Hygiene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300" t="e">
        <f ca="1">+IF(AND(ISTEXT(OFFSET('Hygiene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300" t="e">
        <f ca="1">+IF(AND(ISTEXT(OFFSET('Hygiene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300" t="e">
        <f ca="1">+IF(AND(ISTEXT(OFFSET('Hygiene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300" t="e">
        <f ca="1">+IF(AND(ISTEXT(OFFSET('Hygiene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300" t="e">
        <f ca="1">+IF(AND(ISTEXT(OFFSET('Hygiene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300" t="e">
        <f ca="1">+IF(AND(ISTEXT(OFFSET('Hygiene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300" t="e">
        <f ca="1">+IF(AND(ISTEXT(OFFSET('Hygiene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300" t="e">
        <f ca="1">+IF(AND(ISTEXT(OFFSET('Hygiene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S111" s="187" t="str">
        <f ca="1">+IF(OFFSET('Water Data'!$D$27,0,10*ROW('Water Data'!D105))="","",OFFSET('Water Data'!$D$27,0,10*ROW('Water Data'!D105)))</f>
        <v/>
      </c>
      <c r="BT111" s="187" t="str">
        <f ca="1">+IF(OFFSET('Water Data'!$D$28,0,10*ROW('Water Data'!D105))="","",OFFSET('Water Data'!$D$28,0,10*ROW('Water Data'!D105)))</f>
        <v/>
      </c>
      <c r="BU111" s="187" t="str">
        <f ca="1">+IF(OFFSET('Water Data'!$D$29,0,10*ROW('Water Data'!D105))="","",OFFSET('Water Data'!$D$29,0,10*ROW('Water Data'!D105)))</f>
        <v/>
      </c>
      <c r="BV111" s="187" t="str">
        <f ca="1">+IF(OFFSET('Water Data'!$E$27,0,10*ROW('Water Data'!E105))="","",OFFSET('Water Data'!$E$27,0,10*ROW('Water Data'!E105)))</f>
        <v/>
      </c>
      <c r="BW111" s="187" t="str">
        <f ca="1">+IF(OFFSET('Water Data'!$E$28,0,10*ROW('Water Data'!E105))="","",OFFSET('Water Data'!$E$28,0,10*ROW('Water Data'!E105)))</f>
        <v/>
      </c>
      <c r="BX111" s="187" t="str">
        <f ca="1">+IF(OFFSET('Water Data'!$E$29,0,10*ROW('Water Data'!E105))="","",OFFSET('Water Data'!$E$29,0,10*ROW('Water Data'!E105)))</f>
        <v/>
      </c>
      <c r="BY111" s="187" t="str">
        <f ca="1">+IF(OFFSET('Water Data'!$F$27,0,10*ROW('Water Data'!F105))="","",OFFSET('Water Data'!$F$27,0,10*ROW('Water Data'!F105)))</f>
        <v/>
      </c>
      <c r="BZ111" s="187" t="str">
        <f ca="1">+IF(OFFSET('Water Data'!$F$28,0,10*ROW('Water Data'!F105))="","",OFFSET('Water Data'!$F$28,0,10*ROW('Water Data'!F105)))</f>
        <v/>
      </c>
      <c r="CA111" s="187" t="str">
        <f ca="1">+IF(OFFSET('Water Data'!$F$29,0,10*ROW('Water Data'!F105))="","",OFFSET('Water Data'!$F$29,0,10*ROW('Water Data'!F105)))</f>
        <v/>
      </c>
      <c r="CB111" s="187" t="str">
        <f ca="1">+IF(OFFSET('Water Data'!$G$27,0,10*ROW('Water Data'!G105))="","",OFFSET('Water Data'!$G$27,0,10*ROW('Water Data'!G105)))</f>
        <v/>
      </c>
      <c r="CC111" s="187" t="str">
        <f ca="1">+IF(OFFSET('Water Data'!$G$28,0,10*ROW('Water Data'!G105))="","",OFFSET('Water Data'!$G$28,0,10*ROW('Water Data'!G105)))</f>
        <v/>
      </c>
      <c r="CD111" s="187" t="str">
        <f ca="1">+IF(OFFSET('Water Data'!$G$29,0,10*ROW('Water Data'!G105))="","",OFFSET('Water Data'!$G$29,0,10*ROW('Water Data'!G105)))</f>
        <v/>
      </c>
      <c r="CE111" s="187" t="str">
        <f ca="1">+IF(OFFSET('Water Data'!$H$27,0,10*ROW('Water Data'!H105))="","",OFFSET('Water Data'!$H$27,0,10*ROW('Water Data'!H105)))</f>
        <v/>
      </c>
      <c r="CF111" s="187" t="str">
        <f ca="1">+IF(OFFSET('Water Data'!$H$28,0,10*ROW('Water Data'!H105))="","",OFFSET('Water Data'!$H$28,0,10*ROW('Water Data'!H105)))</f>
        <v/>
      </c>
      <c r="CG111" s="187" t="str">
        <f ca="1">+IF(OFFSET('Water Data'!$H$29,0,10*ROW('Water Data'!H105))="","",OFFSET('Water Data'!$H$29,0,10*ROW('Water Data'!H105)))</f>
        <v/>
      </c>
      <c r="CH111" s="187" t="str">
        <f ca="1">+IF(OFFSET('Water Data'!$I$27,0,10*ROW('Water Data'!I105))="","",OFFSET('Water Data'!$I$27,0,10*ROW('Water Data'!I105)))</f>
        <v/>
      </c>
      <c r="CI111" s="187" t="str">
        <f ca="1">+IF(OFFSET('Water Data'!$I$28,0,10*ROW('Water Data'!I105))="","",OFFSET('Water Data'!$I$28,0,10*ROW('Water Data'!I105)))</f>
        <v/>
      </c>
      <c r="CJ111" s="187" t="str">
        <f ca="1">+IF(OFFSET('Water Data'!$I$29,0,10*ROW('Water Data'!I105))="","",OFFSET('Water Data'!$I$29,0,10*ROW('Water Data'!I105)))</f>
        <v/>
      </c>
      <c r="CK111" s="187" t="str">
        <f ca="1">+IF(OFFSET('Sanitation Data'!$D$28,0,10*ROW('Sanitation Data'!D105))="","",OFFSET('Sanitation Data'!$D$28,0,10*ROW('Sanitation Data'!D105)))</f>
        <v/>
      </c>
      <c r="CL111" s="187" t="str">
        <f ca="1">+IF(OFFSET('Sanitation Data'!$D$29,0,10*ROW('Sanitation Data'!D105))="","",OFFSET('Sanitation Data'!$D$29,0,10*ROW('Sanitation Data'!D105)))</f>
        <v/>
      </c>
      <c r="CM111" s="187" t="str">
        <f ca="1">+IF(OFFSET('Sanitation Data'!$D$30,0,10*ROW('Sanitation Data'!D105))="","",OFFSET('Sanitation Data'!$D$30,0,10*ROW('Sanitation Data'!D105)))</f>
        <v/>
      </c>
      <c r="CN111" s="187" t="str">
        <f ca="1">+IF(OFFSET('Sanitation Data'!$D$31,0,10*ROW('Sanitation Data'!D105))="","",OFFSET('Sanitation Data'!$D$31,0,10*ROW('Sanitation Data'!D105)))</f>
        <v/>
      </c>
      <c r="CO111" s="187" t="str">
        <f ca="1">+IF(OFFSET('Sanitation Data'!$D$32,0,10*ROW('Sanitation Data'!D105))="","",OFFSET('Sanitation Data'!$D$32,0,10*ROW('Sanitation Data'!D105)))</f>
        <v/>
      </c>
      <c r="CP111" s="187" t="str">
        <f ca="1">+IF(OFFSET('Sanitation Data'!$E$28,0,10*ROW('Sanitation Data'!E105))="","",OFFSET('Sanitation Data'!$E$28,0,10*ROW('Sanitation Data'!E105)))</f>
        <v/>
      </c>
      <c r="CQ111" s="187" t="str">
        <f ca="1">+IF(OFFSET('Sanitation Data'!$E$29,0,10*ROW('Sanitation Data'!E105))="","",OFFSET('Sanitation Data'!$E$29,0,10*ROW('Sanitation Data'!E105)))</f>
        <v/>
      </c>
      <c r="CR111" s="187" t="str">
        <f ca="1">+IF(OFFSET('Sanitation Data'!$E$30,0,10*ROW('Sanitation Data'!E105))="","",OFFSET('Sanitation Data'!$E$30,0,10*ROW('Sanitation Data'!E105)))</f>
        <v/>
      </c>
      <c r="CS111" s="187" t="str">
        <f ca="1">+IF(OFFSET('Sanitation Data'!$E$31,0,10*ROW('Sanitation Data'!E105))="","",OFFSET('Sanitation Data'!$E$31,0,10*ROW('Sanitation Data'!E105)))</f>
        <v/>
      </c>
      <c r="CT111" s="187" t="str">
        <f ca="1">+IF(OFFSET('Sanitation Data'!$E$32,0,10*ROW('Sanitation Data'!E105))="","",OFFSET('Sanitation Data'!$E$32,0,10*ROW('Sanitation Data'!E105)))</f>
        <v/>
      </c>
      <c r="CU111" s="187" t="str">
        <f ca="1">+IF(OFFSET('Sanitation Data'!$F$28,0,10*ROW('Sanitation Data'!F105))="","",OFFSET('Sanitation Data'!$F$28,0,10*ROW('Sanitation Data'!F105)))</f>
        <v/>
      </c>
      <c r="CV111" s="187" t="str">
        <f ca="1">+IF(OFFSET('Sanitation Data'!$F$29,0,10*ROW('Sanitation Data'!F105))="","",OFFSET('Sanitation Data'!$F$29,0,10*ROW('Sanitation Data'!F105)))</f>
        <v/>
      </c>
      <c r="CW111" s="187" t="str">
        <f ca="1">+IF(OFFSET('Sanitation Data'!$F$30,0,10*ROW('Sanitation Data'!F105))="","",OFFSET('Sanitation Data'!$F$30,0,10*ROW('Sanitation Data'!F105)))</f>
        <v/>
      </c>
      <c r="CX111" s="187" t="str">
        <f ca="1">+IF(OFFSET('Sanitation Data'!$F$31,0,10*ROW('Sanitation Data'!F105))="","",OFFSET('Sanitation Data'!$F$31,0,10*ROW('Sanitation Data'!F105)))</f>
        <v/>
      </c>
      <c r="CY111" s="187" t="str">
        <f ca="1">+IF(OFFSET('Sanitation Data'!$F$32,0,10*ROW('Sanitation Data'!F105))="","",OFFSET('Sanitation Data'!$F$32,0,10*ROW('Sanitation Data'!F105)))</f>
        <v/>
      </c>
      <c r="CZ111" s="187" t="str">
        <f ca="1">+IF(OFFSET('Sanitation Data'!$G$28,0,10*ROW('Sanitation Data'!G105))="","",OFFSET('Sanitation Data'!$G$28,0,10*ROW('Sanitation Data'!G105)))</f>
        <v/>
      </c>
      <c r="DA111" s="187" t="str">
        <f ca="1">+IF(OFFSET('Sanitation Data'!$G$29,0,10*ROW('Sanitation Data'!G105))="","",OFFSET('Sanitation Data'!$G$29,0,10*ROW('Sanitation Data'!G105)))</f>
        <v/>
      </c>
      <c r="DB111" s="187" t="str">
        <f ca="1">+IF(OFFSET('Sanitation Data'!$G$30,0,10*ROW('Sanitation Data'!G105))="","",OFFSET('Sanitation Data'!$G$30,0,10*ROW('Sanitation Data'!G105)))</f>
        <v/>
      </c>
      <c r="DC111" s="187" t="str">
        <f ca="1">+IF(OFFSET('Sanitation Data'!$G$31,0,10*ROW('Sanitation Data'!G105))="","",OFFSET('Sanitation Data'!$G$31,0,10*ROW('Sanitation Data'!G105)))</f>
        <v/>
      </c>
      <c r="DD111" s="187" t="str">
        <f ca="1">+IF(OFFSET('Sanitation Data'!$G$32,0,10*ROW('Sanitation Data'!G105))="","",OFFSET('Sanitation Data'!$G$32,0,10*ROW('Sanitation Data'!G105)))</f>
        <v/>
      </c>
      <c r="DE111" s="187" t="str">
        <f ca="1">+IF(OFFSET('Sanitation Data'!$H$28,0,10*ROW('Sanitation Data'!H105))="","",OFFSET('Sanitation Data'!$H$28,0,10*ROW('Sanitation Data'!H105)))</f>
        <v/>
      </c>
      <c r="DF111" s="187" t="str">
        <f ca="1">+IF(OFFSET('Sanitation Data'!$H$29,0,10*ROW('Sanitation Data'!H105))="","",OFFSET('Sanitation Data'!$H$29,0,10*ROW('Sanitation Data'!H105)))</f>
        <v/>
      </c>
      <c r="DG111" s="187" t="str">
        <f ca="1">+IF(OFFSET('Sanitation Data'!$H$30,0,10*ROW('Sanitation Data'!H105))="","",OFFSET('Sanitation Data'!$H$30,0,10*ROW('Sanitation Data'!H105)))</f>
        <v/>
      </c>
      <c r="DH111" s="187" t="str">
        <f ca="1">+IF(OFFSET('Sanitation Data'!$H$31,0,10*ROW('Sanitation Data'!H105))="","",OFFSET('Sanitation Data'!$H$31,0,10*ROW('Sanitation Data'!H105)))</f>
        <v/>
      </c>
      <c r="DI111" s="187" t="str">
        <f ca="1">+IF(OFFSET('Sanitation Data'!$H$32,0,10*ROW('Sanitation Data'!H105))="","",OFFSET('Sanitation Data'!$H$32,0,10*ROW('Sanitation Data'!H105)))</f>
        <v/>
      </c>
      <c r="DJ111" s="187" t="str">
        <f ca="1">+IF(OFFSET('Sanitation Data'!$I$28,0,10*ROW('Sanitation Data'!I105))="","",OFFSET('Sanitation Data'!$I$28,0,10*ROW('Sanitation Data'!I105)))</f>
        <v/>
      </c>
      <c r="DK111" s="187" t="str">
        <f ca="1">+IF(OFFSET('Sanitation Data'!$I$29,0,10*ROW('Sanitation Data'!I105))="","",OFFSET('Sanitation Data'!$I$29,0,10*ROW('Sanitation Data'!I105)))</f>
        <v/>
      </c>
      <c r="DL111" s="187" t="str">
        <f ca="1">+IF(OFFSET('Sanitation Data'!$I$30,0,10*ROW('Sanitation Data'!I105))="","",OFFSET('Sanitation Data'!$I$30,0,10*ROW('Sanitation Data'!I105)))</f>
        <v/>
      </c>
      <c r="DM111" s="187" t="str">
        <f ca="1">+IF(OFFSET('Sanitation Data'!$I$31,0,10*ROW('Sanitation Data'!I105))="","",OFFSET('Sanitation Data'!$I$31,0,10*ROW('Sanitation Data'!I105)))</f>
        <v/>
      </c>
      <c r="DN111" s="187" t="str">
        <f ca="1">+IF(OFFSET('Sanitation Data'!$I$32,0,10*ROW('Sanitation Data'!I105))="","",OFFSET('Sanitation Data'!$I$32,0,10*ROW('Sanitation Data'!I105)))</f>
        <v/>
      </c>
      <c r="DO111" s="187" t="str">
        <f ca="1">+IF(OFFSET('Hygiene Data'!$D$11,0,10*ROW('Hygiene Data'!D105))="","",OFFSET('Hygiene Data'!$D$11,0,10*ROW('Hygiene Data'!D105)))</f>
        <v/>
      </c>
      <c r="DP111" s="187" t="str">
        <f ca="1">+IF(OFFSET('Hygiene Data'!$D$12,0,10*ROW('Hygiene Data'!D105))="","",OFFSET('Hygiene Data'!$D$12,0,10*ROW('Hygiene Data'!D105)))</f>
        <v/>
      </c>
      <c r="DQ111" s="187" t="str">
        <f ca="1">+IF(OFFSET('Hygiene Data'!$D$13,0,10*ROW('Hygiene Data'!D105))="","",OFFSET('Hygiene Data'!$D$13,0,10*ROW('Hygiene Data'!D105)))</f>
        <v/>
      </c>
      <c r="DR111" s="187" t="str">
        <f ca="1">+IF(OFFSET('Hygiene Data'!$E$11,0,10*ROW('Hygiene Data'!E105))="","",OFFSET('Hygiene Data'!$E$11,0,10*ROW('Hygiene Data'!E105)))</f>
        <v/>
      </c>
      <c r="DS111" s="187" t="str">
        <f ca="1">+IF(OFFSET('Hygiene Data'!$E$12,0,10*ROW('Hygiene Data'!E105))="","",OFFSET('Hygiene Data'!$E$12,0,10*ROW('Hygiene Data'!E105)))</f>
        <v/>
      </c>
      <c r="DT111" s="187" t="str">
        <f ca="1">+IF(OFFSET('Hygiene Data'!$E$13,0,10*ROW('Hygiene Data'!E105))="","",OFFSET('Hygiene Data'!$E$13,0,10*ROW('Hygiene Data'!E105)))</f>
        <v/>
      </c>
      <c r="DU111" s="187" t="str">
        <f ca="1">+IF(OFFSET('Hygiene Data'!$F$11,0,10*ROW('Hygiene Data'!F105))="","",OFFSET('Hygiene Data'!$F$11,0,10*ROW('Hygiene Data'!F105)))</f>
        <v/>
      </c>
      <c r="DV111" s="187" t="str">
        <f ca="1">+IF(OFFSET('Hygiene Data'!$F$12,0,10*ROW('Hygiene Data'!F105))="","",OFFSET('Hygiene Data'!$F$12,0,10*ROW('Hygiene Data'!F105)))</f>
        <v/>
      </c>
      <c r="DW111" s="187" t="str">
        <f ca="1">+IF(OFFSET('Hygiene Data'!$F$13,0,10*ROW('Hygiene Data'!F105))="","",OFFSET('Hygiene Data'!$F$13,0,10*ROW('Hygiene Data'!F105)))</f>
        <v/>
      </c>
      <c r="DX111" s="187" t="str">
        <f ca="1">+IF(OFFSET('Hygiene Data'!$G$11,0,10*ROW('Hygiene Data'!G105))="","",OFFSET('Hygiene Data'!$G$11,0,10*ROW('Hygiene Data'!G105)))</f>
        <v/>
      </c>
      <c r="DY111" s="187" t="str">
        <f ca="1">+IF(OFFSET('Hygiene Data'!$G$12,0,10*ROW('Hygiene Data'!G105))="","",OFFSET('Hygiene Data'!$G$12,0,10*ROW('Hygiene Data'!G105)))</f>
        <v/>
      </c>
      <c r="DZ111" s="187" t="str">
        <f ca="1">+IF(OFFSET('Hygiene Data'!$G$13,0,10*ROW('Hygiene Data'!G105))="","",OFFSET('Hygiene Data'!$G$13,0,10*ROW('Hygiene Data'!G105)))</f>
        <v/>
      </c>
      <c r="EA111" s="187" t="str">
        <f ca="1">+IF(OFFSET('Hygiene Data'!$H$11,0,10*ROW('Hygiene Data'!H105))="","",OFFSET('Hygiene Data'!$H$11,0,10*ROW('Hygiene Data'!H105)))</f>
        <v/>
      </c>
      <c r="EB111" s="187" t="str">
        <f ca="1">+IF(OFFSET('Hygiene Data'!$H$12,0,10*ROW('Hygiene Data'!H105))="","",OFFSET('Hygiene Data'!$H$12,0,10*ROW('Hygiene Data'!H105)))</f>
        <v/>
      </c>
      <c r="EC111" s="187" t="str">
        <f ca="1">+IF(OFFSET('Hygiene Data'!$H$13,0,10*ROW('Hygiene Data'!H105))="","",OFFSET('Hygiene Data'!$H$13,0,10*ROW('Hygiene Data'!H105)))</f>
        <v/>
      </c>
      <c r="ED111" s="187" t="str">
        <f ca="1">+IF(OFFSET('Hygiene Data'!$I$11,0,10*ROW('Hygiene Data'!I105))="","",OFFSET('Hygiene Data'!$I$11,0,10*ROW('Hygiene Data'!I105)))</f>
        <v/>
      </c>
      <c r="EE111" s="187" t="str">
        <f ca="1">+IF(OFFSET('Hygiene Data'!$I$12,0,10*ROW('Hygiene Data'!I105))="","",OFFSET('Hygiene Data'!$I$12,0,10*ROW('Hygiene Data'!I105)))</f>
        <v/>
      </c>
      <c r="EF111" s="187" t="str">
        <f ca="1">+IF(OFFSET('Hygiene Data'!$I$13,0,10*ROW('Hygiene Data'!I105))="","",OFFSET('Hygiene Data'!$I$13,0,10*ROW('Hygiene Data'!I105)))</f>
        <v/>
      </c>
    </row>
    <row r="112" spans="1:136" x14ac:dyDescent="0.2">
      <c r="A112" s="270" t="str">
        <f ca="1">+IF(OFFSET('Water Data'!$B$2,0,10*ROW('Water Data'!E106))="","",OFFSET('Water Data'!$B$2,0,10*ROW('Water Data'!E106)))</f>
        <v/>
      </c>
      <c r="B112" s="270" t="str">
        <f ca="1">IF(OFFSET('Water Data'!$C$2,0,10*ROW('Water Data'!F106))="","",IF(OFFSET('Water Data'!$C$2,0,10*ROW('Water Data'!F106))="Census",Key!$I$111,IF(OFFSET('Water Data'!$C$2,0,10*ROW('Water Data'!F106))="Survey with microdata",Key!$I$113,IF(OFFSET('Water Data'!$C$2,0,10*ROW('Water Data'!F106))="Survey",Key!$I$110,IF(OFFSET('Water Data'!$C$2,0,10*ROW('Water Data'!F106))="Admin",Key!$I$114,IF(OFFSET('Water Data'!$C$2,0,10*ROW('Water Data'!F106))="Other",Key!$I$112,IF(OFFSET('Water Data'!$C$2,0,10*ROW('Water Data'!F106))="EMIS",Key!$I$109)))))))</f>
        <v/>
      </c>
      <c r="C112" s="297" t="str">
        <f t="shared" ca="1" si="1"/>
        <v/>
      </c>
      <c r="D112" s="298" t="e">
        <f ca="1">+IF(AND(ISTEXT(OFFSET('Water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298" t="e">
        <f ca="1">+IF(AND(ISTEXT(OFFSET('Water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298" t="e">
        <f ca="1">+IF(AND(ISTEXT(OFFSET('Water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298" t="e">
        <f ca="1">+IF(AND(ISTEXT(OFFSET('Water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298" t="e">
        <f ca="1">+IF(AND(ISTEXT(OFFSET('Water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298" t="e">
        <f ca="1">+IF(AND(ISTEXT(OFFSET('Water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298" t="e">
        <f ca="1">+IF(AND(ISTEXT(OFFSET('Water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298" t="e">
        <f ca="1">+IF(AND(ISTEXT(OFFSET('Water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298" t="e">
        <f ca="1">+IF(AND(ISTEXT(OFFSET('Water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298" t="e">
        <f ca="1">+IF(AND(ISTEXT(OFFSET('Water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298" t="e">
        <f ca="1">+IF(AND(ISTEXT(OFFSET('Water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298" t="e">
        <f ca="1">+IF(AND(ISTEXT(OFFSET('Water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298" t="e">
        <f ca="1">+IF(AND(ISTEXT(OFFSET('Water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298" t="e">
        <f ca="1">+IF(AND(ISTEXT(OFFSET('Water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298" t="e">
        <f ca="1">+IF(AND(ISTEXT(OFFSET('Water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298" t="e">
        <f ca="1">+IF(AND(ISTEXT(OFFSET('Water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298" t="e">
        <f ca="1">+IF(AND(ISTEXT(OFFSET('Water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298" t="e">
        <f ca="1">+IF(AND(ISTEXT(OFFSET('Water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299" t="e">
        <f ca="1">+IF(AND(ISTEXT(OFFSET('Sanitation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299" t="e">
        <f ca="1">+IF(AND(ISTEXT(OFFSET('Sanitation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299" t="e">
        <f ca="1">+IF(AND(ISTEXT(OFFSET('Sanitation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299" t="e">
        <f ca="1">+IF(AND(ISTEXT(OFFSET('Sanitation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299" t="e">
        <f ca="1">+IF(AND(ISTEXT(OFFSET('Sanitation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299" t="e">
        <f ca="1">+IF(AND(ISTEXT(OFFSET('Sanitation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299" t="e">
        <f ca="1">+IF(AND(ISTEXT(OFFSET('Sanitation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299" t="e">
        <f ca="1">+IF(AND(ISTEXT(OFFSET('Sanitation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299" t="e">
        <f ca="1">+IF(AND(ISTEXT(OFFSET('Sanitation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299" t="e">
        <f ca="1">+IF(AND(ISTEXT(OFFSET('Sanitation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299" t="e">
        <f ca="1">+IF(AND(ISTEXT(OFFSET('Sanitation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299" t="e">
        <f ca="1">+IF(AND(ISTEXT(OFFSET('Sanitation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299" t="e">
        <f ca="1">+IF(AND(ISTEXT(OFFSET('Sanitation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299" t="e">
        <f ca="1">+IF(AND(ISTEXT(OFFSET('Sanitation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299" t="e">
        <f ca="1">+IF(AND(ISTEXT(OFFSET('Sanitation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299" t="e">
        <f ca="1">+IF(AND(ISTEXT(OFFSET('Sanitation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299" t="e">
        <f ca="1">+IF(AND(ISTEXT(OFFSET('Sanitation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299" t="e">
        <f ca="1">+IF(AND(ISTEXT(OFFSET('Sanitation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299" t="e">
        <f ca="1">+IF(AND(ISTEXT(OFFSET('Sanitation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299" t="e">
        <f ca="1">+IF(AND(ISTEXT(OFFSET('Sanitation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299" t="e">
        <f ca="1">+IF(AND(ISTEXT(OFFSET('Sanitation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299" t="e">
        <f ca="1">+IF(AND(ISTEXT(OFFSET('Sanitation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299" t="e">
        <f ca="1">+IF(AND(ISTEXT(OFFSET('Sanitation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299" t="e">
        <f ca="1">+IF(AND(ISTEXT(OFFSET('Sanitation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299" t="e">
        <f ca="1">+IF(AND(ISTEXT(OFFSET('Sanitation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299" t="e">
        <f ca="1">+IF(AND(ISTEXT(OFFSET('Sanitation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299" t="e">
        <f ca="1">+IF(AND(ISTEXT(OFFSET('Sanitation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299" t="e">
        <f ca="1">+IF(AND(ISTEXT(OFFSET('Sanitation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299" t="e">
        <f ca="1">+IF(AND(ISTEXT(OFFSET('Sanitation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299" t="e">
        <f ca="1">+IF(AND(ISTEXT(OFFSET('Sanitation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300" t="e">
        <f ca="1">+IF(AND(ISTEXT(OFFSET('Hygiene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368" t="e">
        <f ca="1">+IF(AND(ISTEXT(OFFSET('Hygiene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300" t="e">
        <f ca="1">+IF(AND(ISTEXT(OFFSET('Hygiene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300" t="e">
        <f ca="1">+IF(AND(ISTEXT(OFFSET('Hygiene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300" t="e">
        <f ca="1">+IF(AND(ISTEXT(OFFSET('Hygiene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300" t="e">
        <f ca="1">+IF(AND(ISTEXT(OFFSET('Hygiene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300" t="e">
        <f ca="1">+IF(AND(ISTEXT(OFFSET('Hygiene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300" t="e">
        <f ca="1">+IF(AND(ISTEXT(OFFSET('Hygiene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300" t="e">
        <f ca="1">+IF(AND(ISTEXT(OFFSET('Hygiene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300" t="e">
        <f ca="1">+IF(AND(ISTEXT(OFFSET('Hygiene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300" t="e">
        <f ca="1">+IF(AND(ISTEXT(OFFSET('Hygiene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300" t="e">
        <f ca="1">+IF(AND(ISTEXT(OFFSET('Hygiene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300" t="e">
        <f ca="1">+IF(AND(ISTEXT(OFFSET('Hygiene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300" t="e">
        <f ca="1">+IF(AND(ISTEXT(OFFSET('Hygiene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300" t="e">
        <f ca="1">+IF(AND(ISTEXT(OFFSET('Hygiene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300" t="e">
        <f ca="1">+IF(AND(ISTEXT(OFFSET('Hygiene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300" t="e">
        <f ca="1">+IF(AND(ISTEXT(OFFSET('Hygiene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300" t="e">
        <f ca="1">+IF(AND(ISTEXT(OFFSET('Hygiene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S112" s="187" t="str">
        <f ca="1">+IF(OFFSET('Water Data'!$D$27,0,10*ROW('Water Data'!D106))="","",OFFSET('Water Data'!$D$27,0,10*ROW('Water Data'!D106)))</f>
        <v/>
      </c>
      <c r="BT112" s="187" t="str">
        <f ca="1">+IF(OFFSET('Water Data'!$D$28,0,10*ROW('Water Data'!D106))="","",OFFSET('Water Data'!$D$28,0,10*ROW('Water Data'!D106)))</f>
        <v/>
      </c>
      <c r="BU112" s="187" t="str">
        <f ca="1">+IF(OFFSET('Water Data'!$D$29,0,10*ROW('Water Data'!D106))="","",OFFSET('Water Data'!$D$29,0,10*ROW('Water Data'!D106)))</f>
        <v/>
      </c>
      <c r="BV112" s="187" t="str">
        <f ca="1">+IF(OFFSET('Water Data'!$E$27,0,10*ROW('Water Data'!E106))="","",OFFSET('Water Data'!$E$27,0,10*ROW('Water Data'!E106)))</f>
        <v/>
      </c>
      <c r="BW112" s="187" t="str">
        <f ca="1">+IF(OFFSET('Water Data'!$E$28,0,10*ROW('Water Data'!E106))="","",OFFSET('Water Data'!$E$28,0,10*ROW('Water Data'!E106)))</f>
        <v/>
      </c>
      <c r="BX112" s="187" t="str">
        <f ca="1">+IF(OFFSET('Water Data'!$E$29,0,10*ROW('Water Data'!E106))="","",OFFSET('Water Data'!$E$29,0,10*ROW('Water Data'!E106)))</f>
        <v/>
      </c>
      <c r="BY112" s="187" t="str">
        <f ca="1">+IF(OFFSET('Water Data'!$F$27,0,10*ROW('Water Data'!F106))="","",OFFSET('Water Data'!$F$27,0,10*ROW('Water Data'!F106)))</f>
        <v/>
      </c>
      <c r="BZ112" s="187" t="str">
        <f ca="1">+IF(OFFSET('Water Data'!$F$28,0,10*ROW('Water Data'!F106))="","",OFFSET('Water Data'!$F$28,0,10*ROW('Water Data'!F106)))</f>
        <v/>
      </c>
      <c r="CA112" s="187" t="str">
        <f ca="1">+IF(OFFSET('Water Data'!$F$29,0,10*ROW('Water Data'!F106))="","",OFFSET('Water Data'!$F$29,0,10*ROW('Water Data'!F106)))</f>
        <v/>
      </c>
      <c r="CB112" s="187" t="str">
        <f ca="1">+IF(OFFSET('Water Data'!$G$27,0,10*ROW('Water Data'!G106))="","",OFFSET('Water Data'!$G$27,0,10*ROW('Water Data'!G106)))</f>
        <v/>
      </c>
      <c r="CC112" s="187" t="str">
        <f ca="1">+IF(OFFSET('Water Data'!$G$28,0,10*ROW('Water Data'!G106))="","",OFFSET('Water Data'!$G$28,0,10*ROW('Water Data'!G106)))</f>
        <v/>
      </c>
      <c r="CD112" s="187" t="str">
        <f ca="1">+IF(OFFSET('Water Data'!$G$29,0,10*ROW('Water Data'!G106))="","",OFFSET('Water Data'!$G$29,0,10*ROW('Water Data'!G106)))</f>
        <v/>
      </c>
      <c r="CE112" s="187" t="str">
        <f ca="1">+IF(OFFSET('Water Data'!$H$27,0,10*ROW('Water Data'!H106))="","",OFFSET('Water Data'!$H$27,0,10*ROW('Water Data'!H106)))</f>
        <v/>
      </c>
      <c r="CF112" s="187" t="str">
        <f ca="1">+IF(OFFSET('Water Data'!$H$28,0,10*ROW('Water Data'!H106))="","",OFFSET('Water Data'!$H$28,0,10*ROW('Water Data'!H106)))</f>
        <v/>
      </c>
      <c r="CG112" s="187" t="str">
        <f ca="1">+IF(OFFSET('Water Data'!$H$29,0,10*ROW('Water Data'!H106))="","",OFFSET('Water Data'!$H$29,0,10*ROW('Water Data'!H106)))</f>
        <v/>
      </c>
      <c r="CH112" s="187" t="str">
        <f ca="1">+IF(OFFSET('Water Data'!$I$27,0,10*ROW('Water Data'!I106))="","",OFFSET('Water Data'!$I$27,0,10*ROW('Water Data'!I106)))</f>
        <v/>
      </c>
      <c r="CI112" s="187" t="str">
        <f ca="1">+IF(OFFSET('Water Data'!$I$28,0,10*ROW('Water Data'!I106))="","",OFFSET('Water Data'!$I$28,0,10*ROW('Water Data'!I106)))</f>
        <v/>
      </c>
      <c r="CJ112" s="187" t="str">
        <f ca="1">+IF(OFFSET('Water Data'!$I$29,0,10*ROW('Water Data'!I106))="","",OFFSET('Water Data'!$I$29,0,10*ROW('Water Data'!I106)))</f>
        <v/>
      </c>
      <c r="CK112" s="187" t="str">
        <f ca="1">+IF(OFFSET('Sanitation Data'!$D$28,0,10*ROW('Sanitation Data'!D106))="","",OFFSET('Sanitation Data'!$D$28,0,10*ROW('Sanitation Data'!D106)))</f>
        <v/>
      </c>
      <c r="CL112" s="187" t="str">
        <f ca="1">+IF(OFFSET('Sanitation Data'!$D$29,0,10*ROW('Sanitation Data'!D106))="","",OFFSET('Sanitation Data'!$D$29,0,10*ROW('Sanitation Data'!D106)))</f>
        <v/>
      </c>
      <c r="CM112" s="187" t="str">
        <f ca="1">+IF(OFFSET('Sanitation Data'!$D$30,0,10*ROW('Sanitation Data'!D106))="","",OFFSET('Sanitation Data'!$D$30,0,10*ROW('Sanitation Data'!D106)))</f>
        <v/>
      </c>
      <c r="CN112" s="187" t="str">
        <f ca="1">+IF(OFFSET('Sanitation Data'!$D$31,0,10*ROW('Sanitation Data'!D106))="","",OFFSET('Sanitation Data'!$D$31,0,10*ROW('Sanitation Data'!D106)))</f>
        <v/>
      </c>
      <c r="CO112" s="187" t="str">
        <f ca="1">+IF(OFFSET('Sanitation Data'!$D$32,0,10*ROW('Sanitation Data'!D106))="","",OFFSET('Sanitation Data'!$D$32,0,10*ROW('Sanitation Data'!D106)))</f>
        <v/>
      </c>
      <c r="CP112" s="187" t="str">
        <f ca="1">+IF(OFFSET('Sanitation Data'!$E$28,0,10*ROW('Sanitation Data'!E106))="","",OFFSET('Sanitation Data'!$E$28,0,10*ROW('Sanitation Data'!E106)))</f>
        <v/>
      </c>
      <c r="CQ112" s="187" t="str">
        <f ca="1">+IF(OFFSET('Sanitation Data'!$E$29,0,10*ROW('Sanitation Data'!E106))="","",OFFSET('Sanitation Data'!$E$29,0,10*ROW('Sanitation Data'!E106)))</f>
        <v/>
      </c>
      <c r="CR112" s="187" t="str">
        <f ca="1">+IF(OFFSET('Sanitation Data'!$E$30,0,10*ROW('Sanitation Data'!E106))="","",OFFSET('Sanitation Data'!$E$30,0,10*ROW('Sanitation Data'!E106)))</f>
        <v/>
      </c>
      <c r="CS112" s="187" t="str">
        <f ca="1">+IF(OFFSET('Sanitation Data'!$E$31,0,10*ROW('Sanitation Data'!E106))="","",OFFSET('Sanitation Data'!$E$31,0,10*ROW('Sanitation Data'!E106)))</f>
        <v/>
      </c>
      <c r="CT112" s="187" t="str">
        <f ca="1">+IF(OFFSET('Sanitation Data'!$E$32,0,10*ROW('Sanitation Data'!E106))="","",OFFSET('Sanitation Data'!$E$32,0,10*ROW('Sanitation Data'!E106)))</f>
        <v/>
      </c>
      <c r="CU112" s="187" t="str">
        <f ca="1">+IF(OFFSET('Sanitation Data'!$F$28,0,10*ROW('Sanitation Data'!F106))="","",OFFSET('Sanitation Data'!$F$28,0,10*ROW('Sanitation Data'!F106)))</f>
        <v/>
      </c>
      <c r="CV112" s="187" t="str">
        <f ca="1">+IF(OFFSET('Sanitation Data'!$F$29,0,10*ROW('Sanitation Data'!F106))="","",OFFSET('Sanitation Data'!$F$29,0,10*ROW('Sanitation Data'!F106)))</f>
        <v/>
      </c>
      <c r="CW112" s="187" t="str">
        <f ca="1">+IF(OFFSET('Sanitation Data'!$F$30,0,10*ROW('Sanitation Data'!F106))="","",OFFSET('Sanitation Data'!$F$30,0,10*ROW('Sanitation Data'!F106)))</f>
        <v/>
      </c>
      <c r="CX112" s="187" t="str">
        <f ca="1">+IF(OFFSET('Sanitation Data'!$F$31,0,10*ROW('Sanitation Data'!F106))="","",OFFSET('Sanitation Data'!$F$31,0,10*ROW('Sanitation Data'!F106)))</f>
        <v/>
      </c>
      <c r="CY112" s="187" t="str">
        <f ca="1">+IF(OFFSET('Sanitation Data'!$F$32,0,10*ROW('Sanitation Data'!F106))="","",OFFSET('Sanitation Data'!$F$32,0,10*ROW('Sanitation Data'!F106)))</f>
        <v/>
      </c>
      <c r="CZ112" s="187" t="str">
        <f ca="1">+IF(OFFSET('Sanitation Data'!$G$28,0,10*ROW('Sanitation Data'!G106))="","",OFFSET('Sanitation Data'!$G$28,0,10*ROW('Sanitation Data'!G106)))</f>
        <v/>
      </c>
      <c r="DA112" s="187" t="str">
        <f ca="1">+IF(OFFSET('Sanitation Data'!$G$29,0,10*ROW('Sanitation Data'!G106))="","",OFFSET('Sanitation Data'!$G$29,0,10*ROW('Sanitation Data'!G106)))</f>
        <v/>
      </c>
      <c r="DB112" s="187" t="str">
        <f ca="1">+IF(OFFSET('Sanitation Data'!$G$30,0,10*ROW('Sanitation Data'!G106))="","",OFFSET('Sanitation Data'!$G$30,0,10*ROW('Sanitation Data'!G106)))</f>
        <v/>
      </c>
      <c r="DC112" s="187" t="str">
        <f ca="1">+IF(OFFSET('Sanitation Data'!$G$31,0,10*ROW('Sanitation Data'!G106))="","",OFFSET('Sanitation Data'!$G$31,0,10*ROW('Sanitation Data'!G106)))</f>
        <v/>
      </c>
      <c r="DD112" s="187" t="str">
        <f ca="1">+IF(OFFSET('Sanitation Data'!$G$32,0,10*ROW('Sanitation Data'!G106))="","",OFFSET('Sanitation Data'!$G$32,0,10*ROW('Sanitation Data'!G106)))</f>
        <v/>
      </c>
      <c r="DE112" s="187" t="str">
        <f ca="1">+IF(OFFSET('Sanitation Data'!$H$28,0,10*ROW('Sanitation Data'!H106))="","",OFFSET('Sanitation Data'!$H$28,0,10*ROW('Sanitation Data'!H106)))</f>
        <v/>
      </c>
      <c r="DF112" s="187" t="str">
        <f ca="1">+IF(OFFSET('Sanitation Data'!$H$29,0,10*ROW('Sanitation Data'!H106))="","",OFFSET('Sanitation Data'!$H$29,0,10*ROW('Sanitation Data'!H106)))</f>
        <v/>
      </c>
      <c r="DG112" s="187" t="str">
        <f ca="1">+IF(OFFSET('Sanitation Data'!$H$30,0,10*ROW('Sanitation Data'!H106))="","",OFFSET('Sanitation Data'!$H$30,0,10*ROW('Sanitation Data'!H106)))</f>
        <v/>
      </c>
      <c r="DH112" s="187" t="str">
        <f ca="1">+IF(OFFSET('Sanitation Data'!$H$31,0,10*ROW('Sanitation Data'!H106))="","",OFFSET('Sanitation Data'!$H$31,0,10*ROW('Sanitation Data'!H106)))</f>
        <v/>
      </c>
      <c r="DI112" s="187" t="str">
        <f ca="1">+IF(OFFSET('Sanitation Data'!$H$32,0,10*ROW('Sanitation Data'!H106))="","",OFFSET('Sanitation Data'!$H$32,0,10*ROW('Sanitation Data'!H106)))</f>
        <v/>
      </c>
      <c r="DJ112" s="187" t="str">
        <f ca="1">+IF(OFFSET('Sanitation Data'!$I$28,0,10*ROW('Sanitation Data'!I106))="","",OFFSET('Sanitation Data'!$I$28,0,10*ROW('Sanitation Data'!I106)))</f>
        <v/>
      </c>
      <c r="DK112" s="187" t="str">
        <f ca="1">+IF(OFFSET('Sanitation Data'!$I$29,0,10*ROW('Sanitation Data'!I106))="","",OFFSET('Sanitation Data'!$I$29,0,10*ROW('Sanitation Data'!I106)))</f>
        <v/>
      </c>
      <c r="DL112" s="187" t="str">
        <f ca="1">+IF(OFFSET('Sanitation Data'!$I$30,0,10*ROW('Sanitation Data'!I106))="","",OFFSET('Sanitation Data'!$I$30,0,10*ROW('Sanitation Data'!I106)))</f>
        <v/>
      </c>
      <c r="DM112" s="187" t="str">
        <f ca="1">+IF(OFFSET('Sanitation Data'!$I$31,0,10*ROW('Sanitation Data'!I106))="","",OFFSET('Sanitation Data'!$I$31,0,10*ROW('Sanitation Data'!I106)))</f>
        <v/>
      </c>
      <c r="DN112" s="187" t="str">
        <f ca="1">+IF(OFFSET('Sanitation Data'!$I$32,0,10*ROW('Sanitation Data'!I106))="","",OFFSET('Sanitation Data'!$I$32,0,10*ROW('Sanitation Data'!I106)))</f>
        <v/>
      </c>
      <c r="DO112" s="187" t="str">
        <f ca="1">+IF(OFFSET('Hygiene Data'!$D$11,0,10*ROW('Hygiene Data'!D106))="","",OFFSET('Hygiene Data'!$D$11,0,10*ROW('Hygiene Data'!D106)))</f>
        <v/>
      </c>
      <c r="DP112" s="187" t="str">
        <f ca="1">+IF(OFFSET('Hygiene Data'!$D$12,0,10*ROW('Hygiene Data'!D106))="","",OFFSET('Hygiene Data'!$D$12,0,10*ROW('Hygiene Data'!D106)))</f>
        <v/>
      </c>
      <c r="DQ112" s="187" t="str">
        <f ca="1">+IF(OFFSET('Hygiene Data'!$D$13,0,10*ROW('Hygiene Data'!D106))="","",OFFSET('Hygiene Data'!$D$13,0,10*ROW('Hygiene Data'!D106)))</f>
        <v/>
      </c>
      <c r="DR112" s="187" t="str">
        <f ca="1">+IF(OFFSET('Hygiene Data'!$E$11,0,10*ROW('Hygiene Data'!E106))="","",OFFSET('Hygiene Data'!$E$11,0,10*ROW('Hygiene Data'!E106)))</f>
        <v/>
      </c>
      <c r="DS112" s="187" t="str">
        <f ca="1">+IF(OFFSET('Hygiene Data'!$E$12,0,10*ROW('Hygiene Data'!E106))="","",OFFSET('Hygiene Data'!$E$12,0,10*ROW('Hygiene Data'!E106)))</f>
        <v/>
      </c>
      <c r="DT112" s="187" t="str">
        <f ca="1">+IF(OFFSET('Hygiene Data'!$E$13,0,10*ROW('Hygiene Data'!E106))="","",OFFSET('Hygiene Data'!$E$13,0,10*ROW('Hygiene Data'!E106)))</f>
        <v/>
      </c>
      <c r="DU112" s="187" t="str">
        <f ca="1">+IF(OFFSET('Hygiene Data'!$F$11,0,10*ROW('Hygiene Data'!F106))="","",OFFSET('Hygiene Data'!$F$11,0,10*ROW('Hygiene Data'!F106)))</f>
        <v/>
      </c>
      <c r="DV112" s="187" t="str">
        <f ca="1">+IF(OFFSET('Hygiene Data'!$F$12,0,10*ROW('Hygiene Data'!F106))="","",OFFSET('Hygiene Data'!$F$12,0,10*ROW('Hygiene Data'!F106)))</f>
        <v/>
      </c>
      <c r="DW112" s="187" t="str">
        <f ca="1">+IF(OFFSET('Hygiene Data'!$F$13,0,10*ROW('Hygiene Data'!F106))="","",OFFSET('Hygiene Data'!$F$13,0,10*ROW('Hygiene Data'!F106)))</f>
        <v/>
      </c>
      <c r="DX112" s="187" t="str">
        <f ca="1">+IF(OFFSET('Hygiene Data'!$G$11,0,10*ROW('Hygiene Data'!G106))="","",OFFSET('Hygiene Data'!$G$11,0,10*ROW('Hygiene Data'!G106)))</f>
        <v/>
      </c>
      <c r="DY112" s="187" t="str">
        <f ca="1">+IF(OFFSET('Hygiene Data'!$G$12,0,10*ROW('Hygiene Data'!G106))="","",OFFSET('Hygiene Data'!$G$12,0,10*ROW('Hygiene Data'!G106)))</f>
        <v/>
      </c>
      <c r="DZ112" s="187" t="str">
        <f ca="1">+IF(OFFSET('Hygiene Data'!$G$13,0,10*ROW('Hygiene Data'!G106))="","",OFFSET('Hygiene Data'!$G$13,0,10*ROW('Hygiene Data'!G106)))</f>
        <v/>
      </c>
      <c r="EA112" s="187" t="str">
        <f ca="1">+IF(OFFSET('Hygiene Data'!$H$11,0,10*ROW('Hygiene Data'!H106))="","",OFFSET('Hygiene Data'!$H$11,0,10*ROW('Hygiene Data'!H106)))</f>
        <v/>
      </c>
      <c r="EB112" s="187" t="str">
        <f ca="1">+IF(OFFSET('Hygiene Data'!$H$12,0,10*ROW('Hygiene Data'!H106))="","",OFFSET('Hygiene Data'!$H$12,0,10*ROW('Hygiene Data'!H106)))</f>
        <v/>
      </c>
      <c r="EC112" s="187" t="str">
        <f ca="1">+IF(OFFSET('Hygiene Data'!$H$13,0,10*ROW('Hygiene Data'!H106))="","",OFFSET('Hygiene Data'!$H$13,0,10*ROW('Hygiene Data'!H106)))</f>
        <v/>
      </c>
      <c r="ED112" s="187" t="str">
        <f ca="1">+IF(OFFSET('Hygiene Data'!$I$11,0,10*ROW('Hygiene Data'!I106))="","",OFFSET('Hygiene Data'!$I$11,0,10*ROW('Hygiene Data'!I106)))</f>
        <v/>
      </c>
      <c r="EE112" s="187" t="str">
        <f ca="1">+IF(OFFSET('Hygiene Data'!$I$12,0,10*ROW('Hygiene Data'!I106))="","",OFFSET('Hygiene Data'!$I$12,0,10*ROW('Hygiene Data'!I106)))</f>
        <v/>
      </c>
      <c r="EF112" s="187" t="str">
        <f ca="1">+IF(OFFSET('Hygiene Data'!$I$13,0,10*ROW('Hygiene Data'!I106))="","",OFFSET('Hygiene Data'!$I$13,0,10*ROW('Hygiene Data'!I106)))</f>
        <v/>
      </c>
    </row>
    <row r="113" spans="1:136" x14ac:dyDescent="0.2">
      <c r="A113" s="270" t="str">
        <f ca="1">+IF(OFFSET('Water Data'!$B$2,0,10*ROW('Water Data'!E107))="","",OFFSET('Water Data'!$B$2,0,10*ROW('Water Data'!E107)))</f>
        <v/>
      </c>
      <c r="B113" s="270" t="str">
        <f ca="1">IF(OFFSET('Water Data'!$C$2,0,10*ROW('Water Data'!F107))="","",IF(OFFSET('Water Data'!$C$2,0,10*ROW('Water Data'!F107))="Census",Key!$I$111,IF(OFFSET('Water Data'!$C$2,0,10*ROW('Water Data'!F107))="Survey with microdata",Key!$I$113,IF(OFFSET('Water Data'!$C$2,0,10*ROW('Water Data'!F107))="Survey",Key!$I$110,IF(OFFSET('Water Data'!$C$2,0,10*ROW('Water Data'!F107))="Admin",Key!$I$114,IF(OFFSET('Water Data'!$C$2,0,10*ROW('Water Data'!F107))="Other",Key!$I$112,IF(OFFSET('Water Data'!$C$2,0,10*ROW('Water Data'!F107))="EMIS",Key!$I$109)))))))</f>
        <v/>
      </c>
      <c r="C113" s="297" t="str">
        <f t="shared" ca="1" si="1"/>
        <v/>
      </c>
      <c r="D113" s="298" t="e">
        <f ca="1">+IF(AND(ISTEXT(OFFSET('Water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298" t="e">
        <f ca="1">+IF(AND(ISTEXT(OFFSET('Water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298" t="e">
        <f ca="1">+IF(AND(ISTEXT(OFFSET('Water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298" t="e">
        <f ca="1">+IF(AND(ISTEXT(OFFSET('Water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298" t="e">
        <f ca="1">+IF(AND(ISTEXT(OFFSET('Water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298" t="e">
        <f ca="1">+IF(AND(ISTEXT(OFFSET('Water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298" t="e">
        <f ca="1">+IF(AND(ISTEXT(OFFSET('Water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298" t="e">
        <f ca="1">+IF(AND(ISTEXT(OFFSET('Water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298" t="e">
        <f ca="1">+IF(AND(ISTEXT(OFFSET('Water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298" t="e">
        <f ca="1">+IF(AND(ISTEXT(OFFSET('Water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298" t="e">
        <f ca="1">+IF(AND(ISTEXT(OFFSET('Water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298" t="e">
        <f ca="1">+IF(AND(ISTEXT(OFFSET('Water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298" t="e">
        <f ca="1">+IF(AND(ISTEXT(OFFSET('Water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298" t="e">
        <f ca="1">+IF(AND(ISTEXT(OFFSET('Water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298" t="e">
        <f ca="1">+IF(AND(ISTEXT(OFFSET('Water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298" t="e">
        <f ca="1">+IF(AND(ISTEXT(OFFSET('Water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298" t="e">
        <f ca="1">+IF(AND(ISTEXT(OFFSET('Water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298" t="e">
        <f ca="1">+IF(AND(ISTEXT(OFFSET('Water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299" t="e">
        <f ca="1">+IF(AND(ISTEXT(OFFSET('Sanitation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299" t="e">
        <f ca="1">+IF(AND(ISTEXT(OFFSET('Sanitation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299" t="e">
        <f ca="1">+IF(AND(ISTEXT(OFFSET('Sanitation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299" t="e">
        <f ca="1">+IF(AND(ISTEXT(OFFSET('Sanitation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299" t="e">
        <f ca="1">+IF(AND(ISTEXT(OFFSET('Sanitation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299" t="e">
        <f ca="1">+IF(AND(ISTEXT(OFFSET('Sanitation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299" t="e">
        <f ca="1">+IF(AND(ISTEXT(OFFSET('Sanitation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299" t="e">
        <f ca="1">+IF(AND(ISTEXT(OFFSET('Sanitation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299" t="e">
        <f ca="1">+IF(AND(ISTEXT(OFFSET('Sanitation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299" t="e">
        <f ca="1">+IF(AND(ISTEXT(OFFSET('Sanitation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299" t="e">
        <f ca="1">+IF(AND(ISTEXT(OFFSET('Sanitation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299" t="e">
        <f ca="1">+IF(AND(ISTEXT(OFFSET('Sanitation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299" t="e">
        <f ca="1">+IF(AND(ISTEXT(OFFSET('Sanitation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299" t="e">
        <f ca="1">+IF(AND(ISTEXT(OFFSET('Sanitation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299" t="e">
        <f ca="1">+IF(AND(ISTEXT(OFFSET('Sanitation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299" t="e">
        <f ca="1">+IF(AND(ISTEXT(OFFSET('Sanitation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299" t="e">
        <f ca="1">+IF(AND(ISTEXT(OFFSET('Sanitation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299" t="e">
        <f ca="1">+IF(AND(ISTEXT(OFFSET('Sanitation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299" t="e">
        <f ca="1">+IF(AND(ISTEXT(OFFSET('Sanitation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299" t="e">
        <f ca="1">+IF(AND(ISTEXT(OFFSET('Sanitation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299" t="e">
        <f ca="1">+IF(AND(ISTEXT(OFFSET('Sanitation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299" t="e">
        <f ca="1">+IF(AND(ISTEXT(OFFSET('Sanitation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299" t="e">
        <f ca="1">+IF(AND(ISTEXT(OFFSET('Sanitation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299" t="e">
        <f ca="1">+IF(AND(ISTEXT(OFFSET('Sanitation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299" t="e">
        <f ca="1">+IF(AND(ISTEXT(OFFSET('Sanitation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299" t="e">
        <f ca="1">+IF(AND(ISTEXT(OFFSET('Sanitation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299" t="e">
        <f ca="1">+IF(AND(ISTEXT(OFFSET('Sanitation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299" t="e">
        <f ca="1">+IF(AND(ISTEXT(OFFSET('Sanitation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299" t="e">
        <f ca="1">+IF(AND(ISTEXT(OFFSET('Sanitation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299" t="e">
        <f ca="1">+IF(AND(ISTEXT(OFFSET('Sanitation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300" t="e">
        <f ca="1">+IF(AND(ISTEXT(OFFSET('Hygiene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368" t="e">
        <f ca="1">+IF(AND(ISTEXT(OFFSET('Hygiene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300" t="e">
        <f ca="1">+IF(AND(ISTEXT(OFFSET('Hygiene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300" t="e">
        <f ca="1">+IF(AND(ISTEXT(OFFSET('Hygiene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300" t="e">
        <f ca="1">+IF(AND(ISTEXT(OFFSET('Hygiene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300" t="e">
        <f ca="1">+IF(AND(ISTEXT(OFFSET('Hygiene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300" t="e">
        <f ca="1">+IF(AND(ISTEXT(OFFSET('Hygiene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300" t="e">
        <f ca="1">+IF(AND(ISTEXT(OFFSET('Hygiene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300" t="e">
        <f ca="1">+IF(AND(ISTEXT(OFFSET('Hygiene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300" t="e">
        <f ca="1">+IF(AND(ISTEXT(OFFSET('Hygiene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300" t="e">
        <f ca="1">+IF(AND(ISTEXT(OFFSET('Hygiene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300" t="e">
        <f ca="1">+IF(AND(ISTEXT(OFFSET('Hygiene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300" t="e">
        <f ca="1">+IF(AND(ISTEXT(OFFSET('Hygiene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300" t="e">
        <f ca="1">+IF(AND(ISTEXT(OFFSET('Hygiene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300" t="e">
        <f ca="1">+IF(AND(ISTEXT(OFFSET('Hygiene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300" t="e">
        <f ca="1">+IF(AND(ISTEXT(OFFSET('Hygiene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300" t="e">
        <f ca="1">+IF(AND(ISTEXT(OFFSET('Hygiene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300" t="e">
        <f ca="1">+IF(AND(ISTEXT(OFFSET('Hygiene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S113" s="187" t="str">
        <f ca="1">+IF(OFFSET('Water Data'!$D$27,0,10*ROW('Water Data'!D107))="","",OFFSET('Water Data'!$D$27,0,10*ROW('Water Data'!D107)))</f>
        <v/>
      </c>
      <c r="BT113" s="187" t="str">
        <f ca="1">+IF(OFFSET('Water Data'!$D$28,0,10*ROW('Water Data'!D107))="","",OFFSET('Water Data'!$D$28,0,10*ROW('Water Data'!D107)))</f>
        <v/>
      </c>
      <c r="BU113" s="187" t="str">
        <f ca="1">+IF(OFFSET('Water Data'!$D$29,0,10*ROW('Water Data'!D107))="","",OFFSET('Water Data'!$D$29,0,10*ROW('Water Data'!D107)))</f>
        <v/>
      </c>
      <c r="BV113" s="187" t="str">
        <f ca="1">+IF(OFFSET('Water Data'!$E$27,0,10*ROW('Water Data'!E107))="","",OFFSET('Water Data'!$E$27,0,10*ROW('Water Data'!E107)))</f>
        <v/>
      </c>
      <c r="BW113" s="187" t="str">
        <f ca="1">+IF(OFFSET('Water Data'!$E$28,0,10*ROW('Water Data'!E107))="","",OFFSET('Water Data'!$E$28,0,10*ROW('Water Data'!E107)))</f>
        <v/>
      </c>
      <c r="BX113" s="187" t="str">
        <f ca="1">+IF(OFFSET('Water Data'!$E$29,0,10*ROW('Water Data'!E107))="","",OFFSET('Water Data'!$E$29,0,10*ROW('Water Data'!E107)))</f>
        <v/>
      </c>
      <c r="BY113" s="187" t="str">
        <f ca="1">+IF(OFFSET('Water Data'!$F$27,0,10*ROW('Water Data'!F107))="","",OFFSET('Water Data'!$F$27,0,10*ROW('Water Data'!F107)))</f>
        <v/>
      </c>
      <c r="BZ113" s="187" t="str">
        <f ca="1">+IF(OFFSET('Water Data'!$F$28,0,10*ROW('Water Data'!F107))="","",OFFSET('Water Data'!$F$28,0,10*ROW('Water Data'!F107)))</f>
        <v/>
      </c>
      <c r="CA113" s="187" t="str">
        <f ca="1">+IF(OFFSET('Water Data'!$F$29,0,10*ROW('Water Data'!F107))="","",OFFSET('Water Data'!$F$29,0,10*ROW('Water Data'!F107)))</f>
        <v/>
      </c>
      <c r="CB113" s="187" t="str">
        <f ca="1">+IF(OFFSET('Water Data'!$G$27,0,10*ROW('Water Data'!G107))="","",OFFSET('Water Data'!$G$27,0,10*ROW('Water Data'!G107)))</f>
        <v/>
      </c>
      <c r="CC113" s="187" t="str">
        <f ca="1">+IF(OFFSET('Water Data'!$G$28,0,10*ROW('Water Data'!G107))="","",OFFSET('Water Data'!$G$28,0,10*ROW('Water Data'!G107)))</f>
        <v/>
      </c>
      <c r="CD113" s="187" t="str">
        <f ca="1">+IF(OFFSET('Water Data'!$G$29,0,10*ROW('Water Data'!G107))="","",OFFSET('Water Data'!$G$29,0,10*ROW('Water Data'!G107)))</f>
        <v/>
      </c>
      <c r="CE113" s="187" t="str">
        <f ca="1">+IF(OFFSET('Water Data'!$H$27,0,10*ROW('Water Data'!H107))="","",OFFSET('Water Data'!$H$27,0,10*ROW('Water Data'!H107)))</f>
        <v/>
      </c>
      <c r="CF113" s="187" t="str">
        <f ca="1">+IF(OFFSET('Water Data'!$H$28,0,10*ROW('Water Data'!H107))="","",OFFSET('Water Data'!$H$28,0,10*ROW('Water Data'!H107)))</f>
        <v/>
      </c>
      <c r="CG113" s="187" t="str">
        <f ca="1">+IF(OFFSET('Water Data'!$H$29,0,10*ROW('Water Data'!H107))="","",OFFSET('Water Data'!$H$29,0,10*ROW('Water Data'!H107)))</f>
        <v/>
      </c>
      <c r="CH113" s="187" t="str">
        <f ca="1">+IF(OFFSET('Water Data'!$I$27,0,10*ROW('Water Data'!I107))="","",OFFSET('Water Data'!$I$27,0,10*ROW('Water Data'!I107)))</f>
        <v/>
      </c>
      <c r="CI113" s="187" t="str">
        <f ca="1">+IF(OFFSET('Water Data'!$I$28,0,10*ROW('Water Data'!I107))="","",OFFSET('Water Data'!$I$28,0,10*ROW('Water Data'!I107)))</f>
        <v/>
      </c>
      <c r="CJ113" s="187" t="str">
        <f ca="1">+IF(OFFSET('Water Data'!$I$29,0,10*ROW('Water Data'!I107))="","",OFFSET('Water Data'!$I$29,0,10*ROW('Water Data'!I107)))</f>
        <v/>
      </c>
      <c r="CK113" s="187" t="str">
        <f ca="1">+IF(OFFSET('Sanitation Data'!$D$28,0,10*ROW('Sanitation Data'!D107))="","",OFFSET('Sanitation Data'!$D$28,0,10*ROW('Sanitation Data'!D107)))</f>
        <v/>
      </c>
      <c r="CL113" s="187" t="str">
        <f ca="1">+IF(OFFSET('Sanitation Data'!$D$29,0,10*ROW('Sanitation Data'!D107))="","",OFFSET('Sanitation Data'!$D$29,0,10*ROW('Sanitation Data'!D107)))</f>
        <v/>
      </c>
      <c r="CM113" s="187" t="str">
        <f ca="1">+IF(OFFSET('Sanitation Data'!$D$30,0,10*ROW('Sanitation Data'!D107))="","",OFFSET('Sanitation Data'!$D$30,0,10*ROW('Sanitation Data'!D107)))</f>
        <v/>
      </c>
      <c r="CN113" s="187" t="str">
        <f ca="1">+IF(OFFSET('Sanitation Data'!$D$31,0,10*ROW('Sanitation Data'!D107))="","",OFFSET('Sanitation Data'!$D$31,0,10*ROW('Sanitation Data'!D107)))</f>
        <v/>
      </c>
      <c r="CO113" s="187" t="str">
        <f ca="1">+IF(OFFSET('Sanitation Data'!$D$32,0,10*ROW('Sanitation Data'!D107))="","",OFFSET('Sanitation Data'!$D$32,0,10*ROW('Sanitation Data'!D107)))</f>
        <v/>
      </c>
      <c r="CP113" s="187" t="str">
        <f ca="1">+IF(OFFSET('Sanitation Data'!$E$28,0,10*ROW('Sanitation Data'!E107))="","",OFFSET('Sanitation Data'!$E$28,0,10*ROW('Sanitation Data'!E107)))</f>
        <v/>
      </c>
      <c r="CQ113" s="187" t="str">
        <f ca="1">+IF(OFFSET('Sanitation Data'!$E$29,0,10*ROW('Sanitation Data'!E107))="","",OFFSET('Sanitation Data'!$E$29,0,10*ROW('Sanitation Data'!E107)))</f>
        <v/>
      </c>
      <c r="CR113" s="187" t="str">
        <f ca="1">+IF(OFFSET('Sanitation Data'!$E$30,0,10*ROW('Sanitation Data'!E107))="","",OFFSET('Sanitation Data'!$E$30,0,10*ROW('Sanitation Data'!E107)))</f>
        <v/>
      </c>
      <c r="CS113" s="187" t="str">
        <f ca="1">+IF(OFFSET('Sanitation Data'!$E$31,0,10*ROW('Sanitation Data'!E107))="","",OFFSET('Sanitation Data'!$E$31,0,10*ROW('Sanitation Data'!E107)))</f>
        <v/>
      </c>
      <c r="CT113" s="187" t="str">
        <f ca="1">+IF(OFFSET('Sanitation Data'!$E$32,0,10*ROW('Sanitation Data'!E107))="","",OFFSET('Sanitation Data'!$E$32,0,10*ROW('Sanitation Data'!E107)))</f>
        <v/>
      </c>
      <c r="CU113" s="187" t="str">
        <f ca="1">+IF(OFFSET('Sanitation Data'!$F$28,0,10*ROW('Sanitation Data'!F107))="","",OFFSET('Sanitation Data'!$F$28,0,10*ROW('Sanitation Data'!F107)))</f>
        <v/>
      </c>
      <c r="CV113" s="187" t="str">
        <f ca="1">+IF(OFFSET('Sanitation Data'!$F$29,0,10*ROW('Sanitation Data'!F107))="","",OFFSET('Sanitation Data'!$F$29,0,10*ROW('Sanitation Data'!F107)))</f>
        <v/>
      </c>
      <c r="CW113" s="187" t="str">
        <f ca="1">+IF(OFFSET('Sanitation Data'!$F$30,0,10*ROW('Sanitation Data'!F107))="","",OFFSET('Sanitation Data'!$F$30,0,10*ROW('Sanitation Data'!F107)))</f>
        <v/>
      </c>
      <c r="CX113" s="187" t="str">
        <f ca="1">+IF(OFFSET('Sanitation Data'!$F$31,0,10*ROW('Sanitation Data'!F107))="","",OFFSET('Sanitation Data'!$F$31,0,10*ROW('Sanitation Data'!F107)))</f>
        <v/>
      </c>
      <c r="CY113" s="187" t="str">
        <f ca="1">+IF(OFFSET('Sanitation Data'!$F$32,0,10*ROW('Sanitation Data'!F107))="","",OFFSET('Sanitation Data'!$F$32,0,10*ROW('Sanitation Data'!F107)))</f>
        <v/>
      </c>
      <c r="CZ113" s="187" t="str">
        <f ca="1">+IF(OFFSET('Sanitation Data'!$G$28,0,10*ROW('Sanitation Data'!G107))="","",OFFSET('Sanitation Data'!$G$28,0,10*ROW('Sanitation Data'!G107)))</f>
        <v/>
      </c>
      <c r="DA113" s="187" t="str">
        <f ca="1">+IF(OFFSET('Sanitation Data'!$G$29,0,10*ROW('Sanitation Data'!G107))="","",OFFSET('Sanitation Data'!$G$29,0,10*ROW('Sanitation Data'!G107)))</f>
        <v/>
      </c>
      <c r="DB113" s="187" t="str">
        <f ca="1">+IF(OFFSET('Sanitation Data'!$G$30,0,10*ROW('Sanitation Data'!G107))="","",OFFSET('Sanitation Data'!$G$30,0,10*ROW('Sanitation Data'!G107)))</f>
        <v/>
      </c>
      <c r="DC113" s="187" t="str">
        <f ca="1">+IF(OFFSET('Sanitation Data'!$G$31,0,10*ROW('Sanitation Data'!G107))="","",OFFSET('Sanitation Data'!$G$31,0,10*ROW('Sanitation Data'!G107)))</f>
        <v/>
      </c>
      <c r="DD113" s="187" t="str">
        <f ca="1">+IF(OFFSET('Sanitation Data'!$G$32,0,10*ROW('Sanitation Data'!G107))="","",OFFSET('Sanitation Data'!$G$32,0,10*ROW('Sanitation Data'!G107)))</f>
        <v/>
      </c>
      <c r="DE113" s="187" t="str">
        <f ca="1">+IF(OFFSET('Sanitation Data'!$H$28,0,10*ROW('Sanitation Data'!H107))="","",OFFSET('Sanitation Data'!$H$28,0,10*ROW('Sanitation Data'!H107)))</f>
        <v/>
      </c>
      <c r="DF113" s="187" t="str">
        <f ca="1">+IF(OFFSET('Sanitation Data'!$H$29,0,10*ROW('Sanitation Data'!H107))="","",OFFSET('Sanitation Data'!$H$29,0,10*ROW('Sanitation Data'!H107)))</f>
        <v/>
      </c>
      <c r="DG113" s="187" t="str">
        <f ca="1">+IF(OFFSET('Sanitation Data'!$H$30,0,10*ROW('Sanitation Data'!H107))="","",OFFSET('Sanitation Data'!$H$30,0,10*ROW('Sanitation Data'!H107)))</f>
        <v/>
      </c>
      <c r="DH113" s="187" t="str">
        <f ca="1">+IF(OFFSET('Sanitation Data'!$H$31,0,10*ROW('Sanitation Data'!H107))="","",OFFSET('Sanitation Data'!$H$31,0,10*ROW('Sanitation Data'!H107)))</f>
        <v/>
      </c>
      <c r="DI113" s="187" t="str">
        <f ca="1">+IF(OFFSET('Sanitation Data'!$H$32,0,10*ROW('Sanitation Data'!H107))="","",OFFSET('Sanitation Data'!$H$32,0,10*ROW('Sanitation Data'!H107)))</f>
        <v/>
      </c>
      <c r="DJ113" s="187" t="str">
        <f ca="1">+IF(OFFSET('Sanitation Data'!$I$28,0,10*ROW('Sanitation Data'!I107))="","",OFFSET('Sanitation Data'!$I$28,0,10*ROW('Sanitation Data'!I107)))</f>
        <v/>
      </c>
      <c r="DK113" s="187" t="str">
        <f ca="1">+IF(OFFSET('Sanitation Data'!$I$29,0,10*ROW('Sanitation Data'!I107))="","",OFFSET('Sanitation Data'!$I$29,0,10*ROW('Sanitation Data'!I107)))</f>
        <v/>
      </c>
      <c r="DL113" s="187" t="str">
        <f ca="1">+IF(OFFSET('Sanitation Data'!$I$30,0,10*ROW('Sanitation Data'!I107))="","",OFFSET('Sanitation Data'!$I$30,0,10*ROW('Sanitation Data'!I107)))</f>
        <v/>
      </c>
      <c r="DM113" s="187" t="str">
        <f ca="1">+IF(OFFSET('Sanitation Data'!$I$31,0,10*ROW('Sanitation Data'!I107))="","",OFFSET('Sanitation Data'!$I$31,0,10*ROW('Sanitation Data'!I107)))</f>
        <v/>
      </c>
      <c r="DN113" s="187" t="str">
        <f ca="1">+IF(OFFSET('Sanitation Data'!$I$32,0,10*ROW('Sanitation Data'!I107))="","",OFFSET('Sanitation Data'!$I$32,0,10*ROW('Sanitation Data'!I107)))</f>
        <v/>
      </c>
      <c r="DO113" s="187" t="str">
        <f ca="1">+IF(OFFSET('Hygiene Data'!$D$11,0,10*ROW('Hygiene Data'!D107))="","",OFFSET('Hygiene Data'!$D$11,0,10*ROW('Hygiene Data'!D107)))</f>
        <v/>
      </c>
      <c r="DP113" s="187" t="str">
        <f ca="1">+IF(OFFSET('Hygiene Data'!$D$12,0,10*ROW('Hygiene Data'!D107))="","",OFFSET('Hygiene Data'!$D$12,0,10*ROW('Hygiene Data'!D107)))</f>
        <v/>
      </c>
      <c r="DQ113" s="187" t="str">
        <f ca="1">+IF(OFFSET('Hygiene Data'!$D$13,0,10*ROW('Hygiene Data'!D107))="","",OFFSET('Hygiene Data'!$D$13,0,10*ROW('Hygiene Data'!D107)))</f>
        <v/>
      </c>
      <c r="DR113" s="187" t="str">
        <f ca="1">+IF(OFFSET('Hygiene Data'!$E$11,0,10*ROW('Hygiene Data'!E107))="","",OFFSET('Hygiene Data'!$E$11,0,10*ROW('Hygiene Data'!E107)))</f>
        <v/>
      </c>
      <c r="DS113" s="187" t="str">
        <f ca="1">+IF(OFFSET('Hygiene Data'!$E$12,0,10*ROW('Hygiene Data'!E107))="","",OFFSET('Hygiene Data'!$E$12,0,10*ROW('Hygiene Data'!E107)))</f>
        <v/>
      </c>
      <c r="DT113" s="187" t="str">
        <f ca="1">+IF(OFFSET('Hygiene Data'!$E$13,0,10*ROW('Hygiene Data'!E107))="","",OFFSET('Hygiene Data'!$E$13,0,10*ROW('Hygiene Data'!E107)))</f>
        <v/>
      </c>
      <c r="DU113" s="187" t="str">
        <f ca="1">+IF(OFFSET('Hygiene Data'!$F$11,0,10*ROW('Hygiene Data'!F107))="","",OFFSET('Hygiene Data'!$F$11,0,10*ROW('Hygiene Data'!F107)))</f>
        <v/>
      </c>
      <c r="DV113" s="187" t="str">
        <f ca="1">+IF(OFFSET('Hygiene Data'!$F$12,0,10*ROW('Hygiene Data'!F107))="","",OFFSET('Hygiene Data'!$F$12,0,10*ROW('Hygiene Data'!F107)))</f>
        <v/>
      </c>
      <c r="DW113" s="187" t="str">
        <f ca="1">+IF(OFFSET('Hygiene Data'!$F$13,0,10*ROW('Hygiene Data'!F107))="","",OFFSET('Hygiene Data'!$F$13,0,10*ROW('Hygiene Data'!F107)))</f>
        <v/>
      </c>
      <c r="DX113" s="187" t="str">
        <f ca="1">+IF(OFFSET('Hygiene Data'!$G$11,0,10*ROW('Hygiene Data'!G107))="","",OFFSET('Hygiene Data'!$G$11,0,10*ROW('Hygiene Data'!G107)))</f>
        <v/>
      </c>
      <c r="DY113" s="187" t="str">
        <f ca="1">+IF(OFFSET('Hygiene Data'!$G$12,0,10*ROW('Hygiene Data'!G107))="","",OFFSET('Hygiene Data'!$G$12,0,10*ROW('Hygiene Data'!G107)))</f>
        <v/>
      </c>
      <c r="DZ113" s="187" t="str">
        <f ca="1">+IF(OFFSET('Hygiene Data'!$G$13,0,10*ROW('Hygiene Data'!G107))="","",OFFSET('Hygiene Data'!$G$13,0,10*ROW('Hygiene Data'!G107)))</f>
        <v/>
      </c>
      <c r="EA113" s="187" t="str">
        <f ca="1">+IF(OFFSET('Hygiene Data'!$H$11,0,10*ROW('Hygiene Data'!H107))="","",OFFSET('Hygiene Data'!$H$11,0,10*ROW('Hygiene Data'!H107)))</f>
        <v/>
      </c>
      <c r="EB113" s="187" t="str">
        <f ca="1">+IF(OFFSET('Hygiene Data'!$H$12,0,10*ROW('Hygiene Data'!H107))="","",OFFSET('Hygiene Data'!$H$12,0,10*ROW('Hygiene Data'!H107)))</f>
        <v/>
      </c>
      <c r="EC113" s="187" t="str">
        <f ca="1">+IF(OFFSET('Hygiene Data'!$H$13,0,10*ROW('Hygiene Data'!H107))="","",OFFSET('Hygiene Data'!$H$13,0,10*ROW('Hygiene Data'!H107)))</f>
        <v/>
      </c>
      <c r="ED113" s="187" t="str">
        <f ca="1">+IF(OFFSET('Hygiene Data'!$I$11,0,10*ROW('Hygiene Data'!I107))="","",OFFSET('Hygiene Data'!$I$11,0,10*ROW('Hygiene Data'!I107)))</f>
        <v/>
      </c>
      <c r="EE113" s="187" t="str">
        <f ca="1">+IF(OFFSET('Hygiene Data'!$I$12,0,10*ROW('Hygiene Data'!I107))="","",OFFSET('Hygiene Data'!$I$12,0,10*ROW('Hygiene Data'!I107)))</f>
        <v/>
      </c>
      <c r="EF113" s="187" t="str">
        <f ca="1">+IF(OFFSET('Hygiene Data'!$I$13,0,10*ROW('Hygiene Data'!I107))="","",OFFSET('Hygiene Data'!$I$13,0,10*ROW('Hygiene Data'!I107)))</f>
        <v/>
      </c>
    </row>
    <row r="114" spans="1:136" x14ac:dyDescent="0.2">
      <c r="A114" s="270" t="str">
        <f ca="1">+IF(OFFSET('Water Data'!$B$2,0,10*ROW('Water Data'!E108))="","",OFFSET('Water Data'!$B$2,0,10*ROW('Water Data'!E108)))</f>
        <v/>
      </c>
      <c r="B114" s="270" t="str">
        <f ca="1">IF(OFFSET('Water Data'!$C$2,0,10*ROW('Water Data'!F108))="","",IF(OFFSET('Water Data'!$C$2,0,10*ROW('Water Data'!F108))="Census",Key!$I$111,IF(OFFSET('Water Data'!$C$2,0,10*ROW('Water Data'!F108))="Survey with microdata",Key!$I$113,IF(OFFSET('Water Data'!$C$2,0,10*ROW('Water Data'!F108))="Survey",Key!$I$110,IF(OFFSET('Water Data'!$C$2,0,10*ROW('Water Data'!F108))="Admin",Key!$I$114,IF(OFFSET('Water Data'!$C$2,0,10*ROW('Water Data'!F108))="Other",Key!$I$112,IF(OFFSET('Water Data'!$C$2,0,10*ROW('Water Data'!F108))="EMIS",Key!$I$109)))))))</f>
        <v/>
      </c>
      <c r="C114" s="297" t="str">
        <f t="shared" ca="1" si="1"/>
        <v/>
      </c>
      <c r="D114" s="298" t="e">
        <f ca="1">+IF(AND(ISTEXT(OFFSET('Water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298" t="e">
        <f ca="1">+IF(AND(ISTEXT(OFFSET('Water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298" t="e">
        <f ca="1">+IF(AND(ISTEXT(OFFSET('Water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298" t="e">
        <f ca="1">+IF(AND(ISTEXT(OFFSET('Water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298" t="e">
        <f ca="1">+IF(AND(ISTEXT(OFFSET('Water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298" t="e">
        <f ca="1">+IF(AND(ISTEXT(OFFSET('Water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298" t="e">
        <f ca="1">+IF(AND(ISTEXT(OFFSET('Water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298" t="e">
        <f ca="1">+IF(AND(ISTEXT(OFFSET('Water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298" t="e">
        <f ca="1">+IF(AND(ISTEXT(OFFSET('Water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298" t="e">
        <f ca="1">+IF(AND(ISTEXT(OFFSET('Water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298" t="e">
        <f ca="1">+IF(AND(ISTEXT(OFFSET('Water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298" t="e">
        <f ca="1">+IF(AND(ISTEXT(OFFSET('Water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298" t="e">
        <f ca="1">+IF(AND(ISTEXT(OFFSET('Water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298" t="e">
        <f ca="1">+IF(AND(ISTEXT(OFFSET('Water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298" t="e">
        <f ca="1">+IF(AND(ISTEXT(OFFSET('Water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298" t="e">
        <f ca="1">+IF(AND(ISTEXT(OFFSET('Water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298" t="e">
        <f ca="1">+IF(AND(ISTEXT(OFFSET('Water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298" t="e">
        <f ca="1">+IF(AND(ISTEXT(OFFSET('Water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299" t="e">
        <f ca="1">+IF(AND(ISTEXT(OFFSET('Sanitation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299" t="e">
        <f ca="1">+IF(AND(ISTEXT(OFFSET('Sanitation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299" t="e">
        <f ca="1">+IF(AND(ISTEXT(OFFSET('Sanitation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299" t="e">
        <f ca="1">+IF(AND(ISTEXT(OFFSET('Sanitation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299" t="e">
        <f ca="1">+IF(AND(ISTEXT(OFFSET('Sanitation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299" t="e">
        <f ca="1">+IF(AND(ISTEXT(OFFSET('Sanitation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299" t="e">
        <f ca="1">+IF(AND(ISTEXT(OFFSET('Sanitation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299" t="e">
        <f ca="1">+IF(AND(ISTEXT(OFFSET('Sanitation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299" t="e">
        <f ca="1">+IF(AND(ISTEXT(OFFSET('Sanitation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299" t="e">
        <f ca="1">+IF(AND(ISTEXT(OFFSET('Sanitation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299" t="e">
        <f ca="1">+IF(AND(ISTEXT(OFFSET('Sanitation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299" t="e">
        <f ca="1">+IF(AND(ISTEXT(OFFSET('Sanitation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299" t="e">
        <f ca="1">+IF(AND(ISTEXT(OFFSET('Sanitation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299" t="e">
        <f ca="1">+IF(AND(ISTEXT(OFFSET('Sanitation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299" t="e">
        <f ca="1">+IF(AND(ISTEXT(OFFSET('Sanitation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299" t="e">
        <f ca="1">+IF(AND(ISTEXT(OFFSET('Sanitation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299" t="e">
        <f ca="1">+IF(AND(ISTEXT(OFFSET('Sanitation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299" t="e">
        <f ca="1">+IF(AND(ISTEXT(OFFSET('Sanitation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299" t="e">
        <f ca="1">+IF(AND(ISTEXT(OFFSET('Sanitation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299" t="e">
        <f ca="1">+IF(AND(ISTEXT(OFFSET('Sanitation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299" t="e">
        <f ca="1">+IF(AND(ISTEXT(OFFSET('Sanitation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299" t="e">
        <f ca="1">+IF(AND(ISTEXT(OFFSET('Sanitation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299" t="e">
        <f ca="1">+IF(AND(ISTEXT(OFFSET('Sanitation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299" t="e">
        <f ca="1">+IF(AND(ISTEXT(OFFSET('Sanitation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299" t="e">
        <f ca="1">+IF(AND(ISTEXT(OFFSET('Sanitation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299" t="e">
        <f ca="1">+IF(AND(ISTEXT(OFFSET('Sanitation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299" t="e">
        <f ca="1">+IF(AND(ISTEXT(OFFSET('Sanitation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299" t="e">
        <f ca="1">+IF(AND(ISTEXT(OFFSET('Sanitation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299" t="e">
        <f ca="1">+IF(AND(ISTEXT(OFFSET('Sanitation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299" t="e">
        <f ca="1">+IF(AND(ISTEXT(OFFSET('Sanitation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300" t="e">
        <f ca="1">+IF(AND(ISTEXT(OFFSET('Hygiene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368" t="e">
        <f ca="1">+IF(AND(ISTEXT(OFFSET('Hygiene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300" t="e">
        <f ca="1">+IF(AND(ISTEXT(OFFSET('Hygiene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300" t="e">
        <f ca="1">+IF(AND(ISTEXT(OFFSET('Hygiene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300" t="e">
        <f ca="1">+IF(AND(ISTEXT(OFFSET('Hygiene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300" t="e">
        <f ca="1">+IF(AND(ISTEXT(OFFSET('Hygiene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300" t="e">
        <f ca="1">+IF(AND(ISTEXT(OFFSET('Hygiene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300" t="e">
        <f ca="1">+IF(AND(ISTEXT(OFFSET('Hygiene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300" t="e">
        <f ca="1">+IF(AND(ISTEXT(OFFSET('Hygiene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300" t="e">
        <f ca="1">+IF(AND(ISTEXT(OFFSET('Hygiene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300" t="e">
        <f ca="1">+IF(AND(ISTEXT(OFFSET('Hygiene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300" t="e">
        <f ca="1">+IF(AND(ISTEXT(OFFSET('Hygiene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300" t="e">
        <f ca="1">+IF(AND(ISTEXT(OFFSET('Hygiene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300" t="e">
        <f ca="1">+IF(AND(ISTEXT(OFFSET('Hygiene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300" t="e">
        <f ca="1">+IF(AND(ISTEXT(OFFSET('Hygiene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300" t="e">
        <f ca="1">+IF(AND(ISTEXT(OFFSET('Hygiene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300" t="e">
        <f ca="1">+IF(AND(ISTEXT(OFFSET('Hygiene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300" t="e">
        <f ca="1">+IF(AND(ISTEXT(OFFSET('Hygiene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S114" s="187" t="str">
        <f ca="1">+IF(OFFSET('Water Data'!$D$27,0,10*ROW('Water Data'!D108))="","",OFFSET('Water Data'!$D$27,0,10*ROW('Water Data'!D108)))</f>
        <v/>
      </c>
      <c r="BT114" s="187" t="str">
        <f ca="1">+IF(OFFSET('Water Data'!$D$28,0,10*ROW('Water Data'!D108))="","",OFFSET('Water Data'!$D$28,0,10*ROW('Water Data'!D108)))</f>
        <v/>
      </c>
      <c r="BU114" s="187" t="str">
        <f ca="1">+IF(OFFSET('Water Data'!$D$29,0,10*ROW('Water Data'!D108))="","",OFFSET('Water Data'!$D$29,0,10*ROW('Water Data'!D108)))</f>
        <v/>
      </c>
      <c r="BV114" s="187" t="str">
        <f ca="1">+IF(OFFSET('Water Data'!$E$27,0,10*ROW('Water Data'!E108))="","",OFFSET('Water Data'!$E$27,0,10*ROW('Water Data'!E108)))</f>
        <v/>
      </c>
      <c r="BW114" s="187" t="str">
        <f ca="1">+IF(OFFSET('Water Data'!$E$28,0,10*ROW('Water Data'!E108))="","",OFFSET('Water Data'!$E$28,0,10*ROW('Water Data'!E108)))</f>
        <v/>
      </c>
      <c r="BX114" s="187" t="str">
        <f ca="1">+IF(OFFSET('Water Data'!$E$29,0,10*ROW('Water Data'!E108))="","",OFFSET('Water Data'!$E$29,0,10*ROW('Water Data'!E108)))</f>
        <v/>
      </c>
      <c r="BY114" s="187" t="str">
        <f ca="1">+IF(OFFSET('Water Data'!$F$27,0,10*ROW('Water Data'!F108))="","",OFFSET('Water Data'!$F$27,0,10*ROW('Water Data'!F108)))</f>
        <v/>
      </c>
      <c r="BZ114" s="187" t="str">
        <f ca="1">+IF(OFFSET('Water Data'!$F$28,0,10*ROW('Water Data'!F108))="","",OFFSET('Water Data'!$F$28,0,10*ROW('Water Data'!F108)))</f>
        <v/>
      </c>
      <c r="CA114" s="187" t="str">
        <f ca="1">+IF(OFFSET('Water Data'!$F$29,0,10*ROW('Water Data'!F108))="","",OFFSET('Water Data'!$F$29,0,10*ROW('Water Data'!F108)))</f>
        <v/>
      </c>
      <c r="CB114" s="187" t="str">
        <f ca="1">+IF(OFFSET('Water Data'!$G$27,0,10*ROW('Water Data'!G108))="","",OFFSET('Water Data'!$G$27,0,10*ROW('Water Data'!G108)))</f>
        <v/>
      </c>
      <c r="CC114" s="187" t="str">
        <f ca="1">+IF(OFFSET('Water Data'!$G$28,0,10*ROW('Water Data'!G108))="","",OFFSET('Water Data'!$G$28,0,10*ROW('Water Data'!G108)))</f>
        <v/>
      </c>
      <c r="CD114" s="187" t="str">
        <f ca="1">+IF(OFFSET('Water Data'!$G$29,0,10*ROW('Water Data'!G108))="","",OFFSET('Water Data'!$G$29,0,10*ROW('Water Data'!G108)))</f>
        <v/>
      </c>
      <c r="CE114" s="187" t="str">
        <f ca="1">+IF(OFFSET('Water Data'!$H$27,0,10*ROW('Water Data'!H108))="","",OFFSET('Water Data'!$H$27,0,10*ROW('Water Data'!H108)))</f>
        <v/>
      </c>
      <c r="CF114" s="187" t="str">
        <f ca="1">+IF(OFFSET('Water Data'!$H$28,0,10*ROW('Water Data'!H108))="","",OFFSET('Water Data'!$H$28,0,10*ROW('Water Data'!H108)))</f>
        <v/>
      </c>
      <c r="CG114" s="187" t="str">
        <f ca="1">+IF(OFFSET('Water Data'!$H$29,0,10*ROW('Water Data'!H108))="","",OFFSET('Water Data'!$H$29,0,10*ROW('Water Data'!H108)))</f>
        <v/>
      </c>
      <c r="CH114" s="187" t="str">
        <f ca="1">+IF(OFFSET('Water Data'!$I$27,0,10*ROW('Water Data'!I108))="","",OFFSET('Water Data'!$I$27,0,10*ROW('Water Data'!I108)))</f>
        <v/>
      </c>
      <c r="CI114" s="187" t="str">
        <f ca="1">+IF(OFFSET('Water Data'!$I$28,0,10*ROW('Water Data'!I108))="","",OFFSET('Water Data'!$I$28,0,10*ROW('Water Data'!I108)))</f>
        <v/>
      </c>
      <c r="CJ114" s="187" t="str">
        <f ca="1">+IF(OFFSET('Water Data'!$I$29,0,10*ROW('Water Data'!I108))="","",OFFSET('Water Data'!$I$29,0,10*ROW('Water Data'!I108)))</f>
        <v/>
      </c>
      <c r="CK114" s="187" t="str">
        <f ca="1">+IF(OFFSET('Sanitation Data'!$D$28,0,10*ROW('Sanitation Data'!D108))="","",OFFSET('Sanitation Data'!$D$28,0,10*ROW('Sanitation Data'!D108)))</f>
        <v/>
      </c>
      <c r="CL114" s="187" t="str">
        <f ca="1">+IF(OFFSET('Sanitation Data'!$D$29,0,10*ROW('Sanitation Data'!D108))="","",OFFSET('Sanitation Data'!$D$29,0,10*ROW('Sanitation Data'!D108)))</f>
        <v/>
      </c>
      <c r="CM114" s="187" t="str">
        <f ca="1">+IF(OFFSET('Sanitation Data'!$D$30,0,10*ROW('Sanitation Data'!D108))="","",OFFSET('Sanitation Data'!$D$30,0,10*ROW('Sanitation Data'!D108)))</f>
        <v/>
      </c>
      <c r="CN114" s="187" t="str">
        <f ca="1">+IF(OFFSET('Sanitation Data'!$D$31,0,10*ROW('Sanitation Data'!D108))="","",OFFSET('Sanitation Data'!$D$31,0,10*ROW('Sanitation Data'!D108)))</f>
        <v/>
      </c>
      <c r="CO114" s="187" t="str">
        <f ca="1">+IF(OFFSET('Sanitation Data'!$D$32,0,10*ROW('Sanitation Data'!D108))="","",OFFSET('Sanitation Data'!$D$32,0,10*ROW('Sanitation Data'!D108)))</f>
        <v/>
      </c>
      <c r="CP114" s="187" t="str">
        <f ca="1">+IF(OFFSET('Sanitation Data'!$E$28,0,10*ROW('Sanitation Data'!E108))="","",OFFSET('Sanitation Data'!$E$28,0,10*ROW('Sanitation Data'!E108)))</f>
        <v/>
      </c>
      <c r="CQ114" s="187" t="str">
        <f ca="1">+IF(OFFSET('Sanitation Data'!$E$29,0,10*ROW('Sanitation Data'!E108))="","",OFFSET('Sanitation Data'!$E$29,0,10*ROW('Sanitation Data'!E108)))</f>
        <v/>
      </c>
      <c r="CR114" s="187" t="str">
        <f ca="1">+IF(OFFSET('Sanitation Data'!$E$30,0,10*ROW('Sanitation Data'!E108))="","",OFFSET('Sanitation Data'!$E$30,0,10*ROW('Sanitation Data'!E108)))</f>
        <v/>
      </c>
      <c r="CS114" s="187" t="str">
        <f ca="1">+IF(OFFSET('Sanitation Data'!$E$31,0,10*ROW('Sanitation Data'!E108))="","",OFFSET('Sanitation Data'!$E$31,0,10*ROW('Sanitation Data'!E108)))</f>
        <v/>
      </c>
      <c r="CT114" s="187" t="str">
        <f ca="1">+IF(OFFSET('Sanitation Data'!$E$32,0,10*ROW('Sanitation Data'!E108))="","",OFFSET('Sanitation Data'!$E$32,0,10*ROW('Sanitation Data'!E108)))</f>
        <v/>
      </c>
      <c r="CU114" s="187" t="str">
        <f ca="1">+IF(OFFSET('Sanitation Data'!$F$28,0,10*ROW('Sanitation Data'!F108))="","",OFFSET('Sanitation Data'!$F$28,0,10*ROW('Sanitation Data'!F108)))</f>
        <v/>
      </c>
      <c r="CV114" s="187" t="str">
        <f ca="1">+IF(OFFSET('Sanitation Data'!$F$29,0,10*ROW('Sanitation Data'!F108))="","",OFFSET('Sanitation Data'!$F$29,0,10*ROW('Sanitation Data'!F108)))</f>
        <v/>
      </c>
      <c r="CW114" s="187" t="str">
        <f ca="1">+IF(OFFSET('Sanitation Data'!$F$30,0,10*ROW('Sanitation Data'!F108))="","",OFFSET('Sanitation Data'!$F$30,0,10*ROW('Sanitation Data'!F108)))</f>
        <v/>
      </c>
      <c r="CX114" s="187" t="str">
        <f ca="1">+IF(OFFSET('Sanitation Data'!$F$31,0,10*ROW('Sanitation Data'!F108))="","",OFFSET('Sanitation Data'!$F$31,0,10*ROW('Sanitation Data'!F108)))</f>
        <v/>
      </c>
      <c r="CY114" s="187" t="str">
        <f ca="1">+IF(OFFSET('Sanitation Data'!$F$32,0,10*ROW('Sanitation Data'!F108))="","",OFFSET('Sanitation Data'!$F$32,0,10*ROW('Sanitation Data'!F108)))</f>
        <v/>
      </c>
      <c r="CZ114" s="187" t="str">
        <f ca="1">+IF(OFFSET('Sanitation Data'!$G$28,0,10*ROW('Sanitation Data'!G108))="","",OFFSET('Sanitation Data'!$G$28,0,10*ROW('Sanitation Data'!G108)))</f>
        <v/>
      </c>
      <c r="DA114" s="187" t="str">
        <f ca="1">+IF(OFFSET('Sanitation Data'!$G$29,0,10*ROW('Sanitation Data'!G108))="","",OFFSET('Sanitation Data'!$G$29,0,10*ROW('Sanitation Data'!G108)))</f>
        <v/>
      </c>
      <c r="DB114" s="187" t="str">
        <f ca="1">+IF(OFFSET('Sanitation Data'!$G$30,0,10*ROW('Sanitation Data'!G108))="","",OFFSET('Sanitation Data'!$G$30,0,10*ROW('Sanitation Data'!G108)))</f>
        <v/>
      </c>
      <c r="DC114" s="187" t="str">
        <f ca="1">+IF(OFFSET('Sanitation Data'!$G$31,0,10*ROW('Sanitation Data'!G108))="","",OFFSET('Sanitation Data'!$G$31,0,10*ROW('Sanitation Data'!G108)))</f>
        <v/>
      </c>
      <c r="DD114" s="187" t="str">
        <f ca="1">+IF(OFFSET('Sanitation Data'!$G$32,0,10*ROW('Sanitation Data'!G108))="","",OFFSET('Sanitation Data'!$G$32,0,10*ROW('Sanitation Data'!G108)))</f>
        <v/>
      </c>
      <c r="DE114" s="187" t="str">
        <f ca="1">+IF(OFFSET('Sanitation Data'!$H$28,0,10*ROW('Sanitation Data'!H108))="","",OFFSET('Sanitation Data'!$H$28,0,10*ROW('Sanitation Data'!H108)))</f>
        <v/>
      </c>
      <c r="DF114" s="187" t="str">
        <f ca="1">+IF(OFFSET('Sanitation Data'!$H$29,0,10*ROW('Sanitation Data'!H108))="","",OFFSET('Sanitation Data'!$H$29,0,10*ROW('Sanitation Data'!H108)))</f>
        <v/>
      </c>
      <c r="DG114" s="187" t="str">
        <f ca="1">+IF(OFFSET('Sanitation Data'!$H$30,0,10*ROW('Sanitation Data'!H108))="","",OFFSET('Sanitation Data'!$H$30,0,10*ROW('Sanitation Data'!H108)))</f>
        <v/>
      </c>
      <c r="DH114" s="187" t="str">
        <f ca="1">+IF(OFFSET('Sanitation Data'!$H$31,0,10*ROW('Sanitation Data'!H108))="","",OFFSET('Sanitation Data'!$H$31,0,10*ROW('Sanitation Data'!H108)))</f>
        <v/>
      </c>
      <c r="DI114" s="187" t="str">
        <f ca="1">+IF(OFFSET('Sanitation Data'!$H$32,0,10*ROW('Sanitation Data'!H108))="","",OFFSET('Sanitation Data'!$H$32,0,10*ROW('Sanitation Data'!H108)))</f>
        <v/>
      </c>
      <c r="DJ114" s="187" t="str">
        <f ca="1">+IF(OFFSET('Sanitation Data'!$I$28,0,10*ROW('Sanitation Data'!I108))="","",OFFSET('Sanitation Data'!$I$28,0,10*ROW('Sanitation Data'!I108)))</f>
        <v/>
      </c>
      <c r="DK114" s="187" t="str">
        <f ca="1">+IF(OFFSET('Sanitation Data'!$I$29,0,10*ROW('Sanitation Data'!I108))="","",OFFSET('Sanitation Data'!$I$29,0,10*ROW('Sanitation Data'!I108)))</f>
        <v/>
      </c>
      <c r="DL114" s="187" t="str">
        <f ca="1">+IF(OFFSET('Sanitation Data'!$I$30,0,10*ROW('Sanitation Data'!I108))="","",OFFSET('Sanitation Data'!$I$30,0,10*ROW('Sanitation Data'!I108)))</f>
        <v/>
      </c>
      <c r="DM114" s="187" t="str">
        <f ca="1">+IF(OFFSET('Sanitation Data'!$I$31,0,10*ROW('Sanitation Data'!I108))="","",OFFSET('Sanitation Data'!$I$31,0,10*ROW('Sanitation Data'!I108)))</f>
        <v/>
      </c>
      <c r="DN114" s="187" t="str">
        <f ca="1">+IF(OFFSET('Sanitation Data'!$I$32,0,10*ROW('Sanitation Data'!I108))="","",OFFSET('Sanitation Data'!$I$32,0,10*ROW('Sanitation Data'!I108)))</f>
        <v/>
      </c>
      <c r="DO114" s="187" t="str">
        <f ca="1">+IF(OFFSET('Hygiene Data'!$D$11,0,10*ROW('Hygiene Data'!D108))="","",OFFSET('Hygiene Data'!$D$11,0,10*ROW('Hygiene Data'!D108)))</f>
        <v/>
      </c>
      <c r="DP114" s="187" t="str">
        <f ca="1">+IF(OFFSET('Hygiene Data'!$D$12,0,10*ROW('Hygiene Data'!D108))="","",OFFSET('Hygiene Data'!$D$12,0,10*ROW('Hygiene Data'!D108)))</f>
        <v/>
      </c>
      <c r="DQ114" s="187" t="str">
        <f ca="1">+IF(OFFSET('Hygiene Data'!$D$13,0,10*ROW('Hygiene Data'!D108))="","",OFFSET('Hygiene Data'!$D$13,0,10*ROW('Hygiene Data'!D108)))</f>
        <v/>
      </c>
      <c r="DR114" s="187" t="str">
        <f ca="1">+IF(OFFSET('Hygiene Data'!$E$11,0,10*ROW('Hygiene Data'!E108))="","",OFFSET('Hygiene Data'!$E$11,0,10*ROW('Hygiene Data'!E108)))</f>
        <v/>
      </c>
      <c r="DS114" s="187" t="str">
        <f ca="1">+IF(OFFSET('Hygiene Data'!$E$12,0,10*ROW('Hygiene Data'!E108))="","",OFFSET('Hygiene Data'!$E$12,0,10*ROW('Hygiene Data'!E108)))</f>
        <v/>
      </c>
      <c r="DT114" s="187" t="str">
        <f ca="1">+IF(OFFSET('Hygiene Data'!$E$13,0,10*ROW('Hygiene Data'!E108))="","",OFFSET('Hygiene Data'!$E$13,0,10*ROW('Hygiene Data'!E108)))</f>
        <v/>
      </c>
      <c r="DU114" s="187" t="str">
        <f ca="1">+IF(OFFSET('Hygiene Data'!$F$11,0,10*ROW('Hygiene Data'!F108))="","",OFFSET('Hygiene Data'!$F$11,0,10*ROW('Hygiene Data'!F108)))</f>
        <v/>
      </c>
      <c r="DV114" s="187" t="str">
        <f ca="1">+IF(OFFSET('Hygiene Data'!$F$12,0,10*ROW('Hygiene Data'!F108))="","",OFFSET('Hygiene Data'!$F$12,0,10*ROW('Hygiene Data'!F108)))</f>
        <v/>
      </c>
      <c r="DW114" s="187" t="str">
        <f ca="1">+IF(OFFSET('Hygiene Data'!$F$13,0,10*ROW('Hygiene Data'!F108))="","",OFFSET('Hygiene Data'!$F$13,0,10*ROW('Hygiene Data'!F108)))</f>
        <v/>
      </c>
      <c r="DX114" s="187" t="str">
        <f ca="1">+IF(OFFSET('Hygiene Data'!$G$11,0,10*ROW('Hygiene Data'!G108))="","",OFFSET('Hygiene Data'!$G$11,0,10*ROW('Hygiene Data'!G108)))</f>
        <v/>
      </c>
      <c r="DY114" s="187" t="str">
        <f ca="1">+IF(OFFSET('Hygiene Data'!$G$12,0,10*ROW('Hygiene Data'!G108))="","",OFFSET('Hygiene Data'!$G$12,0,10*ROW('Hygiene Data'!G108)))</f>
        <v/>
      </c>
      <c r="DZ114" s="187" t="str">
        <f ca="1">+IF(OFFSET('Hygiene Data'!$G$13,0,10*ROW('Hygiene Data'!G108))="","",OFFSET('Hygiene Data'!$G$13,0,10*ROW('Hygiene Data'!G108)))</f>
        <v/>
      </c>
      <c r="EA114" s="187" t="str">
        <f ca="1">+IF(OFFSET('Hygiene Data'!$H$11,0,10*ROW('Hygiene Data'!H108))="","",OFFSET('Hygiene Data'!$H$11,0,10*ROW('Hygiene Data'!H108)))</f>
        <v/>
      </c>
      <c r="EB114" s="187" t="str">
        <f ca="1">+IF(OFFSET('Hygiene Data'!$H$12,0,10*ROW('Hygiene Data'!H108))="","",OFFSET('Hygiene Data'!$H$12,0,10*ROW('Hygiene Data'!H108)))</f>
        <v/>
      </c>
      <c r="EC114" s="187" t="str">
        <f ca="1">+IF(OFFSET('Hygiene Data'!$H$13,0,10*ROW('Hygiene Data'!H108))="","",OFFSET('Hygiene Data'!$H$13,0,10*ROW('Hygiene Data'!H108)))</f>
        <v/>
      </c>
      <c r="ED114" s="187" t="str">
        <f ca="1">+IF(OFFSET('Hygiene Data'!$I$11,0,10*ROW('Hygiene Data'!I108))="","",OFFSET('Hygiene Data'!$I$11,0,10*ROW('Hygiene Data'!I108)))</f>
        <v/>
      </c>
      <c r="EE114" s="187" t="str">
        <f ca="1">+IF(OFFSET('Hygiene Data'!$I$12,0,10*ROW('Hygiene Data'!I108))="","",OFFSET('Hygiene Data'!$I$12,0,10*ROW('Hygiene Data'!I108)))</f>
        <v/>
      </c>
      <c r="EF114" s="187" t="str">
        <f ca="1">+IF(OFFSET('Hygiene Data'!$I$13,0,10*ROW('Hygiene Data'!I108))="","",OFFSET('Hygiene Data'!$I$13,0,10*ROW('Hygiene Data'!I108)))</f>
        <v/>
      </c>
    </row>
    <row r="115" spans="1:136" x14ac:dyDescent="0.2">
      <c r="A115" s="270" t="str">
        <f ca="1">+IF(OFFSET('Water Data'!$B$2,0,10*ROW('Water Data'!E109))="","",OFFSET('Water Data'!$B$2,0,10*ROW('Water Data'!E109)))</f>
        <v/>
      </c>
      <c r="B115" s="270" t="str">
        <f ca="1">IF(OFFSET('Water Data'!$C$2,0,10*ROW('Water Data'!F109))="","",IF(OFFSET('Water Data'!$C$2,0,10*ROW('Water Data'!F109))="Census",Key!$I$111,IF(OFFSET('Water Data'!$C$2,0,10*ROW('Water Data'!F109))="Survey with microdata",Key!$I$113,IF(OFFSET('Water Data'!$C$2,0,10*ROW('Water Data'!F109))="Survey",Key!$I$110,IF(OFFSET('Water Data'!$C$2,0,10*ROW('Water Data'!F109))="Admin",Key!$I$114,IF(OFFSET('Water Data'!$C$2,0,10*ROW('Water Data'!F109))="Other",Key!$I$112,IF(OFFSET('Water Data'!$C$2,0,10*ROW('Water Data'!F109))="EMIS",Key!$I$109)))))))</f>
        <v/>
      </c>
      <c r="C115" s="297" t="str">
        <f t="shared" ca="1" si="1"/>
        <v/>
      </c>
      <c r="D115" s="298" t="e">
        <f ca="1">+IF(AND(ISTEXT(OFFSET('Water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298" t="e">
        <f ca="1">+IF(AND(ISTEXT(OFFSET('Water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298" t="e">
        <f ca="1">+IF(AND(ISTEXT(OFFSET('Water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298" t="e">
        <f ca="1">+IF(AND(ISTEXT(OFFSET('Water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298" t="e">
        <f ca="1">+IF(AND(ISTEXT(OFFSET('Water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298" t="e">
        <f ca="1">+IF(AND(ISTEXT(OFFSET('Water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298" t="e">
        <f ca="1">+IF(AND(ISTEXT(OFFSET('Water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298" t="e">
        <f ca="1">+IF(AND(ISTEXT(OFFSET('Water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298" t="e">
        <f ca="1">+IF(AND(ISTEXT(OFFSET('Water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298" t="e">
        <f ca="1">+IF(AND(ISTEXT(OFFSET('Water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298" t="e">
        <f ca="1">+IF(AND(ISTEXT(OFFSET('Water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298" t="e">
        <f ca="1">+IF(AND(ISTEXT(OFFSET('Water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298" t="e">
        <f ca="1">+IF(AND(ISTEXT(OFFSET('Water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298" t="e">
        <f ca="1">+IF(AND(ISTEXT(OFFSET('Water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298" t="e">
        <f ca="1">+IF(AND(ISTEXT(OFFSET('Water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298" t="e">
        <f ca="1">+IF(AND(ISTEXT(OFFSET('Water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298" t="e">
        <f ca="1">+IF(AND(ISTEXT(OFFSET('Water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298" t="e">
        <f ca="1">+IF(AND(ISTEXT(OFFSET('Water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299" t="e">
        <f ca="1">+IF(AND(ISTEXT(OFFSET('Sanitation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299" t="e">
        <f ca="1">+IF(AND(ISTEXT(OFFSET('Sanitation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299" t="e">
        <f ca="1">+IF(AND(ISTEXT(OFFSET('Sanitation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299" t="e">
        <f ca="1">+IF(AND(ISTEXT(OFFSET('Sanitation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299" t="e">
        <f ca="1">+IF(AND(ISTEXT(OFFSET('Sanitation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299" t="e">
        <f ca="1">+IF(AND(ISTEXT(OFFSET('Sanitation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299" t="e">
        <f ca="1">+IF(AND(ISTEXT(OFFSET('Sanitation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299" t="e">
        <f ca="1">+IF(AND(ISTEXT(OFFSET('Sanitation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299" t="e">
        <f ca="1">+IF(AND(ISTEXT(OFFSET('Sanitation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299" t="e">
        <f ca="1">+IF(AND(ISTEXT(OFFSET('Sanitation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299" t="e">
        <f ca="1">+IF(AND(ISTEXT(OFFSET('Sanitation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299" t="e">
        <f ca="1">+IF(AND(ISTEXT(OFFSET('Sanitation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299" t="e">
        <f ca="1">+IF(AND(ISTEXT(OFFSET('Sanitation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299" t="e">
        <f ca="1">+IF(AND(ISTEXT(OFFSET('Sanitation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299" t="e">
        <f ca="1">+IF(AND(ISTEXT(OFFSET('Sanitation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299" t="e">
        <f ca="1">+IF(AND(ISTEXT(OFFSET('Sanitation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299" t="e">
        <f ca="1">+IF(AND(ISTEXT(OFFSET('Sanitation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299" t="e">
        <f ca="1">+IF(AND(ISTEXT(OFFSET('Sanitation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299" t="e">
        <f ca="1">+IF(AND(ISTEXT(OFFSET('Sanitation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299" t="e">
        <f ca="1">+IF(AND(ISTEXT(OFFSET('Sanitation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299" t="e">
        <f ca="1">+IF(AND(ISTEXT(OFFSET('Sanitation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299" t="e">
        <f ca="1">+IF(AND(ISTEXT(OFFSET('Sanitation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299" t="e">
        <f ca="1">+IF(AND(ISTEXT(OFFSET('Sanitation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299" t="e">
        <f ca="1">+IF(AND(ISTEXT(OFFSET('Sanitation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299" t="e">
        <f ca="1">+IF(AND(ISTEXT(OFFSET('Sanitation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299" t="e">
        <f ca="1">+IF(AND(ISTEXT(OFFSET('Sanitation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299" t="e">
        <f ca="1">+IF(AND(ISTEXT(OFFSET('Sanitation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299" t="e">
        <f ca="1">+IF(AND(ISTEXT(OFFSET('Sanitation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299" t="e">
        <f ca="1">+IF(AND(ISTEXT(OFFSET('Sanitation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299" t="e">
        <f ca="1">+IF(AND(ISTEXT(OFFSET('Sanitation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300" t="e">
        <f ca="1">+IF(AND(ISTEXT(OFFSET('Hygiene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368" t="e">
        <f ca="1">+IF(AND(ISTEXT(OFFSET('Hygiene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300" t="e">
        <f ca="1">+IF(AND(ISTEXT(OFFSET('Hygiene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300" t="e">
        <f ca="1">+IF(AND(ISTEXT(OFFSET('Hygiene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300" t="e">
        <f ca="1">+IF(AND(ISTEXT(OFFSET('Hygiene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300" t="e">
        <f ca="1">+IF(AND(ISTEXT(OFFSET('Hygiene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300" t="e">
        <f ca="1">+IF(AND(ISTEXT(OFFSET('Hygiene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300" t="e">
        <f ca="1">+IF(AND(ISTEXT(OFFSET('Hygiene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300" t="e">
        <f ca="1">+IF(AND(ISTEXT(OFFSET('Hygiene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300" t="e">
        <f ca="1">+IF(AND(ISTEXT(OFFSET('Hygiene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300" t="e">
        <f ca="1">+IF(AND(ISTEXT(OFFSET('Hygiene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300" t="e">
        <f ca="1">+IF(AND(ISTEXT(OFFSET('Hygiene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300" t="e">
        <f ca="1">+IF(AND(ISTEXT(OFFSET('Hygiene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300" t="e">
        <f ca="1">+IF(AND(ISTEXT(OFFSET('Hygiene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300" t="e">
        <f ca="1">+IF(AND(ISTEXT(OFFSET('Hygiene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300" t="e">
        <f ca="1">+IF(AND(ISTEXT(OFFSET('Hygiene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300" t="e">
        <f ca="1">+IF(AND(ISTEXT(OFFSET('Hygiene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300" t="e">
        <f ca="1">+IF(AND(ISTEXT(OFFSET('Hygiene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S115" s="187" t="str">
        <f ca="1">+IF(OFFSET('Water Data'!$D$27,0,10*ROW('Water Data'!D109))="","",OFFSET('Water Data'!$D$27,0,10*ROW('Water Data'!D109)))</f>
        <v/>
      </c>
      <c r="BT115" s="187" t="str">
        <f ca="1">+IF(OFFSET('Water Data'!$D$28,0,10*ROW('Water Data'!D109))="","",OFFSET('Water Data'!$D$28,0,10*ROW('Water Data'!D109)))</f>
        <v/>
      </c>
      <c r="BU115" s="187" t="str">
        <f ca="1">+IF(OFFSET('Water Data'!$D$29,0,10*ROW('Water Data'!D109))="","",OFFSET('Water Data'!$D$29,0,10*ROW('Water Data'!D109)))</f>
        <v/>
      </c>
      <c r="BV115" s="187" t="str">
        <f ca="1">+IF(OFFSET('Water Data'!$E$27,0,10*ROW('Water Data'!E109))="","",OFFSET('Water Data'!$E$27,0,10*ROW('Water Data'!E109)))</f>
        <v/>
      </c>
      <c r="BW115" s="187" t="str">
        <f ca="1">+IF(OFFSET('Water Data'!$E$28,0,10*ROW('Water Data'!E109))="","",OFFSET('Water Data'!$E$28,0,10*ROW('Water Data'!E109)))</f>
        <v/>
      </c>
      <c r="BX115" s="187" t="str">
        <f ca="1">+IF(OFFSET('Water Data'!$E$29,0,10*ROW('Water Data'!E109))="","",OFFSET('Water Data'!$E$29,0,10*ROW('Water Data'!E109)))</f>
        <v/>
      </c>
      <c r="BY115" s="187" t="str">
        <f ca="1">+IF(OFFSET('Water Data'!$F$27,0,10*ROW('Water Data'!F109))="","",OFFSET('Water Data'!$F$27,0,10*ROW('Water Data'!F109)))</f>
        <v/>
      </c>
      <c r="BZ115" s="187" t="str">
        <f ca="1">+IF(OFFSET('Water Data'!$F$28,0,10*ROW('Water Data'!F109))="","",OFFSET('Water Data'!$F$28,0,10*ROW('Water Data'!F109)))</f>
        <v/>
      </c>
      <c r="CA115" s="187" t="str">
        <f ca="1">+IF(OFFSET('Water Data'!$F$29,0,10*ROW('Water Data'!F109))="","",OFFSET('Water Data'!$F$29,0,10*ROW('Water Data'!F109)))</f>
        <v/>
      </c>
      <c r="CB115" s="187" t="str">
        <f ca="1">+IF(OFFSET('Water Data'!$G$27,0,10*ROW('Water Data'!G109))="","",OFFSET('Water Data'!$G$27,0,10*ROW('Water Data'!G109)))</f>
        <v/>
      </c>
      <c r="CC115" s="187" t="str">
        <f ca="1">+IF(OFFSET('Water Data'!$G$28,0,10*ROW('Water Data'!G109))="","",OFFSET('Water Data'!$G$28,0,10*ROW('Water Data'!G109)))</f>
        <v/>
      </c>
      <c r="CD115" s="187" t="str">
        <f ca="1">+IF(OFFSET('Water Data'!$G$29,0,10*ROW('Water Data'!G109))="","",OFFSET('Water Data'!$G$29,0,10*ROW('Water Data'!G109)))</f>
        <v/>
      </c>
      <c r="CE115" s="187" t="str">
        <f ca="1">+IF(OFFSET('Water Data'!$H$27,0,10*ROW('Water Data'!H109))="","",OFFSET('Water Data'!$H$27,0,10*ROW('Water Data'!H109)))</f>
        <v/>
      </c>
      <c r="CF115" s="187" t="str">
        <f ca="1">+IF(OFFSET('Water Data'!$H$28,0,10*ROW('Water Data'!H109))="","",OFFSET('Water Data'!$H$28,0,10*ROW('Water Data'!H109)))</f>
        <v/>
      </c>
      <c r="CG115" s="187" t="str">
        <f ca="1">+IF(OFFSET('Water Data'!$H$29,0,10*ROW('Water Data'!H109))="","",OFFSET('Water Data'!$H$29,0,10*ROW('Water Data'!H109)))</f>
        <v/>
      </c>
      <c r="CH115" s="187" t="str">
        <f ca="1">+IF(OFFSET('Water Data'!$I$27,0,10*ROW('Water Data'!I109))="","",OFFSET('Water Data'!$I$27,0,10*ROW('Water Data'!I109)))</f>
        <v/>
      </c>
      <c r="CI115" s="187" t="str">
        <f ca="1">+IF(OFFSET('Water Data'!$I$28,0,10*ROW('Water Data'!I109))="","",OFFSET('Water Data'!$I$28,0,10*ROW('Water Data'!I109)))</f>
        <v/>
      </c>
      <c r="CJ115" s="187" t="str">
        <f ca="1">+IF(OFFSET('Water Data'!$I$29,0,10*ROW('Water Data'!I109))="","",OFFSET('Water Data'!$I$29,0,10*ROW('Water Data'!I109)))</f>
        <v/>
      </c>
      <c r="CK115" s="187" t="str">
        <f ca="1">+IF(OFFSET('Sanitation Data'!$D$28,0,10*ROW('Sanitation Data'!D109))="","",OFFSET('Sanitation Data'!$D$28,0,10*ROW('Sanitation Data'!D109)))</f>
        <v/>
      </c>
      <c r="CL115" s="187" t="str">
        <f ca="1">+IF(OFFSET('Sanitation Data'!$D$29,0,10*ROW('Sanitation Data'!D109))="","",OFFSET('Sanitation Data'!$D$29,0,10*ROW('Sanitation Data'!D109)))</f>
        <v/>
      </c>
      <c r="CM115" s="187" t="str">
        <f ca="1">+IF(OFFSET('Sanitation Data'!$D$30,0,10*ROW('Sanitation Data'!D109))="","",OFFSET('Sanitation Data'!$D$30,0,10*ROW('Sanitation Data'!D109)))</f>
        <v/>
      </c>
      <c r="CN115" s="187" t="str">
        <f ca="1">+IF(OFFSET('Sanitation Data'!$D$31,0,10*ROW('Sanitation Data'!D109))="","",OFFSET('Sanitation Data'!$D$31,0,10*ROW('Sanitation Data'!D109)))</f>
        <v/>
      </c>
      <c r="CO115" s="187" t="str">
        <f ca="1">+IF(OFFSET('Sanitation Data'!$D$32,0,10*ROW('Sanitation Data'!D109))="","",OFFSET('Sanitation Data'!$D$32,0,10*ROW('Sanitation Data'!D109)))</f>
        <v/>
      </c>
      <c r="CP115" s="187" t="str">
        <f ca="1">+IF(OFFSET('Sanitation Data'!$E$28,0,10*ROW('Sanitation Data'!E109))="","",OFFSET('Sanitation Data'!$E$28,0,10*ROW('Sanitation Data'!E109)))</f>
        <v/>
      </c>
      <c r="CQ115" s="187" t="str">
        <f ca="1">+IF(OFFSET('Sanitation Data'!$E$29,0,10*ROW('Sanitation Data'!E109))="","",OFFSET('Sanitation Data'!$E$29,0,10*ROW('Sanitation Data'!E109)))</f>
        <v/>
      </c>
      <c r="CR115" s="187" t="str">
        <f ca="1">+IF(OFFSET('Sanitation Data'!$E$30,0,10*ROW('Sanitation Data'!E109))="","",OFFSET('Sanitation Data'!$E$30,0,10*ROW('Sanitation Data'!E109)))</f>
        <v/>
      </c>
      <c r="CS115" s="187" t="str">
        <f ca="1">+IF(OFFSET('Sanitation Data'!$E$31,0,10*ROW('Sanitation Data'!E109))="","",OFFSET('Sanitation Data'!$E$31,0,10*ROW('Sanitation Data'!E109)))</f>
        <v/>
      </c>
      <c r="CT115" s="187" t="str">
        <f ca="1">+IF(OFFSET('Sanitation Data'!$E$32,0,10*ROW('Sanitation Data'!E109))="","",OFFSET('Sanitation Data'!$E$32,0,10*ROW('Sanitation Data'!E109)))</f>
        <v/>
      </c>
      <c r="CU115" s="187" t="str">
        <f ca="1">+IF(OFFSET('Sanitation Data'!$F$28,0,10*ROW('Sanitation Data'!F109))="","",OFFSET('Sanitation Data'!$F$28,0,10*ROW('Sanitation Data'!F109)))</f>
        <v/>
      </c>
      <c r="CV115" s="187" t="str">
        <f ca="1">+IF(OFFSET('Sanitation Data'!$F$29,0,10*ROW('Sanitation Data'!F109))="","",OFFSET('Sanitation Data'!$F$29,0,10*ROW('Sanitation Data'!F109)))</f>
        <v/>
      </c>
      <c r="CW115" s="187" t="str">
        <f ca="1">+IF(OFFSET('Sanitation Data'!$F$30,0,10*ROW('Sanitation Data'!F109))="","",OFFSET('Sanitation Data'!$F$30,0,10*ROW('Sanitation Data'!F109)))</f>
        <v/>
      </c>
      <c r="CX115" s="187" t="str">
        <f ca="1">+IF(OFFSET('Sanitation Data'!$F$31,0,10*ROW('Sanitation Data'!F109))="","",OFFSET('Sanitation Data'!$F$31,0,10*ROW('Sanitation Data'!F109)))</f>
        <v/>
      </c>
      <c r="CY115" s="187" t="str">
        <f ca="1">+IF(OFFSET('Sanitation Data'!$F$32,0,10*ROW('Sanitation Data'!F109))="","",OFFSET('Sanitation Data'!$F$32,0,10*ROW('Sanitation Data'!F109)))</f>
        <v/>
      </c>
      <c r="CZ115" s="187" t="str">
        <f ca="1">+IF(OFFSET('Sanitation Data'!$G$28,0,10*ROW('Sanitation Data'!G109))="","",OFFSET('Sanitation Data'!$G$28,0,10*ROW('Sanitation Data'!G109)))</f>
        <v/>
      </c>
      <c r="DA115" s="187" t="str">
        <f ca="1">+IF(OFFSET('Sanitation Data'!$G$29,0,10*ROW('Sanitation Data'!G109))="","",OFFSET('Sanitation Data'!$G$29,0,10*ROW('Sanitation Data'!G109)))</f>
        <v/>
      </c>
      <c r="DB115" s="187" t="str">
        <f ca="1">+IF(OFFSET('Sanitation Data'!$G$30,0,10*ROW('Sanitation Data'!G109))="","",OFFSET('Sanitation Data'!$G$30,0,10*ROW('Sanitation Data'!G109)))</f>
        <v/>
      </c>
      <c r="DC115" s="187" t="str">
        <f ca="1">+IF(OFFSET('Sanitation Data'!$G$31,0,10*ROW('Sanitation Data'!G109))="","",OFFSET('Sanitation Data'!$G$31,0,10*ROW('Sanitation Data'!G109)))</f>
        <v/>
      </c>
      <c r="DD115" s="187" t="str">
        <f ca="1">+IF(OFFSET('Sanitation Data'!$G$32,0,10*ROW('Sanitation Data'!G109))="","",OFFSET('Sanitation Data'!$G$32,0,10*ROW('Sanitation Data'!G109)))</f>
        <v/>
      </c>
      <c r="DE115" s="187" t="str">
        <f ca="1">+IF(OFFSET('Sanitation Data'!$H$28,0,10*ROW('Sanitation Data'!H109))="","",OFFSET('Sanitation Data'!$H$28,0,10*ROW('Sanitation Data'!H109)))</f>
        <v/>
      </c>
      <c r="DF115" s="187" t="str">
        <f ca="1">+IF(OFFSET('Sanitation Data'!$H$29,0,10*ROW('Sanitation Data'!H109))="","",OFFSET('Sanitation Data'!$H$29,0,10*ROW('Sanitation Data'!H109)))</f>
        <v/>
      </c>
      <c r="DG115" s="187" t="str">
        <f ca="1">+IF(OFFSET('Sanitation Data'!$H$30,0,10*ROW('Sanitation Data'!H109))="","",OFFSET('Sanitation Data'!$H$30,0,10*ROW('Sanitation Data'!H109)))</f>
        <v/>
      </c>
      <c r="DH115" s="187" t="str">
        <f ca="1">+IF(OFFSET('Sanitation Data'!$H$31,0,10*ROW('Sanitation Data'!H109))="","",OFFSET('Sanitation Data'!$H$31,0,10*ROW('Sanitation Data'!H109)))</f>
        <v/>
      </c>
      <c r="DI115" s="187" t="str">
        <f ca="1">+IF(OFFSET('Sanitation Data'!$H$32,0,10*ROW('Sanitation Data'!H109))="","",OFFSET('Sanitation Data'!$H$32,0,10*ROW('Sanitation Data'!H109)))</f>
        <v/>
      </c>
      <c r="DJ115" s="187" t="str">
        <f ca="1">+IF(OFFSET('Sanitation Data'!$I$28,0,10*ROW('Sanitation Data'!I109))="","",OFFSET('Sanitation Data'!$I$28,0,10*ROW('Sanitation Data'!I109)))</f>
        <v/>
      </c>
      <c r="DK115" s="187" t="str">
        <f ca="1">+IF(OFFSET('Sanitation Data'!$I$29,0,10*ROW('Sanitation Data'!I109))="","",OFFSET('Sanitation Data'!$I$29,0,10*ROW('Sanitation Data'!I109)))</f>
        <v/>
      </c>
      <c r="DL115" s="187" t="str">
        <f ca="1">+IF(OFFSET('Sanitation Data'!$I$30,0,10*ROW('Sanitation Data'!I109))="","",OFFSET('Sanitation Data'!$I$30,0,10*ROW('Sanitation Data'!I109)))</f>
        <v/>
      </c>
      <c r="DM115" s="187" t="str">
        <f ca="1">+IF(OFFSET('Sanitation Data'!$I$31,0,10*ROW('Sanitation Data'!I109))="","",OFFSET('Sanitation Data'!$I$31,0,10*ROW('Sanitation Data'!I109)))</f>
        <v/>
      </c>
      <c r="DN115" s="187" t="str">
        <f ca="1">+IF(OFFSET('Sanitation Data'!$I$32,0,10*ROW('Sanitation Data'!I109))="","",OFFSET('Sanitation Data'!$I$32,0,10*ROW('Sanitation Data'!I109)))</f>
        <v/>
      </c>
      <c r="DO115" s="187" t="str">
        <f ca="1">+IF(OFFSET('Hygiene Data'!$D$11,0,10*ROW('Hygiene Data'!D109))="","",OFFSET('Hygiene Data'!$D$11,0,10*ROW('Hygiene Data'!D109)))</f>
        <v/>
      </c>
      <c r="DP115" s="187" t="str">
        <f ca="1">+IF(OFFSET('Hygiene Data'!$D$12,0,10*ROW('Hygiene Data'!D109))="","",OFFSET('Hygiene Data'!$D$12,0,10*ROW('Hygiene Data'!D109)))</f>
        <v/>
      </c>
      <c r="DQ115" s="187" t="str">
        <f ca="1">+IF(OFFSET('Hygiene Data'!$D$13,0,10*ROW('Hygiene Data'!D109))="","",OFFSET('Hygiene Data'!$D$13,0,10*ROW('Hygiene Data'!D109)))</f>
        <v/>
      </c>
      <c r="DR115" s="187" t="str">
        <f ca="1">+IF(OFFSET('Hygiene Data'!$E$11,0,10*ROW('Hygiene Data'!E109))="","",OFFSET('Hygiene Data'!$E$11,0,10*ROW('Hygiene Data'!E109)))</f>
        <v/>
      </c>
      <c r="DS115" s="187" t="str">
        <f ca="1">+IF(OFFSET('Hygiene Data'!$E$12,0,10*ROW('Hygiene Data'!E109))="","",OFFSET('Hygiene Data'!$E$12,0,10*ROW('Hygiene Data'!E109)))</f>
        <v/>
      </c>
      <c r="DT115" s="187" t="str">
        <f ca="1">+IF(OFFSET('Hygiene Data'!$E$13,0,10*ROW('Hygiene Data'!E109))="","",OFFSET('Hygiene Data'!$E$13,0,10*ROW('Hygiene Data'!E109)))</f>
        <v/>
      </c>
      <c r="DU115" s="187" t="str">
        <f ca="1">+IF(OFFSET('Hygiene Data'!$F$11,0,10*ROW('Hygiene Data'!F109))="","",OFFSET('Hygiene Data'!$F$11,0,10*ROW('Hygiene Data'!F109)))</f>
        <v/>
      </c>
      <c r="DV115" s="187" t="str">
        <f ca="1">+IF(OFFSET('Hygiene Data'!$F$12,0,10*ROW('Hygiene Data'!F109))="","",OFFSET('Hygiene Data'!$F$12,0,10*ROW('Hygiene Data'!F109)))</f>
        <v/>
      </c>
      <c r="DW115" s="187" t="str">
        <f ca="1">+IF(OFFSET('Hygiene Data'!$F$13,0,10*ROW('Hygiene Data'!F109))="","",OFFSET('Hygiene Data'!$F$13,0,10*ROW('Hygiene Data'!F109)))</f>
        <v/>
      </c>
      <c r="DX115" s="187" t="str">
        <f ca="1">+IF(OFFSET('Hygiene Data'!$G$11,0,10*ROW('Hygiene Data'!G109))="","",OFFSET('Hygiene Data'!$G$11,0,10*ROW('Hygiene Data'!G109)))</f>
        <v/>
      </c>
      <c r="DY115" s="187" t="str">
        <f ca="1">+IF(OFFSET('Hygiene Data'!$G$12,0,10*ROW('Hygiene Data'!G109))="","",OFFSET('Hygiene Data'!$G$12,0,10*ROW('Hygiene Data'!G109)))</f>
        <v/>
      </c>
      <c r="DZ115" s="187" t="str">
        <f ca="1">+IF(OFFSET('Hygiene Data'!$G$13,0,10*ROW('Hygiene Data'!G109))="","",OFFSET('Hygiene Data'!$G$13,0,10*ROW('Hygiene Data'!G109)))</f>
        <v/>
      </c>
      <c r="EA115" s="187" t="str">
        <f ca="1">+IF(OFFSET('Hygiene Data'!$H$11,0,10*ROW('Hygiene Data'!H109))="","",OFFSET('Hygiene Data'!$H$11,0,10*ROW('Hygiene Data'!H109)))</f>
        <v/>
      </c>
      <c r="EB115" s="187" t="str">
        <f ca="1">+IF(OFFSET('Hygiene Data'!$H$12,0,10*ROW('Hygiene Data'!H109))="","",OFFSET('Hygiene Data'!$H$12,0,10*ROW('Hygiene Data'!H109)))</f>
        <v/>
      </c>
      <c r="EC115" s="187" t="str">
        <f ca="1">+IF(OFFSET('Hygiene Data'!$H$13,0,10*ROW('Hygiene Data'!H109))="","",OFFSET('Hygiene Data'!$H$13,0,10*ROW('Hygiene Data'!H109)))</f>
        <v/>
      </c>
      <c r="ED115" s="187" t="str">
        <f ca="1">+IF(OFFSET('Hygiene Data'!$I$11,0,10*ROW('Hygiene Data'!I109))="","",OFFSET('Hygiene Data'!$I$11,0,10*ROW('Hygiene Data'!I109)))</f>
        <v/>
      </c>
      <c r="EE115" s="187" t="str">
        <f ca="1">+IF(OFFSET('Hygiene Data'!$I$12,0,10*ROW('Hygiene Data'!I109))="","",OFFSET('Hygiene Data'!$I$12,0,10*ROW('Hygiene Data'!I109)))</f>
        <v/>
      </c>
      <c r="EF115" s="187" t="str">
        <f ca="1">+IF(OFFSET('Hygiene Data'!$I$13,0,10*ROW('Hygiene Data'!I109))="","",OFFSET('Hygiene Data'!$I$13,0,10*ROW('Hygiene Data'!I109)))</f>
        <v/>
      </c>
    </row>
    <row r="116" spans="1:136" x14ac:dyDescent="0.2">
      <c r="A116" s="270" t="str">
        <f ca="1">+IF(OFFSET('Water Data'!$B$2,0,10*ROW('Water Data'!E110))="","",OFFSET('Water Data'!$B$2,0,10*ROW('Water Data'!E110)))</f>
        <v/>
      </c>
      <c r="B116" s="270" t="str">
        <f ca="1">IF(OFFSET('Water Data'!$C$2,0,10*ROW('Water Data'!F110))="","",IF(OFFSET('Water Data'!$C$2,0,10*ROW('Water Data'!F110))="Census",Key!$I$111,IF(OFFSET('Water Data'!$C$2,0,10*ROW('Water Data'!F110))="Survey with microdata",Key!$I$113,IF(OFFSET('Water Data'!$C$2,0,10*ROW('Water Data'!F110))="Survey",Key!$I$110,IF(OFFSET('Water Data'!$C$2,0,10*ROW('Water Data'!F110))="Admin",Key!$I$114,IF(OFFSET('Water Data'!$C$2,0,10*ROW('Water Data'!F110))="Other",Key!$I$112,IF(OFFSET('Water Data'!$C$2,0,10*ROW('Water Data'!F110))="EMIS",Key!$I$109)))))))</f>
        <v/>
      </c>
      <c r="C116" s="297" t="str">
        <f t="shared" ca="1" si="1"/>
        <v/>
      </c>
      <c r="D116" s="298" t="e">
        <f ca="1">+IF(AND(ISTEXT(OFFSET('Water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298" t="e">
        <f ca="1">+IF(AND(ISTEXT(OFFSET('Water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298" t="e">
        <f ca="1">+IF(AND(ISTEXT(OFFSET('Water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298" t="e">
        <f ca="1">+IF(AND(ISTEXT(OFFSET('Water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298" t="e">
        <f ca="1">+IF(AND(ISTEXT(OFFSET('Water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298" t="e">
        <f ca="1">+IF(AND(ISTEXT(OFFSET('Water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298" t="e">
        <f ca="1">+IF(AND(ISTEXT(OFFSET('Water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298" t="e">
        <f ca="1">+IF(AND(ISTEXT(OFFSET('Water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298" t="e">
        <f ca="1">+IF(AND(ISTEXT(OFFSET('Water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298" t="e">
        <f ca="1">+IF(AND(ISTEXT(OFFSET('Water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298" t="e">
        <f ca="1">+IF(AND(ISTEXT(OFFSET('Water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298" t="e">
        <f ca="1">+IF(AND(ISTEXT(OFFSET('Water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298" t="e">
        <f ca="1">+IF(AND(ISTEXT(OFFSET('Water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298" t="e">
        <f ca="1">+IF(AND(ISTEXT(OFFSET('Water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298" t="e">
        <f ca="1">+IF(AND(ISTEXT(OFFSET('Water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298" t="e">
        <f ca="1">+IF(AND(ISTEXT(OFFSET('Water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298" t="e">
        <f ca="1">+IF(AND(ISTEXT(OFFSET('Water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298" t="e">
        <f ca="1">+IF(AND(ISTEXT(OFFSET('Water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299" t="e">
        <f ca="1">+IF(AND(ISTEXT(OFFSET('Sanitation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299" t="e">
        <f ca="1">+IF(AND(ISTEXT(OFFSET('Sanitation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299" t="e">
        <f ca="1">+IF(AND(ISTEXT(OFFSET('Sanitation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299" t="e">
        <f ca="1">+IF(AND(ISTEXT(OFFSET('Sanitation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299" t="e">
        <f ca="1">+IF(AND(ISTEXT(OFFSET('Sanitation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299" t="e">
        <f ca="1">+IF(AND(ISTEXT(OFFSET('Sanitation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299" t="e">
        <f ca="1">+IF(AND(ISTEXT(OFFSET('Sanitation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299" t="e">
        <f ca="1">+IF(AND(ISTEXT(OFFSET('Sanitation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299" t="e">
        <f ca="1">+IF(AND(ISTEXT(OFFSET('Sanitation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299" t="e">
        <f ca="1">+IF(AND(ISTEXT(OFFSET('Sanitation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299" t="e">
        <f ca="1">+IF(AND(ISTEXT(OFFSET('Sanitation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299" t="e">
        <f ca="1">+IF(AND(ISTEXT(OFFSET('Sanitation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299" t="e">
        <f ca="1">+IF(AND(ISTEXT(OFFSET('Sanitation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299" t="e">
        <f ca="1">+IF(AND(ISTEXT(OFFSET('Sanitation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299" t="e">
        <f ca="1">+IF(AND(ISTEXT(OFFSET('Sanitation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299" t="e">
        <f ca="1">+IF(AND(ISTEXT(OFFSET('Sanitation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299" t="e">
        <f ca="1">+IF(AND(ISTEXT(OFFSET('Sanitation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299" t="e">
        <f ca="1">+IF(AND(ISTEXT(OFFSET('Sanitation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299" t="e">
        <f ca="1">+IF(AND(ISTEXT(OFFSET('Sanitation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299" t="e">
        <f ca="1">+IF(AND(ISTEXT(OFFSET('Sanitation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299" t="e">
        <f ca="1">+IF(AND(ISTEXT(OFFSET('Sanitation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299" t="e">
        <f ca="1">+IF(AND(ISTEXT(OFFSET('Sanitation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299" t="e">
        <f ca="1">+IF(AND(ISTEXT(OFFSET('Sanitation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299" t="e">
        <f ca="1">+IF(AND(ISTEXT(OFFSET('Sanitation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299" t="e">
        <f ca="1">+IF(AND(ISTEXT(OFFSET('Sanitation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299" t="e">
        <f ca="1">+IF(AND(ISTEXT(OFFSET('Sanitation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299" t="e">
        <f ca="1">+IF(AND(ISTEXT(OFFSET('Sanitation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299" t="e">
        <f ca="1">+IF(AND(ISTEXT(OFFSET('Sanitation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299" t="e">
        <f ca="1">+IF(AND(ISTEXT(OFFSET('Sanitation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299" t="e">
        <f ca="1">+IF(AND(ISTEXT(OFFSET('Sanitation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300" t="e">
        <f ca="1">+IF(AND(ISTEXT(OFFSET('Hygiene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368" t="e">
        <f ca="1">+IF(AND(ISTEXT(OFFSET('Hygiene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300" t="e">
        <f ca="1">+IF(AND(ISTEXT(OFFSET('Hygiene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300" t="e">
        <f ca="1">+IF(AND(ISTEXT(OFFSET('Hygiene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300" t="e">
        <f ca="1">+IF(AND(ISTEXT(OFFSET('Hygiene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300" t="e">
        <f ca="1">+IF(AND(ISTEXT(OFFSET('Hygiene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300" t="e">
        <f ca="1">+IF(AND(ISTEXT(OFFSET('Hygiene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300" t="e">
        <f ca="1">+IF(AND(ISTEXT(OFFSET('Hygiene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300" t="e">
        <f ca="1">+IF(AND(ISTEXT(OFFSET('Hygiene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300" t="e">
        <f ca="1">+IF(AND(ISTEXT(OFFSET('Hygiene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300" t="e">
        <f ca="1">+IF(AND(ISTEXT(OFFSET('Hygiene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300" t="e">
        <f ca="1">+IF(AND(ISTEXT(OFFSET('Hygiene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300" t="e">
        <f ca="1">+IF(AND(ISTEXT(OFFSET('Hygiene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300" t="e">
        <f ca="1">+IF(AND(ISTEXT(OFFSET('Hygiene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300" t="e">
        <f ca="1">+IF(AND(ISTEXT(OFFSET('Hygiene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300" t="e">
        <f ca="1">+IF(AND(ISTEXT(OFFSET('Hygiene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300" t="e">
        <f ca="1">+IF(AND(ISTEXT(OFFSET('Hygiene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300" t="e">
        <f ca="1">+IF(AND(ISTEXT(OFFSET('Hygiene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S116" s="187" t="str">
        <f ca="1">+IF(OFFSET('Water Data'!$D$27,0,10*ROW('Water Data'!D110))="","",OFFSET('Water Data'!$D$27,0,10*ROW('Water Data'!D110)))</f>
        <v/>
      </c>
      <c r="BT116" s="187" t="str">
        <f ca="1">+IF(OFFSET('Water Data'!$D$28,0,10*ROW('Water Data'!D110))="","",OFFSET('Water Data'!$D$28,0,10*ROW('Water Data'!D110)))</f>
        <v/>
      </c>
      <c r="BU116" s="187" t="str">
        <f ca="1">+IF(OFFSET('Water Data'!$D$29,0,10*ROW('Water Data'!D110))="","",OFFSET('Water Data'!$D$29,0,10*ROW('Water Data'!D110)))</f>
        <v/>
      </c>
      <c r="BV116" s="187" t="str">
        <f ca="1">+IF(OFFSET('Water Data'!$E$27,0,10*ROW('Water Data'!E110))="","",OFFSET('Water Data'!$E$27,0,10*ROW('Water Data'!E110)))</f>
        <v/>
      </c>
      <c r="BW116" s="187" t="str">
        <f ca="1">+IF(OFFSET('Water Data'!$E$28,0,10*ROW('Water Data'!E110))="","",OFFSET('Water Data'!$E$28,0,10*ROW('Water Data'!E110)))</f>
        <v/>
      </c>
      <c r="BX116" s="187" t="str">
        <f ca="1">+IF(OFFSET('Water Data'!$E$29,0,10*ROW('Water Data'!E110))="","",OFFSET('Water Data'!$E$29,0,10*ROW('Water Data'!E110)))</f>
        <v/>
      </c>
      <c r="BY116" s="187" t="str">
        <f ca="1">+IF(OFFSET('Water Data'!$F$27,0,10*ROW('Water Data'!F110))="","",OFFSET('Water Data'!$F$27,0,10*ROW('Water Data'!F110)))</f>
        <v/>
      </c>
      <c r="BZ116" s="187" t="str">
        <f ca="1">+IF(OFFSET('Water Data'!$F$28,0,10*ROW('Water Data'!F110))="","",OFFSET('Water Data'!$F$28,0,10*ROW('Water Data'!F110)))</f>
        <v/>
      </c>
      <c r="CA116" s="187" t="str">
        <f ca="1">+IF(OFFSET('Water Data'!$F$29,0,10*ROW('Water Data'!F110))="","",OFFSET('Water Data'!$F$29,0,10*ROW('Water Data'!F110)))</f>
        <v/>
      </c>
      <c r="CB116" s="187" t="str">
        <f ca="1">+IF(OFFSET('Water Data'!$G$27,0,10*ROW('Water Data'!G110))="","",OFFSET('Water Data'!$G$27,0,10*ROW('Water Data'!G110)))</f>
        <v/>
      </c>
      <c r="CC116" s="187" t="str">
        <f ca="1">+IF(OFFSET('Water Data'!$G$28,0,10*ROW('Water Data'!G110))="","",OFFSET('Water Data'!$G$28,0,10*ROW('Water Data'!G110)))</f>
        <v/>
      </c>
      <c r="CD116" s="187" t="str">
        <f ca="1">+IF(OFFSET('Water Data'!$G$29,0,10*ROW('Water Data'!G110))="","",OFFSET('Water Data'!$G$29,0,10*ROW('Water Data'!G110)))</f>
        <v/>
      </c>
      <c r="CE116" s="187" t="str">
        <f ca="1">+IF(OFFSET('Water Data'!$H$27,0,10*ROW('Water Data'!H110))="","",OFFSET('Water Data'!$H$27,0,10*ROW('Water Data'!H110)))</f>
        <v/>
      </c>
      <c r="CF116" s="187" t="str">
        <f ca="1">+IF(OFFSET('Water Data'!$H$28,0,10*ROW('Water Data'!H110))="","",OFFSET('Water Data'!$H$28,0,10*ROW('Water Data'!H110)))</f>
        <v/>
      </c>
      <c r="CG116" s="187" t="str">
        <f ca="1">+IF(OFFSET('Water Data'!$H$29,0,10*ROW('Water Data'!H110))="","",OFFSET('Water Data'!$H$29,0,10*ROW('Water Data'!H110)))</f>
        <v/>
      </c>
      <c r="CH116" s="187" t="str">
        <f ca="1">+IF(OFFSET('Water Data'!$I$27,0,10*ROW('Water Data'!I110))="","",OFFSET('Water Data'!$I$27,0,10*ROW('Water Data'!I110)))</f>
        <v/>
      </c>
      <c r="CI116" s="187" t="str">
        <f ca="1">+IF(OFFSET('Water Data'!$I$28,0,10*ROW('Water Data'!I110))="","",OFFSET('Water Data'!$I$28,0,10*ROW('Water Data'!I110)))</f>
        <v/>
      </c>
      <c r="CJ116" s="187" t="str">
        <f ca="1">+IF(OFFSET('Water Data'!$I$29,0,10*ROW('Water Data'!I110))="","",OFFSET('Water Data'!$I$29,0,10*ROW('Water Data'!I110)))</f>
        <v/>
      </c>
      <c r="CK116" s="187" t="str">
        <f ca="1">+IF(OFFSET('Sanitation Data'!$D$28,0,10*ROW('Sanitation Data'!D110))="","",OFFSET('Sanitation Data'!$D$28,0,10*ROW('Sanitation Data'!D110)))</f>
        <v/>
      </c>
      <c r="CL116" s="187" t="str">
        <f ca="1">+IF(OFFSET('Sanitation Data'!$D$29,0,10*ROW('Sanitation Data'!D110))="","",OFFSET('Sanitation Data'!$D$29,0,10*ROW('Sanitation Data'!D110)))</f>
        <v/>
      </c>
      <c r="CM116" s="187" t="str">
        <f ca="1">+IF(OFFSET('Sanitation Data'!$D$30,0,10*ROW('Sanitation Data'!D110))="","",OFFSET('Sanitation Data'!$D$30,0,10*ROW('Sanitation Data'!D110)))</f>
        <v/>
      </c>
      <c r="CN116" s="187" t="str">
        <f ca="1">+IF(OFFSET('Sanitation Data'!$D$31,0,10*ROW('Sanitation Data'!D110))="","",OFFSET('Sanitation Data'!$D$31,0,10*ROW('Sanitation Data'!D110)))</f>
        <v/>
      </c>
      <c r="CO116" s="187" t="str">
        <f ca="1">+IF(OFFSET('Sanitation Data'!$D$32,0,10*ROW('Sanitation Data'!D110))="","",OFFSET('Sanitation Data'!$D$32,0,10*ROW('Sanitation Data'!D110)))</f>
        <v/>
      </c>
      <c r="CP116" s="187" t="str">
        <f ca="1">+IF(OFFSET('Sanitation Data'!$E$28,0,10*ROW('Sanitation Data'!E110))="","",OFFSET('Sanitation Data'!$E$28,0,10*ROW('Sanitation Data'!E110)))</f>
        <v/>
      </c>
      <c r="CQ116" s="187" t="str">
        <f ca="1">+IF(OFFSET('Sanitation Data'!$E$29,0,10*ROW('Sanitation Data'!E110))="","",OFFSET('Sanitation Data'!$E$29,0,10*ROW('Sanitation Data'!E110)))</f>
        <v/>
      </c>
      <c r="CR116" s="187" t="str">
        <f ca="1">+IF(OFFSET('Sanitation Data'!$E$30,0,10*ROW('Sanitation Data'!E110))="","",OFFSET('Sanitation Data'!$E$30,0,10*ROW('Sanitation Data'!E110)))</f>
        <v/>
      </c>
      <c r="CS116" s="187" t="str">
        <f ca="1">+IF(OFFSET('Sanitation Data'!$E$31,0,10*ROW('Sanitation Data'!E110))="","",OFFSET('Sanitation Data'!$E$31,0,10*ROW('Sanitation Data'!E110)))</f>
        <v/>
      </c>
      <c r="CT116" s="187" t="str">
        <f ca="1">+IF(OFFSET('Sanitation Data'!$E$32,0,10*ROW('Sanitation Data'!E110))="","",OFFSET('Sanitation Data'!$E$32,0,10*ROW('Sanitation Data'!E110)))</f>
        <v/>
      </c>
      <c r="CU116" s="187" t="str">
        <f ca="1">+IF(OFFSET('Sanitation Data'!$F$28,0,10*ROW('Sanitation Data'!F110))="","",OFFSET('Sanitation Data'!$F$28,0,10*ROW('Sanitation Data'!F110)))</f>
        <v/>
      </c>
      <c r="CV116" s="187" t="str">
        <f ca="1">+IF(OFFSET('Sanitation Data'!$F$29,0,10*ROW('Sanitation Data'!F110))="","",OFFSET('Sanitation Data'!$F$29,0,10*ROW('Sanitation Data'!F110)))</f>
        <v/>
      </c>
      <c r="CW116" s="187" t="str">
        <f ca="1">+IF(OFFSET('Sanitation Data'!$F$30,0,10*ROW('Sanitation Data'!F110))="","",OFFSET('Sanitation Data'!$F$30,0,10*ROW('Sanitation Data'!F110)))</f>
        <v/>
      </c>
      <c r="CX116" s="187" t="str">
        <f ca="1">+IF(OFFSET('Sanitation Data'!$F$31,0,10*ROW('Sanitation Data'!F110))="","",OFFSET('Sanitation Data'!$F$31,0,10*ROW('Sanitation Data'!F110)))</f>
        <v/>
      </c>
      <c r="CY116" s="187" t="str">
        <f ca="1">+IF(OFFSET('Sanitation Data'!$F$32,0,10*ROW('Sanitation Data'!F110))="","",OFFSET('Sanitation Data'!$F$32,0,10*ROW('Sanitation Data'!F110)))</f>
        <v/>
      </c>
      <c r="CZ116" s="187" t="str">
        <f ca="1">+IF(OFFSET('Sanitation Data'!$G$28,0,10*ROW('Sanitation Data'!G110))="","",OFFSET('Sanitation Data'!$G$28,0,10*ROW('Sanitation Data'!G110)))</f>
        <v/>
      </c>
      <c r="DA116" s="187" t="str">
        <f ca="1">+IF(OFFSET('Sanitation Data'!$G$29,0,10*ROW('Sanitation Data'!G110))="","",OFFSET('Sanitation Data'!$G$29,0,10*ROW('Sanitation Data'!G110)))</f>
        <v/>
      </c>
      <c r="DB116" s="187" t="str">
        <f ca="1">+IF(OFFSET('Sanitation Data'!$G$30,0,10*ROW('Sanitation Data'!G110))="","",OFFSET('Sanitation Data'!$G$30,0,10*ROW('Sanitation Data'!G110)))</f>
        <v/>
      </c>
      <c r="DC116" s="187" t="str">
        <f ca="1">+IF(OFFSET('Sanitation Data'!$G$31,0,10*ROW('Sanitation Data'!G110))="","",OFFSET('Sanitation Data'!$G$31,0,10*ROW('Sanitation Data'!G110)))</f>
        <v/>
      </c>
      <c r="DD116" s="187" t="str">
        <f ca="1">+IF(OFFSET('Sanitation Data'!$G$32,0,10*ROW('Sanitation Data'!G110))="","",OFFSET('Sanitation Data'!$G$32,0,10*ROW('Sanitation Data'!G110)))</f>
        <v/>
      </c>
      <c r="DE116" s="187" t="str">
        <f ca="1">+IF(OFFSET('Sanitation Data'!$H$28,0,10*ROW('Sanitation Data'!H110))="","",OFFSET('Sanitation Data'!$H$28,0,10*ROW('Sanitation Data'!H110)))</f>
        <v/>
      </c>
      <c r="DF116" s="187" t="str">
        <f ca="1">+IF(OFFSET('Sanitation Data'!$H$29,0,10*ROW('Sanitation Data'!H110))="","",OFFSET('Sanitation Data'!$H$29,0,10*ROW('Sanitation Data'!H110)))</f>
        <v/>
      </c>
      <c r="DG116" s="187" t="str">
        <f ca="1">+IF(OFFSET('Sanitation Data'!$H$30,0,10*ROW('Sanitation Data'!H110))="","",OFFSET('Sanitation Data'!$H$30,0,10*ROW('Sanitation Data'!H110)))</f>
        <v/>
      </c>
      <c r="DH116" s="187" t="str">
        <f ca="1">+IF(OFFSET('Sanitation Data'!$H$31,0,10*ROW('Sanitation Data'!H110))="","",OFFSET('Sanitation Data'!$H$31,0,10*ROW('Sanitation Data'!H110)))</f>
        <v/>
      </c>
      <c r="DI116" s="187" t="str">
        <f ca="1">+IF(OFFSET('Sanitation Data'!$H$32,0,10*ROW('Sanitation Data'!H110))="","",OFFSET('Sanitation Data'!$H$32,0,10*ROW('Sanitation Data'!H110)))</f>
        <v/>
      </c>
      <c r="DJ116" s="187" t="str">
        <f ca="1">+IF(OFFSET('Sanitation Data'!$I$28,0,10*ROW('Sanitation Data'!I110))="","",OFFSET('Sanitation Data'!$I$28,0,10*ROW('Sanitation Data'!I110)))</f>
        <v/>
      </c>
      <c r="DK116" s="187" t="str">
        <f ca="1">+IF(OFFSET('Sanitation Data'!$I$29,0,10*ROW('Sanitation Data'!I110))="","",OFFSET('Sanitation Data'!$I$29,0,10*ROW('Sanitation Data'!I110)))</f>
        <v/>
      </c>
      <c r="DL116" s="187" t="str">
        <f ca="1">+IF(OFFSET('Sanitation Data'!$I$30,0,10*ROW('Sanitation Data'!I110))="","",OFFSET('Sanitation Data'!$I$30,0,10*ROW('Sanitation Data'!I110)))</f>
        <v/>
      </c>
      <c r="DM116" s="187" t="str">
        <f ca="1">+IF(OFFSET('Sanitation Data'!$I$31,0,10*ROW('Sanitation Data'!I110))="","",OFFSET('Sanitation Data'!$I$31,0,10*ROW('Sanitation Data'!I110)))</f>
        <v/>
      </c>
      <c r="DN116" s="187" t="str">
        <f ca="1">+IF(OFFSET('Sanitation Data'!$I$32,0,10*ROW('Sanitation Data'!I110))="","",OFFSET('Sanitation Data'!$I$32,0,10*ROW('Sanitation Data'!I110)))</f>
        <v/>
      </c>
      <c r="DO116" s="187" t="str">
        <f ca="1">+IF(OFFSET('Hygiene Data'!$D$11,0,10*ROW('Hygiene Data'!D110))="","",OFFSET('Hygiene Data'!$D$11,0,10*ROW('Hygiene Data'!D110)))</f>
        <v/>
      </c>
      <c r="DP116" s="187" t="str">
        <f ca="1">+IF(OFFSET('Hygiene Data'!$D$12,0,10*ROW('Hygiene Data'!D110))="","",OFFSET('Hygiene Data'!$D$12,0,10*ROW('Hygiene Data'!D110)))</f>
        <v/>
      </c>
      <c r="DQ116" s="187" t="str">
        <f ca="1">+IF(OFFSET('Hygiene Data'!$D$13,0,10*ROW('Hygiene Data'!D110))="","",OFFSET('Hygiene Data'!$D$13,0,10*ROW('Hygiene Data'!D110)))</f>
        <v/>
      </c>
      <c r="DR116" s="187" t="str">
        <f ca="1">+IF(OFFSET('Hygiene Data'!$E$11,0,10*ROW('Hygiene Data'!E110))="","",OFFSET('Hygiene Data'!$E$11,0,10*ROW('Hygiene Data'!E110)))</f>
        <v/>
      </c>
      <c r="DS116" s="187" t="str">
        <f ca="1">+IF(OFFSET('Hygiene Data'!$E$12,0,10*ROW('Hygiene Data'!E110))="","",OFFSET('Hygiene Data'!$E$12,0,10*ROW('Hygiene Data'!E110)))</f>
        <v/>
      </c>
      <c r="DT116" s="187" t="str">
        <f ca="1">+IF(OFFSET('Hygiene Data'!$E$13,0,10*ROW('Hygiene Data'!E110))="","",OFFSET('Hygiene Data'!$E$13,0,10*ROW('Hygiene Data'!E110)))</f>
        <v/>
      </c>
      <c r="DU116" s="187" t="str">
        <f ca="1">+IF(OFFSET('Hygiene Data'!$F$11,0,10*ROW('Hygiene Data'!F110))="","",OFFSET('Hygiene Data'!$F$11,0,10*ROW('Hygiene Data'!F110)))</f>
        <v/>
      </c>
      <c r="DV116" s="187" t="str">
        <f ca="1">+IF(OFFSET('Hygiene Data'!$F$12,0,10*ROW('Hygiene Data'!F110))="","",OFFSET('Hygiene Data'!$F$12,0,10*ROW('Hygiene Data'!F110)))</f>
        <v/>
      </c>
      <c r="DW116" s="187" t="str">
        <f ca="1">+IF(OFFSET('Hygiene Data'!$F$13,0,10*ROW('Hygiene Data'!F110))="","",OFFSET('Hygiene Data'!$F$13,0,10*ROW('Hygiene Data'!F110)))</f>
        <v/>
      </c>
      <c r="DX116" s="187" t="str">
        <f ca="1">+IF(OFFSET('Hygiene Data'!$G$11,0,10*ROW('Hygiene Data'!G110))="","",OFFSET('Hygiene Data'!$G$11,0,10*ROW('Hygiene Data'!G110)))</f>
        <v/>
      </c>
      <c r="DY116" s="187" t="str">
        <f ca="1">+IF(OFFSET('Hygiene Data'!$G$12,0,10*ROW('Hygiene Data'!G110))="","",OFFSET('Hygiene Data'!$G$12,0,10*ROW('Hygiene Data'!G110)))</f>
        <v/>
      </c>
      <c r="DZ116" s="187" t="str">
        <f ca="1">+IF(OFFSET('Hygiene Data'!$G$13,0,10*ROW('Hygiene Data'!G110))="","",OFFSET('Hygiene Data'!$G$13,0,10*ROW('Hygiene Data'!G110)))</f>
        <v/>
      </c>
      <c r="EA116" s="187" t="str">
        <f ca="1">+IF(OFFSET('Hygiene Data'!$H$11,0,10*ROW('Hygiene Data'!H110))="","",OFFSET('Hygiene Data'!$H$11,0,10*ROW('Hygiene Data'!H110)))</f>
        <v/>
      </c>
      <c r="EB116" s="187" t="str">
        <f ca="1">+IF(OFFSET('Hygiene Data'!$H$12,0,10*ROW('Hygiene Data'!H110))="","",OFFSET('Hygiene Data'!$H$12,0,10*ROW('Hygiene Data'!H110)))</f>
        <v/>
      </c>
      <c r="EC116" s="187" t="str">
        <f ca="1">+IF(OFFSET('Hygiene Data'!$H$13,0,10*ROW('Hygiene Data'!H110))="","",OFFSET('Hygiene Data'!$H$13,0,10*ROW('Hygiene Data'!H110)))</f>
        <v/>
      </c>
      <c r="ED116" s="187" t="str">
        <f ca="1">+IF(OFFSET('Hygiene Data'!$I$11,0,10*ROW('Hygiene Data'!I110))="","",OFFSET('Hygiene Data'!$I$11,0,10*ROW('Hygiene Data'!I110)))</f>
        <v/>
      </c>
      <c r="EE116" s="187" t="str">
        <f ca="1">+IF(OFFSET('Hygiene Data'!$I$12,0,10*ROW('Hygiene Data'!I110))="","",OFFSET('Hygiene Data'!$I$12,0,10*ROW('Hygiene Data'!I110)))</f>
        <v/>
      </c>
      <c r="EF116" s="187" t="str">
        <f ca="1">+IF(OFFSET('Hygiene Data'!$I$13,0,10*ROW('Hygiene Data'!I110))="","",OFFSET('Hygiene Data'!$I$13,0,10*ROW('Hygiene Data'!I110)))</f>
        <v/>
      </c>
    </row>
    <row r="117" spans="1:136" x14ac:dyDescent="0.2">
      <c r="A117" s="270" t="str">
        <f ca="1">+IF(OFFSET('Water Data'!$B$2,0,10*ROW('Water Data'!E111))="","",OFFSET('Water Data'!$B$2,0,10*ROW('Water Data'!E111)))</f>
        <v/>
      </c>
      <c r="B117" s="270" t="str">
        <f ca="1">IF(OFFSET('Water Data'!$C$2,0,10*ROW('Water Data'!F111))="","",IF(OFFSET('Water Data'!$C$2,0,10*ROW('Water Data'!F111))="Census",Key!$I$111,IF(OFFSET('Water Data'!$C$2,0,10*ROW('Water Data'!F111))="Survey with microdata",Key!$I$113,IF(OFFSET('Water Data'!$C$2,0,10*ROW('Water Data'!F111))="Survey",Key!$I$110,IF(OFFSET('Water Data'!$C$2,0,10*ROW('Water Data'!F111))="Admin",Key!$I$114,IF(OFFSET('Water Data'!$C$2,0,10*ROW('Water Data'!F111))="Other",Key!$I$112,IF(OFFSET('Water Data'!$C$2,0,10*ROW('Water Data'!F111))="EMIS",Key!$I$109)))))))</f>
        <v/>
      </c>
      <c r="C117" s="297" t="str">
        <f t="shared" ca="1" si="1"/>
        <v/>
      </c>
      <c r="D117" s="298" t="e">
        <f ca="1">+IF(AND(ISTEXT(OFFSET('Water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298" t="e">
        <f ca="1">+IF(AND(ISTEXT(OFFSET('Water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298" t="e">
        <f ca="1">+IF(AND(ISTEXT(OFFSET('Water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298" t="e">
        <f ca="1">+IF(AND(ISTEXT(OFFSET('Water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298" t="e">
        <f ca="1">+IF(AND(ISTEXT(OFFSET('Water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298" t="e">
        <f ca="1">+IF(AND(ISTEXT(OFFSET('Water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298" t="e">
        <f ca="1">+IF(AND(ISTEXT(OFFSET('Water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298" t="e">
        <f ca="1">+IF(AND(ISTEXT(OFFSET('Water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298" t="e">
        <f ca="1">+IF(AND(ISTEXT(OFFSET('Water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298" t="e">
        <f ca="1">+IF(AND(ISTEXT(OFFSET('Water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298" t="e">
        <f ca="1">+IF(AND(ISTEXT(OFFSET('Water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298" t="e">
        <f ca="1">+IF(AND(ISTEXT(OFFSET('Water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298" t="e">
        <f ca="1">+IF(AND(ISTEXT(OFFSET('Water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298" t="e">
        <f ca="1">+IF(AND(ISTEXT(OFFSET('Water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298" t="e">
        <f ca="1">+IF(AND(ISTEXT(OFFSET('Water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298" t="e">
        <f ca="1">+IF(AND(ISTEXT(OFFSET('Water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298" t="e">
        <f ca="1">+IF(AND(ISTEXT(OFFSET('Water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298" t="e">
        <f ca="1">+IF(AND(ISTEXT(OFFSET('Water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299" t="e">
        <f ca="1">+IF(AND(ISTEXT(OFFSET('Sanitation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299" t="e">
        <f ca="1">+IF(AND(ISTEXT(OFFSET('Sanitation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299" t="e">
        <f ca="1">+IF(AND(ISTEXT(OFFSET('Sanitation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299" t="e">
        <f ca="1">+IF(AND(ISTEXT(OFFSET('Sanitation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299" t="e">
        <f ca="1">+IF(AND(ISTEXT(OFFSET('Sanitation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299" t="e">
        <f ca="1">+IF(AND(ISTEXT(OFFSET('Sanitation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299" t="e">
        <f ca="1">+IF(AND(ISTEXT(OFFSET('Sanitation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299" t="e">
        <f ca="1">+IF(AND(ISTEXT(OFFSET('Sanitation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299" t="e">
        <f ca="1">+IF(AND(ISTEXT(OFFSET('Sanitation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299" t="e">
        <f ca="1">+IF(AND(ISTEXT(OFFSET('Sanitation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299" t="e">
        <f ca="1">+IF(AND(ISTEXT(OFFSET('Sanitation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299" t="e">
        <f ca="1">+IF(AND(ISTEXT(OFFSET('Sanitation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299" t="e">
        <f ca="1">+IF(AND(ISTEXT(OFFSET('Sanitation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299" t="e">
        <f ca="1">+IF(AND(ISTEXT(OFFSET('Sanitation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299" t="e">
        <f ca="1">+IF(AND(ISTEXT(OFFSET('Sanitation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299" t="e">
        <f ca="1">+IF(AND(ISTEXT(OFFSET('Sanitation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299" t="e">
        <f ca="1">+IF(AND(ISTEXT(OFFSET('Sanitation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299" t="e">
        <f ca="1">+IF(AND(ISTEXT(OFFSET('Sanitation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299" t="e">
        <f ca="1">+IF(AND(ISTEXT(OFFSET('Sanitation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299" t="e">
        <f ca="1">+IF(AND(ISTEXT(OFFSET('Sanitation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299" t="e">
        <f ca="1">+IF(AND(ISTEXT(OFFSET('Sanitation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299" t="e">
        <f ca="1">+IF(AND(ISTEXT(OFFSET('Sanitation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299" t="e">
        <f ca="1">+IF(AND(ISTEXT(OFFSET('Sanitation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299" t="e">
        <f ca="1">+IF(AND(ISTEXT(OFFSET('Sanitation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299" t="e">
        <f ca="1">+IF(AND(ISTEXT(OFFSET('Sanitation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299" t="e">
        <f ca="1">+IF(AND(ISTEXT(OFFSET('Sanitation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299" t="e">
        <f ca="1">+IF(AND(ISTEXT(OFFSET('Sanitation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299" t="e">
        <f ca="1">+IF(AND(ISTEXT(OFFSET('Sanitation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299" t="e">
        <f ca="1">+IF(AND(ISTEXT(OFFSET('Sanitation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299" t="e">
        <f ca="1">+IF(AND(ISTEXT(OFFSET('Sanitation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300" t="e">
        <f ca="1">+IF(AND(ISTEXT(OFFSET('Hygiene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368" t="e">
        <f ca="1">+IF(AND(ISTEXT(OFFSET('Hygiene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300" t="e">
        <f ca="1">+IF(AND(ISTEXT(OFFSET('Hygiene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300" t="e">
        <f ca="1">+IF(AND(ISTEXT(OFFSET('Hygiene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300" t="e">
        <f ca="1">+IF(AND(ISTEXT(OFFSET('Hygiene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300" t="e">
        <f ca="1">+IF(AND(ISTEXT(OFFSET('Hygiene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300" t="e">
        <f ca="1">+IF(AND(ISTEXT(OFFSET('Hygiene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300" t="e">
        <f ca="1">+IF(AND(ISTEXT(OFFSET('Hygiene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300" t="e">
        <f ca="1">+IF(AND(ISTEXT(OFFSET('Hygiene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300" t="e">
        <f ca="1">+IF(AND(ISTEXT(OFFSET('Hygiene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300" t="e">
        <f ca="1">+IF(AND(ISTEXT(OFFSET('Hygiene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300" t="e">
        <f ca="1">+IF(AND(ISTEXT(OFFSET('Hygiene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300" t="e">
        <f ca="1">+IF(AND(ISTEXT(OFFSET('Hygiene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300" t="e">
        <f ca="1">+IF(AND(ISTEXT(OFFSET('Hygiene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300" t="e">
        <f ca="1">+IF(AND(ISTEXT(OFFSET('Hygiene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300" t="e">
        <f ca="1">+IF(AND(ISTEXT(OFFSET('Hygiene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300" t="e">
        <f ca="1">+IF(AND(ISTEXT(OFFSET('Hygiene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300" t="e">
        <f ca="1">+IF(AND(ISTEXT(OFFSET('Hygiene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S117" s="187" t="str">
        <f ca="1">+IF(OFFSET('Water Data'!$D$27,0,10*ROW('Water Data'!D111))="","",OFFSET('Water Data'!$D$27,0,10*ROW('Water Data'!D111)))</f>
        <v/>
      </c>
      <c r="BT117" s="187" t="str">
        <f ca="1">+IF(OFFSET('Water Data'!$D$28,0,10*ROW('Water Data'!D111))="","",OFFSET('Water Data'!$D$28,0,10*ROW('Water Data'!D111)))</f>
        <v/>
      </c>
      <c r="BU117" s="187" t="str">
        <f ca="1">+IF(OFFSET('Water Data'!$D$29,0,10*ROW('Water Data'!D111))="","",OFFSET('Water Data'!$D$29,0,10*ROW('Water Data'!D111)))</f>
        <v/>
      </c>
      <c r="BV117" s="187" t="str">
        <f ca="1">+IF(OFFSET('Water Data'!$E$27,0,10*ROW('Water Data'!E111))="","",OFFSET('Water Data'!$E$27,0,10*ROW('Water Data'!E111)))</f>
        <v/>
      </c>
      <c r="BW117" s="187" t="str">
        <f ca="1">+IF(OFFSET('Water Data'!$E$28,0,10*ROW('Water Data'!E111))="","",OFFSET('Water Data'!$E$28,0,10*ROW('Water Data'!E111)))</f>
        <v/>
      </c>
      <c r="BX117" s="187" t="str">
        <f ca="1">+IF(OFFSET('Water Data'!$E$29,0,10*ROW('Water Data'!E111))="","",OFFSET('Water Data'!$E$29,0,10*ROW('Water Data'!E111)))</f>
        <v/>
      </c>
      <c r="BY117" s="187" t="str">
        <f ca="1">+IF(OFFSET('Water Data'!$F$27,0,10*ROW('Water Data'!F111))="","",OFFSET('Water Data'!$F$27,0,10*ROW('Water Data'!F111)))</f>
        <v/>
      </c>
      <c r="BZ117" s="187" t="str">
        <f ca="1">+IF(OFFSET('Water Data'!$F$28,0,10*ROW('Water Data'!F111))="","",OFFSET('Water Data'!$F$28,0,10*ROW('Water Data'!F111)))</f>
        <v/>
      </c>
      <c r="CA117" s="187" t="str">
        <f ca="1">+IF(OFFSET('Water Data'!$F$29,0,10*ROW('Water Data'!F111))="","",OFFSET('Water Data'!$F$29,0,10*ROW('Water Data'!F111)))</f>
        <v/>
      </c>
      <c r="CB117" s="187" t="str">
        <f ca="1">+IF(OFFSET('Water Data'!$G$27,0,10*ROW('Water Data'!G111))="","",OFFSET('Water Data'!$G$27,0,10*ROW('Water Data'!G111)))</f>
        <v/>
      </c>
      <c r="CC117" s="187" t="str">
        <f ca="1">+IF(OFFSET('Water Data'!$G$28,0,10*ROW('Water Data'!G111))="","",OFFSET('Water Data'!$G$28,0,10*ROW('Water Data'!G111)))</f>
        <v/>
      </c>
      <c r="CD117" s="187" t="str">
        <f ca="1">+IF(OFFSET('Water Data'!$G$29,0,10*ROW('Water Data'!G111))="","",OFFSET('Water Data'!$G$29,0,10*ROW('Water Data'!G111)))</f>
        <v/>
      </c>
      <c r="CE117" s="187" t="str">
        <f ca="1">+IF(OFFSET('Water Data'!$H$27,0,10*ROW('Water Data'!H111))="","",OFFSET('Water Data'!$H$27,0,10*ROW('Water Data'!H111)))</f>
        <v/>
      </c>
      <c r="CF117" s="187" t="str">
        <f ca="1">+IF(OFFSET('Water Data'!$H$28,0,10*ROW('Water Data'!H111))="","",OFFSET('Water Data'!$H$28,0,10*ROW('Water Data'!H111)))</f>
        <v/>
      </c>
      <c r="CG117" s="187" t="str">
        <f ca="1">+IF(OFFSET('Water Data'!$H$29,0,10*ROW('Water Data'!H111))="","",OFFSET('Water Data'!$H$29,0,10*ROW('Water Data'!H111)))</f>
        <v/>
      </c>
      <c r="CH117" s="187" t="str">
        <f ca="1">+IF(OFFSET('Water Data'!$I$27,0,10*ROW('Water Data'!I111))="","",OFFSET('Water Data'!$I$27,0,10*ROW('Water Data'!I111)))</f>
        <v/>
      </c>
      <c r="CI117" s="187" t="str">
        <f ca="1">+IF(OFFSET('Water Data'!$I$28,0,10*ROW('Water Data'!I111))="","",OFFSET('Water Data'!$I$28,0,10*ROW('Water Data'!I111)))</f>
        <v/>
      </c>
      <c r="CJ117" s="187" t="str">
        <f ca="1">+IF(OFFSET('Water Data'!$I$29,0,10*ROW('Water Data'!I111))="","",OFFSET('Water Data'!$I$29,0,10*ROW('Water Data'!I111)))</f>
        <v/>
      </c>
      <c r="CK117" s="187" t="str">
        <f ca="1">+IF(OFFSET('Sanitation Data'!$D$28,0,10*ROW('Sanitation Data'!D111))="","",OFFSET('Sanitation Data'!$D$28,0,10*ROW('Sanitation Data'!D111)))</f>
        <v/>
      </c>
      <c r="CL117" s="187" t="str">
        <f ca="1">+IF(OFFSET('Sanitation Data'!$D$29,0,10*ROW('Sanitation Data'!D111))="","",OFFSET('Sanitation Data'!$D$29,0,10*ROW('Sanitation Data'!D111)))</f>
        <v/>
      </c>
      <c r="CM117" s="187" t="str">
        <f ca="1">+IF(OFFSET('Sanitation Data'!$D$30,0,10*ROW('Sanitation Data'!D111))="","",OFFSET('Sanitation Data'!$D$30,0,10*ROW('Sanitation Data'!D111)))</f>
        <v/>
      </c>
      <c r="CN117" s="187" t="str">
        <f ca="1">+IF(OFFSET('Sanitation Data'!$D$31,0,10*ROW('Sanitation Data'!D111))="","",OFFSET('Sanitation Data'!$D$31,0,10*ROW('Sanitation Data'!D111)))</f>
        <v/>
      </c>
      <c r="CO117" s="187" t="str">
        <f ca="1">+IF(OFFSET('Sanitation Data'!$D$32,0,10*ROW('Sanitation Data'!D111))="","",OFFSET('Sanitation Data'!$D$32,0,10*ROW('Sanitation Data'!D111)))</f>
        <v/>
      </c>
      <c r="CP117" s="187" t="str">
        <f ca="1">+IF(OFFSET('Sanitation Data'!$E$28,0,10*ROW('Sanitation Data'!E111))="","",OFFSET('Sanitation Data'!$E$28,0,10*ROW('Sanitation Data'!E111)))</f>
        <v/>
      </c>
      <c r="CQ117" s="187" t="str">
        <f ca="1">+IF(OFFSET('Sanitation Data'!$E$29,0,10*ROW('Sanitation Data'!E111))="","",OFFSET('Sanitation Data'!$E$29,0,10*ROW('Sanitation Data'!E111)))</f>
        <v/>
      </c>
      <c r="CR117" s="187" t="str">
        <f ca="1">+IF(OFFSET('Sanitation Data'!$E$30,0,10*ROW('Sanitation Data'!E111))="","",OFFSET('Sanitation Data'!$E$30,0,10*ROW('Sanitation Data'!E111)))</f>
        <v/>
      </c>
      <c r="CS117" s="187" t="str">
        <f ca="1">+IF(OFFSET('Sanitation Data'!$E$31,0,10*ROW('Sanitation Data'!E111))="","",OFFSET('Sanitation Data'!$E$31,0,10*ROW('Sanitation Data'!E111)))</f>
        <v/>
      </c>
      <c r="CT117" s="187" t="str">
        <f ca="1">+IF(OFFSET('Sanitation Data'!$E$32,0,10*ROW('Sanitation Data'!E111))="","",OFFSET('Sanitation Data'!$E$32,0,10*ROW('Sanitation Data'!E111)))</f>
        <v/>
      </c>
      <c r="CU117" s="187" t="str">
        <f ca="1">+IF(OFFSET('Sanitation Data'!$F$28,0,10*ROW('Sanitation Data'!F111))="","",OFFSET('Sanitation Data'!$F$28,0,10*ROW('Sanitation Data'!F111)))</f>
        <v/>
      </c>
      <c r="CV117" s="187" t="str">
        <f ca="1">+IF(OFFSET('Sanitation Data'!$F$29,0,10*ROW('Sanitation Data'!F111))="","",OFFSET('Sanitation Data'!$F$29,0,10*ROW('Sanitation Data'!F111)))</f>
        <v/>
      </c>
      <c r="CW117" s="187" t="str">
        <f ca="1">+IF(OFFSET('Sanitation Data'!$F$30,0,10*ROW('Sanitation Data'!F111))="","",OFFSET('Sanitation Data'!$F$30,0,10*ROW('Sanitation Data'!F111)))</f>
        <v/>
      </c>
      <c r="CX117" s="187" t="str">
        <f ca="1">+IF(OFFSET('Sanitation Data'!$F$31,0,10*ROW('Sanitation Data'!F111))="","",OFFSET('Sanitation Data'!$F$31,0,10*ROW('Sanitation Data'!F111)))</f>
        <v/>
      </c>
      <c r="CY117" s="187" t="str">
        <f ca="1">+IF(OFFSET('Sanitation Data'!$F$32,0,10*ROW('Sanitation Data'!F111))="","",OFFSET('Sanitation Data'!$F$32,0,10*ROW('Sanitation Data'!F111)))</f>
        <v/>
      </c>
      <c r="CZ117" s="187" t="str">
        <f ca="1">+IF(OFFSET('Sanitation Data'!$G$28,0,10*ROW('Sanitation Data'!G111))="","",OFFSET('Sanitation Data'!$G$28,0,10*ROW('Sanitation Data'!G111)))</f>
        <v/>
      </c>
      <c r="DA117" s="187" t="str">
        <f ca="1">+IF(OFFSET('Sanitation Data'!$G$29,0,10*ROW('Sanitation Data'!G111))="","",OFFSET('Sanitation Data'!$G$29,0,10*ROW('Sanitation Data'!G111)))</f>
        <v/>
      </c>
      <c r="DB117" s="187" t="str">
        <f ca="1">+IF(OFFSET('Sanitation Data'!$G$30,0,10*ROW('Sanitation Data'!G111))="","",OFFSET('Sanitation Data'!$G$30,0,10*ROW('Sanitation Data'!G111)))</f>
        <v/>
      </c>
      <c r="DC117" s="187" t="str">
        <f ca="1">+IF(OFFSET('Sanitation Data'!$G$31,0,10*ROW('Sanitation Data'!G111))="","",OFFSET('Sanitation Data'!$G$31,0,10*ROW('Sanitation Data'!G111)))</f>
        <v/>
      </c>
      <c r="DD117" s="187" t="str">
        <f ca="1">+IF(OFFSET('Sanitation Data'!$G$32,0,10*ROW('Sanitation Data'!G111))="","",OFFSET('Sanitation Data'!$G$32,0,10*ROW('Sanitation Data'!G111)))</f>
        <v/>
      </c>
      <c r="DE117" s="187" t="str">
        <f ca="1">+IF(OFFSET('Sanitation Data'!$H$28,0,10*ROW('Sanitation Data'!H111))="","",OFFSET('Sanitation Data'!$H$28,0,10*ROW('Sanitation Data'!H111)))</f>
        <v/>
      </c>
      <c r="DF117" s="187" t="str">
        <f ca="1">+IF(OFFSET('Sanitation Data'!$H$29,0,10*ROW('Sanitation Data'!H111))="","",OFFSET('Sanitation Data'!$H$29,0,10*ROW('Sanitation Data'!H111)))</f>
        <v/>
      </c>
      <c r="DG117" s="187" t="str">
        <f ca="1">+IF(OFFSET('Sanitation Data'!$H$30,0,10*ROW('Sanitation Data'!H111))="","",OFFSET('Sanitation Data'!$H$30,0,10*ROW('Sanitation Data'!H111)))</f>
        <v/>
      </c>
      <c r="DH117" s="187" t="str">
        <f ca="1">+IF(OFFSET('Sanitation Data'!$H$31,0,10*ROW('Sanitation Data'!H111))="","",OFFSET('Sanitation Data'!$H$31,0,10*ROW('Sanitation Data'!H111)))</f>
        <v/>
      </c>
      <c r="DI117" s="187" t="str">
        <f ca="1">+IF(OFFSET('Sanitation Data'!$H$32,0,10*ROW('Sanitation Data'!H111))="","",OFFSET('Sanitation Data'!$H$32,0,10*ROW('Sanitation Data'!H111)))</f>
        <v/>
      </c>
      <c r="DJ117" s="187" t="str">
        <f ca="1">+IF(OFFSET('Sanitation Data'!$I$28,0,10*ROW('Sanitation Data'!I111))="","",OFFSET('Sanitation Data'!$I$28,0,10*ROW('Sanitation Data'!I111)))</f>
        <v/>
      </c>
      <c r="DK117" s="187" t="str">
        <f ca="1">+IF(OFFSET('Sanitation Data'!$I$29,0,10*ROW('Sanitation Data'!I111))="","",OFFSET('Sanitation Data'!$I$29,0,10*ROW('Sanitation Data'!I111)))</f>
        <v/>
      </c>
      <c r="DL117" s="187" t="str">
        <f ca="1">+IF(OFFSET('Sanitation Data'!$I$30,0,10*ROW('Sanitation Data'!I111))="","",OFFSET('Sanitation Data'!$I$30,0,10*ROW('Sanitation Data'!I111)))</f>
        <v/>
      </c>
      <c r="DM117" s="187" t="str">
        <f ca="1">+IF(OFFSET('Sanitation Data'!$I$31,0,10*ROW('Sanitation Data'!I111))="","",OFFSET('Sanitation Data'!$I$31,0,10*ROW('Sanitation Data'!I111)))</f>
        <v/>
      </c>
      <c r="DN117" s="187" t="str">
        <f ca="1">+IF(OFFSET('Sanitation Data'!$I$32,0,10*ROW('Sanitation Data'!I111))="","",OFFSET('Sanitation Data'!$I$32,0,10*ROW('Sanitation Data'!I111)))</f>
        <v/>
      </c>
      <c r="DO117" s="187" t="str">
        <f ca="1">+IF(OFFSET('Hygiene Data'!$D$11,0,10*ROW('Hygiene Data'!D111))="","",OFFSET('Hygiene Data'!$D$11,0,10*ROW('Hygiene Data'!D111)))</f>
        <v/>
      </c>
      <c r="DP117" s="187" t="str">
        <f ca="1">+IF(OFFSET('Hygiene Data'!$D$12,0,10*ROW('Hygiene Data'!D111))="","",OFFSET('Hygiene Data'!$D$12,0,10*ROW('Hygiene Data'!D111)))</f>
        <v/>
      </c>
      <c r="DQ117" s="187" t="str">
        <f ca="1">+IF(OFFSET('Hygiene Data'!$D$13,0,10*ROW('Hygiene Data'!D111))="","",OFFSET('Hygiene Data'!$D$13,0,10*ROW('Hygiene Data'!D111)))</f>
        <v/>
      </c>
      <c r="DR117" s="187" t="str">
        <f ca="1">+IF(OFFSET('Hygiene Data'!$E$11,0,10*ROW('Hygiene Data'!E111))="","",OFFSET('Hygiene Data'!$E$11,0,10*ROW('Hygiene Data'!E111)))</f>
        <v/>
      </c>
      <c r="DS117" s="187" t="str">
        <f ca="1">+IF(OFFSET('Hygiene Data'!$E$12,0,10*ROW('Hygiene Data'!E111))="","",OFFSET('Hygiene Data'!$E$12,0,10*ROW('Hygiene Data'!E111)))</f>
        <v/>
      </c>
      <c r="DT117" s="187" t="str">
        <f ca="1">+IF(OFFSET('Hygiene Data'!$E$13,0,10*ROW('Hygiene Data'!E111))="","",OFFSET('Hygiene Data'!$E$13,0,10*ROW('Hygiene Data'!E111)))</f>
        <v/>
      </c>
      <c r="DU117" s="187" t="str">
        <f ca="1">+IF(OFFSET('Hygiene Data'!$F$11,0,10*ROW('Hygiene Data'!F111))="","",OFFSET('Hygiene Data'!$F$11,0,10*ROW('Hygiene Data'!F111)))</f>
        <v/>
      </c>
      <c r="DV117" s="187" t="str">
        <f ca="1">+IF(OFFSET('Hygiene Data'!$F$12,0,10*ROW('Hygiene Data'!F111))="","",OFFSET('Hygiene Data'!$F$12,0,10*ROW('Hygiene Data'!F111)))</f>
        <v/>
      </c>
      <c r="DW117" s="187" t="str">
        <f ca="1">+IF(OFFSET('Hygiene Data'!$F$13,0,10*ROW('Hygiene Data'!F111))="","",OFFSET('Hygiene Data'!$F$13,0,10*ROW('Hygiene Data'!F111)))</f>
        <v/>
      </c>
      <c r="DX117" s="187" t="str">
        <f ca="1">+IF(OFFSET('Hygiene Data'!$G$11,0,10*ROW('Hygiene Data'!G111))="","",OFFSET('Hygiene Data'!$G$11,0,10*ROW('Hygiene Data'!G111)))</f>
        <v/>
      </c>
      <c r="DY117" s="187" t="str">
        <f ca="1">+IF(OFFSET('Hygiene Data'!$G$12,0,10*ROW('Hygiene Data'!G111))="","",OFFSET('Hygiene Data'!$G$12,0,10*ROW('Hygiene Data'!G111)))</f>
        <v/>
      </c>
      <c r="DZ117" s="187" t="str">
        <f ca="1">+IF(OFFSET('Hygiene Data'!$G$13,0,10*ROW('Hygiene Data'!G111))="","",OFFSET('Hygiene Data'!$G$13,0,10*ROW('Hygiene Data'!G111)))</f>
        <v/>
      </c>
      <c r="EA117" s="187" t="str">
        <f ca="1">+IF(OFFSET('Hygiene Data'!$H$11,0,10*ROW('Hygiene Data'!H111))="","",OFFSET('Hygiene Data'!$H$11,0,10*ROW('Hygiene Data'!H111)))</f>
        <v/>
      </c>
      <c r="EB117" s="187" t="str">
        <f ca="1">+IF(OFFSET('Hygiene Data'!$H$12,0,10*ROW('Hygiene Data'!H111))="","",OFFSET('Hygiene Data'!$H$12,0,10*ROW('Hygiene Data'!H111)))</f>
        <v/>
      </c>
      <c r="EC117" s="187" t="str">
        <f ca="1">+IF(OFFSET('Hygiene Data'!$H$13,0,10*ROW('Hygiene Data'!H111))="","",OFFSET('Hygiene Data'!$H$13,0,10*ROW('Hygiene Data'!H111)))</f>
        <v/>
      </c>
      <c r="ED117" s="187" t="str">
        <f ca="1">+IF(OFFSET('Hygiene Data'!$I$11,0,10*ROW('Hygiene Data'!I111))="","",OFFSET('Hygiene Data'!$I$11,0,10*ROW('Hygiene Data'!I111)))</f>
        <v/>
      </c>
      <c r="EE117" s="187" t="str">
        <f ca="1">+IF(OFFSET('Hygiene Data'!$I$12,0,10*ROW('Hygiene Data'!I111))="","",OFFSET('Hygiene Data'!$I$12,0,10*ROW('Hygiene Data'!I111)))</f>
        <v/>
      </c>
      <c r="EF117" s="187" t="str">
        <f ca="1">+IF(OFFSET('Hygiene Data'!$I$13,0,10*ROW('Hygiene Data'!I111))="","",OFFSET('Hygiene Data'!$I$13,0,10*ROW('Hygiene Data'!I111)))</f>
        <v/>
      </c>
    </row>
    <row r="118" spans="1:136" x14ac:dyDescent="0.2">
      <c r="A118" s="270" t="str">
        <f ca="1">+IF(OFFSET('Water Data'!$B$2,0,10*ROW('Water Data'!E112))="","",OFFSET('Water Data'!$B$2,0,10*ROW('Water Data'!E112)))</f>
        <v/>
      </c>
      <c r="B118" s="270" t="str">
        <f ca="1">IF(OFFSET('Water Data'!$C$2,0,10*ROW('Water Data'!F112))="","",IF(OFFSET('Water Data'!$C$2,0,10*ROW('Water Data'!F112))="Census",Key!$I$111,IF(OFFSET('Water Data'!$C$2,0,10*ROW('Water Data'!F112))="Survey with microdata",Key!$I$113,IF(OFFSET('Water Data'!$C$2,0,10*ROW('Water Data'!F112))="Survey",Key!$I$110,IF(OFFSET('Water Data'!$C$2,0,10*ROW('Water Data'!F112))="Admin",Key!$I$114,IF(OFFSET('Water Data'!$C$2,0,10*ROW('Water Data'!F112))="Other",Key!$I$112,IF(OFFSET('Water Data'!$C$2,0,10*ROW('Water Data'!F112))="EMIS",Key!$I$109)))))))</f>
        <v/>
      </c>
      <c r="C118" s="297" t="str">
        <f t="shared" ca="1" si="1"/>
        <v/>
      </c>
      <c r="D118" s="298" t="e">
        <f ca="1">+IF(AND(ISTEXT(OFFSET('Water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298" t="e">
        <f ca="1">+IF(AND(ISTEXT(OFFSET('Water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298" t="e">
        <f ca="1">+IF(AND(ISTEXT(OFFSET('Water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298" t="e">
        <f ca="1">+IF(AND(ISTEXT(OFFSET('Water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298" t="e">
        <f ca="1">+IF(AND(ISTEXT(OFFSET('Water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298" t="e">
        <f ca="1">+IF(AND(ISTEXT(OFFSET('Water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298" t="e">
        <f ca="1">+IF(AND(ISTEXT(OFFSET('Water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298" t="e">
        <f ca="1">+IF(AND(ISTEXT(OFFSET('Water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298" t="e">
        <f ca="1">+IF(AND(ISTEXT(OFFSET('Water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298" t="e">
        <f ca="1">+IF(AND(ISTEXT(OFFSET('Water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298" t="e">
        <f ca="1">+IF(AND(ISTEXT(OFFSET('Water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298" t="e">
        <f ca="1">+IF(AND(ISTEXT(OFFSET('Water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298" t="e">
        <f ca="1">+IF(AND(ISTEXT(OFFSET('Water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298" t="e">
        <f ca="1">+IF(AND(ISTEXT(OFFSET('Water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298" t="e">
        <f ca="1">+IF(AND(ISTEXT(OFFSET('Water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298" t="e">
        <f ca="1">+IF(AND(ISTEXT(OFFSET('Water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298" t="e">
        <f ca="1">+IF(AND(ISTEXT(OFFSET('Water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298" t="e">
        <f ca="1">+IF(AND(ISTEXT(OFFSET('Water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299" t="e">
        <f ca="1">+IF(AND(ISTEXT(OFFSET('Sanitation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299" t="e">
        <f ca="1">+IF(AND(ISTEXT(OFFSET('Sanitation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299" t="e">
        <f ca="1">+IF(AND(ISTEXT(OFFSET('Sanitation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299" t="e">
        <f ca="1">+IF(AND(ISTEXT(OFFSET('Sanitation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299" t="e">
        <f ca="1">+IF(AND(ISTEXT(OFFSET('Sanitation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299" t="e">
        <f ca="1">+IF(AND(ISTEXT(OFFSET('Sanitation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299" t="e">
        <f ca="1">+IF(AND(ISTEXT(OFFSET('Sanitation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299" t="e">
        <f ca="1">+IF(AND(ISTEXT(OFFSET('Sanitation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299" t="e">
        <f ca="1">+IF(AND(ISTEXT(OFFSET('Sanitation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299" t="e">
        <f ca="1">+IF(AND(ISTEXT(OFFSET('Sanitation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299" t="e">
        <f ca="1">+IF(AND(ISTEXT(OFFSET('Sanitation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299" t="e">
        <f ca="1">+IF(AND(ISTEXT(OFFSET('Sanitation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299" t="e">
        <f ca="1">+IF(AND(ISTEXT(OFFSET('Sanitation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299" t="e">
        <f ca="1">+IF(AND(ISTEXT(OFFSET('Sanitation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299" t="e">
        <f ca="1">+IF(AND(ISTEXT(OFFSET('Sanitation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299" t="e">
        <f ca="1">+IF(AND(ISTEXT(OFFSET('Sanitation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299" t="e">
        <f ca="1">+IF(AND(ISTEXT(OFFSET('Sanitation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299" t="e">
        <f ca="1">+IF(AND(ISTEXT(OFFSET('Sanitation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299" t="e">
        <f ca="1">+IF(AND(ISTEXT(OFFSET('Sanitation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299" t="e">
        <f ca="1">+IF(AND(ISTEXT(OFFSET('Sanitation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299" t="e">
        <f ca="1">+IF(AND(ISTEXT(OFFSET('Sanitation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299" t="e">
        <f ca="1">+IF(AND(ISTEXT(OFFSET('Sanitation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299" t="e">
        <f ca="1">+IF(AND(ISTEXT(OFFSET('Sanitation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299" t="e">
        <f ca="1">+IF(AND(ISTEXT(OFFSET('Sanitation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299" t="e">
        <f ca="1">+IF(AND(ISTEXT(OFFSET('Sanitation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299" t="e">
        <f ca="1">+IF(AND(ISTEXT(OFFSET('Sanitation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299" t="e">
        <f ca="1">+IF(AND(ISTEXT(OFFSET('Sanitation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299" t="e">
        <f ca="1">+IF(AND(ISTEXT(OFFSET('Sanitation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299" t="e">
        <f ca="1">+IF(AND(ISTEXT(OFFSET('Sanitation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299" t="e">
        <f ca="1">+IF(AND(ISTEXT(OFFSET('Sanitation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300" t="e">
        <f ca="1">+IF(AND(ISTEXT(OFFSET('Hygiene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368" t="e">
        <f ca="1">+IF(AND(ISTEXT(OFFSET('Hygiene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300" t="e">
        <f ca="1">+IF(AND(ISTEXT(OFFSET('Hygiene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300" t="e">
        <f ca="1">+IF(AND(ISTEXT(OFFSET('Hygiene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300" t="e">
        <f ca="1">+IF(AND(ISTEXT(OFFSET('Hygiene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300" t="e">
        <f ca="1">+IF(AND(ISTEXT(OFFSET('Hygiene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300" t="e">
        <f ca="1">+IF(AND(ISTEXT(OFFSET('Hygiene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300" t="e">
        <f ca="1">+IF(AND(ISTEXT(OFFSET('Hygiene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300" t="e">
        <f ca="1">+IF(AND(ISTEXT(OFFSET('Hygiene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300" t="e">
        <f ca="1">+IF(AND(ISTEXT(OFFSET('Hygiene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300" t="e">
        <f ca="1">+IF(AND(ISTEXT(OFFSET('Hygiene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300" t="e">
        <f ca="1">+IF(AND(ISTEXT(OFFSET('Hygiene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300" t="e">
        <f ca="1">+IF(AND(ISTEXT(OFFSET('Hygiene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300" t="e">
        <f ca="1">+IF(AND(ISTEXT(OFFSET('Hygiene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300" t="e">
        <f ca="1">+IF(AND(ISTEXT(OFFSET('Hygiene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300" t="e">
        <f ca="1">+IF(AND(ISTEXT(OFFSET('Hygiene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300" t="e">
        <f ca="1">+IF(AND(ISTEXT(OFFSET('Hygiene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300" t="e">
        <f ca="1">+IF(AND(ISTEXT(OFFSET('Hygiene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S118" s="187" t="str">
        <f ca="1">+IF(OFFSET('Water Data'!$D$27,0,10*ROW('Water Data'!D112))="","",OFFSET('Water Data'!$D$27,0,10*ROW('Water Data'!D112)))</f>
        <v/>
      </c>
      <c r="BT118" s="187" t="str">
        <f ca="1">+IF(OFFSET('Water Data'!$D$28,0,10*ROW('Water Data'!D112))="","",OFFSET('Water Data'!$D$28,0,10*ROW('Water Data'!D112)))</f>
        <v/>
      </c>
      <c r="BU118" s="187" t="str">
        <f ca="1">+IF(OFFSET('Water Data'!$D$29,0,10*ROW('Water Data'!D112))="","",OFFSET('Water Data'!$D$29,0,10*ROW('Water Data'!D112)))</f>
        <v/>
      </c>
      <c r="BV118" s="187" t="str">
        <f ca="1">+IF(OFFSET('Water Data'!$E$27,0,10*ROW('Water Data'!E112))="","",OFFSET('Water Data'!$E$27,0,10*ROW('Water Data'!E112)))</f>
        <v/>
      </c>
      <c r="BW118" s="187" t="str">
        <f ca="1">+IF(OFFSET('Water Data'!$E$28,0,10*ROW('Water Data'!E112))="","",OFFSET('Water Data'!$E$28,0,10*ROW('Water Data'!E112)))</f>
        <v/>
      </c>
      <c r="BX118" s="187" t="str">
        <f ca="1">+IF(OFFSET('Water Data'!$E$29,0,10*ROW('Water Data'!E112))="","",OFFSET('Water Data'!$E$29,0,10*ROW('Water Data'!E112)))</f>
        <v/>
      </c>
      <c r="BY118" s="187" t="str">
        <f ca="1">+IF(OFFSET('Water Data'!$F$27,0,10*ROW('Water Data'!F112))="","",OFFSET('Water Data'!$F$27,0,10*ROW('Water Data'!F112)))</f>
        <v/>
      </c>
      <c r="BZ118" s="187" t="str">
        <f ca="1">+IF(OFFSET('Water Data'!$F$28,0,10*ROW('Water Data'!F112))="","",OFFSET('Water Data'!$F$28,0,10*ROW('Water Data'!F112)))</f>
        <v/>
      </c>
      <c r="CA118" s="187" t="str">
        <f ca="1">+IF(OFFSET('Water Data'!$F$29,0,10*ROW('Water Data'!F112))="","",OFFSET('Water Data'!$F$29,0,10*ROW('Water Data'!F112)))</f>
        <v/>
      </c>
      <c r="CB118" s="187" t="str">
        <f ca="1">+IF(OFFSET('Water Data'!$G$27,0,10*ROW('Water Data'!G112))="","",OFFSET('Water Data'!$G$27,0,10*ROW('Water Data'!G112)))</f>
        <v/>
      </c>
      <c r="CC118" s="187" t="str">
        <f ca="1">+IF(OFFSET('Water Data'!$G$28,0,10*ROW('Water Data'!G112))="","",OFFSET('Water Data'!$G$28,0,10*ROW('Water Data'!G112)))</f>
        <v/>
      </c>
      <c r="CD118" s="187" t="str">
        <f ca="1">+IF(OFFSET('Water Data'!$G$29,0,10*ROW('Water Data'!G112))="","",OFFSET('Water Data'!$G$29,0,10*ROW('Water Data'!G112)))</f>
        <v/>
      </c>
      <c r="CE118" s="187" t="str">
        <f ca="1">+IF(OFFSET('Water Data'!$H$27,0,10*ROW('Water Data'!H112))="","",OFFSET('Water Data'!$H$27,0,10*ROW('Water Data'!H112)))</f>
        <v/>
      </c>
      <c r="CF118" s="187" t="str">
        <f ca="1">+IF(OFFSET('Water Data'!$H$28,0,10*ROW('Water Data'!H112))="","",OFFSET('Water Data'!$H$28,0,10*ROW('Water Data'!H112)))</f>
        <v/>
      </c>
      <c r="CG118" s="187" t="str">
        <f ca="1">+IF(OFFSET('Water Data'!$H$29,0,10*ROW('Water Data'!H112))="","",OFFSET('Water Data'!$H$29,0,10*ROW('Water Data'!H112)))</f>
        <v/>
      </c>
      <c r="CH118" s="187" t="str">
        <f ca="1">+IF(OFFSET('Water Data'!$I$27,0,10*ROW('Water Data'!I112))="","",OFFSET('Water Data'!$I$27,0,10*ROW('Water Data'!I112)))</f>
        <v/>
      </c>
      <c r="CI118" s="187" t="str">
        <f ca="1">+IF(OFFSET('Water Data'!$I$28,0,10*ROW('Water Data'!I112))="","",OFFSET('Water Data'!$I$28,0,10*ROW('Water Data'!I112)))</f>
        <v/>
      </c>
      <c r="CJ118" s="187" t="str">
        <f ca="1">+IF(OFFSET('Water Data'!$I$29,0,10*ROW('Water Data'!I112))="","",OFFSET('Water Data'!$I$29,0,10*ROW('Water Data'!I112)))</f>
        <v/>
      </c>
      <c r="CK118" s="187" t="str">
        <f ca="1">+IF(OFFSET('Sanitation Data'!$D$28,0,10*ROW('Sanitation Data'!D112))="","",OFFSET('Sanitation Data'!$D$28,0,10*ROW('Sanitation Data'!D112)))</f>
        <v/>
      </c>
      <c r="CL118" s="187" t="str">
        <f ca="1">+IF(OFFSET('Sanitation Data'!$D$29,0,10*ROW('Sanitation Data'!D112))="","",OFFSET('Sanitation Data'!$D$29,0,10*ROW('Sanitation Data'!D112)))</f>
        <v/>
      </c>
      <c r="CM118" s="187" t="str">
        <f ca="1">+IF(OFFSET('Sanitation Data'!$D$30,0,10*ROW('Sanitation Data'!D112))="","",OFFSET('Sanitation Data'!$D$30,0,10*ROW('Sanitation Data'!D112)))</f>
        <v/>
      </c>
      <c r="CN118" s="187" t="str">
        <f ca="1">+IF(OFFSET('Sanitation Data'!$D$31,0,10*ROW('Sanitation Data'!D112))="","",OFFSET('Sanitation Data'!$D$31,0,10*ROW('Sanitation Data'!D112)))</f>
        <v/>
      </c>
      <c r="CO118" s="187" t="str">
        <f ca="1">+IF(OFFSET('Sanitation Data'!$D$32,0,10*ROW('Sanitation Data'!D112))="","",OFFSET('Sanitation Data'!$D$32,0,10*ROW('Sanitation Data'!D112)))</f>
        <v/>
      </c>
      <c r="CP118" s="187" t="str">
        <f ca="1">+IF(OFFSET('Sanitation Data'!$E$28,0,10*ROW('Sanitation Data'!E112))="","",OFFSET('Sanitation Data'!$E$28,0,10*ROW('Sanitation Data'!E112)))</f>
        <v/>
      </c>
      <c r="CQ118" s="187" t="str">
        <f ca="1">+IF(OFFSET('Sanitation Data'!$E$29,0,10*ROW('Sanitation Data'!E112))="","",OFFSET('Sanitation Data'!$E$29,0,10*ROW('Sanitation Data'!E112)))</f>
        <v/>
      </c>
      <c r="CR118" s="187" t="str">
        <f ca="1">+IF(OFFSET('Sanitation Data'!$E$30,0,10*ROW('Sanitation Data'!E112))="","",OFFSET('Sanitation Data'!$E$30,0,10*ROW('Sanitation Data'!E112)))</f>
        <v/>
      </c>
      <c r="CS118" s="187" t="str">
        <f ca="1">+IF(OFFSET('Sanitation Data'!$E$31,0,10*ROW('Sanitation Data'!E112))="","",OFFSET('Sanitation Data'!$E$31,0,10*ROW('Sanitation Data'!E112)))</f>
        <v/>
      </c>
      <c r="CT118" s="187" t="str">
        <f ca="1">+IF(OFFSET('Sanitation Data'!$E$32,0,10*ROW('Sanitation Data'!E112))="","",OFFSET('Sanitation Data'!$E$32,0,10*ROW('Sanitation Data'!E112)))</f>
        <v/>
      </c>
      <c r="CU118" s="187" t="str">
        <f ca="1">+IF(OFFSET('Sanitation Data'!$F$28,0,10*ROW('Sanitation Data'!F112))="","",OFFSET('Sanitation Data'!$F$28,0,10*ROW('Sanitation Data'!F112)))</f>
        <v/>
      </c>
      <c r="CV118" s="187" t="str">
        <f ca="1">+IF(OFFSET('Sanitation Data'!$F$29,0,10*ROW('Sanitation Data'!F112))="","",OFFSET('Sanitation Data'!$F$29,0,10*ROW('Sanitation Data'!F112)))</f>
        <v/>
      </c>
      <c r="CW118" s="187" t="str">
        <f ca="1">+IF(OFFSET('Sanitation Data'!$F$30,0,10*ROW('Sanitation Data'!F112))="","",OFFSET('Sanitation Data'!$F$30,0,10*ROW('Sanitation Data'!F112)))</f>
        <v/>
      </c>
      <c r="CX118" s="187" t="str">
        <f ca="1">+IF(OFFSET('Sanitation Data'!$F$31,0,10*ROW('Sanitation Data'!F112))="","",OFFSET('Sanitation Data'!$F$31,0,10*ROW('Sanitation Data'!F112)))</f>
        <v/>
      </c>
      <c r="CY118" s="187" t="str">
        <f ca="1">+IF(OFFSET('Sanitation Data'!$F$32,0,10*ROW('Sanitation Data'!F112))="","",OFFSET('Sanitation Data'!$F$32,0,10*ROW('Sanitation Data'!F112)))</f>
        <v/>
      </c>
      <c r="CZ118" s="187" t="str">
        <f ca="1">+IF(OFFSET('Sanitation Data'!$G$28,0,10*ROW('Sanitation Data'!G112))="","",OFFSET('Sanitation Data'!$G$28,0,10*ROW('Sanitation Data'!G112)))</f>
        <v/>
      </c>
      <c r="DA118" s="187" t="str">
        <f ca="1">+IF(OFFSET('Sanitation Data'!$G$29,0,10*ROW('Sanitation Data'!G112))="","",OFFSET('Sanitation Data'!$G$29,0,10*ROW('Sanitation Data'!G112)))</f>
        <v/>
      </c>
      <c r="DB118" s="187" t="str">
        <f ca="1">+IF(OFFSET('Sanitation Data'!$G$30,0,10*ROW('Sanitation Data'!G112))="","",OFFSET('Sanitation Data'!$G$30,0,10*ROW('Sanitation Data'!G112)))</f>
        <v/>
      </c>
      <c r="DC118" s="187" t="str">
        <f ca="1">+IF(OFFSET('Sanitation Data'!$G$31,0,10*ROW('Sanitation Data'!G112))="","",OFFSET('Sanitation Data'!$G$31,0,10*ROW('Sanitation Data'!G112)))</f>
        <v/>
      </c>
      <c r="DD118" s="187" t="str">
        <f ca="1">+IF(OFFSET('Sanitation Data'!$G$32,0,10*ROW('Sanitation Data'!G112))="","",OFFSET('Sanitation Data'!$G$32,0,10*ROW('Sanitation Data'!G112)))</f>
        <v/>
      </c>
      <c r="DE118" s="187" t="str">
        <f ca="1">+IF(OFFSET('Sanitation Data'!$H$28,0,10*ROW('Sanitation Data'!H112))="","",OFFSET('Sanitation Data'!$H$28,0,10*ROW('Sanitation Data'!H112)))</f>
        <v/>
      </c>
      <c r="DF118" s="187" t="str">
        <f ca="1">+IF(OFFSET('Sanitation Data'!$H$29,0,10*ROW('Sanitation Data'!H112))="","",OFFSET('Sanitation Data'!$H$29,0,10*ROW('Sanitation Data'!H112)))</f>
        <v/>
      </c>
      <c r="DG118" s="187" t="str">
        <f ca="1">+IF(OFFSET('Sanitation Data'!$H$30,0,10*ROW('Sanitation Data'!H112))="","",OFFSET('Sanitation Data'!$H$30,0,10*ROW('Sanitation Data'!H112)))</f>
        <v/>
      </c>
      <c r="DH118" s="187" t="str">
        <f ca="1">+IF(OFFSET('Sanitation Data'!$H$31,0,10*ROW('Sanitation Data'!H112))="","",OFFSET('Sanitation Data'!$H$31,0,10*ROW('Sanitation Data'!H112)))</f>
        <v/>
      </c>
      <c r="DI118" s="187" t="str">
        <f ca="1">+IF(OFFSET('Sanitation Data'!$H$32,0,10*ROW('Sanitation Data'!H112))="","",OFFSET('Sanitation Data'!$H$32,0,10*ROW('Sanitation Data'!H112)))</f>
        <v/>
      </c>
      <c r="DJ118" s="187" t="str">
        <f ca="1">+IF(OFFSET('Sanitation Data'!$I$28,0,10*ROW('Sanitation Data'!I112))="","",OFFSET('Sanitation Data'!$I$28,0,10*ROW('Sanitation Data'!I112)))</f>
        <v/>
      </c>
      <c r="DK118" s="187" t="str">
        <f ca="1">+IF(OFFSET('Sanitation Data'!$I$29,0,10*ROW('Sanitation Data'!I112))="","",OFFSET('Sanitation Data'!$I$29,0,10*ROW('Sanitation Data'!I112)))</f>
        <v/>
      </c>
      <c r="DL118" s="187" t="str">
        <f ca="1">+IF(OFFSET('Sanitation Data'!$I$30,0,10*ROW('Sanitation Data'!I112))="","",OFFSET('Sanitation Data'!$I$30,0,10*ROW('Sanitation Data'!I112)))</f>
        <v/>
      </c>
      <c r="DM118" s="187" t="str">
        <f ca="1">+IF(OFFSET('Sanitation Data'!$I$31,0,10*ROW('Sanitation Data'!I112))="","",OFFSET('Sanitation Data'!$I$31,0,10*ROW('Sanitation Data'!I112)))</f>
        <v/>
      </c>
      <c r="DN118" s="187" t="str">
        <f ca="1">+IF(OFFSET('Sanitation Data'!$I$32,0,10*ROW('Sanitation Data'!I112))="","",OFFSET('Sanitation Data'!$I$32,0,10*ROW('Sanitation Data'!I112)))</f>
        <v/>
      </c>
      <c r="DO118" s="187" t="str">
        <f ca="1">+IF(OFFSET('Hygiene Data'!$D$11,0,10*ROW('Hygiene Data'!D112))="","",OFFSET('Hygiene Data'!$D$11,0,10*ROW('Hygiene Data'!D112)))</f>
        <v/>
      </c>
      <c r="DP118" s="187" t="str">
        <f ca="1">+IF(OFFSET('Hygiene Data'!$D$12,0,10*ROW('Hygiene Data'!D112))="","",OFFSET('Hygiene Data'!$D$12,0,10*ROW('Hygiene Data'!D112)))</f>
        <v/>
      </c>
      <c r="DQ118" s="187" t="str">
        <f ca="1">+IF(OFFSET('Hygiene Data'!$D$13,0,10*ROW('Hygiene Data'!D112))="","",OFFSET('Hygiene Data'!$D$13,0,10*ROW('Hygiene Data'!D112)))</f>
        <v/>
      </c>
      <c r="DR118" s="187" t="str">
        <f ca="1">+IF(OFFSET('Hygiene Data'!$E$11,0,10*ROW('Hygiene Data'!E112))="","",OFFSET('Hygiene Data'!$E$11,0,10*ROW('Hygiene Data'!E112)))</f>
        <v/>
      </c>
      <c r="DS118" s="187" t="str">
        <f ca="1">+IF(OFFSET('Hygiene Data'!$E$12,0,10*ROW('Hygiene Data'!E112))="","",OFFSET('Hygiene Data'!$E$12,0,10*ROW('Hygiene Data'!E112)))</f>
        <v/>
      </c>
      <c r="DT118" s="187" t="str">
        <f ca="1">+IF(OFFSET('Hygiene Data'!$E$13,0,10*ROW('Hygiene Data'!E112))="","",OFFSET('Hygiene Data'!$E$13,0,10*ROW('Hygiene Data'!E112)))</f>
        <v/>
      </c>
      <c r="DU118" s="187" t="str">
        <f ca="1">+IF(OFFSET('Hygiene Data'!$F$11,0,10*ROW('Hygiene Data'!F112))="","",OFFSET('Hygiene Data'!$F$11,0,10*ROW('Hygiene Data'!F112)))</f>
        <v/>
      </c>
      <c r="DV118" s="187" t="str">
        <f ca="1">+IF(OFFSET('Hygiene Data'!$F$12,0,10*ROW('Hygiene Data'!F112))="","",OFFSET('Hygiene Data'!$F$12,0,10*ROW('Hygiene Data'!F112)))</f>
        <v/>
      </c>
      <c r="DW118" s="187" t="str">
        <f ca="1">+IF(OFFSET('Hygiene Data'!$F$13,0,10*ROW('Hygiene Data'!F112))="","",OFFSET('Hygiene Data'!$F$13,0,10*ROW('Hygiene Data'!F112)))</f>
        <v/>
      </c>
      <c r="DX118" s="187" t="str">
        <f ca="1">+IF(OFFSET('Hygiene Data'!$G$11,0,10*ROW('Hygiene Data'!G112))="","",OFFSET('Hygiene Data'!$G$11,0,10*ROW('Hygiene Data'!G112)))</f>
        <v/>
      </c>
      <c r="DY118" s="187" t="str">
        <f ca="1">+IF(OFFSET('Hygiene Data'!$G$12,0,10*ROW('Hygiene Data'!G112))="","",OFFSET('Hygiene Data'!$G$12,0,10*ROW('Hygiene Data'!G112)))</f>
        <v/>
      </c>
      <c r="DZ118" s="187" t="str">
        <f ca="1">+IF(OFFSET('Hygiene Data'!$G$13,0,10*ROW('Hygiene Data'!G112))="","",OFFSET('Hygiene Data'!$G$13,0,10*ROW('Hygiene Data'!G112)))</f>
        <v/>
      </c>
      <c r="EA118" s="187" t="str">
        <f ca="1">+IF(OFFSET('Hygiene Data'!$H$11,0,10*ROW('Hygiene Data'!H112))="","",OFFSET('Hygiene Data'!$H$11,0,10*ROW('Hygiene Data'!H112)))</f>
        <v/>
      </c>
      <c r="EB118" s="187" t="str">
        <f ca="1">+IF(OFFSET('Hygiene Data'!$H$12,0,10*ROW('Hygiene Data'!H112))="","",OFFSET('Hygiene Data'!$H$12,0,10*ROW('Hygiene Data'!H112)))</f>
        <v/>
      </c>
      <c r="EC118" s="187" t="str">
        <f ca="1">+IF(OFFSET('Hygiene Data'!$H$13,0,10*ROW('Hygiene Data'!H112))="","",OFFSET('Hygiene Data'!$H$13,0,10*ROW('Hygiene Data'!H112)))</f>
        <v/>
      </c>
      <c r="ED118" s="187" t="str">
        <f ca="1">+IF(OFFSET('Hygiene Data'!$I$11,0,10*ROW('Hygiene Data'!I112))="","",OFFSET('Hygiene Data'!$I$11,0,10*ROW('Hygiene Data'!I112)))</f>
        <v/>
      </c>
      <c r="EE118" s="187" t="str">
        <f ca="1">+IF(OFFSET('Hygiene Data'!$I$12,0,10*ROW('Hygiene Data'!I112))="","",OFFSET('Hygiene Data'!$I$12,0,10*ROW('Hygiene Data'!I112)))</f>
        <v/>
      </c>
      <c r="EF118" s="187" t="str">
        <f ca="1">+IF(OFFSET('Hygiene Data'!$I$13,0,10*ROW('Hygiene Data'!I112))="","",OFFSET('Hygiene Data'!$I$13,0,10*ROW('Hygiene Data'!I112)))</f>
        <v/>
      </c>
    </row>
    <row r="119" spans="1:136" x14ac:dyDescent="0.2">
      <c r="A119" s="270" t="str">
        <f ca="1">+IF(OFFSET('Water Data'!$B$2,0,10*ROW('Water Data'!E113))="","",OFFSET('Water Data'!$B$2,0,10*ROW('Water Data'!E113)))</f>
        <v/>
      </c>
      <c r="B119" s="270" t="str">
        <f ca="1">IF(OFFSET('Water Data'!$C$2,0,10*ROW('Water Data'!F113))="","",IF(OFFSET('Water Data'!$C$2,0,10*ROW('Water Data'!F113))="Census",Key!$I$111,IF(OFFSET('Water Data'!$C$2,0,10*ROW('Water Data'!F113))="Survey with microdata",Key!$I$113,IF(OFFSET('Water Data'!$C$2,0,10*ROW('Water Data'!F113))="Survey",Key!$I$110,IF(OFFSET('Water Data'!$C$2,0,10*ROW('Water Data'!F113))="Admin",Key!$I$114,IF(OFFSET('Water Data'!$C$2,0,10*ROW('Water Data'!F113))="Other",Key!$I$112,IF(OFFSET('Water Data'!$C$2,0,10*ROW('Water Data'!F113))="EMIS",Key!$I$109)))))))</f>
        <v/>
      </c>
      <c r="C119" s="297" t="str">
        <f t="shared" ca="1" si="1"/>
        <v/>
      </c>
      <c r="D119" s="298" t="e">
        <f ca="1">+IF(AND(ISTEXT(OFFSET('Water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298" t="e">
        <f ca="1">+IF(AND(ISTEXT(OFFSET('Water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298" t="e">
        <f ca="1">+IF(AND(ISTEXT(OFFSET('Water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298" t="e">
        <f ca="1">+IF(AND(ISTEXT(OFFSET('Water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298" t="e">
        <f ca="1">+IF(AND(ISTEXT(OFFSET('Water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298" t="e">
        <f ca="1">+IF(AND(ISTEXT(OFFSET('Water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298" t="e">
        <f ca="1">+IF(AND(ISTEXT(OFFSET('Water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298" t="e">
        <f ca="1">+IF(AND(ISTEXT(OFFSET('Water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298" t="e">
        <f ca="1">+IF(AND(ISTEXT(OFFSET('Water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298" t="e">
        <f ca="1">+IF(AND(ISTEXT(OFFSET('Water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298" t="e">
        <f ca="1">+IF(AND(ISTEXT(OFFSET('Water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298" t="e">
        <f ca="1">+IF(AND(ISTEXT(OFFSET('Water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298" t="e">
        <f ca="1">+IF(AND(ISTEXT(OFFSET('Water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298" t="e">
        <f ca="1">+IF(AND(ISTEXT(OFFSET('Water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298" t="e">
        <f ca="1">+IF(AND(ISTEXT(OFFSET('Water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298" t="e">
        <f ca="1">+IF(AND(ISTEXT(OFFSET('Water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298" t="e">
        <f ca="1">+IF(AND(ISTEXT(OFFSET('Water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298" t="e">
        <f ca="1">+IF(AND(ISTEXT(OFFSET('Water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299" t="e">
        <f ca="1">+IF(AND(ISTEXT(OFFSET('Sanitation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299" t="e">
        <f ca="1">+IF(AND(ISTEXT(OFFSET('Sanitation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299" t="e">
        <f ca="1">+IF(AND(ISTEXT(OFFSET('Sanitation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299" t="e">
        <f ca="1">+IF(AND(ISTEXT(OFFSET('Sanitation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299" t="e">
        <f ca="1">+IF(AND(ISTEXT(OFFSET('Sanitation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299" t="e">
        <f ca="1">+IF(AND(ISTEXT(OFFSET('Sanitation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299" t="e">
        <f ca="1">+IF(AND(ISTEXT(OFFSET('Sanitation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299" t="e">
        <f ca="1">+IF(AND(ISTEXT(OFFSET('Sanitation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299" t="e">
        <f ca="1">+IF(AND(ISTEXT(OFFSET('Sanitation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299" t="e">
        <f ca="1">+IF(AND(ISTEXT(OFFSET('Sanitation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299" t="e">
        <f ca="1">+IF(AND(ISTEXT(OFFSET('Sanitation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299" t="e">
        <f ca="1">+IF(AND(ISTEXT(OFFSET('Sanitation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299" t="e">
        <f ca="1">+IF(AND(ISTEXT(OFFSET('Sanitation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299" t="e">
        <f ca="1">+IF(AND(ISTEXT(OFFSET('Sanitation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299" t="e">
        <f ca="1">+IF(AND(ISTEXT(OFFSET('Sanitation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299" t="e">
        <f ca="1">+IF(AND(ISTEXT(OFFSET('Sanitation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299" t="e">
        <f ca="1">+IF(AND(ISTEXT(OFFSET('Sanitation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299" t="e">
        <f ca="1">+IF(AND(ISTEXT(OFFSET('Sanitation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299" t="e">
        <f ca="1">+IF(AND(ISTEXT(OFFSET('Sanitation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299" t="e">
        <f ca="1">+IF(AND(ISTEXT(OFFSET('Sanitation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299" t="e">
        <f ca="1">+IF(AND(ISTEXT(OFFSET('Sanitation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299" t="e">
        <f ca="1">+IF(AND(ISTEXT(OFFSET('Sanitation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299" t="e">
        <f ca="1">+IF(AND(ISTEXT(OFFSET('Sanitation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299" t="e">
        <f ca="1">+IF(AND(ISTEXT(OFFSET('Sanitation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299" t="e">
        <f ca="1">+IF(AND(ISTEXT(OFFSET('Sanitation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299" t="e">
        <f ca="1">+IF(AND(ISTEXT(OFFSET('Sanitation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299" t="e">
        <f ca="1">+IF(AND(ISTEXT(OFFSET('Sanitation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299" t="e">
        <f ca="1">+IF(AND(ISTEXT(OFFSET('Sanitation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299" t="e">
        <f ca="1">+IF(AND(ISTEXT(OFFSET('Sanitation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299" t="e">
        <f ca="1">+IF(AND(ISTEXT(OFFSET('Sanitation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300" t="e">
        <f ca="1">+IF(AND(ISTEXT(OFFSET('Hygiene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368" t="e">
        <f ca="1">+IF(AND(ISTEXT(OFFSET('Hygiene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300" t="e">
        <f ca="1">+IF(AND(ISTEXT(OFFSET('Hygiene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300" t="e">
        <f ca="1">+IF(AND(ISTEXT(OFFSET('Hygiene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300" t="e">
        <f ca="1">+IF(AND(ISTEXT(OFFSET('Hygiene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300" t="e">
        <f ca="1">+IF(AND(ISTEXT(OFFSET('Hygiene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300" t="e">
        <f ca="1">+IF(AND(ISTEXT(OFFSET('Hygiene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300" t="e">
        <f ca="1">+IF(AND(ISTEXT(OFFSET('Hygiene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300" t="e">
        <f ca="1">+IF(AND(ISTEXT(OFFSET('Hygiene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300" t="e">
        <f ca="1">+IF(AND(ISTEXT(OFFSET('Hygiene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300" t="e">
        <f ca="1">+IF(AND(ISTEXT(OFFSET('Hygiene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300" t="e">
        <f ca="1">+IF(AND(ISTEXT(OFFSET('Hygiene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300" t="e">
        <f ca="1">+IF(AND(ISTEXT(OFFSET('Hygiene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300" t="e">
        <f ca="1">+IF(AND(ISTEXT(OFFSET('Hygiene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300" t="e">
        <f ca="1">+IF(AND(ISTEXT(OFFSET('Hygiene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300" t="e">
        <f ca="1">+IF(AND(ISTEXT(OFFSET('Hygiene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300" t="e">
        <f ca="1">+IF(AND(ISTEXT(OFFSET('Hygiene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300" t="e">
        <f ca="1">+IF(AND(ISTEXT(OFFSET('Hygiene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S119" s="187" t="str">
        <f ca="1">+IF(OFFSET('Water Data'!$D$27,0,10*ROW('Water Data'!D113))="","",OFFSET('Water Data'!$D$27,0,10*ROW('Water Data'!D113)))</f>
        <v/>
      </c>
      <c r="BT119" s="187" t="str">
        <f ca="1">+IF(OFFSET('Water Data'!$D$28,0,10*ROW('Water Data'!D113))="","",OFFSET('Water Data'!$D$28,0,10*ROW('Water Data'!D113)))</f>
        <v/>
      </c>
      <c r="BU119" s="187" t="str">
        <f ca="1">+IF(OFFSET('Water Data'!$D$29,0,10*ROW('Water Data'!D113))="","",OFFSET('Water Data'!$D$29,0,10*ROW('Water Data'!D113)))</f>
        <v/>
      </c>
      <c r="BV119" s="187" t="str">
        <f ca="1">+IF(OFFSET('Water Data'!$E$27,0,10*ROW('Water Data'!E113))="","",OFFSET('Water Data'!$E$27,0,10*ROW('Water Data'!E113)))</f>
        <v/>
      </c>
      <c r="BW119" s="187" t="str">
        <f ca="1">+IF(OFFSET('Water Data'!$E$28,0,10*ROW('Water Data'!E113))="","",OFFSET('Water Data'!$E$28,0,10*ROW('Water Data'!E113)))</f>
        <v/>
      </c>
      <c r="BX119" s="187" t="str">
        <f ca="1">+IF(OFFSET('Water Data'!$E$29,0,10*ROW('Water Data'!E113))="","",OFFSET('Water Data'!$E$29,0,10*ROW('Water Data'!E113)))</f>
        <v/>
      </c>
      <c r="BY119" s="187" t="str">
        <f ca="1">+IF(OFFSET('Water Data'!$F$27,0,10*ROW('Water Data'!F113))="","",OFFSET('Water Data'!$F$27,0,10*ROW('Water Data'!F113)))</f>
        <v/>
      </c>
      <c r="BZ119" s="187" t="str">
        <f ca="1">+IF(OFFSET('Water Data'!$F$28,0,10*ROW('Water Data'!F113))="","",OFFSET('Water Data'!$F$28,0,10*ROW('Water Data'!F113)))</f>
        <v/>
      </c>
      <c r="CA119" s="187" t="str">
        <f ca="1">+IF(OFFSET('Water Data'!$F$29,0,10*ROW('Water Data'!F113))="","",OFFSET('Water Data'!$F$29,0,10*ROW('Water Data'!F113)))</f>
        <v/>
      </c>
      <c r="CB119" s="187" t="str">
        <f ca="1">+IF(OFFSET('Water Data'!$G$27,0,10*ROW('Water Data'!G113))="","",OFFSET('Water Data'!$G$27,0,10*ROW('Water Data'!G113)))</f>
        <v/>
      </c>
      <c r="CC119" s="187" t="str">
        <f ca="1">+IF(OFFSET('Water Data'!$G$28,0,10*ROW('Water Data'!G113))="","",OFFSET('Water Data'!$G$28,0,10*ROW('Water Data'!G113)))</f>
        <v/>
      </c>
      <c r="CD119" s="187" t="str">
        <f ca="1">+IF(OFFSET('Water Data'!$G$29,0,10*ROW('Water Data'!G113))="","",OFFSET('Water Data'!$G$29,0,10*ROW('Water Data'!G113)))</f>
        <v/>
      </c>
      <c r="CE119" s="187" t="str">
        <f ca="1">+IF(OFFSET('Water Data'!$H$27,0,10*ROW('Water Data'!H113))="","",OFFSET('Water Data'!$H$27,0,10*ROW('Water Data'!H113)))</f>
        <v/>
      </c>
      <c r="CF119" s="187" t="str">
        <f ca="1">+IF(OFFSET('Water Data'!$H$28,0,10*ROW('Water Data'!H113))="","",OFFSET('Water Data'!$H$28,0,10*ROW('Water Data'!H113)))</f>
        <v/>
      </c>
      <c r="CG119" s="187" t="str">
        <f ca="1">+IF(OFFSET('Water Data'!$H$29,0,10*ROW('Water Data'!H113))="","",OFFSET('Water Data'!$H$29,0,10*ROW('Water Data'!H113)))</f>
        <v/>
      </c>
      <c r="CH119" s="187" t="str">
        <f ca="1">+IF(OFFSET('Water Data'!$I$27,0,10*ROW('Water Data'!I113))="","",OFFSET('Water Data'!$I$27,0,10*ROW('Water Data'!I113)))</f>
        <v/>
      </c>
      <c r="CI119" s="187" t="str">
        <f ca="1">+IF(OFFSET('Water Data'!$I$28,0,10*ROW('Water Data'!I113))="","",OFFSET('Water Data'!$I$28,0,10*ROW('Water Data'!I113)))</f>
        <v/>
      </c>
      <c r="CJ119" s="187" t="str">
        <f ca="1">+IF(OFFSET('Water Data'!$I$29,0,10*ROW('Water Data'!I113))="","",OFFSET('Water Data'!$I$29,0,10*ROW('Water Data'!I113)))</f>
        <v/>
      </c>
      <c r="CK119" s="187" t="str">
        <f ca="1">+IF(OFFSET('Sanitation Data'!$D$28,0,10*ROW('Sanitation Data'!D113))="","",OFFSET('Sanitation Data'!$D$28,0,10*ROW('Sanitation Data'!D113)))</f>
        <v/>
      </c>
      <c r="CL119" s="187" t="str">
        <f ca="1">+IF(OFFSET('Sanitation Data'!$D$29,0,10*ROW('Sanitation Data'!D113))="","",OFFSET('Sanitation Data'!$D$29,0,10*ROW('Sanitation Data'!D113)))</f>
        <v/>
      </c>
      <c r="CM119" s="187" t="str">
        <f ca="1">+IF(OFFSET('Sanitation Data'!$D$30,0,10*ROW('Sanitation Data'!D113))="","",OFFSET('Sanitation Data'!$D$30,0,10*ROW('Sanitation Data'!D113)))</f>
        <v/>
      </c>
      <c r="CN119" s="187" t="str">
        <f ca="1">+IF(OFFSET('Sanitation Data'!$D$31,0,10*ROW('Sanitation Data'!D113))="","",OFFSET('Sanitation Data'!$D$31,0,10*ROW('Sanitation Data'!D113)))</f>
        <v/>
      </c>
      <c r="CO119" s="187" t="str">
        <f ca="1">+IF(OFFSET('Sanitation Data'!$D$32,0,10*ROW('Sanitation Data'!D113))="","",OFFSET('Sanitation Data'!$D$32,0,10*ROW('Sanitation Data'!D113)))</f>
        <v/>
      </c>
      <c r="CP119" s="187" t="str">
        <f ca="1">+IF(OFFSET('Sanitation Data'!$E$28,0,10*ROW('Sanitation Data'!E113))="","",OFFSET('Sanitation Data'!$E$28,0,10*ROW('Sanitation Data'!E113)))</f>
        <v/>
      </c>
      <c r="CQ119" s="187" t="str">
        <f ca="1">+IF(OFFSET('Sanitation Data'!$E$29,0,10*ROW('Sanitation Data'!E113))="","",OFFSET('Sanitation Data'!$E$29,0,10*ROW('Sanitation Data'!E113)))</f>
        <v/>
      </c>
      <c r="CR119" s="187" t="str">
        <f ca="1">+IF(OFFSET('Sanitation Data'!$E$30,0,10*ROW('Sanitation Data'!E113))="","",OFFSET('Sanitation Data'!$E$30,0,10*ROW('Sanitation Data'!E113)))</f>
        <v/>
      </c>
      <c r="CS119" s="187" t="str">
        <f ca="1">+IF(OFFSET('Sanitation Data'!$E$31,0,10*ROW('Sanitation Data'!E113))="","",OFFSET('Sanitation Data'!$E$31,0,10*ROW('Sanitation Data'!E113)))</f>
        <v/>
      </c>
      <c r="CT119" s="187" t="str">
        <f ca="1">+IF(OFFSET('Sanitation Data'!$E$32,0,10*ROW('Sanitation Data'!E113))="","",OFFSET('Sanitation Data'!$E$32,0,10*ROW('Sanitation Data'!E113)))</f>
        <v/>
      </c>
      <c r="CU119" s="187" t="str">
        <f ca="1">+IF(OFFSET('Sanitation Data'!$F$28,0,10*ROW('Sanitation Data'!F113))="","",OFFSET('Sanitation Data'!$F$28,0,10*ROW('Sanitation Data'!F113)))</f>
        <v/>
      </c>
      <c r="CV119" s="187" t="str">
        <f ca="1">+IF(OFFSET('Sanitation Data'!$F$29,0,10*ROW('Sanitation Data'!F113))="","",OFFSET('Sanitation Data'!$F$29,0,10*ROW('Sanitation Data'!F113)))</f>
        <v/>
      </c>
      <c r="CW119" s="187" t="str">
        <f ca="1">+IF(OFFSET('Sanitation Data'!$F$30,0,10*ROW('Sanitation Data'!F113))="","",OFFSET('Sanitation Data'!$F$30,0,10*ROW('Sanitation Data'!F113)))</f>
        <v/>
      </c>
      <c r="CX119" s="187" t="str">
        <f ca="1">+IF(OFFSET('Sanitation Data'!$F$31,0,10*ROW('Sanitation Data'!F113))="","",OFFSET('Sanitation Data'!$F$31,0,10*ROW('Sanitation Data'!F113)))</f>
        <v/>
      </c>
      <c r="CY119" s="187" t="str">
        <f ca="1">+IF(OFFSET('Sanitation Data'!$F$32,0,10*ROW('Sanitation Data'!F113))="","",OFFSET('Sanitation Data'!$F$32,0,10*ROW('Sanitation Data'!F113)))</f>
        <v/>
      </c>
      <c r="CZ119" s="187" t="str">
        <f ca="1">+IF(OFFSET('Sanitation Data'!$G$28,0,10*ROW('Sanitation Data'!G113))="","",OFFSET('Sanitation Data'!$G$28,0,10*ROW('Sanitation Data'!G113)))</f>
        <v/>
      </c>
      <c r="DA119" s="187" t="str">
        <f ca="1">+IF(OFFSET('Sanitation Data'!$G$29,0,10*ROW('Sanitation Data'!G113))="","",OFFSET('Sanitation Data'!$G$29,0,10*ROW('Sanitation Data'!G113)))</f>
        <v/>
      </c>
      <c r="DB119" s="187" t="str">
        <f ca="1">+IF(OFFSET('Sanitation Data'!$G$30,0,10*ROW('Sanitation Data'!G113))="","",OFFSET('Sanitation Data'!$G$30,0,10*ROW('Sanitation Data'!G113)))</f>
        <v/>
      </c>
      <c r="DC119" s="187" t="str">
        <f ca="1">+IF(OFFSET('Sanitation Data'!$G$31,0,10*ROW('Sanitation Data'!G113))="","",OFFSET('Sanitation Data'!$G$31,0,10*ROW('Sanitation Data'!G113)))</f>
        <v/>
      </c>
      <c r="DD119" s="187" t="str">
        <f ca="1">+IF(OFFSET('Sanitation Data'!$G$32,0,10*ROW('Sanitation Data'!G113))="","",OFFSET('Sanitation Data'!$G$32,0,10*ROW('Sanitation Data'!G113)))</f>
        <v/>
      </c>
      <c r="DE119" s="187" t="str">
        <f ca="1">+IF(OFFSET('Sanitation Data'!$H$28,0,10*ROW('Sanitation Data'!H113))="","",OFFSET('Sanitation Data'!$H$28,0,10*ROW('Sanitation Data'!H113)))</f>
        <v/>
      </c>
      <c r="DF119" s="187" t="str">
        <f ca="1">+IF(OFFSET('Sanitation Data'!$H$29,0,10*ROW('Sanitation Data'!H113))="","",OFFSET('Sanitation Data'!$H$29,0,10*ROW('Sanitation Data'!H113)))</f>
        <v/>
      </c>
      <c r="DG119" s="187" t="str">
        <f ca="1">+IF(OFFSET('Sanitation Data'!$H$30,0,10*ROW('Sanitation Data'!H113))="","",OFFSET('Sanitation Data'!$H$30,0,10*ROW('Sanitation Data'!H113)))</f>
        <v/>
      </c>
      <c r="DH119" s="187" t="str">
        <f ca="1">+IF(OFFSET('Sanitation Data'!$H$31,0,10*ROW('Sanitation Data'!H113))="","",OFFSET('Sanitation Data'!$H$31,0,10*ROW('Sanitation Data'!H113)))</f>
        <v/>
      </c>
      <c r="DI119" s="187" t="str">
        <f ca="1">+IF(OFFSET('Sanitation Data'!$H$32,0,10*ROW('Sanitation Data'!H113))="","",OFFSET('Sanitation Data'!$H$32,0,10*ROW('Sanitation Data'!H113)))</f>
        <v/>
      </c>
      <c r="DJ119" s="187" t="str">
        <f ca="1">+IF(OFFSET('Sanitation Data'!$I$28,0,10*ROW('Sanitation Data'!I113))="","",OFFSET('Sanitation Data'!$I$28,0,10*ROW('Sanitation Data'!I113)))</f>
        <v/>
      </c>
      <c r="DK119" s="187" t="str">
        <f ca="1">+IF(OFFSET('Sanitation Data'!$I$29,0,10*ROW('Sanitation Data'!I113))="","",OFFSET('Sanitation Data'!$I$29,0,10*ROW('Sanitation Data'!I113)))</f>
        <v/>
      </c>
      <c r="DL119" s="187" t="str">
        <f ca="1">+IF(OFFSET('Sanitation Data'!$I$30,0,10*ROW('Sanitation Data'!I113))="","",OFFSET('Sanitation Data'!$I$30,0,10*ROW('Sanitation Data'!I113)))</f>
        <v/>
      </c>
      <c r="DM119" s="187" t="str">
        <f ca="1">+IF(OFFSET('Sanitation Data'!$I$31,0,10*ROW('Sanitation Data'!I113))="","",OFFSET('Sanitation Data'!$I$31,0,10*ROW('Sanitation Data'!I113)))</f>
        <v/>
      </c>
      <c r="DN119" s="187" t="str">
        <f ca="1">+IF(OFFSET('Sanitation Data'!$I$32,0,10*ROW('Sanitation Data'!I113))="","",OFFSET('Sanitation Data'!$I$32,0,10*ROW('Sanitation Data'!I113)))</f>
        <v/>
      </c>
      <c r="DO119" s="187" t="str">
        <f ca="1">+IF(OFFSET('Hygiene Data'!$D$11,0,10*ROW('Hygiene Data'!D113))="","",OFFSET('Hygiene Data'!$D$11,0,10*ROW('Hygiene Data'!D113)))</f>
        <v/>
      </c>
      <c r="DP119" s="187" t="str">
        <f ca="1">+IF(OFFSET('Hygiene Data'!$D$12,0,10*ROW('Hygiene Data'!D113))="","",OFFSET('Hygiene Data'!$D$12,0,10*ROW('Hygiene Data'!D113)))</f>
        <v/>
      </c>
      <c r="DQ119" s="187" t="str">
        <f ca="1">+IF(OFFSET('Hygiene Data'!$D$13,0,10*ROW('Hygiene Data'!D113))="","",OFFSET('Hygiene Data'!$D$13,0,10*ROW('Hygiene Data'!D113)))</f>
        <v/>
      </c>
      <c r="DR119" s="187" t="str">
        <f ca="1">+IF(OFFSET('Hygiene Data'!$E$11,0,10*ROW('Hygiene Data'!E113))="","",OFFSET('Hygiene Data'!$E$11,0,10*ROW('Hygiene Data'!E113)))</f>
        <v/>
      </c>
      <c r="DS119" s="187" t="str">
        <f ca="1">+IF(OFFSET('Hygiene Data'!$E$12,0,10*ROW('Hygiene Data'!E113))="","",OFFSET('Hygiene Data'!$E$12,0,10*ROW('Hygiene Data'!E113)))</f>
        <v/>
      </c>
      <c r="DT119" s="187" t="str">
        <f ca="1">+IF(OFFSET('Hygiene Data'!$E$13,0,10*ROW('Hygiene Data'!E113))="","",OFFSET('Hygiene Data'!$E$13,0,10*ROW('Hygiene Data'!E113)))</f>
        <v/>
      </c>
      <c r="DU119" s="187" t="str">
        <f ca="1">+IF(OFFSET('Hygiene Data'!$F$11,0,10*ROW('Hygiene Data'!F113))="","",OFFSET('Hygiene Data'!$F$11,0,10*ROW('Hygiene Data'!F113)))</f>
        <v/>
      </c>
      <c r="DV119" s="187" t="str">
        <f ca="1">+IF(OFFSET('Hygiene Data'!$F$12,0,10*ROW('Hygiene Data'!F113))="","",OFFSET('Hygiene Data'!$F$12,0,10*ROW('Hygiene Data'!F113)))</f>
        <v/>
      </c>
      <c r="DW119" s="187" t="str">
        <f ca="1">+IF(OFFSET('Hygiene Data'!$F$13,0,10*ROW('Hygiene Data'!F113))="","",OFFSET('Hygiene Data'!$F$13,0,10*ROW('Hygiene Data'!F113)))</f>
        <v/>
      </c>
      <c r="DX119" s="187" t="str">
        <f ca="1">+IF(OFFSET('Hygiene Data'!$G$11,0,10*ROW('Hygiene Data'!G113))="","",OFFSET('Hygiene Data'!$G$11,0,10*ROW('Hygiene Data'!G113)))</f>
        <v/>
      </c>
      <c r="DY119" s="187" t="str">
        <f ca="1">+IF(OFFSET('Hygiene Data'!$G$12,0,10*ROW('Hygiene Data'!G113))="","",OFFSET('Hygiene Data'!$G$12,0,10*ROW('Hygiene Data'!G113)))</f>
        <v/>
      </c>
      <c r="DZ119" s="187" t="str">
        <f ca="1">+IF(OFFSET('Hygiene Data'!$G$13,0,10*ROW('Hygiene Data'!G113))="","",OFFSET('Hygiene Data'!$G$13,0,10*ROW('Hygiene Data'!G113)))</f>
        <v/>
      </c>
      <c r="EA119" s="187" t="str">
        <f ca="1">+IF(OFFSET('Hygiene Data'!$H$11,0,10*ROW('Hygiene Data'!H113))="","",OFFSET('Hygiene Data'!$H$11,0,10*ROW('Hygiene Data'!H113)))</f>
        <v/>
      </c>
      <c r="EB119" s="187" t="str">
        <f ca="1">+IF(OFFSET('Hygiene Data'!$H$12,0,10*ROW('Hygiene Data'!H113))="","",OFFSET('Hygiene Data'!$H$12,0,10*ROW('Hygiene Data'!H113)))</f>
        <v/>
      </c>
      <c r="EC119" s="187" t="str">
        <f ca="1">+IF(OFFSET('Hygiene Data'!$H$13,0,10*ROW('Hygiene Data'!H113))="","",OFFSET('Hygiene Data'!$H$13,0,10*ROW('Hygiene Data'!H113)))</f>
        <v/>
      </c>
      <c r="ED119" s="187" t="str">
        <f ca="1">+IF(OFFSET('Hygiene Data'!$I$11,0,10*ROW('Hygiene Data'!I113))="","",OFFSET('Hygiene Data'!$I$11,0,10*ROW('Hygiene Data'!I113)))</f>
        <v/>
      </c>
      <c r="EE119" s="187" t="str">
        <f ca="1">+IF(OFFSET('Hygiene Data'!$I$12,0,10*ROW('Hygiene Data'!I113))="","",OFFSET('Hygiene Data'!$I$12,0,10*ROW('Hygiene Data'!I113)))</f>
        <v/>
      </c>
      <c r="EF119" s="187" t="str">
        <f ca="1">+IF(OFFSET('Hygiene Data'!$I$13,0,10*ROW('Hygiene Data'!I113))="","",OFFSET('Hygiene Data'!$I$13,0,10*ROW('Hygiene Data'!I113)))</f>
        <v/>
      </c>
    </row>
    <row r="120" spans="1:136" x14ac:dyDescent="0.2">
      <c r="A120" s="270" t="str">
        <f ca="1">+IF(OFFSET('Water Data'!$B$2,0,10*ROW('Water Data'!E114))="","",OFFSET('Water Data'!$B$2,0,10*ROW('Water Data'!E114)))</f>
        <v/>
      </c>
      <c r="B120" s="270" t="str">
        <f ca="1">IF(OFFSET('Water Data'!$C$2,0,10*ROW('Water Data'!F114))="","",IF(OFFSET('Water Data'!$C$2,0,10*ROW('Water Data'!F114))="Census",Key!$I$111,IF(OFFSET('Water Data'!$C$2,0,10*ROW('Water Data'!F114))="Survey with microdata",Key!$I$113,IF(OFFSET('Water Data'!$C$2,0,10*ROW('Water Data'!F114))="Survey",Key!$I$110,IF(OFFSET('Water Data'!$C$2,0,10*ROW('Water Data'!F114))="Admin",Key!$I$114,IF(OFFSET('Water Data'!$C$2,0,10*ROW('Water Data'!F114))="Other",Key!$I$112,IF(OFFSET('Water Data'!$C$2,0,10*ROW('Water Data'!F114))="EMIS",Key!$I$109)))))))</f>
        <v/>
      </c>
      <c r="C120" s="297" t="str">
        <f t="shared" ca="1" si="1"/>
        <v/>
      </c>
      <c r="D120" s="298" t="e">
        <f ca="1">+IF(AND(ISTEXT(OFFSET('Water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298" t="e">
        <f ca="1">+IF(AND(ISTEXT(OFFSET('Water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298" t="e">
        <f ca="1">+IF(AND(ISTEXT(OFFSET('Water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298" t="e">
        <f ca="1">+IF(AND(ISTEXT(OFFSET('Water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298" t="e">
        <f ca="1">+IF(AND(ISTEXT(OFFSET('Water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298" t="e">
        <f ca="1">+IF(AND(ISTEXT(OFFSET('Water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298" t="e">
        <f ca="1">+IF(AND(ISTEXT(OFFSET('Water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298" t="e">
        <f ca="1">+IF(AND(ISTEXT(OFFSET('Water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298" t="e">
        <f ca="1">+IF(AND(ISTEXT(OFFSET('Water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298" t="e">
        <f ca="1">+IF(AND(ISTEXT(OFFSET('Water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298" t="e">
        <f ca="1">+IF(AND(ISTEXT(OFFSET('Water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298" t="e">
        <f ca="1">+IF(AND(ISTEXT(OFFSET('Water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298" t="e">
        <f ca="1">+IF(AND(ISTEXT(OFFSET('Water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298" t="e">
        <f ca="1">+IF(AND(ISTEXT(OFFSET('Water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298" t="e">
        <f ca="1">+IF(AND(ISTEXT(OFFSET('Water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298" t="e">
        <f ca="1">+IF(AND(ISTEXT(OFFSET('Water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298" t="e">
        <f ca="1">+IF(AND(ISTEXT(OFFSET('Water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298" t="e">
        <f ca="1">+IF(AND(ISTEXT(OFFSET('Water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299" t="e">
        <f ca="1">+IF(AND(ISTEXT(OFFSET('Sanitation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299" t="e">
        <f ca="1">+IF(AND(ISTEXT(OFFSET('Sanitation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299" t="e">
        <f ca="1">+IF(AND(ISTEXT(OFFSET('Sanitation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299" t="e">
        <f ca="1">+IF(AND(ISTEXT(OFFSET('Sanitation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299" t="e">
        <f ca="1">+IF(AND(ISTEXT(OFFSET('Sanitation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299" t="e">
        <f ca="1">+IF(AND(ISTEXT(OFFSET('Sanitation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299" t="e">
        <f ca="1">+IF(AND(ISTEXT(OFFSET('Sanitation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299" t="e">
        <f ca="1">+IF(AND(ISTEXT(OFFSET('Sanitation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299" t="e">
        <f ca="1">+IF(AND(ISTEXT(OFFSET('Sanitation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299" t="e">
        <f ca="1">+IF(AND(ISTEXT(OFFSET('Sanitation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299" t="e">
        <f ca="1">+IF(AND(ISTEXT(OFFSET('Sanitation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299" t="e">
        <f ca="1">+IF(AND(ISTEXT(OFFSET('Sanitation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299" t="e">
        <f ca="1">+IF(AND(ISTEXT(OFFSET('Sanitation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299" t="e">
        <f ca="1">+IF(AND(ISTEXT(OFFSET('Sanitation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299" t="e">
        <f ca="1">+IF(AND(ISTEXT(OFFSET('Sanitation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299" t="e">
        <f ca="1">+IF(AND(ISTEXT(OFFSET('Sanitation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299" t="e">
        <f ca="1">+IF(AND(ISTEXT(OFFSET('Sanitation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299" t="e">
        <f ca="1">+IF(AND(ISTEXT(OFFSET('Sanitation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299" t="e">
        <f ca="1">+IF(AND(ISTEXT(OFFSET('Sanitation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299" t="e">
        <f ca="1">+IF(AND(ISTEXT(OFFSET('Sanitation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299" t="e">
        <f ca="1">+IF(AND(ISTEXT(OFFSET('Sanitation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299" t="e">
        <f ca="1">+IF(AND(ISTEXT(OFFSET('Sanitation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299" t="e">
        <f ca="1">+IF(AND(ISTEXT(OFFSET('Sanitation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299" t="e">
        <f ca="1">+IF(AND(ISTEXT(OFFSET('Sanitation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299" t="e">
        <f ca="1">+IF(AND(ISTEXT(OFFSET('Sanitation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299" t="e">
        <f ca="1">+IF(AND(ISTEXT(OFFSET('Sanitation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299" t="e">
        <f ca="1">+IF(AND(ISTEXT(OFFSET('Sanitation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299" t="e">
        <f ca="1">+IF(AND(ISTEXT(OFFSET('Sanitation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299" t="e">
        <f ca="1">+IF(AND(ISTEXT(OFFSET('Sanitation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299" t="e">
        <f ca="1">+IF(AND(ISTEXT(OFFSET('Sanitation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300" t="e">
        <f ca="1">+IF(AND(ISTEXT(OFFSET('Hygiene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368" t="e">
        <f ca="1">+IF(AND(ISTEXT(OFFSET('Hygiene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300" t="e">
        <f ca="1">+IF(AND(ISTEXT(OFFSET('Hygiene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300" t="e">
        <f ca="1">+IF(AND(ISTEXT(OFFSET('Hygiene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300" t="e">
        <f ca="1">+IF(AND(ISTEXT(OFFSET('Hygiene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300" t="e">
        <f ca="1">+IF(AND(ISTEXT(OFFSET('Hygiene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300" t="e">
        <f ca="1">+IF(AND(ISTEXT(OFFSET('Hygiene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300" t="e">
        <f ca="1">+IF(AND(ISTEXT(OFFSET('Hygiene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300" t="e">
        <f ca="1">+IF(AND(ISTEXT(OFFSET('Hygiene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300" t="e">
        <f ca="1">+IF(AND(ISTEXT(OFFSET('Hygiene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300" t="e">
        <f ca="1">+IF(AND(ISTEXT(OFFSET('Hygiene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300" t="e">
        <f ca="1">+IF(AND(ISTEXT(OFFSET('Hygiene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300" t="e">
        <f ca="1">+IF(AND(ISTEXT(OFFSET('Hygiene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300" t="e">
        <f ca="1">+IF(AND(ISTEXT(OFFSET('Hygiene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300" t="e">
        <f ca="1">+IF(AND(ISTEXT(OFFSET('Hygiene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300" t="e">
        <f ca="1">+IF(AND(ISTEXT(OFFSET('Hygiene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300" t="e">
        <f ca="1">+IF(AND(ISTEXT(OFFSET('Hygiene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300" t="e">
        <f ca="1">+IF(AND(ISTEXT(OFFSET('Hygiene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S120" s="187" t="str">
        <f ca="1">+IF(OFFSET('Water Data'!$D$27,0,10*ROW('Water Data'!D114))="","",OFFSET('Water Data'!$D$27,0,10*ROW('Water Data'!D114)))</f>
        <v/>
      </c>
      <c r="BT120" s="187" t="str">
        <f ca="1">+IF(OFFSET('Water Data'!$D$28,0,10*ROW('Water Data'!D114))="","",OFFSET('Water Data'!$D$28,0,10*ROW('Water Data'!D114)))</f>
        <v/>
      </c>
      <c r="BU120" s="187" t="str">
        <f ca="1">+IF(OFFSET('Water Data'!$D$29,0,10*ROW('Water Data'!D114))="","",OFFSET('Water Data'!$D$29,0,10*ROW('Water Data'!D114)))</f>
        <v/>
      </c>
      <c r="BV120" s="187" t="str">
        <f ca="1">+IF(OFFSET('Water Data'!$E$27,0,10*ROW('Water Data'!E114))="","",OFFSET('Water Data'!$E$27,0,10*ROW('Water Data'!E114)))</f>
        <v/>
      </c>
      <c r="BW120" s="187" t="str">
        <f ca="1">+IF(OFFSET('Water Data'!$E$28,0,10*ROW('Water Data'!E114))="","",OFFSET('Water Data'!$E$28,0,10*ROW('Water Data'!E114)))</f>
        <v/>
      </c>
      <c r="BX120" s="187" t="str">
        <f ca="1">+IF(OFFSET('Water Data'!$E$29,0,10*ROW('Water Data'!E114))="","",OFFSET('Water Data'!$E$29,0,10*ROW('Water Data'!E114)))</f>
        <v/>
      </c>
      <c r="BY120" s="187" t="str">
        <f ca="1">+IF(OFFSET('Water Data'!$F$27,0,10*ROW('Water Data'!F114))="","",OFFSET('Water Data'!$F$27,0,10*ROW('Water Data'!F114)))</f>
        <v/>
      </c>
      <c r="BZ120" s="187" t="str">
        <f ca="1">+IF(OFFSET('Water Data'!$F$28,0,10*ROW('Water Data'!F114))="","",OFFSET('Water Data'!$F$28,0,10*ROW('Water Data'!F114)))</f>
        <v/>
      </c>
      <c r="CA120" s="187" t="str">
        <f ca="1">+IF(OFFSET('Water Data'!$F$29,0,10*ROW('Water Data'!F114))="","",OFFSET('Water Data'!$F$29,0,10*ROW('Water Data'!F114)))</f>
        <v/>
      </c>
      <c r="CB120" s="187" t="str">
        <f ca="1">+IF(OFFSET('Water Data'!$G$27,0,10*ROW('Water Data'!G114))="","",OFFSET('Water Data'!$G$27,0,10*ROW('Water Data'!G114)))</f>
        <v/>
      </c>
      <c r="CC120" s="187" t="str">
        <f ca="1">+IF(OFFSET('Water Data'!$G$28,0,10*ROW('Water Data'!G114))="","",OFFSET('Water Data'!$G$28,0,10*ROW('Water Data'!G114)))</f>
        <v/>
      </c>
      <c r="CD120" s="187" t="str">
        <f ca="1">+IF(OFFSET('Water Data'!$G$29,0,10*ROW('Water Data'!G114))="","",OFFSET('Water Data'!$G$29,0,10*ROW('Water Data'!G114)))</f>
        <v/>
      </c>
      <c r="CE120" s="187" t="str">
        <f ca="1">+IF(OFFSET('Water Data'!$H$27,0,10*ROW('Water Data'!H114))="","",OFFSET('Water Data'!$H$27,0,10*ROW('Water Data'!H114)))</f>
        <v/>
      </c>
      <c r="CF120" s="187" t="str">
        <f ca="1">+IF(OFFSET('Water Data'!$H$28,0,10*ROW('Water Data'!H114))="","",OFFSET('Water Data'!$H$28,0,10*ROW('Water Data'!H114)))</f>
        <v/>
      </c>
      <c r="CG120" s="187" t="str">
        <f ca="1">+IF(OFFSET('Water Data'!$H$29,0,10*ROW('Water Data'!H114))="","",OFFSET('Water Data'!$H$29,0,10*ROW('Water Data'!H114)))</f>
        <v/>
      </c>
      <c r="CH120" s="187" t="str">
        <f ca="1">+IF(OFFSET('Water Data'!$I$27,0,10*ROW('Water Data'!I114))="","",OFFSET('Water Data'!$I$27,0,10*ROW('Water Data'!I114)))</f>
        <v/>
      </c>
      <c r="CI120" s="187" t="str">
        <f ca="1">+IF(OFFSET('Water Data'!$I$28,0,10*ROW('Water Data'!I114))="","",OFFSET('Water Data'!$I$28,0,10*ROW('Water Data'!I114)))</f>
        <v/>
      </c>
      <c r="CJ120" s="187" t="str">
        <f ca="1">+IF(OFFSET('Water Data'!$I$29,0,10*ROW('Water Data'!I114))="","",OFFSET('Water Data'!$I$29,0,10*ROW('Water Data'!I114)))</f>
        <v/>
      </c>
      <c r="CK120" s="187" t="str">
        <f ca="1">+IF(OFFSET('Sanitation Data'!$D$28,0,10*ROW('Sanitation Data'!D114))="","",OFFSET('Sanitation Data'!$D$28,0,10*ROW('Sanitation Data'!D114)))</f>
        <v/>
      </c>
      <c r="CL120" s="187" t="str">
        <f ca="1">+IF(OFFSET('Sanitation Data'!$D$29,0,10*ROW('Sanitation Data'!D114))="","",OFFSET('Sanitation Data'!$D$29,0,10*ROW('Sanitation Data'!D114)))</f>
        <v/>
      </c>
      <c r="CM120" s="187" t="str">
        <f ca="1">+IF(OFFSET('Sanitation Data'!$D$30,0,10*ROW('Sanitation Data'!D114))="","",OFFSET('Sanitation Data'!$D$30,0,10*ROW('Sanitation Data'!D114)))</f>
        <v/>
      </c>
      <c r="CN120" s="187" t="str">
        <f ca="1">+IF(OFFSET('Sanitation Data'!$D$31,0,10*ROW('Sanitation Data'!D114))="","",OFFSET('Sanitation Data'!$D$31,0,10*ROW('Sanitation Data'!D114)))</f>
        <v/>
      </c>
      <c r="CO120" s="187" t="str">
        <f ca="1">+IF(OFFSET('Sanitation Data'!$D$32,0,10*ROW('Sanitation Data'!D114))="","",OFFSET('Sanitation Data'!$D$32,0,10*ROW('Sanitation Data'!D114)))</f>
        <v/>
      </c>
      <c r="CP120" s="187" t="str">
        <f ca="1">+IF(OFFSET('Sanitation Data'!$E$28,0,10*ROW('Sanitation Data'!E114))="","",OFFSET('Sanitation Data'!$E$28,0,10*ROW('Sanitation Data'!E114)))</f>
        <v/>
      </c>
      <c r="CQ120" s="187" t="str">
        <f ca="1">+IF(OFFSET('Sanitation Data'!$E$29,0,10*ROW('Sanitation Data'!E114))="","",OFFSET('Sanitation Data'!$E$29,0,10*ROW('Sanitation Data'!E114)))</f>
        <v/>
      </c>
      <c r="CR120" s="187" t="str">
        <f ca="1">+IF(OFFSET('Sanitation Data'!$E$30,0,10*ROW('Sanitation Data'!E114))="","",OFFSET('Sanitation Data'!$E$30,0,10*ROW('Sanitation Data'!E114)))</f>
        <v/>
      </c>
      <c r="CS120" s="187" t="str">
        <f ca="1">+IF(OFFSET('Sanitation Data'!$E$31,0,10*ROW('Sanitation Data'!E114))="","",OFFSET('Sanitation Data'!$E$31,0,10*ROW('Sanitation Data'!E114)))</f>
        <v/>
      </c>
      <c r="CT120" s="187" t="str">
        <f ca="1">+IF(OFFSET('Sanitation Data'!$E$32,0,10*ROW('Sanitation Data'!E114))="","",OFFSET('Sanitation Data'!$E$32,0,10*ROW('Sanitation Data'!E114)))</f>
        <v/>
      </c>
      <c r="CU120" s="187" t="str">
        <f ca="1">+IF(OFFSET('Sanitation Data'!$F$28,0,10*ROW('Sanitation Data'!F114))="","",OFFSET('Sanitation Data'!$F$28,0,10*ROW('Sanitation Data'!F114)))</f>
        <v/>
      </c>
      <c r="CV120" s="187" t="str">
        <f ca="1">+IF(OFFSET('Sanitation Data'!$F$29,0,10*ROW('Sanitation Data'!F114))="","",OFFSET('Sanitation Data'!$F$29,0,10*ROW('Sanitation Data'!F114)))</f>
        <v/>
      </c>
      <c r="CW120" s="187" t="str">
        <f ca="1">+IF(OFFSET('Sanitation Data'!$F$30,0,10*ROW('Sanitation Data'!F114))="","",OFFSET('Sanitation Data'!$F$30,0,10*ROW('Sanitation Data'!F114)))</f>
        <v/>
      </c>
      <c r="CX120" s="187" t="str">
        <f ca="1">+IF(OFFSET('Sanitation Data'!$F$31,0,10*ROW('Sanitation Data'!F114))="","",OFFSET('Sanitation Data'!$F$31,0,10*ROW('Sanitation Data'!F114)))</f>
        <v/>
      </c>
      <c r="CY120" s="187" t="str">
        <f ca="1">+IF(OFFSET('Sanitation Data'!$F$32,0,10*ROW('Sanitation Data'!F114))="","",OFFSET('Sanitation Data'!$F$32,0,10*ROW('Sanitation Data'!F114)))</f>
        <v/>
      </c>
      <c r="CZ120" s="187" t="str">
        <f ca="1">+IF(OFFSET('Sanitation Data'!$G$28,0,10*ROW('Sanitation Data'!G114))="","",OFFSET('Sanitation Data'!$G$28,0,10*ROW('Sanitation Data'!G114)))</f>
        <v/>
      </c>
      <c r="DA120" s="187" t="str">
        <f ca="1">+IF(OFFSET('Sanitation Data'!$G$29,0,10*ROW('Sanitation Data'!G114))="","",OFFSET('Sanitation Data'!$G$29,0,10*ROW('Sanitation Data'!G114)))</f>
        <v/>
      </c>
      <c r="DB120" s="187" t="str">
        <f ca="1">+IF(OFFSET('Sanitation Data'!$G$30,0,10*ROW('Sanitation Data'!G114))="","",OFFSET('Sanitation Data'!$G$30,0,10*ROW('Sanitation Data'!G114)))</f>
        <v/>
      </c>
      <c r="DC120" s="187" t="str">
        <f ca="1">+IF(OFFSET('Sanitation Data'!$G$31,0,10*ROW('Sanitation Data'!G114))="","",OFFSET('Sanitation Data'!$G$31,0,10*ROW('Sanitation Data'!G114)))</f>
        <v/>
      </c>
      <c r="DD120" s="187" t="str">
        <f ca="1">+IF(OFFSET('Sanitation Data'!$G$32,0,10*ROW('Sanitation Data'!G114))="","",OFFSET('Sanitation Data'!$G$32,0,10*ROW('Sanitation Data'!G114)))</f>
        <v/>
      </c>
      <c r="DE120" s="187" t="str">
        <f ca="1">+IF(OFFSET('Sanitation Data'!$H$28,0,10*ROW('Sanitation Data'!H114))="","",OFFSET('Sanitation Data'!$H$28,0,10*ROW('Sanitation Data'!H114)))</f>
        <v/>
      </c>
      <c r="DF120" s="187" t="str">
        <f ca="1">+IF(OFFSET('Sanitation Data'!$H$29,0,10*ROW('Sanitation Data'!H114))="","",OFFSET('Sanitation Data'!$H$29,0,10*ROW('Sanitation Data'!H114)))</f>
        <v/>
      </c>
      <c r="DG120" s="187" t="str">
        <f ca="1">+IF(OFFSET('Sanitation Data'!$H$30,0,10*ROW('Sanitation Data'!H114))="","",OFFSET('Sanitation Data'!$H$30,0,10*ROW('Sanitation Data'!H114)))</f>
        <v/>
      </c>
      <c r="DH120" s="187" t="str">
        <f ca="1">+IF(OFFSET('Sanitation Data'!$H$31,0,10*ROW('Sanitation Data'!H114))="","",OFFSET('Sanitation Data'!$H$31,0,10*ROW('Sanitation Data'!H114)))</f>
        <v/>
      </c>
      <c r="DI120" s="187" t="str">
        <f ca="1">+IF(OFFSET('Sanitation Data'!$H$32,0,10*ROW('Sanitation Data'!H114))="","",OFFSET('Sanitation Data'!$H$32,0,10*ROW('Sanitation Data'!H114)))</f>
        <v/>
      </c>
      <c r="DJ120" s="187" t="str">
        <f ca="1">+IF(OFFSET('Sanitation Data'!$I$28,0,10*ROW('Sanitation Data'!I114))="","",OFFSET('Sanitation Data'!$I$28,0,10*ROW('Sanitation Data'!I114)))</f>
        <v/>
      </c>
      <c r="DK120" s="187" t="str">
        <f ca="1">+IF(OFFSET('Sanitation Data'!$I$29,0,10*ROW('Sanitation Data'!I114))="","",OFFSET('Sanitation Data'!$I$29,0,10*ROW('Sanitation Data'!I114)))</f>
        <v/>
      </c>
      <c r="DL120" s="187" t="str">
        <f ca="1">+IF(OFFSET('Sanitation Data'!$I$30,0,10*ROW('Sanitation Data'!I114))="","",OFFSET('Sanitation Data'!$I$30,0,10*ROW('Sanitation Data'!I114)))</f>
        <v/>
      </c>
      <c r="DM120" s="187" t="str">
        <f ca="1">+IF(OFFSET('Sanitation Data'!$I$31,0,10*ROW('Sanitation Data'!I114))="","",OFFSET('Sanitation Data'!$I$31,0,10*ROW('Sanitation Data'!I114)))</f>
        <v/>
      </c>
      <c r="DN120" s="187" t="str">
        <f ca="1">+IF(OFFSET('Sanitation Data'!$I$32,0,10*ROW('Sanitation Data'!I114))="","",OFFSET('Sanitation Data'!$I$32,0,10*ROW('Sanitation Data'!I114)))</f>
        <v/>
      </c>
      <c r="DO120" s="187" t="str">
        <f ca="1">+IF(OFFSET('Hygiene Data'!$D$11,0,10*ROW('Hygiene Data'!D114))="","",OFFSET('Hygiene Data'!$D$11,0,10*ROW('Hygiene Data'!D114)))</f>
        <v/>
      </c>
      <c r="DP120" s="187" t="str">
        <f ca="1">+IF(OFFSET('Hygiene Data'!$D$12,0,10*ROW('Hygiene Data'!D114))="","",OFFSET('Hygiene Data'!$D$12,0,10*ROW('Hygiene Data'!D114)))</f>
        <v/>
      </c>
      <c r="DQ120" s="187" t="str">
        <f ca="1">+IF(OFFSET('Hygiene Data'!$D$13,0,10*ROW('Hygiene Data'!D114))="","",OFFSET('Hygiene Data'!$D$13,0,10*ROW('Hygiene Data'!D114)))</f>
        <v/>
      </c>
      <c r="DR120" s="187" t="str">
        <f ca="1">+IF(OFFSET('Hygiene Data'!$E$11,0,10*ROW('Hygiene Data'!E114))="","",OFFSET('Hygiene Data'!$E$11,0,10*ROW('Hygiene Data'!E114)))</f>
        <v/>
      </c>
      <c r="DS120" s="187" t="str">
        <f ca="1">+IF(OFFSET('Hygiene Data'!$E$12,0,10*ROW('Hygiene Data'!E114))="","",OFFSET('Hygiene Data'!$E$12,0,10*ROW('Hygiene Data'!E114)))</f>
        <v/>
      </c>
      <c r="DT120" s="187" t="str">
        <f ca="1">+IF(OFFSET('Hygiene Data'!$E$13,0,10*ROW('Hygiene Data'!E114))="","",OFFSET('Hygiene Data'!$E$13,0,10*ROW('Hygiene Data'!E114)))</f>
        <v/>
      </c>
      <c r="DU120" s="187" t="str">
        <f ca="1">+IF(OFFSET('Hygiene Data'!$F$11,0,10*ROW('Hygiene Data'!F114))="","",OFFSET('Hygiene Data'!$F$11,0,10*ROW('Hygiene Data'!F114)))</f>
        <v/>
      </c>
      <c r="DV120" s="187" t="str">
        <f ca="1">+IF(OFFSET('Hygiene Data'!$F$12,0,10*ROW('Hygiene Data'!F114))="","",OFFSET('Hygiene Data'!$F$12,0,10*ROW('Hygiene Data'!F114)))</f>
        <v/>
      </c>
      <c r="DW120" s="187" t="str">
        <f ca="1">+IF(OFFSET('Hygiene Data'!$F$13,0,10*ROW('Hygiene Data'!F114))="","",OFFSET('Hygiene Data'!$F$13,0,10*ROW('Hygiene Data'!F114)))</f>
        <v/>
      </c>
      <c r="DX120" s="187" t="str">
        <f ca="1">+IF(OFFSET('Hygiene Data'!$G$11,0,10*ROW('Hygiene Data'!G114))="","",OFFSET('Hygiene Data'!$G$11,0,10*ROW('Hygiene Data'!G114)))</f>
        <v/>
      </c>
      <c r="DY120" s="187" t="str">
        <f ca="1">+IF(OFFSET('Hygiene Data'!$G$12,0,10*ROW('Hygiene Data'!G114))="","",OFFSET('Hygiene Data'!$G$12,0,10*ROW('Hygiene Data'!G114)))</f>
        <v/>
      </c>
      <c r="DZ120" s="187" t="str">
        <f ca="1">+IF(OFFSET('Hygiene Data'!$G$13,0,10*ROW('Hygiene Data'!G114))="","",OFFSET('Hygiene Data'!$G$13,0,10*ROW('Hygiene Data'!G114)))</f>
        <v/>
      </c>
      <c r="EA120" s="187" t="str">
        <f ca="1">+IF(OFFSET('Hygiene Data'!$H$11,0,10*ROW('Hygiene Data'!H114))="","",OFFSET('Hygiene Data'!$H$11,0,10*ROW('Hygiene Data'!H114)))</f>
        <v/>
      </c>
      <c r="EB120" s="187" t="str">
        <f ca="1">+IF(OFFSET('Hygiene Data'!$H$12,0,10*ROW('Hygiene Data'!H114))="","",OFFSET('Hygiene Data'!$H$12,0,10*ROW('Hygiene Data'!H114)))</f>
        <v/>
      </c>
      <c r="EC120" s="187" t="str">
        <f ca="1">+IF(OFFSET('Hygiene Data'!$H$13,0,10*ROW('Hygiene Data'!H114))="","",OFFSET('Hygiene Data'!$H$13,0,10*ROW('Hygiene Data'!H114)))</f>
        <v/>
      </c>
      <c r="ED120" s="187" t="str">
        <f ca="1">+IF(OFFSET('Hygiene Data'!$I$11,0,10*ROW('Hygiene Data'!I114))="","",OFFSET('Hygiene Data'!$I$11,0,10*ROW('Hygiene Data'!I114)))</f>
        <v/>
      </c>
      <c r="EE120" s="187" t="str">
        <f ca="1">+IF(OFFSET('Hygiene Data'!$I$12,0,10*ROW('Hygiene Data'!I114))="","",OFFSET('Hygiene Data'!$I$12,0,10*ROW('Hygiene Data'!I114)))</f>
        <v/>
      </c>
      <c r="EF120" s="187" t="str">
        <f ca="1">+IF(OFFSET('Hygiene Data'!$I$13,0,10*ROW('Hygiene Data'!I114))="","",OFFSET('Hygiene Data'!$I$13,0,10*ROW('Hygiene Data'!I114)))</f>
        <v/>
      </c>
    </row>
    <row r="121" spans="1:136" x14ac:dyDescent="0.2">
      <c r="A121" s="270" t="str">
        <f ca="1">+IF(OFFSET('Water Data'!$B$2,0,10*ROW('Water Data'!E115))="","",OFFSET('Water Data'!$B$2,0,10*ROW('Water Data'!E115)))</f>
        <v/>
      </c>
      <c r="B121" s="270" t="str">
        <f ca="1">IF(OFFSET('Water Data'!$C$2,0,10*ROW('Water Data'!F115))="","",IF(OFFSET('Water Data'!$C$2,0,10*ROW('Water Data'!F115))="Census",Key!$I$111,IF(OFFSET('Water Data'!$C$2,0,10*ROW('Water Data'!F115))="Survey with microdata",Key!$I$113,IF(OFFSET('Water Data'!$C$2,0,10*ROW('Water Data'!F115))="Survey",Key!$I$110,IF(OFFSET('Water Data'!$C$2,0,10*ROW('Water Data'!F115))="Admin",Key!$I$114,IF(OFFSET('Water Data'!$C$2,0,10*ROW('Water Data'!F115))="Other",Key!$I$112,IF(OFFSET('Water Data'!$C$2,0,10*ROW('Water Data'!F115))="EMIS",Key!$I$109)))))))</f>
        <v/>
      </c>
      <c r="C121" s="297" t="str">
        <f t="shared" ca="1" si="1"/>
        <v/>
      </c>
      <c r="D121" s="298" t="e">
        <f ca="1">+IF(AND(ISTEXT(OFFSET('Water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298" t="e">
        <f ca="1">+IF(AND(ISTEXT(OFFSET('Water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298" t="e">
        <f ca="1">+IF(AND(ISTEXT(OFFSET('Water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298" t="e">
        <f ca="1">+IF(AND(ISTEXT(OFFSET('Water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298" t="e">
        <f ca="1">+IF(AND(ISTEXT(OFFSET('Water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298" t="e">
        <f ca="1">+IF(AND(ISTEXT(OFFSET('Water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298" t="e">
        <f ca="1">+IF(AND(ISTEXT(OFFSET('Water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298" t="e">
        <f ca="1">+IF(AND(ISTEXT(OFFSET('Water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298" t="e">
        <f ca="1">+IF(AND(ISTEXT(OFFSET('Water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298" t="e">
        <f ca="1">+IF(AND(ISTEXT(OFFSET('Water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298" t="e">
        <f ca="1">+IF(AND(ISTEXT(OFFSET('Water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298" t="e">
        <f ca="1">+IF(AND(ISTEXT(OFFSET('Water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298" t="e">
        <f ca="1">+IF(AND(ISTEXT(OFFSET('Water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298" t="e">
        <f ca="1">+IF(AND(ISTEXT(OFFSET('Water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298" t="e">
        <f ca="1">+IF(AND(ISTEXT(OFFSET('Water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298" t="e">
        <f ca="1">+IF(AND(ISTEXT(OFFSET('Water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298" t="e">
        <f ca="1">+IF(AND(ISTEXT(OFFSET('Water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298" t="e">
        <f ca="1">+IF(AND(ISTEXT(OFFSET('Water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299" t="e">
        <f ca="1">+IF(AND(ISTEXT(OFFSET('Sanitation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299" t="e">
        <f ca="1">+IF(AND(ISTEXT(OFFSET('Sanitation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299" t="e">
        <f ca="1">+IF(AND(ISTEXT(OFFSET('Sanitation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299" t="e">
        <f ca="1">+IF(AND(ISTEXT(OFFSET('Sanitation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299" t="e">
        <f ca="1">+IF(AND(ISTEXT(OFFSET('Sanitation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299" t="e">
        <f ca="1">+IF(AND(ISTEXT(OFFSET('Sanitation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299" t="e">
        <f ca="1">+IF(AND(ISTEXT(OFFSET('Sanitation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299" t="e">
        <f ca="1">+IF(AND(ISTEXT(OFFSET('Sanitation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299" t="e">
        <f ca="1">+IF(AND(ISTEXT(OFFSET('Sanitation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299" t="e">
        <f ca="1">+IF(AND(ISTEXT(OFFSET('Sanitation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299" t="e">
        <f ca="1">+IF(AND(ISTEXT(OFFSET('Sanitation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299" t="e">
        <f ca="1">+IF(AND(ISTEXT(OFFSET('Sanitation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299" t="e">
        <f ca="1">+IF(AND(ISTEXT(OFFSET('Sanitation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299" t="e">
        <f ca="1">+IF(AND(ISTEXT(OFFSET('Sanitation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299" t="e">
        <f ca="1">+IF(AND(ISTEXT(OFFSET('Sanitation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299" t="e">
        <f ca="1">+IF(AND(ISTEXT(OFFSET('Sanitation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299" t="e">
        <f ca="1">+IF(AND(ISTEXT(OFFSET('Sanitation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299" t="e">
        <f ca="1">+IF(AND(ISTEXT(OFFSET('Sanitation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299" t="e">
        <f ca="1">+IF(AND(ISTEXT(OFFSET('Sanitation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299" t="e">
        <f ca="1">+IF(AND(ISTEXT(OFFSET('Sanitation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299" t="e">
        <f ca="1">+IF(AND(ISTEXT(OFFSET('Sanitation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299" t="e">
        <f ca="1">+IF(AND(ISTEXT(OFFSET('Sanitation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299" t="e">
        <f ca="1">+IF(AND(ISTEXT(OFFSET('Sanitation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299" t="e">
        <f ca="1">+IF(AND(ISTEXT(OFFSET('Sanitation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299" t="e">
        <f ca="1">+IF(AND(ISTEXT(OFFSET('Sanitation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299" t="e">
        <f ca="1">+IF(AND(ISTEXT(OFFSET('Sanitation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299" t="e">
        <f ca="1">+IF(AND(ISTEXT(OFFSET('Sanitation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299" t="e">
        <f ca="1">+IF(AND(ISTEXT(OFFSET('Sanitation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299" t="e">
        <f ca="1">+IF(AND(ISTEXT(OFFSET('Sanitation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299" t="e">
        <f ca="1">+IF(AND(ISTEXT(OFFSET('Sanitation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300" t="e">
        <f ca="1">+IF(AND(ISTEXT(OFFSET('Hygiene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368" t="e">
        <f ca="1">+IF(AND(ISTEXT(OFFSET('Hygiene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300" t="e">
        <f ca="1">+IF(AND(ISTEXT(OFFSET('Hygiene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300" t="e">
        <f ca="1">+IF(AND(ISTEXT(OFFSET('Hygiene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300" t="e">
        <f ca="1">+IF(AND(ISTEXT(OFFSET('Hygiene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300" t="e">
        <f ca="1">+IF(AND(ISTEXT(OFFSET('Hygiene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300" t="e">
        <f ca="1">+IF(AND(ISTEXT(OFFSET('Hygiene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300" t="e">
        <f ca="1">+IF(AND(ISTEXT(OFFSET('Hygiene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300" t="e">
        <f ca="1">+IF(AND(ISTEXT(OFFSET('Hygiene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300" t="e">
        <f ca="1">+IF(AND(ISTEXT(OFFSET('Hygiene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300" t="e">
        <f ca="1">+IF(AND(ISTEXT(OFFSET('Hygiene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300" t="e">
        <f ca="1">+IF(AND(ISTEXT(OFFSET('Hygiene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300" t="e">
        <f ca="1">+IF(AND(ISTEXT(OFFSET('Hygiene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300" t="e">
        <f ca="1">+IF(AND(ISTEXT(OFFSET('Hygiene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300" t="e">
        <f ca="1">+IF(AND(ISTEXT(OFFSET('Hygiene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300" t="e">
        <f ca="1">+IF(AND(ISTEXT(OFFSET('Hygiene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300" t="e">
        <f ca="1">+IF(AND(ISTEXT(OFFSET('Hygiene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300" t="e">
        <f ca="1">+IF(AND(ISTEXT(OFFSET('Hygiene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S121" s="187" t="str">
        <f ca="1">+IF(OFFSET('Water Data'!$D$27,0,10*ROW('Water Data'!D115))="","",OFFSET('Water Data'!$D$27,0,10*ROW('Water Data'!D115)))</f>
        <v/>
      </c>
      <c r="BT121" s="187" t="str">
        <f ca="1">+IF(OFFSET('Water Data'!$D$28,0,10*ROW('Water Data'!D115))="","",OFFSET('Water Data'!$D$28,0,10*ROW('Water Data'!D115)))</f>
        <v/>
      </c>
      <c r="BU121" s="187" t="str">
        <f ca="1">+IF(OFFSET('Water Data'!$D$29,0,10*ROW('Water Data'!D115))="","",OFFSET('Water Data'!$D$29,0,10*ROW('Water Data'!D115)))</f>
        <v/>
      </c>
      <c r="BV121" s="187" t="str">
        <f ca="1">+IF(OFFSET('Water Data'!$E$27,0,10*ROW('Water Data'!E115))="","",OFFSET('Water Data'!$E$27,0,10*ROW('Water Data'!E115)))</f>
        <v/>
      </c>
      <c r="BW121" s="187" t="str">
        <f ca="1">+IF(OFFSET('Water Data'!$E$28,0,10*ROW('Water Data'!E115))="","",OFFSET('Water Data'!$E$28,0,10*ROW('Water Data'!E115)))</f>
        <v/>
      </c>
      <c r="BX121" s="187" t="str">
        <f ca="1">+IF(OFFSET('Water Data'!$E$29,0,10*ROW('Water Data'!E115))="","",OFFSET('Water Data'!$E$29,0,10*ROW('Water Data'!E115)))</f>
        <v/>
      </c>
      <c r="BY121" s="187" t="str">
        <f ca="1">+IF(OFFSET('Water Data'!$F$27,0,10*ROW('Water Data'!F115))="","",OFFSET('Water Data'!$F$27,0,10*ROW('Water Data'!F115)))</f>
        <v/>
      </c>
      <c r="BZ121" s="187" t="str">
        <f ca="1">+IF(OFFSET('Water Data'!$F$28,0,10*ROW('Water Data'!F115))="","",OFFSET('Water Data'!$F$28,0,10*ROW('Water Data'!F115)))</f>
        <v/>
      </c>
      <c r="CA121" s="187" t="str">
        <f ca="1">+IF(OFFSET('Water Data'!$F$29,0,10*ROW('Water Data'!F115))="","",OFFSET('Water Data'!$F$29,0,10*ROW('Water Data'!F115)))</f>
        <v/>
      </c>
      <c r="CB121" s="187" t="str">
        <f ca="1">+IF(OFFSET('Water Data'!$G$27,0,10*ROW('Water Data'!G115))="","",OFFSET('Water Data'!$G$27,0,10*ROW('Water Data'!G115)))</f>
        <v/>
      </c>
      <c r="CC121" s="187" t="str">
        <f ca="1">+IF(OFFSET('Water Data'!$G$28,0,10*ROW('Water Data'!G115))="","",OFFSET('Water Data'!$G$28,0,10*ROW('Water Data'!G115)))</f>
        <v/>
      </c>
      <c r="CD121" s="187" t="str">
        <f ca="1">+IF(OFFSET('Water Data'!$G$29,0,10*ROW('Water Data'!G115))="","",OFFSET('Water Data'!$G$29,0,10*ROW('Water Data'!G115)))</f>
        <v/>
      </c>
      <c r="CE121" s="187" t="str">
        <f ca="1">+IF(OFFSET('Water Data'!$H$27,0,10*ROW('Water Data'!H115))="","",OFFSET('Water Data'!$H$27,0,10*ROW('Water Data'!H115)))</f>
        <v/>
      </c>
      <c r="CF121" s="187" t="str">
        <f ca="1">+IF(OFFSET('Water Data'!$H$28,0,10*ROW('Water Data'!H115))="","",OFFSET('Water Data'!$H$28,0,10*ROW('Water Data'!H115)))</f>
        <v/>
      </c>
      <c r="CG121" s="187" t="str">
        <f ca="1">+IF(OFFSET('Water Data'!$H$29,0,10*ROW('Water Data'!H115))="","",OFFSET('Water Data'!$H$29,0,10*ROW('Water Data'!H115)))</f>
        <v/>
      </c>
      <c r="CH121" s="187" t="str">
        <f ca="1">+IF(OFFSET('Water Data'!$I$27,0,10*ROW('Water Data'!I115))="","",OFFSET('Water Data'!$I$27,0,10*ROW('Water Data'!I115)))</f>
        <v/>
      </c>
      <c r="CI121" s="187" t="str">
        <f ca="1">+IF(OFFSET('Water Data'!$I$28,0,10*ROW('Water Data'!I115))="","",OFFSET('Water Data'!$I$28,0,10*ROW('Water Data'!I115)))</f>
        <v/>
      </c>
      <c r="CJ121" s="187" t="str">
        <f ca="1">+IF(OFFSET('Water Data'!$I$29,0,10*ROW('Water Data'!I115))="","",OFFSET('Water Data'!$I$29,0,10*ROW('Water Data'!I115)))</f>
        <v/>
      </c>
      <c r="CK121" s="187" t="str">
        <f ca="1">+IF(OFFSET('Sanitation Data'!$D$28,0,10*ROW('Sanitation Data'!D115))="","",OFFSET('Sanitation Data'!$D$28,0,10*ROW('Sanitation Data'!D115)))</f>
        <v/>
      </c>
      <c r="CL121" s="187" t="str">
        <f ca="1">+IF(OFFSET('Sanitation Data'!$D$29,0,10*ROW('Sanitation Data'!D115))="","",OFFSET('Sanitation Data'!$D$29,0,10*ROW('Sanitation Data'!D115)))</f>
        <v/>
      </c>
      <c r="CM121" s="187" t="str">
        <f ca="1">+IF(OFFSET('Sanitation Data'!$D$30,0,10*ROW('Sanitation Data'!D115))="","",OFFSET('Sanitation Data'!$D$30,0,10*ROW('Sanitation Data'!D115)))</f>
        <v/>
      </c>
      <c r="CN121" s="187" t="str">
        <f ca="1">+IF(OFFSET('Sanitation Data'!$D$31,0,10*ROW('Sanitation Data'!D115))="","",OFFSET('Sanitation Data'!$D$31,0,10*ROW('Sanitation Data'!D115)))</f>
        <v/>
      </c>
      <c r="CO121" s="187" t="str">
        <f ca="1">+IF(OFFSET('Sanitation Data'!$D$32,0,10*ROW('Sanitation Data'!D115))="","",OFFSET('Sanitation Data'!$D$32,0,10*ROW('Sanitation Data'!D115)))</f>
        <v/>
      </c>
      <c r="CP121" s="187" t="str">
        <f ca="1">+IF(OFFSET('Sanitation Data'!$E$28,0,10*ROW('Sanitation Data'!E115))="","",OFFSET('Sanitation Data'!$E$28,0,10*ROW('Sanitation Data'!E115)))</f>
        <v/>
      </c>
      <c r="CQ121" s="187" t="str">
        <f ca="1">+IF(OFFSET('Sanitation Data'!$E$29,0,10*ROW('Sanitation Data'!E115))="","",OFFSET('Sanitation Data'!$E$29,0,10*ROW('Sanitation Data'!E115)))</f>
        <v/>
      </c>
      <c r="CR121" s="187" t="str">
        <f ca="1">+IF(OFFSET('Sanitation Data'!$E$30,0,10*ROW('Sanitation Data'!E115))="","",OFFSET('Sanitation Data'!$E$30,0,10*ROW('Sanitation Data'!E115)))</f>
        <v/>
      </c>
      <c r="CS121" s="187" t="str">
        <f ca="1">+IF(OFFSET('Sanitation Data'!$E$31,0,10*ROW('Sanitation Data'!E115))="","",OFFSET('Sanitation Data'!$E$31,0,10*ROW('Sanitation Data'!E115)))</f>
        <v/>
      </c>
      <c r="CT121" s="187" t="str">
        <f ca="1">+IF(OFFSET('Sanitation Data'!$E$32,0,10*ROW('Sanitation Data'!E115))="","",OFFSET('Sanitation Data'!$E$32,0,10*ROW('Sanitation Data'!E115)))</f>
        <v/>
      </c>
      <c r="CU121" s="187" t="str">
        <f ca="1">+IF(OFFSET('Sanitation Data'!$F$28,0,10*ROW('Sanitation Data'!F115))="","",OFFSET('Sanitation Data'!$F$28,0,10*ROW('Sanitation Data'!F115)))</f>
        <v/>
      </c>
      <c r="CV121" s="187" t="str">
        <f ca="1">+IF(OFFSET('Sanitation Data'!$F$29,0,10*ROW('Sanitation Data'!F115))="","",OFFSET('Sanitation Data'!$F$29,0,10*ROW('Sanitation Data'!F115)))</f>
        <v/>
      </c>
      <c r="CW121" s="187" t="str">
        <f ca="1">+IF(OFFSET('Sanitation Data'!$F$30,0,10*ROW('Sanitation Data'!F115))="","",OFFSET('Sanitation Data'!$F$30,0,10*ROW('Sanitation Data'!F115)))</f>
        <v/>
      </c>
      <c r="CX121" s="187" t="str">
        <f ca="1">+IF(OFFSET('Sanitation Data'!$F$31,0,10*ROW('Sanitation Data'!F115))="","",OFFSET('Sanitation Data'!$F$31,0,10*ROW('Sanitation Data'!F115)))</f>
        <v/>
      </c>
      <c r="CY121" s="187" t="str">
        <f ca="1">+IF(OFFSET('Sanitation Data'!$F$32,0,10*ROW('Sanitation Data'!F115))="","",OFFSET('Sanitation Data'!$F$32,0,10*ROW('Sanitation Data'!F115)))</f>
        <v/>
      </c>
      <c r="CZ121" s="187" t="str">
        <f ca="1">+IF(OFFSET('Sanitation Data'!$G$28,0,10*ROW('Sanitation Data'!G115))="","",OFFSET('Sanitation Data'!$G$28,0,10*ROW('Sanitation Data'!G115)))</f>
        <v/>
      </c>
      <c r="DA121" s="187" t="str">
        <f ca="1">+IF(OFFSET('Sanitation Data'!$G$29,0,10*ROW('Sanitation Data'!G115))="","",OFFSET('Sanitation Data'!$G$29,0,10*ROW('Sanitation Data'!G115)))</f>
        <v/>
      </c>
      <c r="DB121" s="187" t="str">
        <f ca="1">+IF(OFFSET('Sanitation Data'!$G$30,0,10*ROW('Sanitation Data'!G115))="","",OFFSET('Sanitation Data'!$G$30,0,10*ROW('Sanitation Data'!G115)))</f>
        <v/>
      </c>
      <c r="DC121" s="187" t="str">
        <f ca="1">+IF(OFFSET('Sanitation Data'!$G$31,0,10*ROW('Sanitation Data'!G115))="","",OFFSET('Sanitation Data'!$G$31,0,10*ROW('Sanitation Data'!G115)))</f>
        <v/>
      </c>
      <c r="DD121" s="187" t="str">
        <f ca="1">+IF(OFFSET('Sanitation Data'!$G$32,0,10*ROW('Sanitation Data'!G115))="","",OFFSET('Sanitation Data'!$G$32,0,10*ROW('Sanitation Data'!G115)))</f>
        <v/>
      </c>
      <c r="DE121" s="187" t="str">
        <f ca="1">+IF(OFFSET('Sanitation Data'!$H$28,0,10*ROW('Sanitation Data'!H115))="","",OFFSET('Sanitation Data'!$H$28,0,10*ROW('Sanitation Data'!H115)))</f>
        <v/>
      </c>
      <c r="DF121" s="187" t="str">
        <f ca="1">+IF(OFFSET('Sanitation Data'!$H$29,0,10*ROW('Sanitation Data'!H115))="","",OFFSET('Sanitation Data'!$H$29,0,10*ROW('Sanitation Data'!H115)))</f>
        <v/>
      </c>
      <c r="DG121" s="187" t="str">
        <f ca="1">+IF(OFFSET('Sanitation Data'!$H$30,0,10*ROW('Sanitation Data'!H115))="","",OFFSET('Sanitation Data'!$H$30,0,10*ROW('Sanitation Data'!H115)))</f>
        <v/>
      </c>
      <c r="DH121" s="187" t="str">
        <f ca="1">+IF(OFFSET('Sanitation Data'!$H$31,0,10*ROW('Sanitation Data'!H115))="","",OFFSET('Sanitation Data'!$H$31,0,10*ROW('Sanitation Data'!H115)))</f>
        <v/>
      </c>
      <c r="DI121" s="187" t="str">
        <f ca="1">+IF(OFFSET('Sanitation Data'!$H$32,0,10*ROW('Sanitation Data'!H115))="","",OFFSET('Sanitation Data'!$H$32,0,10*ROW('Sanitation Data'!H115)))</f>
        <v/>
      </c>
      <c r="DJ121" s="187" t="str">
        <f ca="1">+IF(OFFSET('Sanitation Data'!$I$28,0,10*ROW('Sanitation Data'!I115))="","",OFFSET('Sanitation Data'!$I$28,0,10*ROW('Sanitation Data'!I115)))</f>
        <v/>
      </c>
      <c r="DK121" s="187" t="str">
        <f ca="1">+IF(OFFSET('Sanitation Data'!$I$29,0,10*ROW('Sanitation Data'!I115))="","",OFFSET('Sanitation Data'!$I$29,0,10*ROW('Sanitation Data'!I115)))</f>
        <v/>
      </c>
      <c r="DL121" s="187" t="str">
        <f ca="1">+IF(OFFSET('Sanitation Data'!$I$30,0,10*ROW('Sanitation Data'!I115))="","",OFFSET('Sanitation Data'!$I$30,0,10*ROW('Sanitation Data'!I115)))</f>
        <v/>
      </c>
      <c r="DM121" s="187" t="str">
        <f ca="1">+IF(OFFSET('Sanitation Data'!$I$31,0,10*ROW('Sanitation Data'!I115))="","",OFFSET('Sanitation Data'!$I$31,0,10*ROW('Sanitation Data'!I115)))</f>
        <v/>
      </c>
      <c r="DN121" s="187" t="str">
        <f ca="1">+IF(OFFSET('Sanitation Data'!$I$32,0,10*ROW('Sanitation Data'!I115))="","",OFFSET('Sanitation Data'!$I$32,0,10*ROW('Sanitation Data'!I115)))</f>
        <v/>
      </c>
      <c r="DO121" s="187" t="str">
        <f ca="1">+IF(OFFSET('Hygiene Data'!$D$11,0,10*ROW('Hygiene Data'!D115))="","",OFFSET('Hygiene Data'!$D$11,0,10*ROW('Hygiene Data'!D115)))</f>
        <v/>
      </c>
      <c r="DP121" s="187" t="str">
        <f ca="1">+IF(OFFSET('Hygiene Data'!$D$12,0,10*ROW('Hygiene Data'!D115))="","",OFFSET('Hygiene Data'!$D$12,0,10*ROW('Hygiene Data'!D115)))</f>
        <v/>
      </c>
      <c r="DQ121" s="187" t="str">
        <f ca="1">+IF(OFFSET('Hygiene Data'!$D$13,0,10*ROW('Hygiene Data'!D115))="","",OFFSET('Hygiene Data'!$D$13,0,10*ROW('Hygiene Data'!D115)))</f>
        <v/>
      </c>
      <c r="DR121" s="187" t="str">
        <f ca="1">+IF(OFFSET('Hygiene Data'!$E$11,0,10*ROW('Hygiene Data'!E115))="","",OFFSET('Hygiene Data'!$E$11,0,10*ROW('Hygiene Data'!E115)))</f>
        <v/>
      </c>
      <c r="DS121" s="187" t="str">
        <f ca="1">+IF(OFFSET('Hygiene Data'!$E$12,0,10*ROW('Hygiene Data'!E115))="","",OFFSET('Hygiene Data'!$E$12,0,10*ROW('Hygiene Data'!E115)))</f>
        <v/>
      </c>
      <c r="DT121" s="187" t="str">
        <f ca="1">+IF(OFFSET('Hygiene Data'!$E$13,0,10*ROW('Hygiene Data'!E115))="","",OFFSET('Hygiene Data'!$E$13,0,10*ROW('Hygiene Data'!E115)))</f>
        <v/>
      </c>
      <c r="DU121" s="187" t="str">
        <f ca="1">+IF(OFFSET('Hygiene Data'!$F$11,0,10*ROW('Hygiene Data'!F115))="","",OFFSET('Hygiene Data'!$F$11,0,10*ROW('Hygiene Data'!F115)))</f>
        <v/>
      </c>
      <c r="DV121" s="187" t="str">
        <f ca="1">+IF(OFFSET('Hygiene Data'!$F$12,0,10*ROW('Hygiene Data'!F115))="","",OFFSET('Hygiene Data'!$F$12,0,10*ROW('Hygiene Data'!F115)))</f>
        <v/>
      </c>
      <c r="DW121" s="187" t="str">
        <f ca="1">+IF(OFFSET('Hygiene Data'!$F$13,0,10*ROW('Hygiene Data'!F115))="","",OFFSET('Hygiene Data'!$F$13,0,10*ROW('Hygiene Data'!F115)))</f>
        <v/>
      </c>
      <c r="DX121" s="187" t="str">
        <f ca="1">+IF(OFFSET('Hygiene Data'!$G$11,0,10*ROW('Hygiene Data'!G115))="","",OFFSET('Hygiene Data'!$G$11,0,10*ROW('Hygiene Data'!G115)))</f>
        <v/>
      </c>
      <c r="DY121" s="187" t="str">
        <f ca="1">+IF(OFFSET('Hygiene Data'!$G$12,0,10*ROW('Hygiene Data'!G115))="","",OFFSET('Hygiene Data'!$G$12,0,10*ROW('Hygiene Data'!G115)))</f>
        <v/>
      </c>
      <c r="DZ121" s="187" t="str">
        <f ca="1">+IF(OFFSET('Hygiene Data'!$G$13,0,10*ROW('Hygiene Data'!G115))="","",OFFSET('Hygiene Data'!$G$13,0,10*ROW('Hygiene Data'!G115)))</f>
        <v/>
      </c>
      <c r="EA121" s="187" t="str">
        <f ca="1">+IF(OFFSET('Hygiene Data'!$H$11,0,10*ROW('Hygiene Data'!H115))="","",OFFSET('Hygiene Data'!$H$11,0,10*ROW('Hygiene Data'!H115)))</f>
        <v/>
      </c>
      <c r="EB121" s="187" t="str">
        <f ca="1">+IF(OFFSET('Hygiene Data'!$H$12,0,10*ROW('Hygiene Data'!H115))="","",OFFSET('Hygiene Data'!$H$12,0,10*ROW('Hygiene Data'!H115)))</f>
        <v/>
      </c>
      <c r="EC121" s="187" t="str">
        <f ca="1">+IF(OFFSET('Hygiene Data'!$H$13,0,10*ROW('Hygiene Data'!H115))="","",OFFSET('Hygiene Data'!$H$13,0,10*ROW('Hygiene Data'!H115)))</f>
        <v/>
      </c>
      <c r="ED121" s="187" t="str">
        <f ca="1">+IF(OFFSET('Hygiene Data'!$I$11,0,10*ROW('Hygiene Data'!I115))="","",OFFSET('Hygiene Data'!$I$11,0,10*ROW('Hygiene Data'!I115)))</f>
        <v/>
      </c>
      <c r="EE121" s="187" t="str">
        <f ca="1">+IF(OFFSET('Hygiene Data'!$I$12,0,10*ROW('Hygiene Data'!I115))="","",OFFSET('Hygiene Data'!$I$12,0,10*ROW('Hygiene Data'!I115)))</f>
        <v/>
      </c>
      <c r="EF121" s="187" t="str">
        <f ca="1">+IF(OFFSET('Hygiene Data'!$I$13,0,10*ROW('Hygiene Data'!I115))="","",OFFSET('Hygiene Data'!$I$13,0,10*ROW('Hygiene Data'!I115)))</f>
        <v/>
      </c>
    </row>
    <row r="122" spans="1:136" x14ac:dyDescent="0.2">
      <c r="A122" s="270" t="str">
        <f ca="1">+IF(OFFSET('Water Data'!$B$2,0,10*ROW('Water Data'!E116))="","",OFFSET('Water Data'!$B$2,0,10*ROW('Water Data'!E116)))</f>
        <v/>
      </c>
      <c r="B122" s="270" t="str">
        <f ca="1">IF(OFFSET('Water Data'!$C$2,0,10*ROW('Water Data'!F116))="","",IF(OFFSET('Water Data'!$C$2,0,10*ROW('Water Data'!F116))="Census",Key!$I$111,IF(OFFSET('Water Data'!$C$2,0,10*ROW('Water Data'!F116))="Survey with microdata",Key!$I$113,IF(OFFSET('Water Data'!$C$2,0,10*ROW('Water Data'!F116))="Survey",Key!$I$110,IF(OFFSET('Water Data'!$C$2,0,10*ROW('Water Data'!F116))="Admin",Key!$I$114,IF(OFFSET('Water Data'!$C$2,0,10*ROW('Water Data'!F116))="Other",Key!$I$112,IF(OFFSET('Water Data'!$C$2,0,10*ROW('Water Data'!F116))="EMIS",Key!$I$109)))))))</f>
        <v/>
      </c>
      <c r="C122" s="297" t="str">
        <f t="shared" ca="1" si="1"/>
        <v/>
      </c>
      <c r="D122" s="298" t="e">
        <f ca="1">+IF(AND(ISTEXT(OFFSET('Water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298" t="e">
        <f ca="1">+IF(AND(ISTEXT(OFFSET('Water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298" t="e">
        <f ca="1">+IF(AND(ISTEXT(OFFSET('Water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298" t="e">
        <f ca="1">+IF(AND(ISTEXT(OFFSET('Water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298" t="e">
        <f ca="1">+IF(AND(ISTEXT(OFFSET('Water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298" t="e">
        <f ca="1">+IF(AND(ISTEXT(OFFSET('Water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298" t="e">
        <f ca="1">+IF(AND(ISTEXT(OFFSET('Water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298" t="e">
        <f ca="1">+IF(AND(ISTEXT(OFFSET('Water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298" t="e">
        <f ca="1">+IF(AND(ISTEXT(OFFSET('Water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298" t="e">
        <f ca="1">+IF(AND(ISTEXT(OFFSET('Water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298" t="e">
        <f ca="1">+IF(AND(ISTEXT(OFFSET('Water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298" t="e">
        <f ca="1">+IF(AND(ISTEXT(OFFSET('Water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298" t="e">
        <f ca="1">+IF(AND(ISTEXT(OFFSET('Water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298" t="e">
        <f ca="1">+IF(AND(ISTEXT(OFFSET('Water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298" t="e">
        <f ca="1">+IF(AND(ISTEXT(OFFSET('Water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298" t="e">
        <f ca="1">+IF(AND(ISTEXT(OFFSET('Water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298" t="e">
        <f ca="1">+IF(AND(ISTEXT(OFFSET('Water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298" t="e">
        <f ca="1">+IF(AND(ISTEXT(OFFSET('Water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299" t="e">
        <f ca="1">+IF(AND(ISTEXT(OFFSET('Sanitation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299" t="e">
        <f ca="1">+IF(AND(ISTEXT(OFFSET('Sanitation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299" t="e">
        <f ca="1">+IF(AND(ISTEXT(OFFSET('Sanitation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299" t="e">
        <f ca="1">+IF(AND(ISTEXT(OFFSET('Sanitation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299" t="e">
        <f ca="1">+IF(AND(ISTEXT(OFFSET('Sanitation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299" t="e">
        <f ca="1">+IF(AND(ISTEXT(OFFSET('Sanitation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299" t="e">
        <f ca="1">+IF(AND(ISTEXT(OFFSET('Sanitation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299" t="e">
        <f ca="1">+IF(AND(ISTEXT(OFFSET('Sanitation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299" t="e">
        <f ca="1">+IF(AND(ISTEXT(OFFSET('Sanitation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299" t="e">
        <f ca="1">+IF(AND(ISTEXT(OFFSET('Sanitation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299" t="e">
        <f ca="1">+IF(AND(ISTEXT(OFFSET('Sanitation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299" t="e">
        <f ca="1">+IF(AND(ISTEXT(OFFSET('Sanitation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299" t="e">
        <f ca="1">+IF(AND(ISTEXT(OFFSET('Sanitation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299" t="e">
        <f ca="1">+IF(AND(ISTEXT(OFFSET('Sanitation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299" t="e">
        <f ca="1">+IF(AND(ISTEXT(OFFSET('Sanitation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299" t="e">
        <f ca="1">+IF(AND(ISTEXT(OFFSET('Sanitation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299" t="e">
        <f ca="1">+IF(AND(ISTEXT(OFFSET('Sanitation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299" t="e">
        <f ca="1">+IF(AND(ISTEXT(OFFSET('Sanitation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299" t="e">
        <f ca="1">+IF(AND(ISTEXT(OFFSET('Sanitation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299" t="e">
        <f ca="1">+IF(AND(ISTEXT(OFFSET('Sanitation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299" t="e">
        <f ca="1">+IF(AND(ISTEXT(OFFSET('Sanitation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299" t="e">
        <f ca="1">+IF(AND(ISTEXT(OFFSET('Sanitation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299" t="e">
        <f ca="1">+IF(AND(ISTEXT(OFFSET('Sanitation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299" t="e">
        <f ca="1">+IF(AND(ISTEXT(OFFSET('Sanitation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299" t="e">
        <f ca="1">+IF(AND(ISTEXT(OFFSET('Sanitation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299" t="e">
        <f ca="1">+IF(AND(ISTEXT(OFFSET('Sanitation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299" t="e">
        <f ca="1">+IF(AND(ISTEXT(OFFSET('Sanitation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299" t="e">
        <f ca="1">+IF(AND(ISTEXT(OFFSET('Sanitation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299" t="e">
        <f ca="1">+IF(AND(ISTEXT(OFFSET('Sanitation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299" t="e">
        <f ca="1">+IF(AND(ISTEXT(OFFSET('Sanitation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300" t="e">
        <f ca="1">+IF(AND(ISTEXT(OFFSET('Hygiene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368" t="e">
        <f ca="1">+IF(AND(ISTEXT(OFFSET('Hygiene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300" t="e">
        <f ca="1">+IF(AND(ISTEXT(OFFSET('Hygiene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300" t="e">
        <f ca="1">+IF(AND(ISTEXT(OFFSET('Hygiene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300" t="e">
        <f ca="1">+IF(AND(ISTEXT(OFFSET('Hygiene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300" t="e">
        <f ca="1">+IF(AND(ISTEXT(OFFSET('Hygiene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300" t="e">
        <f ca="1">+IF(AND(ISTEXT(OFFSET('Hygiene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300" t="e">
        <f ca="1">+IF(AND(ISTEXT(OFFSET('Hygiene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300" t="e">
        <f ca="1">+IF(AND(ISTEXT(OFFSET('Hygiene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300" t="e">
        <f ca="1">+IF(AND(ISTEXT(OFFSET('Hygiene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300" t="e">
        <f ca="1">+IF(AND(ISTEXT(OFFSET('Hygiene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300" t="e">
        <f ca="1">+IF(AND(ISTEXT(OFFSET('Hygiene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300" t="e">
        <f ca="1">+IF(AND(ISTEXT(OFFSET('Hygiene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300" t="e">
        <f ca="1">+IF(AND(ISTEXT(OFFSET('Hygiene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300" t="e">
        <f ca="1">+IF(AND(ISTEXT(OFFSET('Hygiene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300" t="e">
        <f ca="1">+IF(AND(ISTEXT(OFFSET('Hygiene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300" t="e">
        <f ca="1">+IF(AND(ISTEXT(OFFSET('Hygiene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300" t="e">
        <f ca="1">+IF(AND(ISTEXT(OFFSET('Hygiene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S122" s="187" t="str">
        <f ca="1">+IF(OFFSET('Water Data'!$D$27,0,10*ROW('Water Data'!D116))="","",OFFSET('Water Data'!$D$27,0,10*ROW('Water Data'!D116)))</f>
        <v/>
      </c>
      <c r="BT122" s="187" t="str">
        <f ca="1">+IF(OFFSET('Water Data'!$D$28,0,10*ROW('Water Data'!D116))="","",OFFSET('Water Data'!$D$28,0,10*ROW('Water Data'!D116)))</f>
        <v/>
      </c>
      <c r="BU122" s="187" t="str">
        <f ca="1">+IF(OFFSET('Water Data'!$D$29,0,10*ROW('Water Data'!D116))="","",OFFSET('Water Data'!$D$29,0,10*ROW('Water Data'!D116)))</f>
        <v/>
      </c>
      <c r="BV122" s="187" t="str">
        <f ca="1">+IF(OFFSET('Water Data'!$E$27,0,10*ROW('Water Data'!E116))="","",OFFSET('Water Data'!$E$27,0,10*ROW('Water Data'!E116)))</f>
        <v/>
      </c>
      <c r="BW122" s="187" t="str">
        <f ca="1">+IF(OFFSET('Water Data'!$E$28,0,10*ROW('Water Data'!E116))="","",OFFSET('Water Data'!$E$28,0,10*ROW('Water Data'!E116)))</f>
        <v/>
      </c>
      <c r="BX122" s="187" t="str">
        <f ca="1">+IF(OFFSET('Water Data'!$E$29,0,10*ROW('Water Data'!E116))="","",OFFSET('Water Data'!$E$29,0,10*ROW('Water Data'!E116)))</f>
        <v/>
      </c>
      <c r="BY122" s="187" t="str">
        <f ca="1">+IF(OFFSET('Water Data'!$F$27,0,10*ROW('Water Data'!F116))="","",OFFSET('Water Data'!$F$27,0,10*ROW('Water Data'!F116)))</f>
        <v/>
      </c>
      <c r="BZ122" s="187" t="str">
        <f ca="1">+IF(OFFSET('Water Data'!$F$28,0,10*ROW('Water Data'!F116))="","",OFFSET('Water Data'!$F$28,0,10*ROW('Water Data'!F116)))</f>
        <v/>
      </c>
      <c r="CA122" s="187" t="str">
        <f ca="1">+IF(OFFSET('Water Data'!$F$29,0,10*ROW('Water Data'!F116))="","",OFFSET('Water Data'!$F$29,0,10*ROW('Water Data'!F116)))</f>
        <v/>
      </c>
      <c r="CB122" s="187" t="str">
        <f ca="1">+IF(OFFSET('Water Data'!$G$27,0,10*ROW('Water Data'!G116))="","",OFFSET('Water Data'!$G$27,0,10*ROW('Water Data'!G116)))</f>
        <v/>
      </c>
      <c r="CC122" s="187" t="str">
        <f ca="1">+IF(OFFSET('Water Data'!$G$28,0,10*ROW('Water Data'!G116))="","",OFFSET('Water Data'!$G$28,0,10*ROW('Water Data'!G116)))</f>
        <v/>
      </c>
      <c r="CD122" s="187" t="str">
        <f ca="1">+IF(OFFSET('Water Data'!$G$29,0,10*ROW('Water Data'!G116))="","",OFFSET('Water Data'!$G$29,0,10*ROW('Water Data'!G116)))</f>
        <v/>
      </c>
      <c r="CE122" s="187" t="str">
        <f ca="1">+IF(OFFSET('Water Data'!$H$27,0,10*ROW('Water Data'!H116))="","",OFFSET('Water Data'!$H$27,0,10*ROW('Water Data'!H116)))</f>
        <v/>
      </c>
      <c r="CF122" s="187" t="str">
        <f ca="1">+IF(OFFSET('Water Data'!$H$28,0,10*ROW('Water Data'!H116))="","",OFFSET('Water Data'!$H$28,0,10*ROW('Water Data'!H116)))</f>
        <v/>
      </c>
      <c r="CG122" s="187" t="str">
        <f ca="1">+IF(OFFSET('Water Data'!$H$29,0,10*ROW('Water Data'!H116))="","",OFFSET('Water Data'!$H$29,0,10*ROW('Water Data'!H116)))</f>
        <v/>
      </c>
      <c r="CH122" s="187" t="str">
        <f ca="1">+IF(OFFSET('Water Data'!$I$27,0,10*ROW('Water Data'!I116))="","",OFFSET('Water Data'!$I$27,0,10*ROW('Water Data'!I116)))</f>
        <v/>
      </c>
      <c r="CI122" s="187" t="str">
        <f ca="1">+IF(OFFSET('Water Data'!$I$28,0,10*ROW('Water Data'!I116))="","",OFFSET('Water Data'!$I$28,0,10*ROW('Water Data'!I116)))</f>
        <v/>
      </c>
      <c r="CJ122" s="187" t="str">
        <f ca="1">+IF(OFFSET('Water Data'!$I$29,0,10*ROW('Water Data'!I116))="","",OFFSET('Water Data'!$I$29,0,10*ROW('Water Data'!I116)))</f>
        <v/>
      </c>
      <c r="CK122" s="187" t="str">
        <f ca="1">+IF(OFFSET('Sanitation Data'!$D$28,0,10*ROW('Sanitation Data'!D116))="","",OFFSET('Sanitation Data'!$D$28,0,10*ROW('Sanitation Data'!D116)))</f>
        <v/>
      </c>
      <c r="CL122" s="187" t="str">
        <f ca="1">+IF(OFFSET('Sanitation Data'!$D$29,0,10*ROW('Sanitation Data'!D116))="","",OFFSET('Sanitation Data'!$D$29,0,10*ROW('Sanitation Data'!D116)))</f>
        <v/>
      </c>
      <c r="CM122" s="187" t="str">
        <f ca="1">+IF(OFFSET('Sanitation Data'!$D$30,0,10*ROW('Sanitation Data'!D116))="","",OFFSET('Sanitation Data'!$D$30,0,10*ROW('Sanitation Data'!D116)))</f>
        <v/>
      </c>
      <c r="CN122" s="187" t="str">
        <f ca="1">+IF(OFFSET('Sanitation Data'!$D$31,0,10*ROW('Sanitation Data'!D116))="","",OFFSET('Sanitation Data'!$D$31,0,10*ROW('Sanitation Data'!D116)))</f>
        <v/>
      </c>
      <c r="CO122" s="187" t="str">
        <f ca="1">+IF(OFFSET('Sanitation Data'!$D$32,0,10*ROW('Sanitation Data'!D116))="","",OFFSET('Sanitation Data'!$D$32,0,10*ROW('Sanitation Data'!D116)))</f>
        <v/>
      </c>
      <c r="CP122" s="187" t="str">
        <f ca="1">+IF(OFFSET('Sanitation Data'!$E$28,0,10*ROW('Sanitation Data'!E116))="","",OFFSET('Sanitation Data'!$E$28,0,10*ROW('Sanitation Data'!E116)))</f>
        <v/>
      </c>
      <c r="CQ122" s="187" t="str">
        <f ca="1">+IF(OFFSET('Sanitation Data'!$E$29,0,10*ROW('Sanitation Data'!E116))="","",OFFSET('Sanitation Data'!$E$29,0,10*ROW('Sanitation Data'!E116)))</f>
        <v/>
      </c>
      <c r="CR122" s="187" t="str">
        <f ca="1">+IF(OFFSET('Sanitation Data'!$E$30,0,10*ROW('Sanitation Data'!E116))="","",OFFSET('Sanitation Data'!$E$30,0,10*ROW('Sanitation Data'!E116)))</f>
        <v/>
      </c>
      <c r="CS122" s="187" t="str">
        <f ca="1">+IF(OFFSET('Sanitation Data'!$E$31,0,10*ROW('Sanitation Data'!E116))="","",OFFSET('Sanitation Data'!$E$31,0,10*ROW('Sanitation Data'!E116)))</f>
        <v/>
      </c>
      <c r="CT122" s="187" t="str">
        <f ca="1">+IF(OFFSET('Sanitation Data'!$E$32,0,10*ROW('Sanitation Data'!E116))="","",OFFSET('Sanitation Data'!$E$32,0,10*ROW('Sanitation Data'!E116)))</f>
        <v/>
      </c>
      <c r="CU122" s="187" t="str">
        <f ca="1">+IF(OFFSET('Sanitation Data'!$F$28,0,10*ROW('Sanitation Data'!F116))="","",OFFSET('Sanitation Data'!$F$28,0,10*ROW('Sanitation Data'!F116)))</f>
        <v/>
      </c>
      <c r="CV122" s="187" t="str">
        <f ca="1">+IF(OFFSET('Sanitation Data'!$F$29,0,10*ROW('Sanitation Data'!F116))="","",OFFSET('Sanitation Data'!$F$29,0,10*ROW('Sanitation Data'!F116)))</f>
        <v/>
      </c>
      <c r="CW122" s="187" t="str">
        <f ca="1">+IF(OFFSET('Sanitation Data'!$F$30,0,10*ROW('Sanitation Data'!F116))="","",OFFSET('Sanitation Data'!$F$30,0,10*ROW('Sanitation Data'!F116)))</f>
        <v/>
      </c>
      <c r="CX122" s="187" t="str">
        <f ca="1">+IF(OFFSET('Sanitation Data'!$F$31,0,10*ROW('Sanitation Data'!F116))="","",OFFSET('Sanitation Data'!$F$31,0,10*ROW('Sanitation Data'!F116)))</f>
        <v/>
      </c>
      <c r="CY122" s="187" t="str">
        <f ca="1">+IF(OFFSET('Sanitation Data'!$F$32,0,10*ROW('Sanitation Data'!F116))="","",OFFSET('Sanitation Data'!$F$32,0,10*ROW('Sanitation Data'!F116)))</f>
        <v/>
      </c>
      <c r="CZ122" s="187" t="str">
        <f ca="1">+IF(OFFSET('Sanitation Data'!$G$28,0,10*ROW('Sanitation Data'!G116))="","",OFFSET('Sanitation Data'!$G$28,0,10*ROW('Sanitation Data'!G116)))</f>
        <v/>
      </c>
      <c r="DA122" s="187" t="str">
        <f ca="1">+IF(OFFSET('Sanitation Data'!$G$29,0,10*ROW('Sanitation Data'!G116))="","",OFFSET('Sanitation Data'!$G$29,0,10*ROW('Sanitation Data'!G116)))</f>
        <v/>
      </c>
      <c r="DB122" s="187" t="str">
        <f ca="1">+IF(OFFSET('Sanitation Data'!$G$30,0,10*ROW('Sanitation Data'!G116))="","",OFFSET('Sanitation Data'!$G$30,0,10*ROW('Sanitation Data'!G116)))</f>
        <v/>
      </c>
      <c r="DC122" s="187" t="str">
        <f ca="1">+IF(OFFSET('Sanitation Data'!$G$31,0,10*ROW('Sanitation Data'!G116))="","",OFFSET('Sanitation Data'!$G$31,0,10*ROW('Sanitation Data'!G116)))</f>
        <v/>
      </c>
      <c r="DD122" s="187" t="str">
        <f ca="1">+IF(OFFSET('Sanitation Data'!$G$32,0,10*ROW('Sanitation Data'!G116))="","",OFFSET('Sanitation Data'!$G$32,0,10*ROW('Sanitation Data'!G116)))</f>
        <v/>
      </c>
      <c r="DE122" s="187" t="str">
        <f ca="1">+IF(OFFSET('Sanitation Data'!$H$28,0,10*ROW('Sanitation Data'!H116))="","",OFFSET('Sanitation Data'!$H$28,0,10*ROW('Sanitation Data'!H116)))</f>
        <v/>
      </c>
      <c r="DF122" s="187" t="str">
        <f ca="1">+IF(OFFSET('Sanitation Data'!$H$29,0,10*ROW('Sanitation Data'!H116))="","",OFFSET('Sanitation Data'!$H$29,0,10*ROW('Sanitation Data'!H116)))</f>
        <v/>
      </c>
      <c r="DG122" s="187" t="str">
        <f ca="1">+IF(OFFSET('Sanitation Data'!$H$30,0,10*ROW('Sanitation Data'!H116))="","",OFFSET('Sanitation Data'!$H$30,0,10*ROW('Sanitation Data'!H116)))</f>
        <v/>
      </c>
      <c r="DH122" s="187" t="str">
        <f ca="1">+IF(OFFSET('Sanitation Data'!$H$31,0,10*ROW('Sanitation Data'!H116))="","",OFFSET('Sanitation Data'!$H$31,0,10*ROW('Sanitation Data'!H116)))</f>
        <v/>
      </c>
      <c r="DI122" s="187" t="str">
        <f ca="1">+IF(OFFSET('Sanitation Data'!$H$32,0,10*ROW('Sanitation Data'!H116))="","",OFFSET('Sanitation Data'!$H$32,0,10*ROW('Sanitation Data'!H116)))</f>
        <v/>
      </c>
      <c r="DJ122" s="187" t="str">
        <f ca="1">+IF(OFFSET('Sanitation Data'!$I$28,0,10*ROW('Sanitation Data'!I116))="","",OFFSET('Sanitation Data'!$I$28,0,10*ROW('Sanitation Data'!I116)))</f>
        <v/>
      </c>
      <c r="DK122" s="187" t="str">
        <f ca="1">+IF(OFFSET('Sanitation Data'!$I$29,0,10*ROW('Sanitation Data'!I116))="","",OFFSET('Sanitation Data'!$I$29,0,10*ROW('Sanitation Data'!I116)))</f>
        <v/>
      </c>
      <c r="DL122" s="187" t="str">
        <f ca="1">+IF(OFFSET('Sanitation Data'!$I$30,0,10*ROW('Sanitation Data'!I116))="","",OFFSET('Sanitation Data'!$I$30,0,10*ROW('Sanitation Data'!I116)))</f>
        <v/>
      </c>
      <c r="DM122" s="187" t="str">
        <f ca="1">+IF(OFFSET('Sanitation Data'!$I$31,0,10*ROW('Sanitation Data'!I116))="","",OFFSET('Sanitation Data'!$I$31,0,10*ROW('Sanitation Data'!I116)))</f>
        <v/>
      </c>
      <c r="DN122" s="187" t="str">
        <f ca="1">+IF(OFFSET('Sanitation Data'!$I$32,0,10*ROW('Sanitation Data'!I116))="","",OFFSET('Sanitation Data'!$I$32,0,10*ROW('Sanitation Data'!I116)))</f>
        <v/>
      </c>
      <c r="DO122" s="187" t="str">
        <f ca="1">+IF(OFFSET('Hygiene Data'!$D$11,0,10*ROW('Hygiene Data'!D116))="","",OFFSET('Hygiene Data'!$D$11,0,10*ROW('Hygiene Data'!D116)))</f>
        <v/>
      </c>
      <c r="DP122" s="187" t="str">
        <f ca="1">+IF(OFFSET('Hygiene Data'!$D$12,0,10*ROW('Hygiene Data'!D116))="","",OFFSET('Hygiene Data'!$D$12,0,10*ROW('Hygiene Data'!D116)))</f>
        <v/>
      </c>
      <c r="DQ122" s="187" t="str">
        <f ca="1">+IF(OFFSET('Hygiene Data'!$D$13,0,10*ROW('Hygiene Data'!D116))="","",OFFSET('Hygiene Data'!$D$13,0,10*ROW('Hygiene Data'!D116)))</f>
        <v/>
      </c>
      <c r="DR122" s="187" t="str">
        <f ca="1">+IF(OFFSET('Hygiene Data'!$E$11,0,10*ROW('Hygiene Data'!E116))="","",OFFSET('Hygiene Data'!$E$11,0,10*ROW('Hygiene Data'!E116)))</f>
        <v/>
      </c>
      <c r="DS122" s="187" t="str">
        <f ca="1">+IF(OFFSET('Hygiene Data'!$E$12,0,10*ROW('Hygiene Data'!E116))="","",OFFSET('Hygiene Data'!$E$12,0,10*ROW('Hygiene Data'!E116)))</f>
        <v/>
      </c>
      <c r="DT122" s="187" t="str">
        <f ca="1">+IF(OFFSET('Hygiene Data'!$E$13,0,10*ROW('Hygiene Data'!E116))="","",OFFSET('Hygiene Data'!$E$13,0,10*ROW('Hygiene Data'!E116)))</f>
        <v/>
      </c>
      <c r="DU122" s="187" t="str">
        <f ca="1">+IF(OFFSET('Hygiene Data'!$F$11,0,10*ROW('Hygiene Data'!F116))="","",OFFSET('Hygiene Data'!$F$11,0,10*ROW('Hygiene Data'!F116)))</f>
        <v/>
      </c>
      <c r="DV122" s="187" t="str">
        <f ca="1">+IF(OFFSET('Hygiene Data'!$F$12,0,10*ROW('Hygiene Data'!F116))="","",OFFSET('Hygiene Data'!$F$12,0,10*ROW('Hygiene Data'!F116)))</f>
        <v/>
      </c>
      <c r="DW122" s="187" t="str">
        <f ca="1">+IF(OFFSET('Hygiene Data'!$F$13,0,10*ROW('Hygiene Data'!F116))="","",OFFSET('Hygiene Data'!$F$13,0,10*ROW('Hygiene Data'!F116)))</f>
        <v/>
      </c>
      <c r="DX122" s="187" t="str">
        <f ca="1">+IF(OFFSET('Hygiene Data'!$G$11,0,10*ROW('Hygiene Data'!G116))="","",OFFSET('Hygiene Data'!$G$11,0,10*ROW('Hygiene Data'!G116)))</f>
        <v/>
      </c>
      <c r="DY122" s="187" t="str">
        <f ca="1">+IF(OFFSET('Hygiene Data'!$G$12,0,10*ROW('Hygiene Data'!G116))="","",OFFSET('Hygiene Data'!$G$12,0,10*ROW('Hygiene Data'!G116)))</f>
        <v/>
      </c>
      <c r="DZ122" s="187" t="str">
        <f ca="1">+IF(OFFSET('Hygiene Data'!$G$13,0,10*ROW('Hygiene Data'!G116))="","",OFFSET('Hygiene Data'!$G$13,0,10*ROW('Hygiene Data'!G116)))</f>
        <v/>
      </c>
      <c r="EA122" s="187" t="str">
        <f ca="1">+IF(OFFSET('Hygiene Data'!$H$11,0,10*ROW('Hygiene Data'!H116))="","",OFFSET('Hygiene Data'!$H$11,0,10*ROW('Hygiene Data'!H116)))</f>
        <v/>
      </c>
      <c r="EB122" s="187" t="str">
        <f ca="1">+IF(OFFSET('Hygiene Data'!$H$12,0,10*ROW('Hygiene Data'!H116))="","",OFFSET('Hygiene Data'!$H$12,0,10*ROW('Hygiene Data'!H116)))</f>
        <v/>
      </c>
      <c r="EC122" s="187" t="str">
        <f ca="1">+IF(OFFSET('Hygiene Data'!$H$13,0,10*ROW('Hygiene Data'!H116))="","",OFFSET('Hygiene Data'!$H$13,0,10*ROW('Hygiene Data'!H116)))</f>
        <v/>
      </c>
      <c r="ED122" s="187" t="str">
        <f ca="1">+IF(OFFSET('Hygiene Data'!$I$11,0,10*ROW('Hygiene Data'!I116))="","",OFFSET('Hygiene Data'!$I$11,0,10*ROW('Hygiene Data'!I116)))</f>
        <v/>
      </c>
      <c r="EE122" s="187" t="str">
        <f ca="1">+IF(OFFSET('Hygiene Data'!$I$12,0,10*ROW('Hygiene Data'!I116))="","",OFFSET('Hygiene Data'!$I$12,0,10*ROW('Hygiene Data'!I116)))</f>
        <v/>
      </c>
      <c r="EF122" s="187" t="str">
        <f ca="1">+IF(OFFSET('Hygiene Data'!$I$13,0,10*ROW('Hygiene Data'!I116))="","",OFFSET('Hygiene Data'!$I$13,0,10*ROW('Hygiene Data'!I116)))</f>
        <v/>
      </c>
    </row>
    <row r="123" spans="1:136" x14ac:dyDescent="0.2">
      <c r="A123" s="270" t="str">
        <f ca="1">+IF(OFFSET('Water Data'!$B$2,0,10*ROW('Water Data'!E117))="","",OFFSET('Water Data'!$B$2,0,10*ROW('Water Data'!E117)))</f>
        <v/>
      </c>
      <c r="B123" s="270" t="str">
        <f ca="1">IF(OFFSET('Water Data'!$C$2,0,10*ROW('Water Data'!F117))="","",IF(OFFSET('Water Data'!$C$2,0,10*ROW('Water Data'!F117))="Census",Key!$I$111,IF(OFFSET('Water Data'!$C$2,0,10*ROW('Water Data'!F117))="Survey with microdata",Key!$I$113,IF(OFFSET('Water Data'!$C$2,0,10*ROW('Water Data'!F117))="Survey",Key!$I$110,IF(OFFSET('Water Data'!$C$2,0,10*ROW('Water Data'!F117))="Admin",Key!$I$114,IF(OFFSET('Water Data'!$C$2,0,10*ROW('Water Data'!F117))="Other",Key!$I$112,IF(OFFSET('Water Data'!$C$2,0,10*ROW('Water Data'!F117))="EMIS",Key!$I$109)))))))</f>
        <v/>
      </c>
      <c r="C123" s="297" t="str">
        <f t="shared" ca="1" si="1"/>
        <v/>
      </c>
      <c r="D123" s="298" t="e">
        <f ca="1">+IF(AND(ISTEXT(OFFSET('Water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298" t="e">
        <f ca="1">+IF(AND(ISTEXT(OFFSET('Water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298" t="e">
        <f ca="1">+IF(AND(ISTEXT(OFFSET('Water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298" t="e">
        <f ca="1">+IF(AND(ISTEXT(OFFSET('Water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298" t="e">
        <f ca="1">+IF(AND(ISTEXT(OFFSET('Water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298" t="e">
        <f ca="1">+IF(AND(ISTEXT(OFFSET('Water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298" t="e">
        <f ca="1">+IF(AND(ISTEXT(OFFSET('Water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298" t="e">
        <f ca="1">+IF(AND(ISTEXT(OFFSET('Water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298" t="e">
        <f ca="1">+IF(AND(ISTEXT(OFFSET('Water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298" t="e">
        <f ca="1">+IF(AND(ISTEXT(OFFSET('Water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298" t="e">
        <f ca="1">+IF(AND(ISTEXT(OFFSET('Water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298" t="e">
        <f ca="1">+IF(AND(ISTEXT(OFFSET('Water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298" t="e">
        <f ca="1">+IF(AND(ISTEXT(OFFSET('Water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298" t="e">
        <f ca="1">+IF(AND(ISTEXT(OFFSET('Water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298" t="e">
        <f ca="1">+IF(AND(ISTEXT(OFFSET('Water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298" t="e">
        <f ca="1">+IF(AND(ISTEXT(OFFSET('Water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298" t="e">
        <f ca="1">+IF(AND(ISTEXT(OFFSET('Water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298" t="e">
        <f ca="1">+IF(AND(ISTEXT(OFFSET('Water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299" t="e">
        <f ca="1">+IF(AND(ISTEXT(OFFSET('Sanitation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299" t="e">
        <f ca="1">+IF(AND(ISTEXT(OFFSET('Sanitation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299" t="e">
        <f ca="1">+IF(AND(ISTEXT(OFFSET('Sanitation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299" t="e">
        <f ca="1">+IF(AND(ISTEXT(OFFSET('Sanitation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299" t="e">
        <f ca="1">+IF(AND(ISTEXT(OFFSET('Sanitation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299" t="e">
        <f ca="1">+IF(AND(ISTEXT(OFFSET('Sanitation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299" t="e">
        <f ca="1">+IF(AND(ISTEXT(OFFSET('Sanitation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299" t="e">
        <f ca="1">+IF(AND(ISTEXT(OFFSET('Sanitation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299" t="e">
        <f ca="1">+IF(AND(ISTEXT(OFFSET('Sanitation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299" t="e">
        <f ca="1">+IF(AND(ISTEXT(OFFSET('Sanitation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299" t="e">
        <f ca="1">+IF(AND(ISTEXT(OFFSET('Sanitation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299" t="e">
        <f ca="1">+IF(AND(ISTEXT(OFFSET('Sanitation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299" t="e">
        <f ca="1">+IF(AND(ISTEXT(OFFSET('Sanitation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299" t="e">
        <f ca="1">+IF(AND(ISTEXT(OFFSET('Sanitation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299" t="e">
        <f ca="1">+IF(AND(ISTEXT(OFFSET('Sanitation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299" t="e">
        <f ca="1">+IF(AND(ISTEXT(OFFSET('Sanitation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299" t="e">
        <f ca="1">+IF(AND(ISTEXT(OFFSET('Sanitation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299" t="e">
        <f ca="1">+IF(AND(ISTEXT(OFFSET('Sanitation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299" t="e">
        <f ca="1">+IF(AND(ISTEXT(OFFSET('Sanitation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299" t="e">
        <f ca="1">+IF(AND(ISTEXT(OFFSET('Sanitation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299" t="e">
        <f ca="1">+IF(AND(ISTEXT(OFFSET('Sanitation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299" t="e">
        <f ca="1">+IF(AND(ISTEXT(OFFSET('Sanitation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299" t="e">
        <f ca="1">+IF(AND(ISTEXT(OFFSET('Sanitation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299" t="e">
        <f ca="1">+IF(AND(ISTEXT(OFFSET('Sanitation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299" t="e">
        <f ca="1">+IF(AND(ISTEXT(OFFSET('Sanitation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299" t="e">
        <f ca="1">+IF(AND(ISTEXT(OFFSET('Sanitation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299" t="e">
        <f ca="1">+IF(AND(ISTEXT(OFFSET('Sanitation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299" t="e">
        <f ca="1">+IF(AND(ISTEXT(OFFSET('Sanitation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299" t="e">
        <f ca="1">+IF(AND(ISTEXT(OFFSET('Sanitation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299" t="e">
        <f ca="1">+IF(AND(ISTEXT(OFFSET('Sanitation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300" t="e">
        <f ca="1">+IF(AND(ISTEXT(OFFSET('Hygiene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368" t="e">
        <f ca="1">+IF(AND(ISTEXT(OFFSET('Hygiene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300" t="e">
        <f ca="1">+IF(AND(ISTEXT(OFFSET('Hygiene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300" t="e">
        <f ca="1">+IF(AND(ISTEXT(OFFSET('Hygiene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300" t="e">
        <f ca="1">+IF(AND(ISTEXT(OFFSET('Hygiene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300" t="e">
        <f ca="1">+IF(AND(ISTEXT(OFFSET('Hygiene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300" t="e">
        <f ca="1">+IF(AND(ISTEXT(OFFSET('Hygiene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300" t="e">
        <f ca="1">+IF(AND(ISTEXT(OFFSET('Hygiene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300" t="e">
        <f ca="1">+IF(AND(ISTEXT(OFFSET('Hygiene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300" t="e">
        <f ca="1">+IF(AND(ISTEXT(OFFSET('Hygiene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300" t="e">
        <f ca="1">+IF(AND(ISTEXT(OFFSET('Hygiene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300" t="e">
        <f ca="1">+IF(AND(ISTEXT(OFFSET('Hygiene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300" t="e">
        <f ca="1">+IF(AND(ISTEXT(OFFSET('Hygiene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300" t="e">
        <f ca="1">+IF(AND(ISTEXT(OFFSET('Hygiene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300" t="e">
        <f ca="1">+IF(AND(ISTEXT(OFFSET('Hygiene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300" t="e">
        <f ca="1">+IF(AND(ISTEXT(OFFSET('Hygiene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300" t="e">
        <f ca="1">+IF(AND(ISTEXT(OFFSET('Hygiene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300" t="e">
        <f ca="1">+IF(AND(ISTEXT(OFFSET('Hygiene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S123" s="187" t="str">
        <f ca="1">+IF(OFFSET('Water Data'!$D$27,0,10*ROW('Water Data'!D117))="","",OFFSET('Water Data'!$D$27,0,10*ROW('Water Data'!D117)))</f>
        <v/>
      </c>
      <c r="BT123" s="187" t="str">
        <f ca="1">+IF(OFFSET('Water Data'!$D$28,0,10*ROW('Water Data'!D117))="","",OFFSET('Water Data'!$D$28,0,10*ROW('Water Data'!D117)))</f>
        <v/>
      </c>
      <c r="BU123" s="187" t="str">
        <f ca="1">+IF(OFFSET('Water Data'!$D$29,0,10*ROW('Water Data'!D117))="","",OFFSET('Water Data'!$D$29,0,10*ROW('Water Data'!D117)))</f>
        <v/>
      </c>
      <c r="BV123" s="187" t="str">
        <f ca="1">+IF(OFFSET('Water Data'!$E$27,0,10*ROW('Water Data'!E117))="","",OFFSET('Water Data'!$E$27,0,10*ROW('Water Data'!E117)))</f>
        <v/>
      </c>
      <c r="BW123" s="187" t="str">
        <f ca="1">+IF(OFFSET('Water Data'!$E$28,0,10*ROW('Water Data'!E117))="","",OFFSET('Water Data'!$E$28,0,10*ROW('Water Data'!E117)))</f>
        <v/>
      </c>
      <c r="BX123" s="187" t="str">
        <f ca="1">+IF(OFFSET('Water Data'!$E$29,0,10*ROW('Water Data'!E117))="","",OFFSET('Water Data'!$E$29,0,10*ROW('Water Data'!E117)))</f>
        <v/>
      </c>
      <c r="BY123" s="187" t="str">
        <f ca="1">+IF(OFFSET('Water Data'!$F$27,0,10*ROW('Water Data'!F117))="","",OFFSET('Water Data'!$F$27,0,10*ROW('Water Data'!F117)))</f>
        <v/>
      </c>
      <c r="BZ123" s="187" t="str">
        <f ca="1">+IF(OFFSET('Water Data'!$F$28,0,10*ROW('Water Data'!F117))="","",OFFSET('Water Data'!$F$28,0,10*ROW('Water Data'!F117)))</f>
        <v/>
      </c>
      <c r="CA123" s="187" t="str">
        <f ca="1">+IF(OFFSET('Water Data'!$F$29,0,10*ROW('Water Data'!F117))="","",OFFSET('Water Data'!$F$29,0,10*ROW('Water Data'!F117)))</f>
        <v/>
      </c>
      <c r="CB123" s="187" t="str">
        <f ca="1">+IF(OFFSET('Water Data'!$G$27,0,10*ROW('Water Data'!G117))="","",OFFSET('Water Data'!$G$27,0,10*ROW('Water Data'!G117)))</f>
        <v/>
      </c>
      <c r="CC123" s="187" t="str">
        <f ca="1">+IF(OFFSET('Water Data'!$G$28,0,10*ROW('Water Data'!G117))="","",OFFSET('Water Data'!$G$28,0,10*ROW('Water Data'!G117)))</f>
        <v/>
      </c>
      <c r="CD123" s="187" t="str">
        <f ca="1">+IF(OFFSET('Water Data'!$G$29,0,10*ROW('Water Data'!G117))="","",OFFSET('Water Data'!$G$29,0,10*ROW('Water Data'!G117)))</f>
        <v/>
      </c>
      <c r="CE123" s="187" t="str">
        <f ca="1">+IF(OFFSET('Water Data'!$H$27,0,10*ROW('Water Data'!H117))="","",OFFSET('Water Data'!$H$27,0,10*ROW('Water Data'!H117)))</f>
        <v/>
      </c>
      <c r="CF123" s="187" t="str">
        <f ca="1">+IF(OFFSET('Water Data'!$H$28,0,10*ROW('Water Data'!H117))="","",OFFSET('Water Data'!$H$28,0,10*ROW('Water Data'!H117)))</f>
        <v/>
      </c>
      <c r="CG123" s="187" t="str">
        <f ca="1">+IF(OFFSET('Water Data'!$H$29,0,10*ROW('Water Data'!H117))="","",OFFSET('Water Data'!$H$29,0,10*ROW('Water Data'!H117)))</f>
        <v/>
      </c>
      <c r="CH123" s="187" t="str">
        <f ca="1">+IF(OFFSET('Water Data'!$I$27,0,10*ROW('Water Data'!I117))="","",OFFSET('Water Data'!$I$27,0,10*ROW('Water Data'!I117)))</f>
        <v/>
      </c>
      <c r="CI123" s="187" t="str">
        <f ca="1">+IF(OFFSET('Water Data'!$I$28,0,10*ROW('Water Data'!I117))="","",OFFSET('Water Data'!$I$28,0,10*ROW('Water Data'!I117)))</f>
        <v/>
      </c>
      <c r="CJ123" s="187" t="str">
        <f ca="1">+IF(OFFSET('Water Data'!$I$29,0,10*ROW('Water Data'!I117))="","",OFFSET('Water Data'!$I$29,0,10*ROW('Water Data'!I117)))</f>
        <v/>
      </c>
      <c r="CK123" s="187" t="str">
        <f ca="1">+IF(OFFSET('Sanitation Data'!$D$28,0,10*ROW('Sanitation Data'!D117))="","",OFFSET('Sanitation Data'!$D$28,0,10*ROW('Sanitation Data'!D117)))</f>
        <v/>
      </c>
      <c r="CL123" s="187" t="str">
        <f ca="1">+IF(OFFSET('Sanitation Data'!$D$29,0,10*ROW('Sanitation Data'!D117))="","",OFFSET('Sanitation Data'!$D$29,0,10*ROW('Sanitation Data'!D117)))</f>
        <v/>
      </c>
      <c r="CM123" s="187" t="str">
        <f ca="1">+IF(OFFSET('Sanitation Data'!$D$30,0,10*ROW('Sanitation Data'!D117))="","",OFFSET('Sanitation Data'!$D$30,0,10*ROW('Sanitation Data'!D117)))</f>
        <v/>
      </c>
      <c r="CN123" s="187" t="str">
        <f ca="1">+IF(OFFSET('Sanitation Data'!$D$31,0,10*ROW('Sanitation Data'!D117))="","",OFFSET('Sanitation Data'!$D$31,0,10*ROW('Sanitation Data'!D117)))</f>
        <v/>
      </c>
      <c r="CO123" s="187" t="str">
        <f ca="1">+IF(OFFSET('Sanitation Data'!$D$32,0,10*ROW('Sanitation Data'!D117))="","",OFFSET('Sanitation Data'!$D$32,0,10*ROW('Sanitation Data'!D117)))</f>
        <v/>
      </c>
      <c r="CP123" s="187" t="str">
        <f ca="1">+IF(OFFSET('Sanitation Data'!$E$28,0,10*ROW('Sanitation Data'!E117))="","",OFFSET('Sanitation Data'!$E$28,0,10*ROW('Sanitation Data'!E117)))</f>
        <v/>
      </c>
      <c r="CQ123" s="187" t="str">
        <f ca="1">+IF(OFFSET('Sanitation Data'!$E$29,0,10*ROW('Sanitation Data'!E117))="","",OFFSET('Sanitation Data'!$E$29,0,10*ROW('Sanitation Data'!E117)))</f>
        <v/>
      </c>
      <c r="CR123" s="187" t="str">
        <f ca="1">+IF(OFFSET('Sanitation Data'!$E$30,0,10*ROW('Sanitation Data'!E117))="","",OFFSET('Sanitation Data'!$E$30,0,10*ROW('Sanitation Data'!E117)))</f>
        <v/>
      </c>
      <c r="CS123" s="187" t="str">
        <f ca="1">+IF(OFFSET('Sanitation Data'!$E$31,0,10*ROW('Sanitation Data'!E117))="","",OFFSET('Sanitation Data'!$E$31,0,10*ROW('Sanitation Data'!E117)))</f>
        <v/>
      </c>
      <c r="CT123" s="187" t="str">
        <f ca="1">+IF(OFFSET('Sanitation Data'!$E$32,0,10*ROW('Sanitation Data'!E117))="","",OFFSET('Sanitation Data'!$E$32,0,10*ROW('Sanitation Data'!E117)))</f>
        <v/>
      </c>
      <c r="CU123" s="187" t="str">
        <f ca="1">+IF(OFFSET('Sanitation Data'!$F$28,0,10*ROW('Sanitation Data'!F117))="","",OFFSET('Sanitation Data'!$F$28,0,10*ROW('Sanitation Data'!F117)))</f>
        <v/>
      </c>
      <c r="CV123" s="187" t="str">
        <f ca="1">+IF(OFFSET('Sanitation Data'!$F$29,0,10*ROW('Sanitation Data'!F117))="","",OFFSET('Sanitation Data'!$F$29,0,10*ROW('Sanitation Data'!F117)))</f>
        <v/>
      </c>
      <c r="CW123" s="187" t="str">
        <f ca="1">+IF(OFFSET('Sanitation Data'!$F$30,0,10*ROW('Sanitation Data'!F117))="","",OFFSET('Sanitation Data'!$F$30,0,10*ROW('Sanitation Data'!F117)))</f>
        <v/>
      </c>
      <c r="CX123" s="187" t="str">
        <f ca="1">+IF(OFFSET('Sanitation Data'!$F$31,0,10*ROW('Sanitation Data'!F117))="","",OFFSET('Sanitation Data'!$F$31,0,10*ROW('Sanitation Data'!F117)))</f>
        <v/>
      </c>
      <c r="CY123" s="187" t="str">
        <f ca="1">+IF(OFFSET('Sanitation Data'!$F$32,0,10*ROW('Sanitation Data'!F117))="","",OFFSET('Sanitation Data'!$F$32,0,10*ROW('Sanitation Data'!F117)))</f>
        <v/>
      </c>
      <c r="CZ123" s="187" t="str">
        <f ca="1">+IF(OFFSET('Sanitation Data'!$G$28,0,10*ROW('Sanitation Data'!G117))="","",OFFSET('Sanitation Data'!$G$28,0,10*ROW('Sanitation Data'!G117)))</f>
        <v/>
      </c>
      <c r="DA123" s="187" t="str">
        <f ca="1">+IF(OFFSET('Sanitation Data'!$G$29,0,10*ROW('Sanitation Data'!G117))="","",OFFSET('Sanitation Data'!$G$29,0,10*ROW('Sanitation Data'!G117)))</f>
        <v/>
      </c>
      <c r="DB123" s="187" t="str">
        <f ca="1">+IF(OFFSET('Sanitation Data'!$G$30,0,10*ROW('Sanitation Data'!G117))="","",OFFSET('Sanitation Data'!$G$30,0,10*ROW('Sanitation Data'!G117)))</f>
        <v/>
      </c>
      <c r="DC123" s="187" t="str">
        <f ca="1">+IF(OFFSET('Sanitation Data'!$G$31,0,10*ROW('Sanitation Data'!G117))="","",OFFSET('Sanitation Data'!$G$31,0,10*ROW('Sanitation Data'!G117)))</f>
        <v/>
      </c>
      <c r="DD123" s="187" t="str">
        <f ca="1">+IF(OFFSET('Sanitation Data'!$G$32,0,10*ROW('Sanitation Data'!G117))="","",OFFSET('Sanitation Data'!$G$32,0,10*ROW('Sanitation Data'!G117)))</f>
        <v/>
      </c>
      <c r="DE123" s="187" t="str">
        <f ca="1">+IF(OFFSET('Sanitation Data'!$H$28,0,10*ROW('Sanitation Data'!H117))="","",OFFSET('Sanitation Data'!$H$28,0,10*ROW('Sanitation Data'!H117)))</f>
        <v/>
      </c>
      <c r="DF123" s="187" t="str">
        <f ca="1">+IF(OFFSET('Sanitation Data'!$H$29,0,10*ROW('Sanitation Data'!H117))="","",OFFSET('Sanitation Data'!$H$29,0,10*ROW('Sanitation Data'!H117)))</f>
        <v/>
      </c>
      <c r="DG123" s="187" t="str">
        <f ca="1">+IF(OFFSET('Sanitation Data'!$H$30,0,10*ROW('Sanitation Data'!H117))="","",OFFSET('Sanitation Data'!$H$30,0,10*ROW('Sanitation Data'!H117)))</f>
        <v/>
      </c>
      <c r="DH123" s="187" t="str">
        <f ca="1">+IF(OFFSET('Sanitation Data'!$H$31,0,10*ROW('Sanitation Data'!H117))="","",OFFSET('Sanitation Data'!$H$31,0,10*ROW('Sanitation Data'!H117)))</f>
        <v/>
      </c>
      <c r="DI123" s="187" t="str">
        <f ca="1">+IF(OFFSET('Sanitation Data'!$H$32,0,10*ROW('Sanitation Data'!H117))="","",OFFSET('Sanitation Data'!$H$32,0,10*ROW('Sanitation Data'!H117)))</f>
        <v/>
      </c>
      <c r="DJ123" s="187" t="str">
        <f ca="1">+IF(OFFSET('Sanitation Data'!$I$28,0,10*ROW('Sanitation Data'!I117))="","",OFFSET('Sanitation Data'!$I$28,0,10*ROW('Sanitation Data'!I117)))</f>
        <v/>
      </c>
      <c r="DK123" s="187" t="str">
        <f ca="1">+IF(OFFSET('Sanitation Data'!$I$29,0,10*ROW('Sanitation Data'!I117))="","",OFFSET('Sanitation Data'!$I$29,0,10*ROW('Sanitation Data'!I117)))</f>
        <v/>
      </c>
      <c r="DL123" s="187" t="str">
        <f ca="1">+IF(OFFSET('Sanitation Data'!$I$30,0,10*ROW('Sanitation Data'!I117))="","",OFFSET('Sanitation Data'!$I$30,0,10*ROW('Sanitation Data'!I117)))</f>
        <v/>
      </c>
      <c r="DM123" s="187" t="str">
        <f ca="1">+IF(OFFSET('Sanitation Data'!$I$31,0,10*ROW('Sanitation Data'!I117))="","",OFFSET('Sanitation Data'!$I$31,0,10*ROW('Sanitation Data'!I117)))</f>
        <v/>
      </c>
      <c r="DN123" s="187" t="str">
        <f ca="1">+IF(OFFSET('Sanitation Data'!$I$32,0,10*ROW('Sanitation Data'!I117))="","",OFFSET('Sanitation Data'!$I$32,0,10*ROW('Sanitation Data'!I117)))</f>
        <v/>
      </c>
      <c r="DO123" s="187" t="str">
        <f ca="1">+IF(OFFSET('Hygiene Data'!$D$11,0,10*ROW('Hygiene Data'!D117))="","",OFFSET('Hygiene Data'!$D$11,0,10*ROW('Hygiene Data'!D117)))</f>
        <v/>
      </c>
      <c r="DP123" s="187" t="str">
        <f ca="1">+IF(OFFSET('Hygiene Data'!$D$12,0,10*ROW('Hygiene Data'!D117))="","",OFFSET('Hygiene Data'!$D$12,0,10*ROW('Hygiene Data'!D117)))</f>
        <v/>
      </c>
      <c r="DQ123" s="187" t="str">
        <f ca="1">+IF(OFFSET('Hygiene Data'!$D$13,0,10*ROW('Hygiene Data'!D117))="","",OFFSET('Hygiene Data'!$D$13,0,10*ROW('Hygiene Data'!D117)))</f>
        <v/>
      </c>
      <c r="DR123" s="187" t="str">
        <f ca="1">+IF(OFFSET('Hygiene Data'!$E$11,0,10*ROW('Hygiene Data'!E117))="","",OFFSET('Hygiene Data'!$E$11,0,10*ROW('Hygiene Data'!E117)))</f>
        <v/>
      </c>
      <c r="DS123" s="187" t="str">
        <f ca="1">+IF(OFFSET('Hygiene Data'!$E$12,0,10*ROW('Hygiene Data'!E117))="","",OFFSET('Hygiene Data'!$E$12,0,10*ROW('Hygiene Data'!E117)))</f>
        <v/>
      </c>
      <c r="DT123" s="187" t="str">
        <f ca="1">+IF(OFFSET('Hygiene Data'!$E$13,0,10*ROW('Hygiene Data'!E117))="","",OFFSET('Hygiene Data'!$E$13,0,10*ROW('Hygiene Data'!E117)))</f>
        <v/>
      </c>
      <c r="DU123" s="187" t="str">
        <f ca="1">+IF(OFFSET('Hygiene Data'!$F$11,0,10*ROW('Hygiene Data'!F117))="","",OFFSET('Hygiene Data'!$F$11,0,10*ROW('Hygiene Data'!F117)))</f>
        <v/>
      </c>
      <c r="DV123" s="187" t="str">
        <f ca="1">+IF(OFFSET('Hygiene Data'!$F$12,0,10*ROW('Hygiene Data'!F117))="","",OFFSET('Hygiene Data'!$F$12,0,10*ROW('Hygiene Data'!F117)))</f>
        <v/>
      </c>
      <c r="DW123" s="187" t="str">
        <f ca="1">+IF(OFFSET('Hygiene Data'!$F$13,0,10*ROW('Hygiene Data'!F117))="","",OFFSET('Hygiene Data'!$F$13,0,10*ROW('Hygiene Data'!F117)))</f>
        <v/>
      </c>
      <c r="DX123" s="187" t="str">
        <f ca="1">+IF(OFFSET('Hygiene Data'!$G$11,0,10*ROW('Hygiene Data'!G117))="","",OFFSET('Hygiene Data'!$G$11,0,10*ROW('Hygiene Data'!G117)))</f>
        <v/>
      </c>
      <c r="DY123" s="187" t="str">
        <f ca="1">+IF(OFFSET('Hygiene Data'!$G$12,0,10*ROW('Hygiene Data'!G117))="","",OFFSET('Hygiene Data'!$G$12,0,10*ROW('Hygiene Data'!G117)))</f>
        <v/>
      </c>
      <c r="DZ123" s="187" t="str">
        <f ca="1">+IF(OFFSET('Hygiene Data'!$G$13,0,10*ROW('Hygiene Data'!G117))="","",OFFSET('Hygiene Data'!$G$13,0,10*ROW('Hygiene Data'!G117)))</f>
        <v/>
      </c>
      <c r="EA123" s="187" t="str">
        <f ca="1">+IF(OFFSET('Hygiene Data'!$H$11,0,10*ROW('Hygiene Data'!H117))="","",OFFSET('Hygiene Data'!$H$11,0,10*ROW('Hygiene Data'!H117)))</f>
        <v/>
      </c>
      <c r="EB123" s="187" t="str">
        <f ca="1">+IF(OFFSET('Hygiene Data'!$H$12,0,10*ROW('Hygiene Data'!H117))="","",OFFSET('Hygiene Data'!$H$12,0,10*ROW('Hygiene Data'!H117)))</f>
        <v/>
      </c>
      <c r="EC123" s="187" t="str">
        <f ca="1">+IF(OFFSET('Hygiene Data'!$H$13,0,10*ROW('Hygiene Data'!H117))="","",OFFSET('Hygiene Data'!$H$13,0,10*ROW('Hygiene Data'!H117)))</f>
        <v/>
      </c>
      <c r="ED123" s="187" t="str">
        <f ca="1">+IF(OFFSET('Hygiene Data'!$I$11,0,10*ROW('Hygiene Data'!I117))="","",OFFSET('Hygiene Data'!$I$11,0,10*ROW('Hygiene Data'!I117)))</f>
        <v/>
      </c>
      <c r="EE123" s="187" t="str">
        <f ca="1">+IF(OFFSET('Hygiene Data'!$I$12,0,10*ROW('Hygiene Data'!I117))="","",OFFSET('Hygiene Data'!$I$12,0,10*ROW('Hygiene Data'!I117)))</f>
        <v/>
      </c>
      <c r="EF123" s="187" t="str">
        <f ca="1">+IF(OFFSET('Hygiene Data'!$I$13,0,10*ROW('Hygiene Data'!I117))="","",OFFSET('Hygiene Data'!$I$13,0,10*ROW('Hygiene Data'!I117)))</f>
        <v/>
      </c>
    </row>
    <row r="124" spans="1:136" x14ac:dyDescent="0.2">
      <c r="A124" s="270" t="str">
        <f ca="1">+IF(OFFSET('Water Data'!$B$2,0,10*ROW('Water Data'!E118))="","",OFFSET('Water Data'!$B$2,0,10*ROW('Water Data'!E118)))</f>
        <v/>
      </c>
      <c r="B124" s="270" t="str">
        <f ca="1">IF(OFFSET('Water Data'!$C$2,0,10*ROW('Water Data'!F118))="","",IF(OFFSET('Water Data'!$C$2,0,10*ROW('Water Data'!F118))="Census",Key!$I$111,IF(OFFSET('Water Data'!$C$2,0,10*ROW('Water Data'!F118))="Survey with microdata",Key!$I$113,IF(OFFSET('Water Data'!$C$2,0,10*ROW('Water Data'!F118))="Survey",Key!$I$110,IF(OFFSET('Water Data'!$C$2,0,10*ROW('Water Data'!F118))="Admin",Key!$I$114,IF(OFFSET('Water Data'!$C$2,0,10*ROW('Water Data'!F118))="Other",Key!$I$112,IF(OFFSET('Water Data'!$C$2,0,10*ROW('Water Data'!F118))="EMIS",Key!$I$109)))))))</f>
        <v/>
      </c>
      <c r="C124" s="297" t="str">
        <f t="shared" ca="1" si="1"/>
        <v/>
      </c>
      <c r="D124" s="298" t="e">
        <f ca="1">+IF(AND(ISTEXT(OFFSET('Water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298" t="e">
        <f ca="1">+IF(AND(ISTEXT(OFFSET('Water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298" t="e">
        <f ca="1">+IF(AND(ISTEXT(OFFSET('Water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298" t="e">
        <f ca="1">+IF(AND(ISTEXT(OFFSET('Water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298" t="e">
        <f ca="1">+IF(AND(ISTEXT(OFFSET('Water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298" t="e">
        <f ca="1">+IF(AND(ISTEXT(OFFSET('Water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298" t="e">
        <f ca="1">+IF(AND(ISTEXT(OFFSET('Water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298" t="e">
        <f ca="1">+IF(AND(ISTEXT(OFFSET('Water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298" t="e">
        <f ca="1">+IF(AND(ISTEXT(OFFSET('Water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298" t="e">
        <f ca="1">+IF(AND(ISTEXT(OFFSET('Water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298" t="e">
        <f ca="1">+IF(AND(ISTEXT(OFFSET('Water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298" t="e">
        <f ca="1">+IF(AND(ISTEXT(OFFSET('Water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298" t="e">
        <f ca="1">+IF(AND(ISTEXT(OFFSET('Water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298" t="e">
        <f ca="1">+IF(AND(ISTEXT(OFFSET('Water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298" t="e">
        <f ca="1">+IF(AND(ISTEXT(OFFSET('Water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298" t="e">
        <f ca="1">+IF(AND(ISTEXT(OFFSET('Water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298" t="e">
        <f ca="1">+IF(AND(ISTEXT(OFFSET('Water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298" t="e">
        <f ca="1">+IF(AND(ISTEXT(OFFSET('Water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299" t="e">
        <f ca="1">+IF(AND(ISTEXT(OFFSET('Sanitation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299" t="e">
        <f ca="1">+IF(AND(ISTEXT(OFFSET('Sanitation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299" t="e">
        <f ca="1">+IF(AND(ISTEXT(OFFSET('Sanitation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299" t="e">
        <f ca="1">+IF(AND(ISTEXT(OFFSET('Sanitation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299" t="e">
        <f ca="1">+IF(AND(ISTEXT(OFFSET('Sanitation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299" t="e">
        <f ca="1">+IF(AND(ISTEXT(OFFSET('Sanitation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299" t="e">
        <f ca="1">+IF(AND(ISTEXT(OFFSET('Sanitation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299" t="e">
        <f ca="1">+IF(AND(ISTEXT(OFFSET('Sanitation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299" t="e">
        <f ca="1">+IF(AND(ISTEXT(OFFSET('Sanitation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299" t="e">
        <f ca="1">+IF(AND(ISTEXT(OFFSET('Sanitation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299" t="e">
        <f ca="1">+IF(AND(ISTEXT(OFFSET('Sanitation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299" t="e">
        <f ca="1">+IF(AND(ISTEXT(OFFSET('Sanitation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299" t="e">
        <f ca="1">+IF(AND(ISTEXT(OFFSET('Sanitation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299" t="e">
        <f ca="1">+IF(AND(ISTEXT(OFFSET('Sanitation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299" t="e">
        <f ca="1">+IF(AND(ISTEXT(OFFSET('Sanitation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299" t="e">
        <f ca="1">+IF(AND(ISTEXT(OFFSET('Sanitation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299" t="e">
        <f ca="1">+IF(AND(ISTEXT(OFFSET('Sanitation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299" t="e">
        <f ca="1">+IF(AND(ISTEXT(OFFSET('Sanitation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299" t="e">
        <f ca="1">+IF(AND(ISTEXT(OFFSET('Sanitation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299" t="e">
        <f ca="1">+IF(AND(ISTEXT(OFFSET('Sanitation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299" t="e">
        <f ca="1">+IF(AND(ISTEXT(OFFSET('Sanitation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299" t="e">
        <f ca="1">+IF(AND(ISTEXT(OFFSET('Sanitation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299" t="e">
        <f ca="1">+IF(AND(ISTEXT(OFFSET('Sanitation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299" t="e">
        <f ca="1">+IF(AND(ISTEXT(OFFSET('Sanitation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299" t="e">
        <f ca="1">+IF(AND(ISTEXT(OFFSET('Sanitation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299" t="e">
        <f ca="1">+IF(AND(ISTEXT(OFFSET('Sanitation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299" t="e">
        <f ca="1">+IF(AND(ISTEXT(OFFSET('Sanitation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299" t="e">
        <f ca="1">+IF(AND(ISTEXT(OFFSET('Sanitation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299" t="e">
        <f ca="1">+IF(AND(ISTEXT(OFFSET('Sanitation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299" t="e">
        <f ca="1">+IF(AND(ISTEXT(OFFSET('Sanitation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300" t="e">
        <f ca="1">+IF(AND(ISTEXT(OFFSET('Hygiene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368" t="e">
        <f ca="1">+IF(AND(ISTEXT(OFFSET('Hygiene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300" t="e">
        <f ca="1">+IF(AND(ISTEXT(OFFSET('Hygiene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300" t="e">
        <f ca="1">+IF(AND(ISTEXT(OFFSET('Hygiene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300" t="e">
        <f ca="1">+IF(AND(ISTEXT(OFFSET('Hygiene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300" t="e">
        <f ca="1">+IF(AND(ISTEXT(OFFSET('Hygiene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300" t="e">
        <f ca="1">+IF(AND(ISTEXT(OFFSET('Hygiene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300" t="e">
        <f ca="1">+IF(AND(ISTEXT(OFFSET('Hygiene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300" t="e">
        <f ca="1">+IF(AND(ISTEXT(OFFSET('Hygiene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300" t="e">
        <f ca="1">+IF(AND(ISTEXT(OFFSET('Hygiene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300" t="e">
        <f ca="1">+IF(AND(ISTEXT(OFFSET('Hygiene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300" t="e">
        <f ca="1">+IF(AND(ISTEXT(OFFSET('Hygiene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300" t="e">
        <f ca="1">+IF(AND(ISTEXT(OFFSET('Hygiene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300" t="e">
        <f ca="1">+IF(AND(ISTEXT(OFFSET('Hygiene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300" t="e">
        <f ca="1">+IF(AND(ISTEXT(OFFSET('Hygiene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300" t="e">
        <f ca="1">+IF(AND(ISTEXT(OFFSET('Hygiene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300" t="e">
        <f ca="1">+IF(AND(ISTEXT(OFFSET('Hygiene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300" t="e">
        <f ca="1">+IF(AND(ISTEXT(OFFSET('Hygiene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S124" s="187" t="str">
        <f ca="1">+IF(OFFSET('Water Data'!$D$27,0,10*ROW('Water Data'!D118))="","",OFFSET('Water Data'!$D$27,0,10*ROW('Water Data'!D118)))</f>
        <v/>
      </c>
      <c r="BT124" s="187" t="str">
        <f ca="1">+IF(OFFSET('Water Data'!$D$28,0,10*ROW('Water Data'!D118))="","",OFFSET('Water Data'!$D$28,0,10*ROW('Water Data'!D118)))</f>
        <v/>
      </c>
      <c r="BU124" s="187" t="str">
        <f ca="1">+IF(OFFSET('Water Data'!$D$29,0,10*ROW('Water Data'!D118))="","",OFFSET('Water Data'!$D$29,0,10*ROW('Water Data'!D118)))</f>
        <v/>
      </c>
      <c r="BV124" s="187" t="str">
        <f ca="1">+IF(OFFSET('Water Data'!$E$27,0,10*ROW('Water Data'!E118))="","",OFFSET('Water Data'!$E$27,0,10*ROW('Water Data'!E118)))</f>
        <v/>
      </c>
      <c r="BW124" s="187" t="str">
        <f ca="1">+IF(OFFSET('Water Data'!$E$28,0,10*ROW('Water Data'!E118))="","",OFFSET('Water Data'!$E$28,0,10*ROW('Water Data'!E118)))</f>
        <v/>
      </c>
      <c r="BX124" s="187" t="str">
        <f ca="1">+IF(OFFSET('Water Data'!$E$29,0,10*ROW('Water Data'!E118))="","",OFFSET('Water Data'!$E$29,0,10*ROW('Water Data'!E118)))</f>
        <v/>
      </c>
      <c r="BY124" s="187" t="str">
        <f ca="1">+IF(OFFSET('Water Data'!$F$27,0,10*ROW('Water Data'!F118))="","",OFFSET('Water Data'!$F$27,0,10*ROW('Water Data'!F118)))</f>
        <v/>
      </c>
      <c r="BZ124" s="187" t="str">
        <f ca="1">+IF(OFFSET('Water Data'!$F$28,0,10*ROW('Water Data'!F118))="","",OFFSET('Water Data'!$F$28,0,10*ROW('Water Data'!F118)))</f>
        <v/>
      </c>
      <c r="CA124" s="187" t="str">
        <f ca="1">+IF(OFFSET('Water Data'!$F$29,0,10*ROW('Water Data'!F118))="","",OFFSET('Water Data'!$F$29,0,10*ROW('Water Data'!F118)))</f>
        <v/>
      </c>
      <c r="CB124" s="187" t="str">
        <f ca="1">+IF(OFFSET('Water Data'!$G$27,0,10*ROW('Water Data'!G118))="","",OFFSET('Water Data'!$G$27,0,10*ROW('Water Data'!G118)))</f>
        <v/>
      </c>
      <c r="CC124" s="187" t="str">
        <f ca="1">+IF(OFFSET('Water Data'!$G$28,0,10*ROW('Water Data'!G118))="","",OFFSET('Water Data'!$G$28,0,10*ROW('Water Data'!G118)))</f>
        <v/>
      </c>
      <c r="CD124" s="187" t="str">
        <f ca="1">+IF(OFFSET('Water Data'!$G$29,0,10*ROW('Water Data'!G118))="","",OFFSET('Water Data'!$G$29,0,10*ROW('Water Data'!G118)))</f>
        <v/>
      </c>
      <c r="CE124" s="187" t="str">
        <f ca="1">+IF(OFFSET('Water Data'!$H$27,0,10*ROW('Water Data'!H118))="","",OFFSET('Water Data'!$H$27,0,10*ROW('Water Data'!H118)))</f>
        <v/>
      </c>
      <c r="CF124" s="187" t="str">
        <f ca="1">+IF(OFFSET('Water Data'!$H$28,0,10*ROW('Water Data'!H118))="","",OFFSET('Water Data'!$H$28,0,10*ROW('Water Data'!H118)))</f>
        <v/>
      </c>
      <c r="CG124" s="187" t="str">
        <f ca="1">+IF(OFFSET('Water Data'!$H$29,0,10*ROW('Water Data'!H118))="","",OFFSET('Water Data'!$H$29,0,10*ROW('Water Data'!H118)))</f>
        <v/>
      </c>
      <c r="CH124" s="187" t="str">
        <f ca="1">+IF(OFFSET('Water Data'!$I$27,0,10*ROW('Water Data'!I118))="","",OFFSET('Water Data'!$I$27,0,10*ROW('Water Data'!I118)))</f>
        <v/>
      </c>
      <c r="CI124" s="187" t="str">
        <f ca="1">+IF(OFFSET('Water Data'!$I$28,0,10*ROW('Water Data'!I118))="","",OFFSET('Water Data'!$I$28,0,10*ROW('Water Data'!I118)))</f>
        <v/>
      </c>
      <c r="CJ124" s="187" t="str">
        <f ca="1">+IF(OFFSET('Water Data'!$I$29,0,10*ROW('Water Data'!I118))="","",OFFSET('Water Data'!$I$29,0,10*ROW('Water Data'!I118)))</f>
        <v/>
      </c>
      <c r="CK124" s="187" t="str">
        <f ca="1">+IF(OFFSET('Sanitation Data'!$D$28,0,10*ROW('Sanitation Data'!D118))="","",OFFSET('Sanitation Data'!$D$28,0,10*ROW('Sanitation Data'!D118)))</f>
        <v/>
      </c>
      <c r="CL124" s="187" t="str">
        <f ca="1">+IF(OFFSET('Sanitation Data'!$D$29,0,10*ROW('Sanitation Data'!D118))="","",OFFSET('Sanitation Data'!$D$29,0,10*ROW('Sanitation Data'!D118)))</f>
        <v/>
      </c>
      <c r="CM124" s="187" t="str">
        <f ca="1">+IF(OFFSET('Sanitation Data'!$D$30,0,10*ROW('Sanitation Data'!D118))="","",OFFSET('Sanitation Data'!$D$30,0,10*ROW('Sanitation Data'!D118)))</f>
        <v/>
      </c>
      <c r="CN124" s="187" t="str">
        <f ca="1">+IF(OFFSET('Sanitation Data'!$D$31,0,10*ROW('Sanitation Data'!D118))="","",OFFSET('Sanitation Data'!$D$31,0,10*ROW('Sanitation Data'!D118)))</f>
        <v/>
      </c>
      <c r="CO124" s="187" t="str">
        <f ca="1">+IF(OFFSET('Sanitation Data'!$D$32,0,10*ROW('Sanitation Data'!D118))="","",OFFSET('Sanitation Data'!$D$32,0,10*ROW('Sanitation Data'!D118)))</f>
        <v/>
      </c>
      <c r="CP124" s="187" t="str">
        <f ca="1">+IF(OFFSET('Sanitation Data'!$E$28,0,10*ROW('Sanitation Data'!E118))="","",OFFSET('Sanitation Data'!$E$28,0,10*ROW('Sanitation Data'!E118)))</f>
        <v/>
      </c>
      <c r="CQ124" s="187" t="str">
        <f ca="1">+IF(OFFSET('Sanitation Data'!$E$29,0,10*ROW('Sanitation Data'!E118))="","",OFFSET('Sanitation Data'!$E$29,0,10*ROW('Sanitation Data'!E118)))</f>
        <v/>
      </c>
      <c r="CR124" s="187" t="str">
        <f ca="1">+IF(OFFSET('Sanitation Data'!$E$30,0,10*ROW('Sanitation Data'!E118))="","",OFFSET('Sanitation Data'!$E$30,0,10*ROW('Sanitation Data'!E118)))</f>
        <v/>
      </c>
      <c r="CS124" s="187" t="str">
        <f ca="1">+IF(OFFSET('Sanitation Data'!$E$31,0,10*ROW('Sanitation Data'!E118))="","",OFFSET('Sanitation Data'!$E$31,0,10*ROW('Sanitation Data'!E118)))</f>
        <v/>
      </c>
      <c r="CT124" s="187" t="str">
        <f ca="1">+IF(OFFSET('Sanitation Data'!$E$32,0,10*ROW('Sanitation Data'!E118))="","",OFFSET('Sanitation Data'!$E$32,0,10*ROW('Sanitation Data'!E118)))</f>
        <v/>
      </c>
      <c r="CU124" s="187" t="str">
        <f ca="1">+IF(OFFSET('Sanitation Data'!$F$28,0,10*ROW('Sanitation Data'!F118))="","",OFFSET('Sanitation Data'!$F$28,0,10*ROW('Sanitation Data'!F118)))</f>
        <v/>
      </c>
      <c r="CV124" s="187" t="str">
        <f ca="1">+IF(OFFSET('Sanitation Data'!$F$29,0,10*ROW('Sanitation Data'!F118))="","",OFFSET('Sanitation Data'!$F$29,0,10*ROW('Sanitation Data'!F118)))</f>
        <v/>
      </c>
      <c r="CW124" s="187" t="str">
        <f ca="1">+IF(OFFSET('Sanitation Data'!$F$30,0,10*ROW('Sanitation Data'!F118))="","",OFFSET('Sanitation Data'!$F$30,0,10*ROW('Sanitation Data'!F118)))</f>
        <v/>
      </c>
      <c r="CX124" s="187" t="str">
        <f ca="1">+IF(OFFSET('Sanitation Data'!$F$31,0,10*ROW('Sanitation Data'!F118))="","",OFFSET('Sanitation Data'!$F$31,0,10*ROW('Sanitation Data'!F118)))</f>
        <v/>
      </c>
      <c r="CY124" s="187" t="str">
        <f ca="1">+IF(OFFSET('Sanitation Data'!$F$32,0,10*ROW('Sanitation Data'!F118))="","",OFFSET('Sanitation Data'!$F$32,0,10*ROW('Sanitation Data'!F118)))</f>
        <v/>
      </c>
      <c r="CZ124" s="187" t="str">
        <f ca="1">+IF(OFFSET('Sanitation Data'!$G$28,0,10*ROW('Sanitation Data'!G118))="","",OFFSET('Sanitation Data'!$G$28,0,10*ROW('Sanitation Data'!G118)))</f>
        <v/>
      </c>
      <c r="DA124" s="187" t="str">
        <f ca="1">+IF(OFFSET('Sanitation Data'!$G$29,0,10*ROW('Sanitation Data'!G118))="","",OFFSET('Sanitation Data'!$G$29,0,10*ROW('Sanitation Data'!G118)))</f>
        <v/>
      </c>
      <c r="DB124" s="187" t="str">
        <f ca="1">+IF(OFFSET('Sanitation Data'!$G$30,0,10*ROW('Sanitation Data'!G118))="","",OFFSET('Sanitation Data'!$G$30,0,10*ROW('Sanitation Data'!G118)))</f>
        <v/>
      </c>
      <c r="DC124" s="187" t="str">
        <f ca="1">+IF(OFFSET('Sanitation Data'!$G$31,0,10*ROW('Sanitation Data'!G118))="","",OFFSET('Sanitation Data'!$G$31,0,10*ROW('Sanitation Data'!G118)))</f>
        <v/>
      </c>
      <c r="DD124" s="187" t="str">
        <f ca="1">+IF(OFFSET('Sanitation Data'!$G$32,0,10*ROW('Sanitation Data'!G118))="","",OFFSET('Sanitation Data'!$G$32,0,10*ROW('Sanitation Data'!G118)))</f>
        <v/>
      </c>
      <c r="DE124" s="187" t="str">
        <f ca="1">+IF(OFFSET('Sanitation Data'!$H$28,0,10*ROW('Sanitation Data'!H118))="","",OFFSET('Sanitation Data'!$H$28,0,10*ROW('Sanitation Data'!H118)))</f>
        <v/>
      </c>
      <c r="DF124" s="187" t="str">
        <f ca="1">+IF(OFFSET('Sanitation Data'!$H$29,0,10*ROW('Sanitation Data'!H118))="","",OFFSET('Sanitation Data'!$H$29,0,10*ROW('Sanitation Data'!H118)))</f>
        <v/>
      </c>
      <c r="DG124" s="187" t="str">
        <f ca="1">+IF(OFFSET('Sanitation Data'!$H$30,0,10*ROW('Sanitation Data'!H118))="","",OFFSET('Sanitation Data'!$H$30,0,10*ROW('Sanitation Data'!H118)))</f>
        <v/>
      </c>
      <c r="DH124" s="187" t="str">
        <f ca="1">+IF(OFFSET('Sanitation Data'!$H$31,0,10*ROW('Sanitation Data'!H118))="","",OFFSET('Sanitation Data'!$H$31,0,10*ROW('Sanitation Data'!H118)))</f>
        <v/>
      </c>
      <c r="DI124" s="187" t="str">
        <f ca="1">+IF(OFFSET('Sanitation Data'!$H$32,0,10*ROW('Sanitation Data'!H118))="","",OFFSET('Sanitation Data'!$H$32,0,10*ROW('Sanitation Data'!H118)))</f>
        <v/>
      </c>
      <c r="DJ124" s="187" t="str">
        <f ca="1">+IF(OFFSET('Sanitation Data'!$I$28,0,10*ROW('Sanitation Data'!I118))="","",OFFSET('Sanitation Data'!$I$28,0,10*ROW('Sanitation Data'!I118)))</f>
        <v/>
      </c>
      <c r="DK124" s="187" t="str">
        <f ca="1">+IF(OFFSET('Sanitation Data'!$I$29,0,10*ROW('Sanitation Data'!I118))="","",OFFSET('Sanitation Data'!$I$29,0,10*ROW('Sanitation Data'!I118)))</f>
        <v/>
      </c>
      <c r="DL124" s="187" t="str">
        <f ca="1">+IF(OFFSET('Sanitation Data'!$I$30,0,10*ROW('Sanitation Data'!I118))="","",OFFSET('Sanitation Data'!$I$30,0,10*ROW('Sanitation Data'!I118)))</f>
        <v/>
      </c>
      <c r="DM124" s="187" t="str">
        <f ca="1">+IF(OFFSET('Sanitation Data'!$I$31,0,10*ROW('Sanitation Data'!I118))="","",OFFSET('Sanitation Data'!$I$31,0,10*ROW('Sanitation Data'!I118)))</f>
        <v/>
      </c>
      <c r="DN124" s="187" t="str">
        <f ca="1">+IF(OFFSET('Sanitation Data'!$I$32,0,10*ROW('Sanitation Data'!I118))="","",OFFSET('Sanitation Data'!$I$32,0,10*ROW('Sanitation Data'!I118)))</f>
        <v/>
      </c>
      <c r="DO124" s="187" t="str">
        <f ca="1">+IF(OFFSET('Hygiene Data'!$D$11,0,10*ROW('Hygiene Data'!D118))="","",OFFSET('Hygiene Data'!$D$11,0,10*ROW('Hygiene Data'!D118)))</f>
        <v/>
      </c>
      <c r="DP124" s="187" t="str">
        <f ca="1">+IF(OFFSET('Hygiene Data'!$D$12,0,10*ROW('Hygiene Data'!D118))="","",OFFSET('Hygiene Data'!$D$12,0,10*ROW('Hygiene Data'!D118)))</f>
        <v/>
      </c>
      <c r="DQ124" s="187" t="str">
        <f ca="1">+IF(OFFSET('Hygiene Data'!$D$13,0,10*ROW('Hygiene Data'!D118))="","",OFFSET('Hygiene Data'!$D$13,0,10*ROW('Hygiene Data'!D118)))</f>
        <v/>
      </c>
      <c r="DR124" s="187" t="str">
        <f ca="1">+IF(OFFSET('Hygiene Data'!$E$11,0,10*ROW('Hygiene Data'!E118))="","",OFFSET('Hygiene Data'!$E$11,0,10*ROW('Hygiene Data'!E118)))</f>
        <v/>
      </c>
      <c r="DS124" s="187" t="str">
        <f ca="1">+IF(OFFSET('Hygiene Data'!$E$12,0,10*ROW('Hygiene Data'!E118))="","",OFFSET('Hygiene Data'!$E$12,0,10*ROW('Hygiene Data'!E118)))</f>
        <v/>
      </c>
      <c r="DT124" s="187" t="str">
        <f ca="1">+IF(OFFSET('Hygiene Data'!$E$13,0,10*ROW('Hygiene Data'!E118))="","",OFFSET('Hygiene Data'!$E$13,0,10*ROW('Hygiene Data'!E118)))</f>
        <v/>
      </c>
      <c r="DU124" s="187" t="str">
        <f ca="1">+IF(OFFSET('Hygiene Data'!$F$11,0,10*ROW('Hygiene Data'!F118))="","",OFFSET('Hygiene Data'!$F$11,0,10*ROW('Hygiene Data'!F118)))</f>
        <v/>
      </c>
      <c r="DV124" s="187" t="str">
        <f ca="1">+IF(OFFSET('Hygiene Data'!$F$12,0,10*ROW('Hygiene Data'!F118))="","",OFFSET('Hygiene Data'!$F$12,0,10*ROW('Hygiene Data'!F118)))</f>
        <v/>
      </c>
      <c r="DW124" s="187" t="str">
        <f ca="1">+IF(OFFSET('Hygiene Data'!$F$13,0,10*ROW('Hygiene Data'!F118))="","",OFFSET('Hygiene Data'!$F$13,0,10*ROW('Hygiene Data'!F118)))</f>
        <v/>
      </c>
      <c r="DX124" s="187" t="str">
        <f ca="1">+IF(OFFSET('Hygiene Data'!$G$11,0,10*ROW('Hygiene Data'!G118))="","",OFFSET('Hygiene Data'!$G$11,0,10*ROW('Hygiene Data'!G118)))</f>
        <v/>
      </c>
      <c r="DY124" s="187" t="str">
        <f ca="1">+IF(OFFSET('Hygiene Data'!$G$12,0,10*ROW('Hygiene Data'!G118))="","",OFFSET('Hygiene Data'!$G$12,0,10*ROW('Hygiene Data'!G118)))</f>
        <v/>
      </c>
      <c r="DZ124" s="187" t="str">
        <f ca="1">+IF(OFFSET('Hygiene Data'!$G$13,0,10*ROW('Hygiene Data'!G118))="","",OFFSET('Hygiene Data'!$G$13,0,10*ROW('Hygiene Data'!G118)))</f>
        <v/>
      </c>
      <c r="EA124" s="187" t="str">
        <f ca="1">+IF(OFFSET('Hygiene Data'!$H$11,0,10*ROW('Hygiene Data'!H118))="","",OFFSET('Hygiene Data'!$H$11,0,10*ROW('Hygiene Data'!H118)))</f>
        <v/>
      </c>
      <c r="EB124" s="187" t="str">
        <f ca="1">+IF(OFFSET('Hygiene Data'!$H$12,0,10*ROW('Hygiene Data'!H118))="","",OFFSET('Hygiene Data'!$H$12,0,10*ROW('Hygiene Data'!H118)))</f>
        <v/>
      </c>
      <c r="EC124" s="187" t="str">
        <f ca="1">+IF(OFFSET('Hygiene Data'!$H$13,0,10*ROW('Hygiene Data'!H118))="","",OFFSET('Hygiene Data'!$H$13,0,10*ROW('Hygiene Data'!H118)))</f>
        <v/>
      </c>
      <c r="ED124" s="187" t="str">
        <f ca="1">+IF(OFFSET('Hygiene Data'!$I$11,0,10*ROW('Hygiene Data'!I118))="","",OFFSET('Hygiene Data'!$I$11,0,10*ROW('Hygiene Data'!I118)))</f>
        <v/>
      </c>
      <c r="EE124" s="187" t="str">
        <f ca="1">+IF(OFFSET('Hygiene Data'!$I$12,0,10*ROW('Hygiene Data'!I118))="","",OFFSET('Hygiene Data'!$I$12,0,10*ROW('Hygiene Data'!I118)))</f>
        <v/>
      </c>
      <c r="EF124" s="187" t="str">
        <f ca="1">+IF(OFFSET('Hygiene Data'!$I$13,0,10*ROW('Hygiene Data'!I118))="","",OFFSET('Hygiene Data'!$I$13,0,10*ROW('Hygiene Data'!I118)))</f>
        <v/>
      </c>
    </row>
    <row r="125" spans="1:136" x14ac:dyDescent="0.2">
      <c r="A125" s="270" t="str">
        <f ca="1">+IF(OFFSET('Water Data'!$B$2,0,10*ROW('Water Data'!E119))="","",OFFSET('Water Data'!$B$2,0,10*ROW('Water Data'!E119)))</f>
        <v/>
      </c>
      <c r="B125" s="270" t="str">
        <f ca="1">IF(OFFSET('Water Data'!$C$2,0,10*ROW('Water Data'!F119))="","",IF(OFFSET('Water Data'!$C$2,0,10*ROW('Water Data'!F119))="Census",Key!$I$111,IF(OFFSET('Water Data'!$C$2,0,10*ROW('Water Data'!F119))="Survey with microdata",Key!$I$113,IF(OFFSET('Water Data'!$C$2,0,10*ROW('Water Data'!F119))="Survey",Key!$I$110,IF(OFFSET('Water Data'!$C$2,0,10*ROW('Water Data'!F119))="Admin",Key!$I$114,IF(OFFSET('Water Data'!$C$2,0,10*ROW('Water Data'!F119))="Other",Key!$I$112,IF(OFFSET('Water Data'!$C$2,0,10*ROW('Water Data'!F119))="EMIS",Key!$I$109)))))))</f>
        <v/>
      </c>
      <c r="C125" s="297" t="str">
        <f t="shared" ca="1" si="1"/>
        <v/>
      </c>
      <c r="D125" s="298" t="e">
        <f ca="1">+IF(AND(ISTEXT(OFFSET('Water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298" t="e">
        <f ca="1">+IF(AND(ISTEXT(OFFSET('Water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298" t="e">
        <f ca="1">+IF(AND(ISTEXT(OFFSET('Water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298" t="e">
        <f ca="1">+IF(AND(ISTEXT(OFFSET('Water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298" t="e">
        <f ca="1">+IF(AND(ISTEXT(OFFSET('Water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298" t="e">
        <f ca="1">+IF(AND(ISTEXT(OFFSET('Water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298" t="e">
        <f ca="1">+IF(AND(ISTEXT(OFFSET('Water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298" t="e">
        <f ca="1">+IF(AND(ISTEXT(OFFSET('Water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298" t="e">
        <f ca="1">+IF(AND(ISTEXT(OFFSET('Water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298" t="e">
        <f ca="1">+IF(AND(ISTEXT(OFFSET('Water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298" t="e">
        <f ca="1">+IF(AND(ISTEXT(OFFSET('Water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298" t="e">
        <f ca="1">+IF(AND(ISTEXT(OFFSET('Water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298" t="e">
        <f ca="1">+IF(AND(ISTEXT(OFFSET('Water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298" t="e">
        <f ca="1">+IF(AND(ISTEXT(OFFSET('Water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298" t="e">
        <f ca="1">+IF(AND(ISTEXT(OFFSET('Water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298" t="e">
        <f ca="1">+IF(AND(ISTEXT(OFFSET('Water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298" t="e">
        <f ca="1">+IF(AND(ISTEXT(OFFSET('Water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298" t="e">
        <f ca="1">+IF(AND(ISTEXT(OFFSET('Water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299" t="e">
        <f ca="1">+IF(AND(ISTEXT(OFFSET('Sanitation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299" t="e">
        <f ca="1">+IF(AND(ISTEXT(OFFSET('Sanitation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299" t="e">
        <f ca="1">+IF(AND(ISTEXT(OFFSET('Sanitation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299" t="e">
        <f ca="1">+IF(AND(ISTEXT(OFFSET('Sanitation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299" t="e">
        <f ca="1">+IF(AND(ISTEXT(OFFSET('Sanitation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299" t="e">
        <f ca="1">+IF(AND(ISTEXT(OFFSET('Sanitation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299" t="e">
        <f ca="1">+IF(AND(ISTEXT(OFFSET('Sanitation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299" t="e">
        <f ca="1">+IF(AND(ISTEXT(OFFSET('Sanitation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299" t="e">
        <f ca="1">+IF(AND(ISTEXT(OFFSET('Sanitation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299" t="e">
        <f ca="1">+IF(AND(ISTEXT(OFFSET('Sanitation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299" t="e">
        <f ca="1">+IF(AND(ISTEXT(OFFSET('Sanitation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299" t="e">
        <f ca="1">+IF(AND(ISTEXT(OFFSET('Sanitation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299" t="e">
        <f ca="1">+IF(AND(ISTEXT(OFFSET('Sanitation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299" t="e">
        <f ca="1">+IF(AND(ISTEXT(OFFSET('Sanitation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299" t="e">
        <f ca="1">+IF(AND(ISTEXT(OFFSET('Sanitation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299" t="e">
        <f ca="1">+IF(AND(ISTEXT(OFFSET('Sanitation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299" t="e">
        <f ca="1">+IF(AND(ISTEXT(OFFSET('Sanitation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299" t="e">
        <f ca="1">+IF(AND(ISTEXT(OFFSET('Sanitation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299" t="e">
        <f ca="1">+IF(AND(ISTEXT(OFFSET('Sanitation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299" t="e">
        <f ca="1">+IF(AND(ISTEXT(OFFSET('Sanitation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299" t="e">
        <f ca="1">+IF(AND(ISTEXT(OFFSET('Sanitation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299" t="e">
        <f ca="1">+IF(AND(ISTEXT(OFFSET('Sanitation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299" t="e">
        <f ca="1">+IF(AND(ISTEXT(OFFSET('Sanitation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299" t="e">
        <f ca="1">+IF(AND(ISTEXT(OFFSET('Sanitation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299" t="e">
        <f ca="1">+IF(AND(ISTEXT(OFFSET('Sanitation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299" t="e">
        <f ca="1">+IF(AND(ISTEXT(OFFSET('Sanitation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299" t="e">
        <f ca="1">+IF(AND(ISTEXT(OFFSET('Sanitation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299" t="e">
        <f ca="1">+IF(AND(ISTEXT(OFFSET('Sanitation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299" t="e">
        <f ca="1">+IF(AND(ISTEXT(OFFSET('Sanitation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299" t="e">
        <f ca="1">+IF(AND(ISTEXT(OFFSET('Sanitation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300" t="e">
        <f ca="1">+IF(AND(ISTEXT(OFFSET('Hygiene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368" t="e">
        <f ca="1">+IF(AND(ISTEXT(OFFSET('Hygiene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300" t="e">
        <f ca="1">+IF(AND(ISTEXT(OFFSET('Hygiene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300" t="e">
        <f ca="1">+IF(AND(ISTEXT(OFFSET('Hygiene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300" t="e">
        <f ca="1">+IF(AND(ISTEXT(OFFSET('Hygiene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300" t="e">
        <f ca="1">+IF(AND(ISTEXT(OFFSET('Hygiene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300" t="e">
        <f ca="1">+IF(AND(ISTEXT(OFFSET('Hygiene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300" t="e">
        <f ca="1">+IF(AND(ISTEXT(OFFSET('Hygiene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300" t="e">
        <f ca="1">+IF(AND(ISTEXT(OFFSET('Hygiene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300" t="e">
        <f ca="1">+IF(AND(ISTEXT(OFFSET('Hygiene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300" t="e">
        <f ca="1">+IF(AND(ISTEXT(OFFSET('Hygiene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300" t="e">
        <f ca="1">+IF(AND(ISTEXT(OFFSET('Hygiene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300" t="e">
        <f ca="1">+IF(AND(ISTEXT(OFFSET('Hygiene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300" t="e">
        <f ca="1">+IF(AND(ISTEXT(OFFSET('Hygiene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300" t="e">
        <f ca="1">+IF(AND(ISTEXT(OFFSET('Hygiene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300" t="e">
        <f ca="1">+IF(AND(ISTEXT(OFFSET('Hygiene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300" t="e">
        <f ca="1">+IF(AND(ISTEXT(OFFSET('Hygiene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300" t="e">
        <f ca="1">+IF(AND(ISTEXT(OFFSET('Hygiene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S125" s="187" t="str">
        <f ca="1">+IF(OFFSET('Water Data'!$D$27,0,10*ROW('Water Data'!D119))="","",OFFSET('Water Data'!$D$27,0,10*ROW('Water Data'!D119)))</f>
        <v/>
      </c>
      <c r="BT125" s="187" t="str">
        <f ca="1">+IF(OFFSET('Water Data'!$D$28,0,10*ROW('Water Data'!D119))="","",OFFSET('Water Data'!$D$28,0,10*ROW('Water Data'!D119)))</f>
        <v/>
      </c>
      <c r="BU125" s="187" t="str">
        <f ca="1">+IF(OFFSET('Water Data'!$D$29,0,10*ROW('Water Data'!D119))="","",OFFSET('Water Data'!$D$29,0,10*ROW('Water Data'!D119)))</f>
        <v/>
      </c>
      <c r="BV125" s="187" t="str">
        <f ca="1">+IF(OFFSET('Water Data'!$E$27,0,10*ROW('Water Data'!E119))="","",OFFSET('Water Data'!$E$27,0,10*ROW('Water Data'!E119)))</f>
        <v/>
      </c>
      <c r="BW125" s="187" t="str">
        <f ca="1">+IF(OFFSET('Water Data'!$E$28,0,10*ROW('Water Data'!E119))="","",OFFSET('Water Data'!$E$28,0,10*ROW('Water Data'!E119)))</f>
        <v/>
      </c>
      <c r="BX125" s="187" t="str">
        <f ca="1">+IF(OFFSET('Water Data'!$E$29,0,10*ROW('Water Data'!E119))="","",OFFSET('Water Data'!$E$29,0,10*ROW('Water Data'!E119)))</f>
        <v/>
      </c>
      <c r="BY125" s="187" t="str">
        <f ca="1">+IF(OFFSET('Water Data'!$F$27,0,10*ROW('Water Data'!F119))="","",OFFSET('Water Data'!$F$27,0,10*ROW('Water Data'!F119)))</f>
        <v/>
      </c>
      <c r="BZ125" s="187" t="str">
        <f ca="1">+IF(OFFSET('Water Data'!$F$28,0,10*ROW('Water Data'!F119))="","",OFFSET('Water Data'!$F$28,0,10*ROW('Water Data'!F119)))</f>
        <v/>
      </c>
      <c r="CA125" s="187" t="str">
        <f ca="1">+IF(OFFSET('Water Data'!$F$29,0,10*ROW('Water Data'!F119))="","",OFFSET('Water Data'!$F$29,0,10*ROW('Water Data'!F119)))</f>
        <v/>
      </c>
      <c r="CB125" s="187" t="str">
        <f ca="1">+IF(OFFSET('Water Data'!$G$27,0,10*ROW('Water Data'!G119))="","",OFFSET('Water Data'!$G$27,0,10*ROW('Water Data'!G119)))</f>
        <v/>
      </c>
      <c r="CC125" s="187" t="str">
        <f ca="1">+IF(OFFSET('Water Data'!$G$28,0,10*ROW('Water Data'!G119))="","",OFFSET('Water Data'!$G$28,0,10*ROW('Water Data'!G119)))</f>
        <v/>
      </c>
      <c r="CD125" s="187" t="str">
        <f ca="1">+IF(OFFSET('Water Data'!$G$29,0,10*ROW('Water Data'!G119))="","",OFFSET('Water Data'!$G$29,0,10*ROW('Water Data'!G119)))</f>
        <v/>
      </c>
      <c r="CE125" s="187" t="str">
        <f ca="1">+IF(OFFSET('Water Data'!$H$27,0,10*ROW('Water Data'!H119))="","",OFFSET('Water Data'!$H$27,0,10*ROW('Water Data'!H119)))</f>
        <v/>
      </c>
      <c r="CF125" s="187" t="str">
        <f ca="1">+IF(OFFSET('Water Data'!$H$28,0,10*ROW('Water Data'!H119))="","",OFFSET('Water Data'!$H$28,0,10*ROW('Water Data'!H119)))</f>
        <v/>
      </c>
      <c r="CG125" s="187" t="str">
        <f ca="1">+IF(OFFSET('Water Data'!$H$29,0,10*ROW('Water Data'!H119))="","",OFFSET('Water Data'!$H$29,0,10*ROW('Water Data'!H119)))</f>
        <v/>
      </c>
      <c r="CH125" s="187" t="str">
        <f ca="1">+IF(OFFSET('Water Data'!$I$27,0,10*ROW('Water Data'!I119))="","",OFFSET('Water Data'!$I$27,0,10*ROW('Water Data'!I119)))</f>
        <v/>
      </c>
      <c r="CI125" s="187" t="str">
        <f ca="1">+IF(OFFSET('Water Data'!$I$28,0,10*ROW('Water Data'!I119))="","",OFFSET('Water Data'!$I$28,0,10*ROW('Water Data'!I119)))</f>
        <v/>
      </c>
      <c r="CJ125" s="187" t="str">
        <f ca="1">+IF(OFFSET('Water Data'!$I$29,0,10*ROW('Water Data'!I119))="","",OFFSET('Water Data'!$I$29,0,10*ROW('Water Data'!I119)))</f>
        <v/>
      </c>
      <c r="CK125" s="187" t="str">
        <f ca="1">+IF(OFFSET('Sanitation Data'!$D$28,0,10*ROW('Sanitation Data'!D119))="","",OFFSET('Sanitation Data'!$D$28,0,10*ROW('Sanitation Data'!D119)))</f>
        <v/>
      </c>
      <c r="CL125" s="187" t="str">
        <f ca="1">+IF(OFFSET('Sanitation Data'!$D$29,0,10*ROW('Sanitation Data'!D119))="","",OFFSET('Sanitation Data'!$D$29,0,10*ROW('Sanitation Data'!D119)))</f>
        <v/>
      </c>
      <c r="CM125" s="187" t="str">
        <f ca="1">+IF(OFFSET('Sanitation Data'!$D$30,0,10*ROW('Sanitation Data'!D119))="","",OFFSET('Sanitation Data'!$D$30,0,10*ROW('Sanitation Data'!D119)))</f>
        <v/>
      </c>
      <c r="CN125" s="187" t="str">
        <f ca="1">+IF(OFFSET('Sanitation Data'!$D$31,0,10*ROW('Sanitation Data'!D119))="","",OFFSET('Sanitation Data'!$D$31,0,10*ROW('Sanitation Data'!D119)))</f>
        <v/>
      </c>
      <c r="CO125" s="187" t="str">
        <f ca="1">+IF(OFFSET('Sanitation Data'!$D$32,0,10*ROW('Sanitation Data'!D119))="","",OFFSET('Sanitation Data'!$D$32,0,10*ROW('Sanitation Data'!D119)))</f>
        <v/>
      </c>
      <c r="CP125" s="187" t="str">
        <f ca="1">+IF(OFFSET('Sanitation Data'!$E$28,0,10*ROW('Sanitation Data'!E119))="","",OFFSET('Sanitation Data'!$E$28,0,10*ROW('Sanitation Data'!E119)))</f>
        <v/>
      </c>
      <c r="CQ125" s="187" t="str">
        <f ca="1">+IF(OFFSET('Sanitation Data'!$E$29,0,10*ROW('Sanitation Data'!E119))="","",OFFSET('Sanitation Data'!$E$29,0,10*ROW('Sanitation Data'!E119)))</f>
        <v/>
      </c>
      <c r="CR125" s="187" t="str">
        <f ca="1">+IF(OFFSET('Sanitation Data'!$E$30,0,10*ROW('Sanitation Data'!E119))="","",OFFSET('Sanitation Data'!$E$30,0,10*ROW('Sanitation Data'!E119)))</f>
        <v/>
      </c>
      <c r="CS125" s="187" t="str">
        <f ca="1">+IF(OFFSET('Sanitation Data'!$E$31,0,10*ROW('Sanitation Data'!E119))="","",OFFSET('Sanitation Data'!$E$31,0,10*ROW('Sanitation Data'!E119)))</f>
        <v/>
      </c>
      <c r="CT125" s="187" t="str">
        <f ca="1">+IF(OFFSET('Sanitation Data'!$E$32,0,10*ROW('Sanitation Data'!E119))="","",OFFSET('Sanitation Data'!$E$32,0,10*ROW('Sanitation Data'!E119)))</f>
        <v/>
      </c>
      <c r="CU125" s="187" t="str">
        <f ca="1">+IF(OFFSET('Sanitation Data'!$F$28,0,10*ROW('Sanitation Data'!F119))="","",OFFSET('Sanitation Data'!$F$28,0,10*ROW('Sanitation Data'!F119)))</f>
        <v/>
      </c>
      <c r="CV125" s="187" t="str">
        <f ca="1">+IF(OFFSET('Sanitation Data'!$F$29,0,10*ROW('Sanitation Data'!F119))="","",OFFSET('Sanitation Data'!$F$29,0,10*ROW('Sanitation Data'!F119)))</f>
        <v/>
      </c>
      <c r="CW125" s="187" t="str">
        <f ca="1">+IF(OFFSET('Sanitation Data'!$F$30,0,10*ROW('Sanitation Data'!F119))="","",OFFSET('Sanitation Data'!$F$30,0,10*ROW('Sanitation Data'!F119)))</f>
        <v/>
      </c>
      <c r="CX125" s="187" t="str">
        <f ca="1">+IF(OFFSET('Sanitation Data'!$F$31,0,10*ROW('Sanitation Data'!F119))="","",OFFSET('Sanitation Data'!$F$31,0,10*ROW('Sanitation Data'!F119)))</f>
        <v/>
      </c>
      <c r="CY125" s="187" t="str">
        <f ca="1">+IF(OFFSET('Sanitation Data'!$F$32,0,10*ROW('Sanitation Data'!F119))="","",OFFSET('Sanitation Data'!$F$32,0,10*ROW('Sanitation Data'!F119)))</f>
        <v/>
      </c>
      <c r="CZ125" s="187" t="str">
        <f ca="1">+IF(OFFSET('Sanitation Data'!$G$28,0,10*ROW('Sanitation Data'!G119))="","",OFFSET('Sanitation Data'!$G$28,0,10*ROW('Sanitation Data'!G119)))</f>
        <v/>
      </c>
      <c r="DA125" s="187" t="str">
        <f ca="1">+IF(OFFSET('Sanitation Data'!$G$29,0,10*ROW('Sanitation Data'!G119))="","",OFFSET('Sanitation Data'!$G$29,0,10*ROW('Sanitation Data'!G119)))</f>
        <v/>
      </c>
      <c r="DB125" s="187" t="str">
        <f ca="1">+IF(OFFSET('Sanitation Data'!$G$30,0,10*ROW('Sanitation Data'!G119))="","",OFFSET('Sanitation Data'!$G$30,0,10*ROW('Sanitation Data'!G119)))</f>
        <v/>
      </c>
      <c r="DC125" s="187" t="str">
        <f ca="1">+IF(OFFSET('Sanitation Data'!$G$31,0,10*ROW('Sanitation Data'!G119))="","",OFFSET('Sanitation Data'!$G$31,0,10*ROW('Sanitation Data'!G119)))</f>
        <v/>
      </c>
      <c r="DD125" s="187" t="str">
        <f ca="1">+IF(OFFSET('Sanitation Data'!$G$32,0,10*ROW('Sanitation Data'!G119))="","",OFFSET('Sanitation Data'!$G$32,0,10*ROW('Sanitation Data'!G119)))</f>
        <v/>
      </c>
      <c r="DE125" s="187" t="str">
        <f ca="1">+IF(OFFSET('Sanitation Data'!$H$28,0,10*ROW('Sanitation Data'!H119))="","",OFFSET('Sanitation Data'!$H$28,0,10*ROW('Sanitation Data'!H119)))</f>
        <v/>
      </c>
      <c r="DF125" s="187" t="str">
        <f ca="1">+IF(OFFSET('Sanitation Data'!$H$29,0,10*ROW('Sanitation Data'!H119))="","",OFFSET('Sanitation Data'!$H$29,0,10*ROW('Sanitation Data'!H119)))</f>
        <v/>
      </c>
      <c r="DG125" s="187" t="str">
        <f ca="1">+IF(OFFSET('Sanitation Data'!$H$30,0,10*ROW('Sanitation Data'!H119))="","",OFFSET('Sanitation Data'!$H$30,0,10*ROW('Sanitation Data'!H119)))</f>
        <v/>
      </c>
      <c r="DH125" s="187" t="str">
        <f ca="1">+IF(OFFSET('Sanitation Data'!$H$31,0,10*ROW('Sanitation Data'!H119))="","",OFFSET('Sanitation Data'!$H$31,0,10*ROW('Sanitation Data'!H119)))</f>
        <v/>
      </c>
      <c r="DI125" s="187" t="str">
        <f ca="1">+IF(OFFSET('Sanitation Data'!$H$32,0,10*ROW('Sanitation Data'!H119))="","",OFFSET('Sanitation Data'!$H$32,0,10*ROW('Sanitation Data'!H119)))</f>
        <v/>
      </c>
      <c r="DJ125" s="187" t="str">
        <f ca="1">+IF(OFFSET('Sanitation Data'!$I$28,0,10*ROW('Sanitation Data'!I119))="","",OFFSET('Sanitation Data'!$I$28,0,10*ROW('Sanitation Data'!I119)))</f>
        <v/>
      </c>
      <c r="DK125" s="187" t="str">
        <f ca="1">+IF(OFFSET('Sanitation Data'!$I$29,0,10*ROW('Sanitation Data'!I119))="","",OFFSET('Sanitation Data'!$I$29,0,10*ROW('Sanitation Data'!I119)))</f>
        <v/>
      </c>
      <c r="DL125" s="187" t="str">
        <f ca="1">+IF(OFFSET('Sanitation Data'!$I$30,0,10*ROW('Sanitation Data'!I119))="","",OFFSET('Sanitation Data'!$I$30,0,10*ROW('Sanitation Data'!I119)))</f>
        <v/>
      </c>
      <c r="DM125" s="187" t="str">
        <f ca="1">+IF(OFFSET('Sanitation Data'!$I$31,0,10*ROW('Sanitation Data'!I119))="","",OFFSET('Sanitation Data'!$I$31,0,10*ROW('Sanitation Data'!I119)))</f>
        <v/>
      </c>
      <c r="DN125" s="187" t="str">
        <f ca="1">+IF(OFFSET('Sanitation Data'!$I$32,0,10*ROW('Sanitation Data'!I119))="","",OFFSET('Sanitation Data'!$I$32,0,10*ROW('Sanitation Data'!I119)))</f>
        <v/>
      </c>
      <c r="DO125" s="187" t="str">
        <f ca="1">+IF(OFFSET('Hygiene Data'!$D$11,0,10*ROW('Hygiene Data'!D119))="","",OFFSET('Hygiene Data'!$D$11,0,10*ROW('Hygiene Data'!D119)))</f>
        <v/>
      </c>
      <c r="DP125" s="187" t="str">
        <f ca="1">+IF(OFFSET('Hygiene Data'!$D$12,0,10*ROW('Hygiene Data'!D119))="","",OFFSET('Hygiene Data'!$D$12,0,10*ROW('Hygiene Data'!D119)))</f>
        <v/>
      </c>
      <c r="DQ125" s="187" t="str">
        <f ca="1">+IF(OFFSET('Hygiene Data'!$D$13,0,10*ROW('Hygiene Data'!D119))="","",OFFSET('Hygiene Data'!$D$13,0,10*ROW('Hygiene Data'!D119)))</f>
        <v/>
      </c>
      <c r="DR125" s="187" t="str">
        <f ca="1">+IF(OFFSET('Hygiene Data'!$E$11,0,10*ROW('Hygiene Data'!E119))="","",OFFSET('Hygiene Data'!$E$11,0,10*ROW('Hygiene Data'!E119)))</f>
        <v/>
      </c>
      <c r="DS125" s="187" t="str">
        <f ca="1">+IF(OFFSET('Hygiene Data'!$E$12,0,10*ROW('Hygiene Data'!E119))="","",OFFSET('Hygiene Data'!$E$12,0,10*ROW('Hygiene Data'!E119)))</f>
        <v/>
      </c>
      <c r="DT125" s="187" t="str">
        <f ca="1">+IF(OFFSET('Hygiene Data'!$E$13,0,10*ROW('Hygiene Data'!E119))="","",OFFSET('Hygiene Data'!$E$13,0,10*ROW('Hygiene Data'!E119)))</f>
        <v/>
      </c>
      <c r="DU125" s="187" t="str">
        <f ca="1">+IF(OFFSET('Hygiene Data'!$F$11,0,10*ROW('Hygiene Data'!F119))="","",OFFSET('Hygiene Data'!$F$11,0,10*ROW('Hygiene Data'!F119)))</f>
        <v/>
      </c>
      <c r="DV125" s="187" t="str">
        <f ca="1">+IF(OFFSET('Hygiene Data'!$F$12,0,10*ROW('Hygiene Data'!F119))="","",OFFSET('Hygiene Data'!$F$12,0,10*ROW('Hygiene Data'!F119)))</f>
        <v/>
      </c>
      <c r="DW125" s="187" t="str">
        <f ca="1">+IF(OFFSET('Hygiene Data'!$F$13,0,10*ROW('Hygiene Data'!F119))="","",OFFSET('Hygiene Data'!$F$13,0,10*ROW('Hygiene Data'!F119)))</f>
        <v/>
      </c>
      <c r="DX125" s="187" t="str">
        <f ca="1">+IF(OFFSET('Hygiene Data'!$G$11,0,10*ROW('Hygiene Data'!G119))="","",OFFSET('Hygiene Data'!$G$11,0,10*ROW('Hygiene Data'!G119)))</f>
        <v/>
      </c>
      <c r="DY125" s="187" t="str">
        <f ca="1">+IF(OFFSET('Hygiene Data'!$G$12,0,10*ROW('Hygiene Data'!G119))="","",OFFSET('Hygiene Data'!$G$12,0,10*ROW('Hygiene Data'!G119)))</f>
        <v/>
      </c>
      <c r="DZ125" s="187" t="str">
        <f ca="1">+IF(OFFSET('Hygiene Data'!$G$13,0,10*ROW('Hygiene Data'!G119))="","",OFFSET('Hygiene Data'!$G$13,0,10*ROW('Hygiene Data'!G119)))</f>
        <v/>
      </c>
      <c r="EA125" s="187" t="str">
        <f ca="1">+IF(OFFSET('Hygiene Data'!$H$11,0,10*ROW('Hygiene Data'!H119))="","",OFFSET('Hygiene Data'!$H$11,0,10*ROW('Hygiene Data'!H119)))</f>
        <v/>
      </c>
      <c r="EB125" s="187" t="str">
        <f ca="1">+IF(OFFSET('Hygiene Data'!$H$12,0,10*ROW('Hygiene Data'!H119))="","",OFFSET('Hygiene Data'!$H$12,0,10*ROW('Hygiene Data'!H119)))</f>
        <v/>
      </c>
      <c r="EC125" s="187" t="str">
        <f ca="1">+IF(OFFSET('Hygiene Data'!$H$13,0,10*ROW('Hygiene Data'!H119))="","",OFFSET('Hygiene Data'!$H$13,0,10*ROW('Hygiene Data'!H119)))</f>
        <v/>
      </c>
      <c r="ED125" s="187" t="str">
        <f ca="1">+IF(OFFSET('Hygiene Data'!$I$11,0,10*ROW('Hygiene Data'!I119))="","",OFFSET('Hygiene Data'!$I$11,0,10*ROW('Hygiene Data'!I119)))</f>
        <v/>
      </c>
      <c r="EE125" s="187" t="str">
        <f ca="1">+IF(OFFSET('Hygiene Data'!$I$12,0,10*ROW('Hygiene Data'!I119))="","",OFFSET('Hygiene Data'!$I$12,0,10*ROW('Hygiene Data'!I119)))</f>
        <v/>
      </c>
      <c r="EF125" s="187" t="str">
        <f ca="1">+IF(OFFSET('Hygiene Data'!$I$13,0,10*ROW('Hygiene Data'!I119))="","",OFFSET('Hygiene Data'!$I$13,0,10*ROW('Hygiene Data'!I119)))</f>
        <v/>
      </c>
    </row>
    <row r="126" spans="1:136" x14ac:dyDescent="0.2">
      <c r="A126" s="270" t="str">
        <f ca="1">+IF(OFFSET('Water Data'!$B$2,0,10*ROW('Water Data'!E120))="","",OFFSET('Water Data'!$B$2,0,10*ROW('Water Data'!E120)))</f>
        <v/>
      </c>
      <c r="B126" s="270" t="str">
        <f ca="1">IF(OFFSET('Water Data'!$C$2,0,10*ROW('Water Data'!F120))="","",IF(OFFSET('Water Data'!$C$2,0,10*ROW('Water Data'!F120))="Census",Key!$I$111,IF(OFFSET('Water Data'!$C$2,0,10*ROW('Water Data'!F120))="Survey with microdata",Key!$I$113,IF(OFFSET('Water Data'!$C$2,0,10*ROW('Water Data'!F120))="Survey",Key!$I$110,IF(OFFSET('Water Data'!$C$2,0,10*ROW('Water Data'!F120))="Admin",Key!$I$114,IF(OFFSET('Water Data'!$C$2,0,10*ROW('Water Data'!F120))="Other",Key!$I$112,IF(OFFSET('Water Data'!$C$2,0,10*ROW('Water Data'!F120))="EMIS",Key!$I$109)))))))</f>
        <v/>
      </c>
      <c r="C126" s="297" t="str">
        <f t="shared" ca="1" si="1"/>
        <v/>
      </c>
      <c r="D126" s="298" t="e">
        <f ca="1">+IF(AND(ISTEXT(OFFSET('Water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298" t="e">
        <f ca="1">+IF(AND(ISTEXT(OFFSET('Water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298" t="e">
        <f ca="1">+IF(AND(ISTEXT(OFFSET('Water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298" t="e">
        <f ca="1">+IF(AND(ISTEXT(OFFSET('Water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298" t="e">
        <f ca="1">+IF(AND(ISTEXT(OFFSET('Water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298" t="e">
        <f ca="1">+IF(AND(ISTEXT(OFFSET('Water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298" t="e">
        <f ca="1">+IF(AND(ISTEXT(OFFSET('Water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298" t="e">
        <f ca="1">+IF(AND(ISTEXT(OFFSET('Water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298" t="e">
        <f ca="1">+IF(AND(ISTEXT(OFFSET('Water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298" t="e">
        <f ca="1">+IF(AND(ISTEXT(OFFSET('Water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298" t="e">
        <f ca="1">+IF(AND(ISTEXT(OFFSET('Water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298" t="e">
        <f ca="1">+IF(AND(ISTEXT(OFFSET('Water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298" t="e">
        <f ca="1">+IF(AND(ISTEXT(OFFSET('Water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298" t="e">
        <f ca="1">+IF(AND(ISTEXT(OFFSET('Water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298" t="e">
        <f ca="1">+IF(AND(ISTEXT(OFFSET('Water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298" t="e">
        <f ca="1">+IF(AND(ISTEXT(OFFSET('Water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298" t="e">
        <f ca="1">+IF(AND(ISTEXT(OFFSET('Water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298" t="e">
        <f ca="1">+IF(AND(ISTEXT(OFFSET('Water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299" t="e">
        <f ca="1">+IF(AND(ISTEXT(OFFSET('Sanitation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299" t="e">
        <f ca="1">+IF(AND(ISTEXT(OFFSET('Sanitation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299" t="e">
        <f ca="1">+IF(AND(ISTEXT(OFFSET('Sanitation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299" t="e">
        <f ca="1">+IF(AND(ISTEXT(OFFSET('Sanitation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299" t="e">
        <f ca="1">+IF(AND(ISTEXT(OFFSET('Sanitation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299" t="e">
        <f ca="1">+IF(AND(ISTEXT(OFFSET('Sanitation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299" t="e">
        <f ca="1">+IF(AND(ISTEXT(OFFSET('Sanitation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299" t="e">
        <f ca="1">+IF(AND(ISTEXT(OFFSET('Sanitation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299" t="e">
        <f ca="1">+IF(AND(ISTEXT(OFFSET('Sanitation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299" t="e">
        <f ca="1">+IF(AND(ISTEXT(OFFSET('Sanitation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299" t="e">
        <f ca="1">+IF(AND(ISTEXT(OFFSET('Sanitation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299" t="e">
        <f ca="1">+IF(AND(ISTEXT(OFFSET('Sanitation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299" t="e">
        <f ca="1">+IF(AND(ISTEXT(OFFSET('Sanitation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299" t="e">
        <f ca="1">+IF(AND(ISTEXT(OFFSET('Sanitation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299" t="e">
        <f ca="1">+IF(AND(ISTEXT(OFFSET('Sanitation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299" t="e">
        <f ca="1">+IF(AND(ISTEXT(OFFSET('Sanitation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299" t="e">
        <f ca="1">+IF(AND(ISTEXT(OFFSET('Sanitation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299" t="e">
        <f ca="1">+IF(AND(ISTEXT(OFFSET('Sanitation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299" t="e">
        <f ca="1">+IF(AND(ISTEXT(OFFSET('Sanitation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299" t="e">
        <f ca="1">+IF(AND(ISTEXT(OFFSET('Sanitation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299" t="e">
        <f ca="1">+IF(AND(ISTEXT(OFFSET('Sanitation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299" t="e">
        <f ca="1">+IF(AND(ISTEXT(OFFSET('Sanitation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299" t="e">
        <f ca="1">+IF(AND(ISTEXT(OFFSET('Sanitation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299" t="e">
        <f ca="1">+IF(AND(ISTEXT(OFFSET('Sanitation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299" t="e">
        <f ca="1">+IF(AND(ISTEXT(OFFSET('Sanitation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299" t="e">
        <f ca="1">+IF(AND(ISTEXT(OFFSET('Sanitation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299" t="e">
        <f ca="1">+IF(AND(ISTEXT(OFFSET('Sanitation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299" t="e">
        <f ca="1">+IF(AND(ISTEXT(OFFSET('Sanitation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299" t="e">
        <f ca="1">+IF(AND(ISTEXT(OFFSET('Sanitation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299" t="e">
        <f ca="1">+IF(AND(ISTEXT(OFFSET('Sanitation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300" t="e">
        <f ca="1">+IF(AND(ISTEXT(OFFSET('Hygiene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368" t="e">
        <f ca="1">+IF(AND(ISTEXT(OFFSET('Hygiene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300" t="e">
        <f ca="1">+IF(AND(ISTEXT(OFFSET('Hygiene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300" t="e">
        <f ca="1">+IF(AND(ISTEXT(OFFSET('Hygiene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300" t="e">
        <f ca="1">+IF(AND(ISTEXT(OFFSET('Hygiene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300" t="e">
        <f ca="1">+IF(AND(ISTEXT(OFFSET('Hygiene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300" t="e">
        <f ca="1">+IF(AND(ISTEXT(OFFSET('Hygiene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300" t="e">
        <f ca="1">+IF(AND(ISTEXT(OFFSET('Hygiene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300" t="e">
        <f ca="1">+IF(AND(ISTEXT(OFFSET('Hygiene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300" t="e">
        <f ca="1">+IF(AND(ISTEXT(OFFSET('Hygiene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300" t="e">
        <f ca="1">+IF(AND(ISTEXT(OFFSET('Hygiene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300" t="e">
        <f ca="1">+IF(AND(ISTEXT(OFFSET('Hygiene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300" t="e">
        <f ca="1">+IF(AND(ISTEXT(OFFSET('Hygiene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300" t="e">
        <f ca="1">+IF(AND(ISTEXT(OFFSET('Hygiene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300" t="e">
        <f ca="1">+IF(AND(ISTEXT(OFFSET('Hygiene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300" t="e">
        <f ca="1">+IF(AND(ISTEXT(OFFSET('Hygiene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300" t="e">
        <f ca="1">+IF(AND(ISTEXT(OFFSET('Hygiene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300" t="e">
        <f ca="1">+IF(AND(ISTEXT(OFFSET('Hygiene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S126" s="187" t="str">
        <f ca="1">+IF(OFFSET('Water Data'!$D$27,0,10*ROW('Water Data'!D120))="","",OFFSET('Water Data'!$D$27,0,10*ROW('Water Data'!D120)))</f>
        <v/>
      </c>
      <c r="BT126" s="187" t="str">
        <f ca="1">+IF(OFFSET('Water Data'!$D$28,0,10*ROW('Water Data'!D120))="","",OFFSET('Water Data'!$D$28,0,10*ROW('Water Data'!D120)))</f>
        <v/>
      </c>
      <c r="BU126" s="187" t="str">
        <f ca="1">+IF(OFFSET('Water Data'!$D$29,0,10*ROW('Water Data'!D120))="","",OFFSET('Water Data'!$D$29,0,10*ROW('Water Data'!D120)))</f>
        <v/>
      </c>
      <c r="BV126" s="187" t="str">
        <f ca="1">+IF(OFFSET('Water Data'!$E$27,0,10*ROW('Water Data'!E120))="","",OFFSET('Water Data'!$E$27,0,10*ROW('Water Data'!E120)))</f>
        <v/>
      </c>
      <c r="BW126" s="187" t="str">
        <f ca="1">+IF(OFFSET('Water Data'!$E$28,0,10*ROW('Water Data'!E120))="","",OFFSET('Water Data'!$E$28,0,10*ROW('Water Data'!E120)))</f>
        <v/>
      </c>
      <c r="BX126" s="187" t="str">
        <f ca="1">+IF(OFFSET('Water Data'!$E$29,0,10*ROW('Water Data'!E120))="","",OFFSET('Water Data'!$E$29,0,10*ROW('Water Data'!E120)))</f>
        <v/>
      </c>
      <c r="BY126" s="187" t="str">
        <f ca="1">+IF(OFFSET('Water Data'!$F$27,0,10*ROW('Water Data'!F120))="","",OFFSET('Water Data'!$F$27,0,10*ROW('Water Data'!F120)))</f>
        <v/>
      </c>
      <c r="BZ126" s="187" t="str">
        <f ca="1">+IF(OFFSET('Water Data'!$F$28,0,10*ROW('Water Data'!F120))="","",OFFSET('Water Data'!$F$28,0,10*ROW('Water Data'!F120)))</f>
        <v/>
      </c>
      <c r="CA126" s="187" t="str">
        <f ca="1">+IF(OFFSET('Water Data'!$F$29,0,10*ROW('Water Data'!F120))="","",OFFSET('Water Data'!$F$29,0,10*ROW('Water Data'!F120)))</f>
        <v/>
      </c>
      <c r="CB126" s="187" t="str">
        <f ca="1">+IF(OFFSET('Water Data'!$G$27,0,10*ROW('Water Data'!G120))="","",OFFSET('Water Data'!$G$27,0,10*ROW('Water Data'!G120)))</f>
        <v/>
      </c>
      <c r="CC126" s="187" t="str">
        <f ca="1">+IF(OFFSET('Water Data'!$G$28,0,10*ROW('Water Data'!G120))="","",OFFSET('Water Data'!$G$28,0,10*ROW('Water Data'!G120)))</f>
        <v/>
      </c>
      <c r="CD126" s="187" t="str">
        <f ca="1">+IF(OFFSET('Water Data'!$G$29,0,10*ROW('Water Data'!G120))="","",OFFSET('Water Data'!$G$29,0,10*ROW('Water Data'!G120)))</f>
        <v/>
      </c>
      <c r="CE126" s="187" t="str">
        <f ca="1">+IF(OFFSET('Water Data'!$H$27,0,10*ROW('Water Data'!H120))="","",OFFSET('Water Data'!$H$27,0,10*ROW('Water Data'!H120)))</f>
        <v/>
      </c>
      <c r="CF126" s="187" t="str">
        <f ca="1">+IF(OFFSET('Water Data'!$H$28,0,10*ROW('Water Data'!H120))="","",OFFSET('Water Data'!$H$28,0,10*ROW('Water Data'!H120)))</f>
        <v/>
      </c>
      <c r="CG126" s="187" t="str">
        <f ca="1">+IF(OFFSET('Water Data'!$H$29,0,10*ROW('Water Data'!H120))="","",OFFSET('Water Data'!$H$29,0,10*ROW('Water Data'!H120)))</f>
        <v/>
      </c>
      <c r="CH126" s="187" t="str">
        <f ca="1">+IF(OFFSET('Water Data'!$I$27,0,10*ROW('Water Data'!I120))="","",OFFSET('Water Data'!$I$27,0,10*ROW('Water Data'!I120)))</f>
        <v/>
      </c>
      <c r="CI126" s="187" t="str">
        <f ca="1">+IF(OFFSET('Water Data'!$I$28,0,10*ROW('Water Data'!I120))="","",OFFSET('Water Data'!$I$28,0,10*ROW('Water Data'!I120)))</f>
        <v/>
      </c>
      <c r="CJ126" s="187" t="str">
        <f ca="1">+IF(OFFSET('Water Data'!$I$29,0,10*ROW('Water Data'!I120))="","",OFFSET('Water Data'!$I$29,0,10*ROW('Water Data'!I120)))</f>
        <v/>
      </c>
      <c r="CK126" s="187" t="str">
        <f ca="1">+IF(OFFSET('Sanitation Data'!$D$28,0,10*ROW('Sanitation Data'!D120))="","",OFFSET('Sanitation Data'!$D$28,0,10*ROW('Sanitation Data'!D120)))</f>
        <v/>
      </c>
      <c r="CL126" s="187" t="str">
        <f ca="1">+IF(OFFSET('Sanitation Data'!$D$29,0,10*ROW('Sanitation Data'!D120))="","",OFFSET('Sanitation Data'!$D$29,0,10*ROW('Sanitation Data'!D120)))</f>
        <v/>
      </c>
      <c r="CM126" s="187" t="str">
        <f ca="1">+IF(OFFSET('Sanitation Data'!$D$30,0,10*ROW('Sanitation Data'!D120))="","",OFFSET('Sanitation Data'!$D$30,0,10*ROW('Sanitation Data'!D120)))</f>
        <v/>
      </c>
      <c r="CN126" s="187" t="str">
        <f ca="1">+IF(OFFSET('Sanitation Data'!$D$31,0,10*ROW('Sanitation Data'!D120))="","",OFFSET('Sanitation Data'!$D$31,0,10*ROW('Sanitation Data'!D120)))</f>
        <v/>
      </c>
      <c r="CO126" s="187" t="str">
        <f ca="1">+IF(OFFSET('Sanitation Data'!$D$32,0,10*ROW('Sanitation Data'!D120))="","",OFFSET('Sanitation Data'!$D$32,0,10*ROW('Sanitation Data'!D120)))</f>
        <v/>
      </c>
      <c r="CP126" s="187" t="str">
        <f ca="1">+IF(OFFSET('Sanitation Data'!$E$28,0,10*ROW('Sanitation Data'!E120))="","",OFFSET('Sanitation Data'!$E$28,0,10*ROW('Sanitation Data'!E120)))</f>
        <v/>
      </c>
      <c r="CQ126" s="187" t="str">
        <f ca="1">+IF(OFFSET('Sanitation Data'!$E$29,0,10*ROW('Sanitation Data'!E120))="","",OFFSET('Sanitation Data'!$E$29,0,10*ROW('Sanitation Data'!E120)))</f>
        <v/>
      </c>
      <c r="CR126" s="187" t="str">
        <f ca="1">+IF(OFFSET('Sanitation Data'!$E$30,0,10*ROW('Sanitation Data'!E120))="","",OFFSET('Sanitation Data'!$E$30,0,10*ROW('Sanitation Data'!E120)))</f>
        <v/>
      </c>
      <c r="CS126" s="187" t="str">
        <f ca="1">+IF(OFFSET('Sanitation Data'!$E$31,0,10*ROW('Sanitation Data'!E120))="","",OFFSET('Sanitation Data'!$E$31,0,10*ROW('Sanitation Data'!E120)))</f>
        <v/>
      </c>
      <c r="CT126" s="187" t="str">
        <f ca="1">+IF(OFFSET('Sanitation Data'!$E$32,0,10*ROW('Sanitation Data'!E120))="","",OFFSET('Sanitation Data'!$E$32,0,10*ROW('Sanitation Data'!E120)))</f>
        <v/>
      </c>
      <c r="CU126" s="187" t="str">
        <f ca="1">+IF(OFFSET('Sanitation Data'!$F$28,0,10*ROW('Sanitation Data'!F120))="","",OFFSET('Sanitation Data'!$F$28,0,10*ROW('Sanitation Data'!F120)))</f>
        <v/>
      </c>
      <c r="CV126" s="187" t="str">
        <f ca="1">+IF(OFFSET('Sanitation Data'!$F$29,0,10*ROW('Sanitation Data'!F120))="","",OFFSET('Sanitation Data'!$F$29,0,10*ROW('Sanitation Data'!F120)))</f>
        <v/>
      </c>
      <c r="CW126" s="187" t="str">
        <f ca="1">+IF(OFFSET('Sanitation Data'!$F$30,0,10*ROW('Sanitation Data'!F120))="","",OFFSET('Sanitation Data'!$F$30,0,10*ROW('Sanitation Data'!F120)))</f>
        <v/>
      </c>
      <c r="CX126" s="187" t="str">
        <f ca="1">+IF(OFFSET('Sanitation Data'!$F$31,0,10*ROW('Sanitation Data'!F120))="","",OFFSET('Sanitation Data'!$F$31,0,10*ROW('Sanitation Data'!F120)))</f>
        <v/>
      </c>
      <c r="CY126" s="187" t="str">
        <f ca="1">+IF(OFFSET('Sanitation Data'!$F$32,0,10*ROW('Sanitation Data'!F120))="","",OFFSET('Sanitation Data'!$F$32,0,10*ROW('Sanitation Data'!F120)))</f>
        <v/>
      </c>
      <c r="CZ126" s="187" t="str">
        <f ca="1">+IF(OFFSET('Sanitation Data'!$G$28,0,10*ROW('Sanitation Data'!G120))="","",OFFSET('Sanitation Data'!$G$28,0,10*ROW('Sanitation Data'!G120)))</f>
        <v/>
      </c>
      <c r="DA126" s="187" t="str">
        <f ca="1">+IF(OFFSET('Sanitation Data'!$G$29,0,10*ROW('Sanitation Data'!G120))="","",OFFSET('Sanitation Data'!$G$29,0,10*ROW('Sanitation Data'!G120)))</f>
        <v/>
      </c>
      <c r="DB126" s="187" t="str">
        <f ca="1">+IF(OFFSET('Sanitation Data'!$G$30,0,10*ROW('Sanitation Data'!G120))="","",OFFSET('Sanitation Data'!$G$30,0,10*ROW('Sanitation Data'!G120)))</f>
        <v/>
      </c>
      <c r="DC126" s="187" t="str">
        <f ca="1">+IF(OFFSET('Sanitation Data'!$G$31,0,10*ROW('Sanitation Data'!G120))="","",OFFSET('Sanitation Data'!$G$31,0,10*ROW('Sanitation Data'!G120)))</f>
        <v/>
      </c>
      <c r="DD126" s="187" t="str">
        <f ca="1">+IF(OFFSET('Sanitation Data'!$G$32,0,10*ROW('Sanitation Data'!G120))="","",OFFSET('Sanitation Data'!$G$32,0,10*ROW('Sanitation Data'!G120)))</f>
        <v/>
      </c>
      <c r="DE126" s="187" t="str">
        <f ca="1">+IF(OFFSET('Sanitation Data'!$H$28,0,10*ROW('Sanitation Data'!H120))="","",OFFSET('Sanitation Data'!$H$28,0,10*ROW('Sanitation Data'!H120)))</f>
        <v/>
      </c>
      <c r="DF126" s="187" t="str">
        <f ca="1">+IF(OFFSET('Sanitation Data'!$H$29,0,10*ROW('Sanitation Data'!H120))="","",OFFSET('Sanitation Data'!$H$29,0,10*ROW('Sanitation Data'!H120)))</f>
        <v/>
      </c>
      <c r="DG126" s="187" t="str">
        <f ca="1">+IF(OFFSET('Sanitation Data'!$H$30,0,10*ROW('Sanitation Data'!H120))="","",OFFSET('Sanitation Data'!$H$30,0,10*ROW('Sanitation Data'!H120)))</f>
        <v/>
      </c>
      <c r="DH126" s="187" t="str">
        <f ca="1">+IF(OFFSET('Sanitation Data'!$H$31,0,10*ROW('Sanitation Data'!H120))="","",OFFSET('Sanitation Data'!$H$31,0,10*ROW('Sanitation Data'!H120)))</f>
        <v/>
      </c>
      <c r="DI126" s="187" t="str">
        <f ca="1">+IF(OFFSET('Sanitation Data'!$H$32,0,10*ROW('Sanitation Data'!H120))="","",OFFSET('Sanitation Data'!$H$32,0,10*ROW('Sanitation Data'!H120)))</f>
        <v/>
      </c>
      <c r="DJ126" s="187" t="str">
        <f ca="1">+IF(OFFSET('Sanitation Data'!$I$28,0,10*ROW('Sanitation Data'!I120))="","",OFFSET('Sanitation Data'!$I$28,0,10*ROW('Sanitation Data'!I120)))</f>
        <v/>
      </c>
      <c r="DK126" s="187" t="str">
        <f ca="1">+IF(OFFSET('Sanitation Data'!$I$29,0,10*ROW('Sanitation Data'!I120))="","",OFFSET('Sanitation Data'!$I$29,0,10*ROW('Sanitation Data'!I120)))</f>
        <v/>
      </c>
      <c r="DL126" s="187" t="str">
        <f ca="1">+IF(OFFSET('Sanitation Data'!$I$30,0,10*ROW('Sanitation Data'!I120))="","",OFFSET('Sanitation Data'!$I$30,0,10*ROW('Sanitation Data'!I120)))</f>
        <v/>
      </c>
      <c r="DM126" s="187" t="str">
        <f ca="1">+IF(OFFSET('Sanitation Data'!$I$31,0,10*ROW('Sanitation Data'!I120))="","",OFFSET('Sanitation Data'!$I$31,0,10*ROW('Sanitation Data'!I120)))</f>
        <v/>
      </c>
      <c r="DN126" s="187" t="str">
        <f ca="1">+IF(OFFSET('Sanitation Data'!$I$32,0,10*ROW('Sanitation Data'!I120))="","",OFFSET('Sanitation Data'!$I$32,0,10*ROW('Sanitation Data'!I120)))</f>
        <v/>
      </c>
      <c r="DO126" s="187" t="str">
        <f ca="1">+IF(OFFSET('Hygiene Data'!$D$11,0,10*ROW('Hygiene Data'!D120))="","",OFFSET('Hygiene Data'!$D$11,0,10*ROW('Hygiene Data'!D120)))</f>
        <v/>
      </c>
      <c r="DP126" s="187" t="str">
        <f ca="1">+IF(OFFSET('Hygiene Data'!$D$12,0,10*ROW('Hygiene Data'!D120))="","",OFFSET('Hygiene Data'!$D$12,0,10*ROW('Hygiene Data'!D120)))</f>
        <v/>
      </c>
      <c r="DQ126" s="187" t="str">
        <f ca="1">+IF(OFFSET('Hygiene Data'!$D$13,0,10*ROW('Hygiene Data'!D120))="","",OFFSET('Hygiene Data'!$D$13,0,10*ROW('Hygiene Data'!D120)))</f>
        <v/>
      </c>
      <c r="DR126" s="187" t="str">
        <f ca="1">+IF(OFFSET('Hygiene Data'!$E$11,0,10*ROW('Hygiene Data'!E120))="","",OFFSET('Hygiene Data'!$E$11,0,10*ROW('Hygiene Data'!E120)))</f>
        <v/>
      </c>
      <c r="DS126" s="187" t="str">
        <f ca="1">+IF(OFFSET('Hygiene Data'!$E$12,0,10*ROW('Hygiene Data'!E120))="","",OFFSET('Hygiene Data'!$E$12,0,10*ROW('Hygiene Data'!E120)))</f>
        <v/>
      </c>
      <c r="DT126" s="187" t="str">
        <f ca="1">+IF(OFFSET('Hygiene Data'!$E$13,0,10*ROW('Hygiene Data'!E120))="","",OFFSET('Hygiene Data'!$E$13,0,10*ROW('Hygiene Data'!E120)))</f>
        <v/>
      </c>
      <c r="DU126" s="187" t="str">
        <f ca="1">+IF(OFFSET('Hygiene Data'!$F$11,0,10*ROW('Hygiene Data'!F120))="","",OFFSET('Hygiene Data'!$F$11,0,10*ROW('Hygiene Data'!F120)))</f>
        <v/>
      </c>
      <c r="DV126" s="187" t="str">
        <f ca="1">+IF(OFFSET('Hygiene Data'!$F$12,0,10*ROW('Hygiene Data'!F120))="","",OFFSET('Hygiene Data'!$F$12,0,10*ROW('Hygiene Data'!F120)))</f>
        <v/>
      </c>
      <c r="DW126" s="187" t="str">
        <f ca="1">+IF(OFFSET('Hygiene Data'!$F$13,0,10*ROW('Hygiene Data'!F120))="","",OFFSET('Hygiene Data'!$F$13,0,10*ROW('Hygiene Data'!F120)))</f>
        <v/>
      </c>
      <c r="DX126" s="187" t="str">
        <f ca="1">+IF(OFFSET('Hygiene Data'!$G$11,0,10*ROW('Hygiene Data'!G120))="","",OFFSET('Hygiene Data'!$G$11,0,10*ROW('Hygiene Data'!G120)))</f>
        <v/>
      </c>
      <c r="DY126" s="187" t="str">
        <f ca="1">+IF(OFFSET('Hygiene Data'!$G$12,0,10*ROW('Hygiene Data'!G120))="","",OFFSET('Hygiene Data'!$G$12,0,10*ROW('Hygiene Data'!G120)))</f>
        <v/>
      </c>
      <c r="DZ126" s="187" t="str">
        <f ca="1">+IF(OFFSET('Hygiene Data'!$G$13,0,10*ROW('Hygiene Data'!G120))="","",OFFSET('Hygiene Data'!$G$13,0,10*ROW('Hygiene Data'!G120)))</f>
        <v/>
      </c>
      <c r="EA126" s="187" t="str">
        <f ca="1">+IF(OFFSET('Hygiene Data'!$H$11,0,10*ROW('Hygiene Data'!H120))="","",OFFSET('Hygiene Data'!$H$11,0,10*ROW('Hygiene Data'!H120)))</f>
        <v/>
      </c>
      <c r="EB126" s="187" t="str">
        <f ca="1">+IF(OFFSET('Hygiene Data'!$H$12,0,10*ROW('Hygiene Data'!H120))="","",OFFSET('Hygiene Data'!$H$12,0,10*ROW('Hygiene Data'!H120)))</f>
        <v/>
      </c>
      <c r="EC126" s="187" t="str">
        <f ca="1">+IF(OFFSET('Hygiene Data'!$H$13,0,10*ROW('Hygiene Data'!H120))="","",OFFSET('Hygiene Data'!$H$13,0,10*ROW('Hygiene Data'!H120)))</f>
        <v/>
      </c>
      <c r="ED126" s="187" t="str">
        <f ca="1">+IF(OFFSET('Hygiene Data'!$I$11,0,10*ROW('Hygiene Data'!I120))="","",OFFSET('Hygiene Data'!$I$11,0,10*ROW('Hygiene Data'!I120)))</f>
        <v/>
      </c>
      <c r="EE126" s="187" t="str">
        <f ca="1">+IF(OFFSET('Hygiene Data'!$I$12,0,10*ROW('Hygiene Data'!I120))="","",OFFSET('Hygiene Data'!$I$12,0,10*ROW('Hygiene Data'!I120)))</f>
        <v/>
      </c>
      <c r="EF126" s="187" t="str">
        <f ca="1">+IF(OFFSET('Hygiene Data'!$I$13,0,10*ROW('Hygiene Data'!I120))="","",OFFSET('Hygiene Data'!$I$13,0,10*ROW('Hygiene Data'!I120)))</f>
        <v/>
      </c>
    </row>
    <row r="127" spans="1:136" x14ac:dyDescent="0.2">
      <c r="A127" s="270" t="str">
        <f ca="1">+IF(OFFSET('Water Data'!$B$2,0,10*ROW('Water Data'!E121))="","",OFFSET('Water Data'!$B$2,0,10*ROW('Water Data'!E121)))</f>
        <v/>
      </c>
      <c r="B127" s="270" t="str">
        <f ca="1">IF(OFFSET('Water Data'!$C$2,0,10*ROW('Water Data'!F121))="","",IF(OFFSET('Water Data'!$C$2,0,10*ROW('Water Data'!F121))="Census",Key!$I$111,IF(OFFSET('Water Data'!$C$2,0,10*ROW('Water Data'!F121))="Survey with microdata",Key!$I$113,IF(OFFSET('Water Data'!$C$2,0,10*ROW('Water Data'!F121))="Survey",Key!$I$110,IF(OFFSET('Water Data'!$C$2,0,10*ROW('Water Data'!F121))="Admin",Key!$I$114,IF(OFFSET('Water Data'!$C$2,0,10*ROW('Water Data'!F121))="Other",Key!$I$112,IF(OFFSET('Water Data'!$C$2,0,10*ROW('Water Data'!F121))="EMIS",Key!$I$109)))))))</f>
        <v/>
      </c>
      <c r="C127" s="297" t="str">
        <f t="shared" ca="1" si="1"/>
        <v/>
      </c>
      <c r="D127" s="298" t="e">
        <f ca="1">+IF(AND(ISTEXT(OFFSET('Water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298" t="e">
        <f ca="1">+IF(AND(ISTEXT(OFFSET('Water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298" t="e">
        <f ca="1">+IF(AND(ISTEXT(OFFSET('Water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298" t="e">
        <f ca="1">+IF(AND(ISTEXT(OFFSET('Water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298" t="e">
        <f ca="1">+IF(AND(ISTEXT(OFFSET('Water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298" t="e">
        <f ca="1">+IF(AND(ISTEXT(OFFSET('Water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298" t="e">
        <f ca="1">+IF(AND(ISTEXT(OFFSET('Water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298" t="e">
        <f ca="1">+IF(AND(ISTEXT(OFFSET('Water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298" t="e">
        <f ca="1">+IF(AND(ISTEXT(OFFSET('Water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298" t="e">
        <f ca="1">+IF(AND(ISTEXT(OFFSET('Water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298" t="e">
        <f ca="1">+IF(AND(ISTEXT(OFFSET('Water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298" t="e">
        <f ca="1">+IF(AND(ISTEXT(OFFSET('Water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298" t="e">
        <f ca="1">+IF(AND(ISTEXT(OFFSET('Water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298" t="e">
        <f ca="1">+IF(AND(ISTEXT(OFFSET('Water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298" t="e">
        <f ca="1">+IF(AND(ISTEXT(OFFSET('Water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298" t="e">
        <f ca="1">+IF(AND(ISTEXT(OFFSET('Water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298" t="e">
        <f ca="1">+IF(AND(ISTEXT(OFFSET('Water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298" t="e">
        <f ca="1">+IF(AND(ISTEXT(OFFSET('Water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299" t="e">
        <f ca="1">+IF(AND(ISTEXT(OFFSET('Sanitation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299" t="e">
        <f ca="1">+IF(AND(ISTEXT(OFFSET('Sanitation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299" t="e">
        <f ca="1">+IF(AND(ISTEXT(OFFSET('Sanitation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299" t="e">
        <f ca="1">+IF(AND(ISTEXT(OFFSET('Sanitation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299" t="e">
        <f ca="1">+IF(AND(ISTEXT(OFFSET('Sanitation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299" t="e">
        <f ca="1">+IF(AND(ISTEXT(OFFSET('Sanitation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299" t="e">
        <f ca="1">+IF(AND(ISTEXT(OFFSET('Sanitation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299" t="e">
        <f ca="1">+IF(AND(ISTEXT(OFFSET('Sanitation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299" t="e">
        <f ca="1">+IF(AND(ISTEXT(OFFSET('Sanitation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299" t="e">
        <f ca="1">+IF(AND(ISTEXT(OFFSET('Sanitation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299" t="e">
        <f ca="1">+IF(AND(ISTEXT(OFFSET('Sanitation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299" t="e">
        <f ca="1">+IF(AND(ISTEXT(OFFSET('Sanitation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299" t="e">
        <f ca="1">+IF(AND(ISTEXT(OFFSET('Sanitation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299" t="e">
        <f ca="1">+IF(AND(ISTEXT(OFFSET('Sanitation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299" t="e">
        <f ca="1">+IF(AND(ISTEXT(OFFSET('Sanitation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299" t="e">
        <f ca="1">+IF(AND(ISTEXT(OFFSET('Sanitation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299" t="e">
        <f ca="1">+IF(AND(ISTEXT(OFFSET('Sanitation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299" t="e">
        <f ca="1">+IF(AND(ISTEXT(OFFSET('Sanitation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299" t="e">
        <f ca="1">+IF(AND(ISTEXT(OFFSET('Sanitation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299" t="e">
        <f ca="1">+IF(AND(ISTEXT(OFFSET('Sanitation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299" t="e">
        <f ca="1">+IF(AND(ISTEXT(OFFSET('Sanitation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299" t="e">
        <f ca="1">+IF(AND(ISTEXT(OFFSET('Sanitation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299" t="e">
        <f ca="1">+IF(AND(ISTEXT(OFFSET('Sanitation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299" t="e">
        <f ca="1">+IF(AND(ISTEXT(OFFSET('Sanitation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299" t="e">
        <f ca="1">+IF(AND(ISTEXT(OFFSET('Sanitation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299" t="e">
        <f ca="1">+IF(AND(ISTEXT(OFFSET('Sanitation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299" t="e">
        <f ca="1">+IF(AND(ISTEXT(OFFSET('Sanitation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299" t="e">
        <f ca="1">+IF(AND(ISTEXT(OFFSET('Sanitation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299" t="e">
        <f ca="1">+IF(AND(ISTEXT(OFFSET('Sanitation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299" t="e">
        <f ca="1">+IF(AND(ISTEXT(OFFSET('Sanitation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300" t="e">
        <f ca="1">+IF(AND(ISTEXT(OFFSET('Hygiene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368" t="e">
        <f ca="1">+IF(AND(ISTEXT(OFFSET('Hygiene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300" t="e">
        <f ca="1">+IF(AND(ISTEXT(OFFSET('Hygiene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300" t="e">
        <f ca="1">+IF(AND(ISTEXT(OFFSET('Hygiene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300" t="e">
        <f ca="1">+IF(AND(ISTEXT(OFFSET('Hygiene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300" t="e">
        <f ca="1">+IF(AND(ISTEXT(OFFSET('Hygiene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300" t="e">
        <f ca="1">+IF(AND(ISTEXT(OFFSET('Hygiene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300" t="e">
        <f ca="1">+IF(AND(ISTEXT(OFFSET('Hygiene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300" t="e">
        <f ca="1">+IF(AND(ISTEXT(OFFSET('Hygiene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300" t="e">
        <f ca="1">+IF(AND(ISTEXT(OFFSET('Hygiene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300" t="e">
        <f ca="1">+IF(AND(ISTEXT(OFFSET('Hygiene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300" t="e">
        <f ca="1">+IF(AND(ISTEXT(OFFSET('Hygiene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300" t="e">
        <f ca="1">+IF(AND(ISTEXT(OFFSET('Hygiene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300" t="e">
        <f ca="1">+IF(AND(ISTEXT(OFFSET('Hygiene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300" t="e">
        <f ca="1">+IF(AND(ISTEXT(OFFSET('Hygiene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300" t="e">
        <f ca="1">+IF(AND(ISTEXT(OFFSET('Hygiene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300" t="e">
        <f ca="1">+IF(AND(ISTEXT(OFFSET('Hygiene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300" t="e">
        <f ca="1">+IF(AND(ISTEXT(OFFSET('Hygiene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S127" s="187" t="str">
        <f ca="1">+IF(OFFSET('Water Data'!$D$27,0,10*ROW('Water Data'!D121))="","",OFFSET('Water Data'!$D$27,0,10*ROW('Water Data'!D121)))</f>
        <v/>
      </c>
      <c r="BT127" s="187" t="str">
        <f ca="1">+IF(OFFSET('Water Data'!$D$28,0,10*ROW('Water Data'!D121))="","",OFFSET('Water Data'!$D$28,0,10*ROW('Water Data'!D121)))</f>
        <v/>
      </c>
      <c r="BU127" s="187" t="str">
        <f ca="1">+IF(OFFSET('Water Data'!$D$29,0,10*ROW('Water Data'!D121))="","",OFFSET('Water Data'!$D$29,0,10*ROW('Water Data'!D121)))</f>
        <v/>
      </c>
      <c r="BV127" s="187" t="str">
        <f ca="1">+IF(OFFSET('Water Data'!$E$27,0,10*ROW('Water Data'!E121))="","",OFFSET('Water Data'!$E$27,0,10*ROW('Water Data'!E121)))</f>
        <v/>
      </c>
      <c r="BW127" s="187" t="str">
        <f ca="1">+IF(OFFSET('Water Data'!$E$28,0,10*ROW('Water Data'!E121))="","",OFFSET('Water Data'!$E$28,0,10*ROW('Water Data'!E121)))</f>
        <v/>
      </c>
      <c r="BX127" s="187" t="str">
        <f ca="1">+IF(OFFSET('Water Data'!$E$29,0,10*ROW('Water Data'!E121))="","",OFFSET('Water Data'!$E$29,0,10*ROW('Water Data'!E121)))</f>
        <v/>
      </c>
      <c r="BY127" s="187" t="str">
        <f ca="1">+IF(OFFSET('Water Data'!$F$27,0,10*ROW('Water Data'!F121))="","",OFFSET('Water Data'!$F$27,0,10*ROW('Water Data'!F121)))</f>
        <v/>
      </c>
      <c r="BZ127" s="187" t="str">
        <f ca="1">+IF(OFFSET('Water Data'!$F$28,0,10*ROW('Water Data'!F121))="","",OFFSET('Water Data'!$F$28,0,10*ROW('Water Data'!F121)))</f>
        <v/>
      </c>
      <c r="CA127" s="187" t="str">
        <f ca="1">+IF(OFFSET('Water Data'!$F$29,0,10*ROW('Water Data'!F121))="","",OFFSET('Water Data'!$F$29,0,10*ROW('Water Data'!F121)))</f>
        <v/>
      </c>
      <c r="CB127" s="187" t="str">
        <f ca="1">+IF(OFFSET('Water Data'!$G$27,0,10*ROW('Water Data'!G121))="","",OFFSET('Water Data'!$G$27,0,10*ROW('Water Data'!G121)))</f>
        <v/>
      </c>
      <c r="CC127" s="187" t="str">
        <f ca="1">+IF(OFFSET('Water Data'!$G$28,0,10*ROW('Water Data'!G121))="","",OFFSET('Water Data'!$G$28,0,10*ROW('Water Data'!G121)))</f>
        <v/>
      </c>
      <c r="CD127" s="187" t="str">
        <f ca="1">+IF(OFFSET('Water Data'!$G$29,0,10*ROW('Water Data'!G121))="","",OFFSET('Water Data'!$G$29,0,10*ROW('Water Data'!G121)))</f>
        <v/>
      </c>
      <c r="CE127" s="187" t="str">
        <f ca="1">+IF(OFFSET('Water Data'!$H$27,0,10*ROW('Water Data'!H121))="","",OFFSET('Water Data'!$H$27,0,10*ROW('Water Data'!H121)))</f>
        <v/>
      </c>
      <c r="CF127" s="187" t="str">
        <f ca="1">+IF(OFFSET('Water Data'!$H$28,0,10*ROW('Water Data'!H121))="","",OFFSET('Water Data'!$H$28,0,10*ROW('Water Data'!H121)))</f>
        <v/>
      </c>
      <c r="CG127" s="187" t="str">
        <f ca="1">+IF(OFFSET('Water Data'!$H$29,0,10*ROW('Water Data'!H121))="","",OFFSET('Water Data'!$H$29,0,10*ROW('Water Data'!H121)))</f>
        <v/>
      </c>
      <c r="CH127" s="187" t="str">
        <f ca="1">+IF(OFFSET('Water Data'!$I$27,0,10*ROW('Water Data'!I121))="","",OFFSET('Water Data'!$I$27,0,10*ROW('Water Data'!I121)))</f>
        <v/>
      </c>
      <c r="CI127" s="187" t="str">
        <f ca="1">+IF(OFFSET('Water Data'!$I$28,0,10*ROW('Water Data'!I121))="","",OFFSET('Water Data'!$I$28,0,10*ROW('Water Data'!I121)))</f>
        <v/>
      </c>
      <c r="CJ127" s="187" t="str">
        <f ca="1">+IF(OFFSET('Water Data'!$I$29,0,10*ROW('Water Data'!I121))="","",OFFSET('Water Data'!$I$29,0,10*ROW('Water Data'!I121)))</f>
        <v/>
      </c>
      <c r="CK127" s="187" t="str">
        <f ca="1">+IF(OFFSET('Sanitation Data'!$D$28,0,10*ROW('Sanitation Data'!D121))="","",OFFSET('Sanitation Data'!$D$28,0,10*ROW('Sanitation Data'!D121)))</f>
        <v/>
      </c>
      <c r="CL127" s="187" t="str">
        <f ca="1">+IF(OFFSET('Sanitation Data'!$D$29,0,10*ROW('Sanitation Data'!D121))="","",OFFSET('Sanitation Data'!$D$29,0,10*ROW('Sanitation Data'!D121)))</f>
        <v/>
      </c>
      <c r="CM127" s="187" t="str">
        <f ca="1">+IF(OFFSET('Sanitation Data'!$D$30,0,10*ROW('Sanitation Data'!D121))="","",OFFSET('Sanitation Data'!$D$30,0,10*ROW('Sanitation Data'!D121)))</f>
        <v/>
      </c>
      <c r="CN127" s="187" t="str">
        <f ca="1">+IF(OFFSET('Sanitation Data'!$D$31,0,10*ROW('Sanitation Data'!D121))="","",OFFSET('Sanitation Data'!$D$31,0,10*ROW('Sanitation Data'!D121)))</f>
        <v/>
      </c>
      <c r="CO127" s="187" t="str">
        <f ca="1">+IF(OFFSET('Sanitation Data'!$D$32,0,10*ROW('Sanitation Data'!D121))="","",OFFSET('Sanitation Data'!$D$32,0,10*ROW('Sanitation Data'!D121)))</f>
        <v/>
      </c>
      <c r="CP127" s="187" t="str">
        <f ca="1">+IF(OFFSET('Sanitation Data'!$E$28,0,10*ROW('Sanitation Data'!E121))="","",OFFSET('Sanitation Data'!$E$28,0,10*ROW('Sanitation Data'!E121)))</f>
        <v/>
      </c>
      <c r="CQ127" s="187" t="str">
        <f ca="1">+IF(OFFSET('Sanitation Data'!$E$29,0,10*ROW('Sanitation Data'!E121))="","",OFFSET('Sanitation Data'!$E$29,0,10*ROW('Sanitation Data'!E121)))</f>
        <v/>
      </c>
      <c r="CR127" s="187" t="str">
        <f ca="1">+IF(OFFSET('Sanitation Data'!$E$30,0,10*ROW('Sanitation Data'!E121))="","",OFFSET('Sanitation Data'!$E$30,0,10*ROW('Sanitation Data'!E121)))</f>
        <v/>
      </c>
      <c r="CS127" s="187" t="str">
        <f ca="1">+IF(OFFSET('Sanitation Data'!$E$31,0,10*ROW('Sanitation Data'!E121))="","",OFFSET('Sanitation Data'!$E$31,0,10*ROW('Sanitation Data'!E121)))</f>
        <v/>
      </c>
      <c r="CT127" s="187" t="str">
        <f ca="1">+IF(OFFSET('Sanitation Data'!$E$32,0,10*ROW('Sanitation Data'!E121))="","",OFFSET('Sanitation Data'!$E$32,0,10*ROW('Sanitation Data'!E121)))</f>
        <v/>
      </c>
      <c r="CU127" s="187" t="str">
        <f ca="1">+IF(OFFSET('Sanitation Data'!$F$28,0,10*ROW('Sanitation Data'!F121))="","",OFFSET('Sanitation Data'!$F$28,0,10*ROW('Sanitation Data'!F121)))</f>
        <v/>
      </c>
      <c r="CV127" s="187" t="str">
        <f ca="1">+IF(OFFSET('Sanitation Data'!$F$29,0,10*ROW('Sanitation Data'!F121))="","",OFFSET('Sanitation Data'!$F$29,0,10*ROW('Sanitation Data'!F121)))</f>
        <v/>
      </c>
      <c r="CW127" s="187" t="str">
        <f ca="1">+IF(OFFSET('Sanitation Data'!$F$30,0,10*ROW('Sanitation Data'!F121))="","",OFFSET('Sanitation Data'!$F$30,0,10*ROW('Sanitation Data'!F121)))</f>
        <v/>
      </c>
      <c r="CX127" s="187" t="str">
        <f ca="1">+IF(OFFSET('Sanitation Data'!$F$31,0,10*ROW('Sanitation Data'!F121))="","",OFFSET('Sanitation Data'!$F$31,0,10*ROW('Sanitation Data'!F121)))</f>
        <v/>
      </c>
      <c r="CY127" s="187" t="str">
        <f ca="1">+IF(OFFSET('Sanitation Data'!$F$32,0,10*ROW('Sanitation Data'!F121))="","",OFFSET('Sanitation Data'!$F$32,0,10*ROW('Sanitation Data'!F121)))</f>
        <v/>
      </c>
      <c r="CZ127" s="187" t="str">
        <f ca="1">+IF(OFFSET('Sanitation Data'!$G$28,0,10*ROW('Sanitation Data'!G121))="","",OFFSET('Sanitation Data'!$G$28,0,10*ROW('Sanitation Data'!G121)))</f>
        <v/>
      </c>
      <c r="DA127" s="187" t="str">
        <f ca="1">+IF(OFFSET('Sanitation Data'!$G$29,0,10*ROW('Sanitation Data'!G121))="","",OFFSET('Sanitation Data'!$G$29,0,10*ROW('Sanitation Data'!G121)))</f>
        <v/>
      </c>
      <c r="DB127" s="187" t="str">
        <f ca="1">+IF(OFFSET('Sanitation Data'!$G$30,0,10*ROW('Sanitation Data'!G121))="","",OFFSET('Sanitation Data'!$G$30,0,10*ROW('Sanitation Data'!G121)))</f>
        <v/>
      </c>
      <c r="DC127" s="187" t="str">
        <f ca="1">+IF(OFFSET('Sanitation Data'!$G$31,0,10*ROW('Sanitation Data'!G121))="","",OFFSET('Sanitation Data'!$G$31,0,10*ROW('Sanitation Data'!G121)))</f>
        <v/>
      </c>
      <c r="DD127" s="187" t="str">
        <f ca="1">+IF(OFFSET('Sanitation Data'!$G$32,0,10*ROW('Sanitation Data'!G121))="","",OFFSET('Sanitation Data'!$G$32,0,10*ROW('Sanitation Data'!G121)))</f>
        <v/>
      </c>
      <c r="DE127" s="187" t="str">
        <f ca="1">+IF(OFFSET('Sanitation Data'!$H$28,0,10*ROW('Sanitation Data'!H121))="","",OFFSET('Sanitation Data'!$H$28,0,10*ROW('Sanitation Data'!H121)))</f>
        <v/>
      </c>
      <c r="DF127" s="187" t="str">
        <f ca="1">+IF(OFFSET('Sanitation Data'!$H$29,0,10*ROW('Sanitation Data'!H121))="","",OFFSET('Sanitation Data'!$H$29,0,10*ROW('Sanitation Data'!H121)))</f>
        <v/>
      </c>
      <c r="DG127" s="187" t="str">
        <f ca="1">+IF(OFFSET('Sanitation Data'!$H$30,0,10*ROW('Sanitation Data'!H121))="","",OFFSET('Sanitation Data'!$H$30,0,10*ROW('Sanitation Data'!H121)))</f>
        <v/>
      </c>
      <c r="DH127" s="187" t="str">
        <f ca="1">+IF(OFFSET('Sanitation Data'!$H$31,0,10*ROW('Sanitation Data'!H121))="","",OFFSET('Sanitation Data'!$H$31,0,10*ROW('Sanitation Data'!H121)))</f>
        <v/>
      </c>
      <c r="DI127" s="187" t="str">
        <f ca="1">+IF(OFFSET('Sanitation Data'!$H$32,0,10*ROW('Sanitation Data'!H121))="","",OFFSET('Sanitation Data'!$H$32,0,10*ROW('Sanitation Data'!H121)))</f>
        <v/>
      </c>
      <c r="DJ127" s="187" t="str">
        <f ca="1">+IF(OFFSET('Sanitation Data'!$I$28,0,10*ROW('Sanitation Data'!I121))="","",OFFSET('Sanitation Data'!$I$28,0,10*ROW('Sanitation Data'!I121)))</f>
        <v/>
      </c>
      <c r="DK127" s="187" t="str">
        <f ca="1">+IF(OFFSET('Sanitation Data'!$I$29,0,10*ROW('Sanitation Data'!I121))="","",OFFSET('Sanitation Data'!$I$29,0,10*ROW('Sanitation Data'!I121)))</f>
        <v/>
      </c>
      <c r="DL127" s="187" t="str">
        <f ca="1">+IF(OFFSET('Sanitation Data'!$I$30,0,10*ROW('Sanitation Data'!I121))="","",OFFSET('Sanitation Data'!$I$30,0,10*ROW('Sanitation Data'!I121)))</f>
        <v/>
      </c>
      <c r="DM127" s="187" t="str">
        <f ca="1">+IF(OFFSET('Sanitation Data'!$I$31,0,10*ROW('Sanitation Data'!I121))="","",OFFSET('Sanitation Data'!$I$31,0,10*ROW('Sanitation Data'!I121)))</f>
        <v/>
      </c>
      <c r="DN127" s="187" t="str">
        <f ca="1">+IF(OFFSET('Sanitation Data'!$I$32,0,10*ROW('Sanitation Data'!I121))="","",OFFSET('Sanitation Data'!$I$32,0,10*ROW('Sanitation Data'!I121)))</f>
        <v/>
      </c>
      <c r="DO127" s="187" t="str">
        <f ca="1">+IF(OFFSET('Hygiene Data'!$D$11,0,10*ROW('Hygiene Data'!D121))="","",OFFSET('Hygiene Data'!$D$11,0,10*ROW('Hygiene Data'!D121)))</f>
        <v/>
      </c>
      <c r="DP127" s="187" t="str">
        <f ca="1">+IF(OFFSET('Hygiene Data'!$D$12,0,10*ROW('Hygiene Data'!D121))="","",OFFSET('Hygiene Data'!$D$12,0,10*ROW('Hygiene Data'!D121)))</f>
        <v/>
      </c>
      <c r="DQ127" s="187" t="str">
        <f ca="1">+IF(OFFSET('Hygiene Data'!$D$13,0,10*ROW('Hygiene Data'!D121))="","",OFFSET('Hygiene Data'!$D$13,0,10*ROW('Hygiene Data'!D121)))</f>
        <v/>
      </c>
      <c r="DR127" s="187" t="str">
        <f ca="1">+IF(OFFSET('Hygiene Data'!$E$11,0,10*ROW('Hygiene Data'!E121))="","",OFFSET('Hygiene Data'!$E$11,0,10*ROW('Hygiene Data'!E121)))</f>
        <v/>
      </c>
      <c r="DS127" s="187" t="str">
        <f ca="1">+IF(OFFSET('Hygiene Data'!$E$12,0,10*ROW('Hygiene Data'!E121))="","",OFFSET('Hygiene Data'!$E$12,0,10*ROW('Hygiene Data'!E121)))</f>
        <v/>
      </c>
      <c r="DT127" s="187" t="str">
        <f ca="1">+IF(OFFSET('Hygiene Data'!$E$13,0,10*ROW('Hygiene Data'!E121))="","",OFFSET('Hygiene Data'!$E$13,0,10*ROW('Hygiene Data'!E121)))</f>
        <v/>
      </c>
      <c r="DU127" s="187" t="str">
        <f ca="1">+IF(OFFSET('Hygiene Data'!$F$11,0,10*ROW('Hygiene Data'!F121))="","",OFFSET('Hygiene Data'!$F$11,0,10*ROW('Hygiene Data'!F121)))</f>
        <v/>
      </c>
      <c r="DV127" s="187" t="str">
        <f ca="1">+IF(OFFSET('Hygiene Data'!$F$12,0,10*ROW('Hygiene Data'!F121))="","",OFFSET('Hygiene Data'!$F$12,0,10*ROW('Hygiene Data'!F121)))</f>
        <v/>
      </c>
      <c r="DW127" s="187" t="str">
        <f ca="1">+IF(OFFSET('Hygiene Data'!$F$13,0,10*ROW('Hygiene Data'!F121))="","",OFFSET('Hygiene Data'!$F$13,0,10*ROW('Hygiene Data'!F121)))</f>
        <v/>
      </c>
      <c r="DX127" s="187" t="str">
        <f ca="1">+IF(OFFSET('Hygiene Data'!$G$11,0,10*ROW('Hygiene Data'!G121))="","",OFFSET('Hygiene Data'!$G$11,0,10*ROW('Hygiene Data'!G121)))</f>
        <v/>
      </c>
      <c r="DY127" s="187" t="str">
        <f ca="1">+IF(OFFSET('Hygiene Data'!$G$12,0,10*ROW('Hygiene Data'!G121))="","",OFFSET('Hygiene Data'!$G$12,0,10*ROW('Hygiene Data'!G121)))</f>
        <v/>
      </c>
      <c r="DZ127" s="187" t="str">
        <f ca="1">+IF(OFFSET('Hygiene Data'!$G$13,0,10*ROW('Hygiene Data'!G121))="","",OFFSET('Hygiene Data'!$G$13,0,10*ROW('Hygiene Data'!G121)))</f>
        <v/>
      </c>
      <c r="EA127" s="187" t="str">
        <f ca="1">+IF(OFFSET('Hygiene Data'!$H$11,0,10*ROW('Hygiene Data'!H121))="","",OFFSET('Hygiene Data'!$H$11,0,10*ROW('Hygiene Data'!H121)))</f>
        <v/>
      </c>
      <c r="EB127" s="187" t="str">
        <f ca="1">+IF(OFFSET('Hygiene Data'!$H$12,0,10*ROW('Hygiene Data'!H121))="","",OFFSET('Hygiene Data'!$H$12,0,10*ROW('Hygiene Data'!H121)))</f>
        <v/>
      </c>
      <c r="EC127" s="187" t="str">
        <f ca="1">+IF(OFFSET('Hygiene Data'!$H$13,0,10*ROW('Hygiene Data'!H121))="","",OFFSET('Hygiene Data'!$H$13,0,10*ROW('Hygiene Data'!H121)))</f>
        <v/>
      </c>
      <c r="ED127" s="187" t="str">
        <f ca="1">+IF(OFFSET('Hygiene Data'!$I$11,0,10*ROW('Hygiene Data'!I121))="","",OFFSET('Hygiene Data'!$I$11,0,10*ROW('Hygiene Data'!I121)))</f>
        <v/>
      </c>
      <c r="EE127" s="187" t="str">
        <f ca="1">+IF(OFFSET('Hygiene Data'!$I$12,0,10*ROW('Hygiene Data'!I121))="","",OFFSET('Hygiene Data'!$I$12,0,10*ROW('Hygiene Data'!I121)))</f>
        <v/>
      </c>
      <c r="EF127" s="187" t="str">
        <f ca="1">+IF(OFFSET('Hygiene Data'!$I$13,0,10*ROW('Hygiene Data'!I121))="","",OFFSET('Hygiene Data'!$I$13,0,10*ROW('Hygiene Data'!I121)))</f>
        <v/>
      </c>
    </row>
    <row r="128" spans="1:136" x14ac:dyDescent="0.2">
      <c r="A128" s="270" t="str">
        <f ca="1">+IF(OFFSET('Water Data'!$B$2,0,10*ROW('Water Data'!E122))="","",OFFSET('Water Data'!$B$2,0,10*ROW('Water Data'!E122)))</f>
        <v/>
      </c>
      <c r="B128" s="270" t="str">
        <f ca="1">IF(OFFSET('Water Data'!$C$2,0,10*ROW('Water Data'!F122))="","",IF(OFFSET('Water Data'!$C$2,0,10*ROW('Water Data'!F122))="Census",Key!$I$111,IF(OFFSET('Water Data'!$C$2,0,10*ROW('Water Data'!F122))="Survey with microdata",Key!$I$113,IF(OFFSET('Water Data'!$C$2,0,10*ROW('Water Data'!F122))="Survey",Key!$I$110,IF(OFFSET('Water Data'!$C$2,0,10*ROW('Water Data'!F122))="Admin",Key!$I$114,IF(OFFSET('Water Data'!$C$2,0,10*ROW('Water Data'!F122))="Other",Key!$I$112,IF(OFFSET('Water Data'!$C$2,0,10*ROW('Water Data'!F122))="EMIS",Key!$I$109)))))))</f>
        <v/>
      </c>
      <c r="C128" s="297" t="str">
        <f t="shared" ca="1" si="1"/>
        <v/>
      </c>
      <c r="D128" s="298" t="e">
        <f ca="1">+IF(AND(ISTEXT(OFFSET('Water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298" t="e">
        <f ca="1">+IF(AND(ISTEXT(OFFSET('Water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298" t="e">
        <f ca="1">+IF(AND(ISTEXT(OFFSET('Water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298" t="e">
        <f ca="1">+IF(AND(ISTEXT(OFFSET('Water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298" t="e">
        <f ca="1">+IF(AND(ISTEXT(OFFSET('Water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298" t="e">
        <f ca="1">+IF(AND(ISTEXT(OFFSET('Water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298" t="e">
        <f ca="1">+IF(AND(ISTEXT(OFFSET('Water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298" t="e">
        <f ca="1">+IF(AND(ISTEXT(OFFSET('Water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298" t="e">
        <f ca="1">+IF(AND(ISTEXT(OFFSET('Water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298" t="e">
        <f ca="1">+IF(AND(ISTEXT(OFFSET('Water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298" t="e">
        <f ca="1">+IF(AND(ISTEXT(OFFSET('Water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298" t="e">
        <f ca="1">+IF(AND(ISTEXT(OFFSET('Water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298" t="e">
        <f ca="1">+IF(AND(ISTEXT(OFFSET('Water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298" t="e">
        <f ca="1">+IF(AND(ISTEXT(OFFSET('Water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298" t="e">
        <f ca="1">+IF(AND(ISTEXT(OFFSET('Water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298" t="e">
        <f ca="1">+IF(AND(ISTEXT(OFFSET('Water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298" t="e">
        <f ca="1">+IF(AND(ISTEXT(OFFSET('Water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298" t="e">
        <f ca="1">+IF(AND(ISTEXT(OFFSET('Water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299" t="e">
        <f ca="1">+IF(AND(ISTEXT(OFFSET('Sanitation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299" t="e">
        <f ca="1">+IF(AND(ISTEXT(OFFSET('Sanitation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299" t="e">
        <f ca="1">+IF(AND(ISTEXT(OFFSET('Sanitation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299" t="e">
        <f ca="1">+IF(AND(ISTEXT(OFFSET('Sanitation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299" t="e">
        <f ca="1">+IF(AND(ISTEXT(OFFSET('Sanitation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299" t="e">
        <f ca="1">+IF(AND(ISTEXT(OFFSET('Sanitation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299" t="e">
        <f ca="1">+IF(AND(ISTEXT(OFFSET('Sanitation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299" t="e">
        <f ca="1">+IF(AND(ISTEXT(OFFSET('Sanitation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299" t="e">
        <f ca="1">+IF(AND(ISTEXT(OFFSET('Sanitation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299" t="e">
        <f ca="1">+IF(AND(ISTEXT(OFFSET('Sanitation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299" t="e">
        <f ca="1">+IF(AND(ISTEXT(OFFSET('Sanitation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299" t="e">
        <f ca="1">+IF(AND(ISTEXT(OFFSET('Sanitation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299" t="e">
        <f ca="1">+IF(AND(ISTEXT(OFFSET('Sanitation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299" t="e">
        <f ca="1">+IF(AND(ISTEXT(OFFSET('Sanitation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299" t="e">
        <f ca="1">+IF(AND(ISTEXT(OFFSET('Sanitation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299" t="e">
        <f ca="1">+IF(AND(ISTEXT(OFFSET('Sanitation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299" t="e">
        <f ca="1">+IF(AND(ISTEXT(OFFSET('Sanitation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299" t="e">
        <f ca="1">+IF(AND(ISTEXT(OFFSET('Sanitation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299" t="e">
        <f ca="1">+IF(AND(ISTEXT(OFFSET('Sanitation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299" t="e">
        <f ca="1">+IF(AND(ISTEXT(OFFSET('Sanitation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299" t="e">
        <f ca="1">+IF(AND(ISTEXT(OFFSET('Sanitation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299" t="e">
        <f ca="1">+IF(AND(ISTEXT(OFFSET('Sanitation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299" t="e">
        <f ca="1">+IF(AND(ISTEXT(OFFSET('Sanitation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299" t="e">
        <f ca="1">+IF(AND(ISTEXT(OFFSET('Sanitation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299" t="e">
        <f ca="1">+IF(AND(ISTEXT(OFFSET('Sanitation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299" t="e">
        <f ca="1">+IF(AND(ISTEXT(OFFSET('Sanitation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299" t="e">
        <f ca="1">+IF(AND(ISTEXT(OFFSET('Sanitation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299" t="e">
        <f ca="1">+IF(AND(ISTEXT(OFFSET('Sanitation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299" t="e">
        <f ca="1">+IF(AND(ISTEXT(OFFSET('Sanitation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299" t="e">
        <f ca="1">+IF(AND(ISTEXT(OFFSET('Sanitation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300" t="e">
        <f ca="1">+IF(AND(ISTEXT(OFFSET('Hygiene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368" t="e">
        <f ca="1">+IF(AND(ISTEXT(OFFSET('Hygiene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300" t="e">
        <f ca="1">+IF(AND(ISTEXT(OFFSET('Hygiene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300" t="e">
        <f ca="1">+IF(AND(ISTEXT(OFFSET('Hygiene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300" t="e">
        <f ca="1">+IF(AND(ISTEXT(OFFSET('Hygiene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300" t="e">
        <f ca="1">+IF(AND(ISTEXT(OFFSET('Hygiene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300" t="e">
        <f ca="1">+IF(AND(ISTEXT(OFFSET('Hygiene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300" t="e">
        <f ca="1">+IF(AND(ISTEXT(OFFSET('Hygiene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300" t="e">
        <f ca="1">+IF(AND(ISTEXT(OFFSET('Hygiene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300" t="e">
        <f ca="1">+IF(AND(ISTEXT(OFFSET('Hygiene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300" t="e">
        <f ca="1">+IF(AND(ISTEXT(OFFSET('Hygiene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300" t="e">
        <f ca="1">+IF(AND(ISTEXT(OFFSET('Hygiene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300" t="e">
        <f ca="1">+IF(AND(ISTEXT(OFFSET('Hygiene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300" t="e">
        <f ca="1">+IF(AND(ISTEXT(OFFSET('Hygiene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300" t="e">
        <f ca="1">+IF(AND(ISTEXT(OFFSET('Hygiene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300" t="e">
        <f ca="1">+IF(AND(ISTEXT(OFFSET('Hygiene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300" t="e">
        <f ca="1">+IF(AND(ISTEXT(OFFSET('Hygiene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300" t="e">
        <f ca="1">+IF(AND(ISTEXT(OFFSET('Hygiene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S128" s="187" t="str">
        <f ca="1">+IF(OFFSET('Water Data'!$D$27,0,10*ROW('Water Data'!D122))="","",OFFSET('Water Data'!$D$27,0,10*ROW('Water Data'!D122)))</f>
        <v/>
      </c>
      <c r="BT128" s="187" t="str">
        <f ca="1">+IF(OFFSET('Water Data'!$D$28,0,10*ROW('Water Data'!D122))="","",OFFSET('Water Data'!$D$28,0,10*ROW('Water Data'!D122)))</f>
        <v/>
      </c>
      <c r="BU128" s="187" t="str">
        <f ca="1">+IF(OFFSET('Water Data'!$D$29,0,10*ROW('Water Data'!D122))="","",OFFSET('Water Data'!$D$29,0,10*ROW('Water Data'!D122)))</f>
        <v/>
      </c>
      <c r="BV128" s="187" t="str">
        <f ca="1">+IF(OFFSET('Water Data'!$E$27,0,10*ROW('Water Data'!E122))="","",OFFSET('Water Data'!$E$27,0,10*ROW('Water Data'!E122)))</f>
        <v/>
      </c>
      <c r="BW128" s="187" t="str">
        <f ca="1">+IF(OFFSET('Water Data'!$E$28,0,10*ROW('Water Data'!E122))="","",OFFSET('Water Data'!$E$28,0,10*ROW('Water Data'!E122)))</f>
        <v/>
      </c>
      <c r="BX128" s="187" t="str">
        <f ca="1">+IF(OFFSET('Water Data'!$E$29,0,10*ROW('Water Data'!E122))="","",OFFSET('Water Data'!$E$29,0,10*ROW('Water Data'!E122)))</f>
        <v/>
      </c>
      <c r="BY128" s="187" t="str">
        <f ca="1">+IF(OFFSET('Water Data'!$F$27,0,10*ROW('Water Data'!F122))="","",OFFSET('Water Data'!$F$27,0,10*ROW('Water Data'!F122)))</f>
        <v/>
      </c>
      <c r="BZ128" s="187" t="str">
        <f ca="1">+IF(OFFSET('Water Data'!$F$28,0,10*ROW('Water Data'!F122))="","",OFFSET('Water Data'!$F$28,0,10*ROW('Water Data'!F122)))</f>
        <v/>
      </c>
      <c r="CA128" s="187" t="str">
        <f ca="1">+IF(OFFSET('Water Data'!$F$29,0,10*ROW('Water Data'!F122))="","",OFFSET('Water Data'!$F$29,0,10*ROW('Water Data'!F122)))</f>
        <v/>
      </c>
      <c r="CB128" s="187" t="str">
        <f ca="1">+IF(OFFSET('Water Data'!$G$27,0,10*ROW('Water Data'!G122))="","",OFFSET('Water Data'!$G$27,0,10*ROW('Water Data'!G122)))</f>
        <v/>
      </c>
      <c r="CC128" s="187" t="str">
        <f ca="1">+IF(OFFSET('Water Data'!$G$28,0,10*ROW('Water Data'!G122))="","",OFFSET('Water Data'!$G$28,0,10*ROW('Water Data'!G122)))</f>
        <v/>
      </c>
      <c r="CD128" s="187" t="str">
        <f ca="1">+IF(OFFSET('Water Data'!$G$29,0,10*ROW('Water Data'!G122))="","",OFFSET('Water Data'!$G$29,0,10*ROW('Water Data'!G122)))</f>
        <v/>
      </c>
      <c r="CE128" s="187" t="str">
        <f ca="1">+IF(OFFSET('Water Data'!$H$27,0,10*ROW('Water Data'!H122))="","",OFFSET('Water Data'!$H$27,0,10*ROW('Water Data'!H122)))</f>
        <v/>
      </c>
      <c r="CF128" s="187" t="str">
        <f ca="1">+IF(OFFSET('Water Data'!$H$28,0,10*ROW('Water Data'!H122))="","",OFFSET('Water Data'!$H$28,0,10*ROW('Water Data'!H122)))</f>
        <v/>
      </c>
      <c r="CG128" s="187" t="str">
        <f ca="1">+IF(OFFSET('Water Data'!$H$29,0,10*ROW('Water Data'!H122))="","",OFFSET('Water Data'!$H$29,0,10*ROW('Water Data'!H122)))</f>
        <v/>
      </c>
      <c r="CH128" s="187" t="str">
        <f ca="1">+IF(OFFSET('Water Data'!$I$27,0,10*ROW('Water Data'!I122))="","",OFFSET('Water Data'!$I$27,0,10*ROW('Water Data'!I122)))</f>
        <v/>
      </c>
      <c r="CI128" s="187" t="str">
        <f ca="1">+IF(OFFSET('Water Data'!$I$28,0,10*ROW('Water Data'!I122))="","",OFFSET('Water Data'!$I$28,0,10*ROW('Water Data'!I122)))</f>
        <v/>
      </c>
      <c r="CJ128" s="187" t="str">
        <f ca="1">+IF(OFFSET('Water Data'!$I$29,0,10*ROW('Water Data'!I122))="","",OFFSET('Water Data'!$I$29,0,10*ROW('Water Data'!I122)))</f>
        <v/>
      </c>
      <c r="CK128" s="187" t="str">
        <f ca="1">+IF(OFFSET('Sanitation Data'!$D$28,0,10*ROW('Sanitation Data'!D122))="","",OFFSET('Sanitation Data'!$D$28,0,10*ROW('Sanitation Data'!D122)))</f>
        <v/>
      </c>
      <c r="CL128" s="187" t="str">
        <f ca="1">+IF(OFFSET('Sanitation Data'!$D$29,0,10*ROW('Sanitation Data'!D122))="","",OFFSET('Sanitation Data'!$D$29,0,10*ROW('Sanitation Data'!D122)))</f>
        <v/>
      </c>
      <c r="CM128" s="187" t="str">
        <f ca="1">+IF(OFFSET('Sanitation Data'!$D$30,0,10*ROW('Sanitation Data'!D122))="","",OFFSET('Sanitation Data'!$D$30,0,10*ROW('Sanitation Data'!D122)))</f>
        <v/>
      </c>
      <c r="CN128" s="187" t="str">
        <f ca="1">+IF(OFFSET('Sanitation Data'!$D$31,0,10*ROW('Sanitation Data'!D122))="","",OFFSET('Sanitation Data'!$D$31,0,10*ROW('Sanitation Data'!D122)))</f>
        <v/>
      </c>
      <c r="CO128" s="187" t="str">
        <f ca="1">+IF(OFFSET('Sanitation Data'!$D$32,0,10*ROW('Sanitation Data'!D122))="","",OFFSET('Sanitation Data'!$D$32,0,10*ROW('Sanitation Data'!D122)))</f>
        <v/>
      </c>
      <c r="CP128" s="187" t="str">
        <f ca="1">+IF(OFFSET('Sanitation Data'!$E$28,0,10*ROW('Sanitation Data'!E122))="","",OFFSET('Sanitation Data'!$E$28,0,10*ROW('Sanitation Data'!E122)))</f>
        <v/>
      </c>
      <c r="CQ128" s="187" t="str">
        <f ca="1">+IF(OFFSET('Sanitation Data'!$E$29,0,10*ROW('Sanitation Data'!E122))="","",OFFSET('Sanitation Data'!$E$29,0,10*ROW('Sanitation Data'!E122)))</f>
        <v/>
      </c>
      <c r="CR128" s="187" t="str">
        <f ca="1">+IF(OFFSET('Sanitation Data'!$E$30,0,10*ROW('Sanitation Data'!E122))="","",OFFSET('Sanitation Data'!$E$30,0,10*ROW('Sanitation Data'!E122)))</f>
        <v/>
      </c>
      <c r="CS128" s="187" t="str">
        <f ca="1">+IF(OFFSET('Sanitation Data'!$E$31,0,10*ROW('Sanitation Data'!E122))="","",OFFSET('Sanitation Data'!$E$31,0,10*ROW('Sanitation Data'!E122)))</f>
        <v/>
      </c>
      <c r="CT128" s="187" t="str">
        <f ca="1">+IF(OFFSET('Sanitation Data'!$E$32,0,10*ROW('Sanitation Data'!E122))="","",OFFSET('Sanitation Data'!$E$32,0,10*ROW('Sanitation Data'!E122)))</f>
        <v/>
      </c>
      <c r="CU128" s="187" t="str">
        <f ca="1">+IF(OFFSET('Sanitation Data'!$F$28,0,10*ROW('Sanitation Data'!F122))="","",OFFSET('Sanitation Data'!$F$28,0,10*ROW('Sanitation Data'!F122)))</f>
        <v/>
      </c>
      <c r="CV128" s="187" t="str">
        <f ca="1">+IF(OFFSET('Sanitation Data'!$F$29,0,10*ROW('Sanitation Data'!F122))="","",OFFSET('Sanitation Data'!$F$29,0,10*ROW('Sanitation Data'!F122)))</f>
        <v/>
      </c>
      <c r="CW128" s="187" t="str">
        <f ca="1">+IF(OFFSET('Sanitation Data'!$F$30,0,10*ROW('Sanitation Data'!F122))="","",OFFSET('Sanitation Data'!$F$30,0,10*ROW('Sanitation Data'!F122)))</f>
        <v/>
      </c>
      <c r="CX128" s="187" t="str">
        <f ca="1">+IF(OFFSET('Sanitation Data'!$F$31,0,10*ROW('Sanitation Data'!F122))="","",OFFSET('Sanitation Data'!$F$31,0,10*ROW('Sanitation Data'!F122)))</f>
        <v/>
      </c>
      <c r="CY128" s="187" t="str">
        <f ca="1">+IF(OFFSET('Sanitation Data'!$F$32,0,10*ROW('Sanitation Data'!F122))="","",OFFSET('Sanitation Data'!$F$32,0,10*ROW('Sanitation Data'!F122)))</f>
        <v/>
      </c>
      <c r="CZ128" s="187" t="str">
        <f ca="1">+IF(OFFSET('Sanitation Data'!$G$28,0,10*ROW('Sanitation Data'!G122))="","",OFFSET('Sanitation Data'!$G$28,0,10*ROW('Sanitation Data'!G122)))</f>
        <v/>
      </c>
      <c r="DA128" s="187" t="str">
        <f ca="1">+IF(OFFSET('Sanitation Data'!$G$29,0,10*ROW('Sanitation Data'!G122))="","",OFFSET('Sanitation Data'!$G$29,0,10*ROW('Sanitation Data'!G122)))</f>
        <v/>
      </c>
      <c r="DB128" s="187" t="str">
        <f ca="1">+IF(OFFSET('Sanitation Data'!$G$30,0,10*ROW('Sanitation Data'!G122))="","",OFFSET('Sanitation Data'!$G$30,0,10*ROW('Sanitation Data'!G122)))</f>
        <v/>
      </c>
      <c r="DC128" s="187" t="str">
        <f ca="1">+IF(OFFSET('Sanitation Data'!$G$31,0,10*ROW('Sanitation Data'!G122))="","",OFFSET('Sanitation Data'!$G$31,0,10*ROW('Sanitation Data'!G122)))</f>
        <v/>
      </c>
      <c r="DD128" s="187" t="str">
        <f ca="1">+IF(OFFSET('Sanitation Data'!$G$32,0,10*ROW('Sanitation Data'!G122))="","",OFFSET('Sanitation Data'!$G$32,0,10*ROW('Sanitation Data'!G122)))</f>
        <v/>
      </c>
      <c r="DE128" s="187" t="str">
        <f ca="1">+IF(OFFSET('Sanitation Data'!$H$28,0,10*ROW('Sanitation Data'!H122))="","",OFFSET('Sanitation Data'!$H$28,0,10*ROW('Sanitation Data'!H122)))</f>
        <v/>
      </c>
      <c r="DF128" s="187" t="str">
        <f ca="1">+IF(OFFSET('Sanitation Data'!$H$29,0,10*ROW('Sanitation Data'!H122))="","",OFFSET('Sanitation Data'!$H$29,0,10*ROW('Sanitation Data'!H122)))</f>
        <v/>
      </c>
      <c r="DG128" s="187" t="str">
        <f ca="1">+IF(OFFSET('Sanitation Data'!$H$30,0,10*ROW('Sanitation Data'!H122))="","",OFFSET('Sanitation Data'!$H$30,0,10*ROW('Sanitation Data'!H122)))</f>
        <v/>
      </c>
      <c r="DH128" s="187" t="str">
        <f ca="1">+IF(OFFSET('Sanitation Data'!$H$31,0,10*ROW('Sanitation Data'!H122))="","",OFFSET('Sanitation Data'!$H$31,0,10*ROW('Sanitation Data'!H122)))</f>
        <v/>
      </c>
      <c r="DI128" s="187" t="str">
        <f ca="1">+IF(OFFSET('Sanitation Data'!$H$32,0,10*ROW('Sanitation Data'!H122))="","",OFFSET('Sanitation Data'!$H$32,0,10*ROW('Sanitation Data'!H122)))</f>
        <v/>
      </c>
      <c r="DJ128" s="187" t="str">
        <f ca="1">+IF(OFFSET('Sanitation Data'!$I$28,0,10*ROW('Sanitation Data'!I122))="","",OFFSET('Sanitation Data'!$I$28,0,10*ROW('Sanitation Data'!I122)))</f>
        <v/>
      </c>
      <c r="DK128" s="187" t="str">
        <f ca="1">+IF(OFFSET('Sanitation Data'!$I$29,0,10*ROW('Sanitation Data'!I122))="","",OFFSET('Sanitation Data'!$I$29,0,10*ROW('Sanitation Data'!I122)))</f>
        <v/>
      </c>
      <c r="DL128" s="187" t="str">
        <f ca="1">+IF(OFFSET('Sanitation Data'!$I$30,0,10*ROW('Sanitation Data'!I122))="","",OFFSET('Sanitation Data'!$I$30,0,10*ROW('Sanitation Data'!I122)))</f>
        <v/>
      </c>
      <c r="DM128" s="187" t="str">
        <f ca="1">+IF(OFFSET('Sanitation Data'!$I$31,0,10*ROW('Sanitation Data'!I122))="","",OFFSET('Sanitation Data'!$I$31,0,10*ROW('Sanitation Data'!I122)))</f>
        <v/>
      </c>
      <c r="DN128" s="187" t="str">
        <f ca="1">+IF(OFFSET('Sanitation Data'!$I$32,0,10*ROW('Sanitation Data'!I122))="","",OFFSET('Sanitation Data'!$I$32,0,10*ROW('Sanitation Data'!I122)))</f>
        <v/>
      </c>
      <c r="DO128" s="187" t="str">
        <f ca="1">+IF(OFFSET('Hygiene Data'!$D$11,0,10*ROW('Hygiene Data'!D122))="","",OFFSET('Hygiene Data'!$D$11,0,10*ROW('Hygiene Data'!D122)))</f>
        <v/>
      </c>
      <c r="DP128" s="187" t="str">
        <f ca="1">+IF(OFFSET('Hygiene Data'!$D$12,0,10*ROW('Hygiene Data'!D122))="","",OFFSET('Hygiene Data'!$D$12,0,10*ROW('Hygiene Data'!D122)))</f>
        <v/>
      </c>
      <c r="DQ128" s="187" t="str">
        <f ca="1">+IF(OFFSET('Hygiene Data'!$D$13,0,10*ROW('Hygiene Data'!D122))="","",OFFSET('Hygiene Data'!$D$13,0,10*ROW('Hygiene Data'!D122)))</f>
        <v/>
      </c>
      <c r="DR128" s="187" t="str">
        <f ca="1">+IF(OFFSET('Hygiene Data'!$E$11,0,10*ROW('Hygiene Data'!E122))="","",OFFSET('Hygiene Data'!$E$11,0,10*ROW('Hygiene Data'!E122)))</f>
        <v/>
      </c>
      <c r="DS128" s="187" t="str">
        <f ca="1">+IF(OFFSET('Hygiene Data'!$E$12,0,10*ROW('Hygiene Data'!E122))="","",OFFSET('Hygiene Data'!$E$12,0,10*ROW('Hygiene Data'!E122)))</f>
        <v/>
      </c>
      <c r="DT128" s="187" t="str">
        <f ca="1">+IF(OFFSET('Hygiene Data'!$E$13,0,10*ROW('Hygiene Data'!E122))="","",OFFSET('Hygiene Data'!$E$13,0,10*ROW('Hygiene Data'!E122)))</f>
        <v/>
      </c>
      <c r="DU128" s="187" t="str">
        <f ca="1">+IF(OFFSET('Hygiene Data'!$F$11,0,10*ROW('Hygiene Data'!F122))="","",OFFSET('Hygiene Data'!$F$11,0,10*ROW('Hygiene Data'!F122)))</f>
        <v/>
      </c>
      <c r="DV128" s="187" t="str">
        <f ca="1">+IF(OFFSET('Hygiene Data'!$F$12,0,10*ROW('Hygiene Data'!F122))="","",OFFSET('Hygiene Data'!$F$12,0,10*ROW('Hygiene Data'!F122)))</f>
        <v/>
      </c>
      <c r="DW128" s="187" t="str">
        <f ca="1">+IF(OFFSET('Hygiene Data'!$F$13,0,10*ROW('Hygiene Data'!F122))="","",OFFSET('Hygiene Data'!$F$13,0,10*ROW('Hygiene Data'!F122)))</f>
        <v/>
      </c>
      <c r="DX128" s="187" t="str">
        <f ca="1">+IF(OFFSET('Hygiene Data'!$G$11,0,10*ROW('Hygiene Data'!G122))="","",OFFSET('Hygiene Data'!$G$11,0,10*ROW('Hygiene Data'!G122)))</f>
        <v/>
      </c>
      <c r="DY128" s="187" t="str">
        <f ca="1">+IF(OFFSET('Hygiene Data'!$G$12,0,10*ROW('Hygiene Data'!G122))="","",OFFSET('Hygiene Data'!$G$12,0,10*ROW('Hygiene Data'!G122)))</f>
        <v/>
      </c>
      <c r="DZ128" s="187" t="str">
        <f ca="1">+IF(OFFSET('Hygiene Data'!$G$13,0,10*ROW('Hygiene Data'!G122))="","",OFFSET('Hygiene Data'!$G$13,0,10*ROW('Hygiene Data'!G122)))</f>
        <v/>
      </c>
      <c r="EA128" s="187" t="str">
        <f ca="1">+IF(OFFSET('Hygiene Data'!$H$11,0,10*ROW('Hygiene Data'!H122))="","",OFFSET('Hygiene Data'!$H$11,0,10*ROW('Hygiene Data'!H122)))</f>
        <v/>
      </c>
      <c r="EB128" s="187" t="str">
        <f ca="1">+IF(OFFSET('Hygiene Data'!$H$12,0,10*ROW('Hygiene Data'!H122))="","",OFFSET('Hygiene Data'!$H$12,0,10*ROW('Hygiene Data'!H122)))</f>
        <v/>
      </c>
      <c r="EC128" s="187" t="str">
        <f ca="1">+IF(OFFSET('Hygiene Data'!$H$13,0,10*ROW('Hygiene Data'!H122))="","",OFFSET('Hygiene Data'!$H$13,0,10*ROW('Hygiene Data'!H122)))</f>
        <v/>
      </c>
      <c r="ED128" s="187" t="str">
        <f ca="1">+IF(OFFSET('Hygiene Data'!$I$11,0,10*ROW('Hygiene Data'!I122))="","",OFFSET('Hygiene Data'!$I$11,0,10*ROW('Hygiene Data'!I122)))</f>
        <v/>
      </c>
      <c r="EE128" s="187" t="str">
        <f ca="1">+IF(OFFSET('Hygiene Data'!$I$12,0,10*ROW('Hygiene Data'!I122))="","",OFFSET('Hygiene Data'!$I$12,0,10*ROW('Hygiene Data'!I122)))</f>
        <v/>
      </c>
      <c r="EF128" s="187" t="str">
        <f ca="1">+IF(OFFSET('Hygiene Data'!$I$13,0,10*ROW('Hygiene Data'!I122))="","",OFFSET('Hygiene Data'!$I$13,0,10*ROW('Hygiene Data'!I122)))</f>
        <v/>
      </c>
    </row>
    <row r="129" spans="1:136" x14ac:dyDescent="0.2">
      <c r="A129" s="270" t="str">
        <f ca="1">+IF(OFFSET('Water Data'!$B$2,0,10*ROW('Water Data'!E123))="","",OFFSET('Water Data'!$B$2,0,10*ROW('Water Data'!E123)))</f>
        <v/>
      </c>
      <c r="B129" s="270" t="str">
        <f ca="1">IF(OFFSET('Water Data'!$C$2,0,10*ROW('Water Data'!F123))="","",IF(OFFSET('Water Data'!$C$2,0,10*ROW('Water Data'!F123))="Census",Key!$I$111,IF(OFFSET('Water Data'!$C$2,0,10*ROW('Water Data'!F123))="Survey with microdata",Key!$I$113,IF(OFFSET('Water Data'!$C$2,0,10*ROW('Water Data'!F123))="Survey",Key!$I$110,IF(OFFSET('Water Data'!$C$2,0,10*ROW('Water Data'!F123))="Admin",Key!$I$114,IF(OFFSET('Water Data'!$C$2,0,10*ROW('Water Data'!F123))="Other",Key!$I$112,IF(OFFSET('Water Data'!$C$2,0,10*ROW('Water Data'!F123))="EMIS",Key!$I$109)))))))</f>
        <v/>
      </c>
      <c r="C129" s="297" t="str">
        <f t="shared" ca="1" si="1"/>
        <v/>
      </c>
      <c r="D129" s="298" t="e">
        <f ca="1">+IF(AND(ISTEXT(OFFSET('Water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298" t="e">
        <f ca="1">+IF(AND(ISTEXT(OFFSET('Water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298" t="e">
        <f ca="1">+IF(AND(ISTEXT(OFFSET('Water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298" t="e">
        <f ca="1">+IF(AND(ISTEXT(OFFSET('Water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298" t="e">
        <f ca="1">+IF(AND(ISTEXT(OFFSET('Water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298" t="e">
        <f ca="1">+IF(AND(ISTEXT(OFFSET('Water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298" t="e">
        <f ca="1">+IF(AND(ISTEXT(OFFSET('Water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298" t="e">
        <f ca="1">+IF(AND(ISTEXT(OFFSET('Water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298" t="e">
        <f ca="1">+IF(AND(ISTEXT(OFFSET('Water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298" t="e">
        <f ca="1">+IF(AND(ISTEXT(OFFSET('Water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298" t="e">
        <f ca="1">+IF(AND(ISTEXT(OFFSET('Water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298" t="e">
        <f ca="1">+IF(AND(ISTEXT(OFFSET('Water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298" t="e">
        <f ca="1">+IF(AND(ISTEXT(OFFSET('Water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298" t="e">
        <f ca="1">+IF(AND(ISTEXT(OFFSET('Water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298" t="e">
        <f ca="1">+IF(AND(ISTEXT(OFFSET('Water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298" t="e">
        <f ca="1">+IF(AND(ISTEXT(OFFSET('Water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298" t="e">
        <f ca="1">+IF(AND(ISTEXT(OFFSET('Water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298" t="e">
        <f ca="1">+IF(AND(ISTEXT(OFFSET('Water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299" t="e">
        <f ca="1">+IF(AND(ISTEXT(OFFSET('Sanitation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299" t="e">
        <f ca="1">+IF(AND(ISTEXT(OFFSET('Sanitation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299" t="e">
        <f ca="1">+IF(AND(ISTEXT(OFFSET('Sanitation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299" t="e">
        <f ca="1">+IF(AND(ISTEXT(OFFSET('Sanitation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299" t="e">
        <f ca="1">+IF(AND(ISTEXT(OFFSET('Sanitation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299" t="e">
        <f ca="1">+IF(AND(ISTEXT(OFFSET('Sanitation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299" t="e">
        <f ca="1">+IF(AND(ISTEXT(OFFSET('Sanitation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299" t="e">
        <f ca="1">+IF(AND(ISTEXT(OFFSET('Sanitation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299" t="e">
        <f ca="1">+IF(AND(ISTEXT(OFFSET('Sanitation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299" t="e">
        <f ca="1">+IF(AND(ISTEXT(OFFSET('Sanitation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299" t="e">
        <f ca="1">+IF(AND(ISTEXT(OFFSET('Sanitation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299" t="e">
        <f ca="1">+IF(AND(ISTEXT(OFFSET('Sanitation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299" t="e">
        <f ca="1">+IF(AND(ISTEXT(OFFSET('Sanitation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299" t="e">
        <f ca="1">+IF(AND(ISTEXT(OFFSET('Sanitation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299" t="e">
        <f ca="1">+IF(AND(ISTEXT(OFFSET('Sanitation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299" t="e">
        <f ca="1">+IF(AND(ISTEXT(OFFSET('Sanitation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299" t="e">
        <f ca="1">+IF(AND(ISTEXT(OFFSET('Sanitation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299" t="e">
        <f ca="1">+IF(AND(ISTEXT(OFFSET('Sanitation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299" t="e">
        <f ca="1">+IF(AND(ISTEXT(OFFSET('Sanitation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299" t="e">
        <f ca="1">+IF(AND(ISTEXT(OFFSET('Sanitation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299" t="e">
        <f ca="1">+IF(AND(ISTEXT(OFFSET('Sanitation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299" t="e">
        <f ca="1">+IF(AND(ISTEXT(OFFSET('Sanitation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299" t="e">
        <f ca="1">+IF(AND(ISTEXT(OFFSET('Sanitation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299" t="e">
        <f ca="1">+IF(AND(ISTEXT(OFFSET('Sanitation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299" t="e">
        <f ca="1">+IF(AND(ISTEXT(OFFSET('Sanitation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299" t="e">
        <f ca="1">+IF(AND(ISTEXT(OFFSET('Sanitation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299" t="e">
        <f ca="1">+IF(AND(ISTEXT(OFFSET('Sanitation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299" t="e">
        <f ca="1">+IF(AND(ISTEXT(OFFSET('Sanitation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299" t="e">
        <f ca="1">+IF(AND(ISTEXT(OFFSET('Sanitation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299" t="e">
        <f ca="1">+IF(AND(ISTEXT(OFFSET('Sanitation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300" t="e">
        <f ca="1">+IF(AND(ISTEXT(OFFSET('Hygiene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368" t="e">
        <f ca="1">+IF(AND(ISTEXT(OFFSET('Hygiene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300" t="e">
        <f ca="1">+IF(AND(ISTEXT(OFFSET('Hygiene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300" t="e">
        <f ca="1">+IF(AND(ISTEXT(OFFSET('Hygiene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300" t="e">
        <f ca="1">+IF(AND(ISTEXT(OFFSET('Hygiene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300" t="e">
        <f ca="1">+IF(AND(ISTEXT(OFFSET('Hygiene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300" t="e">
        <f ca="1">+IF(AND(ISTEXT(OFFSET('Hygiene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300" t="e">
        <f ca="1">+IF(AND(ISTEXT(OFFSET('Hygiene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300" t="e">
        <f ca="1">+IF(AND(ISTEXT(OFFSET('Hygiene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300" t="e">
        <f ca="1">+IF(AND(ISTEXT(OFFSET('Hygiene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300" t="e">
        <f ca="1">+IF(AND(ISTEXT(OFFSET('Hygiene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300" t="e">
        <f ca="1">+IF(AND(ISTEXT(OFFSET('Hygiene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300" t="e">
        <f ca="1">+IF(AND(ISTEXT(OFFSET('Hygiene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300" t="e">
        <f ca="1">+IF(AND(ISTEXT(OFFSET('Hygiene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300" t="e">
        <f ca="1">+IF(AND(ISTEXT(OFFSET('Hygiene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300" t="e">
        <f ca="1">+IF(AND(ISTEXT(OFFSET('Hygiene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300" t="e">
        <f ca="1">+IF(AND(ISTEXT(OFFSET('Hygiene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300" t="e">
        <f ca="1">+IF(AND(ISTEXT(OFFSET('Hygiene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S129" s="187" t="str">
        <f ca="1">+IF(OFFSET('Water Data'!$D$27,0,10*ROW('Water Data'!D123))="","",OFFSET('Water Data'!$D$27,0,10*ROW('Water Data'!D123)))</f>
        <v/>
      </c>
      <c r="BT129" s="187" t="str">
        <f ca="1">+IF(OFFSET('Water Data'!$D$28,0,10*ROW('Water Data'!D123))="","",OFFSET('Water Data'!$D$28,0,10*ROW('Water Data'!D123)))</f>
        <v/>
      </c>
      <c r="BU129" s="187" t="str">
        <f ca="1">+IF(OFFSET('Water Data'!$D$29,0,10*ROW('Water Data'!D123))="","",OFFSET('Water Data'!$D$29,0,10*ROW('Water Data'!D123)))</f>
        <v/>
      </c>
      <c r="BV129" s="187" t="str">
        <f ca="1">+IF(OFFSET('Water Data'!$E$27,0,10*ROW('Water Data'!E123))="","",OFFSET('Water Data'!$E$27,0,10*ROW('Water Data'!E123)))</f>
        <v/>
      </c>
      <c r="BW129" s="187" t="str">
        <f ca="1">+IF(OFFSET('Water Data'!$E$28,0,10*ROW('Water Data'!E123))="","",OFFSET('Water Data'!$E$28,0,10*ROW('Water Data'!E123)))</f>
        <v/>
      </c>
      <c r="BX129" s="187" t="str">
        <f ca="1">+IF(OFFSET('Water Data'!$E$29,0,10*ROW('Water Data'!E123))="","",OFFSET('Water Data'!$E$29,0,10*ROW('Water Data'!E123)))</f>
        <v/>
      </c>
      <c r="BY129" s="187" t="str">
        <f ca="1">+IF(OFFSET('Water Data'!$F$27,0,10*ROW('Water Data'!F123))="","",OFFSET('Water Data'!$F$27,0,10*ROW('Water Data'!F123)))</f>
        <v/>
      </c>
      <c r="BZ129" s="187" t="str">
        <f ca="1">+IF(OFFSET('Water Data'!$F$28,0,10*ROW('Water Data'!F123))="","",OFFSET('Water Data'!$F$28,0,10*ROW('Water Data'!F123)))</f>
        <v/>
      </c>
      <c r="CA129" s="187" t="str">
        <f ca="1">+IF(OFFSET('Water Data'!$F$29,0,10*ROW('Water Data'!F123))="","",OFFSET('Water Data'!$F$29,0,10*ROW('Water Data'!F123)))</f>
        <v/>
      </c>
      <c r="CB129" s="187" t="str">
        <f ca="1">+IF(OFFSET('Water Data'!$G$27,0,10*ROW('Water Data'!G123))="","",OFFSET('Water Data'!$G$27,0,10*ROW('Water Data'!G123)))</f>
        <v/>
      </c>
      <c r="CC129" s="187" t="str">
        <f ca="1">+IF(OFFSET('Water Data'!$G$28,0,10*ROW('Water Data'!G123))="","",OFFSET('Water Data'!$G$28,0,10*ROW('Water Data'!G123)))</f>
        <v/>
      </c>
      <c r="CD129" s="187" t="str">
        <f ca="1">+IF(OFFSET('Water Data'!$G$29,0,10*ROW('Water Data'!G123))="","",OFFSET('Water Data'!$G$29,0,10*ROW('Water Data'!G123)))</f>
        <v/>
      </c>
      <c r="CE129" s="187" t="str">
        <f ca="1">+IF(OFFSET('Water Data'!$H$27,0,10*ROW('Water Data'!H123))="","",OFFSET('Water Data'!$H$27,0,10*ROW('Water Data'!H123)))</f>
        <v/>
      </c>
      <c r="CF129" s="187" t="str">
        <f ca="1">+IF(OFFSET('Water Data'!$H$28,0,10*ROW('Water Data'!H123))="","",OFFSET('Water Data'!$H$28,0,10*ROW('Water Data'!H123)))</f>
        <v/>
      </c>
      <c r="CG129" s="187" t="str">
        <f ca="1">+IF(OFFSET('Water Data'!$H$29,0,10*ROW('Water Data'!H123))="","",OFFSET('Water Data'!$H$29,0,10*ROW('Water Data'!H123)))</f>
        <v/>
      </c>
      <c r="CH129" s="187" t="str">
        <f ca="1">+IF(OFFSET('Water Data'!$I$27,0,10*ROW('Water Data'!I123))="","",OFFSET('Water Data'!$I$27,0,10*ROW('Water Data'!I123)))</f>
        <v/>
      </c>
      <c r="CI129" s="187" t="str">
        <f ca="1">+IF(OFFSET('Water Data'!$I$28,0,10*ROW('Water Data'!I123))="","",OFFSET('Water Data'!$I$28,0,10*ROW('Water Data'!I123)))</f>
        <v/>
      </c>
      <c r="CJ129" s="187" t="str">
        <f ca="1">+IF(OFFSET('Water Data'!$I$29,0,10*ROW('Water Data'!I123))="","",OFFSET('Water Data'!$I$29,0,10*ROW('Water Data'!I123)))</f>
        <v/>
      </c>
      <c r="CK129" s="187" t="str">
        <f ca="1">+IF(OFFSET('Sanitation Data'!$D$28,0,10*ROW('Sanitation Data'!D123))="","",OFFSET('Sanitation Data'!$D$28,0,10*ROW('Sanitation Data'!D123)))</f>
        <v/>
      </c>
      <c r="CL129" s="187" t="str">
        <f ca="1">+IF(OFFSET('Sanitation Data'!$D$29,0,10*ROW('Sanitation Data'!D123))="","",OFFSET('Sanitation Data'!$D$29,0,10*ROW('Sanitation Data'!D123)))</f>
        <v/>
      </c>
      <c r="CM129" s="187" t="str">
        <f ca="1">+IF(OFFSET('Sanitation Data'!$D$30,0,10*ROW('Sanitation Data'!D123))="","",OFFSET('Sanitation Data'!$D$30,0,10*ROW('Sanitation Data'!D123)))</f>
        <v/>
      </c>
      <c r="CN129" s="187" t="str">
        <f ca="1">+IF(OFFSET('Sanitation Data'!$D$31,0,10*ROW('Sanitation Data'!D123))="","",OFFSET('Sanitation Data'!$D$31,0,10*ROW('Sanitation Data'!D123)))</f>
        <v/>
      </c>
      <c r="CO129" s="187" t="str">
        <f ca="1">+IF(OFFSET('Sanitation Data'!$D$32,0,10*ROW('Sanitation Data'!D123))="","",OFFSET('Sanitation Data'!$D$32,0,10*ROW('Sanitation Data'!D123)))</f>
        <v/>
      </c>
      <c r="CP129" s="187" t="str">
        <f ca="1">+IF(OFFSET('Sanitation Data'!$E$28,0,10*ROW('Sanitation Data'!E123))="","",OFFSET('Sanitation Data'!$E$28,0,10*ROW('Sanitation Data'!E123)))</f>
        <v/>
      </c>
      <c r="CQ129" s="187" t="str">
        <f ca="1">+IF(OFFSET('Sanitation Data'!$E$29,0,10*ROW('Sanitation Data'!E123))="","",OFFSET('Sanitation Data'!$E$29,0,10*ROW('Sanitation Data'!E123)))</f>
        <v/>
      </c>
      <c r="CR129" s="187" t="str">
        <f ca="1">+IF(OFFSET('Sanitation Data'!$E$30,0,10*ROW('Sanitation Data'!E123))="","",OFFSET('Sanitation Data'!$E$30,0,10*ROW('Sanitation Data'!E123)))</f>
        <v/>
      </c>
      <c r="CS129" s="187" t="str">
        <f ca="1">+IF(OFFSET('Sanitation Data'!$E$31,0,10*ROW('Sanitation Data'!E123))="","",OFFSET('Sanitation Data'!$E$31,0,10*ROW('Sanitation Data'!E123)))</f>
        <v/>
      </c>
      <c r="CT129" s="187" t="str">
        <f ca="1">+IF(OFFSET('Sanitation Data'!$E$32,0,10*ROW('Sanitation Data'!E123))="","",OFFSET('Sanitation Data'!$E$32,0,10*ROW('Sanitation Data'!E123)))</f>
        <v/>
      </c>
      <c r="CU129" s="187" t="str">
        <f ca="1">+IF(OFFSET('Sanitation Data'!$F$28,0,10*ROW('Sanitation Data'!F123))="","",OFFSET('Sanitation Data'!$F$28,0,10*ROW('Sanitation Data'!F123)))</f>
        <v/>
      </c>
      <c r="CV129" s="187" t="str">
        <f ca="1">+IF(OFFSET('Sanitation Data'!$F$29,0,10*ROW('Sanitation Data'!F123))="","",OFFSET('Sanitation Data'!$F$29,0,10*ROW('Sanitation Data'!F123)))</f>
        <v/>
      </c>
      <c r="CW129" s="187" t="str">
        <f ca="1">+IF(OFFSET('Sanitation Data'!$F$30,0,10*ROW('Sanitation Data'!F123))="","",OFFSET('Sanitation Data'!$F$30,0,10*ROW('Sanitation Data'!F123)))</f>
        <v/>
      </c>
      <c r="CX129" s="187" t="str">
        <f ca="1">+IF(OFFSET('Sanitation Data'!$F$31,0,10*ROW('Sanitation Data'!F123))="","",OFFSET('Sanitation Data'!$F$31,0,10*ROW('Sanitation Data'!F123)))</f>
        <v/>
      </c>
      <c r="CY129" s="187" t="str">
        <f ca="1">+IF(OFFSET('Sanitation Data'!$F$32,0,10*ROW('Sanitation Data'!F123))="","",OFFSET('Sanitation Data'!$F$32,0,10*ROW('Sanitation Data'!F123)))</f>
        <v/>
      </c>
      <c r="CZ129" s="187" t="str">
        <f ca="1">+IF(OFFSET('Sanitation Data'!$G$28,0,10*ROW('Sanitation Data'!G123))="","",OFFSET('Sanitation Data'!$G$28,0,10*ROW('Sanitation Data'!G123)))</f>
        <v/>
      </c>
      <c r="DA129" s="187" t="str">
        <f ca="1">+IF(OFFSET('Sanitation Data'!$G$29,0,10*ROW('Sanitation Data'!G123))="","",OFFSET('Sanitation Data'!$G$29,0,10*ROW('Sanitation Data'!G123)))</f>
        <v/>
      </c>
      <c r="DB129" s="187" t="str">
        <f ca="1">+IF(OFFSET('Sanitation Data'!$G$30,0,10*ROW('Sanitation Data'!G123))="","",OFFSET('Sanitation Data'!$G$30,0,10*ROW('Sanitation Data'!G123)))</f>
        <v/>
      </c>
      <c r="DC129" s="187" t="str">
        <f ca="1">+IF(OFFSET('Sanitation Data'!$G$31,0,10*ROW('Sanitation Data'!G123))="","",OFFSET('Sanitation Data'!$G$31,0,10*ROW('Sanitation Data'!G123)))</f>
        <v/>
      </c>
      <c r="DD129" s="187" t="str">
        <f ca="1">+IF(OFFSET('Sanitation Data'!$G$32,0,10*ROW('Sanitation Data'!G123))="","",OFFSET('Sanitation Data'!$G$32,0,10*ROW('Sanitation Data'!G123)))</f>
        <v/>
      </c>
      <c r="DE129" s="187" t="str">
        <f ca="1">+IF(OFFSET('Sanitation Data'!$H$28,0,10*ROW('Sanitation Data'!H123))="","",OFFSET('Sanitation Data'!$H$28,0,10*ROW('Sanitation Data'!H123)))</f>
        <v/>
      </c>
      <c r="DF129" s="187" t="str">
        <f ca="1">+IF(OFFSET('Sanitation Data'!$H$29,0,10*ROW('Sanitation Data'!H123))="","",OFFSET('Sanitation Data'!$H$29,0,10*ROW('Sanitation Data'!H123)))</f>
        <v/>
      </c>
      <c r="DG129" s="187" t="str">
        <f ca="1">+IF(OFFSET('Sanitation Data'!$H$30,0,10*ROW('Sanitation Data'!H123))="","",OFFSET('Sanitation Data'!$H$30,0,10*ROW('Sanitation Data'!H123)))</f>
        <v/>
      </c>
      <c r="DH129" s="187" t="str">
        <f ca="1">+IF(OFFSET('Sanitation Data'!$H$31,0,10*ROW('Sanitation Data'!H123))="","",OFFSET('Sanitation Data'!$H$31,0,10*ROW('Sanitation Data'!H123)))</f>
        <v/>
      </c>
      <c r="DI129" s="187" t="str">
        <f ca="1">+IF(OFFSET('Sanitation Data'!$H$32,0,10*ROW('Sanitation Data'!H123))="","",OFFSET('Sanitation Data'!$H$32,0,10*ROW('Sanitation Data'!H123)))</f>
        <v/>
      </c>
      <c r="DJ129" s="187" t="str">
        <f ca="1">+IF(OFFSET('Sanitation Data'!$I$28,0,10*ROW('Sanitation Data'!I123))="","",OFFSET('Sanitation Data'!$I$28,0,10*ROW('Sanitation Data'!I123)))</f>
        <v/>
      </c>
      <c r="DK129" s="187" t="str">
        <f ca="1">+IF(OFFSET('Sanitation Data'!$I$29,0,10*ROW('Sanitation Data'!I123))="","",OFFSET('Sanitation Data'!$I$29,0,10*ROW('Sanitation Data'!I123)))</f>
        <v/>
      </c>
      <c r="DL129" s="187" t="str">
        <f ca="1">+IF(OFFSET('Sanitation Data'!$I$30,0,10*ROW('Sanitation Data'!I123))="","",OFFSET('Sanitation Data'!$I$30,0,10*ROW('Sanitation Data'!I123)))</f>
        <v/>
      </c>
      <c r="DM129" s="187" t="str">
        <f ca="1">+IF(OFFSET('Sanitation Data'!$I$31,0,10*ROW('Sanitation Data'!I123))="","",OFFSET('Sanitation Data'!$I$31,0,10*ROW('Sanitation Data'!I123)))</f>
        <v/>
      </c>
      <c r="DN129" s="187" t="str">
        <f ca="1">+IF(OFFSET('Sanitation Data'!$I$32,0,10*ROW('Sanitation Data'!I123))="","",OFFSET('Sanitation Data'!$I$32,0,10*ROW('Sanitation Data'!I123)))</f>
        <v/>
      </c>
      <c r="DO129" s="187" t="str">
        <f ca="1">+IF(OFFSET('Hygiene Data'!$D$11,0,10*ROW('Hygiene Data'!D123))="","",OFFSET('Hygiene Data'!$D$11,0,10*ROW('Hygiene Data'!D123)))</f>
        <v/>
      </c>
      <c r="DP129" s="187" t="str">
        <f ca="1">+IF(OFFSET('Hygiene Data'!$D$12,0,10*ROW('Hygiene Data'!D123))="","",OFFSET('Hygiene Data'!$D$12,0,10*ROW('Hygiene Data'!D123)))</f>
        <v/>
      </c>
      <c r="DQ129" s="187" t="str">
        <f ca="1">+IF(OFFSET('Hygiene Data'!$D$13,0,10*ROW('Hygiene Data'!D123))="","",OFFSET('Hygiene Data'!$D$13,0,10*ROW('Hygiene Data'!D123)))</f>
        <v/>
      </c>
      <c r="DR129" s="187" t="str">
        <f ca="1">+IF(OFFSET('Hygiene Data'!$E$11,0,10*ROW('Hygiene Data'!E123))="","",OFFSET('Hygiene Data'!$E$11,0,10*ROW('Hygiene Data'!E123)))</f>
        <v/>
      </c>
      <c r="DS129" s="187" t="str">
        <f ca="1">+IF(OFFSET('Hygiene Data'!$E$12,0,10*ROW('Hygiene Data'!E123))="","",OFFSET('Hygiene Data'!$E$12,0,10*ROW('Hygiene Data'!E123)))</f>
        <v/>
      </c>
      <c r="DT129" s="187" t="str">
        <f ca="1">+IF(OFFSET('Hygiene Data'!$E$13,0,10*ROW('Hygiene Data'!E123))="","",OFFSET('Hygiene Data'!$E$13,0,10*ROW('Hygiene Data'!E123)))</f>
        <v/>
      </c>
      <c r="DU129" s="187" t="str">
        <f ca="1">+IF(OFFSET('Hygiene Data'!$F$11,0,10*ROW('Hygiene Data'!F123))="","",OFFSET('Hygiene Data'!$F$11,0,10*ROW('Hygiene Data'!F123)))</f>
        <v/>
      </c>
      <c r="DV129" s="187" t="str">
        <f ca="1">+IF(OFFSET('Hygiene Data'!$F$12,0,10*ROW('Hygiene Data'!F123))="","",OFFSET('Hygiene Data'!$F$12,0,10*ROW('Hygiene Data'!F123)))</f>
        <v/>
      </c>
      <c r="DW129" s="187" t="str">
        <f ca="1">+IF(OFFSET('Hygiene Data'!$F$13,0,10*ROW('Hygiene Data'!F123))="","",OFFSET('Hygiene Data'!$F$13,0,10*ROW('Hygiene Data'!F123)))</f>
        <v/>
      </c>
      <c r="DX129" s="187" t="str">
        <f ca="1">+IF(OFFSET('Hygiene Data'!$G$11,0,10*ROW('Hygiene Data'!G123))="","",OFFSET('Hygiene Data'!$G$11,0,10*ROW('Hygiene Data'!G123)))</f>
        <v/>
      </c>
      <c r="DY129" s="187" t="str">
        <f ca="1">+IF(OFFSET('Hygiene Data'!$G$12,0,10*ROW('Hygiene Data'!G123))="","",OFFSET('Hygiene Data'!$G$12,0,10*ROW('Hygiene Data'!G123)))</f>
        <v/>
      </c>
      <c r="DZ129" s="187" t="str">
        <f ca="1">+IF(OFFSET('Hygiene Data'!$G$13,0,10*ROW('Hygiene Data'!G123))="","",OFFSET('Hygiene Data'!$G$13,0,10*ROW('Hygiene Data'!G123)))</f>
        <v/>
      </c>
      <c r="EA129" s="187" t="str">
        <f ca="1">+IF(OFFSET('Hygiene Data'!$H$11,0,10*ROW('Hygiene Data'!H123))="","",OFFSET('Hygiene Data'!$H$11,0,10*ROW('Hygiene Data'!H123)))</f>
        <v/>
      </c>
      <c r="EB129" s="187" t="str">
        <f ca="1">+IF(OFFSET('Hygiene Data'!$H$12,0,10*ROW('Hygiene Data'!H123))="","",OFFSET('Hygiene Data'!$H$12,0,10*ROW('Hygiene Data'!H123)))</f>
        <v/>
      </c>
      <c r="EC129" s="187" t="str">
        <f ca="1">+IF(OFFSET('Hygiene Data'!$H$13,0,10*ROW('Hygiene Data'!H123))="","",OFFSET('Hygiene Data'!$H$13,0,10*ROW('Hygiene Data'!H123)))</f>
        <v/>
      </c>
      <c r="ED129" s="187" t="str">
        <f ca="1">+IF(OFFSET('Hygiene Data'!$I$11,0,10*ROW('Hygiene Data'!I123))="","",OFFSET('Hygiene Data'!$I$11,0,10*ROW('Hygiene Data'!I123)))</f>
        <v/>
      </c>
      <c r="EE129" s="187" t="str">
        <f ca="1">+IF(OFFSET('Hygiene Data'!$I$12,0,10*ROW('Hygiene Data'!I123))="","",OFFSET('Hygiene Data'!$I$12,0,10*ROW('Hygiene Data'!I123)))</f>
        <v/>
      </c>
      <c r="EF129" s="187" t="str">
        <f ca="1">+IF(OFFSET('Hygiene Data'!$I$13,0,10*ROW('Hygiene Data'!I123))="","",OFFSET('Hygiene Data'!$I$13,0,10*ROW('Hygiene Data'!I123)))</f>
        <v/>
      </c>
    </row>
    <row r="130" spans="1:136" x14ac:dyDescent="0.2">
      <c r="A130" s="270" t="str">
        <f ca="1">+IF(OFFSET('Water Data'!$B$2,0,10*ROW('Water Data'!E124))="","",OFFSET('Water Data'!$B$2,0,10*ROW('Water Data'!E124)))</f>
        <v/>
      </c>
      <c r="B130" s="270" t="str">
        <f ca="1">IF(OFFSET('Water Data'!$C$2,0,10*ROW('Water Data'!F124))="","",IF(OFFSET('Water Data'!$C$2,0,10*ROW('Water Data'!F124))="Census",Key!$I$111,IF(OFFSET('Water Data'!$C$2,0,10*ROW('Water Data'!F124))="Survey with microdata",Key!$I$113,IF(OFFSET('Water Data'!$C$2,0,10*ROW('Water Data'!F124))="Survey",Key!$I$110,IF(OFFSET('Water Data'!$C$2,0,10*ROW('Water Data'!F124))="Admin",Key!$I$114,IF(OFFSET('Water Data'!$C$2,0,10*ROW('Water Data'!F124))="Other",Key!$I$112,IF(OFFSET('Water Data'!$C$2,0,10*ROW('Water Data'!F124))="EMIS",Key!$I$109)))))))</f>
        <v/>
      </c>
      <c r="C130" s="297" t="str">
        <f t="shared" ca="1" si="1"/>
        <v/>
      </c>
      <c r="D130" s="298" t="e">
        <f ca="1">+IF(AND(ISTEXT(OFFSET('Water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298" t="e">
        <f ca="1">+IF(AND(ISTEXT(OFFSET('Water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298" t="e">
        <f ca="1">+IF(AND(ISTEXT(OFFSET('Water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298" t="e">
        <f ca="1">+IF(AND(ISTEXT(OFFSET('Water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298" t="e">
        <f ca="1">+IF(AND(ISTEXT(OFFSET('Water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298" t="e">
        <f ca="1">+IF(AND(ISTEXT(OFFSET('Water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298" t="e">
        <f ca="1">+IF(AND(ISTEXT(OFFSET('Water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298" t="e">
        <f ca="1">+IF(AND(ISTEXT(OFFSET('Water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298" t="e">
        <f ca="1">+IF(AND(ISTEXT(OFFSET('Water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298" t="e">
        <f ca="1">+IF(AND(ISTEXT(OFFSET('Water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298" t="e">
        <f ca="1">+IF(AND(ISTEXT(OFFSET('Water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298" t="e">
        <f ca="1">+IF(AND(ISTEXT(OFFSET('Water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298" t="e">
        <f ca="1">+IF(AND(ISTEXT(OFFSET('Water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298" t="e">
        <f ca="1">+IF(AND(ISTEXT(OFFSET('Water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298" t="e">
        <f ca="1">+IF(AND(ISTEXT(OFFSET('Water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298" t="e">
        <f ca="1">+IF(AND(ISTEXT(OFFSET('Water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298" t="e">
        <f ca="1">+IF(AND(ISTEXT(OFFSET('Water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298" t="e">
        <f ca="1">+IF(AND(ISTEXT(OFFSET('Water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299" t="e">
        <f ca="1">+IF(AND(ISTEXT(OFFSET('Sanitation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299" t="e">
        <f ca="1">+IF(AND(ISTEXT(OFFSET('Sanitation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299" t="e">
        <f ca="1">+IF(AND(ISTEXT(OFFSET('Sanitation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299" t="e">
        <f ca="1">+IF(AND(ISTEXT(OFFSET('Sanitation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299" t="e">
        <f ca="1">+IF(AND(ISTEXT(OFFSET('Sanitation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299" t="e">
        <f ca="1">+IF(AND(ISTEXT(OFFSET('Sanitation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299" t="e">
        <f ca="1">+IF(AND(ISTEXT(OFFSET('Sanitation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299" t="e">
        <f ca="1">+IF(AND(ISTEXT(OFFSET('Sanitation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299" t="e">
        <f ca="1">+IF(AND(ISTEXT(OFFSET('Sanitation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299" t="e">
        <f ca="1">+IF(AND(ISTEXT(OFFSET('Sanitation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299" t="e">
        <f ca="1">+IF(AND(ISTEXT(OFFSET('Sanitation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299" t="e">
        <f ca="1">+IF(AND(ISTEXT(OFFSET('Sanitation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299" t="e">
        <f ca="1">+IF(AND(ISTEXT(OFFSET('Sanitation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299" t="e">
        <f ca="1">+IF(AND(ISTEXT(OFFSET('Sanitation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299" t="e">
        <f ca="1">+IF(AND(ISTEXT(OFFSET('Sanitation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299" t="e">
        <f ca="1">+IF(AND(ISTEXT(OFFSET('Sanitation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299" t="e">
        <f ca="1">+IF(AND(ISTEXT(OFFSET('Sanitation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299" t="e">
        <f ca="1">+IF(AND(ISTEXT(OFFSET('Sanitation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299" t="e">
        <f ca="1">+IF(AND(ISTEXT(OFFSET('Sanitation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299" t="e">
        <f ca="1">+IF(AND(ISTEXT(OFFSET('Sanitation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299" t="e">
        <f ca="1">+IF(AND(ISTEXT(OFFSET('Sanitation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299" t="e">
        <f ca="1">+IF(AND(ISTEXT(OFFSET('Sanitation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299" t="e">
        <f ca="1">+IF(AND(ISTEXT(OFFSET('Sanitation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299" t="e">
        <f ca="1">+IF(AND(ISTEXT(OFFSET('Sanitation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299" t="e">
        <f ca="1">+IF(AND(ISTEXT(OFFSET('Sanitation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299" t="e">
        <f ca="1">+IF(AND(ISTEXT(OFFSET('Sanitation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299" t="e">
        <f ca="1">+IF(AND(ISTEXT(OFFSET('Sanitation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299" t="e">
        <f ca="1">+IF(AND(ISTEXT(OFFSET('Sanitation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299" t="e">
        <f ca="1">+IF(AND(ISTEXT(OFFSET('Sanitation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299" t="e">
        <f ca="1">+IF(AND(ISTEXT(OFFSET('Sanitation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300" t="e">
        <f ca="1">+IF(AND(ISTEXT(OFFSET('Hygiene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368" t="e">
        <f ca="1">+IF(AND(ISTEXT(OFFSET('Hygiene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300" t="e">
        <f ca="1">+IF(AND(ISTEXT(OFFSET('Hygiene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300" t="e">
        <f ca="1">+IF(AND(ISTEXT(OFFSET('Hygiene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300" t="e">
        <f ca="1">+IF(AND(ISTEXT(OFFSET('Hygiene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300" t="e">
        <f ca="1">+IF(AND(ISTEXT(OFFSET('Hygiene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300" t="e">
        <f ca="1">+IF(AND(ISTEXT(OFFSET('Hygiene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300" t="e">
        <f ca="1">+IF(AND(ISTEXT(OFFSET('Hygiene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300" t="e">
        <f ca="1">+IF(AND(ISTEXT(OFFSET('Hygiene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300" t="e">
        <f ca="1">+IF(AND(ISTEXT(OFFSET('Hygiene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300" t="e">
        <f ca="1">+IF(AND(ISTEXT(OFFSET('Hygiene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300" t="e">
        <f ca="1">+IF(AND(ISTEXT(OFFSET('Hygiene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300" t="e">
        <f ca="1">+IF(AND(ISTEXT(OFFSET('Hygiene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300" t="e">
        <f ca="1">+IF(AND(ISTEXT(OFFSET('Hygiene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300" t="e">
        <f ca="1">+IF(AND(ISTEXT(OFFSET('Hygiene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300" t="e">
        <f ca="1">+IF(AND(ISTEXT(OFFSET('Hygiene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300" t="e">
        <f ca="1">+IF(AND(ISTEXT(OFFSET('Hygiene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300" t="e">
        <f ca="1">+IF(AND(ISTEXT(OFFSET('Hygiene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S130" s="187" t="str">
        <f ca="1">+IF(OFFSET('Water Data'!$D$27,0,10*ROW('Water Data'!D124))="","",OFFSET('Water Data'!$D$27,0,10*ROW('Water Data'!D124)))</f>
        <v/>
      </c>
      <c r="BT130" s="187" t="str">
        <f ca="1">+IF(OFFSET('Water Data'!$D$28,0,10*ROW('Water Data'!D124))="","",OFFSET('Water Data'!$D$28,0,10*ROW('Water Data'!D124)))</f>
        <v/>
      </c>
      <c r="BU130" s="187" t="str">
        <f ca="1">+IF(OFFSET('Water Data'!$D$29,0,10*ROW('Water Data'!D124))="","",OFFSET('Water Data'!$D$29,0,10*ROW('Water Data'!D124)))</f>
        <v/>
      </c>
      <c r="BV130" s="187" t="str">
        <f ca="1">+IF(OFFSET('Water Data'!$E$27,0,10*ROW('Water Data'!E124))="","",OFFSET('Water Data'!$E$27,0,10*ROW('Water Data'!E124)))</f>
        <v/>
      </c>
      <c r="BW130" s="187" t="str">
        <f ca="1">+IF(OFFSET('Water Data'!$E$28,0,10*ROW('Water Data'!E124))="","",OFFSET('Water Data'!$E$28,0,10*ROW('Water Data'!E124)))</f>
        <v/>
      </c>
      <c r="BX130" s="187" t="str">
        <f ca="1">+IF(OFFSET('Water Data'!$E$29,0,10*ROW('Water Data'!E124))="","",OFFSET('Water Data'!$E$29,0,10*ROW('Water Data'!E124)))</f>
        <v/>
      </c>
      <c r="BY130" s="187" t="str">
        <f ca="1">+IF(OFFSET('Water Data'!$F$27,0,10*ROW('Water Data'!F124))="","",OFFSET('Water Data'!$F$27,0,10*ROW('Water Data'!F124)))</f>
        <v/>
      </c>
      <c r="BZ130" s="187" t="str">
        <f ca="1">+IF(OFFSET('Water Data'!$F$28,0,10*ROW('Water Data'!F124))="","",OFFSET('Water Data'!$F$28,0,10*ROW('Water Data'!F124)))</f>
        <v/>
      </c>
      <c r="CA130" s="187" t="str">
        <f ca="1">+IF(OFFSET('Water Data'!$F$29,0,10*ROW('Water Data'!F124))="","",OFFSET('Water Data'!$F$29,0,10*ROW('Water Data'!F124)))</f>
        <v/>
      </c>
      <c r="CB130" s="187" t="str">
        <f ca="1">+IF(OFFSET('Water Data'!$G$27,0,10*ROW('Water Data'!G124))="","",OFFSET('Water Data'!$G$27,0,10*ROW('Water Data'!G124)))</f>
        <v/>
      </c>
      <c r="CC130" s="187" t="str">
        <f ca="1">+IF(OFFSET('Water Data'!$G$28,0,10*ROW('Water Data'!G124))="","",OFFSET('Water Data'!$G$28,0,10*ROW('Water Data'!G124)))</f>
        <v/>
      </c>
      <c r="CD130" s="187" t="str">
        <f ca="1">+IF(OFFSET('Water Data'!$G$29,0,10*ROW('Water Data'!G124))="","",OFFSET('Water Data'!$G$29,0,10*ROW('Water Data'!G124)))</f>
        <v/>
      </c>
      <c r="CE130" s="187" t="str">
        <f ca="1">+IF(OFFSET('Water Data'!$H$27,0,10*ROW('Water Data'!H124))="","",OFFSET('Water Data'!$H$27,0,10*ROW('Water Data'!H124)))</f>
        <v/>
      </c>
      <c r="CF130" s="187" t="str">
        <f ca="1">+IF(OFFSET('Water Data'!$H$28,0,10*ROW('Water Data'!H124))="","",OFFSET('Water Data'!$H$28,0,10*ROW('Water Data'!H124)))</f>
        <v/>
      </c>
      <c r="CG130" s="187" t="str">
        <f ca="1">+IF(OFFSET('Water Data'!$H$29,0,10*ROW('Water Data'!H124))="","",OFFSET('Water Data'!$H$29,0,10*ROW('Water Data'!H124)))</f>
        <v/>
      </c>
      <c r="CH130" s="187" t="str">
        <f ca="1">+IF(OFFSET('Water Data'!$I$27,0,10*ROW('Water Data'!I124))="","",OFFSET('Water Data'!$I$27,0,10*ROW('Water Data'!I124)))</f>
        <v/>
      </c>
      <c r="CI130" s="187" t="str">
        <f ca="1">+IF(OFFSET('Water Data'!$I$28,0,10*ROW('Water Data'!I124))="","",OFFSET('Water Data'!$I$28,0,10*ROW('Water Data'!I124)))</f>
        <v/>
      </c>
      <c r="CJ130" s="187" t="str">
        <f ca="1">+IF(OFFSET('Water Data'!$I$29,0,10*ROW('Water Data'!I124))="","",OFFSET('Water Data'!$I$29,0,10*ROW('Water Data'!I124)))</f>
        <v/>
      </c>
      <c r="CK130" s="187" t="str">
        <f ca="1">+IF(OFFSET('Sanitation Data'!$D$28,0,10*ROW('Sanitation Data'!D124))="","",OFFSET('Sanitation Data'!$D$28,0,10*ROW('Sanitation Data'!D124)))</f>
        <v/>
      </c>
      <c r="CL130" s="187" t="str">
        <f ca="1">+IF(OFFSET('Sanitation Data'!$D$29,0,10*ROW('Sanitation Data'!D124))="","",OFFSET('Sanitation Data'!$D$29,0,10*ROW('Sanitation Data'!D124)))</f>
        <v/>
      </c>
      <c r="CM130" s="187" t="str">
        <f ca="1">+IF(OFFSET('Sanitation Data'!$D$30,0,10*ROW('Sanitation Data'!D124))="","",OFFSET('Sanitation Data'!$D$30,0,10*ROW('Sanitation Data'!D124)))</f>
        <v/>
      </c>
      <c r="CN130" s="187" t="str">
        <f ca="1">+IF(OFFSET('Sanitation Data'!$D$31,0,10*ROW('Sanitation Data'!D124))="","",OFFSET('Sanitation Data'!$D$31,0,10*ROW('Sanitation Data'!D124)))</f>
        <v/>
      </c>
      <c r="CO130" s="187" t="str">
        <f ca="1">+IF(OFFSET('Sanitation Data'!$D$32,0,10*ROW('Sanitation Data'!D124))="","",OFFSET('Sanitation Data'!$D$32,0,10*ROW('Sanitation Data'!D124)))</f>
        <v/>
      </c>
      <c r="CP130" s="187" t="str">
        <f ca="1">+IF(OFFSET('Sanitation Data'!$E$28,0,10*ROW('Sanitation Data'!E124))="","",OFFSET('Sanitation Data'!$E$28,0,10*ROW('Sanitation Data'!E124)))</f>
        <v/>
      </c>
      <c r="CQ130" s="187" t="str">
        <f ca="1">+IF(OFFSET('Sanitation Data'!$E$29,0,10*ROW('Sanitation Data'!E124))="","",OFFSET('Sanitation Data'!$E$29,0,10*ROW('Sanitation Data'!E124)))</f>
        <v/>
      </c>
      <c r="CR130" s="187" t="str">
        <f ca="1">+IF(OFFSET('Sanitation Data'!$E$30,0,10*ROW('Sanitation Data'!E124))="","",OFFSET('Sanitation Data'!$E$30,0,10*ROW('Sanitation Data'!E124)))</f>
        <v/>
      </c>
      <c r="CS130" s="187" t="str">
        <f ca="1">+IF(OFFSET('Sanitation Data'!$E$31,0,10*ROW('Sanitation Data'!E124))="","",OFFSET('Sanitation Data'!$E$31,0,10*ROW('Sanitation Data'!E124)))</f>
        <v/>
      </c>
      <c r="CT130" s="187" t="str">
        <f ca="1">+IF(OFFSET('Sanitation Data'!$E$32,0,10*ROW('Sanitation Data'!E124))="","",OFFSET('Sanitation Data'!$E$32,0,10*ROW('Sanitation Data'!E124)))</f>
        <v/>
      </c>
      <c r="CU130" s="187" t="str">
        <f ca="1">+IF(OFFSET('Sanitation Data'!$F$28,0,10*ROW('Sanitation Data'!F124))="","",OFFSET('Sanitation Data'!$F$28,0,10*ROW('Sanitation Data'!F124)))</f>
        <v/>
      </c>
      <c r="CV130" s="187" t="str">
        <f ca="1">+IF(OFFSET('Sanitation Data'!$F$29,0,10*ROW('Sanitation Data'!F124))="","",OFFSET('Sanitation Data'!$F$29,0,10*ROW('Sanitation Data'!F124)))</f>
        <v/>
      </c>
      <c r="CW130" s="187" t="str">
        <f ca="1">+IF(OFFSET('Sanitation Data'!$F$30,0,10*ROW('Sanitation Data'!F124))="","",OFFSET('Sanitation Data'!$F$30,0,10*ROW('Sanitation Data'!F124)))</f>
        <v/>
      </c>
      <c r="CX130" s="187" t="str">
        <f ca="1">+IF(OFFSET('Sanitation Data'!$F$31,0,10*ROW('Sanitation Data'!F124))="","",OFFSET('Sanitation Data'!$F$31,0,10*ROW('Sanitation Data'!F124)))</f>
        <v/>
      </c>
      <c r="CY130" s="187" t="str">
        <f ca="1">+IF(OFFSET('Sanitation Data'!$F$32,0,10*ROW('Sanitation Data'!F124))="","",OFFSET('Sanitation Data'!$F$32,0,10*ROW('Sanitation Data'!F124)))</f>
        <v/>
      </c>
      <c r="CZ130" s="187" t="str">
        <f ca="1">+IF(OFFSET('Sanitation Data'!$G$28,0,10*ROW('Sanitation Data'!G124))="","",OFFSET('Sanitation Data'!$G$28,0,10*ROW('Sanitation Data'!G124)))</f>
        <v/>
      </c>
      <c r="DA130" s="187" t="str">
        <f ca="1">+IF(OFFSET('Sanitation Data'!$G$29,0,10*ROW('Sanitation Data'!G124))="","",OFFSET('Sanitation Data'!$G$29,0,10*ROW('Sanitation Data'!G124)))</f>
        <v/>
      </c>
      <c r="DB130" s="187" t="str">
        <f ca="1">+IF(OFFSET('Sanitation Data'!$G$30,0,10*ROW('Sanitation Data'!G124))="","",OFFSET('Sanitation Data'!$G$30,0,10*ROW('Sanitation Data'!G124)))</f>
        <v/>
      </c>
      <c r="DC130" s="187" t="str">
        <f ca="1">+IF(OFFSET('Sanitation Data'!$G$31,0,10*ROW('Sanitation Data'!G124))="","",OFFSET('Sanitation Data'!$G$31,0,10*ROW('Sanitation Data'!G124)))</f>
        <v/>
      </c>
      <c r="DD130" s="187" t="str">
        <f ca="1">+IF(OFFSET('Sanitation Data'!$G$32,0,10*ROW('Sanitation Data'!G124))="","",OFFSET('Sanitation Data'!$G$32,0,10*ROW('Sanitation Data'!G124)))</f>
        <v/>
      </c>
      <c r="DE130" s="187" t="str">
        <f ca="1">+IF(OFFSET('Sanitation Data'!$H$28,0,10*ROW('Sanitation Data'!H124))="","",OFFSET('Sanitation Data'!$H$28,0,10*ROW('Sanitation Data'!H124)))</f>
        <v/>
      </c>
      <c r="DF130" s="187" t="str">
        <f ca="1">+IF(OFFSET('Sanitation Data'!$H$29,0,10*ROW('Sanitation Data'!H124))="","",OFFSET('Sanitation Data'!$H$29,0,10*ROW('Sanitation Data'!H124)))</f>
        <v/>
      </c>
      <c r="DG130" s="187" t="str">
        <f ca="1">+IF(OFFSET('Sanitation Data'!$H$30,0,10*ROW('Sanitation Data'!H124))="","",OFFSET('Sanitation Data'!$H$30,0,10*ROW('Sanitation Data'!H124)))</f>
        <v/>
      </c>
      <c r="DH130" s="187" t="str">
        <f ca="1">+IF(OFFSET('Sanitation Data'!$H$31,0,10*ROW('Sanitation Data'!H124))="","",OFFSET('Sanitation Data'!$H$31,0,10*ROW('Sanitation Data'!H124)))</f>
        <v/>
      </c>
      <c r="DI130" s="187" t="str">
        <f ca="1">+IF(OFFSET('Sanitation Data'!$H$32,0,10*ROW('Sanitation Data'!H124))="","",OFFSET('Sanitation Data'!$H$32,0,10*ROW('Sanitation Data'!H124)))</f>
        <v/>
      </c>
      <c r="DJ130" s="187" t="str">
        <f ca="1">+IF(OFFSET('Sanitation Data'!$I$28,0,10*ROW('Sanitation Data'!I124))="","",OFFSET('Sanitation Data'!$I$28,0,10*ROW('Sanitation Data'!I124)))</f>
        <v/>
      </c>
      <c r="DK130" s="187" t="str">
        <f ca="1">+IF(OFFSET('Sanitation Data'!$I$29,0,10*ROW('Sanitation Data'!I124))="","",OFFSET('Sanitation Data'!$I$29,0,10*ROW('Sanitation Data'!I124)))</f>
        <v/>
      </c>
      <c r="DL130" s="187" t="str">
        <f ca="1">+IF(OFFSET('Sanitation Data'!$I$30,0,10*ROW('Sanitation Data'!I124))="","",OFFSET('Sanitation Data'!$I$30,0,10*ROW('Sanitation Data'!I124)))</f>
        <v/>
      </c>
      <c r="DM130" s="187" t="str">
        <f ca="1">+IF(OFFSET('Sanitation Data'!$I$31,0,10*ROW('Sanitation Data'!I124))="","",OFFSET('Sanitation Data'!$I$31,0,10*ROW('Sanitation Data'!I124)))</f>
        <v/>
      </c>
      <c r="DN130" s="187" t="str">
        <f ca="1">+IF(OFFSET('Sanitation Data'!$I$32,0,10*ROW('Sanitation Data'!I124))="","",OFFSET('Sanitation Data'!$I$32,0,10*ROW('Sanitation Data'!I124)))</f>
        <v/>
      </c>
      <c r="DO130" s="187" t="str">
        <f ca="1">+IF(OFFSET('Hygiene Data'!$D$11,0,10*ROW('Hygiene Data'!D124))="","",OFFSET('Hygiene Data'!$D$11,0,10*ROW('Hygiene Data'!D124)))</f>
        <v/>
      </c>
      <c r="DP130" s="187" t="str">
        <f ca="1">+IF(OFFSET('Hygiene Data'!$D$12,0,10*ROW('Hygiene Data'!D124))="","",OFFSET('Hygiene Data'!$D$12,0,10*ROW('Hygiene Data'!D124)))</f>
        <v/>
      </c>
      <c r="DQ130" s="187" t="str">
        <f ca="1">+IF(OFFSET('Hygiene Data'!$D$13,0,10*ROW('Hygiene Data'!D124))="","",OFFSET('Hygiene Data'!$D$13,0,10*ROW('Hygiene Data'!D124)))</f>
        <v/>
      </c>
      <c r="DR130" s="187" t="str">
        <f ca="1">+IF(OFFSET('Hygiene Data'!$E$11,0,10*ROW('Hygiene Data'!E124))="","",OFFSET('Hygiene Data'!$E$11,0,10*ROW('Hygiene Data'!E124)))</f>
        <v/>
      </c>
      <c r="DS130" s="187" t="str">
        <f ca="1">+IF(OFFSET('Hygiene Data'!$E$12,0,10*ROW('Hygiene Data'!E124))="","",OFFSET('Hygiene Data'!$E$12,0,10*ROW('Hygiene Data'!E124)))</f>
        <v/>
      </c>
      <c r="DT130" s="187" t="str">
        <f ca="1">+IF(OFFSET('Hygiene Data'!$E$13,0,10*ROW('Hygiene Data'!E124))="","",OFFSET('Hygiene Data'!$E$13,0,10*ROW('Hygiene Data'!E124)))</f>
        <v/>
      </c>
      <c r="DU130" s="187" t="str">
        <f ca="1">+IF(OFFSET('Hygiene Data'!$F$11,0,10*ROW('Hygiene Data'!F124))="","",OFFSET('Hygiene Data'!$F$11,0,10*ROW('Hygiene Data'!F124)))</f>
        <v/>
      </c>
      <c r="DV130" s="187" t="str">
        <f ca="1">+IF(OFFSET('Hygiene Data'!$F$12,0,10*ROW('Hygiene Data'!F124))="","",OFFSET('Hygiene Data'!$F$12,0,10*ROW('Hygiene Data'!F124)))</f>
        <v/>
      </c>
      <c r="DW130" s="187" t="str">
        <f ca="1">+IF(OFFSET('Hygiene Data'!$F$13,0,10*ROW('Hygiene Data'!F124))="","",OFFSET('Hygiene Data'!$F$13,0,10*ROW('Hygiene Data'!F124)))</f>
        <v/>
      </c>
      <c r="DX130" s="187" t="str">
        <f ca="1">+IF(OFFSET('Hygiene Data'!$G$11,0,10*ROW('Hygiene Data'!G124))="","",OFFSET('Hygiene Data'!$G$11,0,10*ROW('Hygiene Data'!G124)))</f>
        <v/>
      </c>
      <c r="DY130" s="187" t="str">
        <f ca="1">+IF(OFFSET('Hygiene Data'!$G$12,0,10*ROW('Hygiene Data'!G124))="","",OFFSET('Hygiene Data'!$G$12,0,10*ROW('Hygiene Data'!G124)))</f>
        <v/>
      </c>
      <c r="DZ130" s="187" t="str">
        <f ca="1">+IF(OFFSET('Hygiene Data'!$G$13,0,10*ROW('Hygiene Data'!G124))="","",OFFSET('Hygiene Data'!$G$13,0,10*ROW('Hygiene Data'!G124)))</f>
        <v/>
      </c>
      <c r="EA130" s="187" t="str">
        <f ca="1">+IF(OFFSET('Hygiene Data'!$H$11,0,10*ROW('Hygiene Data'!H124))="","",OFFSET('Hygiene Data'!$H$11,0,10*ROW('Hygiene Data'!H124)))</f>
        <v/>
      </c>
      <c r="EB130" s="187" t="str">
        <f ca="1">+IF(OFFSET('Hygiene Data'!$H$12,0,10*ROW('Hygiene Data'!H124))="","",OFFSET('Hygiene Data'!$H$12,0,10*ROW('Hygiene Data'!H124)))</f>
        <v/>
      </c>
      <c r="EC130" s="187" t="str">
        <f ca="1">+IF(OFFSET('Hygiene Data'!$H$13,0,10*ROW('Hygiene Data'!H124))="","",OFFSET('Hygiene Data'!$H$13,0,10*ROW('Hygiene Data'!H124)))</f>
        <v/>
      </c>
      <c r="ED130" s="187" t="str">
        <f ca="1">+IF(OFFSET('Hygiene Data'!$I$11,0,10*ROW('Hygiene Data'!I124))="","",OFFSET('Hygiene Data'!$I$11,0,10*ROW('Hygiene Data'!I124)))</f>
        <v/>
      </c>
      <c r="EE130" s="187" t="str">
        <f ca="1">+IF(OFFSET('Hygiene Data'!$I$12,0,10*ROW('Hygiene Data'!I124))="","",OFFSET('Hygiene Data'!$I$12,0,10*ROW('Hygiene Data'!I124)))</f>
        <v/>
      </c>
      <c r="EF130" s="187" t="str">
        <f ca="1">+IF(OFFSET('Hygiene Data'!$I$13,0,10*ROW('Hygiene Data'!I124))="","",OFFSET('Hygiene Data'!$I$13,0,10*ROW('Hygiene Data'!I124)))</f>
        <v/>
      </c>
    </row>
    <row r="131" spans="1:136" x14ac:dyDescent="0.2">
      <c r="A131" s="270" t="str">
        <f ca="1">+IF(OFFSET('Water Data'!$B$2,0,10*ROW('Water Data'!E125))="","",OFFSET('Water Data'!$B$2,0,10*ROW('Water Data'!E125)))</f>
        <v/>
      </c>
      <c r="B131" s="270" t="str">
        <f ca="1">IF(OFFSET('Water Data'!$C$2,0,10*ROW('Water Data'!F125))="","",IF(OFFSET('Water Data'!$C$2,0,10*ROW('Water Data'!F125))="Census",Key!$I$111,IF(OFFSET('Water Data'!$C$2,0,10*ROW('Water Data'!F125))="Survey with microdata",Key!$I$113,IF(OFFSET('Water Data'!$C$2,0,10*ROW('Water Data'!F125))="Survey",Key!$I$110,IF(OFFSET('Water Data'!$C$2,0,10*ROW('Water Data'!F125))="Admin",Key!$I$114,IF(OFFSET('Water Data'!$C$2,0,10*ROW('Water Data'!F125))="Other",Key!$I$112,IF(OFFSET('Water Data'!$C$2,0,10*ROW('Water Data'!F125))="EMIS",Key!$I$109)))))))</f>
        <v/>
      </c>
      <c r="C131" s="297" t="str">
        <f t="shared" ca="1" si="1"/>
        <v/>
      </c>
      <c r="D131" s="298" t="e">
        <f ca="1">+IF(AND(ISTEXT(OFFSET('Water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298" t="e">
        <f ca="1">+IF(AND(ISTEXT(OFFSET('Water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298" t="e">
        <f ca="1">+IF(AND(ISTEXT(OFFSET('Water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298" t="e">
        <f ca="1">+IF(AND(ISTEXT(OFFSET('Water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298" t="e">
        <f ca="1">+IF(AND(ISTEXT(OFFSET('Water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298" t="e">
        <f ca="1">+IF(AND(ISTEXT(OFFSET('Water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298" t="e">
        <f ca="1">+IF(AND(ISTEXT(OFFSET('Water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298" t="e">
        <f ca="1">+IF(AND(ISTEXT(OFFSET('Water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298" t="e">
        <f ca="1">+IF(AND(ISTEXT(OFFSET('Water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298" t="e">
        <f ca="1">+IF(AND(ISTEXT(OFFSET('Water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298" t="e">
        <f ca="1">+IF(AND(ISTEXT(OFFSET('Water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298" t="e">
        <f ca="1">+IF(AND(ISTEXT(OFFSET('Water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298" t="e">
        <f ca="1">+IF(AND(ISTEXT(OFFSET('Water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298" t="e">
        <f ca="1">+IF(AND(ISTEXT(OFFSET('Water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298" t="e">
        <f ca="1">+IF(AND(ISTEXT(OFFSET('Water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298" t="e">
        <f ca="1">+IF(AND(ISTEXT(OFFSET('Water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298" t="e">
        <f ca="1">+IF(AND(ISTEXT(OFFSET('Water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298" t="e">
        <f ca="1">+IF(AND(ISTEXT(OFFSET('Water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299" t="e">
        <f ca="1">+IF(AND(ISTEXT(OFFSET('Sanitation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299" t="e">
        <f ca="1">+IF(AND(ISTEXT(OFFSET('Sanitation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299" t="e">
        <f ca="1">+IF(AND(ISTEXT(OFFSET('Sanitation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299" t="e">
        <f ca="1">+IF(AND(ISTEXT(OFFSET('Sanitation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299" t="e">
        <f ca="1">+IF(AND(ISTEXT(OFFSET('Sanitation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299" t="e">
        <f ca="1">+IF(AND(ISTEXT(OFFSET('Sanitation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299" t="e">
        <f ca="1">+IF(AND(ISTEXT(OFFSET('Sanitation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299" t="e">
        <f ca="1">+IF(AND(ISTEXT(OFFSET('Sanitation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299" t="e">
        <f ca="1">+IF(AND(ISTEXT(OFFSET('Sanitation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299" t="e">
        <f ca="1">+IF(AND(ISTEXT(OFFSET('Sanitation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299" t="e">
        <f ca="1">+IF(AND(ISTEXT(OFFSET('Sanitation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299" t="e">
        <f ca="1">+IF(AND(ISTEXT(OFFSET('Sanitation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299" t="e">
        <f ca="1">+IF(AND(ISTEXT(OFFSET('Sanitation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299" t="e">
        <f ca="1">+IF(AND(ISTEXT(OFFSET('Sanitation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299" t="e">
        <f ca="1">+IF(AND(ISTEXT(OFFSET('Sanitation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299" t="e">
        <f ca="1">+IF(AND(ISTEXT(OFFSET('Sanitation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299" t="e">
        <f ca="1">+IF(AND(ISTEXT(OFFSET('Sanitation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299" t="e">
        <f ca="1">+IF(AND(ISTEXT(OFFSET('Sanitation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299" t="e">
        <f ca="1">+IF(AND(ISTEXT(OFFSET('Sanitation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299" t="e">
        <f ca="1">+IF(AND(ISTEXT(OFFSET('Sanitation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299" t="e">
        <f ca="1">+IF(AND(ISTEXT(OFFSET('Sanitation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299" t="e">
        <f ca="1">+IF(AND(ISTEXT(OFFSET('Sanitation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299" t="e">
        <f ca="1">+IF(AND(ISTEXT(OFFSET('Sanitation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299" t="e">
        <f ca="1">+IF(AND(ISTEXT(OFFSET('Sanitation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299" t="e">
        <f ca="1">+IF(AND(ISTEXT(OFFSET('Sanitation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299" t="e">
        <f ca="1">+IF(AND(ISTEXT(OFFSET('Sanitation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299" t="e">
        <f ca="1">+IF(AND(ISTEXT(OFFSET('Sanitation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299" t="e">
        <f ca="1">+IF(AND(ISTEXT(OFFSET('Sanitation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299" t="e">
        <f ca="1">+IF(AND(ISTEXT(OFFSET('Sanitation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299" t="e">
        <f ca="1">+IF(AND(ISTEXT(OFFSET('Sanitation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300" t="e">
        <f ca="1">+IF(AND(ISTEXT(OFFSET('Hygiene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368" t="e">
        <f ca="1">+IF(AND(ISTEXT(OFFSET('Hygiene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300" t="e">
        <f ca="1">+IF(AND(ISTEXT(OFFSET('Hygiene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300" t="e">
        <f ca="1">+IF(AND(ISTEXT(OFFSET('Hygiene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300" t="e">
        <f ca="1">+IF(AND(ISTEXT(OFFSET('Hygiene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300" t="e">
        <f ca="1">+IF(AND(ISTEXT(OFFSET('Hygiene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300" t="e">
        <f ca="1">+IF(AND(ISTEXT(OFFSET('Hygiene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300" t="e">
        <f ca="1">+IF(AND(ISTEXT(OFFSET('Hygiene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300" t="e">
        <f ca="1">+IF(AND(ISTEXT(OFFSET('Hygiene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300" t="e">
        <f ca="1">+IF(AND(ISTEXT(OFFSET('Hygiene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300" t="e">
        <f ca="1">+IF(AND(ISTEXT(OFFSET('Hygiene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300" t="e">
        <f ca="1">+IF(AND(ISTEXT(OFFSET('Hygiene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300" t="e">
        <f ca="1">+IF(AND(ISTEXT(OFFSET('Hygiene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300" t="e">
        <f ca="1">+IF(AND(ISTEXT(OFFSET('Hygiene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300" t="e">
        <f ca="1">+IF(AND(ISTEXT(OFFSET('Hygiene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300" t="e">
        <f ca="1">+IF(AND(ISTEXT(OFFSET('Hygiene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300" t="e">
        <f ca="1">+IF(AND(ISTEXT(OFFSET('Hygiene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300" t="e">
        <f ca="1">+IF(AND(ISTEXT(OFFSET('Hygiene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S131" s="187" t="str">
        <f ca="1">+IF(OFFSET('Water Data'!$D$27,0,10*ROW('Water Data'!D125))="","",OFFSET('Water Data'!$D$27,0,10*ROW('Water Data'!D125)))</f>
        <v/>
      </c>
      <c r="BT131" s="187" t="str">
        <f ca="1">+IF(OFFSET('Water Data'!$D$28,0,10*ROW('Water Data'!D125))="","",OFFSET('Water Data'!$D$28,0,10*ROW('Water Data'!D125)))</f>
        <v/>
      </c>
      <c r="BU131" s="187" t="str">
        <f ca="1">+IF(OFFSET('Water Data'!$D$29,0,10*ROW('Water Data'!D125))="","",OFFSET('Water Data'!$D$29,0,10*ROW('Water Data'!D125)))</f>
        <v/>
      </c>
      <c r="BV131" s="187" t="str">
        <f ca="1">+IF(OFFSET('Water Data'!$E$27,0,10*ROW('Water Data'!E125))="","",OFFSET('Water Data'!$E$27,0,10*ROW('Water Data'!E125)))</f>
        <v/>
      </c>
      <c r="BW131" s="187" t="str">
        <f ca="1">+IF(OFFSET('Water Data'!$E$28,0,10*ROW('Water Data'!E125))="","",OFFSET('Water Data'!$E$28,0,10*ROW('Water Data'!E125)))</f>
        <v/>
      </c>
      <c r="BX131" s="187" t="str">
        <f ca="1">+IF(OFFSET('Water Data'!$E$29,0,10*ROW('Water Data'!E125))="","",OFFSET('Water Data'!$E$29,0,10*ROW('Water Data'!E125)))</f>
        <v/>
      </c>
      <c r="BY131" s="187" t="str">
        <f ca="1">+IF(OFFSET('Water Data'!$F$27,0,10*ROW('Water Data'!F125))="","",OFFSET('Water Data'!$F$27,0,10*ROW('Water Data'!F125)))</f>
        <v/>
      </c>
      <c r="BZ131" s="187" t="str">
        <f ca="1">+IF(OFFSET('Water Data'!$F$28,0,10*ROW('Water Data'!F125))="","",OFFSET('Water Data'!$F$28,0,10*ROW('Water Data'!F125)))</f>
        <v/>
      </c>
      <c r="CA131" s="187" t="str">
        <f ca="1">+IF(OFFSET('Water Data'!$F$29,0,10*ROW('Water Data'!F125))="","",OFFSET('Water Data'!$F$29,0,10*ROW('Water Data'!F125)))</f>
        <v/>
      </c>
      <c r="CB131" s="187" t="str">
        <f ca="1">+IF(OFFSET('Water Data'!$G$27,0,10*ROW('Water Data'!G125))="","",OFFSET('Water Data'!$G$27,0,10*ROW('Water Data'!G125)))</f>
        <v/>
      </c>
      <c r="CC131" s="187" t="str">
        <f ca="1">+IF(OFFSET('Water Data'!$G$28,0,10*ROW('Water Data'!G125))="","",OFFSET('Water Data'!$G$28,0,10*ROW('Water Data'!G125)))</f>
        <v/>
      </c>
      <c r="CD131" s="187" t="str">
        <f ca="1">+IF(OFFSET('Water Data'!$G$29,0,10*ROW('Water Data'!G125))="","",OFFSET('Water Data'!$G$29,0,10*ROW('Water Data'!G125)))</f>
        <v/>
      </c>
      <c r="CE131" s="187" t="str">
        <f ca="1">+IF(OFFSET('Water Data'!$H$27,0,10*ROW('Water Data'!H125))="","",OFFSET('Water Data'!$H$27,0,10*ROW('Water Data'!H125)))</f>
        <v/>
      </c>
      <c r="CF131" s="187" t="str">
        <f ca="1">+IF(OFFSET('Water Data'!$H$28,0,10*ROW('Water Data'!H125))="","",OFFSET('Water Data'!$H$28,0,10*ROW('Water Data'!H125)))</f>
        <v/>
      </c>
      <c r="CG131" s="187" t="str">
        <f ca="1">+IF(OFFSET('Water Data'!$H$29,0,10*ROW('Water Data'!H125))="","",OFFSET('Water Data'!$H$29,0,10*ROW('Water Data'!H125)))</f>
        <v/>
      </c>
      <c r="CH131" s="187" t="str">
        <f ca="1">+IF(OFFSET('Water Data'!$I$27,0,10*ROW('Water Data'!I125))="","",OFFSET('Water Data'!$I$27,0,10*ROW('Water Data'!I125)))</f>
        <v/>
      </c>
      <c r="CI131" s="187" t="str">
        <f ca="1">+IF(OFFSET('Water Data'!$I$28,0,10*ROW('Water Data'!I125))="","",OFFSET('Water Data'!$I$28,0,10*ROW('Water Data'!I125)))</f>
        <v/>
      </c>
      <c r="CJ131" s="187" t="str">
        <f ca="1">+IF(OFFSET('Water Data'!$I$29,0,10*ROW('Water Data'!I125))="","",OFFSET('Water Data'!$I$29,0,10*ROW('Water Data'!I125)))</f>
        <v/>
      </c>
      <c r="CK131" s="187" t="str">
        <f ca="1">+IF(OFFSET('Sanitation Data'!$D$28,0,10*ROW('Sanitation Data'!D125))="","",OFFSET('Sanitation Data'!$D$28,0,10*ROW('Sanitation Data'!D125)))</f>
        <v/>
      </c>
      <c r="CL131" s="187" t="str">
        <f ca="1">+IF(OFFSET('Sanitation Data'!$D$29,0,10*ROW('Sanitation Data'!D125))="","",OFFSET('Sanitation Data'!$D$29,0,10*ROW('Sanitation Data'!D125)))</f>
        <v/>
      </c>
      <c r="CM131" s="187" t="str">
        <f ca="1">+IF(OFFSET('Sanitation Data'!$D$30,0,10*ROW('Sanitation Data'!D125))="","",OFFSET('Sanitation Data'!$D$30,0,10*ROW('Sanitation Data'!D125)))</f>
        <v/>
      </c>
      <c r="CN131" s="187" t="str">
        <f ca="1">+IF(OFFSET('Sanitation Data'!$D$31,0,10*ROW('Sanitation Data'!D125))="","",OFFSET('Sanitation Data'!$D$31,0,10*ROW('Sanitation Data'!D125)))</f>
        <v/>
      </c>
      <c r="CO131" s="187" t="str">
        <f ca="1">+IF(OFFSET('Sanitation Data'!$D$32,0,10*ROW('Sanitation Data'!D125))="","",OFFSET('Sanitation Data'!$D$32,0,10*ROW('Sanitation Data'!D125)))</f>
        <v/>
      </c>
      <c r="CP131" s="187" t="str">
        <f ca="1">+IF(OFFSET('Sanitation Data'!$E$28,0,10*ROW('Sanitation Data'!E125))="","",OFFSET('Sanitation Data'!$E$28,0,10*ROW('Sanitation Data'!E125)))</f>
        <v/>
      </c>
      <c r="CQ131" s="187" t="str">
        <f ca="1">+IF(OFFSET('Sanitation Data'!$E$29,0,10*ROW('Sanitation Data'!E125))="","",OFFSET('Sanitation Data'!$E$29,0,10*ROW('Sanitation Data'!E125)))</f>
        <v/>
      </c>
      <c r="CR131" s="187" t="str">
        <f ca="1">+IF(OFFSET('Sanitation Data'!$E$30,0,10*ROW('Sanitation Data'!E125))="","",OFFSET('Sanitation Data'!$E$30,0,10*ROW('Sanitation Data'!E125)))</f>
        <v/>
      </c>
      <c r="CS131" s="187" t="str">
        <f ca="1">+IF(OFFSET('Sanitation Data'!$E$31,0,10*ROW('Sanitation Data'!E125))="","",OFFSET('Sanitation Data'!$E$31,0,10*ROW('Sanitation Data'!E125)))</f>
        <v/>
      </c>
      <c r="CT131" s="187" t="str">
        <f ca="1">+IF(OFFSET('Sanitation Data'!$E$32,0,10*ROW('Sanitation Data'!E125))="","",OFFSET('Sanitation Data'!$E$32,0,10*ROW('Sanitation Data'!E125)))</f>
        <v/>
      </c>
      <c r="CU131" s="187" t="str">
        <f ca="1">+IF(OFFSET('Sanitation Data'!$F$28,0,10*ROW('Sanitation Data'!F125))="","",OFFSET('Sanitation Data'!$F$28,0,10*ROW('Sanitation Data'!F125)))</f>
        <v/>
      </c>
      <c r="CV131" s="187" t="str">
        <f ca="1">+IF(OFFSET('Sanitation Data'!$F$29,0,10*ROW('Sanitation Data'!F125))="","",OFFSET('Sanitation Data'!$F$29,0,10*ROW('Sanitation Data'!F125)))</f>
        <v/>
      </c>
      <c r="CW131" s="187" t="str">
        <f ca="1">+IF(OFFSET('Sanitation Data'!$F$30,0,10*ROW('Sanitation Data'!F125))="","",OFFSET('Sanitation Data'!$F$30,0,10*ROW('Sanitation Data'!F125)))</f>
        <v/>
      </c>
      <c r="CX131" s="187" t="str">
        <f ca="1">+IF(OFFSET('Sanitation Data'!$F$31,0,10*ROW('Sanitation Data'!F125))="","",OFFSET('Sanitation Data'!$F$31,0,10*ROW('Sanitation Data'!F125)))</f>
        <v/>
      </c>
      <c r="CY131" s="187" t="str">
        <f ca="1">+IF(OFFSET('Sanitation Data'!$F$32,0,10*ROW('Sanitation Data'!F125))="","",OFFSET('Sanitation Data'!$F$32,0,10*ROW('Sanitation Data'!F125)))</f>
        <v/>
      </c>
      <c r="CZ131" s="187" t="str">
        <f ca="1">+IF(OFFSET('Sanitation Data'!$G$28,0,10*ROW('Sanitation Data'!G125))="","",OFFSET('Sanitation Data'!$G$28,0,10*ROW('Sanitation Data'!G125)))</f>
        <v/>
      </c>
      <c r="DA131" s="187" t="str">
        <f ca="1">+IF(OFFSET('Sanitation Data'!$G$29,0,10*ROW('Sanitation Data'!G125))="","",OFFSET('Sanitation Data'!$G$29,0,10*ROW('Sanitation Data'!G125)))</f>
        <v/>
      </c>
      <c r="DB131" s="187" t="str">
        <f ca="1">+IF(OFFSET('Sanitation Data'!$G$30,0,10*ROW('Sanitation Data'!G125))="","",OFFSET('Sanitation Data'!$G$30,0,10*ROW('Sanitation Data'!G125)))</f>
        <v/>
      </c>
      <c r="DC131" s="187" t="str">
        <f ca="1">+IF(OFFSET('Sanitation Data'!$G$31,0,10*ROW('Sanitation Data'!G125))="","",OFFSET('Sanitation Data'!$G$31,0,10*ROW('Sanitation Data'!G125)))</f>
        <v/>
      </c>
      <c r="DD131" s="187" t="str">
        <f ca="1">+IF(OFFSET('Sanitation Data'!$G$32,0,10*ROW('Sanitation Data'!G125))="","",OFFSET('Sanitation Data'!$G$32,0,10*ROW('Sanitation Data'!G125)))</f>
        <v/>
      </c>
      <c r="DE131" s="187" t="str">
        <f ca="1">+IF(OFFSET('Sanitation Data'!$H$28,0,10*ROW('Sanitation Data'!H125))="","",OFFSET('Sanitation Data'!$H$28,0,10*ROW('Sanitation Data'!H125)))</f>
        <v/>
      </c>
      <c r="DF131" s="187" t="str">
        <f ca="1">+IF(OFFSET('Sanitation Data'!$H$29,0,10*ROW('Sanitation Data'!H125))="","",OFFSET('Sanitation Data'!$H$29,0,10*ROW('Sanitation Data'!H125)))</f>
        <v/>
      </c>
      <c r="DG131" s="187" t="str">
        <f ca="1">+IF(OFFSET('Sanitation Data'!$H$30,0,10*ROW('Sanitation Data'!H125))="","",OFFSET('Sanitation Data'!$H$30,0,10*ROW('Sanitation Data'!H125)))</f>
        <v/>
      </c>
      <c r="DH131" s="187" t="str">
        <f ca="1">+IF(OFFSET('Sanitation Data'!$H$31,0,10*ROW('Sanitation Data'!H125))="","",OFFSET('Sanitation Data'!$H$31,0,10*ROW('Sanitation Data'!H125)))</f>
        <v/>
      </c>
      <c r="DI131" s="187" t="str">
        <f ca="1">+IF(OFFSET('Sanitation Data'!$H$32,0,10*ROW('Sanitation Data'!H125))="","",OFFSET('Sanitation Data'!$H$32,0,10*ROW('Sanitation Data'!H125)))</f>
        <v/>
      </c>
      <c r="DJ131" s="187" t="str">
        <f ca="1">+IF(OFFSET('Sanitation Data'!$I$28,0,10*ROW('Sanitation Data'!I125))="","",OFFSET('Sanitation Data'!$I$28,0,10*ROW('Sanitation Data'!I125)))</f>
        <v/>
      </c>
      <c r="DK131" s="187" t="str">
        <f ca="1">+IF(OFFSET('Sanitation Data'!$I$29,0,10*ROW('Sanitation Data'!I125))="","",OFFSET('Sanitation Data'!$I$29,0,10*ROW('Sanitation Data'!I125)))</f>
        <v/>
      </c>
      <c r="DL131" s="187" t="str">
        <f ca="1">+IF(OFFSET('Sanitation Data'!$I$30,0,10*ROW('Sanitation Data'!I125))="","",OFFSET('Sanitation Data'!$I$30,0,10*ROW('Sanitation Data'!I125)))</f>
        <v/>
      </c>
      <c r="DM131" s="187" t="str">
        <f ca="1">+IF(OFFSET('Sanitation Data'!$I$31,0,10*ROW('Sanitation Data'!I125))="","",OFFSET('Sanitation Data'!$I$31,0,10*ROW('Sanitation Data'!I125)))</f>
        <v/>
      </c>
      <c r="DN131" s="187" t="str">
        <f ca="1">+IF(OFFSET('Sanitation Data'!$I$32,0,10*ROW('Sanitation Data'!I125))="","",OFFSET('Sanitation Data'!$I$32,0,10*ROW('Sanitation Data'!I125)))</f>
        <v/>
      </c>
      <c r="DO131" s="187" t="str">
        <f ca="1">+IF(OFFSET('Hygiene Data'!$D$11,0,10*ROW('Hygiene Data'!D125))="","",OFFSET('Hygiene Data'!$D$11,0,10*ROW('Hygiene Data'!D125)))</f>
        <v/>
      </c>
      <c r="DP131" s="187" t="str">
        <f ca="1">+IF(OFFSET('Hygiene Data'!$D$12,0,10*ROW('Hygiene Data'!D125))="","",OFFSET('Hygiene Data'!$D$12,0,10*ROW('Hygiene Data'!D125)))</f>
        <v/>
      </c>
      <c r="DQ131" s="187" t="str">
        <f ca="1">+IF(OFFSET('Hygiene Data'!$D$13,0,10*ROW('Hygiene Data'!D125))="","",OFFSET('Hygiene Data'!$D$13,0,10*ROW('Hygiene Data'!D125)))</f>
        <v/>
      </c>
      <c r="DR131" s="187" t="str">
        <f ca="1">+IF(OFFSET('Hygiene Data'!$E$11,0,10*ROW('Hygiene Data'!E125))="","",OFFSET('Hygiene Data'!$E$11,0,10*ROW('Hygiene Data'!E125)))</f>
        <v/>
      </c>
      <c r="DS131" s="187" t="str">
        <f ca="1">+IF(OFFSET('Hygiene Data'!$E$12,0,10*ROW('Hygiene Data'!E125))="","",OFFSET('Hygiene Data'!$E$12,0,10*ROW('Hygiene Data'!E125)))</f>
        <v/>
      </c>
      <c r="DT131" s="187" t="str">
        <f ca="1">+IF(OFFSET('Hygiene Data'!$E$13,0,10*ROW('Hygiene Data'!E125))="","",OFFSET('Hygiene Data'!$E$13,0,10*ROW('Hygiene Data'!E125)))</f>
        <v/>
      </c>
      <c r="DU131" s="187" t="str">
        <f ca="1">+IF(OFFSET('Hygiene Data'!$F$11,0,10*ROW('Hygiene Data'!F125))="","",OFFSET('Hygiene Data'!$F$11,0,10*ROW('Hygiene Data'!F125)))</f>
        <v/>
      </c>
      <c r="DV131" s="187" t="str">
        <f ca="1">+IF(OFFSET('Hygiene Data'!$F$12,0,10*ROW('Hygiene Data'!F125))="","",OFFSET('Hygiene Data'!$F$12,0,10*ROW('Hygiene Data'!F125)))</f>
        <v/>
      </c>
      <c r="DW131" s="187" t="str">
        <f ca="1">+IF(OFFSET('Hygiene Data'!$F$13,0,10*ROW('Hygiene Data'!F125))="","",OFFSET('Hygiene Data'!$F$13,0,10*ROW('Hygiene Data'!F125)))</f>
        <v/>
      </c>
      <c r="DX131" s="187" t="str">
        <f ca="1">+IF(OFFSET('Hygiene Data'!$G$11,0,10*ROW('Hygiene Data'!G125))="","",OFFSET('Hygiene Data'!$G$11,0,10*ROW('Hygiene Data'!G125)))</f>
        <v/>
      </c>
      <c r="DY131" s="187" t="str">
        <f ca="1">+IF(OFFSET('Hygiene Data'!$G$12,0,10*ROW('Hygiene Data'!G125))="","",OFFSET('Hygiene Data'!$G$12,0,10*ROW('Hygiene Data'!G125)))</f>
        <v/>
      </c>
      <c r="DZ131" s="187" t="str">
        <f ca="1">+IF(OFFSET('Hygiene Data'!$G$13,0,10*ROW('Hygiene Data'!G125))="","",OFFSET('Hygiene Data'!$G$13,0,10*ROW('Hygiene Data'!G125)))</f>
        <v/>
      </c>
      <c r="EA131" s="187" t="str">
        <f ca="1">+IF(OFFSET('Hygiene Data'!$H$11,0,10*ROW('Hygiene Data'!H125))="","",OFFSET('Hygiene Data'!$H$11,0,10*ROW('Hygiene Data'!H125)))</f>
        <v/>
      </c>
      <c r="EB131" s="187" t="str">
        <f ca="1">+IF(OFFSET('Hygiene Data'!$H$12,0,10*ROW('Hygiene Data'!H125))="","",OFFSET('Hygiene Data'!$H$12,0,10*ROW('Hygiene Data'!H125)))</f>
        <v/>
      </c>
      <c r="EC131" s="187" t="str">
        <f ca="1">+IF(OFFSET('Hygiene Data'!$H$13,0,10*ROW('Hygiene Data'!H125))="","",OFFSET('Hygiene Data'!$H$13,0,10*ROW('Hygiene Data'!H125)))</f>
        <v/>
      </c>
      <c r="ED131" s="187" t="str">
        <f ca="1">+IF(OFFSET('Hygiene Data'!$I$11,0,10*ROW('Hygiene Data'!I125))="","",OFFSET('Hygiene Data'!$I$11,0,10*ROW('Hygiene Data'!I125)))</f>
        <v/>
      </c>
      <c r="EE131" s="187" t="str">
        <f ca="1">+IF(OFFSET('Hygiene Data'!$I$12,0,10*ROW('Hygiene Data'!I125))="","",OFFSET('Hygiene Data'!$I$12,0,10*ROW('Hygiene Data'!I125)))</f>
        <v/>
      </c>
      <c r="EF131" s="187" t="str">
        <f ca="1">+IF(OFFSET('Hygiene Data'!$I$13,0,10*ROW('Hygiene Data'!I125))="","",OFFSET('Hygiene Data'!$I$13,0,10*ROW('Hygiene Data'!I125)))</f>
        <v/>
      </c>
    </row>
    <row r="132" spans="1:136" x14ac:dyDescent="0.2">
      <c r="A132" s="270" t="str">
        <f ca="1">+IF(OFFSET('Water Data'!$B$2,0,10*ROW('Water Data'!E126))="","",OFFSET('Water Data'!$B$2,0,10*ROW('Water Data'!E126)))</f>
        <v/>
      </c>
      <c r="B132" s="270" t="str">
        <f ca="1">IF(OFFSET('Water Data'!$C$2,0,10*ROW('Water Data'!F126))="","",IF(OFFSET('Water Data'!$C$2,0,10*ROW('Water Data'!F126))="Census",Key!$I$111,IF(OFFSET('Water Data'!$C$2,0,10*ROW('Water Data'!F126))="Survey with microdata",Key!$I$113,IF(OFFSET('Water Data'!$C$2,0,10*ROW('Water Data'!F126))="Survey",Key!$I$110,IF(OFFSET('Water Data'!$C$2,0,10*ROW('Water Data'!F126))="Admin",Key!$I$114,IF(OFFSET('Water Data'!$C$2,0,10*ROW('Water Data'!F126))="Other",Key!$I$112,IF(OFFSET('Water Data'!$C$2,0,10*ROW('Water Data'!F126))="EMIS",Key!$I$109)))))))</f>
        <v/>
      </c>
      <c r="C132" s="297" t="str">
        <f t="shared" ca="1" si="1"/>
        <v/>
      </c>
      <c r="D132" s="298" t="e">
        <f ca="1">+IF(AND(ISTEXT(OFFSET('Water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298" t="e">
        <f ca="1">+IF(AND(ISTEXT(OFFSET('Water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298" t="e">
        <f ca="1">+IF(AND(ISTEXT(OFFSET('Water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298" t="e">
        <f ca="1">+IF(AND(ISTEXT(OFFSET('Water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298" t="e">
        <f ca="1">+IF(AND(ISTEXT(OFFSET('Water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298" t="e">
        <f ca="1">+IF(AND(ISTEXT(OFFSET('Water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298" t="e">
        <f ca="1">+IF(AND(ISTEXT(OFFSET('Water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298" t="e">
        <f ca="1">+IF(AND(ISTEXT(OFFSET('Water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298" t="e">
        <f ca="1">+IF(AND(ISTEXT(OFFSET('Water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298" t="e">
        <f ca="1">+IF(AND(ISTEXT(OFFSET('Water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298" t="e">
        <f ca="1">+IF(AND(ISTEXT(OFFSET('Water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298" t="e">
        <f ca="1">+IF(AND(ISTEXT(OFFSET('Water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298" t="e">
        <f ca="1">+IF(AND(ISTEXT(OFFSET('Water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298" t="e">
        <f ca="1">+IF(AND(ISTEXT(OFFSET('Water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298" t="e">
        <f ca="1">+IF(AND(ISTEXT(OFFSET('Water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298" t="e">
        <f ca="1">+IF(AND(ISTEXT(OFFSET('Water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298" t="e">
        <f ca="1">+IF(AND(ISTEXT(OFFSET('Water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298" t="e">
        <f ca="1">+IF(AND(ISTEXT(OFFSET('Water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299" t="e">
        <f ca="1">+IF(AND(ISTEXT(OFFSET('Sanitation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299" t="e">
        <f ca="1">+IF(AND(ISTEXT(OFFSET('Sanitation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299" t="e">
        <f ca="1">+IF(AND(ISTEXT(OFFSET('Sanitation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299" t="e">
        <f ca="1">+IF(AND(ISTEXT(OFFSET('Sanitation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299" t="e">
        <f ca="1">+IF(AND(ISTEXT(OFFSET('Sanitation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299" t="e">
        <f ca="1">+IF(AND(ISTEXT(OFFSET('Sanitation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299" t="e">
        <f ca="1">+IF(AND(ISTEXT(OFFSET('Sanitation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299" t="e">
        <f ca="1">+IF(AND(ISTEXT(OFFSET('Sanitation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299" t="e">
        <f ca="1">+IF(AND(ISTEXT(OFFSET('Sanitation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299" t="e">
        <f ca="1">+IF(AND(ISTEXT(OFFSET('Sanitation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299" t="e">
        <f ca="1">+IF(AND(ISTEXT(OFFSET('Sanitation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299" t="e">
        <f ca="1">+IF(AND(ISTEXT(OFFSET('Sanitation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299" t="e">
        <f ca="1">+IF(AND(ISTEXT(OFFSET('Sanitation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299" t="e">
        <f ca="1">+IF(AND(ISTEXT(OFFSET('Sanitation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299" t="e">
        <f ca="1">+IF(AND(ISTEXT(OFFSET('Sanitation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299" t="e">
        <f ca="1">+IF(AND(ISTEXT(OFFSET('Sanitation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299" t="e">
        <f ca="1">+IF(AND(ISTEXT(OFFSET('Sanitation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299" t="e">
        <f ca="1">+IF(AND(ISTEXT(OFFSET('Sanitation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299" t="e">
        <f ca="1">+IF(AND(ISTEXT(OFFSET('Sanitation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299" t="e">
        <f ca="1">+IF(AND(ISTEXT(OFFSET('Sanitation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299" t="e">
        <f ca="1">+IF(AND(ISTEXT(OFFSET('Sanitation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299" t="e">
        <f ca="1">+IF(AND(ISTEXT(OFFSET('Sanitation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299" t="e">
        <f ca="1">+IF(AND(ISTEXT(OFFSET('Sanitation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299" t="e">
        <f ca="1">+IF(AND(ISTEXT(OFFSET('Sanitation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299" t="e">
        <f ca="1">+IF(AND(ISTEXT(OFFSET('Sanitation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299" t="e">
        <f ca="1">+IF(AND(ISTEXT(OFFSET('Sanitation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299" t="e">
        <f ca="1">+IF(AND(ISTEXT(OFFSET('Sanitation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299" t="e">
        <f ca="1">+IF(AND(ISTEXT(OFFSET('Sanitation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299" t="e">
        <f ca="1">+IF(AND(ISTEXT(OFFSET('Sanitation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299" t="e">
        <f ca="1">+IF(AND(ISTEXT(OFFSET('Sanitation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300" t="e">
        <f ca="1">+IF(AND(ISTEXT(OFFSET('Hygiene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368" t="e">
        <f ca="1">+IF(AND(ISTEXT(OFFSET('Hygiene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300" t="e">
        <f ca="1">+IF(AND(ISTEXT(OFFSET('Hygiene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300" t="e">
        <f ca="1">+IF(AND(ISTEXT(OFFSET('Hygiene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300" t="e">
        <f ca="1">+IF(AND(ISTEXT(OFFSET('Hygiene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300" t="e">
        <f ca="1">+IF(AND(ISTEXT(OFFSET('Hygiene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300" t="e">
        <f ca="1">+IF(AND(ISTEXT(OFFSET('Hygiene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300" t="e">
        <f ca="1">+IF(AND(ISTEXT(OFFSET('Hygiene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300" t="e">
        <f ca="1">+IF(AND(ISTEXT(OFFSET('Hygiene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300" t="e">
        <f ca="1">+IF(AND(ISTEXT(OFFSET('Hygiene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300" t="e">
        <f ca="1">+IF(AND(ISTEXT(OFFSET('Hygiene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300" t="e">
        <f ca="1">+IF(AND(ISTEXT(OFFSET('Hygiene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300" t="e">
        <f ca="1">+IF(AND(ISTEXT(OFFSET('Hygiene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300" t="e">
        <f ca="1">+IF(AND(ISTEXT(OFFSET('Hygiene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300" t="e">
        <f ca="1">+IF(AND(ISTEXT(OFFSET('Hygiene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300" t="e">
        <f ca="1">+IF(AND(ISTEXT(OFFSET('Hygiene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300" t="e">
        <f ca="1">+IF(AND(ISTEXT(OFFSET('Hygiene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300" t="e">
        <f ca="1">+IF(AND(ISTEXT(OFFSET('Hygiene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S132" s="187" t="str">
        <f ca="1">+IF(OFFSET('Water Data'!$D$27,0,10*ROW('Water Data'!D126))="","",OFFSET('Water Data'!$D$27,0,10*ROW('Water Data'!D126)))</f>
        <v/>
      </c>
      <c r="BT132" s="187" t="str">
        <f ca="1">+IF(OFFSET('Water Data'!$D$28,0,10*ROW('Water Data'!D126))="","",OFFSET('Water Data'!$D$28,0,10*ROW('Water Data'!D126)))</f>
        <v/>
      </c>
      <c r="BU132" s="187" t="str">
        <f ca="1">+IF(OFFSET('Water Data'!$D$29,0,10*ROW('Water Data'!D126))="","",OFFSET('Water Data'!$D$29,0,10*ROW('Water Data'!D126)))</f>
        <v/>
      </c>
      <c r="BV132" s="187" t="str">
        <f ca="1">+IF(OFFSET('Water Data'!$E$27,0,10*ROW('Water Data'!E126))="","",OFFSET('Water Data'!$E$27,0,10*ROW('Water Data'!E126)))</f>
        <v/>
      </c>
      <c r="BW132" s="187" t="str">
        <f ca="1">+IF(OFFSET('Water Data'!$E$28,0,10*ROW('Water Data'!E126))="","",OFFSET('Water Data'!$E$28,0,10*ROW('Water Data'!E126)))</f>
        <v/>
      </c>
      <c r="BX132" s="187" t="str">
        <f ca="1">+IF(OFFSET('Water Data'!$E$29,0,10*ROW('Water Data'!E126))="","",OFFSET('Water Data'!$E$29,0,10*ROW('Water Data'!E126)))</f>
        <v/>
      </c>
      <c r="BY132" s="187" t="str">
        <f ca="1">+IF(OFFSET('Water Data'!$F$27,0,10*ROW('Water Data'!F126))="","",OFFSET('Water Data'!$F$27,0,10*ROW('Water Data'!F126)))</f>
        <v/>
      </c>
      <c r="BZ132" s="187" t="str">
        <f ca="1">+IF(OFFSET('Water Data'!$F$28,0,10*ROW('Water Data'!F126))="","",OFFSET('Water Data'!$F$28,0,10*ROW('Water Data'!F126)))</f>
        <v/>
      </c>
      <c r="CA132" s="187" t="str">
        <f ca="1">+IF(OFFSET('Water Data'!$F$29,0,10*ROW('Water Data'!F126))="","",OFFSET('Water Data'!$F$29,0,10*ROW('Water Data'!F126)))</f>
        <v/>
      </c>
      <c r="CB132" s="187" t="str">
        <f ca="1">+IF(OFFSET('Water Data'!$G$27,0,10*ROW('Water Data'!G126))="","",OFFSET('Water Data'!$G$27,0,10*ROW('Water Data'!G126)))</f>
        <v/>
      </c>
      <c r="CC132" s="187" t="str">
        <f ca="1">+IF(OFFSET('Water Data'!$G$28,0,10*ROW('Water Data'!G126))="","",OFFSET('Water Data'!$G$28,0,10*ROW('Water Data'!G126)))</f>
        <v/>
      </c>
      <c r="CD132" s="187" t="str">
        <f ca="1">+IF(OFFSET('Water Data'!$G$29,0,10*ROW('Water Data'!G126))="","",OFFSET('Water Data'!$G$29,0,10*ROW('Water Data'!G126)))</f>
        <v/>
      </c>
      <c r="CE132" s="187" t="str">
        <f ca="1">+IF(OFFSET('Water Data'!$H$27,0,10*ROW('Water Data'!H126))="","",OFFSET('Water Data'!$H$27,0,10*ROW('Water Data'!H126)))</f>
        <v/>
      </c>
      <c r="CF132" s="187" t="str">
        <f ca="1">+IF(OFFSET('Water Data'!$H$28,0,10*ROW('Water Data'!H126))="","",OFFSET('Water Data'!$H$28,0,10*ROW('Water Data'!H126)))</f>
        <v/>
      </c>
      <c r="CG132" s="187" t="str">
        <f ca="1">+IF(OFFSET('Water Data'!$H$29,0,10*ROW('Water Data'!H126))="","",OFFSET('Water Data'!$H$29,0,10*ROW('Water Data'!H126)))</f>
        <v/>
      </c>
      <c r="CH132" s="187" t="str">
        <f ca="1">+IF(OFFSET('Water Data'!$I$27,0,10*ROW('Water Data'!I126))="","",OFFSET('Water Data'!$I$27,0,10*ROW('Water Data'!I126)))</f>
        <v/>
      </c>
      <c r="CI132" s="187" t="str">
        <f ca="1">+IF(OFFSET('Water Data'!$I$28,0,10*ROW('Water Data'!I126))="","",OFFSET('Water Data'!$I$28,0,10*ROW('Water Data'!I126)))</f>
        <v/>
      </c>
      <c r="CJ132" s="187" t="str">
        <f ca="1">+IF(OFFSET('Water Data'!$I$29,0,10*ROW('Water Data'!I126))="","",OFFSET('Water Data'!$I$29,0,10*ROW('Water Data'!I126)))</f>
        <v/>
      </c>
      <c r="CK132" s="187" t="str">
        <f ca="1">+IF(OFFSET('Sanitation Data'!$D$28,0,10*ROW('Sanitation Data'!D126))="","",OFFSET('Sanitation Data'!$D$28,0,10*ROW('Sanitation Data'!D126)))</f>
        <v/>
      </c>
      <c r="CL132" s="187" t="str">
        <f ca="1">+IF(OFFSET('Sanitation Data'!$D$29,0,10*ROW('Sanitation Data'!D126))="","",OFFSET('Sanitation Data'!$D$29,0,10*ROW('Sanitation Data'!D126)))</f>
        <v/>
      </c>
      <c r="CM132" s="187" t="str">
        <f ca="1">+IF(OFFSET('Sanitation Data'!$D$30,0,10*ROW('Sanitation Data'!D126))="","",OFFSET('Sanitation Data'!$D$30,0,10*ROW('Sanitation Data'!D126)))</f>
        <v/>
      </c>
      <c r="CN132" s="187" t="str">
        <f ca="1">+IF(OFFSET('Sanitation Data'!$D$31,0,10*ROW('Sanitation Data'!D126))="","",OFFSET('Sanitation Data'!$D$31,0,10*ROW('Sanitation Data'!D126)))</f>
        <v/>
      </c>
      <c r="CO132" s="187" t="str">
        <f ca="1">+IF(OFFSET('Sanitation Data'!$D$32,0,10*ROW('Sanitation Data'!D126))="","",OFFSET('Sanitation Data'!$D$32,0,10*ROW('Sanitation Data'!D126)))</f>
        <v/>
      </c>
      <c r="CP132" s="187" t="str">
        <f ca="1">+IF(OFFSET('Sanitation Data'!$E$28,0,10*ROW('Sanitation Data'!E126))="","",OFFSET('Sanitation Data'!$E$28,0,10*ROW('Sanitation Data'!E126)))</f>
        <v/>
      </c>
      <c r="CQ132" s="187" t="str">
        <f ca="1">+IF(OFFSET('Sanitation Data'!$E$29,0,10*ROW('Sanitation Data'!E126))="","",OFFSET('Sanitation Data'!$E$29,0,10*ROW('Sanitation Data'!E126)))</f>
        <v/>
      </c>
      <c r="CR132" s="187" t="str">
        <f ca="1">+IF(OFFSET('Sanitation Data'!$E$30,0,10*ROW('Sanitation Data'!E126))="","",OFFSET('Sanitation Data'!$E$30,0,10*ROW('Sanitation Data'!E126)))</f>
        <v/>
      </c>
      <c r="CS132" s="187" t="str">
        <f ca="1">+IF(OFFSET('Sanitation Data'!$E$31,0,10*ROW('Sanitation Data'!E126))="","",OFFSET('Sanitation Data'!$E$31,0,10*ROW('Sanitation Data'!E126)))</f>
        <v/>
      </c>
      <c r="CT132" s="187" t="str">
        <f ca="1">+IF(OFFSET('Sanitation Data'!$E$32,0,10*ROW('Sanitation Data'!E126))="","",OFFSET('Sanitation Data'!$E$32,0,10*ROW('Sanitation Data'!E126)))</f>
        <v/>
      </c>
      <c r="CU132" s="187" t="str">
        <f ca="1">+IF(OFFSET('Sanitation Data'!$F$28,0,10*ROW('Sanitation Data'!F126))="","",OFFSET('Sanitation Data'!$F$28,0,10*ROW('Sanitation Data'!F126)))</f>
        <v/>
      </c>
      <c r="CV132" s="187" t="str">
        <f ca="1">+IF(OFFSET('Sanitation Data'!$F$29,0,10*ROW('Sanitation Data'!F126))="","",OFFSET('Sanitation Data'!$F$29,0,10*ROW('Sanitation Data'!F126)))</f>
        <v/>
      </c>
      <c r="CW132" s="187" t="str">
        <f ca="1">+IF(OFFSET('Sanitation Data'!$F$30,0,10*ROW('Sanitation Data'!F126))="","",OFFSET('Sanitation Data'!$F$30,0,10*ROW('Sanitation Data'!F126)))</f>
        <v/>
      </c>
      <c r="CX132" s="187" t="str">
        <f ca="1">+IF(OFFSET('Sanitation Data'!$F$31,0,10*ROW('Sanitation Data'!F126))="","",OFFSET('Sanitation Data'!$F$31,0,10*ROW('Sanitation Data'!F126)))</f>
        <v/>
      </c>
      <c r="CY132" s="187" t="str">
        <f ca="1">+IF(OFFSET('Sanitation Data'!$F$32,0,10*ROW('Sanitation Data'!F126))="","",OFFSET('Sanitation Data'!$F$32,0,10*ROW('Sanitation Data'!F126)))</f>
        <v/>
      </c>
      <c r="CZ132" s="187" t="str">
        <f ca="1">+IF(OFFSET('Sanitation Data'!$G$28,0,10*ROW('Sanitation Data'!G126))="","",OFFSET('Sanitation Data'!$G$28,0,10*ROW('Sanitation Data'!G126)))</f>
        <v/>
      </c>
      <c r="DA132" s="187" t="str">
        <f ca="1">+IF(OFFSET('Sanitation Data'!$G$29,0,10*ROW('Sanitation Data'!G126))="","",OFFSET('Sanitation Data'!$G$29,0,10*ROW('Sanitation Data'!G126)))</f>
        <v/>
      </c>
      <c r="DB132" s="187" t="str">
        <f ca="1">+IF(OFFSET('Sanitation Data'!$G$30,0,10*ROW('Sanitation Data'!G126))="","",OFFSET('Sanitation Data'!$G$30,0,10*ROW('Sanitation Data'!G126)))</f>
        <v/>
      </c>
      <c r="DC132" s="187" t="str">
        <f ca="1">+IF(OFFSET('Sanitation Data'!$G$31,0,10*ROW('Sanitation Data'!G126))="","",OFFSET('Sanitation Data'!$G$31,0,10*ROW('Sanitation Data'!G126)))</f>
        <v/>
      </c>
      <c r="DD132" s="187" t="str">
        <f ca="1">+IF(OFFSET('Sanitation Data'!$G$32,0,10*ROW('Sanitation Data'!G126))="","",OFFSET('Sanitation Data'!$G$32,0,10*ROW('Sanitation Data'!G126)))</f>
        <v/>
      </c>
      <c r="DE132" s="187" t="str">
        <f ca="1">+IF(OFFSET('Sanitation Data'!$H$28,0,10*ROW('Sanitation Data'!H126))="","",OFFSET('Sanitation Data'!$H$28,0,10*ROW('Sanitation Data'!H126)))</f>
        <v/>
      </c>
      <c r="DF132" s="187" t="str">
        <f ca="1">+IF(OFFSET('Sanitation Data'!$H$29,0,10*ROW('Sanitation Data'!H126))="","",OFFSET('Sanitation Data'!$H$29,0,10*ROW('Sanitation Data'!H126)))</f>
        <v/>
      </c>
      <c r="DG132" s="187" t="str">
        <f ca="1">+IF(OFFSET('Sanitation Data'!$H$30,0,10*ROW('Sanitation Data'!H126))="","",OFFSET('Sanitation Data'!$H$30,0,10*ROW('Sanitation Data'!H126)))</f>
        <v/>
      </c>
      <c r="DH132" s="187" t="str">
        <f ca="1">+IF(OFFSET('Sanitation Data'!$H$31,0,10*ROW('Sanitation Data'!H126))="","",OFFSET('Sanitation Data'!$H$31,0,10*ROW('Sanitation Data'!H126)))</f>
        <v/>
      </c>
      <c r="DI132" s="187" t="str">
        <f ca="1">+IF(OFFSET('Sanitation Data'!$H$32,0,10*ROW('Sanitation Data'!H126))="","",OFFSET('Sanitation Data'!$H$32,0,10*ROW('Sanitation Data'!H126)))</f>
        <v/>
      </c>
      <c r="DJ132" s="187" t="str">
        <f ca="1">+IF(OFFSET('Sanitation Data'!$I$28,0,10*ROW('Sanitation Data'!I126))="","",OFFSET('Sanitation Data'!$I$28,0,10*ROW('Sanitation Data'!I126)))</f>
        <v/>
      </c>
      <c r="DK132" s="187" t="str">
        <f ca="1">+IF(OFFSET('Sanitation Data'!$I$29,0,10*ROW('Sanitation Data'!I126))="","",OFFSET('Sanitation Data'!$I$29,0,10*ROW('Sanitation Data'!I126)))</f>
        <v/>
      </c>
      <c r="DL132" s="187" t="str">
        <f ca="1">+IF(OFFSET('Sanitation Data'!$I$30,0,10*ROW('Sanitation Data'!I126))="","",OFFSET('Sanitation Data'!$I$30,0,10*ROW('Sanitation Data'!I126)))</f>
        <v/>
      </c>
      <c r="DM132" s="187" t="str">
        <f ca="1">+IF(OFFSET('Sanitation Data'!$I$31,0,10*ROW('Sanitation Data'!I126))="","",OFFSET('Sanitation Data'!$I$31,0,10*ROW('Sanitation Data'!I126)))</f>
        <v/>
      </c>
      <c r="DN132" s="187" t="str">
        <f ca="1">+IF(OFFSET('Sanitation Data'!$I$32,0,10*ROW('Sanitation Data'!I126))="","",OFFSET('Sanitation Data'!$I$32,0,10*ROW('Sanitation Data'!I126)))</f>
        <v/>
      </c>
      <c r="DO132" s="187" t="str">
        <f ca="1">+IF(OFFSET('Hygiene Data'!$D$11,0,10*ROW('Hygiene Data'!D126))="","",OFFSET('Hygiene Data'!$D$11,0,10*ROW('Hygiene Data'!D126)))</f>
        <v/>
      </c>
      <c r="DP132" s="187" t="str">
        <f ca="1">+IF(OFFSET('Hygiene Data'!$D$12,0,10*ROW('Hygiene Data'!D126))="","",OFFSET('Hygiene Data'!$D$12,0,10*ROW('Hygiene Data'!D126)))</f>
        <v/>
      </c>
      <c r="DQ132" s="187" t="str">
        <f ca="1">+IF(OFFSET('Hygiene Data'!$D$13,0,10*ROW('Hygiene Data'!D126))="","",OFFSET('Hygiene Data'!$D$13,0,10*ROW('Hygiene Data'!D126)))</f>
        <v/>
      </c>
      <c r="DR132" s="187" t="str">
        <f ca="1">+IF(OFFSET('Hygiene Data'!$E$11,0,10*ROW('Hygiene Data'!E126))="","",OFFSET('Hygiene Data'!$E$11,0,10*ROW('Hygiene Data'!E126)))</f>
        <v/>
      </c>
      <c r="DS132" s="187" t="str">
        <f ca="1">+IF(OFFSET('Hygiene Data'!$E$12,0,10*ROW('Hygiene Data'!E126))="","",OFFSET('Hygiene Data'!$E$12,0,10*ROW('Hygiene Data'!E126)))</f>
        <v/>
      </c>
      <c r="DT132" s="187" t="str">
        <f ca="1">+IF(OFFSET('Hygiene Data'!$E$13,0,10*ROW('Hygiene Data'!E126))="","",OFFSET('Hygiene Data'!$E$13,0,10*ROW('Hygiene Data'!E126)))</f>
        <v/>
      </c>
      <c r="DU132" s="187" t="str">
        <f ca="1">+IF(OFFSET('Hygiene Data'!$F$11,0,10*ROW('Hygiene Data'!F126))="","",OFFSET('Hygiene Data'!$F$11,0,10*ROW('Hygiene Data'!F126)))</f>
        <v/>
      </c>
      <c r="DV132" s="187" t="str">
        <f ca="1">+IF(OFFSET('Hygiene Data'!$F$12,0,10*ROW('Hygiene Data'!F126))="","",OFFSET('Hygiene Data'!$F$12,0,10*ROW('Hygiene Data'!F126)))</f>
        <v/>
      </c>
      <c r="DW132" s="187" t="str">
        <f ca="1">+IF(OFFSET('Hygiene Data'!$F$13,0,10*ROW('Hygiene Data'!F126))="","",OFFSET('Hygiene Data'!$F$13,0,10*ROW('Hygiene Data'!F126)))</f>
        <v/>
      </c>
      <c r="DX132" s="187" t="str">
        <f ca="1">+IF(OFFSET('Hygiene Data'!$G$11,0,10*ROW('Hygiene Data'!G126))="","",OFFSET('Hygiene Data'!$G$11,0,10*ROW('Hygiene Data'!G126)))</f>
        <v/>
      </c>
      <c r="DY132" s="187" t="str">
        <f ca="1">+IF(OFFSET('Hygiene Data'!$G$12,0,10*ROW('Hygiene Data'!G126))="","",OFFSET('Hygiene Data'!$G$12,0,10*ROW('Hygiene Data'!G126)))</f>
        <v/>
      </c>
      <c r="DZ132" s="187" t="str">
        <f ca="1">+IF(OFFSET('Hygiene Data'!$G$13,0,10*ROW('Hygiene Data'!G126))="","",OFFSET('Hygiene Data'!$G$13,0,10*ROW('Hygiene Data'!G126)))</f>
        <v/>
      </c>
      <c r="EA132" s="187" t="str">
        <f ca="1">+IF(OFFSET('Hygiene Data'!$H$11,0,10*ROW('Hygiene Data'!H126))="","",OFFSET('Hygiene Data'!$H$11,0,10*ROW('Hygiene Data'!H126)))</f>
        <v/>
      </c>
      <c r="EB132" s="187" t="str">
        <f ca="1">+IF(OFFSET('Hygiene Data'!$H$12,0,10*ROW('Hygiene Data'!H126))="","",OFFSET('Hygiene Data'!$H$12,0,10*ROW('Hygiene Data'!H126)))</f>
        <v/>
      </c>
      <c r="EC132" s="187" t="str">
        <f ca="1">+IF(OFFSET('Hygiene Data'!$H$13,0,10*ROW('Hygiene Data'!H126))="","",OFFSET('Hygiene Data'!$H$13,0,10*ROW('Hygiene Data'!H126)))</f>
        <v/>
      </c>
      <c r="ED132" s="187" t="str">
        <f ca="1">+IF(OFFSET('Hygiene Data'!$I$11,0,10*ROW('Hygiene Data'!I126))="","",OFFSET('Hygiene Data'!$I$11,0,10*ROW('Hygiene Data'!I126)))</f>
        <v/>
      </c>
      <c r="EE132" s="187" t="str">
        <f ca="1">+IF(OFFSET('Hygiene Data'!$I$12,0,10*ROW('Hygiene Data'!I126))="","",OFFSET('Hygiene Data'!$I$12,0,10*ROW('Hygiene Data'!I126)))</f>
        <v/>
      </c>
      <c r="EF132" s="187" t="str">
        <f ca="1">+IF(OFFSET('Hygiene Data'!$I$13,0,10*ROW('Hygiene Data'!I126))="","",OFFSET('Hygiene Data'!$I$13,0,10*ROW('Hygiene Data'!I126)))</f>
        <v/>
      </c>
    </row>
    <row r="133" spans="1:136" x14ac:dyDescent="0.2">
      <c r="A133" s="270" t="str">
        <f ca="1">+IF(OFFSET('Water Data'!$B$2,0,10*ROW('Water Data'!E127))="","",OFFSET('Water Data'!$B$2,0,10*ROW('Water Data'!E127)))</f>
        <v/>
      </c>
      <c r="B133" s="270" t="str">
        <f ca="1">IF(OFFSET('Water Data'!$C$2,0,10*ROW('Water Data'!F127))="","",IF(OFFSET('Water Data'!$C$2,0,10*ROW('Water Data'!F127))="Census",Key!$I$111,IF(OFFSET('Water Data'!$C$2,0,10*ROW('Water Data'!F127))="Survey with microdata",Key!$I$113,IF(OFFSET('Water Data'!$C$2,0,10*ROW('Water Data'!F127))="Survey",Key!$I$110,IF(OFFSET('Water Data'!$C$2,0,10*ROW('Water Data'!F127))="Admin",Key!$I$114,IF(OFFSET('Water Data'!$C$2,0,10*ROW('Water Data'!F127))="Other",Key!$I$112,IF(OFFSET('Water Data'!$C$2,0,10*ROW('Water Data'!F127))="EMIS",Key!$I$109)))))))</f>
        <v/>
      </c>
      <c r="C133" s="297" t="str">
        <f t="shared" ca="1" si="1"/>
        <v/>
      </c>
      <c r="D133" s="298" t="e">
        <f ca="1">+IF(AND(ISTEXT(OFFSET('Water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298" t="e">
        <f ca="1">+IF(AND(ISTEXT(OFFSET('Water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298" t="e">
        <f ca="1">+IF(AND(ISTEXT(OFFSET('Water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298" t="e">
        <f ca="1">+IF(AND(ISTEXT(OFFSET('Water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298" t="e">
        <f ca="1">+IF(AND(ISTEXT(OFFSET('Water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298" t="e">
        <f ca="1">+IF(AND(ISTEXT(OFFSET('Water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298" t="e">
        <f ca="1">+IF(AND(ISTEXT(OFFSET('Water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298" t="e">
        <f ca="1">+IF(AND(ISTEXT(OFFSET('Water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298" t="e">
        <f ca="1">+IF(AND(ISTEXT(OFFSET('Water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298" t="e">
        <f ca="1">+IF(AND(ISTEXT(OFFSET('Water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298" t="e">
        <f ca="1">+IF(AND(ISTEXT(OFFSET('Water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298" t="e">
        <f ca="1">+IF(AND(ISTEXT(OFFSET('Water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298" t="e">
        <f ca="1">+IF(AND(ISTEXT(OFFSET('Water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298" t="e">
        <f ca="1">+IF(AND(ISTEXT(OFFSET('Water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298" t="e">
        <f ca="1">+IF(AND(ISTEXT(OFFSET('Water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298" t="e">
        <f ca="1">+IF(AND(ISTEXT(OFFSET('Water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298" t="e">
        <f ca="1">+IF(AND(ISTEXT(OFFSET('Water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298" t="e">
        <f ca="1">+IF(AND(ISTEXT(OFFSET('Water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299" t="e">
        <f ca="1">+IF(AND(ISTEXT(OFFSET('Sanitation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299" t="e">
        <f ca="1">+IF(AND(ISTEXT(OFFSET('Sanitation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299" t="e">
        <f ca="1">+IF(AND(ISTEXT(OFFSET('Sanitation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299" t="e">
        <f ca="1">+IF(AND(ISTEXT(OFFSET('Sanitation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299" t="e">
        <f ca="1">+IF(AND(ISTEXT(OFFSET('Sanitation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299" t="e">
        <f ca="1">+IF(AND(ISTEXT(OFFSET('Sanitation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299" t="e">
        <f ca="1">+IF(AND(ISTEXT(OFFSET('Sanitation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299" t="e">
        <f ca="1">+IF(AND(ISTEXT(OFFSET('Sanitation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299" t="e">
        <f ca="1">+IF(AND(ISTEXT(OFFSET('Sanitation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299" t="e">
        <f ca="1">+IF(AND(ISTEXT(OFFSET('Sanitation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299" t="e">
        <f ca="1">+IF(AND(ISTEXT(OFFSET('Sanitation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299" t="e">
        <f ca="1">+IF(AND(ISTEXT(OFFSET('Sanitation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299" t="e">
        <f ca="1">+IF(AND(ISTEXT(OFFSET('Sanitation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299" t="e">
        <f ca="1">+IF(AND(ISTEXT(OFFSET('Sanitation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299" t="e">
        <f ca="1">+IF(AND(ISTEXT(OFFSET('Sanitation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299" t="e">
        <f ca="1">+IF(AND(ISTEXT(OFFSET('Sanitation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299" t="e">
        <f ca="1">+IF(AND(ISTEXT(OFFSET('Sanitation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299" t="e">
        <f ca="1">+IF(AND(ISTEXT(OFFSET('Sanitation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299" t="e">
        <f ca="1">+IF(AND(ISTEXT(OFFSET('Sanitation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299" t="e">
        <f ca="1">+IF(AND(ISTEXT(OFFSET('Sanitation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299" t="e">
        <f ca="1">+IF(AND(ISTEXT(OFFSET('Sanitation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299" t="e">
        <f ca="1">+IF(AND(ISTEXT(OFFSET('Sanitation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299" t="e">
        <f ca="1">+IF(AND(ISTEXT(OFFSET('Sanitation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299" t="e">
        <f ca="1">+IF(AND(ISTEXT(OFFSET('Sanitation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299" t="e">
        <f ca="1">+IF(AND(ISTEXT(OFFSET('Sanitation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299" t="e">
        <f ca="1">+IF(AND(ISTEXT(OFFSET('Sanitation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299" t="e">
        <f ca="1">+IF(AND(ISTEXT(OFFSET('Sanitation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299" t="e">
        <f ca="1">+IF(AND(ISTEXT(OFFSET('Sanitation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299" t="e">
        <f ca="1">+IF(AND(ISTEXT(OFFSET('Sanitation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299" t="e">
        <f ca="1">+IF(AND(ISTEXT(OFFSET('Sanitation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300" t="e">
        <f ca="1">+IF(AND(ISTEXT(OFFSET('Hygiene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368" t="e">
        <f ca="1">+IF(AND(ISTEXT(OFFSET('Hygiene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300" t="e">
        <f ca="1">+IF(AND(ISTEXT(OFFSET('Hygiene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300" t="e">
        <f ca="1">+IF(AND(ISTEXT(OFFSET('Hygiene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300" t="e">
        <f ca="1">+IF(AND(ISTEXT(OFFSET('Hygiene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300" t="e">
        <f ca="1">+IF(AND(ISTEXT(OFFSET('Hygiene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300" t="e">
        <f ca="1">+IF(AND(ISTEXT(OFFSET('Hygiene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300" t="e">
        <f ca="1">+IF(AND(ISTEXT(OFFSET('Hygiene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300" t="e">
        <f ca="1">+IF(AND(ISTEXT(OFFSET('Hygiene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300" t="e">
        <f ca="1">+IF(AND(ISTEXT(OFFSET('Hygiene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300" t="e">
        <f ca="1">+IF(AND(ISTEXT(OFFSET('Hygiene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300" t="e">
        <f ca="1">+IF(AND(ISTEXT(OFFSET('Hygiene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300" t="e">
        <f ca="1">+IF(AND(ISTEXT(OFFSET('Hygiene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300" t="e">
        <f ca="1">+IF(AND(ISTEXT(OFFSET('Hygiene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300" t="e">
        <f ca="1">+IF(AND(ISTEXT(OFFSET('Hygiene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300" t="e">
        <f ca="1">+IF(AND(ISTEXT(OFFSET('Hygiene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300" t="e">
        <f ca="1">+IF(AND(ISTEXT(OFFSET('Hygiene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300" t="e">
        <f ca="1">+IF(AND(ISTEXT(OFFSET('Hygiene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S133" s="187" t="str">
        <f ca="1">+IF(OFFSET('Water Data'!$D$27,0,10*ROW('Water Data'!D127))="","",OFFSET('Water Data'!$D$27,0,10*ROW('Water Data'!D127)))</f>
        <v/>
      </c>
      <c r="BT133" s="187" t="str">
        <f ca="1">+IF(OFFSET('Water Data'!$D$28,0,10*ROW('Water Data'!D127))="","",OFFSET('Water Data'!$D$28,0,10*ROW('Water Data'!D127)))</f>
        <v/>
      </c>
      <c r="BU133" s="187" t="str">
        <f ca="1">+IF(OFFSET('Water Data'!$D$29,0,10*ROW('Water Data'!D127))="","",OFFSET('Water Data'!$D$29,0,10*ROW('Water Data'!D127)))</f>
        <v/>
      </c>
      <c r="BV133" s="187" t="str">
        <f ca="1">+IF(OFFSET('Water Data'!$E$27,0,10*ROW('Water Data'!E127))="","",OFFSET('Water Data'!$E$27,0,10*ROW('Water Data'!E127)))</f>
        <v/>
      </c>
      <c r="BW133" s="187" t="str">
        <f ca="1">+IF(OFFSET('Water Data'!$E$28,0,10*ROW('Water Data'!E127))="","",OFFSET('Water Data'!$E$28,0,10*ROW('Water Data'!E127)))</f>
        <v/>
      </c>
      <c r="BX133" s="187" t="str">
        <f ca="1">+IF(OFFSET('Water Data'!$E$29,0,10*ROW('Water Data'!E127))="","",OFFSET('Water Data'!$E$29,0,10*ROW('Water Data'!E127)))</f>
        <v/>
      </c>
      <c r="BY133" s="187" t="str">
        <f ca="1">+IF(OFFSET('Water Data'!$F$27,0,10*ROW('Water Data'!F127))="","",OFFSET('Water Data'!$F$27,0,10*ROW('Water Data'!F127)))</f>
        <v/>
      </c>
      <c r="BZ133" s="187" t="str">
        <f ca="1">+IF(OFFSET('Water Data'!$F$28,0,10*ROW('Water Data'!F127))="","",OFFSET('Water Data'!$F$28,0,10*ROW('Water Data'!F127)))</f>
        <v/>
      </c>
      <c r="CA133" s="187" t="str">
        <f ca="1">+IF(OFFSET('Water Data'!$F$29,0,10*ROW('Water Data'!F127))="","",OFFSET('Water Data'!$F$29,0,10*ROW('Water Data'!F127)))</f>
        <v/>
      </c>
      <c r="CB133" s="187" t="str">
        <f ca="1">+IF(OFFSET('Water Data'!$G$27,0,10*ROW('Water Data'!G127))="","",OFFSET('Water Data'!$G$27,0,10*ROW('Water Data'!G127)))</f>
        <v/>
      </c>
      <c r="CC133" s="187" t="str">
        <f ca="1">+IF(OFFSET('Water Data'!$G$28,0,10*ROW('Water Data'!G127))="","",OFFSET('Water Data'!$G$28,0,10*ROW('Water Data'!G127)))</f>
        <v/>
      </c>
      <c r="CD133" s="187" t="str">
        <f ca="1">+IF(OFFSET('Water Data'!$G$29,0,10*ROW('Water Data'!G127))="","",OFFSET('Water Data'!$G$29,0,10*ROW('Water Data'!G127)))</f>
        <v/>
      </c>
      <c r="CE133" s="187" t="str">
        <f ca="1">+IF(OFFSET('Water Data'!$H$27,0,10*ROW('Water Data'!H127))="","",OFFSET('Water Data'!$H$27,0,10*ROW('Water Data'!H127)))</f>
        <v/>
      </c>
      <c r="CF133" s="187" t="str">
        <f ca="1">+IF(OFFSET('Water Data'!$H$28,0,10*ROW('Water Data'!H127))="","",OFFSET('Water Data'!$H$28,0,10*ROW('Water Data'!H127)))</f>
        <v/>
      </c>
      <c r="CG133" s="187" t="str">
        <f ca="1">+IF(OFFSET('Water Data'!$H$29,0,10*ROW('Water Data'!H127))="","",OFFSET('Water Data'!$H$29,0,10*ROW('Water Data'!H127)))</f>
        <v/>
      </c>
      <c r="CH133" s="187" t="str">
        <f ca="1">+IF(OFFSET('Water Data'!$I$27,0,10*ROW('Water Data'!I127))="","",OFFSET('Water Data'!$I$27,0,10*ROW('Water Data'!I127)))</f>
        <v/>
      </c>
      <c r="CI133" s="187" t="str">
        <f ca="1">+IF(OFFSET('Water Data'!$I$28,0,10*ROW('Water Data'!I127))="","",OFFSET('Water Data'!$I$28,0,10*ROW('Water Data'!I127)))</f>
        <v/>
      </c>
      <c r="CJ133" s="187" t="str">
        <f ca="1">+IF(OFFSET('Water Data'!$I$29,0,10*ROW('Water Data'!I127))="","",OFFSET('Water Data'!$I$29,0,10*ROW('Water Data'!I127)))</f>
        <v/>
      </c>
      <c r="CK133" s="187" t="str">
        <f ca="1">+IF(OFFSET('Sanitation Data'!$D$28,0,10*ROW('Sanitation Data'!D127))="","",OFFSET('Sanitation Data'!$D$28,0,10*ROW('Sanitation Data'!D127)))</f>
        <v/>
      </c>
      <c r="CL133" s="187" t="str">
        <f ca="1">+IF(OFFSET('Sanitation Data'!$D$29,0,10*ROW('Sanitation Data'!D127))="","",OFFSET('Sanitation Data'!$D$29,0,10*ROW('Sanitation Data'!D127)))</f>
        <v/>
      </c>
      <c r="CM133" s="187" t="str">
        <f ca="1">+IF(OFFSET('Sanitation Data'!$D$30,0,10*ROW('Sanitation Data'!D127))="","",OFFSET('Sanitation Data'!$D$30,0,10*ROW('Sanitation Data'!D127)))</f>
        <v/>
      </c>
      <c r="CN133" s="187" t="str">
        <f ca="1">+IF(OFFSET('Sanitation Data'!$D$31,0,10*ROW('Sanitation Data'!D127))="","",OFFSET('Sanitation Data'!$D$31,0,10*ROW('Sanitation Data'!D127)))</f>
        <v/>
      </c>
      <c r="CO133" s="187" t="str">
        <f ca="1">+IF(OFFSET('Sanitation Data'!$D$32,0,10*ROW('Sanitation Data'!D127))="","",OFFSET('Sanitation Data'!$D$32,0,10*ROW('Sanitation Data'!D127)))</f>
        <v/>
      </c>
      <c r="CP133" s="187" t="str">
        <f ca="1">+IF(OFFSET('Sanitation Data'!$E$28,0,10*ROW('Sanitation Data'!E127))="","",OFFSET('Sanitation Data'!$E$28,0,10*ROW('Sanitation Data'!E127)))</f>
        <v/>
      </c>
      <c r="CQ133" s="187" t="str">
        <f ca="1">+IF(OFFSET('Sanitation Data'!$E$29,0,10*ROW('Sanitation Data'!E127))="","",OFFSET('Sanitation Data'!$E$29,0,10*ROW('Sanitation Data'!E127)))</f>
        <v/>
      </c>
      <c r="CR133" s="187" t="str">
        <f ca="1">+IF(OFFSET('Sanitation Data'!$E$30,0,10*ROW('Sanitation Data'!E127))="","",OFFSET('Sanitation Data'!$E$30,0,10*ROW('Sanitation Data'!E127)))</f>
        <v/>
      </c>
      <c r="CS133" s="187" t="str">
        <f ca="1">+IF(OFFSET('Sanitation Data'!$E$31,0,10*ROW('Sanitation Data'!E127))="","",OFFSET('Sanitation Data'!$E$31,0,10*ROW('Sanitation Data'!E127)))</f>
        <v/>
      </c>
      <c r="CT133" s="187" t="str">
        <f ca="1">+IF(OFFSET('Sanitation Data'!$E$32,0,10*ROW('Sanitation Data'!E127))="","",OFFSET('Sanitation Data'!$E$32,0,10*ROW('Sanitation Data'!E127)))</f>
        <v/>
      </c>
      <c r="CU133" s="187" t="str">
        <f ca="1">+IF(OFFSET('Sanitation Data'!$F$28,0,10*ROW('Sanitation Data'!F127))="","",OFFSET('Sanitation Data'!$F$28,0,10*ROW('Sanitation Data'!F127)))</f>
        <v/>
      </c>
      <c r="CV133" s="187" t="str">
        <f ca="1">+IF(OFFSET('Sanitation Data'!$F$29,0,10*ROW('Sanitation Data'!F127))="","",OFFSET('Sanitation Data'!$F$29,0,10*ROW('Sanitation Data'!F127)))</f>
        <v/>
      </c>
      <c r="CW133" s="187" t="str">
        <f ca="1">+IF(OFFSET('Sanitation Data'!$F$30,0,10*ROW('Sanitation Data'!F127))="","",OFFSET('Sanitation Data'!$F$30,0,10*ROW('Sanitation Data'!F127)))</f>
        <v/>
      </c>
      <c r="CX133" s="187" t="str">
        <f ca="1">+IF(OFFSET('Sanitation Data'!$F$31,0,10*ROW('Sanitation Data'!F127))="","",OFFSET('Sanitation Data'!$F$31,0,10*ROW('Sanitation Data'!F127)))</f>
        <v/>
      </c>
      <c r="CY133" s="187" t="str">
        <f ca="1">+IF(OFFSET('Sanitation Data'!$F$32,0,10*ROW('Sanitation Data'!F127))="","",OFFSET('Sanitation Data'!$F$32,0,10*ROW('Sanitation Data'!F127)))</f>
        <v/>
      </c>
      <c r="CZ133" s="187" t="str">
        <f ca="1">+IF(OFFSET('Sanitation Data'!$G$28,0,10*ROW('Sanitation Data'!G127))="","",OFFSET('Sanitation Data'!$G$28,0,10*ROW('Sanitation Data'!G127)))</f>
        <v/>
      </c>
      <c r="DA133" s="187" t="str">
        <f ca="1">+IF(OFFSET('Sanitation Data'!$G$29,0,10*ROW('Sanitation Data'!G127))="","",OFFSET('Sanitation Data'!$G$29,0,10*ROW('Sanitation Data'!G127)))</f>
        <v/>
      </c>
      <c r="DB133" s="187" t="str">
        <f ca="1">+IF(OFFSET('Sanitation Data'!$G$30,0,10*ROW('Sanitation Data'!G127))="","",OFFSET('Sanitation Data'!$G$30,0,10*ROW('Sanitation Data'!G127)))</f>
        <v/>
      </c>
      <c r="DC133" s="187" t="str">
        <f ca="1">+IF(OFFSET('Sanitation Data'!$G$31,0,10*ROW('Sanitation Data'!G127))="","",OFFSET('Sanitation Data'!$G$31,0,10*ROW('Sanitation Data'!G127)))</f>
        <v/>
      </c>
      <c r="DD133" s="187" t="str">
        <f ca="1">+IF(OFFSET('Sanitation Data'!$G$32,0,10*ROW('Sanitation Data'!G127))="","",OFFSET('Sanitation Data'!$G$32,0,10*ROW('Sanitation Data'!G127)))</f>
        <v/>
      </c>
      <c r="DE133" s="187" t="str">
        <f ca="1">+IF(OFFSET('Sanitation Data'!$H$28,0,10*ROW('Sanitation Data'!H127))="","",OFFSET('Sanitation Data'!$H$28,0,10*ROW('Sanitation Data'!H127)))</f>
        <v/>
      </c>
      <c r="DF133" s="187" t="str">
        <f ca="1">+IF(OFFSET('Sanitation Data'!$H$29,0,10*ROW('Sanitation Data'!H127))="","",OFFSET('Sanitation Data'!$H$29,0,10*ROW('Sanitation Data'!H127)))</f>
        <v/>
      </c>
      <c r="DG133" s="187" t="str">
        <f ca="1">+IF(OFFSET('Sanitation Data'!$H$30,0,10*ROW('Sanitation Data'!H127))="","",OFFSET('Sanitation Data'!$H$30,0,10*ROW('Sanitation Data'!H127)))</f>
        <v/>
      </c>
      <c r="DH133" s="187" t="str">
        <f ca="1">+IF(OFFSET('Sanitation Data'!$H$31,0,10*ROW('Sanitation Data'!H127))="","",OFFSET('Sanitation Data'!$H$31,0,10*ROW('Sanitation Data'!H127)))</f>
        <v/>
      </c>
      <c r="DI133" s="187" t="str">
        <f ca="1">+IF(OFFSET('Sanitation Data'!$H$32,0,10*ROW('Sanitation Data'!H127))="","",OFFSET('Sanitation Data'!$H$32,0,10*ROW('Sanitation Data'!H127)))</f>
        <v/>
      </c>
      <c r="DJ133" s="187" t="str">
        <f ca="1">+IF(OFFSET('Sanitation Data'!$I$28,0,10*ROW('Sanitation Data'!I127))="","",OFFSET('Sanitation Data'!$I$28,0,10*ROW('Sanitation Data'!I127)))</f>
        <v/>
      </c>
      <c r="DK133" s="187" t="str">
        <f ca="1">+IF(OFFSET('Sanitation Data'!$I$29,0,10*ROW('Sanitation Data'!I127))="","",OFFSET('Sanitation Data'!$I$29,0,10*ROW('Sanitation Data'!I127)))</f>
        <v/>
      </c>
      <c r="DL133" s="187" t="str">
        <f ca="1">+IF(OFFSET('Sanitation Data'!$I$30,0,10*ROW('Sanitation Data'!I127))="","",OFFSET('Sanitation Data'!$I$30,0,10*ROW('Sanitation Data'!I127)))</f>
        <v/>
      </c>
      <c r="DM133" s="187" t="str">
        <f ca="1">+IF(OFFSET('Sanitation Data'!$I$31,0,10*ROW('Sanitation Data'!I127))="","",OFFSET('Sanitation Data'!$I$31,0,10*ROW('Sanitation Data'!I127)))</f>
        <v/>
      </c>
      <c r="DN133" s="187" t="str">
        <f ca="1">+IF(OFFSET('Sanitation Data'!$I$32,0,10*ROW('Sanitation Data'!I127))="","",OFFSET('Sanitation Data'!$I$32,0,10*ROW('Sanitation Data'!I127)))</f>
        <v/>
      </c>
      <c r="DO133" s="187" t="str">
        <f ca="1">+IF(OFFSET('Hygiene Data'!$D$11,0,10*ROW('Hygiene Data'!D127))="","",OFFSET('Hygiene Data'!$D$11,0,10*ROW('Hygiene Data'!D127)))</f>
        <v/>
      </c>
      <c r="DP133" s="187" t="str">
        <f ca="1">+IF(OFFSET('Hygiene Data'!$D$12,0,10*ROW('Hygiene Data'!D127))="","",OFFSET('Hygiene Data'!$D$12,0,10*ROW('Hygiene Data'!D127)))</f>
        <v/>
      </c>
      <c r="DQ133" s="187" t="str">
        <f ca="1">+IF(OFFSET('Hygiene Data'!$D$13,0,10*ROW('Hygiene Data'!D127))="","",OFFSET('Hygiene Data'!$D$13,0,10*ROW('Hygiene Data'!D127)))</f>
        <v/>
      </c>
      <c r="DR133" s="187" t="str">
        <f ca="1">+IF(OFFSET('Hygiene Data'!$E$11,0,10*ROW('Hygiene Data'!E127))="","",OFFSET('Hygiene Data'!$E$11,0,10*ROW('Hygiene Data'!E127)))</f>
        <v/>
      </c>
      <c r="DS133" s="187" t="str">
        <f ca="1">+IF(OFFSET('Hygiene Data'!$E$12,0,10*ROW('Hygiene Data'!E127))="","",OFFSET('Hygiene Data'!$E$12,0,10*ROW('Hygiene Data'!E127)))</f>
        <v/>
      </c>
      <c r="DT133" s="187" t="str">
        <f ca="1">+IF(OFFSET('Hygiene Data'!$E$13,0,10*ROW('Hygiene Data'!E127))="","",OFFSET('Hygiene Data'!$E$13,0,10*ROW('Hygiene Data'!E127)))</f>
        <v/>
      </c>
      <c r="DU133" s="187" t="str">
        <f ca="1">+IF(OFFSET('Hygiene Data'!$F$11,0,10*ROW('Hygiene Data'!F127))="","",OFFSET('Hygiene Data'!$F$11,0,10*ROW('Hygiene Data'!F127)))</f>
        <v/>
      </c>
      <c r="DV133" s="187" t="str">
        <f ca="1">+IF(OFFSET('Hygiene Data'!$F$12,0,10*ROW('Hygiene Data'!F127))="","",OFFSET('Hygiene Data'!$F$12,0,10*ROW('Hygiene Data'!F127)))</f>
        <v/>
      </c>
      <c r="DW133" s="187" t="str">
        <f ca="1">+IF(OFFSET('Hygiene Data'!$F$13,0,10*ROW('Hygiene Data'!F127))="","",OFFSET('Hygiene Data'!$F$13,0,10*ROW('Hygiene Data'!F127)))</f>
        <v/>
      </c>
      <c r="DX133" s="187" t="str">
        <f ca="1">+IF(OFFSET('Hygiene Data'!$G$11,0,10*ROW('Hygiene Data'!G127))="","",OFFSET('Hygiene Data'!$G$11,0,10*ROW('Hygiene Data'!G127)))</f>
        <v/>
      </c>
      <c r="DY133" s="187" t="str">
        <f ca="1">+IF(OFFSET('Hygiene Data'!$G$12,0,10*ROW('Hygiene Data'!G127))="","",OFFSET('Hygiene Data'!$G$12,0,10*ROW('Hygiene Data'!G127)))</f>
        <v/>
      </c>
      <c r="DZ133" s="187" t="str">
        <f ca="1">+IF(OFFSET('Hygiene Data'!$G$13,0,10*ROW('Hygiene Data'!G127))="","",OFFSET('Hygiene Data'!$G$13,0,10*ROW('Hygiene Data'!G127)))</f>
        <v/>
      </c>
      <c r="EA133" s="187" t="str">
        <f ca="1">+IF(OFFSET('Hygiene Data'!$H$11,0,10*ROW('Hygiene Data'!H127))="","",OFFSET('Hygiene Data'!$H$11,0,10*ROW('Hygiene Data'!H127)))</f>
        <v/>
      </c>
      <c r="EB133" s="187" t="str">
        <f ca="1">+IF(OFFSET('Hygiene Data'!$H$12,0,10*ROW('Hygiene Data'!H127))="","",OFFSET('Hygiene Data'!$H$12,0,10*ROW('Hygiene Data'!H127)))</f>
        <v/>
      </c>
      <c r="EC133" s="187" t="str">
        <f ca="1">+IF(OFFSET('Hygiene Data'!$H$13,0,10*ROW('Hygiene Data'!H127))="","",OFFSET('Hygiene Data'!$H$13,0,10*ROW('Hygiene Data'!H127)))</f>
        <v/>
      </c>
      <c r="ED133" s="187" t="str">
        <f ca="1">+IF(OFFSET('Hygiene Data'!$I$11,0,10*ROW('Hygiene Data'!I127))="","",OFFSET('Hygiene Data'!$I$11,0,10*ROW('Hygiene Data'!I127)))</f>
        <v/>
      </c>
      <c r="EE133" s="187" t="str">
        <f ca="1">+IF(OFFSET('Hygiene Data'!$I$12,0,10*ROW('Hygiene Data'!I127))="","",OFFSET('Hygiene Data'!$I$12,0,10*ROW('Hygiene Data'!I127)))</f>
        <v/>
      </c>
      <c r="EF133" s="187" t="str">
        <f ca="1">+IF(OFFSET('Hygiene Data'!$I$13,0,10*ROW('Hygiene Data'!I127))="","",OFFSET('Hygiene Data'!$I$13,0,10*ROW('Hygiene Data'!I127)))</f>
        <v/>
      </c>
    </row>
    <row r="134" spans="1:136" x14ac:dyDescent="0.2">
      <c r="A134" s="270" t="str">
        <f ca="1">+IF(OFFSET('Water Data'!$B$2,0,10*ROW('Water Data'!E128))="","",OFFSET('Water Data'!$B$2,0,10*ROW('Water Data'!E128)))</f>
        <v/>
      </c>
      <c r="B134" s="270" t="str">
        <f ca="1">IF(OFFSET('Water Data'!$C$2,0,10*ROW('Water Data'!F128))="","",IF(OFFSET('Water Data'!$C$2,0,10*ROW('Water Data'!F128))="Census",Key!$I$111,IF(OFFSET('Water Data'!$C$2,0,10*ROW('Water Data'!F128))="Survey with microdata",Key!$I$113,IF(OFFSET('Water Data'!$C$2,0,10*ROW('Water Data'!F128))="Survey",Key!$I$110,IF(OFFSET('Water Data'!$C$2,0,10*ROW('Water Data'!F128))="Admin",Key!$I$114,IF(OFFSET('Water Data'!$C$2,0,10*ROW('Water Data'!F128))="Other",Key!$I$112,IF(OFFSET('Water Data'!$C$2,0,10*ROW('Water Data'!F128))="EMIS",Key!$I$109)))))))</f>
        <v/>
      </c>
      <c r="C134" s="297" t="str">
        <f t="shared" ca="1" si="1"/>
        <v/>
      </c>
      <c r="D134" s="298" t="e">
        <f ca="1">+IF(AND(ISTEXT(OFFSET('Water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298" t="e">
        <f ca="1">+IF(AND(ISTEXT(OFFSET('Water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298" t="e">
        <f ca="1">+IF(AND(ISTEXT(OFFSET('Water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298" t="e">
        <f ca="1">+IF(AND(ISTEXT(OFFSET('Water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298" t="e">
        <f ca="1">+IF(AND(ISTEXT(OFFSET('Water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298" t="e">
        <f ca="1">+IF(AND(ISTEXT(OFFSET('Water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298" t="e">
        <f ca="1">+IF(AND(ISTEXT(OFFSET('Water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298" t="e">
        <f ca="1">+IF(AND(ISTEXT(OFFSET('Water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298" t="e">
        <f ca="1">+IF(AND(ISTEXT(OFFSET('Water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298" t="e">
        <f ca="1">+IF(AND(ISTEXT(OFFSET('Water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298" t="e">
        <f ca="1">+IF(AND(ISTEXT(OFFSET('Water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298" t="e">
        <f ca="1">+IF(AND(ISTEXT(OFFSET('Water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298" t="e">
        <f ca="1">+IF(AND(ISTEXT(OFFSET('Water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298" t="e">
        <f ca="1">+IF(AND(ISTEXT(OFFSET('Water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298" t="e">
        <f ca="1">+IF(AND(ISTEXT(OFFSET('Water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298" t="e">
        <f ca="1">+IF(AND(ISTEXT(OFFSET('Water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298" t="e">
        <f ca="1">+IF(AND(ISTEXT(OFFSET('Water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298" t="e">
        <f ca="1">+IF(AND(ISTEXT(OFFSET('Water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299" t="e">
        <f ca="1">+IF(AND(ISTEXT(OFFSET('Sanitation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299" t="e">
        <f ca="1">+IF(AND(ISTEXT(OFFSET('Sanitation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299" t="e">
        <f ca="1">+IF(AND(ISTEXT(OFFSET('Sanitation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299" t="e">
        <f ca="1">+IF(AND(ISTEXT(OFFSET('Sanitation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299" t="e">
        <f ca="1">+IF(AND(ISTEXT(OFFSET('Sanitation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299" t="e">
        <f ca="1">+IF(AND(ISTEXT(OFFSET('Sanitation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299" t="e">
        <f ca="1">+IF(AND(ISTEXT(OFFSET('Sanitation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299" t="e">
        <f ca="1">+IF(AND(ISTEXT(OFFSET('Sanitation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299" t="e">
        <f ca="1">+IF(AND(ISTEXT(OFFSET('Sanitation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299" t="e">
        <f ca="1">+IF(AND(ISTEXT(OFFSET('Sanitation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299" t="e">
        <f ca="1">+IF(AND(ISTEXT(OFFSET('Sanitation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299" t="e">
        <f ca="1">+IF(AND(ISTEXT(OFFSET('Sanitation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299" t="e">
        <f ca="1">+IF(AND(ISTEXT(OFFSET('Sanitation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299" t="e">
        <f ca="1">+IF(AND(ISTEXT(OFFSET('Sanitation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299" t="e">
        <f ca="1">+IF(AND(ISTEXT(OFFSET('Sanitation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299" t="e">
        <f ca="1">+IF(AND(ISTEXT(OFFSET('Sanitation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299" t="e">
        <f ca="1">+IF(AND(ISTEXT(OFFSET('Sanitation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299" t="e">
        <f ca="1">+IF(AND(ISTEXT(OFFSET('Sanitation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299" t="e">
        <f ca="1">+IF(AND(ISTEXT(OFFSET('Sanitation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299" t="e">
        <f ca="1">+IF(AND(ISTEXT(OFFSET('Sanitation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299" t="e">
        <f ca="1">+IF(AND(ISTEXT(OFFSET('Sanitation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299" t="e">
        <f ca="1">+IF(AND(ISTEXT(OFFSET('Sanitation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299" t="e">
        <f ca="1">+IF(AND(ISTEXT(OFFSET('Sanitation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299" t="e">
        <f ca="1">+IF(AND(ISTEXT(OFFSET('Sanitation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299" t="e">
        <f ca="1">+IF(AND(ISTEXT(OFFSET('Sanitation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299" t="e">
        <f ca="1">+IF(AND(ISTEXT(OFFSET('Sanitation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299" t="e">
        <f ca="1">+IF(AND(ISTEXT(OFFSET('Sanitation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299" t="e">
        <f ca="1">+IF(AND(ISTEXT(OFFSET('Sanitation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299" t="e">
        <f ca="1">+IF(AND(ISTEXT(OFFSET('Sanitation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299" t="e">
        <f ca="1">+IF(AND(ISTEXT(OFFSET('Sanitation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300" t="e">
        <f ca="1">+IF(AND(ISTEXT(OFFSET('Hygiene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368" t="e">
        <f ca="1">+IF(AND(ISTEXT(OFFSET('Hygiene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300" t="e">
        <f ca="1">+IF(AND(ISTEXT(OFFSET('Hygiene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300" t="e">
        <f ca="1">+IF(AND(ISTEXT(OFFSET('Hygiene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300" t="e">
        <f ca="1">+IF(AND(ISTEXT(OFFSET('Hygiene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300" t="e">
        <f ca="1">+IF(AND(ISTEXT(OFFSET('Hygiene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300" t="e">
        <f ca="1">+IF(AND(ISTEXT(OFFSET('Hygiene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300" t="e">
        <f ca="1">+IF(AND(ISTEXT(OFFSET('Hygiene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300" t="e">
        <f ca="1">+IF(AND(ISTEXT(OFFSET('Hygiene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300" t="e">
        <f ca="1">+IF(AND(ISTEXT(OFFSET('Hygiene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300" t="e">
        <f ca="1">+IF(AND(ISTEXT(OFFSET('Hygiene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300" t="e">
        <f ca="1">+IF(AND(ISTEXT(OFFSET('Hygiene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300" t="e">
        <f ca="1">+IF(AND(ISTEXT(OFFSET('Hygiene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300" t="e">
        <f ca="1">+IF(AND(ISTEXT(OFFSET('Hygiene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300" t="e">
        <f ca="1">+IF(AND(ISTEXT(OFFSET('Hygiene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300" t="e">
        <f ca="1">+IF(AND(ISTEXT(OFFSET('Hygiene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300" t="e">
        <f ca="1">+IF(AND(ISTEXT(OFFSET('Hygiene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300" t="e">
        <f ca="1">+IF(AND(ISTEXT(OFFSET('Hygiene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S134" s="187" t="str">
        <f ca="1">+IF(OFFSET('Water Data'!$D$27,0,10*ROW('Water Data'!D128))="","",OFFSET('Water Data'!$D$27,0,10*ROW('Water Data'!D128)))</f>
        <v/>
      </c>
      <c r="BT134" s="187" t="str">
        <f ca="1">+IF(OFFSET('Water Data'!$D$28,0,10*ROW('Water Data'!D128))="","",OFFSET('Water Data'!$D$28,0,10*ROW('Water Data'!D128)))</f>
        <v/>
      </c>
      <c r="BU134" s="187" t="str">
        <f ca="1">+IF(OFFSET('Water Data'!$D$29,0,10*ROW('Water Data'!D128))="","",OFFSET('Water Data'!$D$29,0,10*ROW('Water Data'!D128)))</f>
        <v/>
      </c>
      <c r="BV134" s="187" t="str">
        <f ca="1">+IF(OFFSET('Water Data'!$E$27,0,10*ROW('Water Data'!E128))="","",OFFSET('Water Data'!$E$27,0,10*ROW('Water Data'!E128)))</f>
        <v/>
      </c>
      <c r="BW134" s="187" t="str">
        <f ca="1">+IF(OFFSET('Water Data'!$E$28,0,10*ROW('Water Data'!E128))="","",OFFSET('Water Data'!$E$28,0,10*ROW('Water Data'!E128)))</f>
        <v/>
      </c>
      <c r="BX134" s="187" t="str">
        <f ca="1">+IF(OFFSET('Water Data'!$E$29,0,10*ROW('Water Data'!E128))="","",OFFSET('Water Data'!$E$29,0,10*ROW('Water Data'!E128)))</f>
        <v/>
      </c>
      <c r="BY134" s="187" t="str">
        <f ca="1">+IF(OFFSET('Water Data'!$F$27,0,10*ROW('Water Data'!F128))="","",OFFSET('Water Data'!$F$27,0,10*ROW('Water Data'!F128)))</f>
        <v/>
      </c>
      <c r="BZ134" s="187" t="str">
        <f ca="1">+IF(OFFSET('Water Data'!$F$28,0,10*ROW('Water Data'!F128))="","",OFFSET('Water Data'!$F$28,0,10*ROW('Water Data'!F128)))</f>
        <v/>
      </c>
      <c r="CA134" s="187" t="str">
        <f ca="1">+IF(OFFSET('Water Data'!$F$29,0,10*ROW('Water Data'!F128))="","",OFFSET('Water Data'!$F$29,0,10*ROW('Water Data'!F128)))</f>
        <v/>
      </c>
      <c r="CB134" s="187" t="str">
        <f ca="1">+IF(OFFSET('Water Data'!$G$27,0,10*ROW('Water Data'!G128))="","",OFFSET('Water Data'!$G$27,0,10*ROW('Water Data'!G128)))</f>
        <v/>
      </c>
      <c r="CC134" s="187" t="str">
        <f ca="1">+IF(OFFSET('Water Data'!$G$28,0,10*ROW('Water Data'!G128))="","",OFFSET('Water Data'!$G$28,0,10*ROW('Water Data'!G128)))</f>
        <v/>
      </c>
      <c r="CD134" s="187" t="str">
        <f ca="1">+IF(OFFSET('Water Data'!$G$29,0,10*ROW('Water Data'!G128))="","",OFFSET('Water Data'!$G$29,0,10*ROW('Water Data'!G128)))</f>
        <v/>
      </c>
      <c r="CE134" s="187" t="str">
        <f ca="1">+IF(OFFSET('Water Data'!$H$27,0,10*ROW('Water Data'!H128))="","",OFFSET('Water Data'!$H$27,0,10*ROW('Water Data'!H128)))</f>
        <v/>
      </c>
      <c r="CF134" s="187" t="str">
        <f ca="1">+IF(OFFSET('Water Data'!$H$28,0,10*ROW('Water Data'!H128))="","",OFFSET('Water Data'!$H$28,0,10*ROW('Water Data'!H128)))</f>
        <v/>
      </c>
      <c r="CG134" s="187" t="str">
        <f ca="1">+IF(OFFSET('Water Data'!$H$29,0,10*ROW('Water Data'!H128))="","",OFFSET('Water Data'!$H$29,0,10*ROW('Water Data'!H128)))</f>
        <v/>
      </c>
      <c r="CH134" s="187" t="str">
        <f ca="1">+IF(OFFSET('Water Data'!$I$27,0,10*ROW('Water Data'!I128))="","",OFFSET('Water Data'!$I$27,0,10*ROW('Water Data'!I128)))</f>
        <v/>
      </c>
      <c r="CI134" s="187" t="str">
        <f ca="1">+IF(OFFSET('Water Data'!$I$28,0,10*ROW('Water Data'!I128))="","",OFFSET('Water Data'!$I$28,0,10*ROW('Water Data'!I128)))</f>
        <v/>
      </c>
      <c r="CJ134" s="187" t="str">
        <f ca="1">+IF(OFFSET('Water Data'!$I$29,0,10*ROW('Water Data'!I128))="","",OFFSET('Water Data'!$I$29,0,10*ROW('Water Data'!I128)))</f>
        <v/>
      </c>
      <c r="CK134" s="187" t="str">
        <f ca="1">+IF(OFFSET('Sanitation Data'!$D$28,0,10*ROW('Sanitation Data'!D128))="","",OFFSET('Sanitation Data'!$D$28,0,10*ROW('Sanitation Data'!D128)))</f>
        <v/>
      </c>
      <c r="CL134" s="187" t="str">
        <f ca="1">+IF(OFFSET('Sanitation Data'!$D$29,0,10*ROW('Sanitation Data'!D128))="","",OFFSET('Sanitation Data'!$D$29,0,10*ROW('Sanitation Data'!D128)))</f>
        <v/>
      </c>
      <c r="CM134" s="187" t="str">
        <f ca="1">+IF(OFFSET('Sanitation Data'!$D$30,0,10*ROW('Sanitation Data'!D128))="","",OFFSET('Sanitation Data'!$D$30,0,10*ROW('Sanitation Data'!D128)))</f>
        <v/>
      </c>
      <c r="CN134" s="187" t="str">
        <f ca="1">+IF(OFFSET('Sanitation Data'!$D$31,0,10*ROW('Sanitation Data'!D128))="","",OFFSET('Sanitation Data'!$D$31,0,10*ROW('Sanitation Data'!D128)))</f>
        <v/>
      </c>
      <c r="CO134" s="187" t="str">
        <f ca="1">+IF(OFFSET('Sanitation Data'!$D$32,0,10*ROW('Sanitation Data'!D128))="","",OFFSET('Sanitation Data'!$D$32,0,10*ROW('Sanitation Data'!D128)))</f>
        <v/>
      </c>
      <c r="CP134" s="187" t="str">
        <f ca="1">+IF(OFFSET('Sanitation Data'!$E$28,0,10*ROW('Sanitation Data'!E128))="","",OFFSET('Sanitation Data'!$E$28,0,10*ROW('Sanitation Data'!E128)))</f>
        <v/>
      </c>
      <c r="CQ134" s="187" t="str">
        <f ca="1">+IF(OFFSET('Sanitation Data'!$E$29,0,10*ROW('Sanitation Data'!E128))="","",OFFSET('Sanitation Data'!$E$29,0,10*ROW('Sanitation Data'!E128)))</f>
        <v/>
      </c>
      <c r="CR134" s="187" t="str">
        <f ca="1">+IF(OFFSET('Sanitation Data'!$E$30,0,10*ROW('Sanitation Data'!E128))="","",OFFSET('Sanitation Data'!$E$30,0,10*ROW('Sanitation Data'!E128)))</f>
        <v/>
      </c>
      <c r="CS134" s="187" t="str">
        <f ca="1">+IF(OFFSET('Sanitation Data'!$E$31,0,10*ROW('Sanitation Data'!E128))="","",OFFSET('Sanitation Data'!$E$31,0,10*ROW('Sanitation Data'!E128)))</f>
        <v/>
      </c>
      <c r="CT134" s="187" t="str">
        <f ca="1">+IF(OFFSET('Sanitation Data'!$E$32,0,10*ROW('Sanitation Data'!E128))="","",OFFSET('Sanitation Data'!$E$32,0,10*ROW('Sanitation Data'!E128)))</f>
        <v/>
      </c>
      <c r="CU134" s="187" t="str">
        <f ca="1">+IF(OFFSET('Sanitation Data'!$F$28,0,10*ROW('Sanitation Data'!F128))="","",OFFSET('Sanitation Data'!$F$28,0,10*ROW('Sanitation Data'!F128)))</f>
        <v/>
      </c>
      <c r="CV134" s="187" t="str">
        <f ca="1">+IF(OFFSET('Sanitation Data'!$F$29,0,10*ROW('Sanitation Data'!F128))="","",OFFSET('Sanitation Data'!$F$29,0,10*ROW('Sanitation Data'!F128)))</f>
        <v/>
      </c>
      <c r="CW134" s="187" t="str">
        <f ca="1">+IF(OFFSET('Sanitation Data'!$F$30,0,10*ROW('Sanitation Data'!F128))="","",OFFSET('Sanitation Data'!$F$30,0,10*ROW('Sanitation Data'!F128)))</f>
        <v/>
      </c>
      <c r="CX134" s="187" t="str">
        <f ca="1">+IF(OFFSET('Sanitation Data'!$F$31,0,10*ROW('Sanitation Data'!F128))="","",OFFSET('Sanitation Data'!$F$31,0,10*ROW('Sanitation Data'!F128)))</f>
        <v/>
      </c>
      <c r="CY134" s="187" t="str">
        <f ca="1">+IF(OFFSET('Sanitation Data'!$F$32,0,10*ROW('Sanitation Data'!F128))="","",OFFSET('Sanitation Data'!$F$32,0,10*ROW('Sanitation Data'!F128)))</f>
        <v/>
      </c>
      <c r="CZ134" s="187" t="str">
        <f ca="1">+IF(OFFSET('Sanitation Data'!$G$28,0,10*ROW('Sanitation Data'!G128))="","",OFFSET('Sanitation Data'!$G$28,0,10*ROW('Sanitation Data'!G128)))</f>
        <v/>
      </c>
      <c r="DA134" s="187" t="str">
        <f ca="1">+IF(OFFSET('Sanitation Data'!$G$29,0,10*ROW('Sanitation Data'!G128))="","",OFFSET('Sanitation Data'!$G$29,0,10*ROW('Sanitation Data'!G128)))</f>
        <v/>
      </c>
      <c r="DB134" s="187" t="str">
        <f ca="1">+IF(OFFSET('Sanitation Data'!$G$30,0,10*ROW('Sanitation Data'!G128))="","",OFFSET('Sanitation Data'!$G$30,0,10*ROW('Sanitation Data'!G128)))</f>
        <v/>
      </c>
      <c r="DC134" s="187" t="str">
        <f ca="1">+IF(OFFSET('Sanitation Data'!$G$31,0,10*ROW('Sanitation Data'!G128))="","",OFFSET('Sanitation Data'!$G$31,0,10*ROW('Sanitation Data'!G128)))</f>
        <v/>
      </c>
      <c r="DD134" s="187" t="str">
        <f ca="1">+IF(OFFSET('Sanitation Data'!$G$32,0,10*ROW('Sanitation Data'!G128))="","",OFFSET('Sanitation Data'!$G$32,0,10*ROW('Sanitation Data'!G128)))</f>
        <v/>
      </c>
      <c r="DE134" s="187" t="str">
        <f ca="1">+IF(OFFSET('Sanitation Data'!$H$28,0,10*ROW('Sanitation Data'!H128))="","",OFFSET('Sanitation Data'!$H$28,0,10*ROW('Sanitation Data'!H128)))</f>
        <v/>
      </c>
      <c r="DF134" s="187" t="str">
        <f ca="1">+IF(OFFSET('Sanitation Data'!$H$29,0,10*ROW('Sanitation Data'!H128))="","",OFFSET('Sanitation Data'!$H$29,0,10*ROW('Sanitation Data'!H128)))</f>
        <v/>
      </c>
      <c r="DG134" s="187" t="str">
        <f ca="1">+IF(OFFSET('Sanitation Data'!$H$30,0,10*ROW('Sanitation Data'!H128))="","",OFFSET('Sanitation Data'!$H$30,0,10*ROW('Sanitation Data'!H128)))</f>
        <v/>
      </c>
      <c r="DH134" s="187" t="str">
        <f ca="1">+IF(OFFSET('Sanitation Data'!$H$31,0,10*ROW('Sanitation Data'!H128))="","",OFFSET('Sanitation Data'!$H$31,0,10*ROW('Sanitation Data'!H128)))</f>
        <v/>
      </c>
      <c r="DI134" s="187" t="str">
        <f ca="1">+IF(OFFSET('Sanitation Data'!$H$32,0,10*ROW('Sanitation Data'!H128))="","",OFFSET('Sanitation Data'!$H$32,0,10*ROW('Sanitation Data'!H128)))</f>
        <v/>
      </c>
      <c r="DJ134" s="187" t="str">
        <f ca="1">+IF(OFFSET('Sanitation Data'!$I$28,0,10*ROW('Sanitation Data'!I128))="","",OFFSET('Sanitation Data'!$I$28,0,10*ROW('Sanitation Data'!I128)))</f>
        <v/>
      </c>
      <c r="DK134" s="187" t="str">
        <f ca="1">+IF(OFFSET('Sanitation Data'!$I$29,0,10*ROW('Sanitation Data'!I128))="","",OFFSET('Sanitation Data'!$I$29,0,10*ROW('Sanitation Data'!I128)))</f>
        <v/>
      </c>
      <c r="DL134" s="187" t="str">
        <f ca="1">+IF(OFFSET('Sanitation Data'!$I$30,0,10*ROW('Sanitation Data'!I128))="","",OFFSET('Sanitation Data'!$I$30,0,10*ROW('Sanitation Data'!I128)))</f>
        <v/>
      </c>
      <c r="DM134" s="187" t="str">
        <f ca="1">+IF(OFFSET('Sanitation Data'!$I$31,0,10*ROW('Sanitation Data'!I128))="","",OFFSET('Sanitation Data'!$I$31,0,10*ROW('Sanitation Data'!I128)))</f>
        <v/>
      </c>
      <c r="DN134" s="187" t="str">
        <f ca="1">+IF(OFFSET('Sanitation Data'!$I$32,0,10*ROW('Sanitation Data'!I128))="","",OFFSET('Sanitation Data'!$I$32,0,10*ROW('Sanitation Data'!I128)))</f>
        <v/>
      </c>
      <c r="DO134" s="187" t="str">
        <f ca="1">+IF(OFFSET('Hygiene Data'!$D$11,0,10*ROW('Hygiene Data'!D128))="","",OFFSET('Hygiene Data'!$D$11,0,10*ROW('Hygiene Data'!D128)))</f>
        <v/>
      </c>
      <c r="DP134" s="187" t="str">
        <f ca="1">+IF(OFFSET('Hygiene Data'!$D$12,0,10*ROW('Hygiene Data'!D128))="","",OFFSET('Hygiene Data'!$D$12,0,10*ROW('Hygiene Data'!D128)))</f>
        <v/>
      </c>
      <c r="DQ134" s="187" t="str">
        <f ca="1">+IF(OFFSET('Hygiene Data'!$D$13,0,10*ROW('Hygiene Data'!D128))="","",OFFSET('Hygiene Data'!$D$13,0,10*ROW('Hygiene Data'!D128)))</f>
        <v/>
      </c>
      <c r="DR134" s="187" t="str">
        <f ca="1">+IF(OFFSET('Hygiene Data'!$E$11,0,10*ROW('Hygiene Data'!E128))="","",OFFSET('Hygiene Data'!$E$11,0,10*ROW('Hygiene Data'!E128)))</f>
        <v/>
      </c>
      <c r="DS134" s="187" t="str">
        <f ca="1">+IF(OFFSET('Hygiene Data'!$E$12,0,10*ROW('Hygiene Data'!E128))="","",OFFSET('Hygiene Data'!$E$12,0,10*ROW('Hygiene Data'!E128)))</f>
        <v/>
      </c>
      <c r="DT134" s="187" t="str">
        <f ca="1">+IF(OFFSET('Hygiene Data'!$E$13,0,10*ROW('Hygiene Data'!E128))="","",OFFSET('Hygiene Data'!$E$13,0,10*ROW('Hygiene Data'!E128)))</f>
        <v/>
      </c>
      <c r="DU134" s="187" t="str">
        <f ca="1">+IF(OFFSET('Hygiene Data'!$F$11,0,10*ROW('Hygiene Data'!F128))="","",OFFSET('Hygiene Data'!$F$11,0,10*ROW('Hygiene Data'!F128)))</f>
        <v/>
      </c>
      <c r="DV134" s="187" t="str">
        <f ca="1">+IF(OFFSET('Hygiene Data'!$F$12,0,10*ROW('Hygiene Data'!F128))="","",OFFSET('Hygiene Data'!$F$12,0,10*ROW('Hygiene Data'!F128)))</f>
        <v/>
      </c>
      <c r="DW134" s="187" t="str">
        <f ca="1">+IF(OFFSET('Hygiene Data'!$F$13,0,10*ROW('Hygiene Data'!F128))="","",OFFSET('Hygiene Data'!$F$13,0,10*ROW('Hygiene Data'!F128)))</f>
        <v/>
      </c>
      <c r="DX134" s="187" t="str">
        <f ca="1">+IF(OFFSET('Hygiene Data'!$G$11,0,10*ROW('Hygiene Data'!G128))="","",OFFSET('Hygiene Data'!$G$11,0,10*ROW('Hygiene Data'!G128)))</f>
        <v/>
      </c>
      <c r="DY134" s="187" t="str">
        <f ca="1">+IF(OFFSET('Hygiene Data'!$G$12,0,10*ROW('Hygiene Data'!G128))="","",OFFSET('Hygiene Data'!$G$12,0,10*ROW('Hygiene Data'!G128)))</f>
        <v/>
      </c>
      <c r="DZ134" s="187" t="str">
        <f ca="1">+IF(OFFSET('Hygiene Data'!$G$13,0,10*ROW('Hygiene Data'!G128))="","",OFFSET('Hygiene Data'!$G$13,0,10*ROW('Hygiene Data'!G128)))</f>
        <v/>
      </c>
      <c r="EA134" s="187" t="str">
        <f ca="1">+IF(OFFSET('Hygiene Data'!$H$11,0,10*ROW('Hygiene Data'!H128))="","",OFFSET('Hygiene Data'!$H$11,0,10*ROW('Hygiene Data'!H128)))</f>
        <v/>
      </c>
      <c r="EB134" s="187" t="str">
        <f ca="1">+IF(OFFSET('Hygiene Data'!$H$12,0,10*ROW('Hygiene Data'!H128))="","",OFFSET('Hygiene Data'!$H$12,0,10*ROW('Hygiene Data'!H128)))</f>
        <v/>
      </c>
      <c r="EC134" s="187" t="str">
        <f ca="1">+IF(OFFSET('Hygiene Data'!$H$13,0,10*ROW('Hygiene Data'!H128))="","",OFFSET('Hygiene Data'!$H$13,0,10*ROW('Hygiene Data'!H128)))</f>
        <v/>
      </c>
      <c r="ED134" s="187" t="str">
        <f ca="1">+IF(OFFSET('Hygiene Data'!$I$11,0,10*ROW('Hygiene Data'!I128))="","",OFFSET('Hygiene Data'!$I$11,0,10*ROW('Hygiene Data'!I128)))</f>
        <v/>
      </c>
      <c r="EE134" s="187" t="str">
        <f ca="1">+IF(OFFSET('Hygiene Data'!$I$12,0,10*ROW('Hygiene Data'!I128))="","",OFFSET('Hygiene Data'!$I$12,0,10*ROW('Hygiene Data'!I128)))</f>
        <v/>
      </c>
      <c r="EF134" s="187" t="str">
        <f ca="1">+IF(OFFSET('Hygiene Data'!$I$13,0,10*ROW('Hygiene Data'!I128))="","",OFFSET('Hygiene Data'!$I$13,0,10*ROW('Hygiene Data'!I128)))</f>
        <v/>
      </c>
    </row>
    <row r="135" spans="1:136" x14ac:dyDescent="0.2">
      <c r="A135" s="270" t="str">
        <f ca="1">+IF(OFFSET('Water Data'!$B$2,0,10*ROW('Water Data'!E129))="","",OFFSET('Water Data'!$B$2,0,10*ROW('Water Data'!E129)))</f>
        <v/>
      </c>
      <c r="B135" s="270" t="str">
        <f ca="1">IF(OFFSET('Water Data'!$C$2,0,10*ROW('Water Data'!F129))="","",IF(OFFSET('Water Data'!$C$2,0,10*ROW('Water Data'!F129))="Census",Key!$I$111,IF(OFFSET('Water Data'!$C$2,0,10*ROW('Water Data'!F129))="Survey with microdata",Key!$I$113,IF(OFFSET('Water Data'!$C$2,0,10*ROW('Water Data'!F129))="Survey",Key!$I$110,IF(OFFSET('Water Data'!$C$2,0,10*ROW('Water Data'!F129))="Admin",Key!$I$114,IF(OFFSET('Water Data'!$C$2,0,10*ROW('Water Data'!F129))="Other",Key!$I$112,IF(OFFSET('Water Data'!$C$2,0,10*ROW('Water Data'!F129))="EMIS",Key!$I$109)))))))</f>
        <v/>
      </c>
      <c r="C135" s="297" t="str">
        <f t="shared" ref="C135:C198" ca="1" si="2">+IF(ISNUMBER(VALUE(MID(A135,5,4))), VALUE(MID(A135, 5,4)),"")</f>
        <v/>
      </c>
      <c r="D135" s="298" t="e">
        <f ca="1">+IF(AND(ISTEXT(OFFSET('Water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298" t="e">
        <f ca="1">+IF(AND(ISTEXT(OFFSET('Water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298" t="e">
        <f ca="1">+IF(AND(ISTEXT(OFFSET('Water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298" t="e">
        <f ca="1">+IF(AND(ISTEXT(OFFSET('Water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298" t="e">
        <f ca="1">+IF(AND(ISTEXT(OFFSET('Water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298" t="e">
        <f ca="1">+IF(AND(ISTEXT(OFFSET('Water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298" t="e">
        <f ca="1">+IF(AND(ISTEXT(OFFSET('Water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298" t="e">
        <f ca="1">+IF(AND(ISTEXT(OFFSET('Water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298" t="e">
        <f ca="1">+IF(AND(ISTEXT(OFFSET('Water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298" t="e">
        <f ca="1">+IF(AND(ISTEXT(OFFSET('Water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298" t="e">
        <f ca="1">+IF(AND(ISTEXT(OFFSET('Water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298" t="e">
        <f ca="1">+IF(AND(ISTEXT(OFFSET('Water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298" t="e">
        <f ca="1">+IF(AND(ISTEXT(OFFSET('Water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298" t="e">
        <f ca="1">+IF(AND(ISTEXT(OFFSET('Water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298" t="e">
        <f ca="1">+IF(AND(ISTEXT(OFFSET('Water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298" t="e">
        <f ca="1">+IF(AND(ISTEXT(OFFSET('Water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298" t="e">
        <f ca="1">+IF(AND(ISTEXT(OFFSET('Water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298" t="e">
        <f ca="1">+IF(AND(ISTEXT(OFFSET('Water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299" t="e">
        <f ca="1">+IF(AND(ISTEXT(OFFSET('Sanitation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299" t="e">
        <f ca="1">+IF(AND(ISTEXT(OFFSET('Sanitation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299" t="e">
        <f ca="1">+IF(AND(ISTEXT(OFFSET('Sanitation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299" t="e">
        <f ca="1">+IF(AND(ISTEXT(OFFSET('Sanitation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299" t="e">
        <f ca="1">+IF(AND(ISTEXT(OFFSET('Sanitation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299" t="e">
        <f ca="1">+IF(AND(ISTEXT(OFFSET('Sanitation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299" t="e">
        <f ca="1">+IF(AND(ISTEXT(OFFSET('Sanitation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299" t="e">
        <f ca="1">+IF(AND(ISTEXT(OFFSET('Sanitation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299" t="e">
        <f ca="1">+IF(AND(ISTEXT(OFFSET('Sanitation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299" t="e">
        <f ca="1">+IF(AND(ISTEXT(OFFSET('Sanitation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299" t="e">
        <f ca="1">+IF(AND(ISTEXT(OFFSET('Sanitation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299" t="e">
        <f ca="1">+IF(AND(ISTEXT(OFFSET('Sanitation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299" t="e">
        <f ca="1">+IF(AND(ISTEXT(OFFSET('Sanitation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299" t="e">
        <f ca="1">+IF(AND(ISTEXT(OFFSET('Sanitation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299" t="e">
        <f ca="1">+IF(AND(ISTEXT(OFFSET('Sanitation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299" t="e">
        <f ca="1">+IF(AND(ISTEXT(OFFSET('Sanitation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299" t="e">
        <f ca="1">+IF(AND(ISTEXT(OFFSET('Sanitation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299" t="e">
        <f ca="1">+IF(AND(ISTEXT(OFFSET('Sanitation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299" t="e">
        <f ca="1">+IF(AND(ISTEXT(OFFSET('Sanitation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299" t="e">
        <f ca="1">+IF(AND(ISTEXT(OFFSET('Sanitation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299" t="e">
        <f ca="1">+IF(AND(ISTEXT(OFFSET('Sanitation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299" t="e">
        <f ca="1">+IF(AND(ISTEXT(OFFSET('Sanitation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299" t="e">
        <f ca="1">+IF(AND(ISTEXT(OFFSET('Sanitation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299" t="e">
        <f ca="1">+IF(AND(ISTEXT(OFFSET('Sanitation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299" t="e">
        <f ca="1">+IF(AND(ISTEXT(OFFSET('Sanitation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299" t="e">
        <f ca="1">+IF(AND(ISTEXT(OFFSET('Sanitation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299" t="e">
        <f ca="1">+IF(AND(ISTEXT(OFFSET('Sanitation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299" t="e">
        <f ca="1">+IF(AND(ISTEXT(OFFSET('Sanitation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299" t="e">
        <f ca="1">+IF(AND(ISTEXT(OFFSET('Sanitation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299" t="e">
        <f ca="1">+IF(AND(ISTEXT(OFFSET('Sanitation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300" t="e">
        <f ca="1">+IF(AND(ISTEXT(OFFSET('Hygiene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368" t="e">
        <f ca="1">+IF(AND(ISTEXT(OFFSET('Hygiene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300" t="e">
        <f ca="1">+IF(AND(ISTEXT(OFFSET('Hygiene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300" t="e">
        <f ca="1">+IF(AND(ISTEXT(OFFSET('Hygiene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300" t="e">
        <f ca="1">+IF(AND(ISTEXT(OFFSET('Hygiene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300" t="e">
        <f ca="1">+IF(AND(ISTEXT(OFFSET('Hygiene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300" t="e">
        <f ca="1">+IF(AND(ISTEXT(OFFSET('Hygiene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300" t="e">
        <f ca="1">+IF(AND(ISTEXT(OFFSET('Hygiene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300" t="e">
        <f ca="1">+IF(AND(ISTEXT(OFFSET('Hygiene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300" t="e">
        <f ca="1">+IF(AND(ISTEXT(OFFSET('Hygiene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300" t="e">
        <f ca="1">+IF(AND(ISTEXT(OFFSET('Hygiene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300" t="e">
        <f ca="1">+IF(AND(ISTEXT(OFFSET('Hygiene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300" t="e">
        <f ca="1">+IF(AND(ISTEXT(OFFSET('Hygiene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300" t="e">
        <f ca="1">+IF(AND(ISTEXT(OFFSET('Hygiene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300" t="e">
        <f ca="1">+IF(AND(ISTEXT(OFFSET('Hygiene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300" t="e">
        <f ca="1">+IF(AND(ISTEXT(OFFSET('Hygiene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300" t="e">
        <f ca="1">+IF(AND(ISTEXT(OFFSET('Hygiene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300" t="e">
        <f ca="1">+IF(AND(ISTEXT(OFFSET('Hygiene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S135" s="187" t="str">
        <f ca="1">+IF(OFFSET('Water Data'!$D$27,0,10*ROW('Water Data'!D129))="","",OFFSET('Water Data'!$D$27,0,10*ROW('Water Data'!D129)))</f>
        <v/>
      </c>
      <c r="BT135" s="187" t="str">
        <f ca="1">+IF(OFFSET('Water Data'!$D$28,0,10*ROW('Water Data'!D129))="","",OFFSET('Water Data'!$D$28,0,10*ROW('Water Data'!D129)))</f>
        <v/>
      </c>
      <c r="BU135" s="187" t="str">
        <f ca="1">+IF(OFFSET('Water Data'!$D$29,0,10*ROW('Water Data'!D129))="","",OFFSET('Water Data'!$D$29,0,10*ROW('Water Data'!D129)))</f>
        <v/>
      </c>
      <c r="BV135" s="187" t="str">
        <f ca="1">+IF(OFFSET('Water Data'!$E$27,0,10*ROW('Water Data'!E129))="","",OFFSET('Water Data'!$E$27,0,10*ROW('Water Data'!E129)))</f>
        <v/>
      </c>
      <c r="BW135" s="187" t="str">
        <f ca="1">+IF(OFFSET('Water Data'!$E$28,0,10*ROW('Water Data'!E129))="","",OFFSET('Water Data'!$E$28,0,10*ROW('Water Data'!E129)))</f>
        <v/>
      </c>
      <c r="BX135" s="187" t="str">
        <f ca="1">+IF(OFFSET('Water Data'!$E$29,0,10*ROW('Water Data'!E129))="","",OFFSET('Water Data'!$E$29,0,10*ROW('Water Data'!E129)))</f>
        <v/>
      </c>
      <c r="BY135" s="187" t="str">
        <f ca="1">+IF(OFFSET('Water Data'!$F$27,0,10*ROW('Water Data'!F129))="","",OFFSET('Water Data'!$F$27,0,10*ROW('Water Data'!F129)))</f>
        <v/>
      </c>
      <c r="BZ135" s="187" t="str">
        <f ca="1">+IF(OFFSET('Water Data'!$F$28,0,10*ROW('Water Data'!F129))="","",OFFSET('Water Data'!$F$28,0,10*ROW('Water Data'!F129)))</f>
        <v/>
      </c>
      <c r="CA135" s="187" t="str">
        <f ca="1">+IF(OFFSET('Water Data'!$F$29,0,10*ROW('Water Data'!F129))="","",OFFSET('Water Data'!$F$29,0,10*ROW('Water Data'!F129)))</f>
        <v/>
      </c>
      <c r="CB135" s="187" t="str">
        <f ca="1">+IF(OFFSET('Water Data'!$G$27,0,10*ROW('Water Data'!G129))="","",OFFSET('Water Data'!$G$27,0,10*ROW('Water Data'!G129)))</f>
        <v/>
      </c>
      <c r="CC135" s="187" t="str">
        <f ca="1">+IF(OFFSET('Water Data'!$G$28,0,10*ROW('Water Data'!G129))="","",OFFSET('Water Data'!$G$28,0,10*ROW('Water Data'!G129)))</f>
        <v/>
      </c>
      <c r="CD135" s="187" t="str">
        <f ca="1">+IF(OFFSET('Water Data'!$G$29,0,10*ROW('Water Data'!G129))="","",OFFSET('Water Data'!$G$29,0,10*ROW('Water Data'!G129)))</f>
        <v/>
      </c>
      <c r="CE135" s="187" t="str">
        <f ca="1">+IF(OFFSET('Water Data'!$H$27,0,10*ROW('Water Data'!H129))="","",OFFSET('Water Data'!$H$27,0,10*ROW('Water Data'!H129)))</f>
        <v/>
      </c>
      <c r="CF135" s="187" t="str">
        <f ca="1">+IF(OFFSET('Water Data'!$H$28,0,10*ROW('Water Data'!H129))="","",OFFSET('Water Data'!$H$28,0,10*ROW('Water Data'!H129)))</f>
        <v/>
      </c>
      <c r="CG135" s="187" t="str">
        <f ca="1">+IF(OFFSET('Water Data'!$H$29,0,10*ROW('Water Data'!H129))="","",OFFSET('Water Data'!$H$29,0,10*ROW('Water Data'!H129)))</f>
        <v/>
      </c>
      <c r="CH135" s="187" t="str">
        <f ca="1">+IF(OFFSET('Water Data'!$I$27,0,10*ROW('Water Data'!I129))="","",OFFSET('Water Data'!$I$27,0,10*ROW('Water Data'!I129)))</f>
        <v/>
      </c>
      <c r="CI135" s="187" t="str">
        <f ca="1">+IF(OFFSET('Water Data'!$I$28,0,10*ROW('Water Data'!I129))="","",OFFSET('Water Data'!$I$28,0,10*ROW('Water Data'!I129)))</f>
        <v/>
      </c>
      <c r="CJ135" s="187" t="str">
        <f ca="1">+IF(OFFSET('Water Data'!$I$29,0,10*ROW('Water Data'!I129))="","",OFFSET('Water Data'!$I$29,0,10*ROW('Water Data'!I129)))</f>
        <v/>
      </c>
      <c r="CK135" s="187" t="str">
        <f ca="1">+IF(OFFSET('Sanitation Data'!$D$28,0,10*ROW('Sanitation Data'!D129))="","",OFFSET('Sanitation Data'!$D$28,0,10*ROW('Sanitation Data'!D129)))</f>
        <v/>
      </c>
      <c r="CL135" s="187" t="str">
        <f ca="1">+IF(OFFSET('Sanitation Data'!$D$29,0,10*ROW('Sanitation Data'!D129))="","",OFFSET('Sanitation Data'!$D$29,0,10*ROW('Sanitation Data'!D129)))</f>
        <v/>
      </c>
      <c r="CM135" s="187" t="str">
        <f ca="1">+IF(OFFSET('Sanitation Data'!$D$30,0,10*ROW('Sanitation Data'!D129))="","",OFFSET('Sanitation Data'!$D$30,0,10*ROW('Sanitation Data'!D129)))</f>
        <v/>
      </c>
      <c r="CN135" s="187" t="str">
        <f ca="1">+IF(OFFSET('Sanitation Data'!$D$31,0,10*ROW('Sanitation Data'!D129))="","",OFFSET('Sanitation Data'!$D$31,0,10*ROW('Sanitation Data'!D129)))</f>
        <v/>
      </c>
      <c r="CO135" s="187" t="str">
        <f ca="1">+IF(OFFSET('Sanitation Data'!$D$32,0,10*ROW('Sanitation Data'!D129))="","",OFFSET('Sanitation Data'!$D$32,0,10*ROW('Sanitation Data'!D129)))</f>
        <v/>
      </c>
      <c r="CP135" s="187" t="str">
        <f ca="1">+IF(OFFSET('Sanitation Data'!$E$28,0,10*ROW('Sanitation Data'!E129))="","",OFFSET('Sanitation Data'!$E$28,0,10*ROW('Sanitation Data'!E129)))</f>
        <v/>
      </c>
      <c r="CQ135" s="187" t="str">
        <f ca="1">+IF(OFFSET('Sanitation Data'!$E$29,0,10*ROW('Sanitation Data'!E129))="","",OFFSET('Sanitation Data'!$E$29,0,10*ROW('Sanitation Data'!E129)))</f>
        <v/>
      </c>
      <c r="CR135" s="187" t="str">
        <f ca="1">+IF(OFFSET('Sanitation Data'!$E$30,0,10*ROW('Sanitation Data'!E129))="","",OFFSET('Sanitation Data'!$E$30,0,10*ROW('Sanitation Data'!E129)))</f>
        <v/>
      </c>
      <c r="CS135" s="187" t="str">
        <f ca="1">+IF(OFFSET('Sanitation Data'!$E$31,0,10*ROW('Sanitation Data'!E129))="","",OFFSET('Sanitation Data'!$E$31,0,10*ROW('Sanitation Data'!E129)))</f>
        <v/>
      </c>
      <c r="CT135" s="187" t="str">
        <f ca="1">+IF(OFFSET('Sanitation Data'!$E$32,0,10*ROW('Sanitation Data'!E129))="","",OFFSET('Sanitation Data'!$E$32,0,10*ROW('Sanitation Data'!E129)))</f>
        <v/>
      </c>
      <c r="CU135" s="187" t="str">
        <f ca="1">+IF(OFFSET('Sanitation Data'!$F$28,0,10*ROW('Sanitation Data'!F129))="","",OFFSET('Sanitation Data'!$F$28,0,10*ROW('Sanitation Data'!F129)))</f>
        <v/>
      </c>
      <c r="CV135" s="187" t="str">
        <f ca="1">+IF(OFFSET('Sanitation Data'!$F$29,0,10*ROW('Sanitation Data'!F129))="","",OFFSET('Sanitation Data'!$F$29,0,10*ROW('Sanitation Data'!F129)))</f>
        <v/>
      </c>
      <c r="CW135" s="187" t="str">
        <f ca="1">+IF(OFFSET('Sanitation Data'!$F$30,0,10*ROW('Sanitation Data'!F129))="","",OFFSET('Sanitation Data'!$F$30,0,10*ROW('Sanitation Data'!F129)))</f>
        <v/>
      </c>
      <c r="CX135" s="187" t="str">
        <f ca="1">+IF(OFFSET('Sanitation Data'!$F$31,0,10*ROW('Sanitation Data'!F129))="","",OFFSET('Sanitation Data'!$F$31,0,10*ROW('Sanitation Data'!F129)))</f>
        <v/>
      </c>
      <c r="CY135" s="187" t="str">
        <f ca="1">+IF(OFFSET('Sanitation Data'!$F$32,0,10*ROW('Sanitation Data'!F129))="","",OFFSET('Sanitation Data'!$F$32,0,10*ROW('Sanitation Data'!F129)))</f>
        <v/>
      </c>
      <c r="CZ135" s="187" t="str">
        <f ca="1">+IF(OFFSET('Sanitation Data'!$G$28,0,10*ROW('Sanitation Data'!G129))="","",OFFSET('Sanitation Data'!$G$28,0,10*ROW('Sanitation Data'!G129)))</f>
        <v/>
      </c>
      <c r="DA135" s="187" t="str">
        <f ca="1">+IF(OFFSET('Sanitation Data'!$G$29,0,10*ROW('Sanitation Data'!G129))="","",OFFSET('Sanitation Data'!$G$29,0,10*ROW('Sanitation Data'!G129)))</f>
        <v/>
      </c>
      <c r="DB135" s="187" t="str">
        <f ca="1">+IF(OFFSET('Sanitation Data'!$G$30,0,10*ROW('Sanitation Data'!G129))="","",OFFSET('Sanitation Data'!$G$30,0,10*ROW('Sanitation Data'!G129)))</f>
        <v/>
      </c>
      <c r="DC135" s="187" t="str">
        <f ca="1">+IF(OFFSET('Sanitation Data'!$G$31,0,10*ROW('Sanitation Data'!G129))="","",OFFSET('Sanitation Data'!$G$31,0,10*ROW('Sanitation Data'!G129)))</f>
        <v/>
      </c>
      <c r="DD135" s="187" t="str">
        <f ca="1">+IF(OFFSET('Sanitation Data'!$G$32,0,10*ROW('Sanitation Data'!G129))="","",OFFSET('Sanitation Data'!$G$32,0,10*ROW('Sanitation Data'!G129)))</f>
        <v/>
      </c>
      <c r="DE135" s="187" t="str">
        <f ca="1">+IF(OFFSET('Sanitation Data'!$H$28,0,10*ROW('Sanitation Data'!H129))="","",OFFSET('Sanitation Data'!$H$28,0,10*ROW('Sanitation Data'!H129)))</f>
        <v/>
      </c>
      <c r="DF135" s="187" t="str">
        <f ca="1">+IF(OFFSET('Sanitation Data'!$H$29,0,10*ROW('Sanitation Data'!H129))="","",OFFSET('Sanitation Data'!$H$29,0,10*ROW('Sanitation Data'!H129)))</f>
        <v/>
      </c>
      <c r="DG135" s="187" t="str">
        <f ca="1">+IF(OFFSET('Sanitation Data'!$H$30,0,10*ROW('Sanitation Data'!H129))="","",OFFSET('Sanitation Data'!$H$30,0,10*ROW('Sanitation Data'!H129)))</f>
        <v/>
      </c>
      <c r="DH135" s="187" t="str">
        <f ca="1">+IF(OFFSET('Sanitation Data'!$H$31,0,10*ROW('Sanitation Data'!H129))="","",OFFSET('Sanitation Data'!$H$31,0,10*ROW('Sanitation Data'!H129)))</f>
        <v/>
      </c>
      <c r="DI135" s="187" t="str">
        <f ca="1">+IF(OFFSET('Sanitation Data'!$H$32,0,10*ROW('Sanitation Data'!H129))="","",OFFSET('Sanitation Data'!$H$32,0,10*ROW('Sanitation Data'!H129)))</f>
        <v/>
      </c>
      <c r="DJ135" s="187" t="str">
        <f ca="1">+IF(OFFSET('Sanitation Data'!$I$28,0,10*ROW('Sanitation Data'!I129))="","",OFFSET('Sanitation Data'!$I$28,0,10*ROW('Sanitation Data'!I129)))</f>
        <v/>
      </c>
      <c r="DK135" s="187" t="str">
        <f ca="1">+IF(OFFSET('Sanitation Data'!$I$29,0,10*ROW('Sanitation Data'!I129))="","",OFFSET('Sanitation Data'!$I$29,0,10*ROW('Sanitation Data'!I129)))</f>
        <v/>
      </c>
      <c r="DL135" s="187" t="str">
        <f ca="1">+IF(OFFSET('Sanitation Data'!$I$30,0,10*ROW('Sanitation Data'!I129))="","",OFFSET('Sanitation Data'!$I$30,0,10*ROW('Sanitation Data'!I129)))</f>
        <v/>
      </c>
      <c r="DM135" s="187" t="str">
        <f ca="1">+IF(OFFSET('Sanitation Data'!$I$31,0,10*ROW('Sanitation Data'!I129))="","",OFFSET('Sanitation Data'!$I$31,0,10*ROW('Sanitation Data'!I129)))</f>
        <v/>
      </c>
      <c r="DN135" s="187" t="str">
        <f ca="1">+IF(OFFSET('Sanitation Data'!$I$32,0,10*ROW('Sanitation Data'!I129))="","",OFFSET('Sanitation Data'!$I$32,0,10*ROW('Sanitation Data'!I129)))</f>
        <v/>
      </c>
      <c r="DO135" s="187" t="str">
        <f ca="1">+IF(OFFSET('Hygiene Data'!$D$11,0,10*ROW('Hygiene Data'!D129))="","",OFFSET('Hygiene Data'!$D$11,0,10*ROW('Hygiene Data'!D129)))</f>
        <v/>
      </c>
      <c r="DP135" s="187" t="str">
        <f ca="1">+IF(OFFSET('Hygiene Data'!$D$12,0,10*ROW('Hygiene Data'!D129))="","",OFFSET('Hygiene Data'!$D$12,0,10*ROW('Hygiene Data'!D129)))</f>
        <v/>
      </c>
      <c r="DQ135" s="187" t="str">
        <f ca="1">+IF(OFFSET('Hygiene Data'!$D$13,0,10*ROW('Hygiene Data'!D129))="","",OFFSET('Hygiene Data'!$D$13,0,10*ROW('Hygiene Data'!D129)))</f>
        <v/>
      </c>
      <c r="DR135" s="187" t="str">
        <f ca="1">+IF(OFFSET('Hygiene Data'!$E$11,0,10*ROW('Hygiene Data'!E129))="","",OFFSET('Hygiene Data'!$E$11,0,10*ROW('Hygiene Data'!E129)))</f>
        <v/>
      </c>
      <c r="DS135" s="187" t="str">
        <f ca="1">+IF(OFFSET('Hygiene Data'!$E$12,0,10*ROW('Hygiene Data'!E129))="","",OFFSET('Hygiene Data'!$E$12,0,10*ROW('Hygiene Data'!E129)))</f>
        <v/>
      </c>
      <c r="DT135" s="187" t="str">
        <f ca="1">+IF(OFFSET('Hygiene Data'!$E$13,0,10*ROW('Hygiene Data'!E129))="","",OFFSET('Hygiene Data'!$E$13,0,10*ROW('Hygiene Data'!E129)))</f>
        <v/>
      </c>
      <c r="DU135" s="187" t="str">
        <f ca="1">+IF(OFFSET('Hygiene Data'!$F$11,0,10*ROW('Hygiene Data'!F129))="","",OFFSET('Hygiene Data'!$F$11,0,10*ROW('Hygiene Data'!F129)))</f>
        <v/>
      </c>
      <c r="DV135" s="187" t="str">
        <f ca="1">+IF(OFFSET('Hygiene Data'!$F$12,0,10*ROW('Hygiene Data'!F129))="","",OFFSET('Hygiene Data'!$F$12,0,10*ROW('Hygiene Data'!F129)))</f>
        <v/>
      </c>
      <c r="DW135" s="187" t="str">
        <f ca="1">+IF(OFFSET('Hygiene Data'!$F$13,0,10*ROW('Hygiene Data'!F129))="","",OFFSET('Hygiene Data'!$F$13,0,10*ROW('Hygiene Data'!F129)))</f>
        <v/>
      </c>
      <c r="DX135" s="187" t="str">
        <f ca="1">+IF(OFFSET('Hygiene Data'!$G$11,0,10*ROW('Hygiene Data'!G129))="","",OFFSET('Hygiene Data'!$G$11,0,10*ROW('Hygiene Data'!G129)))</f>
        <v/>
      </c>
      <c r="DY135" s="187" t="str">
        <f ca="1">+IF(OFFSET('Hygiene Data'!$G$12,0,10*ROW('Hygiene Data'!G129))="","",OFFSET('Hygiene Data'!$G$12,0,10*ROW('Hygiene Data'!G129)))</f>
        <v/>
      </c>
      <c r="DZ135" s="187" t="str">
        <f ca="1">+IF(OFFSET('Hygiene Data'!$G$13,0,10*ROW('Hygiene Data'!G129))="","",OFFSET('Hygiene Data'!$G$13,0,10*ROW('Hygiene Data'!G129)))</f>
        <v/>
      </c>
      <c r="EA135" s="187" t="str">
        <f ca="1">+IF(OFFSET('Hygiene Data'!$H$11,0,10*ROW('Hygiene Data'!H129))="","",OFFSET('Hygiene Data'!$H$11,0,10*ROW('Hygiene Data'!H129)))</f>
        <v/>
      </c>
      <c r="EB135" s="187" t="str">
        <f ca="1">+IF(OFFSET('Hygiene Data'!$H$12,0,10*ROW('Hygiene Data'!H129))="","",OFFSET('Hygiene Data'!$H$12,0,10*ROW('Hygiene Data'!H129)))</f>
        <v/>
      </c>
      <c r="EC135" s="187" t="str">
        <f ca="1">+IF(OFFSET('Hygiene Data'!$H$13,0,10*ROW('Hygiene Data'!H129))="","",OFFSET('Hygiene Data'!$H$13,0,10*ROW('Hygiene Data'!H129)))</f>
        <v/>
      </c>
      <c r="ED135" s="187" t="str">
        <f ca="1">+IF(OFFSET('Hygiene Data'!$I$11,0,10*ROW('Hygiene Data'!I129))="","",OFFSET('Hygiene Data'!$I$11,0,10*ROW('Hygiene Data'!I129)))</f>
        <v/>
      </c>
      <c r="EE135" s="187" t="str">
        <f ca="1">+IF(OFFSET('Hygiene Data'!$I$12,0,10*ROW('Hygiene Data'!I129))="","",OFFSET('Hygiene Data'!$I$12,0,10*ROW('Hygiene Data'!I129)))</f>
        <v/>
      </c>
      <c r="EF135" s="187" t="str">
        <f ca="1">+IF(OFFSET('Hygiene Data'!$I$13,0,10*ROW('Hygiene Data'!I129))="","",OFFSET('Hygiene Data'!$I$13,0,10*ROW('Hygiene Data'!I129)))</f>
        <v/>
      </c>
    </row>
    <row r="136" spans="1:136" x14ac:dyDescent="0.2">
      <c r="A136" s="270" t="str">
        <f ca="1">+IF(OFFSET('Water Data'!$B$2,0,10*ROW('Water Data'!E130))="","",OFFSET('Water Data'!$B$2,0,10*ROW('Water Data'!E130)))</f>
        <v/>
      </c>
      <c r="B136" s="270" t="str">
        <f ca="1">IF(OFFSET('Water Data'!$C$2,0,10*ROW('Water Data'!F130))="","",IF(OFFSET('Water Data'!$C$2,0,10*ROW('Water Data'!F130))="Census",Key!$I$111,IF(OFFSET('Water Data'!$C$2,0,10*ROW('Water Data'!F130))="Survey with microdata",Key!$I$113,IF(OFFSET('Water Data'!$C$2,0,10*ROW('Water Data'!F130))="Survey",Key!$I$110,IF(OFFSET('Water Data'!$C$2,0,10*ROW('Water Data'!F130))="Admin",Key!$I$114,IF(OFFSET('Water Data'!$C$2,0,10*ROW('Water Data'!F130))="Other",Key!$I$112,IF(OFFSET('Water Data'!$C$2,0,10*ROW('Water Data'!F130))="EMIS",Key!$I$109)))))))</f>
        <v/>
      </c>
      <c r="C136" s="297" t="str">
        <f t="shared" ca="1" si="2"/>
        <v/>
      </c>
      <c r="D136" s="298" t="e">
        <f ca="1">+IF(AND(ISTEXT(OFFSET('Water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298" t="e">
        <f ca="1">+IF(AND(ISTEXT(OFFSET('Water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298" t="e">
        <f ca="1">+IF(AND(ISTEXT(OFFSET('Water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298" t="e">
        <f ca="1">+IF(AND(ISTEXT(OFFSET('Water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298" t="e">
        <f ca="1">+IF(AND(ISTEXT(OFFSET('Water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298" t="e">
        <f ca="1">+IF(AND(ISTEXT(OFFSET('Water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298" t="e">
        <f ca="1">+IF(AND(ISTEXT(OFFSET('Water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298" t="e">
        <f ca="1">+IF(AND(ISTEXT(OFFSET('Water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298" t="e">
        <f ca="1">+IF(AND(ISTEXT(OFFSET('Water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298" t="e">
        <f ca="1">+IF(AND(ISTEXT(OFFSET('Water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298" t="e">
        <f ca="1">+IF(AND(ISTEXT(OFFSET('Water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298" t="e">
        <f ca="1">+IF(AND(ISTEXT(OFFSET('Water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298" t="e">
        <f ca="1">+IF(AND(ISTEXT(OFFSET('Water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298" t="e">
        <f ca="1">+IF(AND(ISTEXT(OFFSET('Water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298" t="e">
        <f ca="1">+IF(AND(ISTEXT(OFFSET('Water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298" t="e">
        <f ca="1">+IF(AND(ISTEXT(OFFSET('Water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298" t="e">
        <f ca="1">+IF(AND(ISTEXT(OFFSET('Water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298" t="e">
        <f ca="1">+IF(AND(ISTEXT(OFFSET('Water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299" t="e">
        <f ca="1">+IF(AND(ISTEXT(OFFSET('Sanitation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299" t="e">
        <f ca="1">+IF(AND(ISTEXT(OFFSET('Sanitation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299" t="e">
        <f ca="1">+IF(AND(ISTEXT(OFFSET('Sanitation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299" t="e">
        <f ca="1">+IF(AND(ISTEXT(OFFSET('Sanitation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299" t="e">
        <f ca="1">+IF(AND(ISTEXT(OFFSET('Sanitation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299" t="e">
        <f ca="1">+IF(AND(ISTEXT(OFFSET('Sanitation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299" t="e">
        <f ca="1">+IF(AND(ISTEXT(OFFSET('Sanitation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299" t="e">
        <f ca="1">+IF(AND(ISTEXT(OFFSET('Sanitation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299" t="e">
        <f ca="1">+IF(AND(ISTEXT(OFFSET('Sanitation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299" t="e">
        <f ca="1">+IF(AND(ISTEXT(OFFSET('Sanitation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299" t="e">
        <f ca="1">+IF(AND(ISTEXT(OFFSET('Sanitation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299" t="e">
        <f ca="1">+IF(AND(ISTEXT(OFFSET('Sanitation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299" t="e">
        <f ca="1">+IF(AND(ISTEXT(OFFSET('Sanitation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299" t="e">
        <f ca="1">+IF(AND(ISTEXT(OFFSET('Sanitation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299" t="e">
        <f ca="1">+IF(AND(ISTEXT(OFFSET('Sanitation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299" t="e">
        <f ca="1">+IF(AND(ISTEXT(OFFSET('Sanitation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299" t="e">
        <f ca="1">+IF(AND(ISTEXT(OFFSET('Sanitation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299" t="e">
        <f ca="1">+IF(AND(ISTEXT(OFFSET('Sanitation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299" t="e">
        <f ca="1">+IF(AND(ISTEXT(OFFSET('Sanitation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299" t="e">
        <f ca="1">+IF(AND(ISTEXT(OFFSET('Sanitation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299" t="e">
        <f ca="1">+IF(AND(ISTEXT(OFFSET('Sanitation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299" t="e">
        <f ca="1">+IF(AND(ISTEXT(OFFSET('Sanitation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299" t="e">
        <f ca="1">+IF(AND(ISTEXT(OFFSET('Sanitation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299" t="e">
        <f ca="1">+IF(AND(ISTEXT(OFFSET('Sanitation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299" t="e">
        <f ca="1">+IF(AND(ISTEXT(OFFSET('Sanitation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299" t="e">
        <f ca="1">+IF(AND(ISTEXT(OFFSET('Sanitation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299" t="e">
        <f ca="1">+IF(AND(ISTEXT(OFFSET('Sanitation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299" t="e">
        <f ca="1">+IF(AND(ISTEXT(OFFSET('Sanitation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299" t="e">
        <f ca="1">+IF(AND(ISTEXT(OFFSET('Sanitation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299" t="e">
        <f ca="1">+IF(AND(ISTEXT(OFFSET('Sanitation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300" t="e">
        <f ca="1">+IF(AND(ISTEXT(OFFSET('Hygiene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368" t="e">
        <f ca="1">+IF(AND(ISTEXT(OFFSET('Hygiene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300" t="e">
        <f ca="1">+IF(AND(ISTEXT(OFFSET('Hygiene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300" t="e">
        <f ca="1">+IF(AND(ISTEXT(OFFSET('Hygiene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300" t="e">
        <f ca="1">+IF(AND(ISTEXT(OFFSET('Hygiene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300" t="e">
        <f ca="1">+IF(AND(ISTEXT(OFFSET('Hygiene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300" t="e">
        <f ca="1">+IF(AND(ISTEXT(OFFSET('Hygiene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300" t="e">
        <f ca="1">+IF(AND(ISTEXT(OFFSET('Hygiene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300" t="e">
        <f ca="1">+IF(AND(ISTEXT(OFFSET('Hygiene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300" t="e">
        <f ca="1">+IF(AND(ISTEXT(OFFSET('Hygiene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300" t="e">
        <f ca="1">+IF(AND(ISTEXT(OFFSET('Hygiene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300" t="e">
        <f ca="1">+IF(AND(ISTEXT(OFFSET('Hygiene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300" t="e">
        <f ca="1">+IF(AND(ISTEXT(OFFSET('Hygiene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300" t="e">
        <f ca="1">+IF(AND(ISTEXT(OFFSET('Hygiene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300" t="e">
        <f ca="1">+IF(AND(ISTEXT(OFFSET('Hygiene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300" t="e">
        <f ca="1">+IF(AND(ISTEXT(OFFSET('Hygiene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300" t="e">
        <f ca="1">+IF(AND(ISTEXT(OFFSET('Hygiene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300" t="e">
        <f ca="1">+IF(AND(ISTEXT(OFFSET('Hygiene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S136" s="187" t="str">
        <f ca="1">+IF(OFFSET('Water Data'!$D$27,0,10*ROW('Water Data'!D130))="","",OFFSET('Water Data'!$D$27,0,10*ROW('Water Data'!D130)))</f>
        <v/>
      </c>
      <c r="BT136" s="187" t="str">
        <f ca="1">+IF(OFFSET('Water Data'!$D$28,0,10*ROW('Water Data'!D130))="","",OFFSET('Water Data'!$D$28,0,10*ROW('Water Data'!D130)))</f>
        <v/>
      </c>
      <c r="BU136" s="187" t="str">
        <f ca="1">+IF(OFFSET('Water Data'!$D$29,0,10*ROW('Water Data'!D130))="","",OFFSET('Water Data'!$D$29,0,10*ROW('Water Data'!D130)))</f>
        <v/>
      </c>
      <c r="BV136" s="187" t="str">
        <f ca="1">+IF(OFFSET('Water Data'!$E$27,0,10*ROW('Water Data'!E130))="","",OFFSET('Water Data'!$E$27,0,10*ROW('Water Data'!E130)))</f>
        <v/>
      </c>
      <c r="BW136" s="187" t="str">
        <f ca="1">+IF(OFFSET('Water Data'!$E$28,0,10*ROW('Water Data'!E130))="","",OFFSET('Water Data'!$E$28,0,10*ROW('Water Data'!E130)))</f>
        <v/>
      </c>
      <c r="BX136" s="187" t="str">
        <f ca="1">+IF(OFFSET('Water Data'!$E$29,0,10*ROW('Water Data'!E130))="","",OFFSET('Water Data'!$E$29,0,10*ROW('Water Data'!E130)))</f>
        <v/>
      </c>
      <c r="BY136" s="187" t="str">
        <f ca="1">+IF(OFFSET('Water Data'!$F$27,0,10*ROW('Water Data'!F130))="","",OFFSET('Water Data'!$F$27,0,10*ROW('Water Data'!F130)))</f>
        <v/>
      </c>
      <c r="BZ136" s="187" t="str">
        <f ca="1">+IF(OFFSET('Water Data'!$F$28,0,10*ROW('Water Data'!F130))="","",OFFSET('Water Data'!$F$28,0,10*ROW('Water Data'!F130)))</f>
        <v/>
      </c>
      <c r="CA136" s="187" t="str">
        <f ca="1">+IF(OFFSET('Water Data'!$F$29,0,10*ROW('Water Data'!F130))="","",OFFSET('Water Data'!$F$29,0,10*ROW('Water Data'!F130)))</f>
        <v/>
      </c>
      <c r="CB136" s="187" t="str">
        <f ca="1">+IF(OFFSET('Water Data'!$G$27,0,10*ROW('Water Data'!G130))="","",OFFSET('Water Data'!$G$27,0,10*ROW('Water Data'!G130)))</f>
        <v/>
      </c>
      <c r="CC136" s="187" t="str">
        <f ca="1">+IF(OFFSET('Water Data'!$G$28,0,10*ROW('Water Data'!G130))="","",OFFSET('Water Data'!$G$28,0,10*ROW('Water Data'!G130)))</f>
        <v/>
      </c>
      <c r="CD136" s="187" t="str">
        <f ca="1">+IF(OFFSET('Water Data'!$G$29,0,10*ROW('Water Data'!G130))="","",OFFSET('Water Data'!$G$29,0,10*ROW('Water Data'!G130)))</f>
        <v/>
      </c>
      <c r="CE136" s="187" t="str">
        <f ca="1">+IF(OFFSET('Water Data'!$H$27,0,10*ROW('Water Data'!H130))="","",OFFSET('Water Data'!$H$27,0,10*ROW('Water Data'!H130)))</f>
        <v/>
      </c>
      <c r="CF136" s="187" t="str">
        <f ca="1">+IF(OFFSET('Water Data'!$H$28,0,10*ROW('Water Data'!H130))="","",OFFSET('Water Data'!$H$28,0,10*ROW('Water Data'!H130)))</f>
        <v/>
      </c>
      <c r="CG136" s="187" t="str">
        <f ca="1">+IF(OFFSET('Water Data'!$H$29,0,10*ROW('Water Data'!H130))="","",OFFSET('Water Data'!$H$29,0,10*ROW('Water Data'!H130)))</f>
        <v/>
      </c>
      <c r="CH136" s="187" t="str">
        <f ca="1">+IF(OFFSET('Water Data'!$I$27,0,10*ROW('Water Data'!I130))="","",OFFSET('Water Data'!$I$27,0,10*ROW('Water Data'!I130)))</f>
        <v/>
      </c>
      <c r="CI136" s="187" t="str">
        <f ca="1">+IF(OFFSET('Water Data'!$I$28,0,10*ROW('Water Data'!I130))="","",OFFSET('Water Data'!$I$28,0,10*ROW('Water Data'!I130)))</f>
        <v/>
      </c>
      <c r="CJ136" s="187" t="str">
        <f ca="1">+IF(OFFSET('Water Data'!$I$29,0,10*ROW('Water Data'!I130))="","",OFFSET('Water Data'!$I$29,0,10*ROW('Water Data'!I130)))</f>
        <v/>
      </c>
      <c r="CK136" s="187" t="str">
        <f ca="1">+IF(OFFSET('Sanitation Data'!$D$28,0,10*ROW('Sanitation Data'!D130))="","",OFFSET('Sanitation Data'!$D$28,0,10*ROW('Sanitation Data'!D130)))</f>
        <v/>
      </c>
      <c r="CL136" s="187" t="str">
        <f ca="1">+IF(OFFSET('Sanitation Data'!$D$29,0,10*ROW('Sanitation Data'!D130))="","",OFFSET('Sanitation Data'!$D$29,0,10*ROW('Sanitation Data'!D130)))</f>
        <v/>
      </c>
      <c r="CM136" s="187" t="str">
        <f ca="1">+IF(OFFSET('Sanitation Data'!$D$30,0,10*ROW('Sanitation Data'!D130))="","",OFFSET('Sanitation Data'!$D$30,0,10*ROW('Sanitation Data'!D130)))</f>
        <v/>
      </c>
      <c r="CN136" s="187" t="str">
        <f ca="1">+IF(OFFSET('Sanitation Data'!$D$31,0,10*ROW('Sanitation Data'!D130))="","",OFFSET('Sanitation Data'!$D$31,0,10*ROW('Sanitation Data'!D130)))</f>
        <v/>
      </c>
      <c r="CO136" s="187" t="str">
        <f ca="1">+IF(OFFSET('Sanitation Data'!$D$32,0,10*ROW('Sanitation Data'!D130))="","",OFFSET('Sanitation Data'!$D$32,0,10*ROW('Sanitation Data'!D130)))</f>
        <v/>
      </c>
      <c r="CP136" s="187" t="str">
        <f ca="1">+IF(OFFSET('Sanitation Data'!$E$28,0,10*ROW('Sanitation Data'!E130))="","",OFFSET('Sanitation Data'!$E$28,0,10*ROW('Sanitation Data'!E130)))</f>
        <v/>
      </c>
      <c r="CQ136" s="187" t="str">
        <f ca="1">+IF(OFFSET('Sanitation Data'!$E$29,0,10*ROW('Sanitation Data'!E130))="","",OFFSET('Sanitation Data'!$E$29,0,10*ROW('Sanitation Data'!E130)))</f>
        <v/>
      </c>
      <c r="CR136" s="187" t="str">
        <f ca="1">+IF(OFFSET('Sanitation Data'!$E$30,0,10*ROW('Sanitation Data'!E130))="","",OFFSET('Sanitation Data'!$E$30,0,10*ROW('Sanitation Data'!E130)))</f>
        <v/>
      </c>
      <c r="CS136" s="187" t="str">
        <f ca="1">+IF(OFFSET('Sanitation Data'!$E$31,0,10*ROW('Sanitation Data'!E130))="","",OFFSET('Sanitation Data'!$E$31,0,10*ROW('Sanitation Data'!E130)))</f>
        <v/>
      </c>
      <c r="CT136" s="187" t="str">
        <f ca="1">+IF(OFFSET('Sanitation Data'!$E$32,0,10*ROW('Sanitation Data'!E130))="","",OFFSET('Sanitation Data'!$E$32,0,10*ROW('Sanitation Data'!E130)))</f>
        <v/>
      </c>
      <c r="CU136" s="187" t="str">
        <f ca="1">+IF(OFFSET('Sanitation Data'!$F$28,0,10*ROW('Sanitation Data'!F130))="","",OFFSET('Sanitation Data'!$F$28,0,10*ROW('Sanitation Data'!F130)))</f>
        <v/>
      </c>
      <c r="CV136" s="187" t="str">
        <f ca="1">+IF(OFFSET('Sanitation Data'!$F$29,0,10*ROW('Sanitation Data'!F130))="","",OFFSET('Sanitation Data'!$F$29,0,10*ROW('Sanitation Data'!F130)))</f>
        <v/>
      </c>
      <c r="CW136" s="187" t="str">
        <f ca="1">+IF(OFFSET('Sanitation Data'!$F$30,0,10*ROW('Sanitation Data'!F130))="","",OFFSET('Sanitation Data'!$F$30,0,10*ROW('Sanitation Data'!F130)))</f>
        <v/>
      </c>
      <c r="CX136" s="187" t="str">
        <f ca="1">+IF(OFFSET('Sanitation Data'!$F$31,0,10*ROW('Sanitation Data'!F130))="","",OFFSET('Sanitation Data'!$F$31,0,10*ROW('Sanitation Data'!F130)))</f>
        <v/>
      </c>
      <c r="CY136" s="187" t="str">
        <f ca="1">+IF(OFFSET('Sanitation Data'!$F$32,0,10*ROW('Sanitation Data'!F130))="","",OFFSET('Sanitation Data'!$F$32,0,10*ROW('Sanitation Data'!F130)))</f>
        <v/>
      </c>
      <c r="CZ136" s="187" t="str">
        <f ca="1">+IF(OFFSET('Sanitation Data'!$G$28,0,10*ROW('Sanitation Data'!G130))="","",OFFSET('Sanitation Data'!$G$28,0,10*ROW('Sanitation Data'!G130)))</f>
        <v/>
      </c>
      <c r="DA136" s="187" t="str">
        <f ca="1">+IF(OFFSET('Sanitation Data'!$G$29,0,10*ROW('Sanitation Data'!G130))="","",OFFSET('Sanitation Data'!$G$29,0,10*ROW('Sanitation Data'!G130)))</f>
        <v/>
      </c>
      <c r="DB136" s="187" t="str">
        <f ca="1">+IF(OFFSET('Sanitation Data'!$G$30,0,10*ROW('Sanitation Data'!G130))="","",OFFSET('Sanitation Data'!$G$30,0,10*ROW('Sanitation Data'!G130)))</f>
        <v/>
      </c>
      <c r="DC136" s="187" t="str">
        <f ca="1">+IF(OFFSET('Sanitation Data'!$G$31,0,10*ROW('Sanitation Data'!G130))="","",OFFSET('Sanitation Data'!$G$31,0,10*ROW('Sanitation Data'!G130)))</f>
        <v/>
      </c>
      <c r="DD136" s="187" t="str">
        <f ca="1">+IF(OFFSET('Sanitation Data'!$G$32,0,10*ROW('Sanitation Data'!G130))="","",OFFSET('Sanitation Data'!$G$32,0,10*ROW('Sanitation Data'!G130)))</f>
        <v/>
      </c>
      <c r="DE136" s="187" t="str">
        <f ca="1">+IF(OFFSET('Sanitation Data'!$H$28,0,10*ROW('Sanitation Data'!H130))="","",OFFSET('Sanitation Data'!$H$28,0,10*ROW('Sanitation Data'!H130)))</f>
        <v/>
      </c>
      <c r="DF136" s="187" t="str">
        <f ca="1">+IF(OFFSET('Sanitation Data'!$H$29,0,10*ROW('Sanitation Data'!H130))="","",OFFSET('Sanitation Data'!$H$29,0,10*ROW('Sanitation Data'!H130)))</f>
        <v/>
      </c>
      <c r="DG136" s="187" t="str">
        <f ca="1">+IF(OFFSET('Sanitation Data'!$H$30,0,10*ROW('Sanitation Data'!H130))="","",OFFSET('Sanitation Data'!$H$30,0,10*ROW('Sanitation Data'!H130)))</f>
        <v/>
      </c>
      <c r="DH136" s="187" t="str">
        <f ca="1">+IF(OFFSET('Sanitation Data'!$H$31,0,10*ROW('Sanitation Data'!H130))="","",OFFSET('Sanitation Data'!$H$31,0,10*ROW('Sanitation Data'!H130)))</f>
        <v/>
      </c>
      <c r="DI136" s="187" t="str">
        <f ca="1">+IF(OFFSET('Sanitation Data'!$H$32,0,10*ROW('Sanitation Data'!H130))="","",OFFSET('Sanitation Data'!$H$32,0,10*ROW('Sanitation Data'!H130)))</f>
        <v/>
      </c>
      <c r="DJ136" s="187" t="str">
        <f ca="1">+IF(OFFSET('Sanitation Data'!$I$28,0,10*ROW('Sanitation Data'!I130))="","",OFFSET('Sanitation Data'!$I$28,0,10*ROW('Sanitation Data'!I130)))</f>
        <v/>
      </c>
      <c r="DK136" s="187" t="str">
        <f ca="1">+IF(OFFSET('Sanitation Data'!$I$29,0,10*ROW('Sanitation Data'!I130))="","",OFFSET('Sanitation Data'!$I$29,0,10*ROW('Sanitation Data'!I130)))</f>
        <v/>
      </c>
      <c r="DL136" s="187" t="str">
        <f ca="1">+IF(OFFSET('Sanitation Data'!$I$30,0,10*ROW('Sanitation Data'!I130))="","",OFFSET('Sanitation Data'!$I$30,0,10*ROW('Sanitation Data'!I130)))</f>
        <v/>
      </c>
      <c r="DM136" s="187" t="str">
        <f ca="1">+IF(OFFSET('Sanitation Data'!$I$31,0,10*ROW('Sanitation Data'!I130))="","",OFFSET('Sanitation Data'!$I$31,0,10*ROW('Sanitation Data'!I130)))</f>
        <v/>
      </c>
      <c r="DN136" s="187" t="str">
        <f ca="1">+IF(OFFSET('Sanitation Data'!$I$32,0,10*ROW('Sanitation Data'!I130))="","",OFFSET('Sanitation Data'!$I$32,0,10*ROW('Sanitation Data'!I130)))</f>
        <v/>
      </c>
      <c r="DO136" s="187" t="str">
        <f ca="1">+IF(OFFSET('Hygiene Data'!$D$11,0,10*ROW('Hygiene Data'!D130))="","",OFFSET('Hygiene Data'!$D$11,0,10*ROW('Hygiene Data'!D130)))</f>
        <v/>
      </c>
      <c r="DP136" s="187" t="str">
        <f ca="1">+IF(OFFSET('Hygiene Data'!$D$12,0,10*ROW('Hygiene Data'!D130))="","",OFFSET('Hygiene Data'!$D$12,0,10*ROW('Hygiene Data'!D130)))</f>
        <v/>
      </c>
      <c r="DQ136" s="187" t="str">
        <f ca="1">+IF(OFFSET('Hygiene Data'!$D$13,0,10*ROW('Hygiene Data'!D130))="","",OFFSET('Hygiene Data'!$D$13,0,10*ROW('Hygiene Data'!D130)))</f>
        <v/>
      </c>
      <c r="DR136" s="187" t="str">
        <f ca="1">+IF(OFFSET('Hygiene Data'!$E$11,0,10*ROW('Hygiene Data'!E130))="","",OFFSET('Hygiene Data'!$E$11,0,10*ROW('Hygiene Data'!E130)))</f>
        <v/>
      </c>
      <c r="DS136" s="187" t="str">
        <f ca="1">+IF(OFFSET('Hygiene Data'!$E$12,0,10*ROW('Hygiene Data'!E130))="","",OFFSET('Hygiene Data'!$E$12,0,10*ROW('Hygiene Data'!E130)))</f>
        <v/>
      </c>
      <c r="DT136" s="187" t="str">
        <f ca="1">+IF(OFFSET('Hygiene Data'!$E$13,0,10*ROW('Hygiene Data'!E130))="","",OFFSET('Hygiene Data'!$E$13,0,10*ROW('Hygiene Data'!E130)))</f>
        <v/>
      </c>
      <c r="DU136" s="187" t="str">
        <f ca="1">+IF(OFFSET('Hygiene Data'!$F$11,0,10*ROW('Hygiene Data'!F130))="","",OFFSET('Hygiene Data'!$F$11,0,10*ROW('Hygiene Data'!F130)))</f>
        <v/>
      </c>
      <c r="DV136" s="187" t="str">
        <f ca="1">+IF(OFFSET('Hygiene Data'!$F$12,0,10*ROW('Hygiene Data'!F130))="","",OFFSET('Hygiene Data'!$F$12,0,10*ROW('Hygiene Data'!F130)))</f>
        <v/>
      </c>
      <c r="DW136" s="187" t="str">
        <f ca="1">+IF(OFFSET('Hygiene Data'!$F$13,0,10*ROW('Hygiene Data'!F130))="","",OFFSET('Hygiene Data'!$F$13,0,10*ROW('Hygiene Data'!F130)))</f>
        <v/>
      </c>
      <c r="DX136" s="187" t="str">
        <f ca="1">+IF(OFFSET('Hygiene Data'!$G$11,0,10*ROW('Hygiene Data'!G130))="","",OFFSET('Hygiene Data'!$G$11,0,10*ROW('Hygiene Data'!G130)))</f>
        <v/>
      </c>
      <c r="DY136" s="187" t="str">
        <f ca="1">+IF(OFFSET('Hygiene Data'!$G$12,0,10*ROW('Hygiene Data'!G130))="","",OFFSET('Hygiene Data'!$G$12,0,10*ROW('Hygiene Data'!G130)))</f>
        <v/>
      </c>
      <c r="DZ136" s="187" t="str">
        <f ca="1">+IF(OFFSET('Hygiene Data'!$G$13,0,10*ROW('Hygiene Data'!G130))="","",OFFSET('Hygiene Data'!$G$13,0,10*ROW('Hygiene Data'!G130)))</f>
        <v/>
      </c>
      <c r="EA136" s="187" t="str">
        <f ca="1">+IF(OFFSET('Hygiene Data'!$H$11,0,10*ROW('Hygiene Data'!H130))="","",OFFSET('Hygiene Data'!$H$11,0,10*ROW('Hygiene Data'!H130)))</f>
        <v/>
      </c>
      <c r="EB136" s="187" t="str">
        <f ca="1">+IF(OFFSET('Hygiene Data'!$H$12,0,10*ROW('Hygiene Data'!H130))="","",OFFSET('Hygiene Data'!$H$12,0,10*ROW('Hygiene Data'!H130)))</f>
        <v/>
      </c>
      <c r="EC136" s="187" t="str">
        <f ca="1">+IF(OFFSET('Hygiene Data'!$H$13,0,10*ROW('Hygiene Data'!H130))="","",OFFSET('Hygiene Data'!$H$13,0,10*ROW('Hygiene Data'!H130)))</f>
        <v/>
      </c>
      <c r="ED136" s="187" t="str">
        <f ca="1">+IF(OFFSET('Hygiene Data'!$I$11,0,10*ROW('Hygiene Data'!I130))="","",OFFSET('Hygiene Data'!$I$11,0,10*ROW('Hygiene Data'!I130)))</f>
        <v/>
      </c>
      <c r="EE136" s="187" t="str">
        <f ca="1">+IF(OFFSET('Hygiene Data'!$I$12,0,10*ROW('Hygiene Data'!I130))="","",OFFSET('Hygiene Data'!$I$12,0,10*ROW('Hygiene Data'!I130)))</f>
        <v/>
      </c>
      <c r="EF136" s="187" t="str">
        <f ca="1">+IF(OFFSET('Hygiene Data'!$I$13,0,10*ROW('Hygiene Data'!I130))="","",OFFSET('Hygiene Data'!$I$13,0,10*ROW('Hygiene Data'!I130)))</f>
        <v/>
      </c>
    </row>
    <row r="137" spans="1:136" x14ac:dyDescent="0.2">
      <c r="A137" s="270" t="str">
        <f ca="1">+IF(OFFSET('Water Data'!$B$2,0,10*ROW('Water Data'!E131))="","",OFFSET('Water Data'!$B$2,0,10*ROW('Water Data'!E131)))</f>
        <v/>
      </c>
      <c r="B137" s="270" t="str">
        <f ca="1">IF(OFFSET('Water Data'!$C$2,0,10*ROW('Water Data'!F131))="","",IF(OFFSET('Water Data'!$C$2,0,10*ROW('Water Data'!F131))="Census",Key!$I$111,IF(OFFSET('Water Data'!$C$2,0,10*ROW('Water Data'!F131))="Survey with microdata",Key!$I$113,IF(OFFSET('Water Data'!$C$2,0,10*ROW('Water Data'!F131))="Survey",Key!$I$110,IF(OFFSET('Water Data'!$C$2,0,10*ROW('Water Data'!F131))="Admin",Key!$I$114,IF(OFFSET('Water Data'!$C$2,0,10*ROW('Water Data'!F131))="Other",Key!$I$112,IF(OFFSET('Water Data'!$C$2,0,10*ROW('Water Data'!F131))="EMIS",Key!$I$109)))))))</f>
        <v/>
      </c>
      <c r="C137" s="297" t="str">
        <f t="shared" ca="1" si="2"/>
        <v/>
      </c>
      <c r="D137" s="298" t="e">
        <f ca="1">+IF(AND(ISTEXT(OFFSET('Water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298" t="e">
        <f ca="1">+IF(AND(ISTEXT(OFFSET('Water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298" t="e">
        <f ca="1">+IF(AND(ISTEXT(OFFSET('Water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298" t="e">
        <f ca="1">+IF(AND(ISTEXT(OFFSET('Water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298" t="e">
        <f ca="1">+IF(AND(ISTEXT(OFFSET('Water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298" t="e">
        <f ca="1">+IF(AND(ISTEXT(OFFSET('Water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298" t="e">
        <f ca="1">+IF(AND(ISTEXT(OFFSET('Water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298" t="e">
        <f ca="1">+IF(AND(ISTEXT(OFFSET('Water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298" t="e">
        <f ca="1">+IF(AND(ISTEXT(OFFSET('Water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298" t="e">
        <f ca="1">+IF(AND(ISTEXT(OFFSET('Water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298" t="e">
        <f ca="1">+IF(AND(ISTEXT(OFFSET('Water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298" t="e">
        <f ca="1">+IF(AND(ISTEXT(OFFSET('Water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298" t="e">
        <f ca="1">+IF(AND(ISTEXT(OFFSET('Water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298" t="e">
        <f ca="1">+IF(AND(ISTEXT(OFFSET('Water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298" t="e">
        <f ca="1">+IF(AND(ISTEXT(OFFSET('Water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298" t="e">
        <f ca="1">+IF(AND(ISTEXT(OFFSET('Water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298" t="e">
        <f ca="1">+IF(AND(ISTEXT(OFFSET('Water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298" t="e">
        <f ca="1">+IF(AND(ISTEXT(OFFSET('Water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299" t="e">
        <f ca="1">+IF(AND(ISTEXT(OFFSET('Sanitation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299" t="e">
        <f ca="1">+IF(AND(ISTEXT(OFFSET('Sanitation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299" t="e">
        <f ca="1">+IF(AND(ISTEXT(OFFSET('Sanitation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299" t="e">
        <f ca="1">+IF(AND(ISTEXT(OFFSET('Sanitation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299" t="e">
        <f ca="1">+IF(AND(ISTEXT(OFFSET('Sanitation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299" t="e">
        <f ca="1">+IF(AND(ISTEXT(OFFSET('Sanitation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299" t="e">
        <f ca="1">+IF(AND(ISTEXT(OFFSET('Sanitation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299" t="e">
        <f ca="1">+IF(AND(ISTEXT(OFFSET('Sanitation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299" t="e">
        <f ca="1">+IF(AND(ISTEXT(OFFSET('Sanitation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299" t="e">
        <f ca="1">+IF(AND(ISTEXT(OFFSET('Sanitation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299" t="e">
        <f ca="1">+IF(AND(ISTEXT(OFFSET('Sanitation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299" t="e">
        <f ca="1">+IF(AND(ISTEXT(OFFSET('Sanitation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299" t="e">
        <f ca="1">+IF(AND(ISTEXT(OFFSET('Sanitation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299" t="e">
        <f ca="1">+IF(AND(ISTEXT(OFFSET('Sanitation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299" t="e">
        <f ca="1">+IF(AND(ISTEXT(OFFSET('Sanitation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299" t="e">
        <f ca="1">+IF(AND(ISTEXT(OFFSET('Sanitation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299" t="e">
        <f ca="1">+IF(AND(ISTEXT(OFFSET('Sanitation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299" t="e">
        <f ca="1">+IF(AND(ISTEXT(OFFSET('Sanitation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299" t="e">
        <f ca="1">+IF(AND(ISTEXT(OFFSET('Sanitation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299" t="e">
        <f ca="1">+IF(AND(ISTEXT(OFFSET('Sanitation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299" t="e">
        <f ca="1">+IF(AND(ISTEXT(OFFSET('Sanitation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299" t="e">
        <f ca="1">+IF(AND(ISTEXT(OFFSET('Sanitation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299" t="e">
        <f ca="1">+IF(AND(ISTEXT(OFFSET('Sanitation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299" t="e">
        <f ca="1">+IF(AND(ISTEXT(OFFSET('Sanitation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299" t="e">
        <f ca="1">+IF(AND(ISTEXT(OFFSET('Sanitation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299" t="e">
        <f ca="1">+IF(AND(ISTEXT(OFFSET('Sanitation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299" t="e">
        <f ca="1">+IF(AND(ISTEXT(OFFSET('Sanitation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299" t="e">
        <f ca="1">+IF(AND(ISTEXT(OFFSET('Sanitation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299" t="e">
        <f ca="1">+IF(AND(ISTEXT(OFFSET('Sanitation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299" t="e">
        <f ca="1">+IF(AND(ISTEXT(OFFSET('Sanitation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300" t="e">
        <f ca="1">+IF(AND(ISTEXT(OFFSET('Hygiene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368" t="e">
        <f ca="1">+IF(AND(ISTEXT(OFFSET('Hygiene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300" t="e">
        <f ca="1">+IF(AND(ISTEXT(OFFSET('Hygiene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300" t="e">
        <f ca="1">+IF(AND(ISTEXT(OFFSET('Hygiene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300" t="e">
        <f ca="1">+IF(AND(ISTEXT(OFFSET('Hygiene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300" t="e">
        <f ca="1">+IF(AND(ISTEXT(OFFSET('Hygiene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300" t="e">
        <f ca="1">+IF(AND(ISTEXT(OFFSET('Hygiene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300" t="e">
        <f ca="1">+IF(AND(ISTEXT(OFFSET('Hygiene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300" t="e">
        <f ca="1">+IF(AND(ISTEXT(OFFSET('Hygiene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300" t="e">
        <f ca="1">+IF(AND(ISTEXT(OFFSET('Hygiene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300" t="e">
        <f ca="1">+IF(AND(ISTEXT(OFFSET('Hygiene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300" t="e">
        <f ca="1">+IF(AND(ISTEXT(OFFSET('Hygiene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300" t="e">
        <f ca="1">+IF(AND(ISTEXT(OFFSET('Hygiene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300" t="e">
        <f ca="1">+IF(AND(ISTEXT(OFFSET('Hygiene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300" t="e">
        <f ca="1">+IF(AND(ISTEXT(OFFSET('Hygiene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300" t="e">
        <f ca="1">+IF(AND(ISTEXT(OFFSET('Hygiene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300" t="e">
        <f ca="1">+IF(AND(ISTEXT(OFFSET('Hygiene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300" t="e">
        <f ca="1">+IF(AND(ISTEXT(OFFSET('Hygiene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S137" s="187" t="str">
        <f ca="1">+IF(OFFSET('Water Data'!$D$27,0,10*ROW('Water Data'!D131))="","",OFFSET('Water Data'!$D$27,0,10*ROW('Water Data'!D131)))</f>
        <v/>
      </c>
      <c r="BT137" s="187" t="str">
        <f ca="1">+IF(OFFSET('Water Data'!$D$28,0,10*ROW('Water Data'!D131))="","",OFFSET('Water Data'!$D$28,0,10*ROW('Water Data'!D131)))</f>
        <v/>
      </c>
      <c r="BU137" s="187" t="str">
        <f ca="1">+IF(OFFSET('Water Data'!$D$29,0,10*ROW('Water Data'!D131))="","",OFFSET('Water Data'!$D$29,0,10*ROW('Water Data'!D131)))</f>
        <v/>
      </c>
      <c r="BV137" s="187" t="str">
        <f ca="1">+IF(OFFSET('Water Data'!$E$27,0,10*ROW('Water Data'!E131))="","",OFFSET('Water Data'!$E$27,0,10*ROW('Water Data'!E131)))</f>
        <v/>
      </c>
      <c r="BW137" s="187" t="str">
        <f ca="1">+IF(OFFSET('Water Data'!$E$28,0,10*ROW('Water Data'!E131))="","",OFFSET('Water Data'!$E$28,0,10*ROW('Water Data'!E131)))</f>
        <v/>
      </c>
      <c r="BX137" s="187" t="str">
        <f ca="1">+IF(OFFSET('Water Data'!$E$29,0,10*ROW('Water Data'!E131))="","",OFFSET('Water Data'!$E$29,0,10*ROW('Water Data'!E131)))</f>
        <v/>
      </c>
      <c r="BY137" s="187" t="str">
        <f ca="1">+IF(OFFSET('Water Data'!$F$27,0,10*ROW('Water Data'!F131))="","",OFFSET('Water Data'!$F$27,0,10*ROW('Water Data'!F131)))</f>
        <v/>
      </c>
      <c r="BZ137" s="187" t="str">
        <f ca="1">+IF(OFFSET('Water Data'!$F$28,0,10*ROW('Water Data'!F131))="","",OFFSET('Water Data'!$F$28,0,10*ROW('Water Data'!F131)))</f>
        <v/>
      </c>
      <c r="CA137" s="187" t="str">
        <f ca="1">+IF(OFFSET('Water Data'!$F$29,0,10*ROW('Water Data'!F131))="","",OFFSET('Water Data'!$F$29,0,10*ROW('Water Data'!F131)))</f>
        <v/>
      </c>
      <c r="CB137" s="187" t="str">
        <f ca="1">+IF(OFFSET('Water Data'!$G$27,0,10*ROW('Water Data'!G131))="","",OFFSET('Water Data'!$G$27,0,10*ROW('Water Data'!G131)))</f>
        <v/>
      </c>
      <c r="CC137" s="187" t="str">
        <f ca="1">+IF(OFFSET('Water Data'!$G$28,0,10*ROW('Water Data'!G131))="","",OFFSET('Water Data'!$G$28,0,10*ROW('Water Data'!G131)))</f>
        <v/>
      </c>
      <c r="CD137" s="187" t="str">
        <f ca="1">+IF(OFFSET('Water Data'!$G$29,0,10*ROW('Water Data'!G131))="","",OFFSET('Water Data'!$G$29,0,10*ROW('Water Data'!G131)))</f>
        <v/>
      </c>
      <c r="CE137" s="187" t="str">
        <f ca="1">+IF(OFFSET('Water Data'!$H$27,0,10*ROW('Water Data'!H131))="","",OFFSET('Water Data'!$H$27,0,10*ROW('Water Data'!H131)))</f>
        <v/>
      </c>
      <c r="CF137" s="187" t="str">
        <f ca="1">+IF(OFFSET('Water Data'!$H$28,0,10*ROW('Water Data'!H131))="","",OFFSET('Water Data'!$H$28,0,10*ROW('Water Data'!H131)))</f>
        <v/>
      </c>
      <c r="CG137" s="187" t="str">
        <f ca="1">+IF(OFFSET('Water Data'!$H$29,0,10*ROW('Water Data'!H131))="","",OFFSET('Water Data'!$H$29,0,10*ROW('Water Data'!H131)))</f>
        <v/>
      </c>
      <c r="CH137" s="187" t="str">
        <f ca="1">+IF(OFFSET('Water Data'!$I$27,0,10*ROW('Water Data'!I131))="","",OFFSET('Water Data'!$I$27,0,10*ROW('Water Data'!I131)))</f>
        <v/>
      </c>
      <c r="CI137" s="187" t="str">
        <f ca="1">+IF(OFFSET('Water Data'!$I$28,0,10*ROW('Water Data'!I131))="","",OFFSET('Water Data'!$I$28,0,10*ROW('Water Data'!I131)))</f>
        <v/>
      </c>
      <c r="CJ137" s="187" t="str">
        <f ca="1">+IF(OFFSET('Water Data'!$I$29,0,10*ROW('Water Data'!I131))="","",OFFSET('Water Data'!$I$29,0,10*ROW('Water Data'!I131)))</f>
        <v/>
      </c>
      <c r="CK137" s="187" t="str">
        <f ca="1">+IF(OFFSET('Sanitation Data'!$D$28,0,10*ROW('Sanitation Data'!D131))="","",OFFSET('Sanitation Data'!$D$28,0,10*ROW('Sanitation Data'!D131)))</f>
        <v/>
      </c>
      <c r="CL137" s="187" t="str">
        <f ca="1">+IF(OFFSET('Sanitation Data'!$D$29,0,10*ROW('Sanitation Data'!D131))="","",OFFSET('Sanitation Data'!$D$29,0,10*ROW('Sanitation Data'!D131)))</f>
        <v/>
      </c>
      <c r="CM137" s="187" t="str">
        <f ca="1">+IF(OFFSET('Sanitation Data'!$D$30,0,10*ROW('Sanitation Data'!D131))="","",OFFSET('Sanitation Data'!$D$30,0,10*ROW('Sanitation Data'!D131)))</f>
        <v/>
      </c>
      <c r="CN137" s="187" t="str">
        <f ca="1">+IF(OFFSET('Sanitation Data'!$D$31,0,10*ROW('Sanitation Data'!D131))="","",OFFSET('Sanitation Data'!$D$31,0,10*ROW('Sanitation Data'!D131)))</f>
        <v/>
      </c>
      <c r="CO137" s="187" t="str">
        <f ca="1">+IF(OFFSET('Sanitation Data'!$D$32,0,10*ROW('Sanitation Data'!D131))="","",OFFSET('Sanitation Data'!$D$32,0,10*ROW('Sanitation Data'!D131)))</f>
        <v/>
      </c>
      <c r="CP137" s="187" t="str">
        <f ca="1">+IF(OFFSET('Sanitation Data'!$E$28,0,10*ROW('Sanitation Data'!E131))="","",OFFSET('Sanitation Data'!$E$28,0,10*ROW('Sanitation Data'!E131)))</f>
        <v/>
      </c>
      <c r="CQ137" s="187" t="str">
        <f ca="1">+IF(OFFSET('Sanitation Data'!$E$29,0,10*ROW('Sanitation Data'!E131))="","",OFFSET('Sanitation Data'!$E$29,0,10*ROW('Sanitation Data'!E131)))</f>
        <v/>
      </c>
      <c r="CR137" s="187" t="str">
        <f ca="1">+IF(OFFSET('Sanitation Data'!$E$30,0,10*ROW('Sanitation Data'!E131))="","",OFFSET('Sanitation Data'!$E$30,0,10*ROW('Sanitation Data'!E131)))</f>
        <v/>
      </c>
      <c r="CS137" s="187" t="str">
        <f ca="1">+IF(OFFSET('Sanitation Data'!$E$31,0,10*ROW('Sanitation Data'!E131))="","",OFFSET('Sanitation Data'!$E$31,0,10*ROW('Sanitation Data'!E131)))</f>
        <v/>
      </c>
      <c r="CT137" s="187" t="str">
        <f ca="1">+IF(OFFSET('Sanitation Data'!$E$32,0,10*ROW('Sanitation Data'!E131))="","",OFFSET('Sanitation Data'!$E$32,0,10*ROW('Sanitation Data'!E131)))</f>
        <v/>
      </c>
      <c r="CU137" s="187" t="str">
        <f ca="1">+IF(OFFSET('Sanitation Data'!$F$28,0,10*ROW('Sanitation Data'!F131))="","",OFFSET('Sanitation Data'!$F$28,0,10*ROW('Sanitation Data'!F131)))</f>
        <v/>
      </c>
      <c r="CV137" s="187" t="str">
        <f ca="1">+IF(OFFSET('Sanitation Data'!$F$29,0,10*ROW('Sanitation Data'!F131))="","",OFFSET('Sanitation Data'!$F$29,0,10*ROW('Sanitation Data'!F131)))</f>
        <v/>
      </c>
      <c r="CW137" s="187" t="str">
        <f ca="1">+IF(OFFSET('Sanitation Data'!$F$30,0,10*ROW('Sanitation Data'!F131))="","",OFFSET('Sanitation Data'!$F$30,0,10*ROW('Sanitation Data'!F131)))</f>
        <v/>
      </c>
      <c r="CX137" s="187" t="str">
        <f ca="1">+IF(OFFSET('Sanitation Data'!$F$31,0,10*ROW('Sanitation Data'!F131))="","",OFFSET('Sanitation Data'!$F$31,0,10*ROW('Sanitation Data'!F131)))</f>
        <v/>
      </c>
      <c r="CY137" s="187" t="str">
        <f ca="1">+IF(OFFSET('Sanitation Data'!$F$32,0,10*ROW('Sanitation Data'!F131))="","",OFFSET('Sanitation Data'!$F$32,0,10*ROW('Sanitation Data'!F131)))</f>
        <v/>
      </c>
      <c r="CZ137" s="187" t="str">
        <f ca="1">+IF(OFFSET('Sanitation Data'!$G$28,0,10*ROW('Sanitation Data'!G131))="","",OFFSET('Sanitation Data'!$G$28,0,10*ROW('Sanitation Data'!G131)))</f>
        <v/>
      </c>
      <c r="DA137" s="187" t="str">
        <f ca="1">+IF(OFFSET('Sanitation Data'!$G$29,0,10*ROW('Sanitation Data'!G131))="","",OFFSET('Sanitation Data'!$G$29,0,10*ROW('Sanitation Data'!G131)))</f>
        <v/>
      </c>
      <c r="DB137" s="187" t="str">
        <f ca="1">+IF(OFFSET('Sanitation Data'!$G$30,0,10*ROW('Sanitation Data'!G131))="","",OFFSET('Sanitation Data'!$G$30,0,10*ROW('Sanitation Data'!G131)))</f>
        <v/>
      </c>
      <c r="DC137" s="187" t="str">
        <f ca="1">+IF(OFFSET('Sanitation Data'!$G$31,0,10*ROW('Sanitation Data'!G131))="","",OFFSET('Sanitation Data'!$G$31,0,10*ROW('Sanitation Data'!G131)))</f>
        <v/>
      </c>
      <c r="DD137" s="187" t="str">
        <f ca="1">+IF(OFFSET('Sanitation Data'!$G$32,0,10*ROW('Sanitation Data'!G131))="","",OFFSET('Sanitation Data'!$G$32,0,10*ROW('Sanitation Data'!G131)))</f>
        <v/>
      </c>
      <c r="DE137" s="187" t="str">
        <f ca="1">+IF(OFFSET('Sanitation Data'!$H$28,0,10*ROW('Sanitation Data'!H131))="","",OFFSET('Sanitation Data'!$H$28,0,10*ROW('Sanitation Data'!H131)))</f>
        <v/>
      </c>
      <c r="DF137" s="187" t="str">
        <f ca="1">+IF(OFFSET('Sanitation Data'!$H$29,0,10*ROW('Sanitation Data'!H131))="","",OFFSET('Sanitation Data'!$H$29,0,10*ROW('Sanitation Data'!H131)))</f>
        <v/>
      </c>
      <c r="DG137" s="187" t="str">
        <f ca="1">+IF(OFFSET('Sanitation Data'!$H$30,0,10*ROW('Sanitation Data'!H131))="","",OFFSET('Sanitation Data'!$H$30,0,10*ROW('Sanitation Data'!H131)))</f>
        <v/>
      </c>
      <c r="DH137" s="187" t="str">
        <f ca="1">+IF(OFFSET('Sanitation Data'!$H$31,0,10*ROW('Sanitation Data'!H131))="","",OFFSET('Sanitation Data'!$H$31,0,10*ROW('Sanitation Data'!H131)))</f>
        <v/>
      </c>
      <c r="DI137" s="187" t="str">
        <f ca="1">+IF(OFFSET('Sanitation Data'!$H$32,0,10*ROW('Sanitation Data'!H131))="","",OFFSET('Sanitation Data'!$H$32,0,10*ROW('Sanitation Data'!H131)))</f>
        <v/>
      </c>
      <c r="DJ137" s="187" t="str">
        <f ca="1">+IF(OFFSET('Sanitation Data'!$I$28,0,10*ROW('Sanitation Data'!I131))="","",OFFSET('Sanitation Data'!$I$28,0,10*ROW('Sanitation Data'!I131)))</f>
        <v/>
      </c>
      <c r="DK137" s="187" t="str">
        <f ca="1">+IF(OFFSET('Sanitation Data'!$I$29,0,10*ROW('Sanitation Data'!I131))="","",OFFSET('Sanitation Data'!$I$29,0,10*ROW('Sanitation Data'!I131)))</f>
        <v/>
      </c>
      <c r="DL137" s="187" t="str">
        <f ca="1">+IF(OFFSET('Sanitation Data'!$I$30,0,10*ROW('Sanitation Data'!I131))="","",OFFSET('Sanitation Data'!$I$30,0,10*ROW('Sanitation Data'!I131)))</f>
        <v/>
      </c>
      <c r="DM137" s="187" t="str">
        <f ca="1">+IF(OFFSET('Sanitation Data'!$I$31,0,10*ROW('Sanitation Data'!I131))="","",OFFSET('Sanitation Data'!$I$31,0,10*ROW('Sanitation Data'!I131)))</f>
        <v/>
      </c>
      <c r="DN137" s="187" t="str">
        <f ca="1">+IF(OFFSET('Sanitation Data'!$I$32,0,10*ROW('Sanitation Data'!I131))="","",OFFSET('Sanitation Data'!$I$32,0,10*ROW('Sanitation Data'!I131)))</f>
        <v/>
      </c>
      <c r="DO137" s="187" t="str">
        <f ca="1">+IF(OFFSET('Hygiene Data'!$D$11,0,10*ROW('Hygiene Data'!D131))="","",OFFSET('Hygiene Data'!$D$11,0,10*ROW('Hygiene Data'!D131)))</f>
        <v/>
      </c>
      <c r="DP137" s="187" t="str">
        <f ca="1">+IF(OFFSET('Hygiene Data'!$D$12,0,10*ROW('Hygiene Data'!D131))="","",OFFSET('Hygiene Data'!$D$12,0,10*ROW('Hygiene Data'!D131)))</f>
        <v/>
      </c>
      <c r="DQ137" s="187" t="str">
        <f ca="1">+IF(OFFSET('Hygiene Data'!$D$13,0,10*ROW('Hygiene Data'!D131))="","",OFFSET('Hygiene Data'!$D$13,0,10*ROW('Hygiene Data'!D131)))</f>
        <v/>
      </c>
      <c r="DR137" s="187" t="str">
        <f ca="1">+IF(OFFSET('Hygiene Data'!$E$11,0,10*ROW('Hygiene Data'!E131))="","",OFFSET('Hygiene Data'!$E$11,0,10*ROW('Hygiene Data'!E131)))</f>
        <v/>
      </c>
      <c r="DS137" s="187" t="str">
        <f ca="1">+IF(OFFSET('Hygiene Data'!$E$12,0,10*ROW('Hygiene Data'!E131))="","",OFFSET('Hygiene Data'!$E$12,0,10*ROW('Hygiene Data'!E131)))</f>
        <v/>
      </c>
      <c r="DT137" s="187" t="str">
        <f ca="1">+IF(OFFSET('Hygiene Data'!$E$13,0,10*ROW('Hygiene Data'!E131))="","",OFFSET('Hygiene Data'!$E$13,0,10*ROW('Hygiene Data'!E131)))</f>
        <v/>
      </c>
      <c r="DU137" s="187" t="str">
        <f ca="1">+IF(OFFSET('Hygiene Data'!$F$11,0,10*ROW('Hygiene Data'!F131))="","",OFFSET('Hygiene Data'!$F$11,0,10*ROW('Hygiene Data'!F131)))</f>
        <v/>
      </c>
      <c r="DV137" s="187" t="str">
        <f ca="1">+IF(OFFSET('Hygiene Data'!$F$12,0,10*ROW('Hygiene Data'!F131))="","",OFFSET('Hygiene Data'!$F$12,0,10*ROW('Hygiene Data'!F131)))</f>
        <v/>
      </c>
      <c r="DW137" s="187" t="str">
        <f ca="1">+IF(OFFSET('Hygiene Data'!$F$13,0,10*ROW('Hygiene Data'!F131))="","",OFFSET('Hygiene Data'!$F$13,0,10*ROW('Hygiene Data'!F131)))</f>
        <v/>
      </c>
      <c r="DX137" s="187" t="str">
        <f ca="1">+IF(OFFSET('Hygiene Data'!$G$11,0,10*ROW('Hygiene Data'!G131))="","",OFFSET('Hygiene Data'!$G$11,0,10*ROW('Hygiene Data'!G131)))</f>
        <v/>
      </c>
      <c r="DY137" s="187" t="str">
        <f ca="1">+IF(OFFSET('Hygiene Data'!$G$12,0,10*ROW('Hygiene Data'!G131))="","",OFFSET('Hygiene Data'!$G$12,0,10*ROW('Hygiene Data'!G131)))</f>
        <v/>
      </c>
      <c r="DZ137" s="187" t="str">
        <f ca="1">+IF(OFFSET('Hygiene Data'!$G$13,0,10*ROW('Hygiene Data'!G131))="","",OFFSET('Hygiene Data'!$G$13,0,10*ROW('Hygiene Data'!G131)))</f>
        <v/>
      </c>
      <c r="EA137" s="187" t="str">
        <f ca="1">+IF(OFFSET('Hygiene Data'!$H$11,0,10*ROW('Hygiene Data'!H131))="","",OFFSET('Hygiene Data'!$H$11,0,10*ROW('Hygiene Data'!H131)))</f>
        <v/>
      </c>
      <c r="EB137" s="187" t="str">
        <f ca="1">+IF(OFFSET('Hygiene Data'!$H$12,0,10*ROW('Hygiene Data'!H131))="","",OFFSET('Hygiene Data'!$H$12,0,10*ROW('Hygiene Data'!H131)))</f>
        <v/>
      </c>
      <c r="EC137" s="187" t="str">
        <f ca="1">+IF(OFFSET('Hygiene Data'!$H$13,0,10*ROW('Hygiene Data'!H131))="","",OFFSET('Hygiene Data'!$H$13,0,10*ROW('Hygiene Data'!H131)))</f>
        <v/>
      </c>
      <c r="ED137" s="187" t="str">
        <f ca="1">+IF(OFFSET('Hygiene Data'!$I$11,0,10*ROW('Hygiene Data'!I131))="","",OFFSET('Hygiene Data'!$I$11,0,10*ROW('Hygiene Data'!I131)))</f>
        <v/>
      </c>
      <c r="EE137" s="187" t="str">
        <f ca="1">+IF(OFFSET('Hygiene Data'!$I$12,0,10*ROW('Hygiene Data'!I131))="","",OFFSET('Hygiene Data'!$I$12,0,10*ROW('Hygiene Data'!I131)))</f>
        <v/>
      </c>
      <c r="EF137" s="187" t="str">
        <f ca="1">+IF(OFFSET('Hygiene Data'!$I$13,0,10*ROW('Hygiene Data'!I131))="","",OFFSET('Hygiene Data'!$I$13,0,10*ROW('Hygiene Data'!I131)))</f>
        <v/>
      </c>
    </row>
    <row r="138" spans="1:136" x14ac:dyDescent="0.2">
      <c r="A138" s="270" t="str">
        <f ca="1">+IF(OFFSET('Water Data'!$B$2,0,10*ROW('Water Data'!E132))="","",OFFSET('Water Data'!$B$2,0,10*ROW('Water Data'!E132)))</f>
        <v/>
      </c>
      <c r="B138" s="270" t="str">
        <f ca="1">IF(OFFSET('Water Data'!$C$2,0,10*ROW('Water Data'!F132))="","",IF(OFFSET('Water Data'!$C$2,0,10*ROW('Water Data'!F132))="Census",Key!$I$111,IF(OFFSET('Water Data'!$C$2,0,10*ROW('Water Data'!F132))="Survey with microdata",Key!$I$113,IF(OFFSET('Water Data'!$C$2,0,10*ROW('Water Data'!F132))="Survey",Key!$I$110,IF(OFFSET('Water Data'!$C$2,0,10*ROW('Water Data'!F132))="Admin",Key!$I$114,IF(OFFSET('Water Data'!$C$2,0,10*ROW('Water Data'!F132))="Other",Key!$I$112,IF(OFFSET('Water Data'!$C$2,0,10*ROW('Water Data'!F132))="EMIS",Key!$I$109)))))))</f>
        <v/>
      </c>
      <c r="C138" s="297" t="str">
        <f t="shared" ca="1" si="2"/>
        <v/>
      </c>
      <c r="D138" s="298" t="e">
        <f ca="1">+IF(AND(ISTEXT(OFFSET('Water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298" t="e">
        <f ca="1">+IF(AND(ISTEXT(OFFSET('Water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298" t="e">
        <f ca="1">+IF(AND(ISTEXT(OFFSET('Water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298" t="e">
        <f ca="1">+IF(AND(ISTEXT(OFFSET('Water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298" t="e">
        <f ca="1">+IF(AND(ISTEXT(OFFSET('Water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298" t="e">
        <f ca="1">+IF(AND(ISTEXT(OFFSET('Water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298" t="e">
        <f ca="1">+IF(AND(ISTEXT(OFFSET('Water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298" t="e">
        <f ca="1">+IF(AND(ISTEXT(OFFSET('Water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298" t="e">
        <f ca="1">+IF(AND(ISTEXT(OFFSET('Water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298" t="e">
        <f ca="1">+IF(AND(ISTEXT(OFFSET('Water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298" t="e">
        <f ca="1">+IF(AND(ISTEXT(OFFSET('Water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298" t="e">
        <f ca="1">+IF(AND(ISTEXT(OFFSET('Water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298" t="e">
        <f ca="1">+IF(AND(ISTEXT(OFFSET('Water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298" t="e">
        <f ca="1">+IF(AND(ISTEXT(OFFSET('Water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298" t="e">
        <f ca="1">+IF(AND(ISTEXT(OFFSET('Water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298" t="e">
        <f ca="1">+IF(AND(ISTEXT(OFFSET('Water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298" t="e">
        <f ca="1">+IF(AND(ISTEXT(OFFSET('Water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298" t="e">
        <f ca="1">+IF(AND(ISTEXT(OFFSET('Water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299" t="e">
        <f ca="1">+IF(AND(ISTEXT(OFFSET('Sanitation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299" t="e">
        <f ca="1">+IF(AND(ISTEXT(OFFSET('Sanitation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299" t="e">
        <f ca="1">+IF(AND(ISTEXT(OFFSET('Sanitation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299" t="e">
        <f ca="1">+IF(AND(ISTEXT(OFFSET('Sanitation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299" t="e">
        <f ca="1">+IF(AND(ISTEXT(OFFSET('Sanitation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299" t="e">
        <f ca="1">+IF(AND(ISTEXT(OFFSET('Sanitation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299" t="e">
        <f ca="1">+IF(AND(ISTEXT(OFFSET('Sanitation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299" t="e">
        <f ca="1">+IF(AND(ISTEXT(OFFSET('Sanitation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299" t="e">
        <f ca="1">+IF(AND(ISTEXT(OFFSET('Sanitation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299" t="e">
        <f ca="1">+IF(AND(ISTEXT(OFFSET('Sanitation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299" t="e">
        <f ca="1">+IF(AND(ISTEXT(OFFSET('Sanitation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299" t="e">
        <f ca="1">+IF(AND(ISTEXT(OFFSET('Sanitation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299" t="e">
        <f ca="1">+IF(AND(ISTEXT(OFFSET('Sanitation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299" t="e">
        <f ca="1">+IF(AND(ISTEXT(OFFSET('Sanitation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299" t="e">
        <f ca="1">+IF(AND(ISTEXT(OFFSET('Sanitation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299" t="e">
        <f ca="1">+IF(AND(ISTEXT(OFFSET('Sanitation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299" t="e">
        <f ca="1">+IF(AND(ISTEXT(OFFSET('Sanitation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299" t="e">
        <f ca="1">+IF(AND(ISTEXT(OFFSET('Sanitation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299" t="e">
        <f ca="1">+IF(AND(ISTEXT(OFFSET('Sanitation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299" t="e">
        <f ca="1">+IF(AND(ISTEXT(OFFSET('Sanitation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299" t="e">
        <f ca="1">+IF(AND(ISTEXT(OFFSET('Sanitation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299" t="e">
        <f ca="1">+IF(AND(ISTEXT(OFFSET('Sanitation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299" t="e">
        <f ca="1">+IF(AND(ISTEXT(OFFSET('Sanitation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299" t="e">
        <f ca="1">+IF(AND(ISTEXT(OFFSET('Sanitation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299" t="e">
        <f ca="1">+IF(AND(ISTEXT(OFFSET('Sanitation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299" t="e">
        <f ca="1">+IF(AND(ISTEXT(OFFSET('Sanitation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299" t="e">
        <f ca="1">+IF(AND(ISTEXT(OFFSET('Sanitation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299" t="e">
        <f ca="1">+IF(AND(ISTEXT(OFFSET('Sanitation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299" t="e">
        <f ca="1">+IF(AND(ISTEXT(OFFSET('Sanitation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299" t="e">
        <f ca="1">+IF(AND(ISTEXT(OFFSET('Sanitation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300" t="e">
        <f ca="1">+IF(AND(ISTEXT(OFFSET('Hygiene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368" t="e">
        <f ca="1">+IF(AND(ISTEXT(OFFSET('Hygiene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300" t="e">
        <f ca="1">+IF(AND(ISTEXT(OFFSET('Hygiene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300" t="e">
        <f ca="1">+IF(AND(ISTEXT(OFFSET('Hygiene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300" t="e">
        <f ca="1">+IF(AND(ISTEXT(OFFSET('Hygiene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300" t="e">
        <f ca="1">+IF(AND(ISTEXT(OFFSET('Hygiene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300" t="e">
        <f ca="1">+IF(AND(ISTEXT(OFFSET('Hygiene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300" t="e">
        <f ca="1">+IF(AND(ISTEXT(OFFSET('Hygiene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300" t="e">
        <f ca="1">+IF(AND(ISTEXT(OFFSET('Hygiene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300" t="e">
        <f ca="1">+IF(AND(ISTEXT(OFFSET('Hygiene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300" t="e">
        <f ca="1">+IF(AND(ISTEXT(OFFSET('Hygiene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300" t="e">
        <f ca="1">+IF(AND(ISTEXT(OFFSET('Hygiene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300" t="e">
        <f ca="1">+IF(AND(ISTEXT(OFFSET('Hygiene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300" t="e">
        <f ca="1">+IF(AND(ISTEXT(OFFSET('Hygiene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300" t="e">
        <f ca="1">+IF(AND(ISTEXT(OFFSET('Hygiene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300" t="e">
        <f ca="1">+IF(AND(ISTEXT(OFFSET('Hygiene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300" t="e">
        <f ca="1">+IF(AND(ISTEXT(OFFSET('Hygiene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300" t="e">
        <f ca="1">+IF(AND(ISTEXT(OFFSET('Hygiene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S138" s="187" t="str">
        <f ca="1">+IF(OFFSET('Water Data'!$D$27,0,10*ROW('Water Data'!D132))="","",OFFSET('Water Data'!$D$27,0,10*ROW('Water Data'!D132)))</f>
        <v/>
      </c>
      <c r="BT138" s="187" t="str">
        <f ca="1">+IF(OFFSET('Water Data'!$D$28,0,10*ROW('Water Data'!D132))="","",OFFSET('Water Data'!$D$28,0,10*ROW('Water Data'!D132)))</f>
        <v/>
      </c>
      <c r="BU138" s="187" t="str">
        <f ca="1">+IF(OFFSET('Water Data'!$D$29,0,10*ROW('Water Data'!D132))="","",OFFSET('Water Data'!$D$29,0,10*ROW('Water Data'!D132)))</f>
        <v/>
      </c>
      <c r="BV138" s="187" t="str">
        <f ca="1">+IF(OFFSET('Water Data'!$E$27,0,10*ROW('Water Data'!E132))="","",OFFSET('Water Data'!$E$27,0,10*ROW('Water Data'!E132)))</f>
        <v/>
      </c>
      <c r="BW138" s="187" t="str">
        <f ca="1">+IF(OFFSET('Water Data'!$E$28,0,10*ROW('Water Data'!E132))="","",OFFSET('Water Data'!$E$28,0,10*ROW('Water Data'!E132)))</f>
        <v/>
      </c>
      <c r="BX138" s="187" t="str">
        <f ca="1">+IF(OFFSET('Water Data'!$E$29,0,10*ROW('Water Data'!E132))="","",OFFSET('Water Data'!$E$29,0,10*ROW('Water Data'!E132)))</f>
        <v/>
      </c>
      <c r="BY138" s="187" t="str">
        <f ca="1">+IF(OFFSET('Water Data'!$F$27,0,10*ROW('Water Data'!F132))="","",OFFSET('Water Data'!$F$27,0,10*ROW('Water Data'!F132)))</f>
        <v/>
      </c>
      <c r="BZ138" s="187" t="str">
        <f ca="1">+IF(OFFSET('Water Data'!$F$28,0,10*ROW('Water Data'!F132))="","",OFFSET('Water Data'!$F$28,0,10*ROW('Water Data'!F132)))</f>
        <v/>
      </c>
      <c r="CA138" s="187" t="str">
        <f ca="1">+IF(OFFSET('Water Data'!$F$29,0,10*ROW('Water Data'!F132))="","",OFFSET('Water Data'!$F$29,0,10*ROW('Water Data'!F132)))</f>
        <v/>
      </c>
      <c r="CB138" s="187" t="str">
        <f ca="1">+IF(OFFSET('Water Data'!$G$27,0,10*ROW('Water Data'!G132))="","",OFFSET('Water Data'!$G$27,0,10*ROW('Water Data'!G132)))</f>
        <v/>
      </c>
      <c r="CC138" s="187" t="str">
        <f ca="1">+IF(OFFSET('Water Data'!$G$28,0,10*ROW('Water Data'!G132))="","",OFFSET('Water Data'!$G$28,0,10*ROW('Water Data'!G132)))</f>
        <v/>
      </c>
      <c r="CD138" s="187" t="str">
        <f ca="1">+IF(OFFSET('Water Data'!$G$29,0,10*ROW('Water Data'!G132))="","",OFFSET('Water Data'!$G$29,0,10*ROW('Water Data'!G132)))</f>
        <v/>
      </c>
      <c r="CE138" s="187" t="str">
        <f ca="1">+IF(OFFSET('Water Data'!$H$27,0,10*ROW('Water Data'!H132))="","",OFFSET('Water Data'!$H$27,0,10*ROW('Water Data'!H132)))</f>
        <v/>
      </c>
      <c r="CF138" s="187" t="str">
        <f ca="1">+IF(OFFSET('Water Data'!$H$28,0,10*ROW('Water Data'!H132))="","",OFFSET('Water Data'!$H$28,0,10*ROW('Water Data'!H132)))</f>
        <v/>
      </c>
      <c r="CG138" s="187" t="str">
        <f ca="1">+IF(OFFSET('Water Data'!$H$29,0,10*ROW('Water Data'!H132))="","",OFFSET('Water Data'!$H$29,0,10*ROW('Water Data'!H132)))</f>
        <v/>
      </c>
      <c r="CH138" s="187" t="str">
        <f ca="1">+IF(OFFSET('Water Data'!$I$27,0,10*ROW('Water Data'!I132))="","",OFFSET('Water Data'!$I$27,0,10*ROW('Water Data'!I132)))</f>
        <v/>
      </c>
      <c r="CI138" s="187" t="str">
        <f ca="1">+IF(OFFSET('Water Data'!$I$28,0,10*ROW('Water Data'!I132))="","",OFFSET('Water Data'!$I$28,0,10*ROW('Water Data'!I132)))</f>
        <v/>
      </c>
      <c r="CJ138" s="187" t="str">
        <f ca="1">+IF(OFFSET('Water Data'!$I$29,0,10*ROW('Water Data'!I132))="","",OFFSET('Water Data'!$I$29,0,10*ROW('Water Data'!I132)))</f>
        <v/>
      </c>
      <c r="CK138" s="187" t="str">
        <f ca="1">+IF(OFFSET('Sanitation Data'!$D$28,0,10*ROW('Sanitation Data'!D132))="","",OFFSET('Sanitation Data'!$D$28,0,10*ROW('Sanitation Data'!D132)))</f>
        <v/>
      </c>
      <c r="CL138" s="187" t="str">
        <f ca="1">+IF(OFFSET('Sanitation Data'!$D$29,0,10*ROW('Sanitation Data'!D132))="","",OFFSET('Sanitation Data'!$D$29,0,10*ROW('Sanitation Data'!D132)))</f>
        <v/>
      </c>
      <c r="CM138" s="187" t="str">
        <f ca="1">+IF(OFFSET('Sanitation Data'!$D$30,0,10*ROW('Sanitation Data'!D132))="","",OFFSET('Sanitation Data'!$D$30,0,10*ROW('Sanitation Data'!D132)))</f>
        <v/>
      </c>
      <c r="CN138" s="187" t="str">
        <f ca="1">+IF(OFFSET('Sanitation Data'!$D$31,0,10*ROW('Sanitation Data'!D132))="","",OFFSET('Sanitation Data'!$D$31,0,10*ROW('Sanitation Data'!D132)))</f>
        <v/>
      </c>
      <c r="CO138" s="187" t="str">
        <f ca="1">+IF(OFFSET('Sanitation Data'!$D$32,0,10*ROW('Sanitation Data'!D132))="","",OFFSET('Sanitation Data'!$D$32,0,10*ROW('Sanitation Data'!D132)))</f>
        <v/>
      </c>
      <c r="CP138" s="187" t="str">
        <f ca="1">+IF(OFFSET('Sanitation Data'!$E$28,0,10*ROW('Sanitation Data'!E132))="","",OFFSET('Sanitation Data'!$E$28,0,10*ROW('Sanitation Data'!E132)))</f>
        <v/>
      </c>
      <c r="CQ138" s="187" t="str">
        <f ca="1">+IF(OFFSET('Sanitation Data'!$E$29,0,10*ROW('Sanitation Data'!E132))="","",OFFSET('Sanitation Data'!$E$29,0,10*ROW('Sanitation Data'!E132)))</f>
        <v/>
      </c>
      <c r="CR138" s="187" t="str">
        <f ca="1">+IF(OFFSET('Sanitation Data'!$E$30,0,10*ROW('Sanitation Data'!E132))="","",OFFSET('Sanitation Data'!$E$30,0,10*ROW('Sanitation Data'!E132)))</f>
        <v/>
      </c>
      <c r="CS138" s="187" t="str">
        <f ca="1">+IF(OFFSET('Sanitation Data'!$E$31,0,10*ROW('Sanitation Data'!E132))="","",OFFSET('Sanitation Data'!$E$31,0,10*ROW('Sanitation Data'!E132)))</f>
        <v/>
      </c>
      <c r="CT138" s="187" t="str">
        <f ca="1">+IF(OFFSET('Sanitation Data'!$E$32,0,10*ROW('Sanitation Data'!E132))="","",OFFSET('Sanitation Data'!$E$32,0,10*ROW('Sanitation Data'!E132)))</f>
        <v/>
      </c>
      <c r="CU138" s="187" t="str">
        <f ca="1">+IF(OFFSET('Sanitation Data'!$F$28,0,10*ROW('Sanitation Data'!F132))="","",OFFSET('Sanitation Data'!$F$28,0,10*ROW('Sanitation Data'!F132)))</f>
        <v/>
      </c>
      <c r="CV138" s="187" t="str">
        <f ca="1">+IF(OFFSET('Sanitation Data'!$F$29,0,10*ROW('Sanitation Data'!F132))="","",OFFSET('Sanitation Data'!$F$29,0,10*ROW('Sanitation Data'!F132)))</f>
        <v/>
      </c>
      <c r="CW138" s="187" t="str">
        <f ca="1">+IF(OFFSET('Sanitation Data'!$F$30,0,10*ROW('Sanitation Data'!F132))="","",OFFSET('Sanitation Data'!$F$30,0,10*ROW('Sanitation Data'!F132)))</f>
        <v/>
      </c>
      <c r="CX138" s="187" t="str">
        <f ca="1">+IF(OFFSET('Sanitation Data'!$F$31,0,10*ROW('Sanitation Data'!F132))="","",OFFSET('Sanitation Data'!$F$31,0,10*ROW('Sanitation Data'!F132)))</f>
        <v/>
      </c>
      <c r="CY138" s="187" t="str">
        <f ca="1">+IF(OFFSET('Sanitation Data'!$F$32,0,10*ROW('Sanitation Data'!F132))="","",OFFSET('Sanitation Data'!$F$32,0,10*ROW('Sanitation Data'!F132)))</f>
        <v/>
      </c>
      <c r="CZ138" s="187" t="str">
        <f ca="1">+IF(OFFSET('Sanitation Data'!$G$28,0,10*ROW('Sanitation Data'!G132))="","",OFFSET('Sanitation Data'!$G$28,0,10*ROW('Sanitation Data'!G132)))</f>
        <v/>
      </c>
      <c r="DA138" s="187" t="str">
        <f ca="1">+IF(OFFSET('Sanitation Data'!$G$29,0,10*ROW('Sanitation Data'!G132))="","",OFFSET('Sanitation Data'!$G$29,0,10*ROW('Sanitation Data'!G132)))</f>
        <v/>
      </c>
      <c r="DB138" s="187" t="str">
        <f ca="1">+IF(OFFSET('Sanitation Data'!$G$30,0,10*ROW('Sanitation Data'!G132))="","",OFFSET('Sanitation Data'!$G$30,0,10*ROW('Sanitation Data'!G132)))</f>
        <v/>
      </c>
      <c r="DC138" s="187" t="str">
        <f ca="1">+IF(OFFSET('Sanitation Data'!$G$31,0,10*ROW('Sanitation Data'!G132))="","",OFFSET('Sanitation Data'!$G$31,0,10*ROW('Sanitation Data'!G132)))</f>
        <v/>
      </c>
      <c r="DD138" s="187" t="str">
        <f ca="1">+IF(OFFSET('Sanitation Data'!$G$32,0,10*ROW('Sanitation Data'!G132))="","",OFFSET('Sanitation Data'!$G$32,0,10*ROW('Sanitation Data'!G132)))</f>
        <v/>
      </c>
      <c r="DE138" s="187" t="str">
        <f ca="1">+IF(OFFSET('Sanitation Data'!$H$28,0,10*ROW('Sanitation Data'!H132))="","",OFFSET('Sanitation Data'!$H$28,0,10*ROW('Sanitation Data'!H132)))</f>
        <v/>
      </c>
      <c r="DF138" s="187" t="str">
        <f ca="1">+IF(OFFSET('Sanitation Data'!$H$29,0,10*ROW('Sanitation Data'!H132))="","",OFFSET('Sanitation Data'!$H$29,0,10*ROW('Sanitation Data'!H132)))</f>
        <v/>
      </c>
      <c r="DG138" s="187" t="str">
        <f ca="1">+IF(OFFSET('Sanitation Data'!$H$30,0,10*ROW('Sanitation Data'!H132))="","",OFFSET('Sanitation Data'!$H$30,0,10*ROW('Sanitation Data'!H132)))</f>
        <v/>
      </c>
      <c r="DH138" s="187" t="str">
        <f ca="1">+IF(OFFSET('Sanitation Data'!$H$31,0,10*ROW('Sanitation Data'!H132))="","",OFFSET('Sanitation Data'!$H$31,0,10*ROW('Sanitation Data'!H132)))</f>
        <v/>
      </c>
      <c r="DI138" s="187" t="str">
        <f ca="1">+IF(OFFSET('Sanitation Data'!$H$32,0,10*ROW('Sanitation Data'!H132))="","",OFFSET('Sanitation Data'!$H$32,0,10*ROW('Sanitation Data'!H132)))</f>
        <v/>
      </c>
      <c r="DJ138" s="187" t="str">
        <f ca="1">+IF(OFFSET('Sanitation Data'!$I$28,0,10*ROW('Sanitation Data'!I132))="","",OFFSET('Sanitation Data'!$I$28,0,10*ROW('Sanitation Data'!I132)))</f>
        <v/>
      </c>
      <c r="DK138" s="187" t="str">
        <f ca="1">+IF(OFFSET('Sanitation Data'!$I$29,0,10*ROW('Sanitation Data'!I132))="","",OFFSET('Sanitation Data'!$I$29,0,10*ROW('Sanitation Data'!I132)))</f>
        <v/>
      </c>
      <c r="DL138" s="187" t="str">
        <f ca="1">+IF(OFFSET('Sanitation Data'!$I$30,0,10*ROW('Sanitation Data'!I132))="","",OFFSET('Sanitation Data'!$I$30,0,10*ROW('Sanitation Data'!I132)))</f>
        <v/>
      </c>
      <c r="DM138" s="187" t="str">
        <f ca="1">+IF(OFFSET('Sanitation Data'!$I$31,0,10*ROW('Sanitation Data'!I132))="","",OFFSET('Sanitation Data'!$I$31,0,10*ROW('Sanitation Data'!I132)))</f>
        <v/>
      </c>
      <c r="DN138" s="187" t="str">
        <f ca="1">+IF(OFFSET('Sanitation Data'!$I$32,0,10*ROW('Sanitation Data'!I132))="","",OFFSET('Sanitation Data'!$I$32,0,10*ROW('Sanitation Data'!I132)))</f>
        <v/>
      </c>
      <c r="DO138" s="187" t="str">
        <f ca="1">+IF(OFFSET('Hygiene Data'!$D$11,0,10*ROW('Hygiene Data'!D132))="","",OFFSET('Hygiene Data'!$D$11,0,10*ROW('Hygiene Data'!D132)))</f>
        <v/>
      </c>
      <c r="DP138" s="187" t="str">
        <f ca="1">+IF(OFFSET('Hygiene Data'!$D$12,0,10*ROW('Hygiene Data'!D132))="","",OFFSET('Hygiene Data'!$D$12,0,10*ROW('Hygiene Data'!D132)))</f>
        <v/>
      </c>
      <c r="DQ138" s="187" t="str">
        <f ca="1">+IF(OFFSET('Hygiene Data'!$D$13,0,10*ROW('Hygiene Data'!D132))="","",OFFSET('Hygiene Data'!$D$13,0,10*ROW('Hygiene Data'!D132)))</f>
        <v/>
      </c>
      <c r="DR138" s="187" t="str">
        <f ca="1">+IF(OFFSET('Hygiene Data'!$E$11,0,10*ROW('Hygiene Data'!E132))="","",OFFSET('Hygiene Data'!$E$11,0,10*ROW('Hygiene Data'!E132)))</f>
        <v/>
      </c>
      <c r="DS138" s="187" t="str">
        <f ca="1">+IF(OFFSET('Hygiene Data'!$E$12,0,10*ROW('Hygiene Data'!E132))="","",OFFSET('Hygiene Data'!$E$12,0,10*ROW('Hygiene Data'!E132)))</f>
        <v/>
      </c>
      <c r="DT138" s="187" t="str">
        <f ca="1">+IF(OFFSET('Hygiene Data'!$E$13,0,10*ROW('Hygiene Data'!E132))="","",OFFSET('Hygiene Data'!$E$13,0,10*ROW('Hygiene Data'!E132)))</f>
        <v/>
      </c>
      <c r="DU138" s="187" t="str">
        <f ca="1">+IF(OFFSET('Hygiene Data'!$F$11,0,10*ROW('Hygiene Data'!F132))="","",OFFSET('Hygiene Data'!$F$11,0,10*ROW('Hygiene Data'!F132)))</f>
        <v/>
      </c>
      <c r="DV138" s="187" t="str">
        <f ca="1">+IF(OFFSET('Hygiene Data'!$F$12,0,10*ROW('Hygiene Data'!F132))="","",OFFSET('Hygiene Data'!$F$12,0,10*ROW('Hygiene Data'!F132)))</f>
        <v/>
      </c>
      <c r="DW138" s="187" t="str">
        <f ca="1">+IF(OFFSET('Hygiene Data'!$F$13,0,10*ROW('Hygiene Data'!F132))="","",OFFSET('Hygiene Data'!$F$13,0,10*ROW('Hygiene Data'!F132)))</f>
        <v/>
      </c>
      <c r="DX138" s="187" t="str">
        <f ca="1">+IF(OFFSET('Hygiene Data'!$G$11,0,10*ROW('Hygiene Data'!G132))="","",OFFSET('Hygiene Data'!$G$11,0,10*ROW('Hygiene Data'!G132)))</f>
        <v/>
      </c>
      <c r="DY138" s="187" t="str">
        <f ca="1">+IF(OFFSET('Hygiene Data'!$G$12,0,10*ROW('Hygiene Data'!G132))="","",OFFSET('Hygiene Data'!$G$12,0,10*ROW('Hygiene Data'!G132)))</f>
        <v/>
      </c>
      <c r="DZ138" s="187" t="str">
        <f ca="1">+IF(OFFSET('Hygiene Data'!$G$13,0,10*ROW('Hygiene Data'!G132))="","",OFFSET('Hygiene Data'!$G$13,0,10*ROW('Hygiene Data'!G132)))</f>
        <v/>
      </c>
      <c r="EA138" s="187" t="str">
        <f ca="1">+IF(OFFSET('Hygiene Data'!$H$11,0,10*ROW('Hygiene Data'!H132))="","",OFFSET('Hygiene Data'!$H$11,0,10*ROW('Hygiene Data'!H132)))</f>
        <v/>
      </c>
      <c r="EB138" s="187" t="str">
        <f ca="1">+IF(OFFSET('Hygiene Data'!$H$12,0,10*ROW('Hygiene Data'!H132))="","",OFFSET('Hygiene Data'!$H$12,0,10*ROW('Hygiene Data'!H132)))</f>
        <v/>
      </c>
      <c r="EC138" s="187" t="str">
        <f ca="1">+IF(OFFSET('Hygiene Data'!$H$13,0,10*ROW('Hygiene Data'!H132))="","",OFFSET('Hygiene Data'!$H$13,0,10*ROW('Hygiene Data'!H132)))</f>
        <v/>
      </c>
      <c r="ED138" s="187" t="str">
        <f ca="1">+IF(OFFSET('Hygiene Data'!$I$11,0,10*ROW('Hygiene Data'!I132))="","",OFFSET('Hygiene Data'!$I$11,0,10*ROW('Hygiene Data'!I132)))</f>
        <v/>
      </c>
      <c r="EE138" s="187" t="str">
        <f ca="1">+IF(OFFSET('Hygiene Data'!$I$12,0,10*ROW('Hygiene Data'!I132))="","",OFFSET('Hygiene Data'!$I$12,0,10*ROW('Hygiene Data'!I132)))</f>
        <v/>
      </c>
      <c r="EF138" s="187" t="str">
        <f ca="1">+IF(OFFSET('Hygiene Data'!$I$13,0,10*ROW('Hygiene Data'!I132))="","",OFFSET('Hygiene Data'!$I$13,0,10*ROW('Hygiene Data'!I132)))</f>
        <v/>
      </c>
    </row>
    <row r="139" spans="1:136" x14ac:dyDescent="0.2">
      <c r="A139" s="270" t="str">
        <f ca="1">+IF(OFFSET('Water Data'!$B$2,0,10*ROW('Water Data'!E133))="","",OFFSET('Water Data'!$B$2,0,10*ROW('Water Data'!E133)))</f>
        <v/>
      </c>
      <c r="B139" s="270" t="str">
        <f ca="1">IF(OFFSET('Water Data'!$C$2,0,10*ROW('Water Data'!F133))="","",IF(OFFSET('Water Data'!$C$2,0,10*ROW('Water Data'!F133))="Census",Key!$I$111,IF(OFFSET('Water Data'!$C$2,0,10*ROW('Water Data'!F133))="Survey with microdata",Key!$I$113,IF(OFFSET('Water Data'!$C$2,0,10*ROW('Water Data'!F133))="Survey",Key!$I$110,IF(OFFSET('Water Data'!$C$2,0,10*ROW('Water Data'!F133))="Admin",Key!$I$114,IF(OFFSET('Water Data'!$C$2,0,10*ROW('Water Data'!F133))="Other",Key!$I$112,IF(OFFSET('Water Data'!$C$2,0,10*ROW('Water Data'!F133))="EMIS",Key!$I$109)))))))</f>
        <v/>
      </c>
      <c r="C139" s="297" t="str">
        <f t="shared" ca="1" si="2"/>
        <v/>
      </c>
      <c r="D139" s="298" t="e">
        <f ca="1">+IF(AND(ISTEXT(OFFSET('Water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298" t="e">
        <f ca="1">+IF(AND(ISTEXT(OFFSET('Water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298" t="e">
        <f ca="1">+IF(AND(ISTEXT(OFFSET('Water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298" t="e">
        <f ca="1">+IF(AND(ISTEXT(OFFSET('Water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298" t="e">
        <f ca="1">+IF(AND(ISTEXT(OFFSET('Water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298" t="e">
        <f ca="1">+IF(AND(ISTEXT(OFFSET('Water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298" t="e">
        <f ca="1">+IF(AND(ISTEXT(OFFSET('Water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298" t="e">
        <f ca="1">+IF(AND(ISTEXT(OFFSET('Water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298" t="e">
        <f ca="1">+IF(AND(ISTEXT(OFFSET('Water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298" t="e">
        <f ca="1">+IF(AND(ISTEXT(OFFSET('Water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298" t="e">
        <f ca="1">+IF(AND(ISTEXT(OFFSET('Water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298" t="e">
        <f ca="1">+IF(AND(ISTEXT(OFFSET('Water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298" t="e">
        <f ca="1">+IF(AND(ISTEXT(OFFSET('Water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298" t="e">
        <f ca="1">+IF(AND(ISTEXT(OFFSET('Water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298" t="e">
        <f ca="1">+IF(AND(ISTEXT(OFFSET('Water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298" t="e">
        <f ca="1">+IF(AND(ISTEXT(OFFSET('Water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298" t="e">
        <f ca="1">+IF(AND(ISTEXT(OFFSET('Water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298" t="e">
        <f ca="1">+IF(AND(ISTEXT(OFFSET('Water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299" t="e">
        <f ca="1">+IF(AND(ISTEXT(OFFSET('Sanitation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299" t="e">
        <f ca="1">+IF(AND(ISTEXT(OFFSET('Sanitation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299" t="e">
        <f ca="1">+IF(AND(ISTEXT(OFFSET('Sanitation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299" t="e">
        <f ca="1">+IF(AND(ISTEXT(OFFSET('Sanitation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299" t="e">
        <f ca="1">+IF(AND(ISTEXT(OFFSET('Sanitation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299" t="e">
        <f ca="1">+IF(AND(ISTEXT(OFFSET('Sanitation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299" t="e">
        <f ca="1">+IF(AND(ISTEXT(OFFSET('Sanitation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299" t="e">
        <f ca="1">+IF(AND(ISTEXT(OFFSET('Sanitation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299" t="e">
        <f ca="1">+IF(AND(ISTEXT(OFFSET('Sanitation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299" t="e">
        <f ca="1">+IF(AND(ISTEXT(OFFSET('Sanitation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299" t="e">
        <f ca="1">+IF(AND(ISTEXT(OFFSET('Sanitation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299" t="e">
        <f ca="1">+IF(AND(ISTEXT(OFFSET('Sanitation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299" t="e">
        <f ca="1">+IF(AND(ISTEXT(OFFSET('Sanitation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299" t="e">
        <f ca="1">+IF(AND(ISTEXT(OFFSET('Sanitation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299" t="e">
        <f ca="1">+IF(AND(ISTEXT(OFFSET('Sanitation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299" t="e">
        <f ca="1">+IF(AND(ISTEXT(OFFSET('Sanitation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299" t="e">
        <f ca="1">+IF(AND(ISTEXT(OFFSET('Sanitation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299" t="e">
        <f ca="1">+IF(AND(ISTEXT(OFFSET('Sanitation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299" t="e">
        <f ca="1">+IF(AND(ISTEXT(OFFSET('Sanitation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299" t="e">
        <f ca="1">+IF(AND(ISTEXT(OFFSET('Sanitation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299" t="e">
        <f ca="1">+IF(AND(ISTEXT(OFFSET('Sanitation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299" t="e">
        <f ca="1">+IF(AND(ISTEXT(OFFSET('Sanitation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299" t="e">
        <f ca="1">+IF(AND(ISTEXT(OFFSET('Sanitation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299" t="e">
        <f ca="1">+IF(AND(ISTEXT(OFFSET('Sanitation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299" t="e">
        <f ca="1">+IF(AND(ISTEXT(OFFSET('Sanitation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299" t="e">
        <f ca="1">+IF(AND(ISTEXT(OFFSET('Sanitation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299" t="e">
        <f ca="1">+IF(AND(ISTEXT(OFFSET('Sanitation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299" t="e">
        <f ca="1">+IF(AND(ISTEXT(OFFSET('Sanitation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299" t="e">
        <f ca="1">+IF(AND(ISTEXT(OFFSET('Sanitation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299" t="e">
        <f ca="1">+IF(AND(ISTEXT(OFFSET('Sanitation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300" t="e">
        <f ca="1">+IF(AND(ISTEXT(OFFSET('Hygiene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368" t="e">
        <f ca="1">+IF(AND(ISTEXT(OFFSET('Hygiene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300" t="e">
        <f ca="1">+IF(AND(ISTEXT(OFFSET('Hygiene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300" t="e">
        <f ca="1">+IF(AND(ISTEXT(OFFSET('Hygiene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300" t="e">
        <f ca="1">+IF(AND(ISTEXT(OFFSET('Hygiene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300" t="e">
        <f ca="1">+IF(AND(ISTEXT(OFFSET('Hygiene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300" t="e">
        <f ca="1">+IF(AND(ISTEXT(OFFSET('Hygiene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300" t="e">
        <f ca="1">+IF(AND(ISTEXT(OFFSET('Hygiene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300" t="e">
        <f ca="1">+IF(AND(ISTEXT(OFFSET('Hygiene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300" t="e">
        <f ca="1">+IF(AND(ISTEXT(OFFSET('Hygiene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300" t="e">
        <f ca="1">+IF(AND(ISTEXT(OFFSET('Hygiene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300" t="e">
        <f ca="1">+IF(AND(ISTEXT(OFFSET('Hygiene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300" t="e">
        <f ca="1">+IF(AND(ISTEXT(OFFSET('Hygiene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300" t="e">
        <f ca="1">+IF(AND(ISTEXT(OFFSET('Hygiene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300" t="e">
        <f ca="1">+IF(AND(ISTEXT(OFFSET('Hygiene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300" t="e">
        <f ca="1">+IF(AND(ISTEXT(OFFSET('Hygiene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300" t="e">
        <f ca="1">+IF(AND(ISTEXT(OFFSET('Hygiene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300" t="e">
        <f ca="1">+IF(AND(ISTEXT(OFFSET('Hygiene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S139" s="187" t="str">
        <f ca="1">+IF(OFFSET('Water Data'!$D$27,0,10*ROW('Water Data'!D133))="","",OFFSET('Water Data'!$D$27,0,10*ROW('Water Data'!D133)))</f>
        <v/>
      </c>
      <c r="BT139" s="187" t="str">
        <f ca="1">+IF(OFFSET('Water Data'!$D$28,0,10*ROW('Water Data'!D133))="","",OFFSET('Water Data'!$D$28,0,10*ROW('Water Data'!D133)))</f>
        <v/>
      </c>
      <c r="BU139" s="187" t="str">
        <f ca="1">+IF(OFFSET('Water Data'!$D$29,0,10*ROW('Water Data'!D133))="","",OFFSET('Water Data'!$D$29,0,10*ROW('Water Data'!D133)))</f>
        <v/>
      </c>
      <c r="BV139" s="187" t="str">
        <f ca="1">+IF(OFFSET('Water Data'!$E$27,0,10*ROW('Water Data'!E133))="","",OFFSET('Water Data'!$E$27,0,10*ROW('Water Data'!E133)))</f>
        <v/>
      </c>
      <c r="BW139" s="187" t="str">
        <f ca="1">+IF(OFFSET('Water Data'!$E$28,0,10*ROW('Water Data'!E133))="","",OFFSET('Water Data'!$E$28,0,10*ROW('Water Data'!E133)))</f>
        <v/>
      </c>
      <c r="BX139" s="187" t="str">
        <f ca="1">+IF(OFFSET('Water Data'!$E$29,0,10*ROW('Water Data'!E133))="","",OFFSET('Water Data'!$E$29,0,10*ROW('Water Data'!E133)))</f>
        <v/>
      </c>
      <c r="BY139" s="187" t="str">
        <f ca="1">+IF(OFFSET('Water Data'!$F$27,0,10*ROW('Water Data'!F133))="","",OFFSET('Water Data'!$F$27,0,10*ROW('Water Data'!F133)))</f>
        <v/>
      </c>
      <c r="BZ139" s="187" t="str">
        <f ca="1">+IF(OFFSET('Water Data'!$F$28,0,10*ROW('Water Data'!F133))="","",OFFSET('Water Data'!$F$28,0,10*ROW('Water Data'!F133)))</f>
        <v/>
      </c>
      <c r="CA139" s="187" t="str">
        <f ca="1">+IF(OFFSET('Water Data'!$F$29,0,10*ROW('Water Data'!F133))="","",OFFSET('Water Data'!$F$29,0,10*ROW('Water Data'!F133)))</f>
        <v/>
      </c>
      <c r="CB139" s="187" t="str">
        <f ca="1">+IF(OFFSET('Water Data'!$G$27,0,10*ROW('Water Data'!G133))="","",OFFSET('Water Data'!$G$27,0,10*ROW('Water Data'!G133)))</f>
        <v/>
      </c>
      <c r="CC139" s="187" t="str">
        <f ca="1">+IF(OFFSET('Water Data'!$G$28,0,10*ROW('Water Data'!G133))="","",OFFSET('Water Data'!$G$28,0,10*ROW('Water Data'!G133)))</f>
        <v/>
      </c>
      <c r="CD139" s="187" t="str">
        <f ca="1">+IF(OFFSET('Water Data'!$G$29,0,10*ROW('Water Data'!G133))="","",OFFSET('Water Data'!$G$29,0,10*ROW('Water Data'!G133)))</f>
        <v/>
      </c>
      <c r="CE139" s="187" t="str">
        <f ca="1">+IF(OFFSET('Water Data'!$H$27,0,10*ROW('Water Data'!H133))="","",OFFSET('Water Data'!$H$27,0,10*ROW('Water Data'!H133)))</f>
        <v/>
      </c>
      <c r="CF139" s="187" t="str">
        <f ca="1">+IF(OFFSET('Water Data'!$H$28,0,10*ROW('Water Data'!H133))="","",OFFSET('Water Data'!$H$28,0,10*ROW('Water Data'!H133)))</f>
        <v/>
      </c>
      <c r="CG139" s="187" t="str">
        <f ca="1">+IF(OFFSET('Water Data'!$H$29,0,10*ROW('Water Data'!H133))="","",OFFSET('Water Data'!$H$29,0,10*ROW('Water Data'!H133)))</f>
        <v/>
      </c>
      <c r="CH139" s="187" t="str">
        <f ca="1">+IF(OFFSET('Water Data'!$I$27,0,10*ROW('Water Data'!I133))="","",OFFSET('Water Data'!$I$27,0,10*ROW('Water Data'!I133)))</f>
        <v/>
      </c>
      <c r="CI139" s="187" t="str">
        <f ca="1">+IF(OFFSET('Water Data'!$I$28,0,10*ROW('Water Data'!I133))="","",OFFSET('Water Data'!$I$28,0,10*ROW('Water Data'!I133)))</f>
        <v/>
      </c>
      <c r="CJ139" s="187" t="str">
        <f ca="1">+IF(OFFSET('Water Data'!$I$29,0,10*ROW('Water Data'!I133))="","",OFFSET('Water Data'!$I$29,0,10*ROW('Water Data'!I133)))</f>
        <v/>
      </c>
      <c r="CK139" s="187" t="str">
        <f ca="1">+IF(OFFSET('Sanitation Data'!$D$28,0,10*ROW('Sanitation Data'!D133))="","",OFFSET('Sanitation Data'!$D$28,0,10*ROW('Sanitation Data'!D133)))</f>
        <v/>
      </c>
      <c r="CL139" s="187" t="str">
        <f ca="1">+IF(OFFSET('Sanitation Data'!$D$29,0,10*ROW('Sanitation Data'!D133))="","",OFFSET('Sanitation Data'!$D$29,0,10*ROW('Sanitation Data'!D133)))</f>
        <v/>
      </c>
      <c r="CM139" s="187" t="str">
        <f ca="1">+IF(OFFSET('Sanitation Data'!$D$30,0,10*ROW('Sanitation Data'!D133))="","",OFFSET('Sanitation Data'!$D$30,0,10*ROW('Sanitation Data'!D133)))</f>
        <v/>
      </c>
      <c r="CN139" s="187" t="str">
        <f ca="1">+IF(OFFSET('Sanitation Data'!$D$31,0,10*ROW('Sanitation Data'!D133))="","",OFFSET('Sanitation Data'!$D$31,0,10*ROW('Sanitation Data'!D133)))</f>
        <v/>
      </c>
      <c r="CO139" s="187" t="str">
        <f ca="1">+IF(OFFSET('Sanitation Data'!$D$32,0,10*ROW('Sanitation Data'!D133))="","",OFFSET('Sanitation Data'!$D$32,0,10*ROW('Sanitation Data'!D133)))</f>
        <v/>
      </c>
      <c r="CP139" s="187" t="str">
        <f ca="1">+IF(OFFSET('Sanitation Data'!$E$28,0,10*ROW('Sanitation Data'!E133))="","",OFFSET('Sanitation Data'!$E$28,0,10*ROW('Sanitation Data'!E133)))</f>
        <v/>
      </c>
      <c r="CQ139" s="187" t="str">
        <f ca="1">+IF(OFFSET('Sanitation Data'!$E$29,0,10*ROW('Sanitation Data'!E133))="","",OFFSET('Sanitation Data'!$E$29,0,10*ROW('Sanitation Data'!E133)))</f>
        <v/>
      </c>
      <c r="CR139" s="187" t="str">
        <f ca="1">+IF(OFFSET('Sanitation Data'!$E$30,0,10*ROW('Sanitation Data'!E133))="","",OFFSET('Sanitation Data'!$E$30,0,10*ROW('Sanitation Data'!E133)))</f>
        <v/>
      </c>
      <c r="CS139" s="187" t="str">
        <f ca="1">+IF(OFFSET('Sanitation Data'!$E$31,0,10*ROW('Sanitation Data'!E133))="","",OFFSET('Sanitation Data'!$E$31,0,10*ROW('Sanitation Data'!E133)))</f>
        <v/>
      </c>
      <c r="CT139" s="187" t="str">
        <f ca="1">+IF(OFFSET('Sanitation Data'!$E$32,0,10*ROW('Sanitation Data'!E133))="","",OFFSET('Sanitation Data'!$E$32,0,10*ROW('Sanitation Data'!E133)))</f>
        <v/>
      </c>
      <c r="CU139" s="187" t="str">
        <f ca="1">+IF(OFFSET('Sanitation Data'!$F$28,0,10*ROW('Sanitation Data'!F133))="","",OFFSET('Sanitation Data'!$F$28,0,10*ROW('Sanitation Data'!F133)))</f>
        <v/>
      </c>
      <c r="CV139" s="187" t="str">
        <f ca="1">+IF(OFFSET('Sanitation Data'!$F$29,0,10*ROW('Sanitation Data'!F133))="","",OFFSET('Sanitation Data'!$F$29,0,10*ROW('Sanitation Data'!F133)))</f>
        <v/>
      </c>
      <c r="CW139" s="187" t="str">
        <f ca="1">+IF(OFFSET('Sanitation Data'!$F$30,0,10*ROW('Sanitation Data'!F133))="","",OFFSET('Sanitation Data'!$F$30,0,10*ROW('Sanitation Data'!F133)))</f>
        <v/>
      </c>
      <c r="CX139" s="187" t="str">
        <f ca="1">+IF(OFFSET('Sanitation Data'!$F$31,0,10*ROW('Sanitation Data'!F133))="","",OFFSET('Sanitation Data'!$F$31,0,10*ROW('Sanitation Data'!F133)))</f>
        <v/>
      </c>
      <c r="CY139" s="187" t="str">
        <f ca="1">+IF(OFFSET('Sanitation Data'!$F$32,0,10*ROW('Sanitation Data'!F133))="","",OFFSET('Sanitation Data'!$F$32,0,10*ROW('Sanitation Data'!F133)))</f>
        <v/>
      </c>
      <c r="CZ139" s="187" t="str">
        <f ca="1">+IF(OFFSET('Sanitation Data'!$G$28,0,10*ROW('Sanitation Data'!G133))="","",OFFSET('Sanitation Data'!$G$28,0,10*ROW('Sanitation Data'!G133)))</f>
        <v/>
      </c>
      <c r="DA139" s="187" t="str">
        <f ca="1">+IF(OFFSET('Sanitation Data'!$G$29,0,10*ROW('Sanitation Data'!G133))="","",OFFSET('Sanitation Data'!$G$29,0,10*ROW('Sanitation Data'!G133)))</f>
        <v/>
      </c>
      <c r="DB139" s="187" t="str">
        <f ca="1">+IF(OFFSET('Sanitation Data'!$G$30,0,10*ROW('Sanitation Data'!G133))="","",OFFSET('Sanitation Data'!$G$30,0,10*ROW('Sanitation Data'!G133)))</f>
        <v/>
      </c>
      <c r="DC139" s="187" t="str">
        <f ca="1">+IF(OFFSET('Sanitation Data'!$G$31,0,10*ROW('Sanitation Data'!G133))="","",OFFSET('Sanitation Data'!$G$31,0,10*ROW('Sanitation Data'!G133)))</f>
        <v/>
      </c>
      <c r="DD139" s="187" t="str">
        <f ca="1">+IF(OFFSET('Sanitation Data'!$G$32,0,10*ROW('Sanitation Data'!G133))="","",OFFSET('Sanitation Data'!$G$32,0,10*ROW('Sanitation Data'!G133)))</f>
        <v/>
      </c>
      <c r="DE139" s="187" t="str">
        <f ca="1">+IF(OFFSET('Sanitation Data'!$H$28,0,10*ROW('Sanitation Data'!H133))="","",OFFSET('Sanitation Data'!$H$28,0,10*ROW('Sanitation Data'!H133)))</f>
        <v/>
      </c>
      <c r="DF139" s="187" t="str">
        <f ca="1">+IF(OFFSET('Sanitation Data'!$H$29,0,10*ROW('Sanitation Data'!H133))="","",OFFSET('Sanitation Data'!$H$29,0,10*ROW('Sanitation Data'!H133)))</f>
        <v/>
      </c>
      <c r="DG139" s="187" t="str">
        <f ca="1">+IF(OFFSET('Sanitation Data'!$H$30,0,10*ROW('Sanitation Data'!H133))="","",OFFSET('Sanitation Data'!$H$30,0,10*ROW('Sanitation Data'!H133)))</f>
        <v/>
      </c>
      <c r="DH139" s="187" t="str">
        <f ca="1">+IF(OFFSET('Sanitation Data'!$H$31,0,10*ROW('Sanitation Data'!H133))="","",OFFSET('Sanitation Data'!$H$31,0,10*ROW('Sanitation Data'!H133)))</f>
        <v/>
      </c>
      <c r="DI139" s="187" t="str">
        <f ca="1">+IF(OFFSET('Sanitation Data'!$H$32,0,10*ROW('Sanitation Data'!H133))="","",OFFSET('Sanitation Data'!$H$32,0,10*ROW('Sanitation Data'!H133)))</f>
        <v/>
      </c>
      <c r="DJ139" s="187" t="str">
        <f ca="1">+IF(OFFSET('Sanitation Data'!$I$28,0,10*ROW('Sanitation Data'!I133))="","",OFFSET('Sanitation Data'!$I$28,0,10*ROW('Sanitation Data'!I133)))</f>
        <v/>
      </c>
      <c r="DK139" s="187" t="str">
        <f ca="1">+IF(OFFSET('Sanitation Data'!$I$29,0,10*ROW('Sanitation Data'!I133))="","",OFFSET('Sanitation Data'!$I$29,0,10*ROW('Sanitation Data'!I133)))</f>
        <v/>
      </c>
      <c r="DL139" s="187" t="str">
        <f ca="1">+IF(OFFSET('Sanitation Data'!$I$30,0,10*ROW('Sanitation Data'!I133))="","",OFFSET('Sanitation Data'!$I$30,0,10*ROW('Sanitation Data'!I133)))</f>
        <v/>
      </c>
      <c r="DM139" s="187" t="str">
        <f ca="1">+IF(OFFSET('Sanitation Data'!$I$31,0,10*ROW('Sanitation Data'!I133))="","",OFFSET('Sanitation Data'!$I$31,0,10*ROW('Sanitation Data'!I133)))</f>
        <v/>
      </c>
      <c r="DN139" s="187" t="str">
        <f ca="1">+IF(OFFSET('Sanitation Data'!$I$32,0,10*ROW('Sanitation Data'!I133))="","",OFFSET('Sanitation Data'!$I$32,0,10*ROW('Sanitation Data'!I133)))</f>
        <v/>
      </c>
      <c r="DO139" s="187" t="str">
        <f ca="1">+IF(OFFSET('Hygiene Data'!$D$11,0,10*ROW('Hygiene Data'!D133))="","",OFFSET('Hygiene Data'!$D$11,0,10*ROW('Hygiene Data'!D133)))</f>
        <v/>
      </c>
      <c r="DP139" s="187" t="str">
        <f ca="1">+IF(OFFSET('Hygiene Data'!$D$12,0,10*ROW('Hygiene Data'!D133))="","",OFFSET('Hygiene Data'!$D$12,0,10*ROW('Hygiene Data'!D133)))</f>
        <v/>
      </c>
      <c r="DQ139" s="187" t="str">
        <f ca="1">+IF(OFFSET('Hygiene Data'!$D$13,0,10*ROW('Hygiene Data'!D133))="","",OFFSET('Hygiene Data'!$D$13,0,10*ROW('Hygiene Data'!D133)))</f>
        <v/>
      </c>
      <c r="DR139" s="187" t="str">
        <f ca="1">+IF(OFFSET('Hygiene Data'!$E$11,0,10*ROW('Hygiene Data'!E133))="","",OFFSET('Hygiene Data'!$E$11,0,10*ROW('Hygiene Data'!E133)))</f>
        <v/>
      </c>
      <c r="DS139" s="187" t="str">
        <f ca="1">+IF(OFFSET('Hygiene Data'!$E$12,0,10*ROW('Hygiene Data'!E133))="","",OFFSET('Hygiene Data'!$E$12,0,10*ROW('Hygiene Data'!E133)))</f>
        <v/>
      </c>
      <c r="DT139" s="187" t="str">
        <f ca="1">+IF(OFFSET('Hygiene Data'!$E$13,0,10*ROW('Hygiene Data'!E133))="","",OFFSET('Hygiene Data'!$E$13,0,10*ROW('Hygiene Data'!E133)))</f>
        <v/>
      </c>
      <c r="DU139" s="187" t="str">
        <f ca="1">+IF(OFFSET('Hygiene Data'!$F$11,0,10*ROW('Hygiene Data'!F133))="","",OFFSET('Hygiene Data'!$F$11,0,10*ROW('Hygiene Data'!F133)))</f>
        <v/>
      </c>
      <c r="DV139" s="187" t="str">
        <f ca="1">+IF(OFFSET('Hygiene Data'!$F$12,0,10*ROW('Hygiene Data'!F133))="","",OFFSET('Hygiene Data'!$F$12,0,10*ROW('Hygiene Data'!F133)))</f>
        <v/>
      </c>
      <c r="DW139" s="187" t="str">
        <f ca="1">+IF(OFFSET('Hygiene Data'!$F$13,0,10*ROW('Hygiene Data'!F133))="","",OFFSET('Hygiene Data'!$F$13,0,10*ROW('Hygiene Data'!F133)))</f>
        <v/>
      </c>
      <c r="DX139" s="187" t="str">
        <f ca="1">+IF(OFFSET('Hygiene Data'!$G$11,0,10*ROW('Hygiene Data'!G133))="","",OFFSET('Hygiene Data'!$G$11,0,10*ROW('Hygiene Data'!G133)))</f>
        <v/>
      </c>
      <c r="DY139" s="187" t="str">
        <f ca="1">+IF(OFFSET('Hygiene Data'!$G$12,0,10*ROW('Hygiene Data'!G133))="","",OFFSET('Hygiene Data'!$G$12,0,10*ROW('Hygiene Data'!G133)))</f>
        <v/>
      </c>
      <c r="DZ139" s="187" t="str">
        <f ca="1">+IF(OFFSET('Hygiene Data'!$G$13,0,10*ROW('Hygiene Data'!G133))="","",OFFSET('Hygiene Data'!$G$13,0,10*ROW('Hygiene Data'!G133)))</f>
        <v/>
      </c>
      <c r="EA139" s="187" t="str">
        <f ca="1">+IF(OFFSET('Hygiene Data'!$H$11,0,10*ROW('Hygiene Data'!H133))="","",OFFSET('Hygiene Data'!$H$11,0,10*ROW('Hygiene Data'!H133)))</f>
        <v/>
      </c>
      <c r="EB139" s="187" t="str">
        <f ca="1">+IF(OFFSET('Hygiene Data'!$H$12,0,10*ROW('Hygiene Data'!H133))="","",OFFSET('Hygiene Data'!$H$12,0,10*ROW('Hygiene Data'!H133)))</f>
        <v/>
      </c>
      <c r="EC139" s="187" t="str">
        <f ca="1">+IF(OFFSET('Hygiene Data'!$H$13,0,10*ROW('Hygiene Data'!H133))="","",OFFSET('Hygiene Data'!$H$13,0,10*ROW('Hygiene Data'!H133)))</f>
        <v/>
      </c>
      <c r="ED139" s="187" t="str">
        <f ca="1">+IF(OFFSET('Hygiene Data'!$I$11,0,10*ROW('Hygiene Data'!I133))="","",OFFSET('Hygiene Data'!$I$11,0,10*ROW('Hygiene Data'!I133)))</f>
        <v/>
      </c>
      <c r="EE139" s="187" t="str">
        <f ca="1">+IF(OFFSET('Hygiene Data'!$I$12,0,10*ROW('Hygiene Data'!I133))="","",OFFSET('Hygiene Data'!$I$12,0,10*ROW('Hygiene Data'!I133)))</f>
        <v/>
      </c>
      <c r="EF139" s="187" t="str">
        <f ca="1">+IF(OFFSET('Hygiene Data'!$I$13,0,10*ROW('Hygiene Data'!I133))="","",OFFSET('Hygiene Data'!$I$13,0,10*ROW('Hygiene Data'!I133)))</f>
        <v/>
      </c>
    </row>
    <row r="140" spans="1:136" x14ac:dyDescent="0.2">
      <c r="A140" s="270" t="str">
        <f ca="1">+IF(OFFSET('Water Data'!$B$2,0,10*ROW('Water Data'!E134))="","",OFFSET('Water Data'!$B$2,0,10*ROW('Water Data'!E134)))</f>
        <v/>
      </c>
      <c r="B140" s="270" t="str">
        <f ca="1">IF(OFFSET('Water Data'!$C$2,0,10*ROW('Water Data'!F134))="","",IF(OFFSET('Water Data'!$C$2,0,10*ROW('Water Data'!F134))="Census",Key!$I$111,IF(OFFSET('Water Data'!$C$2,0,10*ROW('Water Data'!F134))="Survey with microdata",Key!$I$113,IF(OFFSET('Water Data'!$C$2,0,10*ROW('Water Data'!F134))="Survey",Key!$I$110,IF(OFFSET('Water Data'!$C$2,0,10*ROW('Water Data'!F134))="Admin",Key!$I$114,IF(OFFSET('Water Data'!$C$2,0,10*ROW('Water Data'!F134))="Other",Key!$I$112,IF(OFFSET('Water Data'!$C$2,0,10*ROW('Water Data'!F134))="EMIS",Key!$I$109)))))))</f>
        <v/>
      </c>
      <c r="C140" s="297" t="str">
        <f t="shared" ca="1" si="2"/>
        <v/>
      </c>
      <c r="D140" s="298" t="e">
        <f ca="1">+IF(AND(ISTEXT(OFFSET('Water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298" t="e">
        <f ca="1">+IF(AND(ISTEXT(OFFSET('Water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298" t="e">
        <f ca="1">+IF(AND(ISTEXT(OFFSET('Water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298" t="e">
        <f ca="1">+IF(AND(ISTEXT(OFFSET('Water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298" t="e">
        <f ca="1">+IF(AND(ISTEXT(OFFSET('Water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298" t="e">
        <f ca="1">+IF(AND(ISTEXT(OFFSET('Water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298" t="e">
        <f ca="1">+IF(AND(ISTEXT(OFFSET('Water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298" t="e">
        <f ca="1">+IF(AND(ISTEXT(OFFSET('Water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298" t="e">
        <f ca="1">+IF(AND(ISTEXT(OFFSET('Water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298" t="e">
        <f ca="1">+IF(AND(ISTEXT(OFFSET('Water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298" t="e">
        <f ca="1">+IF(AND(ISTEXT(OFFSET('Water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298" t="e">
        <f ca="1">+IF(AND(ISTEXT(OFFSET('Water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298" t="e">
        <f ca="1">+IF(AND(ISTEXT(OFFSET('Water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298" t="e">
        <f ca="1">+IF(AND(ISTEXT(OFFSET('Water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298" t="e">
        <f ca="1">+IF(AND(ISTEXT(OFFSET('Water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298" t="e">
        <f ca="1">+IF(AND(ISTEXT(OFFSET('Water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298" t="e">
        <f ca="1">+IF(AND(ISTEXT(OFFSET('Water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298" t="e">
        <f ca="1">+IF(AND(ISTEXT(OFFSET('Water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299" t="e">
        <f ca="1">+IF(AND(ISTEXT(OFFSET('Sanitation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299" t="e">
        <f ca="1">+IF(AND(ISTEXT(OFFSET('Sanitation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299" t="e">
        <f ca="1">+IF(AND(ISTEXT(OFFSET('Sanitation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299" t="e">
        <f ca="1">+IF(AND(ISTEXT(OFFSET('Sanitation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299" t="e">
        <f ca="1">+IF(AND(ISTEXT(OFFSET('Sanitation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299" t="e">
        <f ca="1">+IF(AND(ISTEXT(OFFSET('Sanitation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299" t="e">
        <f ca="1">+IF(AND(ISTEXT(OFFSET('Sanitation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299" t="e">
        <f ca="1">+IF(AND(ISTEXT(OFFSET('Sanitation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299" t="e">
        <f ca="1">+IF(AND(ISTEXT(OFFSET('Sanitation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299" t="e">
        <f ca="1">+IF(AND(ISTEXT(OFFSET('Sanitation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299" t="e">
        <f ca="1">+IF(AND(ISTEXT(OFFSET('Sanitation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299" t="e">
        <f ca="1">+IF(AND(ISTEXT(OFFSET('Sanitation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299" t="e">
        <f ca="1">+IF(AND(ISTEXT(OFFSET('Sanitation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299" t="e">
        <f ca="1">+IF(AND(ISTEXT(OFFSET('Sanitation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299" t="e">
        <f ca="1">+IF(AND(ISTEXT(OFFSET('Sanitation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299" t="e">
        <f ca="1">+IF(AND(ISTEXT(OFFSET('Sanitation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299" t="e">
        <f ca="1">+IF(AND(ISTEXT(OFFSET('Sanitation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299" t="e">
        <f ca="1">+IF(AND(ISTEXT(OFFSET('Sanitation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299" t="e">
        <f ca="1">+IF(AND(ISTEXT(OFFSET('Sanitation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299" t="e">
        <f ca="1">+IF(AND(ISTEXT(OFFSET('Sanitation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299" t="e">
        <f ca="1">+IF(AND(ISTEXT(OFFSET('Sanitation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299" t="e">
        <f ca="1">+IF(AND(ISTEXT(OFFSET('Sanitation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299" t="e">
        <f ca="1">+IF(AND(ISTEXT(OFFSET('Sanitation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299" t="e">
        <f ca="1">+IF(AND(ISTEXT(OFFSET('Sanitation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299" t="e">
        <f ca="1">+IF(AND(ISTEXT(OFFSET('Sanitation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299" t="e">
        <f ca="1">+IF(AND(ISTEXT(OFFSET('Sanitation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299" t="e">
        <f ca="1">+IF(AND(ISTEXT(OFFSET('Sanitation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299" t="e">
        <f ca="1">+IF(AND(ISTEXT(OFFSET('Sanitation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299" t="e">
        <f ca="1">+IF(AND(ISTEXT(OFFSET('Sanitation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299" t="e">
        <f ca="1">+IF(AND(ISTEXT(OFFSET('Sanitation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300" t="e">
        <f ca="1">+IF(AND(ISTEXT(OFFSET('Hygiene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368" t="e">
        <f ca="1">+IF(AND(ISTEXT(OFFSET('Hygiene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300" t="e">
        <f ca="1">+IF(AND(ISTEXT(OFFSET('Hygiene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300" t="e">
        <f ca="1">+IF(AND(ISTEXT(OFFSET('Hygiene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300" t="e">
        <f ca="1">+IF(AND(ISTEXT(OFFSET('Hygiene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300" t="e">
        <f ca="1">+IF(AND(ISTEXT(OFFSET('Hygiene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300" t="e">
        <f ca="1">+IF(AND(ISTEXT(OFFSET('Hygiene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300" t="e">
        <f ca="1">+IF(AND(ISTEXT(OFFSET('Hygiene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300" t="e">
        <f ca="1">+IF(AND(ISTEXT(OFFSET('Hygiene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300" t="e">
        <f ca="1">+IF(AND(ISTEXT(OFFSET('Hygiene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300" t="e">
        <f ca="1">+IF(AND(ISTEXT(OFFSET('Hygiene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300" t="e">
        <f ca="1">+IF(AND(ISTEXT(OFFSET('Hygiene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300" t="e">
        <f ca="1">+IF(AND(ISTEXT(OFFSET('Hygiene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300" t="e">
        <f ca="1">+IF(AND(ISTEXT(OFFSET('Hygiene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300" t="e">
        <f ca="1">+IF(AND(ISTEXT(OFFSET('Hygiene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300" t="e">
        <f ca="1">+IF(AND(ISTEXT(OFFSET('Hygiene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300" t="e">
        <f ca="1">+IF(AND(ISTEXT(OFFSET('Hygiene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300" t="e">
        <f ca="1">+IF(AND(ISTEXT(OFFSET('Hygiene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S140" s="187" t="str">
        <f ca="1">+IF(OFFSET('Water Data'!$D$27,0,10*ROW('Water Data'!D134))="","",OFFSET('Water Data'!$D$27,0,10*ROW('Water Data'!D134)))</f>
        <v/>
      </c>
      <c r="BT140" s="187" t="str">
        <f ca="1">+IF(OFFSET('Water Data'!$D$28,0,10*ROW('Water Data'!D134))="","",OFFSET('Water Data'!$D$28,0,10*ROW('Water Data'!D134)))</f>
        <v/>
      </c>
      <c r="BU140" s="187" t="str">
        <f ca="1">+IF(OFFSET('Water Data'!$D$29,0,10*ROW('Water Data'!D134))="","",OFFSET('Water Data'!$D$29,0,10*ROW('Water Data'!D134)))</f>
        <v/>
      </c>
      <c r="BV140" s="187" t="str">
        <f ca="1">+IF(OFFSET('Water Data'!$E$27,0,10*ROW('Water Data'!E134))="","",OFFSET('Water Data'!$E$27,0,10*ROW('Water Data'!E134)))</f>
        <v/>
      </c>
      <c r="BW140" s="187" t="str">
        <f ca="1">+IF(OFFSET('Water Data'!$E$28,0,10*ROW('Water Data'!E134))="","",OFFSET('Water Data'!$E$28,0,10*ROW('Water Data'!E134)))</f>
        <v/>
      </c>
      <c r="BX140" s="187" t="str">
        <f ca="1">+IF(OFFSET('Water Data'!$E$29,0,10*ROW('Water Data'!E134))="","",OFFSET('Water Data'!$E$29,0,10*ROW('Water Data'!E134)))</f>
        <v/>
      </c>
      <c r="BY140" s="187" t="str">
        <f ca="1">+IF(OFFSET('Water Data'!$F$27,0,10*ROW('Water Data'!F134))="","",OFFSET('Water Data'!$F$27,0,10*ROW('Water Data'!F134)))</f>
        <v/>
      </c>
      <c r="BZ140" s="187" t="str">
        <f ca="1">+IF(OFFSET('Water Data'!$F$28,0,10*ROW('Water Data'!F134))="","",OFFSET('Water Data'!$F$28,0,10*ROW('Water Data'!F134)))</f>
        <v/>
      </c>
      <c r="CA140" s="187" t="str">
        <f ca="1">+IF(OFFSET('Water Data'!$F$29,0,10*ROW('Water Data'!F134))="","",OFFSET('Water Data'!$F$29,0,10*ROW('Water Data'!F134)))</f>
        <v/>
      </c>
      <c r="CB140" s="187" t="str">
        <f ca="1">+IF(OFFSET('Water Data'!$G$27,0,10*ROW('Water Data'!G134))="","",OFFSET('Water Data'!$G$27,0,10*ROW('Water Data'!G134)))</f>
        <v/>
      </c>
      <c r="CC140" s="187" t="str">
        <f ca="1">+IF(OFFSET('Water Data'!$G$28,0,10*ROW('Water Data'!G134))="","",OFFSET('Water Data'!$G$28,0,10*ROW('Water Data'!G134)))</f>
        <v/>
      </c>
      <c r="CD140" s="187" t="str">
        <f ca="1">+IF(OFFSET('Water Data'!$G$29,0,10*ROW('Water Data'!G134))="","",OFFSET('Water Data'!$G$29,0,10*ROW('Water Data'!G134)))</f>
        <v/>
      </c>
      <c r="CE140" s="187" t="str">
        <f ca="1">+IF(OFFSET('Water Data'!$H$27,0,10*ROW('Water Data'!H134))="","",OFFSET('Water Data'!$H$27,0,10*ROW('Water Data'!H134)))</f>
        <v/>
      </c>
      <c r="CF140" s="187" t="str">
        <f ca="1">+IF(OFFSET('Water Data'!$H$28,0,10*ROW('Water Data'!H134))="","",OFFSET('Water Data'!$H$28,0,10*ROW('Water Data'!H134)))</f>
        <v/>
      </c>
      <c r="CG140" s="187" t="str">
        <f ca="1">+IF(OFFSET('Water Data'!$H$29,0,10*ROW('Water Data'!H134))="","",OFFSET('Water Data'!$H$29,0,10*ROW('Water Data'!H134)))</f>
        <v/>
      </c>
      <c r="CH140" s="187" t="str">
        <f ca="1">+IF(OFFSET('Water Data'!$I$27,0,10*ROW('Water Data'!I134))="","",OFFSET('Water Data'!$I$27,0,10*ROW('Water Data'!I134)))</f>
        <v/>
      </c>
      <c r="CI140" s="187" t="str">
        <f ca="1">+IF(OFFSET('Water Data'!$I$28,0,10*ROW('Water Data'!I134))="","",OFFSET('Water Data'!$I$28,0,10*ROW('Water Data'!I134)))</f>
        <v/>
      </c>
      <c r="CJ140" s="187" t="str">
        <f ca="1">+IF(OFFSET('Water Data'!$I$29,0,10*ROW('Water Data'!I134))="","",OFFSET('Water Data'!$I$29,0,10*ROW('Water Data'!I134)))</f>
        <v/>
      </c>
      <c r="CK140" s="187" t="str">
        <f ca="1">+IF(OFFSET('Sanitation Data'!$D$28,0,10*ROW('Sanitation Data'!D134))="","",OFFSET('Sanitation Data'!$D$28,0,10*ROW('Sanitation Data'!D134)))</f>
        <v/>
      </c>
      <c r="CL140" s="187" t="str">
        <f ca="1">+IF(OFFSET('Sanitation Data'!$D$29,0,10*ROW('Sanitation Data'!D134))="","",OFFSET('Sanitation Data'!$D$29,0,10*ROW('Sanitation Data'!D134)))</f>
        <v/>
      </c>
      <c r="CM140" s="187" t="str">
        <f ca="1">+IF(OFFSET('Sanitation Data'!$D$30,0,10*ROW('Sanitation Data'!D134))="","",OFFSET('Sanitation Data'!$D$30,0,10*ROW('Sanitation Data'!D134)))</f>
        <v/>
      </c>
      <c r="CN140" s="187" t="str">
        <f ca="1">+IF(OFFSET('Sanitation Data'!$D$31,0,10*ROW('Sanitation Data'!D134))="","",OFFSET('Sanitation Data'!$D$31,0,10*ROW('Sanitation Data'!D134)))</f>
        <v/>
      </c>
      <c r="CO140" s="187" t="str">
        <f ca="1">+IF(OFFSET('Sanitation Data'!$D$32,0,10*ROW('Sanitation Data'!D134))="","",OFFSET('Sanitation Data'!$D$32,0,10*ROW('Sanitation Data'!D134)))</f>
        <v/>
      </c>
      <c r="CP140" s="187" t="str">
        <f ca="1">+IF(OFFSET('Sanitation Data'!$E$28,0,10*ROW('Sanitation Data'!E134))="","",OFFSET('Sanitation Data'!$E$28,0,10*ROW('Sanitation Data'!E134)))</f>
        <v/>
      </c>
      <c r="CQ140" s="187" t="str">
        <f ca="1">+IF(OFFSET('Sanitation Data'!$E$29,0,10*ROW('Sanitation Data'!E134))="","",OFFSET('Sanitation Data'!$E$29,0,10*ROW('Sanitation Data'!E134)))</f>
        <v/>
      </c>
      <c r="CR140" s="187" t="str">
        <f ca="1">+IF(OFFSET('Sanitation Data'!$E$30,0,10*ROW('Sanitation Data'!E134))="","",OFFSET('Sanitation Data'!$E$30,0,10*ROW('Sanitation Data'!E134)))</f>
        <v/>
      </c>
      <c r="CS140" s="187" t="str">
        <f ca="1">+IF(OFFSET('Sanitation Data'!$E$31,0,10*ROW('Sanitation Data'!E134))="","",OFFSET('Sanitation Data'!$E$31,0,10*ROW('Sanitation Data'!E134)))</f>
        <v/>
      </c>
      <c r="CT140" s="187" t="str">
        <f ca="1">+IF(OFFSET('Sanitation Data'!$E$32,0,10*ROW('Sanitation Data'!E134))="","",OFFSET('Sanitation Data'!$E$32,0,10*ROW('Sanitation Data'!E134)))</f>
        <v/>
      </c>
      <c r="CU140" s="187" t="str">
        <f ca="1">+IF(OFFSET('Sanitation Data'!$F$28,0,10*ROW('Sanitation Data'!F134))="","",OFFSET('Sanitation Data'!$F$28,0,10*ROW('Sanitation Data'!F134)))</f>
        <v/>
      </c>
      <c r="CV140" s="187" t="str">
        <f ca="1">+IF(OFFSET('Sanitation Data'!$F$29,0,10*ROW('Sanitation Data'!F134))="","",OFFSET('Sanitation Data'!$F$29,0,10*ROW('Sanitation Data'!F134)))</f>
        <v/>
      </c>
      <c r="CW140" s="187" t="str">
        <f ca="1">+IF(OFFSET('Sanitation Data'!$F$30,0,10*ROW('Sanitation Data'!F134))="","",OFFSET('Sanitation Data'!$F$30,0,10*ROW('Sanitation Data'!F134)))</f>
        <v/>
      </c>
      <c r="CX140" s="187" t="str">
        <f ca="1">+IF(OFFSET('Sanitation Data'!$F$31,0,10*ROW('Sanitation Data'!F134))="","",OFFSET('Sanitation Data'!$F$31,0,10*ROW('Sanitation Data'!F134)))</f>
        <v/>
      </c>
      <c r="CY140" s="187" t="str">
        <f ca="1">+IF(OFFSET('Sanitation Data'!$F$32,0,10*ROW('Sanitation Data'!F134))="","",OFFSET('Sanitation Data'!$F$32,0,10*ROW('Sanitation Data'!F134)))</f>
        <v/>
      </c>
      <c r="CZ140" s="187" t="str">
        <f ca="1">+IF(OFFSET('Sanitation Data'!$G$28,0,10*ROW('Sanitation Data'!G134))="","",OFFSET('Sanitation Data'!$G$28,0,10*ROW('Sanitation Data'!G134)))</f>
        <v/>
      </c>
      <c r="DA140" s="187" t="str">
        <f ca="1">+IF(OFFSET('Sanitation Data'!$G$29,0,10*ROW('Sanitation Data'!G134))="","",OFFSET('Sanitation Data'!$G$29,0,10*ROW('Sanitation Data'!G134)))</f>
        <v/>
      </c>
      <c r="DB140" s="187" t="str">
        <f ca="1">+IF(OFFSET('Sanitation Data'!$G$30,0,10*ROW('Sanitation Data'!G134))="","",OFFSET('Sanitation Data'!$G$30,0,10*ROW('Sanitation Data'!G134)))</f>
        <v/>
      </c>
      <c r="DC140" s="187" t="str">
        <f ca="1">+IF(OFFSET('Sanitation Data'!$G$31,0,10*ROW('Sanitation Data'!G134))="","",OFFSET('Sanitation Data'!$G$31,0,10*ROW('Sanitation Data'!G134)))</f>
        <v/>
      </c>
      <c r="DD140" s="187" t="str">
        <f ca="1">+IF(OFFSET('Sanitation Data'!$G$32,0,10*ROW('Sanitation Data'!G134))="","",OFFSET('Sanitation Data'!$G$32,0,10*ROW('Sanitation Data'!G134)))</f>
        <v/>
      </c>
      <c r="DE140" s="187" t="str">
        <f ca="1">+IF(OFFSET('Sanitation Data'!$H$28,0,10*ROW('Sanitation Data'!H134))="","",OFFSET('Sanitation Data'!$H$28,0,10*ROW('Sanitation Data'!H134)))</f>
        <v/>
      </c>
      <c r="DF140" s="187" t="str">
        <f ca="1">+IF(OFFSET('Sanitation Data'!$H$29,0,10*ROW('Sanitation Data'!H134))="","",OFFSET('Sanitation Data'!$H$29,0,10*ROW('Sanitation Data'!H134)))</f>
        <v/>
      </c>
      <c r="DG140" s="187" t="str">
        <f ca="1">+IF(OFFSET('Sanitation Data'!$H$30,0,10*ROW('Sanitation Data'!H134))="","",OFFSET('Sanitation Data'!$H$30,0,10*ROW('Sanitation Data'!H134)))</f>
        <v/>
      </c>
      <c r="DH140" s="187" t="str">
        <f ca="1">+IF(OFFSET('Sanitation Data'!$H$31,0,10*ROW('Sanitation Data'!H134))="","",OFFSET('Sanitation Data'!$H$31,0,10*ROW('Sanitation Data'!H134)))</f>
        <v/>
      </c>
      <c r="DI140" s="187" t="str">
        <f ca="1">+IF(OFFSET('Sanitation Data'!$H$32,0,10*ROW('Sanitation Data'!H134))="","",OFFSET('Sanitation Data'!$H$32,0,10*ROW('Sanitation Data'!H134)))</f>
        <v/>
      </c>
      <c r="DJ140" s="187" t="str">
        <f ca="1">+IF(OFFSET('Sanitation Data'!$I$28,0,10*ROW('Sanitation Data'!I134))="","",OFFSET('Sanitation Data'!$I$28,0,10*ROW('Sanitation Data'!I134)))</f>
        <v/>
      </c>
      <c r="DK140" s="187" t="str">
        <f ca="1">+IF(OFFSET('Sanitation Data'!$I$29,0,10*ROW('Sanitation Data'!I134))="","",OFFSET('Sanitation Data'!$I$29,0,10*ROW('Sanitation Data'!I134)))</f>
        <v/>
      </c>
      <c r="DL140" s="187" t="str">
        <f ca="1">+IF(OFFSET('Sanitation Data'!$I$30,0,10*ROW('Sanitation Data'!I134))="","",OFFSET('Sanitation Data'!$I$30,0,10*ROW('Sanitation Data'!I134)))</f>
        <v/>
      </c>
      <c r="DM140" s="187" t="str">
        <f ca="1">+IF(OFFSET('Sanitation Data'!$I$31,0,10*ROW('Sanitation Data'!I134))="","",OFFSET('Sanitation Data'!$I$31,0,10*ROW('Sanitation Data'!I134)))</f>
        <v/>
      </c>
      <c r="DN140" s="187" t="str">
        <f ca="1">+IF(OFFSET('Sanitation Data'!$I$32,0,10*ROW('Sanitation Data'!I134))="","",OFFSET('Sanitation Data'!$I$32,0,10*ROW('Sanitation Data'!I134)))</f>
        <v/>
      </c>
      <c r="DO140" s="187" t="str">
        <f ca="1">+IF(OFFSET('Hygiene Data'!$D$11,0,10*ROW('Hygiene Data'!D134))="","",OFFSET('Hygiene Data'!$D$11,0,10*ROW('Hygiene Data'!D134)))</f>
        <v/>
      </c>
      <c r="DP140" s="187" t="str">
        <f ca="1">+IF(OFFSET('Hygiene Data'!$D$12,0,10*ROW('Hygiene Data'!D134))="","",OFFSET('Hygiene Data'!$D$12,0,10*ROW('Hygiene Data'!D134)))</f>
        <v/>
      </c>
      <c r="DQ140" s="187" t="str">
        <f ca="1">+IF(OFFSET('Hygiene Data'!$D$13,0,10*ROW('Hygiene Data'!D134))="","",OFFSET('Hygiene Data'!$D$13,0,10*ROW('Hygiene Data'!D134)))</f>
        <v/>
      </c>
      <c r="DR140" s="187" t="str">
        <f ca="1">+IF(OFFSET('Hygiene Data'!$E$11,0,10*ROW('Hygiene Data'!E134))="","",OFFSET('Hygiene Data'!$E$11,0,10*ROW('Hygiene Data'!E134)))</f>
        <v/>
      </c>
      <c r="DS140" s="187" t="str">
        <f ca="1">+IF(OFFSET('Hygiene Data'!$E$12,0,10*ROW('Hygiene Data'!E134))="","",OFFSET('Hygiene Data'!$E$12,0,10*ROW('Hygiene Data'!E134)))</f>
        <v/>
      </c>
      <c r="DT140" s="187" t="str">
        <f ca="1">+IF(OFFSET('Hygiene Data'!$E$13,0,10*ROW('Hygiene Data'!E134))="","",OFFSET('Hygiene Data'!$E$13,0,10*ROW('Hygiene Data'!E134)))</f>
        <v/>
      </c>
      <c r="DU140" s="187" t="str">
        <f ca="1">+IF(OFFSET('Hygiene Data'!$F$11,0,10*ROW('Hygiene Data'!F134))="","",OFFSET('Hygiene Data'!$F$11,0,10*ROW('Hygiene Data'!F134)))</f>
        <v/>
      </c>
      <c r="DV140" s="187" t="str">
        <f ca="1">+IF(OFFSET('Hygiene Data'!$F$12,0,10*ROW('Hygiene Data'!F134))="","",OFFSET('Hygiene Data'!$F$12,0,10*ROW('Hygiene Data'!F134)))</f>
        <v/>
      </c>
      <c r="DW140" s="187" t="str">
        <f ca="1">+IF(OFFSET('Hygiene Data'!$F$13,0,10*ROW('Hygiene Data'!F134))="","",OFFSET('Hygiene Data'!$F$13,0,10*ROW('Hygiene Data'!F134)))</f>
        <v/>
      </c>
      <c r="DX140" s="187" t="str">
        <f ca="1">+IF(OFFSET('Hygiene Data'!$G$11,0,10*ROW('Hygiene Data'!G134))="","",OFFSET('Hygiene Data'!$G$11,0,10*ROW('Hygiene Data'!G134)))</f>
        <v/>
      </c>
      <c r="DY140" s="187" t="str">
        <f ca="1">+IF(OFFSET('Hygiene Data'!$G$12,0,10*ROW('Hygiene Data'!G134))="","",OFFSET('Hygiene Data'!$G$12,0,10*ROW('Hygiene Data'!G134)))</f>
        <v/>
      </c>
      <c r="DZ140" s="187" t="str">
        <f ca="1">+IF(OFFSET('Hygiene Data'!$G$13,0,10*ROW('Hygiene Data'!G134))="","",OFFSET('Hygiene Data'!$G$13,0,10*ROW('Hygiene Data'!G134)))</f>
        <v/>
      </c>
      <c r="EA140" s="187" t="str">
        <f ca="1">+IF(OFFSET('Hygiene Data'!$H$11,0,10*ROW('Hygiene Data'!H134))="","",OFFSET('Hygiene Data'!$H$11,0,10*ROW('Hygiene Data'!H134)))</f>
        <v/>
      </c>
      <c r="EB140" s="187" t="str">
        <f ca="1">+IF(OFFSET('Hygiene Data'!$H$12,0,10*ROW('Hygiene Data'!H134))="","",OFFSET('Hygiene Data'!$H$12,0,10*ROW('Hygiene Data'!H134)))</f>
        <v/>
      </c>
      <c r="EC140" s="187" t="str">
        <f ca="1">+IF(OFFSET('Hygiene Data'!$H$13,0,10*ROW('Hygiene Data'!H134))="","",OFFSET('Hygiene Data'!$H$13,0,10*ROW('Hygiene Data'!H134)))</f>
        <v/>
      </c>
      <c r="ED140" s="187" t="str">
        <f ca="1">+IF(OFFSET('Hygiene Data'!$I$11,0,10*ROW('Hygiene Data'!I134))="","",OFFSET('Hygiene Data'!$I$11,0,10*ROW('Hygiene Data'!I134)))</f>
        <v/>
      </c>
      <c r="EE140" s="187" t="str">
        <f ca="1">+IF(OFFSET('Hygiene Data'!$I$12,0,10*ROW('Hygiene Data'!I134))="","",OFFSET('Hygiene Data'!$I$12,0,10*ROW('Hygiene Data'!I134)))</f>
        <v/>
      </c>
      <c r="EF140" s="187" t="str">
        <f ca="1">+IF(OFFSET('Hygiene Data'!$I$13,0,10*ROW('Hygiene Data'!I134))="","",OFFSET('Hygiene Data'!$I$13,0,10*ROW('Hygiene Data'!I134)))</f>
        <v/>
      </c>
    </row>
    <row r="141" spans="1:136" x14ac:dyDescent="0.2">
      <c r="A141" s="270" t="str">
        <f ca="1">+IF(OFFSET('Water Data'!$B$2,0,10*ROW('Water Data'!E135))="","",OFFSET('Water Data'!$B$2,0,10*ROW('Water Data'!E135)))</f>
        <v/>
      </c>
      <c r="B141" s="270" t="str">
        <f ca="1">IF(OFFSET('Water Data'!$C$2,0,10*ROW('Water Data'!F135))="","",IF(OFFSET('Water Data'!$C$2,0,10*ROW('Water Data'!F135))="Census",Key!$I$111,IF(OFFSET('Water Data'!$C$2,0,10*ROW('Water Data'!F135))="Survey with microdata",Key!$I$113,IF(OFFSET('Water Data'!$C$2,0,10*ROW('Water Data'!F135))="Survey",Key!$I$110,IF(OFFSET('Water Data'!$C$2,0,10*ROW('Water Data'!F135))="Admin",Key!$I$114,IF(OFFSET('Water Data'!$C$2,0,10*ROW('Water Data'!F135))="Other",Key!$I$112,IF(OFFSET('Water Data'!$C$2,0,10*ROW('Water Data'!F135))="EMIS",Key!$I$109)))))))</f>
        <v/>
      </c>
      <c r="C141" s="297" t="str">
        <f t="shared" ca="1" si="2"/>
        <v/>
      </c>
      <c r="D141" s="298" t="e">
        <f ca="1">+IF(AND(ISTEXT(OFFSET('Water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298" t="e">
        <f ca="1">+IF(AND(ISTEXT(OFFSET('Water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298" t="e">
        <f ca="1">+IF(AND(ISTEXT(OFFSET('Water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298" t="e">
        <f ca="1">+IF(AND(ISTEXT(OFFSET('Water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298" t="e">
        <f ca="1">+IF(AND(ISTEXT(OFFSET('Water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298" t="e">
        <f ca="1">+IF(AND(ISTEXT(OFFSET('Water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298" t="e">
        <f ca="1">+IF(AND(ISTEXT(OFFSET('Water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298" t="e">
        <f ca="1">+IF(AND(ISTEXT(OFFSET('Water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298" t="e">
        <f ca="1">+IF(AND(ISTEXT(OFFSET('Water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298" t="e">
        <f ca="1">+IF(AND(ISTEXT(OFFSET('Water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298" t="e">
        <f ca="1">+IF(AND(ISTEXT(OFFSET('Water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298" t="e">
        <f ca="1">+IF(AND(ISTEXT(OFFSET('Water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298" t="e">
        <f ca="1">+IF(AND(ISTEXT(OFFSET('Water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298" t="e">
        <f ca="1">+IF(AND(ISTEXT(OFFSET('Water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298" t="e">
        <f ca="1">+IF(AND(ISTEXT(OFFSET('Water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298" t="e">
        <f ca="1">+IF(AND(ISTEXT(OFFSET('Water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298" t="e">
        <f ca="1">+IF(AND(ISTEXT(OFFSET('Water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298" t="e">
        <f ca="1">+IF(AND(ISTEXT(OFFSET('Water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299" t="e">
        <f ca="1">+IF(AND(ISTEXT(OFFSET('Sanitation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299" t="e">
        <f ca="1">+IF(AND(ISTEXT(OFFSET('Sanitation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299" t="e">
        <f ca="1">+IF(AND(ISTEXT(OFFSET('Sanitation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299" t="e">
        <f ca="1">+IF(AND(ISTEXT(OFFSET('Sanitation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299" t="e">
        <f ca="1">+IF(AND(ISTEXT(OFFSET('Sanitation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299" t="e">
        <f ca="1">+IF(AND(ISTEXT(OFFSET('Sanitation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299" t="e">
        <f ca="1">+IF(AND(ISTEXT(OFFSET('Sanitation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299" t="e">
        <f ca="1">+IF(AND(ISTEXT(OFFSET('Sanitation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299" t="e">
        <f ca="1">+IF(AND(ISTEXT(OFFSET('Sanitation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299" t="e">
        <f ca="1">+IF(AND(ISTEXT(OFFSET('Sanitation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299" t="e">
        <f ca="1">+IF(AND(ISTEXT(OFFSET('Sanitation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299" t="e">
        <f ca="1">+IF(AND(ISTEXT(OFFSET('Sanitation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299" t="e">
        <f ca="1">+IF(AND(ISTEXT(OFFSET('Sanitation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299" t="e">
        <f ca="1">+IF(AND(ISTEXT(OFFSET('Sanitation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299" t="e">
        <f ca="1">+IF(AND(ISTEXT(OFFSET('Sanitation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299" t="e">
        <f ca="1">+IF(AND(ISTEXT(OFFSET('Sanitation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299" t="e">
        <f ca="1">+IF(AND(ISTEXT(OFFSET('Sanitation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299" t="e">
        <f ca="1">+IF(AND(ISTEXT(OFFSET('Sanitation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299" t="e">
        <f ca="1">+IF(AND(ISTEXT(OFFSET('Sanitation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299" t="e">
        <f ca="1">+IF(AND(ISTEXT(OFFSET('Sanitation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299" t="e">
        <f ca="1">+IF(AND(ISTEXT(OFFSET('Sanitation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299" t="e">
        <f ca="1">+IF(AND(ISTEXT(OFFSET('Sanitation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299" t="e">
        <f ca="1">+IF(AND(ISTEXT(OFFSET('Sanitation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299" t="e">
        <f ca="1">+IF(AND(ISTEXT(OFFSET('Sanitation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299" t="e">
        <f ca="1">+IF(AND(ISTEXT(OFFSET('Sanitation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299" t="e">
        <f ca="1">+IF(AND(ISTEXT(OFFSET('Sanitation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299" t="e">
        <f ca="1">+IF(AND(ISTEXT(OFFSET('Sanitation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299" t="e">
        <f ca="1">+IF(AND(ISTEXT(OFFSET('Sanitation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299" t="e">
        <f ca="1">+IF(AND(ISTEXT(OFFSET('Sanitation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299" t="e">
        <f ca="1">+IF(AND(ISTEXT(OFFSET('Sanitation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300" t="e">
        <f ca="1">+IF(AND(ISTEXT(OFFSET('Hygiene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368" t="e">
        <f ca="1">+IF(AND(ISTEXT(OFFSET('Hygiene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300" t="e">
        <f ca="1">+IF(AND(ISTEXT(OFFSET('Hygiene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300" t="e">
        <f ca="1">+IF(AND(ISTEXT(OFFSET('Hygiene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300" t="e">
        <f ca="1">+IF(AND(ISTEXT(OFFSET('Hygiene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300" t="e">
        <f ca="1">+IF(AND(ISTEXT(OFFSET('Hygiene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300" t="e">
        <f ca="1">+IF(AND(ISTEXT(OFFSET('Hygiene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300" t="e">
        <f ca="1">+IF(AND(ISTEXT(OFFSET('Hygiene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300" t="e">
        <f ca="1">+IF(AND(ISTEXT(OFFSET('Hygiene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300" t="e">
        <f ca="1">+IF(AND(ISTEXT(OFFSET('Hygiene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300" t="e">
        <f ca="1">+IF(AND(ISTEXT(OFFSET('Hygiene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300" t="e">
        <f ca="1">+IF(AND(ISTEXT(OFFSET('Hygiene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300" t="e">
        <f ca="1">+IF(AND(ISTEXT(OFFSET('Hygiene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300" t="e">
        <f ca="1">+IF(AND(ISTEXT(OFFSET('Hygiene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300" t="e">
        <f ca="1">+IF(AND(ISTEXT(OFFSET('Hygiene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300" t="e">
        <f ca="1">+IF(AND(ISTEXT(OFFSET('Hygiene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300" t="e">
        <f ca="1">+IF(AND(ISTEXT(OFFSET('Hygiene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300" t="e">
        <f ca="1">+IF(AND(ISTEXT(OFFSET('Hygiene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S141" s="187" t="str">
        <f ca="1">+IF(OFFSET('Water Data'!$D$27,0,10*ROW('Water Data'!D135))="","",OFFSET('Water Data'!$D$27,0,10*ROW('Water Data'!D135)))</f>
        <v/>
      </c>
      <c r="BT141" s="187" t="str">
        <f ca="1">+IF(OFFSET('Water Data'!$D$28,0,10*ROW('Water Data'!D135))="","",OFFSET('Water Data'!$D$28,0,10*ROW('Water Data'!D135)))</f>
        <v/>
      </c>
      <c r="BU141" s="187" t="str">
        <f ca="1">+IF(OFFSET('Water Data'!$D$29,0,10*ROW('Water Data'!D135))="","",OFFSET('Water Data'!$D$29,0,10*ROW('Water Data'!D135)))</f>
        <v/>
      </c>
      <c r="BV141" s="187" t="str">
        <f ca="1">+IF(OFFSET('Water Data'!$E$27,0,10*ROW('Water Data'!E135))="","",OFFSET('Water Data'!$E$27,0,10*ROW('Water Data'!E135)))</f>
        <v/>
      </c>
      <c r="BW141" s="187" t="str">
        <f ca="1">+IF(OFFSET('Water Data'!$E$28,0,10*ROW('Water Data'!E135))="","",OFFSET('Water Data'!$E$28,0,10*ROW('Water Data'!E135)))</f>
        <v/>
      </c>
      <c r="BX141" s="187" t="str">
        <f ca="1">+IF(OFFSET('Water Data'!$E$29,0,10*ROW('Water Data'!E135))="","",OFFSET('Water Data'!$E$29,0,10*ROW('Water Data'!E135)))</f>
        <v/>
      </c>
      <c r="BY141" s="187" t="str">
        <f ca="1">+IF(OFFSET('Water Data'!$F$27,0,10*ROW('Water Data'!F135))="","",OFFSET('Water Data'!$F$27,0,10*ROW('Water Data'!F135)))</f>
        <v/>
      </c>
      <c r="BZ141" s="187" t="str">
        <f ca="1">+IF(OFFSET('Water Data'!$F$28,0,10*ROW('Water Data'!F135))="","",OFFSET('Water Data'!$F$28,0,10*ROW('Water Data'!F135)))</f>
        <v/>
      </c>
      <c r="CA141" s="187" t="str">
        <f ca="1">+IF(OFFSET('Water Data'!$F$29,0,10*ROW('Water Data'!F135))="","",OFFSET('Water Data'!$F$29,0,10*ROW('Water Data'!F135)))</f>
        <v/>
      </c>
      <c r="CB141" s="187" t="str">
        <f ca="1">+IF(OFFSET('Water Data'!$G$27,0,10*ROW('Water Data'!G135))="","",OFFSET('Water Data'!$G$27,0,10*ROW('Water Data'!G135)))</f>
        <v/>
      </c>
      <c r="CC141" s="187" t="str">
        <f ca="1">+IF(OFFSET('Water Data'!$G$28,0,10*ROW('Water Data'!G135))="","",OFFSET('Water Data'!$G$28,0,10*ROW('Water Data'!G135)))</f>
        <v/>
      </c>
      <c r="CD141" s="187" t="str">
        <f ca="1">+IF(OFFSET('Water Data'!$G$29,0,10*ROW('Water Data'!G135))="","",OFFSET('Water Data'!$G$29,0,10*ROW('Water Data'!G135)))</f>
        <v/>
      </c>
      <c r="CE141" s="187" t="str">
        <f ca="1">+IF(OFFSET('Water Data'!$H$27,0,10*ROW('Water Data'!H135))="","",OFFSET('Water Data'!$H$27,0,10*ROW('Water Data'!H135)))</f>
        <v/>
      </c>
      <c r="CF141" s="187" t="str">
        <f ca="1">+IF(OFFSET('Water Data'!$H$28,0,10*ROW('Water Data'!H135))="","",OFFSET('Water Data'!$H$28,0,10*ROW('Water Data'!H135)))</f>
        <v/>
      </c>
      <c r="CG141" s="187" t="str">
        <f ca="1">+IF(OFFSET('Water Data'!$H$29,0,10*ROW('Water Data'!H135))="","",OFFSET('Water Data'!$H$29,0,10*ROW('Water Data'!H135)))</f>
        <v/>
      </c>
      <c r="CH141" s="187" t="str">
        <f ca="1">+IF(OFFSET('Water Data'!$I$27,0,10*ROW('Water Data'!I135))="","",OFFSET('Water Data'!$I$27,0,10*ROW('Water Data'!I135)))</f>
        <v/>
      </c>
      <c r="CI141" s="187" t="str">
        <f ca="1">+IF(OFFSET('Water Data'!$I$28,0,10*ROW('Water Data'!I135))="","",OFFSET('Water Data'!$I$28,0,10*ROW('Water Data'!I135)))</f>
        <v/>
      </c>
      <c r="CJ141" s="187" t="str">
        <f ca="1">+IF(OFFSET('Water Data'!$I$29,0,10*ROW('Water Data'!I135))="","",OFFSET('Water Data'!$I$29,0,10*ROW('Water Data'!I135)))</f>
        <v/>
      </c>
      <c r="CK141" s="187" t="str">
        <f ca="1">+IF(OFFSET('Sanitation Data'!$D$28,0,10*ROW('Sanitation Data'!D135))="","",OFFSET('Sanitation Data'!$D$28,0,10*ROW('Sanitation Data'!D135)))</f>
        <v/>
      </c>
      <c r="CL141" s="187" t="str">
        <f ca="1">+IF(OFFSET('Sanitation Data'!$D$29,0,10*ROW('Sanitation Data'!D135))="","",OFFSET('Sanitation Data'!$D$29,0,10*ROW('Sanitation Data'!D135)))</f>
        <v/>
      </c>
      <c r="CM141" s="187" t="str">
        <f ca="1">+IF(OFFSET('Sanitation Data'!$D$30,0,10*ROW('Sanitation Data'!D135))="","",OFFSET('Sanitation Data'!$D$30,0,10*ROW('Sanitation Data'!D135)))</f>
        <v/>
      </c>
      <c r="CN141" s="187" t="str">
        <f ca="1">+IF(OFFSET('Sanitation Data'!$D$31,0,10*ROW('Sanitation Data'!D135))="","",OFFSET('Sanitation Data'!$D$31,0,10*ROW('Sanitation Data'!D135)))</f>
        <v/>
      </c>
      <c r="CO141" s="187" t="str">
        <f ca="1">+IF(OFFSET('Sanitation Data'!$D$32,0,10*ROW('Sanitation Data'!D135))="","",OFFSET('Sanitation Data'!$D$32,0,10*ROW('Sanitation Data'!D135)))</f>
        <v/>
      </c>
      <c r="CP141" s="187" t="str">
        <f ca="1">+IF(OFFSET('Sanitation Data'!$E$28,0,10*ROW('Sanitation Data'!E135))="","",OFFSET('Sanitation Data'!$E$28,0,10*ROW('Sanitation Data'!E135)))</f>
        <v/>
      </c>
      <c r="CQ141" s="187" t="str">
        <f ca="1">+IF(OFFSET('Sanitation Data'!$E$29,0,10*ROW('Sanitation Data'!E135))="","",OFFSET('Sanitation Data'!$E$29,0,10*ROW('Sanitation Data'!E135)))</f>
        <v/>
      </c>
      <c r="CR141" s="187" t="str">
        <f ca="1">+IF(OFFSET('Sanitation Data'!$E$30,0,10*ROW('Sanitation Data'!E135))="","",OFFSET('Sanitation Data'!$E$30,0,10*ROW('Sanitation Data'!E135)))</f>
        <v/>
      </c>
      <c r="CS141" s="187" t="str">
        <f ca="1">+IF(OFFSET('Sanitation Data'!$E$31,0,10*ROW('Sanitation Data'!E135))="","",OFFSET('Sanitation Data'!$E$31,0,10*ROW('Sanitation Data'!E135)))</f>
        <v/>
      </c>
      <c r="CT141" s="187" t="str">
        <f ca="1">+IF(OFFSET('Sanitation Data'!$E$32,0,10*ROW('Sanitation Data'!E135))="","",OFFSET('Sanitation Data'!$E$32,0,10*ROW('Sanitation Data'!E135)))</f>
        <v/>
      </c>
      <c r="CU141" s="187" t="str">
        <f ca="1">+IF(OFFSET('Sanitation Data'!$F$28,0,10*ROW('Sanitation Data'!F135))="","",OFFSET('Sanitation Data'!$F$28,0,10*ROW('Sanitation Data'!F135)))</f>
        <v/>
      </c>
      <c r="CV141" s="187" t="str">
        <f ca="1">+IF(OFFSET('Sanitation Data'!$F$29,0,10*ROW('Sanitation Data'!F135))="","",OFFSET('Sanitation Data'!$F$29,0,10*ROW('Sanitation Data'!F135)))</f>
        <v/>
      </c>
      <c r="CW141" s="187" t="str">
        <f ca="1">+IF(OFFSET('Sanitation Data'!$F$30,0,10*ROW('Sanitation Data'!F135))="","",OFFSET('Sanitation Data'!$F$30,0,10*ROW('Sanitation Data'!F135)))</f>
        <v/>
      </c>
      <c r="CX141" s="187" t="str">
        <f ca="1">+IF(OFFSET('Sanitation Data'!$F$31,0,10*ROW('Sanitation Data'!F135))="","",OFFSET('Sanitation Data'!$F$31,0,10*ROW('Sanitation Data'!F135)))</f>
        <v/>
      </c>
      <c r="CY141" s="187" t="str">
        <f ca="1">+IF(OFFSET('Sanitation Data'!$F$32,0,10*ROW('Sanitation Data'!F135))="","",OFFSET('Sanitation Data'!$F$32,0,10*ROW('Sanitation Data'!F135)))</f>
        <v/>
      </c>
      <c r="CZ141" s="187" t="str">
        <f ca="1">+IF(OFFSET('Sanitation Data'!$G$28,0,10*ROW('Sanitation Data'!G135))="","",OFFSET('Sanitation Data'!$G$28,0,10*ROW('Sanitation Data'!G135)))</f>
        <v/>
      </c>
      <c r="DA141" s="187" t="str">
        <f ca="1">+IF(OFFSET('Sanitation Data'!$G$29,0,10*ROW('Sanitation Data'!G135))="","",OFFSET('Sanitation Data'!$G$29,0,10*ROW('Sanitation Data'!G135)))</f>
        <v/>
      </c>
      <c r="DB141" s="187" t="str">
        <f ca="1">+IF(OFFSET('Sanitation Data'!$G$30,0,10*ROW('Sanitation Data'!G135))="","",OFFSET('Sanitation Data'!$G$30,0,10*ROW('Sanitation Data'!G135)))</f>
        <v/>
      </c>
      <c r="DC141" s="187" t="str">
        <f ca="1">+IF(OFFSET('Sanitation Data'!$G$31,0,10*ROW('Sanitation Data'!G135))="","",OFFSET('Sanitation Data'!$G$31,0,10*ROW('Sanitation Data'!G135)))</f>
        <v/>
      </c>
      <c r="DD141" s="187" t="str">
        <f ca="1">+IF(OFFSET('Sanitation Data'!$G$32,0,10*ROW('Sanitation Data'!G135))="","",OFFSET('Sanitation Data'!$G$32,0,10*ROW('Sanitation Data'!G135)))</f>
        <v/>
      </c>
      <c r="DE141" s="187" t="str">
        <f ca="1">+IF(OFFSET('Sanitation Data'!$H$28,0,10*ROW('Sanitation Data'!H135))="","",OFFSET('Sanitation Data'!$H$28,0,10*ROW('Sanitation Data'!H135)))</f>
        <v/>
      </c>
      <c r="DF141" s="187" t="str">
        <f ca="1">+IF(OFFSET('Sanitation Data'!$H$29,0,10*ROW('Sanitation Data'!H135))="","",OFFSET('Sanitation Data'!$H$29,0,10*ROW('Sanitation Data'!H135)))</f>
        <v/>
      </c>
      <c r="DG141" s="187" t="str">
        <f ca="1">+IF(OFFSET('Sanitation Data'!$H$30,0,10*ROW('Sanitation Data'!H135))="","",OFFSET('Sanitation Data'!$H$30,0,10*ROW('Sanitation Data'!H135)))</f>
        <v/>
      </c>
      <c r="DH141" s="187" t="str">
        <f ca="1">+IF(OFFSET('Sanitation Data'!$H$31,0,10*ROW('Sanitation Data'!H135))="","",OFFSET('Sanitation Data'!$H$31,0,10*ROW('Sanitation Data'!H135)))</f>
        <v/>
      </c>
      <c r="DI141" s="187" t="str">
        <f ca="1">+IF(OFFSET('Sanitation Data'!$H$32,0,10*ROW('Sanitation Data'!H135))="","",OFFSET('Sanitation Data'!$H$32,0,10*ROW('Sanitation Data'!H135)))</f>
        <v/>
      </c>
      <c r="DJ141" s="187" t="str">
        <f ca="1">+IF(OFFSET('Sanitation Data'!$I$28,0,10*ROW('Sanitation Data'!I135))="","",OFFSET('Sanitation Data'!$I$28,0,10*ROW('Sanitation Data'!I135)))</f>
        <v/>
      </c>
      <c r="DK141" s="187" t="str">
        <f ca="1">+IF(OFFSET('Sanitation Data'!$I$29,0,10*ROW('Sanitation Data'!I135))="","",OFFSET('Sanitation Data'!$I$29,0,10*ROW('Sanitation Data'!I135)))</f>
        <v/>
      </c>
      <c r="DL141" s="187" t="str">
        <f ca="1">+IF(OFFSET('Sanitation Data'!$I$30,0,10*ROW('Sanitation Data'!I135))="","",OFFSET('Sanitation Data'!$I$30,0,10*ROW('Sanitation Data'!I135)))</f>
        <v/>
      </c>
      <c r="DM141" s="187" t="str">
        <f ca="1">+IF(OFFSET('Sanitation Data'!$I$31,0,10*ROW('Sanitation Data'!I135))="","",OFFSET('Sanitation Data'!$I$31,0,10*ROW('Sanitation Data'!I135)))</f>
        <v/>
      </c>
      <c r="DN141" s="187" t="str">
        <f ca="1">+IF(OFFSET('Sanitation Data'!$I$32,0,10*ROW('Sanitation Data'!I135))="","",OFFSET('Sanitation Data'!$I$32,0,10*ROW('Sanitation Data'!I135)))</f>
        <v/>
      </c>
      <c r="DO141" s="187" t="str">
        <f ca="1">+IF(OFFSET('Hygiene Data'!$D$11,0,10*ROW('Hygiene Data'!D135))="","",OFFSET('Hygiene Data'!$D$11,0,10*ROW('Hygiene Data'!D135)))</f>
        <v/>
      </c>
      <c r="DP141" s="187" t="str">
        <f ca="1">+IF(OFFSET('Hygiene Data'!$D$12,0,10*ROW('Hygiene Data'!D135))="","",OFFSET('Hygiene Data'!$D$12,0,10*ROW('Hygiene Data'!D135)))</f>
        <v/>
      </c>
      <c r="DQ141" s="187" t="str">
        <f ca="1">+IF(OFFSET('Hygiene Data'!$D$13,0,10*ROW('Hygiene Data'!D135))="","",OFFSET('Hygiene Data'!$D$13,0,10*ROW('Hygiene Data'!D135)))</f>
        <v/>
      </c>
      <c r="DR141" s="187" t="str">
        <f ca="1">+IF(OFFSET('Hygiene Data'!$E$11,0,10*ROW('Hygiene Data'!E135))="","",OFFSET('Hygiene Data'!$E$11,0,10*ROW('Hygiene Data'!E135)))</f>
        <v/>
      </c>
      <c r="DS141" s="187" t="str">
        <f ca="1">+IF(OFFSET('Hygiene Data'!$E$12,0,10*ROW('Hygiene Data'!E135))="","",OFFSET('Hygiene Data'!$E$12,0,10*ROW('Hygiene Data'!E135)))</f>
        <v/>
      </c>
      <c r="DT141" s="187" t="str">
        <f ca="1">+IF(OFFSET('Hygiene Data'!$E$13,0,10*ROW('Hygiene Data'!E135))="","",OFFSET('Hygiene Data'!$E$13,0,10*ROW('Hygiene Data'!E135)))</f>
        <v/>
      </c>
      <c r="DU141" s="187" t="str">
        <f ca="1">+IF(OFFSET('Hygiene Data'!$F$11,0,10*ROW('Hygiene Data'!F135))="","",OFFSET('Hygiene Data'!$F$11,0,10*ROW('Hygiene Data'!F135)))</f>
        <v/>
      </c>
      <c r="DV141" s="187" t="str">
        <f ca="1">+IF(OFFSET('Hygiene Data'!$F$12,0,10*ROW('Hygiene Data'!F135))="","",OFFSET('Hygiene Data'!$F$12,0,10*ROW('Hygiene Data'!F135)))</f>
        <v/>
      </c>
      <c r="DW141" s="187" t="str">
        <f ca="1">+IF(OFFSET('Hygiene Data'!$F$13,0,10*ROW('Hygiene Data'!F135))="","",OFFSET('Hygiene Data'!$F$13,0,10*ROW('Hygiene Data'!F135)))</f>
        <v/>
      </c>
      <c r="DX141" s="187" t="str">
        <f ca="1">+IF(OFFSET('Hygiene Data'!$G$11,0,10*ROW('Hygiene Data'!G135))="","",OFFSET('Hygiene Data'!$G$11,0,10*ROW('Hygiene Data'!G135)))</f>
        <v/>
      </c>
      <c r="DY141" s="187" t="str">
        <f ca="1">+IF(OFFSET('Hygiene Data'!$G$12,0,10*ROW('Hygiene Data'!G135))="","",OFFSET('Hygiene Data'!$G$12,0,10*ROW('Hygiene Data'!G135)))</f>
        <v/>
      </c>
      <c r="DZ141" s="187" t="str">
        <f ca="1">+IF(OFFSET('Hygiene Data'!$G$13,0,10*ROW('Hygiene Data'!G135))="","",OFFSET('Hygiene Data'!$G$13,0,10*ROW('Hygiene Data'!G135)))</f>
        <v/>
      </c>
      <c r="EA141" s="187" t="str">
        <f ca="1">+IF(OFFSET('Hygiene Data'!$H$11,0,10*ROW('Hygiene Data'!H135))="","",OFFSET('Hygiene Data'!$H$11,0,10*ROW('Hygiene Data'!H135)))</f>
        <v/>
      </c>
      <c r="EB141" s="187" t="str">
        <f ca="1">+IF(OFFSET('Hygiene Data'!$H$12,0,10*ROW('Hygiene Data'!H135))="","",OFFSET('Hygiene Data'!$H$12,0,10*ROW('Hygiene Data'!H135)))</f>
        <v/>
      </c>
      <c r="EC141" s="187" t="str">
        <f ca="1">+IF(OFFSET('Hygiene Data'!$H$13,0,10*ROW('Hygiene Data'!H135))="","",OFFSET('Hygiene Data'!$H$13,0,10*ROW('Hygiene Data'!H135)))</f>
        <v/>
      </c>
      <c r="ED141" s="187" t="str">
        <f ca="1">+IF(OFFSET('Hygiene Data'!$I$11,0,10*ROW('Hygiene Data'!I135))="","",OFFSET('Hygiene Data'!$I$11,0,10*ROW('Hygiene Data'!I135)))</f>
        <v/>
      </c>
      <c r="EE141" s="187" t="str">
        <f ca="1">+IF(OFFSET('Hygiene Data'!$I$12,0,10*ROW('Hygiene Data'!I135))="","",OFFSET('Hygiene Data'!$I$12,0,10*ROW('Hygiene Data'!I135)))</f>
        <v/>
      </c>
      <c r="EF141" s="187" t="str">
        <f ca="1">+IF(OFFSET('Hygiene Data'!$I$13,0,10*ROW('Hygiene Data'!I135))="","",OFFSET('Hygiene Data'!$I$13,0,10*ROW('Hygiene Data'!I135)))</f>
        <v/>
      </c>
    </row>
    <row r="142" spans="1:136" x14ac:dyDescent="0.2">
      <c r="A142" s="270" t="str">
        <f ca="1">+IF(OFFSET('Water Data'!$B$2,0,10*ROW('Water Data'!E136))="","",OFFSET('Water Data'!$B$2,0,10*ROW('Water Data'!E136)))</f>
        <v/>
      </c>
      <c r="B142" s="270" t="str">
        <f ca="1">IF(OFFSET('Water Data'!$C$2,0,10*ROW('Water Data'!F136))="","",IF(OFFSET('Water Data'!$C$2,0,10*ROW('Water Data'!F136))="Census",Key!$I$111,IF(OFFSET('Water Data'!$C$2,0,10*ROW('Water Data'!F136))="Survey with microdata",Key!$I$113,IF(OFFSET('Water Data'!$C$2,0,10*ROW('Water Data'!F136))="Survey",Key!$I$110,IF(OFFSET('Water Data'!$C$2,0,10*ROW('Water Data'!F136))="Admin",Key!$I$114,IF(OFFSET('Water Data'!$C$2,0,10*ROW('Water Data'!F136))="Other",Key!$I$112,IF(OFFSET('Water Data'!$C$2,0,10*ROW('Water Data'!F136))="EMIS",Key!$I$109)))))))</f>
        <v/>
      </c>
      <c r="C142" s="297" t="str">
        <f t="shared" ca="1" si="2"/>
        <v/>
      </c>
      <c r="D142" s="298" t="e">
        <f ca="1">+IF(AND(ISTEXT(OFFSET('Water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298" t="e">
        <f ca="1">+IF(AND(ISTEXT(OFFSET('Water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298" t="e">
        <f ca="1">+IF(AND(ISTEXT(OFFSET('Water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298" t="e">
        <f ca="1">+IF(AND(ISTEXT(OFFSET('Water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298" t="e">
        <f ca="1">+IF(AND(ISTEXT(OFFSET('Water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298" t="e">
        <f ca="1">+IF(AND(ISTEXT(OFFSET('Water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298" t="e">
        <f ca="1">+IF(AND(ISTEXT(OFFSET('Water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298" t="e">
        <f ca="1">+IF(AND(ISTEXT(OFFSET('Water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298" t="e">
        <f ca="1">+IF(AND(ISTEXT(OFFSET('Water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298" t="e">
        <f ca="1">+IF(AND(ISTEXT(OFFSET('Water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298" t="e">
        <f ca="1">+IF(AND(ISTEXT(OFFSET('Water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298" t="e">
        <f ca="1">+IF(AND(ISTEXT(OFFSET('Water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298" t="e">
        <f ca="1">+IF(AND(ISTEXT(OFFSET('Water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298" t="e">
        <f ca="1">+IF(AND(ISTEXT(OFFSET('Water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298" t="e">
        <f ca="1">+IF(AND(ISTEXT(OFFSET('Water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298" t="e">
        <f ca="1">+IF(AND(ISTEXT(OFFSET('Water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298" t="e">
        <f ca="1">+IF(AND(ISTEXT(OFFSET('Water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298" t="e">
        <f ca="1">+IF(AND(ISTEXT(OFFSET('Water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299" t="e">
        <f ca="1">+IF(AND(ISTEXT(OFFSET('Sanitation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299" t="e">
        <f ca="1">+IF(AND(ISTEXT(OFFSET('Sanitation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299" t="e">
        <f ca="1">+IF(AND(ISTEXT(OFFSET('Sanitation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299" t="e">
        <f ca="1">+IF(AND(ISTEXT(OFFSET('Sanitation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299" t="e">
        <f ca="1">+IF(AND(ISTEXT(OFFSET('Sanitation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299" t="e">
        <f ca="1">+IF(AND(ISTEXT(OFFSET('Sanitation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299" t="e">
        <f ca="1">+IF(AND(ISTEXT(OFFSET('Sanitation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299" t="e">
        <f ca="1">+IF(AND(ISTEXT(OFFSET('Sanitation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299" t="e">
        <f ca="1">+IF(AND(ISTEXT(OFFSET('Sanitation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299" t="e">
        <f ca="1">+IF(AND(ISTEXT(OFFSET('Sanitation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299" t="e">
        <f ca="1">+IF(AND(ISTEXT(OFFSET('Sanitation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299" t="e">
        <f ca="1">+IF(AND(ISTEXT(OFFSET('Sanitation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299" t="e">
        <f ca="1">+IF(AND(ISTEXT(OFFSET('Sanitation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299" t="e">
        <f ca="1">+IF(AND(ISTEXT(OFFSET('Sanitation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299" t="e">
        <f ca="1">+IF(AND(ISTEXT(OFFSET('Sanitation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299" t="e">
        <f ca="1">+IF(AND(ISTEXT(OFFSET('Sanitation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299" t="e">
        <f ca="1">+IF(AND(ISTEXT(OFFSET('Sanitation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299" t="e">
        <f ca="1">+IF(AND(ISTEXT(OFFSET('Sanitation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299" t="e">
        <f ca="1">+IF(AND(ISTEXT(OFFSET('Sanitation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299" t="e">
        <f ca="1">+IF(AND(ISTEXT(OFFSET('Sanitation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299" t="e">
        <f ca="1">+IF(AND(ISTEXT(OFFSET('Sanitation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299" t="e">
        <f ca="1">+IF(AND(ISTEXT(OFFSET('Sanitation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299" t="e">
        <f ca="1">+IF(AND(ISTEXT(OFFSET('Sanitation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299" t="e">
        <f ca="1">+IF(AND(ISTEXT(OFFSET('Sanitation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299" t="e">
        <f ca="1">+IF(AND(ISTEXT(OFFSET('Sanitation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299" t="e">
        <f ca="1">+IF(AND(ISTEXT(OFFSET('Sanitation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299" t="e">
        <f ca="1">+IF(AND(ISTEXT(OFFSET('Sanitation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299" t="e">
        <f ca="1">+IF(AND(ISTEXT(OFFSET('Sanitation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299" t="e">
        <f ca="1">+IF(AND(ISTEXT(OFFSET('Sanitation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299" t="e">
        <f ca="1">+IF(AND(ISTEXT(OFFSET('Sanitation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300" t="e">
        <f ca="1">+IF(AND(ISTEXT(OFFSET('Hygiene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368" t="e">
        <f ca="1">+IF(AND(ISTEXT(OFFSET('Hygiene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300" t="e">
        <f ca="1">+IF(AND(ISTEXT(OFFSET('Hygiene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300" t="e">
        <f ca="1">+IF(AND(ISTEXT(OFFSET('Hygiene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300" t="e">
        <f ca="1">+IF(AND(ISTEXT(OFFSET('Hygiene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300" t="e">
        <f ca="1">+IF(AND(ISTEXT(OFFSET('Hygiene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300" t="e">
        <f ca="1">+IF(AND(ISTEXT(OFFSET('Hygiene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300" t="e">
        <f ca="1">+IF(AND(ISTEXT(OFFSET('Hygiene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300" t="e">
        <f ca="1">+IF(AND(ISTEXT(OFFSET('Hygiene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300" t="e">
        <f ca="1">+IF(AND(ISTEXT(OFFSET('Hygiene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300" t="e">
        <f ca="1">+IF(AND(ISTEXT(OFFSET('Hygiene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300" t="e">
        <f ca="1">+IF(AND(ISTEXT(OFFSET('Hygiene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300" t="e">
        <f ca="1">+IF(AND(ISTEXT(OFFSET('Hygiene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300" t="e">
        <f ca="1">+IF(AND(ISTEXT(OFFSET('Hygiene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300" t="e">
        <f ca="1">+IF(AND(ISTEXT(OFFSET('Hygiene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300" t="e">
        <f ca="1">+IF(AND(ISTEXT(OFFSET('Hygiene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300" t="e">
        <f ca="1">+IF(AND(ISTEXT(OFFSET('Hygiene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300" t="e">
        <f ca="1">+IF(AND(ISTEXT(OFFSET('Hygiene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S142" s="187" t="str">
        <f ca="1">+IF(OFFSET('Water Data'!$D$27,0,10*ROW('Water Data'!D136))="","",OFFSET('Water Data'!$D$27,0,10*ROW('Water Data'!D136)))</f>
        <v/>
      </c>
      <c r="BT142" s="187" t="str">
        <f ca="1">+IF(OFFSET('Water Data'!$D$28,0,10*ROW('Water Data'!D136))="","",OFFSET('Water Data'!$D$28,0,10*ROW('Water Data'!D136)))</f>
        <v/>
      </c>
      <c r="BU142" s="187" t="str">
        <f ca="1">+IF(OFFSET('Water Data'!$D$29,0,10*ROW('Water Data'!D136))="","",OFFSET('Water Data'!$D$29,0,10*ROW('Water Data'!D136)))</f>
        <v/>
      </c>
      <c r="BV142" s="187" t="str">
        <f ca="1">+IF(OFFSET('Water Data'!$E$27,0,10*ROW('Water Data'!E136))="","",OFFSET('Water Data'!$E$27,0,10*ROW('Water Data'!E136)))</f>
        <v/>
      </c>
      <c r="BW142" s="187" t="str">
        <f ca="1">+IF(OFFSET('Water Data'!$E$28,0,10*ROW('Water Data'!E136))="","",OFFSET('Water Data'!$E$28,0,10*ROW('Water Data'!E136)))</f>
        <v/>
      </c>
      <c r="BX142" s="187" t="str">
        <f ca="1">+IF(OFFSET('Water Data'!$E$29,0,10*ROW('Water Data'!E136))="","",OFFSET('Water Data'!$E$29,0,10*ROW('Water Data'!E136)))</f>
        <v/>
      </c>
      <c r="BY142" s="187" t="str">
        <f ca="1">+IF(OFFSET('Water Data'!$F$27,0,10*ROW('Water Data'!F136))="","",OFFSET('Water Data'!$F$27,0,10*ROW('Water Data'!F136)))</f>
        <v/>
      </c>
      <c r="BZ142" s="187" t="str">
        <f ca="1">+IF(OFFSET('Water Data'!$F$28,0,10*ROW('Water Data'!F136))="","",OFFSET('Water Data'!$F$28,0,10*ROW('Water Data'!F136)))</f>
        <v/>
      </c>
      <c r="CA142" s="187" t="str">
        <f ca="1">+IF(OFFSET('Water Data'!$F$29,0,10*ROW('Water Data'!F136))="","",OFFSET('Water Data'!$F$29,0,10*ROW('Water Data'!F136)))</f>
        <v/>
      </c>
      <c r="CB142" s="187" t="str">
        <f ca="1">+IF(OFFSET('Water Data'!$G$27,0,10*ROW('Water Data'!G136))="","",OFFSET('Water Data'!$G$27,0,10*ROW('Water Data'!G136)))</f>
        <v/>
      </c>
      <c r="CC142" s="187" t="str">
        <f ca="1">+IF(OFFSET('Water Data'!$G$28,0,10*ROW('Water Data'!G136))="","",OFFSET('Water Data'!$G$28,0,10*ROW('Water Data'!G136)))</f>
        <v/>
      </c>
      <c r="CD142" s="187" t="str">
        <f ca="1">+IF(OFFSET('Water Data'!$G$29,0,10*ROW('Water Data'!G136))="","",OFFSET('Water Data'!$G$29,0,10*ROW('Water Data'!G136)))</f>
        <v/>
      </c>
      <c r="CE142" s="187" t="str">
        <f ca="1">+IF(OFFSET('Water Data'!$H$27,0,10*ROW('Water Data'!H136))="","",OFFSET('Water Data'!$H$27,0,10*ROW('Water Data'!H136)))</f>
        <v/>
      </c>
      <c r="CF142" s="187" t="str">
        <f ca="1">+IF(OFFSET('Water Data'!$H$28,0,10*ROW('Water Data'!H136))="","",OFFSET('Water Data'!$H$28,0,10*ROW('Water Data'!H136)))</f>
        <v/>
      </c>
      <c r="CG142" s="187" t="str">
        <f ca="1">+IF(OFFSET('Water Data'!$H$29,0,10*ROW('Water Data'!H136))="","",OFFSET('Water Data'!$H$29,0,10*ROW('Water Data'!H136)))</f>
        <v/>
      </c>
      <c r="CH142" s="187" t="str">
        <f ca="1">+IF(OFFSET('Water Data'!$I$27,0,10*ROW('Water Data'!I136))="","",OFFSET('Water Data'!$I$27,0,10*ROW('Water Data'!I136)))</f>
        <v/>
      </c>
      <c r="CI142" s="187" t="str">
        <f ca="1">+IF(OFFSET('Water Data'!$I$28,0,10*ROW('Water Data'!I136))="","",OFFSET('Water Data'!$I$28,0,10*ROW('Water Data'!I136)))</f>
        <v/>
      </c>
      <c r="CJ142" s="187" t="str">
        <f ca="1">+IF(OFFSET('Water Data'!$I$29,0,10*ROW('Water Data'!I136))="","",OFFSET('Water Data'!$I$29,0,10*ROW('Water Data'!I136)))</f>
        <v/>
      </c>
      <c r="CK142" s="187" t="str">
        <f ca="1">+IF(OFFSET('Sanitation Data'!$D$28,0,10*ROW('Sanitation Data'!D136))="","",OFFSET('Sanitation Data'!$D$28,0,10*ROW('Sanitation Data'!D136)))</f>
        <v/>
      </c>
      <c r="CL142" s="187" t="str">
        <f ca="1">+IF(OFFSET('Sanitation Data'!$D$29,0,10*ROW('Sanitation Data'!D136))="","",OFFSET('Sanitation Data'!$D$29,0,10*ROW('Sanitation Data'!D136)))</f>
        <v/>
      </c>
      <c r="CM142" s="187" t="str">
        <f ca="1">+IF(OFFSET('Sanitation Data'!$D$30,0,10*ROW('Sanitation Data'!D136))="","",OFFSET('Sanitation Data'!$D$30,0,10*ROW('Sanitation Data'!D136)))</f>
        <v/>
      </c>
      <c r="CN142" s="187" t="str">
        <f ca="1">+IF(OFFSET('Sanitation Data'!$D$31,0,10*ROW('Sanitation Data'!D136))="","",OFFSET('Sanitation Data'!$D$31,0,10*ROW('Sanitation Data'!D136)))</f>
        <v/>
      </c>
      <c r="CO142" s="187" t="str">
        <f ca="1">+IF(OFFSET('Sanitation Data'!$D$32,0,10*ROW('Sanitation Data'!D136))="","",OFFSET('Sanitation Data'!$D$32,0,10*ROW('Sanitation Data'!D136)))</f>
        <v/>
      </c>
      <c r="CP142" s="187" t="str">
        <f ca="1">+IF(OFFSET('Sanitation Data'!$E$28,0,10*ROW('Sanitation Data'!E136))="","",OFFSET('Sanitation Data'!$E$28,0,10*ROW('Sanitation Data'!E136)))</f>
        <v/>
      </c>
      <c r="CQ142" s="187" t="str">
        <f ca="1">+IF(OFFSET('Sanitation Data'!$E$29,0,10*ROW('Sanitation Data'!E136))="","",OFFSET('Sanitation Data'!$E$29,0,10*ROW('Sanitation Data'!E136)))</f>
        <v/>
      </c>
      <c r="CR142" s="187" t="str">
        <f ca="1">+IF(OFFSET('Sanitation Data'!$E$30,0,10*ROW('Sanitation Data'!E136))="","",OFFSET('Sanitation Data'!$E$30,0,10*ROW('Sanitation Data'!E136)))</f>
        <v/>
      </c>
      <c r="CS142" s="187" t="str">
        <f ca="1">+IF(OFFSET('Sanitation Data'!$E$31,0,10*ROW('Sanitation Data'!E136))="","",OFFSET('Sanitation Data'!$E$31,0,10*ROW('Sanitation Data'!E136)))</f>
        <v/>
      </c>
      <c r="CT142" s="187" t="str">
        <f ca="1">+IF(OFFSET('Sanitation Data'!$E$32,0,10*ROW('Sanitation Data'!E136))="","",OFFSET('Sanitation Data'!$E$32,0,10*ROW('Sanitation Data'!E136)))</f>
        <v/>
      </c>
      <c r="CU142" s="187" t="str">
        <f ca="1">+IF(OFFSET('Sanitation Data'!$F$28,0,10*ROW('Sanitation Data'!F136))="","",OFFSET('Sanitation Data'!$F$28,0,10*ROW('Sanitation Data'!F136)))</f>
        <v/>
      </c>
      <c r="CV142" s="187" t="str">
        <f ca="1">+IF(OFFSET('Sanitation Data'!$F$29,0,10*ROW('Sanitation Data'!F136))="","",OFFSET('Sanitation Data'!$F$29,0,10*ROW('Sanitation Data'!F136)))</f>
        <v/>
      </c>
      <c r="CW142" s="187" t="str">
        <f ca="1">+IF(OFFSET('Sanitation Data'!$F$30,0,10*ROW('Sanitation Data'!F136))="","",OFFSET('Sanitation Data'!$F$30,0,10*ROW('Sanitation Data'!F136)))</f>
        <v/>
      </c>
      <c r="CX142" s="187" t="str">
        <f ca="1">+IF(OFFSET('Sanitation Data'!$F$31,0,10*ROW('Sanitation Data'!F136))="","",OFFSET('Sanitation Data'!$F$31,0,10*ROW('Sanitation Data'!F136)))</f>
        <v/>
      </c>
      <c r="CY142" s="187" t="str">
        <f ca="1">+IF(OFFSET('Sanitation Data'!$F$32,0,10*ROW('Sanitation Data'!F136))="","",OFFSET('Sanitation Data'!$F$32,0,10*ROW('Sanitation Data'!F136)))</f>
        <v/>
      </c>
      <c r="CZ142" s="187" t="str">
        <f ca="1">+IF(OFFSET('Sanitation Data'!$G$28,0,10*ROW('Sanitation Data'!G136))="","",OFFSET('Sanitation Data'!$G$28,0,10*ROW('Sanitation Data'!G136)))</f>
        <v/>
      </c>
      <c r="DA142" s="187" t="str">
        <f ca="1">+IF(OFFSET('Sanitation Data'!$G$29,0,10*ROW('Sanitation Data'!G136))="","",OFFSET('Sanitation Data'!$G$29,0,10*ROW('Sanitation Data'!G136)))</f>
        <v/>
      </c>
      <c r="DB142" s="187" t="str">
        <f ca="1">+IF(OFFSET('Sanitation Data'!$G$30,0,10*ROW('Sanitation Data'!G136))="","",OFFSET('Sanitation Data'!$G$30,0,10*ROW('Sanitation Data'!G136)))</f>
        <v/>
      </c>
      <c r="DC142" s="187" t="str">
        <f ca="1">+IF(OFFSET('Sanitation Data'!$G$31,0,10*ROW('Sanitation Data'!G136))="","",OFFSET('Sanitation Data'!$G$31,0,10*ROW('Sanitation Data'!G136)))</f>
        <v/>
      </c>
      <c r="DD142" s="187" t="str">
        <f ca="1">+IF(OFFSET('Sanitation Data'!$G$32,0,10*ROW('Sanitation Data'!G136))="","",OFFSET('Sanitation Data'!$G$32,0,10*ROW('Sanitation Data'!G136)))</f>
        <v/>
      </c>
      <c r="DE142" s="187" t="str">
        <f ca="1">+IF(OFFSET('Sanitation Data'!$H$28,0,10*ROW('Sanitation Data'!H136))="","",OFFSET('Sanitation Data'!$H$28,0,10*ROW('Sanitation Data'!H136)))</f>
        <v/>
      </c>
      <c r="DF142" s="187" t="str">
        <f ca="1">+IF(OFFSET('Sanitation Data'!$H$29,0,10*ROW('Sanitation Data'!H136))="","",OFFSET('Sanitation Data'!$H$29,0,10*ROW('Sanitation Data'!H136)))</f>
        <v/>
      </c>
      <c r="DG142" s="187" t="str">
        <f ca="1">+IF(OFFSET('Sanitation Data'!$H$30,0,10*ROW('Sanitation Data'!H136))="","",OFFSET('Sanitation Data'!$H$30,0,10*ROW('Sanitation Data'!H136)))</f>
        <v/>
      </c>
      <c r="DH142" s="187" t="str">
        <f ca="1">+IF(OFFSET('Sanitation Data'!$H$31,0,10*ROW('Sanitation Data'!H136))="","",OFFSET('Sanitation Data'!$H$31,0,10*ROW('Sanitation Data'!H136)))</f>
        <v/>
      </c>
      <c r="DI142" s="187" t="str">
        <f ca="1">+IF(OFFSET('Sanitation Data'!$H$32,0,10*ROW('Sanitation Data'!H136))="","",OFFSET('Sanitation Data'!$H$32,0,10*ROW('Sanitation Data'!H136)))</f>
        <v/>
      </c>
      <c r="DJ142" s="187" t="str">
        <f ca="1">+IF(OFFSET('Sanitation Data'!$I$28,0,10*ROW('Sanitation Data'!I136))="","",OFFSET('Sanitation Data'!$I$28,0,10*ROW('Sanitation Data'!I136)))</f>
        <v/>
      </c>
      <c r="DK142" s="187" t="str">
        <f ca="1">+IF(OFFSET('Sanitation Data'!$I$29,0,10*ROW('Sanitation Data'!I136))="","",OFFSET('Sanitation Data'!$I$29,0,10*ROW('Sanitation Data'!I136)))</f>
        <v/>
      </c>
      <c r="DL142" s="187" t="str">
        <f ca="1">+IF(OFFSET('Sanitation Data'!$I$30,0,10*ROW('Sanitation Data'!I136))="","",OFFSET('Sanitation Data'!$I$30,0,10*ROW('Sanitation Data'!I136)))</f>
        <v/>
      </c>
      <c r="DM142" s="187" t="str">
        <f ca="1">+IF(OFFSET('Sanitation Data'!$I$31,0,10*ROW('Sanitation Data'!I136))="","",OFFSET('Sanitation Data'!$I$31,0,10*ROW('Sanitation Data'!I136)))</f>
        <v/>
      </c>
      <c r="DN142" s="187" t="str">
        <f ca="1">+IF(OFFSET('Sanitation Data'!$I$32,0,10*ROW('Sanitation Data'!I136))="","",OFFSET('Sanitation Data'!$I$32,0,10*ROW('Sanitation Data'!I136)))</f>
        <v/>
      </c>
      <c r="DO142" s="187" t="str">
        <f ca="1">+IF(OFFSET('Hygiene Data'!$D$11,0,10*ROW('Hygiene Data'!D136))="","",OFFSET('Hygiene Data'!$D$11,0,10*ROW('Hygiene Data'!D136)))</f>
        <v/>
      </c>
      <c r="DP142" s="187" t="str">
        <f ca="1">+IF(OFFSET('Hygiene Data'!$D$12,0,10*ROW('Hygiene Data'!D136))="","",OFFSET('Hygiene Data'!$D$12,0,10*ROW('Hygiene Data'!D136)))</f>
        <v/>
      </c>
      <c r="DQ142" s="187" t="str">
        <f ca="1">+IF(OFFSET('Hygiene Data'!$D$13,0,10*ROW('Hygiene Data'!D136))="","",OFFSET('Hygiene Data'!$D$13,0,10*ROW('Hygiene Data'!D136)))</f>
        <v/>
      </c>
      <c r="DR142" s="187" t="str">
        <f ca="1">+IF(OFFSET('Hygiene Data'!$E$11,0,10*ROW('Hygiene Data'!E136))="","",OFFSET('Hygiene Data'!$E$11,0,10*ROW('Hygiene Data'!E136)))</f>
        <v/>
      </c>
      <c r="DS142" s="187" t="str">
        <f ca="1">+IF(OFFSET('Hygiene Data'!$E$12,0,10*ROW('Hygiene Data'!E136))="","",OFFSET('Hygiene Data'!$E$12,0,10*ROW('Hygiene Data'!E136)))</f>
        <v/>
      </c>
      <c r="DT142" s="187" t="str">
        <f ca="1">+IF(OFFSET('Hygiene Data'!$E$13,0,10*ROW('Hygiene Data'!E136))="","",OFFSET('Hygiene Data'!$E$13,0,10*ROW('Hygiene Data'!E136)))</f>
        <v/>
      </c>
      <c r="DU142" s="187" t="str">
        <f ca="1">+IF(OFFSET('Hygiene Data'!$F$11,0,10*ROW('Hygiene Data'!F136))="","",OFFSET('Hygiene Data'!$F$11,0,10*ROW('Hygiene Data'!F136)))</f>
        <v/>
      </c>
      <c r="DV142" s="187" t="str">
        <f ca="1">+IF(OFFSET('Hygiene Data'!$F$12,0,10*ROW('Hygiene Data'!F136))="","",OFFSET('Hygiene Data'!$F$12,0,10*ROW('Hygiene Data'!F136)))</f>
        <v/>
      </c>
      <c r="DW142" s="187" t="str">
        <f ca="1">+IF(OFFSET('Hygiene Data'!$F$13,0,10*ROW('Hygiene Data'!F136))="","",OFFSET('Hygiene Data'!$F$13,0,10*ROW('Hygiene Data'!F136)))</f>
        <v/>
      </c>
      <c r="DX142" s="187" t="str">
        <f ca="1">+IF(OFFSET('Hygiene Data'!$G$11,0,10*ROW('Hygiene Data'!G136))="","",OFFSET('Hygiene Data'!$G$11,0,10*ROW('Hygiene Data'!G136)))</f>
        <v/>
      </c>
      <c r="DY142" s="187" t="str">
        <f ca="1">+IF(OFFSET('Hygiene Data'!$G$12,0,10*ROW('Hygiene Data'!G136))="","",OFFSET('Hygiene Data'!$G$12,0,10*ROW('Hygiene Data'!G136)))</f>
        <v/>
      </c>
      <c r="DZ142" s="187" t="str">
        <f ca="1">+IF(OFFSET('Hygiene Data'!$G$13,0,10*ROW('Hygiene Data'!G136))="","",OFFSET('Hygiene Data'!$G$13,0,10*ROW('Hygiene Data'!G136)))</f>
        <v/>
      </c>
      <c r="EA142" s="187" t="str">
        <f ca="1">+IF(OFFSET('Hygiene Data'!$H$11,0,10*ROW('Hygiene Data'!H136))="","",OFFSET('Hygiene Data'!$H$11,0,10*ROW('Hygiene Data'!H136)))</f>
        <v/>
      </c>
      <c r="EB142" s="187" t="str">
        <f ca="1">+IF(OFFSET('Hygiene Data'!$H$12,0,10*ROW('Hygiene Data'!H136))="","",OFFSET('Hygiene Data'!$H$12,0,10*ROW('Hygiene Data'!H136)))</f>
        <v/>
      </c>
      <c r="EC142" s="187" t="str">
        <f ca="1">+IF(OFFSET('Hygiene Data'!$H$13,0,10*ROW('Hygiene Data'!H136))="","",OFFSET('Hygiene Data'!$H$13,0,10*ROW('Hygiene Data'!H136)))</f>
        <v/>
      </c>
      <c r="ED142" s="187" t="str">
        <f ca="1">+IF(OFFSET('Hygiene Data'!$I$11,0,10*ROW('Hygiene Data'!I136))="","",OFFSET('Hygiene Data'!$I$11,0,10*ROW('Hygiene Data'!I136)))</f>
        <v/>
      </c>
      <c r="EE142" s="187" t="str">
        <f ca="1">+IF(OFFSET('Hygiene Data'!$I$12,0,10*ROW('Hygiene Data'!I136))="","",OFFSET('Hygiene Data'!$I$12,0,10*ROW('Hygiene Data'!I136)))</f>
        <v/>
      </c>
      <c r="EF142" s="187" t="str">
        <f ca="1">+IF(OFFSET('Hygiene Data'!$I$13,0,10*ROW('Hygiene Data'!I136))="","",OFFSET('Hygiene Data'!$I$13,0,10*ROW('Hygiene Data'!I136)))</f>
        <v/>
      </c>
    </row>
    <row r="143" spans="1:136" x14ac:dyDescent="0.2">
      <c r="A143" s="270" t="str">
        <f ca="1">+IF(OFFSET('Water Data'!$B$2,0,10*ROW('Water Data'!E137))="","",OFFSET('Water Data'!$B$2,0,10*ROW('Water Data'!E137)))</f>
        <v/>
      </c>
      <c r="B143" s="270" t="str">
        <f ca="1">IF(OFFSET('Water Data'!$C$2,0,10*ROW('Water Data'!F137))="","",IF(OFFSET('Water Data'!$C$2,0,10*ROW('Water Data'!F137))="Census",Key!$I$111,IF(OFFSET('Water Data'!$C$2,0,10*ROW('Water Data'!F137))="Survey with microdata",Key!$I$113,IF(OFFSET('Water Data'!$C$2,0,10*ROW('Water Data'!F137))="Survey",Key!$I$110,IF(OFFSET('Water Data'!$C$2,0,10*ROW('Water Data'!F137))="Admin",Key!$I$114,IF(OFFSET('Water Data'!$C$2,0,10*ROW('Water Data'!F137))="Other",Key!$I$112,IF(OFFSET('Water Data'!$C$2,0,10*ROW('Water Data'!F137))="EMIS",Key!$I$109)))))))</f>
        <v/>
      </c>
      <c r="C143" s="297" t="str">
        <f t="shared" ca="1" si="2"/>
        <v/>
      </c>
      <c r="D143" s="298" t="e">
        <f ca="1">+IF(AND(ISTEXT(OFFSET('Water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298" t="e">
        <f ca="1">+IF(AND(ISTEXT(OFFSET('Water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298" t="e">
        <f ca="1">+IF(AND(ISTEXT(OFFSET('Water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298" t="e">
        <f ca="1">+IF(AND(ISTEXT(OFFSET('Water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298" t="e">
        <f ca="1">+IF(AND(ISTEXT(OFFSET('Water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298" t="e">
        <f ca="1">+IF(AND(ISTEXT(OFFSET('Water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298" t="e">
        <f ca="1">+IF(AND(ISTEXT(OFFSET('Water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298" t="e">
        <f ca="1">+IF(AND(ISTEXT(OFFSET('Water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298" t="e">
        <f ca="1">+IF(AND(ISTEXT(OFFSET('Water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298" t="e">
        <f ca="1">+IF(AND(ISTEXT(OFFSET('Water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298" t="e">
        <f ca="1">+IF(AND(ISTEXT(OFFSET('Water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298" t="e">
        <f ca="1">+IF(AND(ISTEXT(OFFSET('Water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298" t="e">
        <f ca="1">+IF(AND(ISTEXT(OFFSET('Water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298" t="e">
        <f ca="1">+IF(AND(ISTEXT(OFFSET('Water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298" t="e">
        <f ca="1">+IF(AND(ISTEXT(OFFSET('Water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298" t="e">
        <f ca="1">+IF(AND(ISTEXT(OFFSET('Water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298" t="e">
        <f ca="1">+IF(AND(ISTEXT(OFFSET('Water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298" t="e">
        <f ca="1">+IF(AND(ISTEXT(OFFSET('Water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299" t="e">
        <f ca="1">+IF(AND(ISTEXT(OFFSET('Sanitation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299" t="e">
        <f ca="1">+IF(AND(ISTEXT(OFFSET('Sanitation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299" t="e">
        <f ca="1">+IF(AND(ISTEXT(OFFSET('Sanitation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299" t="e">
        <f ca="1">+IF(AND(ISTEXT(OFFSET('Sanitation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299" t="e">
        <f ca="1">+IF(AND(ISTEXT(OFFSET('Sanitation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299" t="e">
        <f ca="1">+IF(AND(ISTEXT(OFFSET('Sanitation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299" t="e">
        <f ca="1">+IF(AND(ISTEXT(OFFSET('Sanitation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299" t="e">
        <f ca="1">+IF(AND(ISTEXT(OFFSET('Sanitation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299" t="e">
        <f ca="1">+IF(AND(ISTEXT(OFFSET('Sanitation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299" t="e">
        <f ca="1">+IF(AND(ISTEXT(OFFSET('Sanitation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299" t="e">
        <f ca="1">+IF(AND(ISTEXT(OFFSET('Sanitation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299" t="e">
        <f ca="1">+IF(AND(ISTEXT(OFFSET('Sanitation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299" t="e">
        <f ca="1">+IF(AND(ISTEXT(OFFSET('Sanitation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299" t="e">
        <f ca="1">+IF(AND(ISTEXT(OFFSET('Sanitation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299" t="e">
        <f ca="1">+IF(AND(ISTEXT(OFFSET('Sanitation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299" t="e">
        <f ca="1">+IF(AND(ISTEXT(OFFSET('Sanitation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299" t="e">
        <f ca="1">+IF(AND(ISTEXT(OFFSET('Sanitation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299" t="e">
        <f ca="1">+IF(AND(ISTEXT(OFFSET('Sanitation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299" t="e">
        <f ca="1">+IF(AND(ISTEXT(OFFSET('Sanitation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299" t="e">
        <f ca="1">+IF(AND(ISTEXT(OFFSET('Sanitation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299" t="e">
        <f ca="1">+IF(AND(ISTEXT(OFFSET('Sanitation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299" t="e">
        <f ca="1">+IF(AND(ISTEXT(OFFSET('Sanitation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299" t="e">
        <f ca="1">+IF(AND(ISTEXT(OFFSET('Sanitation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299" t="e">
        <f ca="1">+IF(AND(ISTEXT(OFFSET('Sanitation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299" t="e">
        <f ca="1">+IF(AND(ISTEXT(OFFSET('Sanitation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299" t="e">
        <f ca="1">+IF(AND(ISTEXT(OFFSET('Sanitation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299" t="e">
        <f ca="1">+IF(AND(ISTEXT(OFFSET('Sanitation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299" t="e">
        <f ca="1">+IF(AND(ISTEXT(OFFSET('Sanitation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299" t="e">
        <f ca="1">+IF(AND(ISTEXT(OFFSET('Sanitation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299" t="e">
        <f ca="1">+IF(AND(ISTEXT(OFFSET('Sanitation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300" t="e">
        <f ca="1">+IF(AND(ISTEXT(OFFSET('Hygiene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368" t="e">
        <f ca="1">+IF(AND(ISTEXT(OFFSET('Hygiene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300" t="e">
        <f ca="1">+IF(AND(ISTEXT(OFFSET('Hygiene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300" t="e">
        <f ca="1">+IF(AND(ISTEXT(OFFSET('Hygiene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300" t="e">
        <f ca="1">+IF(AND(ISTEXT(OFFSET('Hygiene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300" t="e">
        <f ca="1">+IF(AND(ISTEXT(OFFSET('Hygiene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300" t="e">
        <f ca="1">+IF(AND(ISTEXT(OFFSET('Hygiene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300" t="e">
        <f ca="1">+IF(AND(ISTEXT(OFFSET('Hygiene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300" t="e">
        <f ca="1">+IF(AND(ISTEXT(OFFSET('Hygiene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300" t="e">
        <f ca="1">+IF(AND(ISTEXT(OFFSET('Hygiene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300" t="e">
        <f ca="1">+IF(AND(ISTEXT(OFFSET('Hygiene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300" t="e">
        <f ca="1">+IF(AND(ISTEXT(OFFSET('Hygiene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300" t="e">
        <f ca="1">+IF(AND(ISTEXT(OFFSET('Hygiene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300" t="e">
        <f ca="1">+IF(AND(ISTEXT(OFFSET('Hygiene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300" t="e">
        <f ca="1">+IF(AND(ISTEXT(OFFSET('Hygiene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300" t="e">
        <f ca="1">+IF(AND(ISTEXT(OFFSET('Hygiene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300" t="e">
        <f ca="1">+IF(AND(ISTEXT(OFFSET('Hygiene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300" t="e">
        <f ca="1">+IF(AND(ISTEXT(OFFSET('Hygiene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S143" s="187" t="str">
        <f ca="1">+IF(OFFSET('Water Data'!$D$27,0,10*ROW('Water Data'!D137))="","",OFFSET('Water Data'!$D$27,0,10*ROW('Water Data'!D137)))</f>
        <v/>
      </c>
      <c r="BT143" s="187" t="str">
        <f ca="1">+IF(OFFSET('Water Data'!$D$28,0,10*ROW('Water Data'!D137))="","",OFFSET('Water Data'!$D$28,0,10*ROW('Water Data'!D137)))</f>
        <v/>
      </c>
      <c r="BU143" s="187" t="str">
        <f ca="1">+IF(OFFSET('Water Data'!$D$29,0,10*ROW('Water Data'!D137))="","",OFFSET('Water Data'!$D$29,0,10*ROW('Water Data'!D137)))</f>
        <v/>
      </c>
      <c r="BV143" s="187" t="str">
        <f ca="1">+IF(OFFSET('Water Data'!$E$27,0,10*ROW('Water Data'!E137))="","",OFFSET('Water Data'!$E$27,0,10*ROW('Water Data'!E137)))</f>
        <v/>
      </c>
      <c r="BW143" s="187" t="str">
        <f ca="1">+IF(OFFSET('Water Data'!$E$28,0,10*ROW('Water Data'!E137))="","",OFFSET('Water Data'!$E$28,0,10*ROW('Water Data'!E137)))</f>
        <v/>
      </c>
      <c r="BX143" s="187" t="str">
        <f ca="1">+IF(OFFSET('Water Data'!$E$29,0,10*ROW('Water Data'!E137))="","",OFFSET('Water Data'!$E$29,0,10*ROW('Water Data'!E137)))</f>
        <v/>
      </c>
      <c r="BY143" s="187" t="str">
        <f ca="1">+IF(OFFSET('Water Data'!$F$27,0,10*ROW('Water Data'!F137))="","",OFFSET('Water Data'!$F$27,0,10*ROW('Water Data'!F137)))</f>
        <v/>
      </c>
      <c r="BZ143" s="187" t="str">
        <f ca="1">+IF(OFFSET('Water Data'!$F$28,0,10*ROW('Water Data'!F137))="","",OFFSET('Water Data'!$F$28,0,10*ROW('Water Data'!F137)))</f>
        <v/>
      </c>
      <c r="CA143" s="187" t="str">
        <f ca="1">+IF(OFFSET('Water Data'!$F$29,0,10*ROW('Water Data'!F137))="","",OFFSET('Water Data'!$F$29,0,10*ROW('Water Data'!F137)))</f>
        <v/>
      </c>
      <c r="CB143" s="187" t="str">
        <f ca="1">+IF(OFFSET('Water Data'!$G$27,0,10*ROW('Water Data'!G137))="","",OFFSET('Water Data'!$G$27,0,10*ROW('Water Data'!G137)))</f>
        <v/>
      </c>
      <c r="CC143" s="187" t="str">
        <f ca="1">+IF(OFFSET('Water Data'!$G$28,0,10*ROW('Water Data'!G137))="","",OFFSET('Water Data'!$G$28,0,10*ROW('Water Data'!G137)))</f>
        <v/>
      </c>
      <c r="CD143" s="187" t="str">
        <f ca="1">+IF(OFFSET('Water Data'!$G$29,0,10*ROW('Water Data'!G137))="","",OFFSET('Water Data'!$G$29,0,10*ROW('Water Data'!G137)))</f>
        <v/>
      </c>
      <c r="CE143" s="187" t="str">
        <f ca="1">+IF(OFFSET('Water Data'!$H$27,0,10*ROW('Water Data'!H137))="","",OFFSET('Water Data'!$H$27,0,10*ROW('Water Data'!H137)))</f>
        <v/>
      </c>
      <c r="CF143" s="187" t="str">
        <f ca="1">+IF(OFFSET('Water Data'!$H$28,0,10*ROW('Water Data'!H137))="","",OFFSET('Water Data'!$H$28,0,10*ROW('Water Data'!H137)))</f>
        <v/>
      </c>
      <c r="CG143" s="187" t="str">
        <f ca="1">+IF(OFFSET('Water Data'!$H$29,0,10*ROW('Water Data'!H137))="","",OFFSET('Water Data'!$H$29,0,10*ROW('Water Data'!H137)))</f>
        <v/>
      </c>
      <c r="CH143" s="187" t="str">
        <f ca="1">+IF(OFFSET('Water Data'!$I$27,0,10*ROW('Water Data'!I137))="","",OFFSET('Water Data'!$I$27,0,10*ROW('Water Data'!I137)))</f>
        <v/>
      </c>
      <c r="CI143" s="187" t="str">
        <f ca="1">+IF(OFFSET('Water Data'!$I$28,0,10*ROW('Water Data'!I137))="","",OFFSET('Water Data'!$I$28,0,10*ROW('Water Data'!I137)))</f>
        <v/>
      </c>
      <c r="CJ143" s="187" t="str">
        <f ca="1">+IF(OFFSET('Water Data'!$I$29,0,10*ROW('Water Data'!I137))="","",OFFSET('Water Data'!$I$29,0,10*ROW('Water Data'!I137)))</f>
        <v/>
      </c>
      <c r="CK143" s="187" t="str">
        <f ca="1">+IF(OFFSET('Sanitation Data'!$D$28,0,10*ROW('Sanitation Data'!D137))="","",OFFSET('Sanitation Data'!$D$28,0,10*ROW('Sanitation Data'!D137)))</f>
        <v/>
      </c>
      <c r="CL143" s="187" t="str">
        <f ca="1">+IF(OFFSET('Sanitation Data'!$D$29,0,10*ROW('Sanitation Data'!D137))="","",OFFSET('Sanitation Data'!$D$29,0,10*ROW('Sanitation Data'!D137)))</f>
        <v/>
      </c>
      <c r="CM143" s="187" t="str">
        <f ca="1">+IF(OFFSET('Sanitation Data'!$D$30,0,10*ROW('Sanitation Data'!D137))="","",OFFSET('Sanitation Data'!$D$30,0,10*ROW('Sanitation Data'!D137)))</f>
        <v/>
      </c>
      <c r="CN143" s="187" t="str">
        <f ca="1">+IF(OFFSET('Sanitation Data'!$D$31,0,10*ROW('Sanitation Data'!D137))="","",OFFSET('Sanitation Data'!$D$31,0,10*ROW('Sanitation Data'!D137)))</f>
        <v/>
      </c>
      <c r="CO143" s="187" t="str">
        <f ca="1">+IF(OFFSET('Sanitation Data'!$D$32,0,10*ROW('Sanitation Data'!D137))="","",OFFSET('Sanitation Data'!$D$32,0,10*ROW('Sanitation Data'!D137)))</f>
        <v/>
      </c>
      <c r="CP143" s="187" t="str">
        <f ca="1">+IF(OFFSET('Sanitation Data'!$E$28,0,10*ROW('Sanitation Data'!E137))="","",OFFSET('Sanitation Data'!$E$28,0,10*ROW('Sanitation Data'!E137)))</f>
        <v/>
      </c>
      <c r="CQ143" s="187" t="str">
        <f ca="1">+IF(OFFSET('Sanitation Data'!$E$29,0,10*ROW('Sanitation Data'!E137))="","",OFFSET('Sanitation Data'!$E$29,0,10*ROW('Sanitation Data'!E137)))</f>
        <v/>
      </c>
      <c r="CR143" s="187" t="str">
        <f ca="1">+IF(OFFSET('Sanitation Data'!$E$30,0,10*ROW('Sanitation Data'!E137))="","",OFFSET('Sanitation Data'!$E$30,0,10*ROW('Sanitation Data'!E137)))</f>
        <v/>
      </c>
      <c r="CS143" s="187" t="str">
        <f ca="1">+IF(OFFSET('Sanitation Data'!$E$31,0,10*ROW('Sanitation Data'!E137))="","",OFFSET('Sanitation Data'!$E$31,0,10*ROW('Sanitation Data'!E137)))</f>
        <v/>
      </c>
      <c r="CT143" s="187" t="str">
        <f ca="1">+IF(OFFSET('Sanitation Data'!$E$32,0,10*ROW('Sanitation Data'!E137))="","",OFFSET('Sanitation Data'!$E$32,0,10*ROW('Sanitation Data'!E137)))</f>
        <v/>
      </c>
      <c r="CU143" s="187" t="str">
        <f ca="1">+IF(OFFSET('Sanitation Data'!$F$28,0,10*ROW('Sanitation Data'!F137))="","",OFFSET('Sanitation Data'!$F$28,0,10*ROW('Sanitation Data'!F137)))</f>
        <v/>
      </c>
      <c r="CV143" s="187" t="str">
        <f ca="1">+IF(OFFSET('Sanitation Data'!$F$29,0,10*ROW('Sanitation Data'!F137))="","",OFFSET('Sanitation Data'!$F$29,0,10*ROW('Sanitation Data'!F137)))</f>
        <v/>
      </c>
      <c r="CW143" s="187" t="str">
        <f ca="1">+IF(OFFSET('Sanitation Data'!$F$30,0,10*ROW('Sanitation Data'!F137))="","",OFFSET('Sanitation Data'!$F$30,0,10*ROW('Sanitation Data'!F137)))</f>
        <v/>
      </c>
      <c r="CX143" s="187" t="str">
        <f ca="1">+IF(OFFSET('Sanitation Data'!$F$31,0,10*ROW('Sanitation Data'!F137))="","",OFFSET('Sanitation Data'!$F$31,0,10*ROW('Sanitation Data'!F137)))</f>
        <v/>
      </c>
      <c r="CY143" s="187" t="str">
        <f ca="1">+IF(OFFSET('Sanitation Data'!$F$32,0,10*ROW('Sanitation Data'!F137))="","",OFFSET('Sanitation Data'!$F$32,0,10*ROW('Sanitation Data'!F137)))</f>
        <v/>
      </c>
      <c r="CZ143" s="187" t="str">
        <f ca="1">+IF(OFFSET('Sanitation Data'!$G$28,0,10*ROW('Sanitation Data'!G137))="","",OFFSET('Sanitation Data'!$G$28,0,10*ROW('Sanitation Data'!G137)))</f>
        <v/>
      </c>
      <c r="DA143" s="187" t="str">
        <f ca="1">+IF(OFFSET('Sanitation Data'!$G$29,0,10*ROW('Sanitation Data'!G137))="","",OFFSET('Sanitation Data'!$G$29,0,10*ROW('Sanitation Data'!G137)))</f>
        <v/>
      </c>
      <c r="DB143" s="187" t="str">
        <f ca="1">+IF(OFFSET('Sanitation Data'!$G$30,0,10*ROW('Sanitation Data'!G137))="","",OFFSET('Sanitation Data'!$G$30,0,10*ROW('Sanitation Data'!G137)))</f>
        <v/>
      </c>
      <c r="DC143" s="187" t="str">
        <f ca="1">+IF(OFFSET('Sanitation Data'!$G$31,0,10*ROW('Sanitation Data'!G137))="","",OFFSET('Sanitation Data'!$G$31,0,10*ROW('Sanitation Data'!G137)))</f>
        <v/>
      </c>
      <c r="DD143" s="187" t="str">
        <f ca="1">+IF(OFFSET('Sanitation Data'!$G$32,0,10*ROW('Sanitation Data'!G137))="","",OFFSET('Sanitation Data'!$G$32,0,10*ROW('Sanitation Data'!G137)))</f>
        <v/>
      </c>
      <c r="DE143" s="187" t="str">
        <f ca="1">+IF(OFFSET('Sanitation Data'!$H$28,0,10*ROW('Sanitation Data'!H137))="","",OFFSET('Sanitation Data'!$H$28,0,10*ROW('Sanitation Data'!H137)))</f>
        <v/>
      </c>
      <c r="DF143" s="187" t="str">
        <f ca="1">+IF(OFFSET('Sanitation Data'!$H$29,0,10*ROW('Sanitation Data'!H137))="","",OFFSET('Sanitation Data'!$H$29,0,10*ROW('Sanitation Data'!H137)))</f>
        <v/>
      </c>
      <c r="DG143" s="187" t="str">
        <f ca="1">+IF(OFFSET('Sanitation Data'!$H$30,0,10*ROW('Sanitation Data'!H137))="","",OFFSET('Sanitation Data'!$H$30,0,10*ROW('Sanitation Data'!H137)))</f>
        <v/>
      </c>
      <c r="DH143" s="187" t="str">
        <f ca="1">+IF(OFFSET('Sanitation Data'!$H$31,0,10*ROW('Sanitation Data'!H137))="","",OFFSET('Sanitation Data'!$H$31,0,10*ROW('Sanitation Data'!H137)))</f>
        <v/>
      </c>
      <c r="DI143" s="187" t="str">
        <f ca="1">+IF(OFFSET('Sanitation Data'!$H$32,0,10*ROW('Sanitation Data'!H137))="","",OFFSET('Sanitation Data'!$H$32,0,10*ROW('Sanitation Data'!H137)))</f>
        <v/>
      </c>
      <c r="DJ143" s="187" t="str">
        <f ca="1">+IF(OFFSET('Sanitation Data'!$I$28,0,10*ROW('Sanitation Data'!I137))="","",OFFSET('Sanitation Data'!$I$28,0,10*ROW('Sanitation Data'!I137)))</f>
        <v/>
      </c>
      <c r="DK143" s="187" t="str">
        <f ca="1">+IF(OFFSET('Sanitation Data'!$I$29,0,10*ROW('Sanitation Data'!I137))="","",OFFSET('Sanitation Data'!$I$29,0,10*ROW('Sanitation Data'!I137)))</f>
        <v/>
      </c>
      <c r="DL143" s="187" t="str">
        <f ca="1">+IF(OFFSET('Sanitation Data'!$I$30,0,10*ROW('Sanitation Data'!I137))="","",OFFSET('Sanitation Data'!$I$30,0,10*ROW('Sanitation Data'!I137)))</f>
        <v/>
      </c>
      <c r="DM143" s="187" t="str">
        <f ca="1">+IF(OFFSET('Sanitation Data'!$I$31,0,10*ROW('Sanitation Data'!I137))="","",OFFSET('Sanitation Data'!$I$31,0,10*ROW('Sanitation Data'!I137)))</f>
        <v/>
      </c>
      <c r="DN143" s="187" t="str">
        <f ca="1">+IF(OFFSET('Sanitation Data'!$I$32,0,10*ROW('Sanitation Data'!I137))="","",OFFSET('Sanitation Data'!$I$32,0,10*ROW('Sanitation Data'!I137)))</f>
        <v/>
      </c>
      <c r="DO143" s="187" t="str">
        <f ca="1">+IF(OFFSET('Hygiene Data'!$D$11,0,10*ROW('Hygiene Data'!D137))="","",OFFSET('Hygiene Data'!$D$11,0,10*ROW('Hygiene Data'!D137)))</f>
        <v/>
      </c>
      <c r="DP143" s="187" t="str">
        <f ca="1">+IF(OFFSET('Hygiene Data'!$D$12,0,10*ROW('Hygiene Data'!D137))="","",OFFSET('Hygiene Data'!$D$12,0,10*ROW('Hygiene Data'!D137)))</f>
        <v/>
      </c>
      <c r="DQ143" s="187" t="str">
        <f ca="1">+IF(OFFSET('Hygiene Data'!$D$13,0,10*ROW('Hygiene Data'!D137))="","",OFFSET('Hygiene Data'!$D$13,0,10*ROW('Hygiene Data'!D137)))</f>
        <v/>
      </c>
      <c r="DR143" s="187" t="str">
        <f ca="1">+IF(OFFSET('Hygiene Data'!$E$11,0,10*ROW('Hygiene Data'!E137))="","",OFFSET('Hygiene Data'!$E$11,0,10*ROW('Hygiene Data'!E137)))</f>
        <v/>
      </c>
      <c r="DS143" s="187" t="str">
        <f ca="1">+IF(OFFSET('Hygiene Data'!$E$12,0,10*ROW('Hygiene Data'!E137))="","",OFFSET('Hygiene Data'!$E$12,0,10*ROW('Hygiene Data'!E137)))</f>
        <v/>
      </c>
      <c r="DT143" s="187" t="str">
        <f ca="1">+IF(OFFSET('Hygiene Data'!$E$13,0,10*ROW('Hygiene Data'!E137))="","",OFFSET('Hygiene Data'!$E$13,0,10*ROW('Hygiene Data'!E137)))</f>
        <v/>
      </c>
      <c r="DU143" s="187" t="str">
        <f ca="1">+IF(OFFSET('Hygiene Data'!$F$11,0,10*ROW('Hygiene Data'!F137))="","",OFFSET('Hygiene Data'!$F$11,0,10*ROW('Hygiene Data'!F137)))</f>
        <v/>
      </c>
      <c r="DV143" s="187" t="str">
        <f ca="1">+IF(OFFSET('Hygiene Data'!$F$12,0,10*ROW('Hygiene Data'!F137))="","",OFFSET('Hygiene Data'!$F$12,0,10*ROW('Hygiene Data'!F137)))</f>
        <v/>
      </c>
      <c r="DW143" s="187" t="str">
        <f ca="1">+IF(OFFSET('Hygiene Data'!$F$13,0,10*ROW('Hygiene Data'!F137))="","",OFFSET('Hygiene Data'!$F$13,0,10*ROW('Hygiene Data'!F137)))</f>
        <v/>
      </c>
      <c r="DX143" s="187" t="str">
        <f ca="1">+IF(OFFSET('Hygiene Data'!$G$11,0,10*ROW('Hygiene Data'!G137))="","",OFFSET('Hygiene Data'!$G$11,0,10*ROW('Hygiene Data'!G137)))</f>
        <v/>
      </c>
      <c r="DY143" s="187" t="str">
        <f ca="1">+IF(OFFSET('Hygiene Data'!$G$12,0,10*ROW('Hygiene Data'!G137))="","",OFFSET('Hygiene Data'!$G$12,0,10*ROW('Hygiene Data'!G137)))</f>
        <v/>
      </c>
      <c r="DZ143" s="187" t="str">
        <f ca="1">+IF(OFFSET('Hygiene Data'!$G$13,0,10*ROW('Hygiene Data'!G137))="","",OFFSET('Hygiene Data'!$G$13,0,10*ROW('Hygiene Data'!G137)))</f>
        <v/>
      </c>
      <c r="EA143" s="187" t="str">
        <f ca="1">+IF(OFFSET('Hygiene Data'!$H$11,0,10*ROW('Hygiene Data'!H137))="","",OFFSET('Hygiene Data'!$H$11,0,10*ROW('Hygiene Data'!H137)))</f>
        <v/>
      </c>
      <c r="EB143" s="187" t="str">
        <f ca="1">+IF(OFFSET('Hygiene Data'!$H$12,0,10*ROW('Hygiene Data'!H137))="","",OFFSET('Hygiene Data'!$H$12,0,10*ROW('Hygiene Data'!H137)))</f>
        <v/>
      </c>
      <c r="EC143" s="187" t="str">
        <f ca="1">+IF(OFFSET('Hygiene Data'!$H$13,0,10*ROW('Hygiene Data'!H137))="","",OFFSET('Hygiene Data'!$H$13,0,10*ROW('Hygiene Data'!H137)))</f>
        <v/>
      </c>
      <c r="ED143" s="187" t="str">
        <f ca="1">+IF(OFFSET('Hygiene Data'!$I$11,0,10*ROW('Hygiene Data'!I137))="","",OFFSET('Hygiene Data'!$I$11,0,10*ROW('Hygiene Data'!I137)))</f>
        <v/>
      </c>
      <c r="EE143" s="187" t="str">
        <f ca="1">+IF(OFFSET('Hygiene Data'!$I$12,0,10*ROW('Hygiene Data'!I137))="","",OFFSET('Hygiene Data'!$I$12,0,10*ROW('Hygiene Data'!I137)))</f>
        <v/>
      </c>
      <c r="EF143" s="187" t="str">
        <f ca="1">+IF(OFFSET('Hygiene Data'!$I$13,0,10*ROW('Hygiene Data'!I137))="","",OFFSET('Hygiene Data'!$I$13,0,10*ROW('Hygiene Data'!I137)))</f>
        <v/>
      </c>
    </row>
    <row r="144" spans="1:136" x14ac:dyDescent="0.2">
      <c r="A144" s="270" t="str">
        <f ca="1">+IF(OFFSET('Water Data'!$B$2,0,10*ROW('Water Data'!E138))="","",OFFSET('Water Data'!$B$2,0,10*ROW('Water Data'!E138)))</f>
        <v/>
      </c>
      <c r="B144" s="270" t="str">
        <f ca="1">IF(OFFSET('Water Data'!$C$2,0,10*ROW('Water Data'!F138))="","",IF(OFFSET('Water Data'!$C$2,0,10*ROW('Water Data'!F138))="Census",Key!$I$111,IF(OFFSET('Water Data'!$C$2,0,10*ROW('Water Data'!F138))="Survey with microdata",Key!$I$113,IF(OFFSET('Water Data'!$C$2,0,10*ROW('Water Data'!F138))="Survey",Key!$I$110,IF(OFFSET('Water Data'!$C$2,0,10*ROW('Water Data'!F138))="Admin",Key!$I$114,IF(OFFSET('Water Data'!$C$2,0,10*ROW('Water Data'!F138))="Other",Key!$I$112,IF(OFFSET('Water Data'!$C$2,0,10*ROW('Water Data'!F138))="EMIS",Key!$I$109)))))))</f>
        <v/>
      </c>
      <c r="C144" s="297" t="str">
        <f t="shared" ca="1" si="2"/>
        <v/>
      </c>
      <c r="D144" s="298" t="e">
        <f ca="1">+IF(AND(ISTEXT(OFFSET('Water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298" t="e">
        <f ca="1">+IF(AND(ISTEXT(OFFSET('Water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298" t="e">
        <f ca="1">+IF(AND(ISTEXT(OFFSET('Water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298" t="e">
        <f ca="1">+IF(AND(ISTEXT(OFFSET('Water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298" t="e">
        <f ca="1">+IF(AND(ISTEXT(OFFSET('Water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298" t="e">
        <f ca="1">+IF(AND(ISTEXT(OFFSET('Water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298" t="e">
        <f ca="1">+IF(AND(ISTEXT(OFFSET('Water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298" t="e">
        <f ca="1">+IF(AND(ISTEXT(OFFSET('Water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298" t="e">
        <f ca="1">+IF(AND(ISTEXT(OFFSET('Water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298" t="e">
        <f ca="1">+IF(AND(ISTEXT(OFFSET('Water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298" t="e">
        <f ca="1">+IF(AND(ISTEXT(OFFSET('Water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298" t="e">
        <f ca="1">+IF(AND(ISTEXT(OFFSET('Water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298" t="e">
        <f ca="1">+IF(AND(ISTEXT(OFFSET('Water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298" t="e">
        <f ca="1">+IF(AND(ISTEXT(OFFSET('Water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298" t="e">
        <f ca="1">+IF(AND(ISTEXT(OFFSET('Water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298" t="e">
        <f ca="1">+IF(AND(ISTEXT(OFFSET('Water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298" t="e">
        <f ca="1">+IF(AND(ISTEXT(OFFSET('Water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298" t="e">
        <f ca="1">+IF(AND(ISTEXT(OFFSET('Water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299" t="e">
        <f ca="1">+IF(AND(ISTEXT(OFFSET('Sanitation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299" t="e">
        <f ca="1">+IF(AND(ISTEXT(OFFSET('Sanitation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299" t="e">
        <f ca="1">+IF(AND(ISTEXT(OFFSET('Sanitation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299" t="e">
        <f ca="1">+IF(AND(ISTEXT(OFFSET('Sanitation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299" t="e">
        <f ca="1">+IF(AND(ISTEXT(OFFSET('Sanitation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299" t="e">
        <f ca="1">+IF(AND(ISTEXT(OFFSET('Sanitation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299" t="e">
        <f ca="1">+IF(AND(ISTEXT(OFFSET('Sanitation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299" t="e">
        <f ca="1">+IF(AND(ISTEXT(OFFSET('Sanitation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299" t="e">
        <f ca="1">+IF(AND(ISTEXT(OFFSET('Sanitation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299" t="e">
        <f ca="1">+IF(AND(ISTEXT(OFFSET('Sanitation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299" t="e">
        <f ca="1">+IF(AND(ISTEXT(OFFSET('Sanitation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299" t="e">
        <f ca="1">+IF(AND(ISTEXT(OFFSET('Sanitation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299" t="e">
        <f ca="1">+IF(AND(ISTEXT(OFFSET('Sanitation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299" t="e">
        <f ca="1">+IF(AND(ISTEXT(OFFSET('Sanitation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299" t="e">
        <f ca="1">+IF(AND(ISTEXT(OFFSET('Sanitation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299" t="e">
        <f ca="1">+IF(AND(ISTEXT(OFFSET('Sanitation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299" t="e">
        <f ca="1">+IF(AND(ISTEXT(OFFSET('Sanitation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299" t="e">
        <f ca="1">+IF(AND(ISTEXT(OFFSET('Sanitation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299" t="e">
        <f ca="1">+IF(AND(ISTEXT(OFFSET('Sanitation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299" t="e">
        <f ca="1">+IF(AND(ISTEXT(OFFSET('Sanitation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299" t="e">
        <f ca="1">+IF(AND(ISTEXT(OFFSET('Sanitation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299" t="e">
        <f ca="1">+IF(AND(ISTEXT(OFFSET('Sanitation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299" t="e">
        <f ca="1">+IF(AND(ISTEXT(OFFSET('Sanitation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299" t="e">
        <f ca="1">+IF(AND(ISTEXT(OFFSET('Sanitation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299" t="e">
        <f ca="1">+IF(AND(ISTEXT(OFFSET('Sanitation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299" t="e">
        <f ca="1">+IF(AND(ISTEXT(OFFSET('Sanitation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299" t="e">
        <f ca="1">+IF(AND(ISTEXT(OFFSET('Sanitation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299" t="e">
        <f ca="1">+IF(AND(ISTEXT(OFFSET('Sanitation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299" t="e">
        <f ca="1">+IF(AND(ISTEXT(OFFSET('Sanitation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299" t="e">
        <f ca="1">+IF(AND(ISTEXT(OFFSET('Sanitation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300" t="e">
        <f ca="1">+IF(AND(ISTEXT(OFFSET('Hygiene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368" t="e">
        <f ca="1">+IF(AND(ISTEXT(OFFSET('Hygiene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300" t="e">
        <f ca="1">+IF(AND(ISTEXT(OFFSET('Hygiene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300" t="e">
        <f ca="1">+IF(AND(ISTEXT(OFFSET('Hygiene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300" t="e">
        <f ca="1">+IF(AND(ISTEXT(OFFSET('Hygiene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300" t="e">
        <f ca="1">+IF(AND(ISTEXT(OFFSET('Hygiene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300" t="e">
        <f ca="1">+IF(AND(ISTEXT(OFFSET('Hygiene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300" t="e">
        <f ca="1">+IF(AND(ISTEXT(OFFSET('Hygiene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300" t="e">
        <f ca="1">+IF(AND(ISTEXT(OFFSET('Hygiene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300" t="e">
        <f ca="1">+IF(AND(ISTEXT(OFFSET('Hygiene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300" t="e">
        <f ca="1">+IF(AND(ISTEXT(OFFSET('Hygiene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300" t="e">
        <f ca="1">+IF(AND(ISTEXT(OFFSET('Hygiene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300" t="e">
        <f ca="1">+IF(AND(ISTEXT(OFFSET('Hygiene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300" t="e">
        <f ca="1">+IF(AND(ISTEXT(OFFSET('Hygiene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300" t="e">
        <f ca="1">+IF(AND(ISTEXT(OFFSET('Hygiene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300" t="e">
        <f ca="1">+IF(AND(ISTEXT(OFFSET('Hygiene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300" t="e">
        <f ca="1">+IF(AND(ISTEXT(OFFSET('Hygiene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300" t="e">
        <f ca="1">+IF(AND(ISTEXT(OFFSET('Hygiene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S144" s="187" t="str">
        <f ca="1">+IF(OFFSET('Water Data'!$D$27,0,10*ROW('Water Data'!D138))="","",OFFSET('Water Data'!$D$27,0,10*ROW('Water Data'!D138)))</f>
        <v/>
      </c>
      <c r="BT144" s="187" t="str">
        <f ca="1">+IF(OFFSET('Water Data'!$D$28,0,10*ROW('Water Data'!D138))="","",OFFSET('Water Data'!$D$28,0,10*ROW('Water Data'!D138)))</f>
        <v/>
      </c>
      <c r="BU144" s="187" t="str">
        <f ca="1">+IF(OFFSET('Water Data'!$D$29,0,10*ROW('Water Data'!D138))="","",OFFSET('Water Data'!$D$29,0,10*ROW('Water Data'!D138)))</f>
        <v/>
      </c>
      <c r="BV144" s="187" t="str">
        <f ca="1">+IF(OFFSET('Water Data'!$E$27,0,10*ROW('Water Data'!E138))="","",OFFSET('Water Data'!$E$27,0,10*ROW('Water Data'!E138)))</f>
        <v/>
      </c>
      <c r="BW144" s="187" t="str">
        <f ca="1">+IF(OFFSET('Water Data'!$E$28,0,10*ROW('Water Data'!E138))="","",OFFSET('Water Data'!$E$28,0,10*ROW('Water Data'!E138)))</f>
        <v/>
      </c>
      <c r="BX144" s="187" t="str">
        <f ca="1">+IF(OFFSET('Water Data'!$E$29,0,10*ROW('Water Data'!E138))="","",OFFSET('Water Data'!$E$29,0,10*ROW('Water Data'!E138)))</f>
        <v/>
      </c>
      <c r="BY144" s="187" t="str">
        <f ca="1">+IF(OFFSET('Water Data'!$F$27,0,10*ROW('Water Data'!F138))="","",OFFSET('Water Data'!$F$27,0,10*ROW('Water Data'!F138)))</f>
        <v/>
      </c>
      <c r="BZ144" s="187" t="str">
        <f ca="1">+IF(OFFSET('Water Data'!$F$28,0,10*ROW('Water Data'!F138))="","",OFFSET('Water Data'!$F$28,0,10*ROW('Water Data'!F138)))</f>
        <v/>
      </c>
      <c r="CA144" s="187" t="str">
        <f ca="1">+IF(OFFSET('Water Data'!$F$29,0,10*ROW('Water Data'!F138))="","",OFFSET('Water Data'!$F$29,0,10*ROW('Water Data'!F138)))</f>
        <v/>
      </c>
      <c r="CB144" s="187" t="str">
        <f ca="1">+IF(OFFSET('Water Data'!$G$27,0,10*ROW('Water Data'!G138))="","",OFFSET('Water Data'!$G$27,0,10*ROW('Water Data'!G138)))</f>
        <v/>
      </c>
      <c r="CC144" s="187" t="str">
        <f ca="1">+IF(OFFSET('Water Data'!$G$28,0,10*ROW('Water Data'!G138))="","",OFFSET('Water Data'!$G$28,0,10*ROW('Water Data'!G138)))</f>
        <v/>
      </c>
      <c r="CD144" s="187" t="str">
        <f ca="1">+IF(OFFSET('Water Data'!$G$29,0,10*ROW('Water Data'!G138))="","",OFFSET('Water Data'!$G$29,0,10*ROW('Water Data'!G138)))</f>
        <v/>
      </c>
      <c r="CE144" s="187" t="str">
        <f ca="1">+IF(OFFSET('Water Data'!$H$27,0,10*ROW('Water Data'!H138))="","",OFFSET('Water Data'!$H$27,0,10*ROW('Water Data'!H138)))</f>
        <v/>
      </c>
      <c r="CF144" s="187" t="str">
        <f ca="1">+IF(OFFSET('Water Data'!$H$28,0,10*ROW('Water Data'!H138))="","",OFFSET('Water Data'!$H$28,0,10*ROW('Water Data'!H138)))</f>
        <v/>
      </c>
      <c r="CG144" s="187" t="str">
        <f ca="1">+IF(OFFSET('Water Data'!$H$29,0,10*ROW('Water Data'!H138))="","",OFFSET('Water Data'!$H$29,0,10*ROW('Water Data'!H138)))</f>
        <v/>
      </c>
      <c r="CH144" s="187" t="str">
        <f ca="1">+IF(OFFSET('Water Data'!$I$27,0,10*ROW('Water Data'!I138))="","",OFFSET('Water Data'!$I$27,0,10*ROW('Water Data'!I138)))</f>
        <v/>
      </c>
      <c r="CI144" s="187" t="str">
        <f ca="1">+IF(OFFSET('Water Data'!$I$28,0,10*ROW('Water Data'!I138))="","",OFFSET('Water Data'!$I$28,0,10*ROW('Water Data'!I138)))</f>
        <v/>
      </c>
      <c r="CJ144" s="187" t="str">
        <f ca="1">+IF(OFFSET('Water Data'!$I$29,0,10*ROW('Water Data'!I138))="","",OFFSET('Water Data'!$I$29,0,10*ROW('Water Data'!I138)))</f>
        <v/>
      </c>
      <c r="CK144" s="187" t="str">
        <f ca="1">+IF(OFFSET('Sanitation Data'!$D$28,0,10*ROW('Sanitation Data'!D138))="","",OFFSET('Sanitation Data'!$D$28,0,10*ROW('Sanitation Data'!D138)))</f>
        <v/>
      </c>
      <c r="CL144" s="187" t="str">
        <f ca="1">+IF(OFFSET('Sanitation Data'!$D$29,0,10*ROW('Sanitation Data'!D138))="","",OFFSET('Sanitation Data'!$D$29,0,10*ROW('Sanitation Data'!D138)))</f>
        <v/>
      </c>
      <c r="CM144" s="187" t="str">
        <f ca="1">+IF(OFFSET('Sanitation Data'!$D$30,0,10*ROW('Sanitation Data'!D138))="","",OFFSET('Sanitation Data'!$D$30,0,10*ROW('Sanitation Data'!D138)))</f>
        <v/>
      </c>
      <c r="CN144" s="187" t="str">
        <f ca="1">+IF(OFFSET('Sanitation Data'!$D$31,0,10*ROW('Sanitation Data'!D138))="","",OFFSET('Sanitation Data'!$D$31,0,10*ROW('Sanitation Data'!D138)))</f>
        <v/>
      </c>
      <c r="CO144" s="187" t="str">
        <f ca="1">+IF(OFFSET('Sanitation Data'!$D$32,0,10*ROW('Sanitation Data'!D138))="","",OFFSET('Sanitation Data'!$D$32,0,10*ROW('Sanitation Data'!D138)))</f>
        <v/>
      </c>
      <c r="CP144" s="187" t="str">
        <f ca="1">+IF(OFFSET('Sanitation Data'!$E$28,0,10*ROW('Sanitation Data'!E138))="","",OFFSET('Sanitation Data'!$E$28,0,10*ROW('Sanitation Data'!E138)))</f>
        <v/>
      </c>
      <c r="CQ144" s="187" t="str">
        <f ca="1">+IF(OFFSET('Sanitation Data'!$E$29,0,10*ROW('Sanitation Data'!E138))="","",OFFSET('Sanitation Data'!$E$29,0,10*ROW('Sanitation Data'!E138)))</f>
        <v/>
      </c>
      <c r="CR144" s="187" t="str">
        <f ca="1">+IF(OFFSET('Sanitation Data'!$E$30,0,10*ROW('Sanitation Data'!E138))="","",OFFSET('Sanitation Data'!$E$30,0,10*ROW('Sanitation Data'!E138)))</f>
        <v/>
      </c>
      <c r="CS144" s="187" t="str">
        <f ca="1">+IF(OFFSET('Sanitation Data'!$E$31,0,10*ROW('Sanitation Data'!E138))="","",OFFSET('Sanitation Data'!$E$31,0,10*ROW('Sanitation Data'!E138)))</f>
        <v/>
      </c>
      <c r="CT144" s="187" t="str">
        <f ca="1">+IF(OFFSET('Sanitation Data'!$E$32,0,10*ROW('Sanitation Data'!E138))="","",OFFSET('Sanitation Data'!$E$32,0,10*ROW('Sanitation Data'!E138)))</f>
        <v/>
      </c>
      <c r="CU144" s="187" t="str">
        <f ca="1">+IF(OFFSET('Sanitation Data'!$F$28,0,10*ROW('Sanitation Data'!F138))="","",OFFSET('Sanitation Data'!$F$28,0,10*ROW('Sanitation Data'!F138)))</f>
        <v/>
      </c>
      <c r="CV144" s="187" t="str">
        <f ca="1">+IF(OFFSET('Sanitation Data'!$F$29,0,10*ROW('Sanitation Data'!F138))="","",OFFSET('Sanitation Data'!$F$29,0,10*ROW('Sanitation Data'!F138)))</f>
        <v/>
      </c>
      <c r="CW144" s="187" t="str">
        <f ca="1">+IF(OFFSET('Sanitation Data'!$F$30,0,10*ROW('Sanitation Data'!F138))="","",OFFSET('Sanitation Data'!$F$30,0,10*ROW('Sanitation Data'!F138)))</f>
        <v/>
      </c>
      <c r="CX144" s="187" t="str">
        <f ca="1">+IF(OFFSET('Sanitation Data'!$F$31,0,10*ROW('Sanitation Data'!F138))="","",OFFSET('Sanitation Data'!$F$31,0,10*ROW('Sanitation Data'!F138)))</f>
        <v/>
      </c>
      <c r="CY144" s="187" t="str">
        <f ca="1">+IF(OFFSET('Sanitation Data'!$F$32,0,10*ROW('Sanitation Data'!F138))="","",OFFSET('Sanitation Data'!$F$32,0,10*ROW('Sanitation Data'!F138)))</f>
        <v/>
      </c>
      <c r="CZ144" s="187" t="str">
        <f ca="1">+IF(OFFSET('Sanitation Data'!$G$28,0,10*ROW('Sanitation Data'!G138))="","",OFFSET('Sanitation Data'!$G$28,0,10*ROW('Sanitation Data'!G138)))</f>
        <v/>
      </c>
      <c r="DA144" s="187" t="str">
        <f ca="1">+IF(OFFSET('Sanitation Data'!$G$29,0,10*ROW('Sanitation Data'!G138))="","",OFFSET('Sanitation Data'!$G$29,0,10*ROW('Sanitation Data'!G138)))</f>
        <v/>
      </c>
      <c r="DB144" s="187" t="str">
        <f ca="1">+IF(OFFSET('Sanitation Data'!$G$30,0,10*ROW('Sanitation Data'!G138))="","",OFFSET('Sanitation Data'!$G$30,0,10*ROW('Sanitation Data'!G138)))</f>
        <v/>
      </c>
      <c r="DC144" s="187" t="str">
        <f ca="1">+IF(OFFSET('Sanitation Data'!$G$31,0,10*ROW('Sanitation Data'!G138))="","",OFFSET('Sanitation Data'!$G$31,0,10*ROW('Sanitation Data'!G138)))</f>
        <v/>
      </c>
      <c r="DD144" s="187" t="str">
        <f ca="1">+IF(OFFSET('Sanitation Data'!$G$32,0,10*ROW('Sanitation Data'!G138))="","",OFFSET('Sanitation Data'!$G$32,0,10*ROW('Sanitation Data'!G138)))</f>
        <v/>
      </c>
      <c r="DE144" s="187" t="str">
        <f ca="1">+IF(OFFSET('Sanitation Data'!$H$28,0,10*ROW('Sanitation Data'!H138))="","",OFFSET('Sanitation Data'!$H$28,0,10*ROW('Sanitation Data'!H138)))</f>
        <v/>
      </c>
      <c r="DF144" s="187" t="str">
        <f ca="1">+IF(OFFSET('Sanitation Data'!$H$29,0,10*ROW('Sanitation Data'!H138))="","",OFFSET('Sanitation Data'!$H$29,0,10*ROW('Sanitation Data'!H138)))</f>
        <v/>
      </c>
      <c r="DG144" s="187" t="str">
        <f ca="1">+IF(OFFSET('Sanitation Data'!$H$30,0,10*ROW('Sanitation Data'!H138))="","",OFFSET('Sanitation Data'!$H$30,0,10*ROW('Sanitation Data'!H138)))</f>
        <v/>
      </c>
      <c r="DH144" s="187" t="str">
        <f ca="1">+IF(OFFSET('Sanitation Data'!$H$31,0,10*ROW('Sanitation Data'!H138))="","",OFFSET('Sanitation Data'!$H$31,0,10*ROW('Sanitation Data'!H138)))</f>
        <v/>
      </c>
      <c r="DI144" s="187" t="str">
        <f ca="1">+IF(OFFSET('Sanitation Data'!$H$32,0,10*ROW('Sanitation Data'!H138))="","",OFFSET('Sanitation Data'!$H$32,0,10*ROW('Sanitation Data'!H138)))</f>
        <v/>
      </c>
      <c r="DJ144" s="187" t="str">
        <f ca="1">+IF(OFFSET('Sanitation Data'!$I$28,0,10*ROW('Sanitation Data'!I138))="","",OFFSET('Sanitation Data'!$I$28,0,10*ROW('Sanitation Data'!I138)))</f>
        <v/>
      </c>
      <c r="DK144" s="187" t="str">
        <f ca="1">+IF(OFFSET('Sanitation Data'!$I$29,0,10*ROW('Sanitation Data'!I138))="","",OFFSET('Sanitation Data'!$I$29,0,10*ROW('Sanitation Data'!I138)))</f>
        <v/>
      </c>
      <c r="DL144" s="187" t="str">
        <f ca="1">+IF(OFFSET('Sanitation Data'!$I$30,0,10*ROW('Sanitation Data'!I138))="","",OFFSET('Sanitation Data'!$I$30,0,10*ROW('Sanitation Data'!I138)))</f>
        <v/>
      </c>
      <c r="DM144" s="187" t="str">
        <f ca="1">+IF(OFFSET('Sanitation Data'!$I$31,0,10*ROW('Sanitation Data'!I138))="","",OFFSET('Sanitation Data'!$I$31,0,10*ROW('Sanitation Data'!I138)))</f>
        <v/>
      </c>
      <c r="DN144" s="187" t="str">
        <f ca="1">+IF(OFFSET('Sanitation Data'!$I$32,0,10*ROW('Sanitation Data'!I138))="","",OFFSET('Sanitation Data'!$I$32,0,10*ROW('Sanitation Data'!I138)))</f>
        <v/>
      </c>
      <c r="DO144" s="187" t="str">
        <f ca="1">+IF(OFFSET('Hygiene Data'!$D$11,0,10*ROW('Hygiene Data'!D138))="","",OFFSET('Hygiene Data'!$D$11,0,10*ROW('Hygiene Data'!D138)))</f>
        <v/>
      </c>
      <c r="DP144" s="187" t="str">
        <f ca="1">+IF(OFFSET('Hygiene Data'!$D$12,0,10*ROW('Hygiene Data'!D138))="","",OFFSET('Hygiene Data'!$D$12,0,10*ROW('Hygiene Data'!D138)))</f>
        <v/>
      </c>
      <c r="DQ144" s="187" t="str">
        <f ca="1">+IF(OFFSET('Hygiene Data'!$D$13,0,10*ROW('Hygiene Data'!D138))="","",OFFSET('Hygiene Data'!$D$13,0,10*ROW('Hygiene Data'!D138)))</f>
        <v/>
      </c>
      <c r="DR144" s="187" t="str">
        <f ca="1">+IF(OFFSET('Hygiene Data'!$E$11,0,10*ROW('Hygiene Data'!E138))="","",OFFSET('Hygiene Data'!$E$11,0,10*ROW('Hygiene Data'!E138)))</f>
        <v/>
      </c>
      <c r="DS144" s="187" t="str">
        <f ca="1">+IF(OFFSET('Hygiene Data'!$E$12,0,10*ROW('Hygiene Data'!E138))="","",OFFSET('Hygiene Data'!$E$12,0,10*ROW('Hygiene Data'!E138)))</f>
        <v/>
      </c>
      <c r="DT144" s="187" t="str">
        <f ca="1">+IF(OFFSET('Hygiene Data'!$E$13,0,10*ROW('Hygiene Data'!E138))="","",OFFSET('Hygiene Data'!$E$13,0,10*ROW('Hygiene Data'!E138)))</f>
        <v/>
      </c>
      <c r="DU144" s="187" t="str">
        <f ca="1">+IF(OFFSET('Hygiene Data'!$F$11,0,10*ROW('Hygiene Data'!F138))="","",OFFSET('Hygiene Data'!$F$11,0,10*ROW('Hygiene Data'!F138)))</f>
        <v/>
      </c>
      <c r="DV144" s="187" t="str">
        <f ca="1">+IF(OFFSET('Hygiene Data'!$F$12,0,10*ROW('Hygiene Data'!F138))="","",OFFSET('Hygiene Data'!$F$12,0,10*ROW('Hygiene Data'!F138)))</f>
        <v/>
      </c>
      <c r="DW144" s="187" t="str">
        <f ca="1">+IF(OFFSET('Hygiene Data'!$F$13,0,10*ROW('Hygiene Data'!F138))="","",OFFSET('Hygiene Data'!$F$13,0,10*ROW('Hygiene Data'!F138)))</f>
        <v/>
      </c>
      <c r="DX144" s="187" t="str">
        <f ca="1">+IF(OFFSET('Hygiene Data'!$G$11,0,10*ROW('Hygiene Data'!G138))="","",OFFSET('Hygiene Data'!$G$11,0,10*ROW('Hygiene Data'!G138)))</f>
        <v/>
      </c>
      <c r="DY144" s="187" t="str">
        <f ca="1">+IF(OFFSET('Hygiene Data'!$G$12,0,10*ROW('Hygiene Data'!G138))="","",OFFSET('Hygiene Data'!$G$12,0,10*ROW('Hygiene Data'!G138)))</f>
        <v/>
      </c>
      <c r="DZ144" s="187" t="str">
        <f ca="1">+IF(OFFSET('Hygiene Data'!$G$13,0,10*ROW('Hygiene Data'!G138))="","",OFFSET('Hygiene Data'!$G$13,0,10*ROW('Hygiene Data'!G138)))</f>
        <v/>
      </c>
      <c r="EA144" s="187" t="str">
        <f ca="1">+IF(OFFSET('Hygiene Data'!$H$11,0,10*ROW('Hygiene Data'!H138))="","",OFFSET('Hygiene Data'!$H$11,0,10*ROW('Hygiene Data'!H138)))</f>
        <v/>
      </c>
      <c r="EB144" s="187" t="str">
        <f ca="1">+IF(OFFSET('Hygiene Data'!$H$12,0,10*ROW('Hygiene Data'!H138))="","",OFFSET('Hygiene Data'!$H$12,0,10*ROW('Hygiene Data'!H138)))</f>
        <v/>
      </c>
      <c r="EC144" s="187" t="str">
        <f ca="1">+IF(OFFSET('Hygiene Data'!$H$13,0,10*ROW('Hygiene Data'!H138))="","",OFFSET('Hygiene Data'!$H$13,0,10*ROW('Hygiene Data'!H138)))</f>
        <v/>
      </c>
      <c r="ED144" s="187" t="str">
        <f ca="1">+IF(OFFSET('Hygiene Data'!$I$11,0,10*ROW('Hygiene Data'!I138))="","",OFFSET('Hygiene Data'!$I$11,0,10*ROW('Hygiene Data'!I138)))</f>
        <v/>
      </c>
      <c r="EE144" s="187" t="str">
        <f ca="1">+IF(OFFSET('Hygiene Data'!$I$12,0,10*ROW('Hygiene Data'!I138))="","",OFFSET('Hygiene Data'!$I$12,0,10*ROW('Hygiene Data'!I138)))</f>
        <v/>
      </c>
      <c r="EF144" s="187" t="str">
        <f ca="1">+IF(OFFSET('Hygiene Data'!$I$13,0,10*ROW('Hygiene Data'!I138))="","",OFFSET('Hygiene Data'!$I$13,0,10*ROW('Hygiene Data'!I138)))</f>
        <v/>
      </c>
    </row>
    <row r="145" spans="1:136" x14ac:dyDescent="0.2">
      <c r="A145" s="270" t="str">
        <f ca="1">+IF(OFFSET('Water Data'!$B$2,0,10*ROW('Water Data'!E139))="","",OFFSET('Water Data'!$B$2,0,10*ROW('Water Data'!E139)))</f>
        <v/>
      </c>
      <c r="B145" s="270" t="str">
        <f ca="1">IF(OFFSET('Water Data'!$C$2,0,10*ROW('Water Data'!F139))="","",IF(OFFSET('Water Data'!$C$2,0,10*ROW('Water Data'!F139))="Census",Key!$I$111,IF(OFFSET('Water Data'!$C$2,0,10*ROW('Water Data'!F139))="Survey with microdata",Key!$I$113,IF(OFFSET('Water Data'!$C$2,0,10*ROW('Water Data'!F139))="Survey",Key!$I$110,IF(OFFSET('Water Data'!$C$2,0,10*ROW('Water Data'!F139))="Admin",Key!$I$114,IF(OFFSET('Water Data'!$C$2,0,10*ROW('Water Data'!F139))="Other",Key!$I$112,IF(OFFSET('Water Data'!$C$2,0,10*ROW('Water Data'!F139))="EMIS",Key!$I$109)))))))</f>
        <v/>
      </c>
      <c r="C145" s="297" t="str">
        <f t="shared" ca="1" si="2"/>
        <v/>
      </c>
      <c r="D145" s="298" t="e">
        <f ca="1">+IF(AND(ISTEXT(OFFSET('Water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298" t="e">
        <f ca="1">+IF(AND(ISTEXT(OFFSET('Water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298" t="e">
        <f ca="1">+IF(AND(ISTEXT(OFFSET('Water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298" t="e">
        <f ca="1">+IF(AND(ISTEXT(OFFSET('Water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298" t="e">
        <f ca="1">+IF(AND(ISTEXT(OFFSET('Water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298" t="e">
        <f ca="1">+IF(AND(ISTEXT(OFFSET('Water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298" t="e">
        <f ca="1">+IF(AND(ISTEXT(OFFSET('Water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298" t="e">
        <f ca="1">+IF(AND(ISTEXT(OFFSET('Water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298" t="e">
        <f ca="1">+IF(AND(ISTEXT(OFFSET('Water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298" t="e">
        <f ca="1">+IF(AND(ISTEXT(OFFSET('Water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298" t="e">
        <f ca="1">+IF(AND(ISTEXT(OFFSET('Water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298" t="e">
        <f ca="1">+IF(AND(ISTEXT(OFFSET('Water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298" t="e">
        <f ca="1">+IF(AND(ISTEXT(OFFSET('Water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298" t="e">
        <f ca="1">+IF(AND(ISTEXT(OFFSET('Water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298" t="e">
        <f ca="1">+IF(AND(ISTEXT(OFFSET('Water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298" t="e">
        <f ca="1">+IF(AND(ISTEXT(OFFSET('Water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298" t="e">
        <f ca="1">+IF(AND(ISTEXT(OFFSET('Water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298" t="e">
        <f ca="1">+IF(AND(ISTEXT(OFFSET('Water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299" t="e">
        <f ca="1">+IF(AND(ISTEXT(OFFSET('Sanitation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299" t="e">
        <f ca="1">+IF(AND(ISTEXT(OFFSET('Sanitation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299" t="e">
        <f ca="1">+IF(AND(ISTEXT(OFFSET('Sanitation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299" t="e">
        <f ca="1">+IF(AND(ISTEXT(OFFSET('Sanitation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299" t="e">
        <f ca="1">+IF(AND(ISTEXT(OFFSET('Sanitation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299" t="e">
        <f ca="1">+IF(AND(ISTEXT(OFFSET('Sanitation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299" t="e">
        <f ca="1">+IF(AND(ISTEXT(OFFSET('Sanitation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299" t="e">
        <f ca="1">+IF(AND(ISTEXT(OFFSET('Sanitation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299" t="e">
        <f ca="1">+IF(AND(ISTEXT(OFFSET('Sanitation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299" t="e">
        <f ca="1">+IF(AND(ISTEXT(OFFSET('Sanitation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299" t="e">
        <f ca="1">+IF(AND(ISTEXT(OFFSET('Sanitation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299" t="e">
        <f ca="1">+IF(AND(ISTEXT(OFFSET('Sanitation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299" t="e">
        <f ca="1">+IF(AND(ISTEXT(OFFSET('Sanitation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299" t="e">
        <f ca="1">+IF(AND(ISTEXT(OFFSET('Sanitation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299" t="e">
        <f ca="1">+IF(AND(ISTEXT(OFFSET('Sanitation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299" t="e">
        <f ca="1">+IF(AND(ISTEXT(OFFSET('Sanitation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299" t="e">
        <f ca="1">+IF(AND(ISTEXT(OFFSET('Sanitation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299" t="e">
        <f ca="1">+IF(AND(ISTEXT(OFFSET('Sanitation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299" t="e">
        <f ca="1">+IF(AND(ISTEXT(OFFSET('Sanitation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299" t="e">
        <f ca="1">+IF(AND(ISTEXT(OFFSET('Sanitation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299" t="e">
        <f ca="1">+IF(AND(ISTEXT(OFFSET('Sanitation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299" t="e">
        <f ca="1">+IF(AND(ISTEXT(OFFSET('Sanitation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299" t="e">
        <f ca="1">+IF(AND(ISTEXT(OFFSET('Sanitation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299" t="e">
        <f ca="1">+IF(AND(ISTEXT(OFFSET('Sanitation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299" t="e">
        <f ca="1">+IF(AND(ISTEXT(OFFSET('Sanitation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299" t="e">
        <f ca="1">+IF(AND(ISTEXT(OFFSET('Sanitation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299" t="e">
        <f ca="1">+IF(AND(ISTEXT(OFFSET('Sanitation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299" t="e">
        <f ca="1">+IF(AND(ISTEXT(OFFSET('Sanitation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299" t="e">
        <f ca="1">+IF(AND(ISTEXT(OFFSET('Sanitation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299" t="e">
        <f ca="1">+IF(AND(ISTEXT(OFFSET('Sanitation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300" t="e">
        <f ca="1">+IF(AND(ISTEXT(OFFSET('Hygiene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368" t="e">
        <f ca="1">+IF(AND(ISTEXT(OFFSET('Hygiene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300" t="e">
        <f ca="1">+IF(AND(ISTEXT(OFFSET('Hygiene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300" t="e">
        <f ca="1">+IF(AND(ISTEXT(OFFSET('Hygiene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300" t="e">
        <f ca="1">+IF(AND(ISTEXT(OFFSET('Hygiene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300" t="e">
        <f ca="1">+IF(AND(ISTEXT(OFFSET('Hygiene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300" t="e">
        <f ca="1">+IF(AND(ISTEXT(OFFSET('Hygiene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300" t="e">
        <f ca="1">+IF(AND(ISTEXT(OFFSET('Hygiene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300" t="e">
        <f ca="1">+IF(AND(ISTEXT(OFFSET('Hygiene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300" t="e">
        <f ca="1">+IF(AND(ISTEXT(OFFSET('Hygiene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300" t="e">
        <f ca="1">+IF(AND(ISTEXT(OFFSET('Hygiene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300" t="e">
        <f ca="1">+IF(AND(ISTEXT(OFFSET('Hygiene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300" t="e">
        <f ca="1">+IF(AND(ISTEXT(OFFSET('Hygiene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300" t="e">
        <f ca="1">+IF(AND(ISTEXT(OFFSET('Hygiene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300" t="e">
        <f ca="1">+IF(AND(ISTEXT(OFFSET('Hygiene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300" t="e">
        <f ca="1">+IF(AND(ISTEXT(OFFSET('Hygiene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300" t="e">
        <f ca="1">+IF(AND(ISTEXT(OFFSET('Hygiene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300" t="e">
        <f ca="1">+IF(AND(ISTEXT(OFFSET('Hygiene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S145" s="187" t="str">
        <f ca="1">+IF(OFFSET('Water Data'!$D$27,0,10*ROW('Water Data'!D139))="","",OFFSET('Water Data'!$D$27,0,10*ROW('Water Data'!D139)))</f>
        <v/>
      </c>
      <c r="BT145" s="187" t="str">
        <f ca="1">+IF(OFFSET('Water Data'!$D$28,0,10*ROW('Water Data'!D139))="","",OFFSET('Water Data'!$D$28,0,10*ROW('Water Data'!D139)))</f>
        <v/>
      </c>
      <c r="BU145" s="187" t="str">
        <f ca="1">+IF(OFFSET('Water Data'!$D$29,0,10*ROW('Water Data'!D139))="","",OFFSET('Water Data'!$D$29,0,10*ROW('Water Data'!D139)))</f>
        <v/>
      </c>
      <c r="BV145" s="187" t="str">
        <f ca="1">+IF(OFFSET('Water Data'!$E$27,0,10*ROW('Water Data'!E139))="","",OFFSET('Water Data'!$E$27,0,10*ROW('Water Data'!E139)))</f>
        <v/>
      </c>
      <c r="BW145" s="187" t="str">
        <f ca="1">+IF(OFFSET('Water Data'!$E$28,0,10*ROW('Water Data'!E139))="","",OFFSET('Water Data'!$E$28,0,10*ROW('Water Data'!E139)))</f>
        <v/>
      </c>
      <c r="BX145" s="187" t="str">
        <f ca="1">+IF(OFFSET('Water Data'!$E$29,0,10*ROW('Water Data'!E139))="","",OFFSET('Water Data'!$E$29,0,10*ROW('Water Data'!E139)))</f>
        <v/>
      </c>
      <c r="BY145" s="187" t="str">
        <f ca="1">+IF(OFFSET('Water Data'!$F$27,0,10*ROW('Water Data'!F139))="","",OFFSET('Water Data'!$F$27,0,10*ROW('Water Data'!F139)))</f>
        <v/>
      </c>
      <c r="BZ145" s="187" t="str">
        <f ca="1">+IF(OFFSET('Water Data'!$F$28,0,10*ROW('Water Data'!F139))="","",OFFSET('Water Data'!$F$28,0,10*ROW('Water Data'!F139)))</f>
        <v/>
      </c>
      <c r="CA145" s="187" t="str">
        <f ca="1">+IF(OFFSET('Water Data'!$F$29,0,10*ROW('Water Data'!F139))="","",OFFSET('Water Data'!$F$29,0,10*ROW('Water Data'!F139)))</f>
        <v/>
      </c>
      <c r="CB145" s="187" t="str">
        <f ca="1">+IF(OFFSET('Water Data'!$G$27,0,10*ROW('Water Data'!G139))="","",OFFSET('Water Data'!$G$27,0,10*ROW('Water Data'!G139)))</f>
        <v/>
      </c>
      <c r="CC145" s="187" t="str">
        <f ca="1">+IF(OFFSET('Water Data'!$G$28,0,10*ROW('Water Data'!G139))="","",OFFSET('Water Data'!$G$28,0,10*ROW('Water Data'!G139)))</f>
        <v/>
      </c>
      <c r="CD145" s="187" t="str">
        <f ca="1">+IF(OFFSET('Water Data'!$G$29,0,10*ROW('Water Data'!G139))="","",OFFSET('Water Data'!$G$29,0,10*ROW('Water Data'!G139)))</f>
        <v/>
      </c>
      <c r="CE145" s="187" t="str">
        <f ca="1">+IF(OFFSET('Water Data'!$H$27,0,10*ROW('Water Data'!H139))="","",OFFSET('Water Data'!$H$27,0,10*ROW('Water Data'!H139)))</f>
        <v/>
      </c>
      <c r="CF145" s="187" t="str">
        <f ca="1">+IF(OFFSET('Water Data'!$H$28,0,10*ROW('Water Data'!H139))="","",OFFSET('Water Data'!$H$28,0,10*ROW('Water Data'!H139)))</f>
        <v/>
      </c>
      <c r="CG145" s="187" t="str">
        <f ca="1">+IF(OFFSET('Water Data'!$H$29,0,10*ROW('Water Data'!H139))="","",OFFSET('Water Data'!$H$29,0,10*ROW('Water Data'!H139)))</f>
        <v/>
      </c>
      <c r="CH145" s="187" t="str">
        <f ca="1">+IF(OFFSET('Water Data'!$I$27,0,10*ROW('Water Data'!I139))="","",OFFSET('Water Data'!$I$27,0,10*ROW('Water Data'!I139)))</f>
        <v/>
      </c>
      <c r="CI145" s="187" t="str">
        <f ca="1">+IF(OFFSET('Water Data'!$I$28,0,10*ROW('Water Data'!I139))="","",OFFSET('Water Data'!$I$28,0,10*ROW('Water Data'!I139)))</f>
        <v/>
      </c>
      <c r="CJ145" s="187" t="str">
        <f ca="1">+IF(OFFSET('Water Data'!$I$29,0,10*ROW('Water Data'!I139))="","",OFFSET('Water Data'!$I$29,0,10*ROW('Water Data'!I139)))</f>
        <v/>
      </c>
      <c r="CK145" s="187" t="str">
        <f ca="1">+IF(OFFSET('Sanitation Data'!$D$28,0,10*ROW('Sanitation Data'!D139))="","",OFFSET('Sanitation Data'!$D$28,0,10*ROW('Sanitation Data'!D139)))</f>
        <v/>
      </c>
      <c r="CL145" s="187" t="str">
        <f ca="1">+IF(OFFSET('Sanitation Data'!$D$29,0,10*ROW('Sanitation Data'!D139))="","",OFFSET('Sanitation Data'!$D$29,0,10*ROW('Sanitation Data'!D139)))</f>
        <v/>
      </c>
      <c r="CM145" s="187" t="str">
        <f ca="1">+IF(OFFSET('Sanitation Data'!$D$30,0,10*ROW('Sanitation Data'!D139))="","",OFFSET('Sanitation Data'!$D$30,0,10*ROW('Sanitation Data'!D139)))</f>
        <v/>
      </c>
      <c r="CN145" s="187" t="str">
        <f ca="1">+IF(OFFSET('Sanitation Data'!$D$31,0,10*ROW('Sanitation Data'!D139))="","",OFFSET('Sanitation Data'!$D$31,0,10*ROW('Sanitation Data'!D139)))</f>
        <v/>
      </c>
      <c r="CO145" s="187" t="str">
        <f ca="1">+IF(OFFSET('Sanitation Data'!$D$32,0,10*ROW('Sanitation Data'!D139))="","",OFFSET('Sanitation Data'!$D$32,0,10*ROW('Sanitation Data'!D139)))</f>
        <v/>
      </c>
      <c r="CP145" s="187" t="str">
        <f ca="1">+IF(OFFSET('Sanitation Data'!$E$28,0,10*ROW('Sanitation Data'!E139))="","",OFFSET('Sanitation Data'!$E$28,0,10*ROW('Sanitation Data'!E139)))</f>
        <v/>
      </c>
      <c r="CQ145" s="187" t="str">
        <f ca="1">+IF(OFFSET('Sanitation Data'!$E$29,0,10*ROW('Sanitation Data'!E139))="","",OFFSET('Sanitation Data'!$E$29,0,10*ROW('Sanitation Data'!E139)))</f>
        <v/>
      </c>
      <c r="CR145" s="187" t="str">
        <f ca="1">+IF(OFFSET('Sanitation Data'!$E$30,0,10*ROW('Sanitation Data'!E139))="","",OFFSET('Sanitation Data'!$E$30,0,10*ROW('Sanitation Data'!E139)))</f>
        <v/>
      </c>
      <c r="CS145" s="187" t="str">
        <f ca="1">+IF(OFFSET('Sanitation Data'!$E$31,0,10*ROW('Sanitation Data'!E139))="","",OFFSET('Sanitation Data'!$E$31,0,10*ROW('Sanitation Data'!E139)))</f>
        <v/>
      </c>
      <c r="CT145" s="187" t="str">
        <f ca="1">+IF(OFFSET('Sanitation Data'!$E$32,0,10*ROW('Sanitation Data'!E139))="","",OFFSET('Sanitation Data'!$E$32,0,10*ROW('Sanitation Data'!E139)))</f>
        <v/>
      </c>
      <c r="CU145" s="187" t="str">
        <f ca="1">+IF(OFFSET('Sanitation Data'!$F$28,0,10*ROW('Sanitation Data'!F139))="","",OFFSET('Sanitation Data'!$F$28,0,10*ROW('Sanitation Data'!F139)))</f>
        <v/>
      </c>
      <c r="CV145" s="187" t="str">
        <f ca="1">+IF(OFFSET('Sanitation Data'!$F$29,0,10*ROW('Sanitation Data'!F139))="","",OFFSET('Sanitation Data'!$F$29,0,10*ROW('Sanitation Data'!F139)))</f>
        <v/>
      </c>
      <c r="CW145" s="187" t="str">
        <f ca="1">+IF(OFFSET('Sanitation Data'!$F$30,0,10*ROW('Sanitation Data'!F139))="","",OFFSET('Sanitation Data'!$F$30,0,10*ROW('Sanitation Data'!F139)))</f>
        <v/>
      </c>
      <c r="CX145" s="187" t="str">
        <f ca="1">+IF(OFFSET('Sanitation Data'!$F$31,0,10*ROW('Sanitation Data'!F139))="","",OFFSET('Sanitation Data'!$F$31,0,10*ROW('Sanitation Data'!F139)))</f>
        <v/>
      </c>
      <c r="CY145" s="187" t="str">
        <f ca="1">+IF(OFFSET('Sanitation Data'!$F$32,0,10*ROW('Sanitation Data'!F139))="","",OFFSET('Sanitation Data'!$F$32,0,10*ROW('Sanitation Data'!F139)))</f>
        <v/>
      </c>
      <c r="CZ145" s="187" t="str">
        <f ca="1">+IF(OFFSET('Sanitation Data'!$G$28,0,10*ROW('Sanitation Data'!G139))="","",OFFSET('Sanitation Data'!$G$28,0,10*ROW('Sanitation Data'!G139)))</f>
        <v/>
      </c>
      <c r="DA145" s="187" t="str">
        <f ca="1">+IF(OFFSET('Sanitation Data'!$G$29,0,10*ROW('Sanitation Data'!G139))="","",OFFSET('Sanitation Data'!$G$29,0,10*ROW('Sanitation Data'!G139)))</f>
        <v/>
      </c>
      <c r="DB145" s="187" t="str">
        <f ca="1">+IF(OFFSET('Sanitation Data'!$G$30,0,10*ROW('Sanitation Data'!G139))="","",OFFSET('Sanitation Data'!$G$30,0,10*ROW('Sanitation Data'!G139)))</f>
        <v/>
      </c>
      <c r="DC145" s="187" t="str">
        <f ca="1">+IF(OFFSET('Sanitation Data'!$G$31,0,10*ROW('Sanitation Data'!G139))="","",OFFSET('Sanitation Data'!$G$31,0,10*ROW('Sanitation Data'!G139)))</f>
        <v/>
      </c>
      <c r="DD145" s="187" t="str">
        <f ca="1">+IF(OFFSET('Sanitation Data'!$G$32,0,10*ROW('Sanitation Data'!G139))="","",OFFSET('Sanitation Data'!$G$32,0,10*ROW('Sanitation Data'!G139)))</f>
        <v/>
      </c>
      <c r="DE145" s="187" t="str">
        <f ca="1">+IF(OFFSET('Sanitation Data'!$H$28,0,10*ROW('Sanitation Data'!H139))="","",OFFSET('Sanitation Data'!$H$28,0,10*ROW('Sanitation Data'!H139)))</f>
        <v/>
      </c>
      <c r="DF145" s="187" t="str">
        <f ca="1">+IF(OFFSET('Sanitation Data'!$H$29,0,10*ROW('Sanitation Data'!H139))="","",OFFSET('Sanitation Data'!$H$29,0,10*ROW('Sanitation Data'!H139)))</f>
        <v/>
      </c>
      <c r="DG145" s="187" t="str">
        <f ca="1">+IF(OFFSET('Sanitation Data'!$H$30,0,10*ROW('Sanitation Data'!H139))="","",OFFSET('Sanitation Data'!$H$30,0,10*ROW('Sanitation Data'!H139)))</f>
        <v/>
      </c>
      <c r="DH145" s="187" t="str">
        <f ca="1">+IF(OFFSET('Sanitation Data'!$H$31,0,10*ROW('Sanitation Data'!H139))="","",OFFSET('Sanitation Data'!$H$31,0,10*ROW('Sanitation Data'!H139)))</f>
        <v/>
      </c>
      <c r="DI145" s="187" t="str">
        <f ca="1">+IF(OFFSET('Sanitation Data'!$H$32,0,10*ROW('Sanitation Data'!H139))="","",OFFSET('Sanitation Data'!$H$32,0,10*ROW('Sanitation Data'!H139)))</f>
        <v/>
      </c>
      <c r="DJ145" s="187" t="str">
        <f ca="1">+IF(OFFSET('Sanitation Data'!$I$28,0,10*ROW('Sanitation Data'!I139))="","",OFFSET('Sanitation Data'!$I$28,0,10*ROW('Sanitation Data'!I139)))</f>
        <v/>
      </c>
      <c r="DK145" s="187" t="str">
        <f ca="1">+IF(OFFSET('Sanitation Data'!$I$29,0,10*ROW('Sanitation Data'!I139))="","",OFFSET('Sanitation Data'!$I$29,0,10*ROW('Sanitation Data'!I139)))</f>
        <v/>
      </c>
      <c r="DL145" s="187" t="str">
        <f ca="1">+IF(OFFSET('Sanitation Data'!$I$30,0,10*ROW('Sanitation Data'!I139))="","",OFFSET('Sanitation Data'!$I$30,0,10*ROW('Sanitation Data'!I139)))</f>
        <v/>
      </c>
      <c r="DM145" s="187" t="str">
        <f ca="1">+IF(OFFSET('Sanitation Data'!$I$31,0,10*ROW('Sanitation Data'!I139))="","",OFFSET('Sanitation Data'!$I$31,0,10*ROW('Sanitation Data'!I139)))</f>
        <v/>
      </c>
      <c r="DN145" s="187" t="str">
        <f ca="1">+IF(OFFSET('Sanitation Data'!$I$32,0,10*ROW('Sanitation Data'!I139))="","",OFFSET('Sanitation Data'!$I$32,0,10*ROW('Sanitation Data'!I139)))</f>
        <v/>
      </c>
      <c r="DO145" s="187" t="str">
        <f ca="1">+IF(OFFSET('Hygiene Data'!$D$11,0,10*ROW('Hygiene Data'!D139))="","",OFFSET('Hygiene Data'!$D$11,0,10*ROW('Hygiene Data'!D139)))</f>
        <v/>
      </c>
      <c r="DP145" s="187" t="str">
        <f ca="1">+IF(OFFSET('Hygiene Data'!$D$12,0,10*ROW('Hygiene Data'!D139))="","",OFFSET('Hygiene Data'!$D$12,0,10*ROW('Hygiene Data'!D139)))</f>
        <v/>
      </c>
      <c r="DQ145" s="187" t="str">
        <f ca="1">+IF(OFFSET('Hygiene Data'!$D$13,0,10*ROW('Hygiene Data'!D139))="","",OFFSET('Hygiene Data'!$D$13,0,10*ROW('Hygiene Data'!D139)))</f>
        <v/>
      </c>
      <c r="DR145" s="187" t="str">
        <f ca="1">+IF(OFFSET('Hygiene Data'!$E$11,0,10*ROW('Hygiene Data'!E139))="","",OFFSET('Hygiene Data'!$E$11,0,10*ROW('Hygiene Data'!E139)))</f>
        <v/>
      </c>
      <c r="DS145" s="187" t="str">
        <f ca="1">+IF(OFFSET('Hygiene Data'!$E$12,0,10*ROW('Hygiene Data'!E139))="","",OFFSET('Hygiene Data'!$E$12,0,10*ROW('Hygiene Data'!E139)))</f>
        <v/>
      </c>
      <c r="DT145" s="187" t="str">
        <f ca="1">+IF(OFFSET('Hygiene Data'!$E$13,0,10*ROW('Hygiene Data'!E139))="","",OFFSET('Hygiene Data'!$E$13,0,10*ROW('Hygiene Data'!E139)))</f>
        <v/>
      </c>
      <c r="DU145" s="187" t="str">
        <f ca="1">+IF(OFFSET('Hygiene Data'!$F$11,0,10*ROW('Hygiene Data'!F139))="","",OFFSET('Hygiene Data'!$F$11,0,10*ROW('Hygiene Data'!F139)))</f>
        <v/>
      </c>
      <c r="DV145" s="187" t="str">
        <f ca="1">+IF(OFFSET('Hygiene Data'!$F$12,0,10*ROW('Hygiene Data'!F139))="","",OFFSET('Hygiene Data'!$F$12,0,10*ROW('Hygiene Data'!F139)))</f>
        <v/>
      </c>
      <c r="DW145" s="187" t="str">
        <f ca="1">+IF(OFFSET('Hygiene Data'!$F$13,0,10*ROW('Hygiene Data'!F139))="","",OFFSET('Hygiene Data'!$F$13,0,10*ROW('Hygiene Data'!F139)))</f>
        <v/>
      </c>
      <c r="DX145" s="187" t="str">
        <f ca="1">+IF(OFFSET('Hygiene Data'!$G$11,0,10*ROW('Hygiene Data'!G139))="","",OFFSET('Hygiene Data'!$G$11,0,10*ROW('Hygiene Data'!G139)))</f>
        <v/>
      </c>
      <c r="DY145" s="187" t="str">
        <f ca="1">+IF(OFFSET('Hygiene Data'!$G$12,0,10*ROW('Hygiene Data'!G139))="","",OFFSET('Hygiene Data'!$G$12,0,10*ROW('Hygiene Data'!G139)))</f>
        <v/>
      </c>
      <c r="DZ145" s="187" t="str">
        <f ca="1">+IF(OFFSET('Hygiene Data'!$G$13,0,10*ROW('Hygiene Data'!G139))="","",OFFSET('Hygiene Data'!$G$13,0,10*ROW('Hygiene Data'!G139)))</f>
        <v/>
      </c>
      <c r="EA145" s="187" t="str">
        <f ca="1">+IF(OFFSET('Hygiene Data'!$H$11,0,10*ROW('Hygiene Data'!H139))="","",OFFSET('Hygiene Data'!$H$11,0,10*ROW('Hygiene Data'!H139)))</f>
        <v/>
      </c>
      <c r="EB145" s="187" t="str">
        <f ca="1">+IF(OFFSET('Hygiene Data'!$H$12,0,10*ROW('Hygiene Data'!H139))="","",OFFSET('Hygiene Data'!$H$12,0,10*ROW('Hygiene Data'!H139)))</f>
        <v/>
      </c>
      <c r="EC145" s="187" t="str">
        <f ca="1">+IF(OFFSET('Hygiene Data'!$H$13,0,10*ROW('Hygiene Data'!H139))="","",OFFSET('Hygiene Data'!$H$13,0,10*ROW('Hygiene Data'!H139)))</f>
        <v/>
      </c>
      <c r="ED145" s="187" t="str">
        <f ca="1">+IF(OFFSET('Hygiene Data'!$I$11,0,10*ROW('Hygiene Data'!I139))="","",OFFSET('Hygiene Data'!$I$11,0,10*ROW('Hygiene Data'!I139)))</f>
        <v/>
      </c>
      <c r="EE145" s="187" t="str">
        <f ca="1">+IF(OFFSET('Hygiene Data'!$I$12,0,10*ROW('Hygiene Data'!I139))="","",OFFSET('Hygiene Data'!$I$12,0,10*ROW('Hygiene Data'!I139)))</f>
        <v/>
      </c>
      <c r="EF145" s="187" t="str">
        <f ca="1">+IF(OFFSET('Hygiene Data'!$I$13,0,10*ROW('Hygiene Data'!I139))="","",OFFSET('Hygiene Data'!$I$13,0,10*ROW('Hygiene Data'!I139)))</f>
        <v/>
      </c>
    </row>
    <row r="146" spans="1:136" x14ac:dyDescent="0.2">
      <c r="A146" s="270" t="str">
        <f ca="1">+IF(OFFSET('Water Data'!$B$2,0,10*ROW('Water Data'!E140))="","",OFFSET('Water Data'!$B$2,0,10*ROW('Water Data'!E140)))</f>
        <v/>
      </c>
      <c r="B146" s="270" t="str">
        <f ca="1">IF(OFFSET('Water Data'!$C$2,0,10*ROW('Water Data'!F140))="","",IF(OFFSET('Water Data'!$C$2,0,10*ROW('Water Data'!F140))="Census",Key!$I$111,IF(OFFSET('Water Data'!$C$2,0,10*ROW('Water Data'!F140))="Survey with microdata",Key!$I$113,IF(OFFSET('Water Data'!$C$2,0,10*ROW('Water Data'!F140))="Survey",Key!$I$110,IF(OFFSET('Water Data'!$C$2,0,10*ROW('Water Data'!F140))="Admin",Key!$I$114,IF(OFFSET('Water Data'!$C$2,0,10*ROW('Water Data'!F140))="Other",Key!$I$112,IF(OFFSET('Water Data'!$C$2,0,10*ROW('Water Data'!F140))="EMIS",Key!$I$109)))))))</f>
        <v/>
      </c>
      <c r="C146" s="297" t="str">
        <f t="shared" ca="1" si="2"/>
        <v/>
      </c>
      <c r="D146" s="298" t="e">
        <f ca="1">+IF(AND(ISTEXT(OFFSET('Water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298" t="e">
        <f ca="1">+IF(AND(ISTEXT(OFFSET('Water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298" t="e">
        <f ca="1">+IF(AND(ISTEXT(OFFSET('Water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298" t="e">
        <f ca="1">+IF(AND(ISTEXT(OFFSET('Water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298" t="e">
        <f ca="1">+IF(AND(ISTEXT(OFFSET('Water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298" t="e">
        <f ca="1">+IF(AND(ISTEXT(OFFSET('Water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298" t="e">
        <f ca="1">+IF(AND(ISTEXT(OFFSET('Water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298" t="e">
        <f ca="1">+IF(AND(ISTEXT(OFFSET('Water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298" t="e">
        <f ca="1">+IF(AND(ISTEXT(OFFSET('Water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298" t="e">
        <f ca="1">+IF(AND(ISTEXT(OFFSET('Water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298" t="e">
        <f ca="1">+IF(AND(ISTEXT(OFFSET('Water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298" t="e">
        <f ca="1">+IF(AND(ISTEXT(OFFSET('Water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298" t="e">
        <f ca="1">+IF(AND(ISTEXT(OFFSET('Water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298" t="e">
        <f ca="1">+IF(AND(ISTEXT(OFFSET('Water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298" t="e">
        <f ca="1">+IF(AND(ISTEXT(OFFSET('Water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298" t="e">
        <f ca="1">+IF(AND(ISTEXT(OFFSET('Water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298" t="e">
        <f ca="1">+IF(AND(ISTEXT(OFFSET('Water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298" t="e">
        <f ca="1">+IF(AND(ISTEXT(OFFSET('Water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299" t="e">
        <f ca="1">+IF(AND(ISTEXT(OFFSET('Sanitation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299" t="e">
        <f ca="1">+IF(AND(ISTEXT(OFFSET('Sanitation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299" t="e">
        <f ca="1">+IF(AND(ISTEXT(OFFSET('Sanitation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299" t="e">
        <f ca="1">+IF(AND(ISTEXT(OFFSET('Sanitation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299" t="e">
        <f ca="1">+IF(AND(ISTEXT(OFFSET('Sanitation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299" t="e">
        <f ca="1">+IF(AND(ISTEXT(OFFSET('Sanitation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299" t="e">
        <f ca="1">+IF(AND(ISTEXT(OFFSET('Sanitation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299" t="e">
        <f ca="1">+IF(AND(ISTEXT(OFFSET('Sanitation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299" t="e">
        <f ca="1">+IF(AND(ISTEXT(OFFSET('Sanitation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299" t="e">
        <f ca="1">+IF(AND(ISTEXT(OFFSET('Sanitation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299" t="e">
        <f ca="1">+IF(AND(ISTEXT(OFFSET('Sanitation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299" t="e">
        <f ca="1">+IF(AND(ISTEXT(OFFSET('Sanitation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299" t="e">
        <f ca="1">+IF(AND(ISTEXT(OFFSET('Sanitation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299" t="e">
        <f ca="1">+IF(AND(ISTEXT(OFFSET('Sanitation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299" t="e">
        <f ca="1">+IF(AND(ISTEXT(OFFSET('Sanitation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299" t="e">
        <f ca="1">+IF(AND(ISTEXT(OFFSET('Sanitation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299" t="e">
        <f ca="1">+IF(AND(ISTEXT(OFFSET('Sanitation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299" t="e">
        <f ca="1">+IF(AND(ISTEXT(OFFSET('Sanitation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299" t="e">
        <f ca="1">+IF(AND(ISTEXT(OFFSET('Sanitation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299" t="e">
        <f ca="1">+IF(AND(ISTEXT(OFFSET('Sanitation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299" t="e">
        <f ca="1">+IF(AND(ISTEXT(OFFSET('Sanitation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299" t="e">
        <f ca="1">+IF(AND(ISTEXT(OFFSET('Sanitation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299" t="e">
        <f ca="1">+IF(AND(ISTEXT(OFFSET('Sanitation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299" t="e">
        <f ca="1">+IF(AND(ISTEXT(OFFSET('Sanitation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299" t="e">
        <f ca="1">+IF(AND(ISTEXT(OFFSET('Sanitation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299" t="e">
        <f ca="1">+IF(AND(ISTEXT(OFFSET('Sanitation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299" t="e">
        <f ca="1">+IF(AND(ISTEXT(OFFSET('Sanitation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299" t="e">
        <f ca="1">+IF(AND(ISTEXT(OFFSET('Sanitation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299" t="e">
        <f ca="1">+IF(AND(ISTEXT(OFFSET('Sanitation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299" t="e">
        <f ca="1">+IF(AND(ISTEXT(OFFSET('Sanitation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300" t="e">
        <f ca="1">+IF(AND(ISTEXT(OFFSET('Hygiene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368" t="e">
        <f ca="1">+IF(AND(ISTEXT(OFFSET('Hygiene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300" t="e">
        <f ca="1">+IF(AND(ISTEXT(OFFSET('Hygiene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300" t="e">
        <f ca="1">+IF(AND(ISTEXT(OFFSET('Hygiene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300" t="e">
        <f ca="1">+IF(AND(ISTEXT(OFFSET('Hygiene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300" t="e">
        <f ca="1">+IF(AND(ISTEXT(OFFSET('Hygiene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300" t="e">
        <f ca="1">+IF(AND(ISTEXT(OFFSET('Hygiene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300" t="e">
        <f ca="1">+IF(AND(ISTEXT(OFFSET('Hygiene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300" t="e">
        <f ca="1">+IF(AND(ISTEXT(OFFSET('Hygiene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300" t="e">
        <f ca="1">+IF(AND(ISTEXT(OFFSET('Hygiene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300" t="e">
        <f ca="1">+IF(AND(ISTEXT(OFFSET('Hygiene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300" t="e">
        <f ca="1">+IF(AND(ISTEXT(OFFSET('Hygiene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300" t="e">
        <f ca="1">+IF(AND(ISTEXT(OFFSET('Hygiene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300" t="e">
        <f ca="1">+IF(AND(ISTEXT(OFFSET('Hygiene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300" t="e">
        <f ca="1">+IF(AND(ISTEXT(OFFSET('Hygiene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300" t="e">
        <f ca="1">+IF(AND(ISTEXT(OFFSET('Hygiene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300" t="e">
        <f ca="1">+IF(AND(ISTEXT(OFFSET('Hygiene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300" t="e">
        <f ca="1">+IF(AND(ISTEXT(OFFSET('Hygiene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S146" s="187" t="str">
        <f ca="1">+IF(OFFSET('Water Data'!$D$27,0,10*ROW('Water Data'!D140))="","",OFFSET('Water Data'!$D$27,0,10*ROW('Water Data'!D140)))</f>
        <v/>
      </c>
      <c r="BT146" s="187" t="str">
        <f ca="1">+IF(OFFSET('Water Data'!$D$28,0,10*ROW('Water Data'!D140))="","",OFFSET('Water Data'!$D$28,0,10*ROW('Water Data'!D140)))</f>
        <v/>
      </c>
      <c r="BU146" s="187" t="str">
        <f ca="1">+IF(OFFSET('Water Data'!$D$29,0,10*ROW('Water Data'!D140))="","",OFFSET('Water Data'!$D$29,0,10*ROW('Water Data'!D140)))</f>
        <v/>
      </c>
      <c r="BV146" s="187" t="str">
        <f ca="1">+IF(OFFSET('Water Data'!$E$27,0,10*ROW('Water Data'!E140))="","",OFFSET('Water Data'!$E$27,0,10*ROW('Water Data'!E140)))</f>
        <v/>
      </c>
      <c r="BW146" s="187" t="str">
        <f ca="1">+IF(OFFSET('Water Data'!$E$28,0,10*ROW('Water Data'!E140))="","",OFFSET('Water Data'!$E$28,0,10*ROW('Water Data'!E140)))</f>
        <v/>
      </c>
      <c r="BX146" s="187" t="str">
        <f ca="1">+IF(OFFSET('Water Data'!$E$29,0,10*ROW('Water Data'!E140))="","",OFFSET('Water Data'!$E$29,0,10*ROW('Water Data'!E140)))</f>
        <v/>
      </c>
      <c r="BY146" s="187" t="str">
        <f ca="1">+IF(OFFSET('Water Data'!$F$27,0,10*ROW('Water Data'!F140))="","",OFFSET('Water Data'!$F$27,0,10*ROW('Water Data'!F140)))</f>
        <v/>
      </c>
      <c r="BZ146" s="187" t="str">
        <f ca="1">+IF(OFFSET('Water Data'!$F$28,0,10*ROW('Water Data'!F140))="","",OFFSET('Water Data'!$F$28,0,10*ROW('Water Data'!F140)))</f>
        <v/>
      </c>
      <c r="CA146" s="187" t="str">
        <f ca="1">+IF(OFFSET('Water Data'!$F$29,0,10*ROW('Water Data'!F140))="","",OFFSET('Water Data'!$F$29,0,10*ROW('Water Data'!F140)))</f>
        <v/>
      </c>
      <c r="CB146" s="187" t="str">
        <f ca="1">+IF(OFFSET('Water Data'!$G$27,0,10*ROW('Water Data'!G140))="","",OFFSET('Water Data'!$G$27,0,10*ROW('Water Data'!G140)))</f>
        <v/>
      </c>
      <c r="CC146" s="187" t="str">
        <f ca="1">+IF(OFFSET('Water Data'!$G$28,0,10*ROW('Water Data'!G140))="","",OFFSET('Water Data'!$G$28,0,10*ROW('Water Data'!G140)))</f>
        <v/>
      </c>
      <c r="CD146" s="187" t="str">
        <f ca="1">+IF(OFFSET('Water Data'!$G$29,0,10*ROW('Water Data'!G140))="","",OFFSET('Water Data'!$G$29,0,10*ROW('Water Data'!G140)))</f>
        <v/>
      </c>
      <c r="CE146" s="187" t="str">
        <f ca="1">+IF(OFFSET('Water Data'!$H$27,0,10*ROW('Water Data'!H140))="","",OFFSET('Water Data'!$H$27,0,10*ROW('Water Data'!H140)))</f>
        <v/>
      </c>
      <c r="CF146" s="187" t="str">
        <f ca="1">+IF(OFFSET('Water Data'!$H$28,0,10*ROW('Water Data'!H140))="","",OFFSET('Water Data'!$H$28,0,10*ROW('Water Data'!H140)))</f>
        <v/>
      </c>
      <c r="CG146" s="187" t="str">
        <f ca="1">+IF(OFFSET('Water Data'!$H$29,0,10*ROW('Water Data'!H140))="","",OFFSET('Water Data'!$H$29,0,10*ROW('Water Data'!H140)))</f>
        <v/>
      </c>
      <c r="CH146" s="187" t="str">
        <f ca="1">+IF(OFFSET('Water Data'!$I$27,0,10*ROW('Water Data'!I140))="","",OFFSET('Water Data'!$I$27,0,10*ROW('Water Data'!I140)))</f>
        <v/>
      </c>
      <c r="CI146" s="187" t="str">
        <f ca="1">+IF(OFFSET('Water Data'!$I$28,0,10*ROW('Water Data'!I140))="","",OFFSET('Water Data'!$I$28,0,10*ROW('Water Data'!I140)))</f>
        <v/>
      </c>
      <c r="CJ146" s="187" t="str">
        <f ca="1">+IF(OFFSET('Water Data'!$I$29,0,10*ROW('Water Data'!I140))="","",OFFSET('Water Data'!$I$29,0,10*ROW('Water Data'!I140)))</f>
        <v/>
      </c>
      <c r="CK146" s="187" t="str">
        <f ca="1">+IF(OFFSET('Sanitation Data'!$D$28,0,10*ROW('Sanitation Data'!D140))="","",OFFSET('Sanitation Data'!$D$28,0,10*ROW('Sanitation Data'!D140)))</f>
        <v/>
      </c>
      <c r="CL146" s="187" t="str">
        <f ca="1">+IF(OFFSET('Sanitation Data'!$D$29,0,10*ROW('Sanitation Data'!D140))="","",OFFSET('Sanitation Data'!$D$29,0,10*ROW('Sanitation Data'!D140)))</f>
        <v/>
      </c>
      <c r="CM146" s="187" t="str">
        <f ca="1">+IF(OFFSET('Sanitation Data'!$D$30,0,10*ROW('Sanitation Data'!D140))="","",OFFSET('Sanitation Data'!$D$30,0,10*ROW('Sanitation Data'!D140)))</f>
        <v/>
      </c>
      <c r="CN146" s="187" t="str">
        <f ca="1">+IF(OFFSET('Sanitation Data'!$D$31,0,10*ROW('Sanitation Data'!D140))="","",OFFSET('Sanitation Data'!$D$31,0,10*ROW('Sanitation Data'!D140)))</f>
        <v/>
      </c>
      <c r="CO146" s="187" t="str">
        <f ca="1">+IF(OFFSET('Sanitation Data'!$D$32,0,10*ROW('Sanitation Data'!D140))="","",OFFSET('Sanitation Data'!$D$32,0,10*ROW('Sanitation Data'!D140)))</f>
        <v/>
      </c>
      <c r="CP146" s="187" t="str">
        <f ca="1">+IF(OFFSET('Sanitation Data'!$E$28,0,10*ROW('Sanitation Data'!E140))="","",OFFSET('Sanitation Data'!$E$28,0,10*ROW('Sanitation Data'!E140)))</f>
        <v/>
      </c>
      <c r="CQ146" s="187" t="str">
        <f ca="1">+IF(OFFSET('Sanitation Data'!$E$29,0,10*ROW('Sanitation Data'!E140))="","",OFFSET('Sanitation Data'!$E$29,0,10*ROW('Sanitation Data'!E140)))</f>
        <v/>
      </c>
      <c r="CR146" s="187" t="str">
        <f ca="1">+IF(OFFSET('Sanitation Data'!$E$30,0,10*ROW('Sanitation Data'!E140))="","",OFFSET('Sanitation Data'!$E$30,0,10*ROW('Sanitation Data'!E140)))</f>
        <v/>
      </c>
      <c r="CS146" s="187" t="str">
        <f ca="1">+IF(OFFSET('Sanitation Data'!$E$31,0,10*ROW('Sanitation Data'!E140))="","",OFFSET('Sanitation Data'!$E$31,0,10*ROW('Sanitation Data'!E140)))</f>
        <v/>
      </c>
      <c r="CT146" s="187" t="str">
        <f ca="1">+IF(OFFSET('Sanitation Data'!$E$32,0,10*ROW('Sanitation Data'!E140))="","",OFFSET('Sanitation Data'!$E$32,0,10*ROW('Sanitation Data'!E140)))</f>
        <v/>
      </c>
      <c r="CU146" s="187" t="str">
        <f ca="1">+IF(OFFSET('Sanitation Data'!$F$28,0,10*ROW('Sanitation Data'!F140))="","",OFFSET('Sanitation Data'!$F$28,0,10*ROW('Sanitation Data'!F140)))</f>
        <v/>
      </c>
      <c r="CV146" s="187" t="str">
        <f ca="1">+IF(OFFSET('Sanitation Data'!$F$29,0,10*ROW('Sanitation Data'!F140))="","",OFFSET('Sanitation Data'!$F$29,0,10*ROW('Sanitation Data'!F140)))</f>
        <v/>
      </c>
      <c r="CW146" s="187" t="str">
        <f ca="1">+IF(OFFSET('Sanitation Data'!$F$30,0,10*ROW('Sanitation Data'!F140))="","",OFFSET('Sanitation Data'!$F$30,0,10*ROW('Sanitation Data'!F140)))</f>
        <v/>
      </c>
      <c r="CX146" s="187" t="str">
        <f ca="1">+IF(OFFSET('Sanitation Data'!$F$31,0,10*ROW('Sanitation Data'!F140))="","",OFFSET('Sanitation Data'!$F$31,0,10*ROW('Sanitation Data'!F140)))</f>
        <v/>
      </c>
      <c r="CY146" s="187" t="str">
        <f ca="1">+IF(OFFSET('Sanitation Data'!$F$32,0,10*ROW('Sanitation Data'!F140))="","",OFFSET('Sanitation Data'!$F$32,0,10*ROW('Sanitation Data'!F140)))</f>
        <v/>
      </c>
      <c r="CZ146" s="187" t="str">
        <f ca="1">+IF(OFFSET('Sanitation Data'!$G$28,0,10*ROW('Sanitation Data'!G140))="","",OFFSET('Sanitation Data'!$G$28,0,10*ROW('Sanitation Data'!G140)))</f>
        <v/>
      </c>
      <c r="DA146" s="187" t="str">
        <f ca="1">+IF(OFFSET('Sanitation Data'!$G$29,0,10*ROW('Sanitation Data'!G140))="","",OFFSET('Sanitation Data'!$G$29,0,10*ROW('Sanitation Data'!G140)))</f>
        <v/>
      </c>
      <c r="DB146" s="187" t="str">
        <f ca="1">+IF(OFFSET('Sanitation Data'!$G$30,0,10*ROW('Sanitation Data'!G140))="","",OFFSET('Sanitation Data'!$G$30,0,10*ROW('Sanitation Data'!G140)))</f>
        <v/>
      </c>
      <c r="DC146" s="187" t="str">
        <f ca="1">+IF(OFFSET('Sanitation Data'!$G$31,0,10*ROW('Sanitation Data'!G140))="","",OFFSET('Sanitation Data'!$G$31,0,10*ROW('Sanitation Data'!G140)))</f>
        <v/>
      </c>
      <c r="DD146" s="187" t="str">
        <f ca="1">+IF(OFFSET('Sanitation Data'!$G$32,0,10*ROW('Sanitation Data'!G140))="","",OFFSET('Sanitation Data'!$G$32,0,10*ROW('Sanitation Data'!G140)))</f>
        <v/>
      </c>
      <c r="DE146" s="187" t="str">
        <f ca="1">+IF(OFFSET('Sanitation Data'!$H$28,0,10*ROW('Sanitation Data'!H140))="","",OFFSET('Sanitation Data'!$H$28,0,10*ROW('Sanitation Data'!H140)))</f>
        <v/>
      </c>
      <c r="DF146" s="187" t="str">
        <f ca="1">+IF(OFFSET('Sanitation Data'!$H$29,0,10*ROW('Sanitation Data'!H140))="","",OFFSET('Sanitation Data'!$H$29,0,10*ROW('Sanitation Data'!H140)))</f>
        <v/>
      </c>
      <c r="DG146" s="187" t="str">
        <f ca="1">+IF(OFFSET('Sanitation Data'!$H$30,0,10*ROW('Sanitation Data'!H140))="","",OFFSET('Sanitation Data'!$H$30,0,10*ROW('Sanitation Data'!H140)))</f>
        <v/>
      </c>
      <c r="DH146" s="187" t="str">
        <f ca="1">+IF(OFFSET('Sanitation Data'!$H$31,0,10*ROW('Sanitation Data'!H140))="","",OFFSET('Sanitation Data'!$H$31,0,10*ROW('Sanitation Data'!H140)))</f>
        <v/>
      </c>
      <c r="DI146" s="187" t="str">
        <f ca="1">+IF(OFFSET('Sanitation Data'!$H$32,0,10*ROW('Sanitation Data'!H140))="","",OFFSET('Sanitation Data'!$H$32,0,10*ROW('Sanitation Data'!H140)))</f>
        <v/>
      </c>
      <c r="DJ146" s="187" t="str">
        <f ca="1">+IF(OFFSET('Sanitation Data'!$I$28,0,10*ROW('Sanitation Data'!I140))="","",OFFSET('Sanitation Data'!$I$28,0,10*ROW('Sanitation Data'!I140)))</f>
        <v/>
      </c>
      <c r="DK146" s="187" t="str">
        <f ca="1">+IF(OFFSET('Sanitation Data'!$I$29,0,10*ROW('Sanitation Data'!I140))="","",OFFSET('Sanitation Data'!$I$29,0,10*ROW('Sanitation Data'!I140)))</f>
        <v/>
      </c>
      <c r="DL146" s="187" t="str">
        <f ca="1">+IF(OFFSET('Sanitation Data'!$I$30,0,10*ROW('Sanitation Data'!I140))="","",OFFSET('Sanitation Data'!$I$30,0,10*ROW('Sanitation Data'!I140)))</f>
        <v/>
      </c>
      <c r="DM146" s="187" t="str">
        <f ca="1">+IF(OFFSET('Sanitation Data'!$I$31,0,10*ROW('Sanitation Data'!I140))="","",OFFSET('Sanitation Data'!$I$31,0,10*ROW('Sanitation Data'!I140)))</f>
        <v/>
      </c>
      <c r="DN146" s="187" t="str">
        <f ca="1">+IF(OFFSET('Sanitation Data'!$I$32,0,10*ROW('Sanitation Data'!I140))="","",OFFSET('Sanitation Data'!$I$32,0,10*ROW('Sanitation Data'!I140)))</f>
        <v/>
      </c>
      <c r="DO146" s="187" t="str">
        <f ca="1">+IF(OFFSET('Hygiene Data'!$D$11,0,10*ROW('Hygiene Data'!D140))="","",OFFSET('Hygiene Data'!$D$11,0,10*ROW('Hygiene Data'!D140)))</f>
        <v/>
      </c>
      <c r="DP146" s="187" t="str">
        <f ca="1">+IF(OFFSET('Hygiene Data'!$D$12,0,10*ROW('Hygiene Data'!D140))="","",OFFSET('Hygiene Data'!$D$12,0,10*ROW('Hygiene Data'!D140)))</f>
        <v/>
      </c>
      <c r="DQ146" s="187" t="str">
        <f ca="1">+IF(OFFSET('Hygiene Data'!$D$13,0,10*ROW('Hygiene Data'!D140))="","",OFFSET('Hygiene Data'!$D$13,0,10*ROW('Hygiene Data'!D140)))</f>
        <v/>
      </c>
      <c r="DR146" s="187" t="str">
        <f ca="1">+IF(OFFSET('Hygiene Data'!$E$11,0,10*ROW('Hygiene Data'!E140))="","",OFFSET('Hygiene Data'!$E$11,0,10*ROW('Hygiene Data'!E140)))</f>
        <v/>
      </c>
      <c r="DS146" s="187" t="str">
        <f ca="1">+IF(OFFSET('Hygiene Data'!$E$12,0,10*ROW('Hygiene Data'!E140))="","",OFFSET('Hygiene Data'!$E$12,0,10*ROW('Hygiene Data'!E140)))</f>
        <v/>
      </c>
      <c r="DT146" s="187" t="str">
        <f ca="1">+IF(OFFSET('Hygiene Data'!$E$13,0,10*ROW('Hygiene Data'!E140))="","",OFFSET('Hygiene Data'!$E$13,0,10*ROW('Hygiene Data'!E140)))</f>
        <v/>
      </c>
      <c r="DU146" s="187" t="str">
        <f ca="1">+IF(OFFSET('Hygiene Data'!$F$11,0,10*ROW('Hygiene Data'!F140))="","",OFFSET('Hygiene Data'!$F$11,0,10*ROW('Hygiene Data'!F140)))</f>
        <v/>
      </c>
      <c r="DV146" s="187" t="str">
        <f ca="1">+IF(OFFSET('Hygiene Data'!$F$12,0,10*ROW('Hygiene Data'!F140))="","",OFFSET('Hygiene Data'!$F$12,0,10*ROW('Hygiene Data'!F140)))</f>
        <v/>
      </c>
      <c r="DW146" s="187" t="str">
        <f ca="1">+IF(OFFSET('Hygiene Data'!$F$13,0,10*ROW('Hygiene Data'!F140))="","",OFFSET('Hygiene Data'!$F$13,0,10*ROW('Hygiene Data'!F140)))</f>
        <v/>
      </c>
      <c r="DX146" s="187" t="str">
        <f ca="1">+IF(OFFSET('Hygiene Data'!$G$11,0,10*ROW('Hygiene Data'!G140))="","",OFFSET('Hygiene Data'!$G$11,0,10*ROW('Hygiene Data'!G140)))</f>
        <v/>
      </c>
      <c r="DY146" s="187" t="str">
        <f ca="1">+IF(OFFSET('Hygiene Data'!$G$12,0,10*ROW('Hygiene Data'!G140))="","",OFFSET('Hygiene Data'!$G$12,0,10*ROW('Hygiene Data'!G140)))</f>
        <v/>
      </c>
      <c r="DZ146" s="187" t="str">
        <f ca="1">+IF(OFFSET('Hygiene Data'!$G$13,0,10*ROW('Hygiene Data'!G140))="","",OFFSET('Hygiene Data'!$G$13,0,10*ROW('Hygiene Data'!G140)))</f>
        <v/>
      </c>
      <c r="EA146" s="187" t="str">
        <f ca="1">+IF(OFFSET('Hygiene Data'!$H$11,0,10*ROW('Hygiene Data'!H140))="","",OFFSET('Hygiene Data'!$H$11,0,10*ROW('Hygiene Data'!H140)))</f>
        <v/>
      </c>
      <c r="EB146" s="187" t="str">
        <f ca="1">+IF(OFFSET('Hygiene Data'!$H$12,0,10*ROW('Hygiene Data'!H140))="","",OFFSET('Hygiene Data'!$H$12,0,10*ROW('Hygiene Data'!H140)))</f>
        <v/>
      </c>
      <c r="EC146" s="187" t="str">
        <f ca="1">+IF(OFFSET('Hygiene Data'!$H$13,0,10*ROW('Hygiene Data'!H140))="","",OFFSET('Hygiene Data'!$H$13,0,10*ROW('Hygiene Data'!H140)))</f>
        <v/>
      </c>
      <c r="ED146" s="187" t="str">
        <f ca="1">+IF(OFFSET('Hygiene Data'!$I$11,0,10*ROW('Hygiene Data'!I140))="","",OFFSET('Hygiene Data'!$I$11,0,10*ROW('Hygiene Data'!I140)))</f>
        <v/>
      </c>
      <c r="EE146" s="187" t="str">
        <f ca="1">+IF(OFFSET('Hygiene Data'!$I$12,0,10*ROW('Hygiene Data'!I140))="","",OFFSET('Hygiene Data'!$I$12,0,10*ROW('Hygiene Data'!I140)))</f>
        <v/>
      </c>
      <c r="EF146" s="187" t="str">
        <f ca="1">+IF(OFFSET('Hygiene Data'!$I$13,0,10*ROW('Hygiene Data'!I140))="","",OFFSET('Hygiene Data'!$I$13,0,10*ROW('Hygiene Data'!I140)))</f>
        <v/>
      </c>
    </row>
    <row r="147" spans="1:136" x14ac:dyDescent="0.2">
      <c r="A147" s="270" t="str">
        <f ca="1">+IF(OFFSET('Water Data'!$B$2,0,10*ROW('Water Data'!E141))="","",OFFSET('Water Data'!$B$2,0,10*ROW('Water Data'!E141)))</f>
        <v/>
      </c>
      <c r="B147" s="270" t="str">
        <f ca="1">IF(OFFSET('Water Data'!$C$2,0,10*ROW('Water Data'!F141))="","",IF(OFFSET('Water Data'!$C$2,0,10*ROW('Water Data'!F141))="Census",Key!$I$111,IF(OFFSET('Water Data'!$C$2,0,10*ROW('Water Data'!F141))="Survey with microdata",Key!$I$113,IF(OFFSET('Water Data'!$C$2,0,10*ROW('Water Data'!F141))="Survey",Key!$I$110,IF(OFFSET('Water Data'!$C$2,0,10*ROW('Water Data'!F141))="Admin",Key!$I$114,IF(OFFSET('Water Data'!$C$2,0,10*ROW('Water Data'!F141))="Other",Key!$I$112,IF(OFFSET('Water Data'!$C$2,0,10*ROW('Water Data'!F141))="EMIS",Key!$I$109)))))))</f>
        <v/>
      </c>
      <c r="C147" s="297" t="str">
        <f t="shared" ca="1" si="2"/>
        <v/>
      </c>
      <c r="D147" s="298" t="e">
        <f ca="1">+IF(AND(ISTEXT(OFFSET('Water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298" t="e">
        <f ca="1">+IF(AND(ISTEXT(OFFSET('Water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298" t="e">
        <f ca="1">+IF(AND(ISTEXT(OFFSET('Water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298" t="e">
        <f ca="1">+IF(AND(ISTEXT(OFFSET('Water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298" t="e">
        <f ca="1">+IF(AND(ISTEXT(OFFSET('Water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298" t="e">
        <f ca="1">+IF(AND(ISTEXT(OFFSET('Water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298" t="e">
        <f ca="1">+IF(AND(ISTEXT(OFFSET('Water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298" t="e">
        <f ca="1">+IF(AND(ISTEXT(OFFSET('Water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298" t="e">
        <f ca="1">+IF(AND(ISTEXT(OFFSET('Water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298" t="e">
        <f ca="1">+IF(AND(ISTEXT(OFFSET('Water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298" t="e">
        <f ca="1">+IF(AND(ISTEXT(OFFSET('Water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298" t="e">
        <f ca="1">+IF(AND(ISTEXT(OFFSET('Water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298" t="e">
        <f ca="1">+IF(AND(ISTEXT(OFFSET('Water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298" t="e">
        <f ca="1">+IF(AND(ISTEXT(OFFSET('Water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298" t="e">
        <f ca="1">+IF(AND(ISTEXT(OFFSET('Water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298" t="e">
        <f ca="1">+IF(AND(ISTEXT(OFFSET('Water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298" t="e">
        <f ca="1">+IF(AND(ISTEXT(OFFSET('Water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298" t="e">
        <f ca="1">+IF(AND(ISTEXT(OFFSET('Water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299" t="e">
        <f ca="1">+IF(AND(ISTEXT(OFFSET('Sanitation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299" t="e">
        <f ca="1">+IF(AND(ISTEXT(OFFSET('Sanitation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299" t="e">
        <f ca="1">+IF(AND(ISTEXT(OFFSET('Sanitation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299" t="e">
        <f ca="1">+IF(AND(ISTEXT(OFFSET('Sanitation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299" t="e">
        <f ca="1">+IF(AND(ISTEXT(OFFSET('Sanitation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299" t="e">
        <f ca="1">+IF(AND(ISTEXT(OFFSET('Sanitation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299" t="e">
        <f ca="1">+IF(AND(ISTEXT(OFFSET('Sanitation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299" t="e">
        <f ca="1">+IF(AND(ISTEXT(OFFSET('Sanitation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299" t="e">
        <f ca="1">+IF(AND(ISTEXT(OFFSET('Sanitation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299" t="e">
        <f ca="1">+IF(AND(ISTEXT(OFFSET('Sanitation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299" t="e">
        <f ca="1">+IF(AND(ISTEXT(OFFSET('Sanitation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299" t="e">
        <f ca="1">+IF(AND(ISTEXT(OFFSET('Sanitation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299" t="e">
        <f ca="1">+IF(AND(ISTEXT(OFFSET('Sanitation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299" t="e">
        <f ca="1">+IF(AND(ISTEXT(OFFSET('Sanitation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299" t="e">
        <f ca="1">+IF(AND(ISTEXT(OFFSET('Sanitation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299" t="e">
        <f ca="1">+IF(AND(ISTEXT(OFFSET('Sanitation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299" t="e">
        <f ca="1">+IF(AND(ISTEXT(OFFSET('Sanitation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299" t="e">
        <f ca="1">+IF(AND(ISTEXT(OFFSET('Sanitation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299" t="e">
        <f ca="1">+IF(AND(ISTEXT(OFFSET('Sanitation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299" t="e">
        <f ca="1">+IF(AND(ISTEXT(OFFSET('Sanitation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299" t="e">
        <f ca="1">+IF(AND(ISTEXT(OFFSET('Sanitation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299" t="e">
        <f ca="1">+IF(AND(ISTEXT(OFFSET('Sanitation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299" t="e">
        <f ca="1">+IF(AND(ISTEXT(OFFSET('Sanitation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299" t="e">
        <f ca="1">+IF(AND(ISTEXT(OFFSET('Sanitation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299" t="e">
        <f ca="1">+IF(AND(ISTEXT(OFFSET('Sanitation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299" t="e">
        <f ca="1">+IF(AND(ISTEXT(OFFSET('Sanitation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299" t="e">
        <f ca="1">+IF(AND(ISTEXT(OFFSET('Sanitation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299" t="e">
        <f ca="1">+IF(AND(ISTEXT(OFFSET('Sanitation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299" t="e">
        <f ca="1">+IF(AND(ISTEXT(OFFSET('Sanitation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299" t="e">
        <f ca="1">+IF(AND(ISTEXT(OFFSET('Sanitation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300" t="e">
        <f ca="1">+IF(AND(ISTEXT(OFFSET('Hygiene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368" t="e">
        <f ca="1">+IF(AND(ISTEXT(OFFSET('Hygiene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300" t="e">
        <f ca="1">+IF(AND(ISTEXT(OFFSET('Hygiene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300" t="e">
        <f ca="1">+IF(AND(ISTEXT(OFFSET('Hygiene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300" t="e">
        <f ca="1">+IF(AND(ISTEXT(OFFSET('Hygiene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300" t="e">
        <f ca="1">+IF(AND(ISTEXT(OFFSET('Hygiene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300" t="e">
        <f ca="1">+IF(AND(ISTEXT(OFFSET('Hygiene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300" t="e">
        <f ca="1">+IF(AND(ISTEXT(OFFSET('Hygiene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300" t="e">
        <f ca="1">+IF(AND(ISTEXT(OFFSET('Hygiene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300" t="e">
        <f ca="1">+IF(AND(ISTEXT(OFFSET('Hygiene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300" t="e">
        <f ca="1">+IF(AND(ISTEXT(OFFSET('Hygiene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300" t="e">
        <f ca="1">+IF(AND(ISTEXT(OFFSET('Hygiene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300" t="e">
        <f ca="1">+IF(AND(ISTEXT(OFFSET('Hygiene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300" t="e">
        <f ca="1">+IF(AND(ISTEXT(OFFSET('Hygiene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300" t="e">
        <f ca="1">+IF(AND(ISTEXT(OFFSET('Hygiene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300" t="e">
        <f ca="1">+IF(AND(ISTEXT(OFFSET('Hygiene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300" t="e">
        <f ca="1">+IF(AND(ISTEXT(OFFSET('Hygiene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300" t="e">
        <f ca="1">+IF(AND(ISTEXT(OFFSET('Hygiene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S147" s="187" t="str">
        <f ca="1">+IF(OFFSET('Water Data'!$D$27,0,10*ROW('Water Data'!D141))="","",OFFSET('Water Data'!$D$27,0,10*ROW('Water Data'!D141)))</f>
        <v/>
      </c>
      <c r="BT147" s="187" t="str">
        <f ca="1">+IF(OFFSET('Water Data'!$D$28,0,10*ROW('Water Data'!D141))="","",OFFSET('Water Data'!$D$28,0,10*ROW('Water Data'!D141)))</f>
        <v/>
      </c>
      <c r="BU147" s="187" t="str">
        <f ca="1">+IF(OFFSET('Water Data'!$D$29,0,10*ROW('Water Data'!D141))="","",OFFSET('Water Data'!$D$29,0,10*ROW('Water Data'!D141)))</f>
        <v/>
      </c>
      <c r="BV147" s="187" t="str">
        <f ca="1">+IF(OFFSET('Water Data'!$E$27,0,10*ROW('Water Data'!E141))="","",OFFSET('Water Data'!$E$27,0,10*ROW('Water Data'!E141)))</f>
        <v/>
      </c>
      <c r="BW147" s="187" t="str">
        <f ca="1">+IF(OFFSET('Water Data'!$E$28,0,10*ROW('Water Data'!E141))="","",OFFSET('Water Data'!$E$28,0,10*ROW('Water Data'!E141)))</f>
        <v/>
      </c>
      <c r="BX147" s="187" t="str">
        <f ca="1">+IF(OFFSET('Water Data'!$E$29,0,10*ROW('Water Data'!E141))="","",OFFSET('Water Data'!$E$29,0,10*ROW('Water Data'!E141)))</f>
        <v/>
      </c>
      <c r="BY147" s="187" t="str">
        <f ca="1">+IF(OFFSET('Water Data'!$F$27,0,10*ROW('Water Data'!F141))="","",OFFSET('Water Data'!$F$27,0,10*ROW('Water Data'!F141)))</f>
        <v/>
      </c>
      <c r="BZ147" s="187" t="str">
        <f ca="1">+IF(OFFSET('Water Data'!$F$28,0,10*ROW('Water Data'!F141))="","",OFFSET('Water Data'!$F$28,0,10*ROW('Water Data'!F141)))</f>
        <v/>
      </c>
      <c r="CA147" s="187" t="str">
        <f ca="1">+IF(OFFSET('Water Data'!$F$29,0,10*ROW('Water Data'!F141))="","",OFFSET('Water Data'!$F$29,0,10*ROW('Water Data'!F141)))</f>
        <v/>
      </c>
      <c r="CB147" s="187" t="str">
        <f ca="1">+IF(OFFSET('Water Data'!$G$27,0,10*ROW('Water Data'!G141))="","",OFFSET('Water Data'!$G$27,0,10*ROW('Water Data'!G141)))</f>
        <v/>
      </c>
      <c r="CC147" s="187" t="str">
        <f ca="1">+IF(OFFSET('Water Data'!$G$28,0,10*ROW('Water Data'!G141))="","",OFFSET('Water Data'!$G$28,0,10*ROW('Water Data'!G141)))</f>
        <v/>
      </c>
      <c r="CD147" s="187" t="str">
        <f ca="1">+IF(OFFSET('Water Data'!$G$29,0,10*ROW('Water Data'!G141))="","",OFFSET('Water Data'!$G$29,0,10*ROW('Water Data'!G141)))</f>
        <v/>
      </c>
      <c r="CE147" s="187" t="str">
        <f ca="1">+IF(OFFSET('Water Data'!$H$27,0,10*ROW('Water Data'!H141))="","",OFFSET('Water Data'!$H$27,0,10*ROW('Water Data'!H141)))</f>
        <v/>
      </c>
      <c r="CF147" s="187" t="str">
        <f ca="1">+IF(OFFSET('Water Data'!$H$28,0,10*ROW('Water Data'!H141))="","",OFFSET('Water Data'!$H$28,0,10*ROW('Water Data'!H141)))</f>
        <v/>
      </c>
      <c r="CG147" s="187" t="str">
        <f ca="1">+IF(OFFSET('Water Data'!$H$29,0,10*ROW('Water Data'!H141))="","",OFFSET('Water Data'!$H$29,0,10*ROW('Water Data'!H141)))</f>
        <v/>
      </c>
      <c r="CH147" s="187" t="str">
        <f ca="1">+IF(OFFSET('Water Data'!$I$27,0,10*ROW('Water Data'!I141))="","",OFFSET('Water Data'!$I$27,0,10*ROW('Water Data'!I141)))</f>
        <v/>
      </c>
      <c r="CI147" s="187" t="str">
        <f ca="1">+IF(OFFSET('Water Data'!$I$28,0,10*ROW('Water Data'!I141))="","",OFFSET('Water Data'!$I$28,0,10*ROW('Water Data'!I141)))</f>
        <v/>
      </c>
      <c r="CJ147" s="187" t="str">
        <f ca="1">+IF(OFFSET('Water Data'!$I$29,0,10*ROW('Water Data'!I141))="","",OFFSET('Water Data'!$I$29,0,10*ROW('Water Data'!I141)))</f>
        <v/>
      </c>
      <c r="CK147" s="187" t="str">
        <f ca="1">+IF(OFFSET('Sanitation Data'!$D$28,0,10*ROW('Sanitation Data'!D141))="","",OFFSET('Sanitation Data'!$D$28,0,10*ROW('Sanitation Data'!D141)))</f>
        <v/>
      </c>
      <c r="CL147" s="187" t="str">
        <f ca="1">+IF(OFFSET('Sanitation Data'!$D$29,0,10*ROW('Sanitation Data'!D141))="","",OFFSET('Sanitation Data'!$D$29,0,10*ROW('Sanitation Data'!D141)))</f>
        <v/>
      </c>
      <c r="CM147" s="187" t="str">
        <f ca="1">+IF(OFFSET('Sanitation Data'!$D$30,0,10*ROW('Sanitation Data'!D141))="","",OFFSET('Sanitation Data'!$D$30,0,10*ROW('Sanitation Data'!D141)))</f>
        <v/>
      </c>
      <c r="CN147" s="187" t="str">
        <f ca="1">+IF(OFFSET('Sanitation Data'!$D$31,0,10*ROW('Sanitation Data'!D141))="","",OFFSET('Sanitation Data'!$D$31,0,10*ROW('Sanitation Data'!D141)))</f>
        <v/>
      </c>
      <c r="CO147" s="187" t="str">
        <f ca="1">+IF(OFFSET('Sanitation Data'!$D$32,0,10*ROW('Sanitation Data'!D141))="","",OFFSET('Sanitation Data'!$D$32,0,10*ROW('Sanitation Data'!D141)))</f>
        <v/>
      </c>
      <c r="CP147" s="187" t="str">
        <f ca="1">+IF(OFFSET('Sanitation Data'!$E$28,0,10*ROW('Sanitation Data'!E141))="","",OFFSET('Sanitation Data'!$E$28,0,10*ROW('Sanitation Data'!E141)))</f>
        <v/>
      </c>
      <c r="CQ147" s="187" t="str">
        <f ca="1">+IF(OFFSET('Sanitation Data'!$E$29,0,10*ROW('Sanitation Data'!E141))="","",OFFSET('Sanitation Data'!$E$29,0,10*ROW('Sanitation Data'!E141)))</f>
        <v/>
      </c>
      <c r="CR147" s="187" t="str">
        <f ca="1">+IF(OFFSET('Sanitation Data'!$E$30,0,10*ROW('Sanitation Data'!E141))="","",OFFSET('Sanitation Data'!$E$30,0,10*ROW('Sanitation Data'!E141)))</f>
        <v/>
      </c>
      <c r="CS147" s="187" t="str">
        <f ca="1">+IF(OFFSET('Sanitation Data'!$E$31,0,10*ROW('Sanitation Data'!E141))="","",OFFSET('Sanitation Data'!$E$31,0,10*ROW('Sanitation Data'!E141)))</f>
        <v/>
      </c>
      <c r="CT147" s="187" t="str">
        <f ca="1">+IF(OFFSET('Sanitation Data'!$E$32,0,10*ROW('Sanitation Data'!E141))="","",OFFSET('Sanitation Data'!$E$32,0,10*ROW('Sanitation Data'!E141)))</f>
        <v/>
      </c>
      <c r="CU147" s="187" t="str">
        <f ca="1">+IF(OFFSET('Sanitation Data'!$F$28,0,10*ROW('Sanitation Data'!F141))="","",OFFSET('Sanitation Data'!$F$28,0,10*ROW('Sanitation Data'!F141)))</f>
        <v/>
      </c>
      <c r="CV147" s="187" t="str">
        <f ca="1">+IF(OFFSET('Sanitation Data'!$F$29,0,10*ROW('Sanitation Data'!F141))="","",OFFSET('Sanitation Data'!$F$29,0,10*ROW('Sanitation Data'!F141)))</f>
        <v/>
      </c>
      <c r="CW147" s="187" t="str">
        <f ca="1">+IF(OFFSET('Sanitation Data'!$F$30,0,10*ROW('Sanitation Data'!F141))="","",OFFSET('Sanitation Data'!$F$30,0,10*ROW('Sanitation Data'!F141)))</f>
        <v/>
      </c>
      <c r="CX147" s="187" t="str">
        <f ca="1">+IF(OFFSET('Sanitation Data'!$F$31,0,10*ROW('Sanitation Data'!F141))="","",OFFSET('Sanitation Data'!$F$31,0,10*ROW('Sanitation Data'!F141)))</f>
        <v/>
      </c>
      <c r="CY147" s="187" t="str">
        <f ca="1">+IF(OFFSET('Sanitation Data'!$F$32,0,10*ROW('Sanitation Data'!F141))="","",OFFSET('Sanitation Data'!$F$32,0,10*ROW('Sanitation Data'!F141)))</f>
        <v/>
      </c>
      <c r="CZ147" s="187" t="str">
        <f ca="1">+IF(OFFSET('Sanitation Data'!$G$28,0,10*ROW('Sanitation Data'!G141))="","",OFFSET('Sanitation Data'!$G$28,0,10*ROW('Sanitation Data'!G141)))</f>
        <v/>
      </c>
      <c r="DA147" s="187" t="str">
        <f ca="1">+IF(OFFSET('Sanitation Data'!$G$29,0,10*ROW('Sanitation Data'!G141))="","",OFFSET('Sanitation Data'!$G$29,0,10*ROW('Sanitation Data'!G141)))</f>
        <v/>
      </c>
      <c r="DB147" s="187" t="str">
        <f ca="1">+IF(OFFSET('Sanitation Data'!$G$30,0,10*ROW('Sanitation Data'!G141))="","",OFFSET('Sanitation Data'!$G$30,0,10*ROW('Sanitation Data'!G141)))</f>
        <v/>
      </c>
      <c r="DC147" s="187" t="str">
        <f ca="1">+IF(OFFSET('Sanitation Data'!$G$31,0,10*ROW('Sanitation Data'!G141))="","",OFFSET('Sanitation Data'!$G$31,0,10*ROW('Sanitation Data'!G141)))</f>
        <v/>
      </c>
      <c r="DD147" s="187" t="str">
        <f ca="1">+IF(OFFSET('Sanitation Data'!$G$32,0,10*ROW('Sanitation Data'!G141))="","",OFFSET('Sanitation Data'!$G$32,0,10*ROW('Sanitation Data'!G141)))</f>
        <v/>
      </c>
      <c r="DE147" s="187" t="str">
        <f ca="1">+IF(OFFSET('Sanitation Data'!$H$28,0,10*ROW('Sanitation Data'!H141))="","",OFFSET('Sanitation Data'!$H$28,0,10*ROW('Sanitation Data'!H141)))</f>
        <v/>
      </c>
      <c r="DF147" s="187" t="str">
        <f ca="1">+IF(OFFSET('Sanitation Data'!$H$29,0,10*ROW('Sanitation Data'!H141))="","",OFFSET('Sanitation Data'!$H$29,0,10*ROW('Sanitation Data'!H141)))</f>
        <v/>
      </c>
      <c r="DG147" s="187" t="str">
        <f ca="1">+IF(OFFSET('Sanitation Data'!$H$30,0,10*ROW('Sanitation Data'!H141))="","",OFFSET('Sanitation Data'!$H$30,0,10*ROW('Sanitation Data'!H141)))</f>
        <v/>
      </c>
      <c r="DH147" s="187" t="str">
        <f ca="1">+IF(OFFSET('Sanitation Data'!$H$31,0,10*ROW('Sanitation Data'!H141))="","",OFFSET('Sanitation Data'!$H$31,0,10*ROW('Sanitation Data'!H141)))</f>
        <v/>
      </c>
      <c r="DI147" s="187" t="str">
        <f ca="1">+IF(OFFSET('Sanitation Data'!$H$32,0,10*ROW('Sanitation Data'!H141))="","",OFFSET('Sanitation Data'!$H$32,0,10*ROW('Sanitation Data'!H141)))</f>
        <v/>
      </c>
      <c r="DJ147" s="187" t="str">
        <f ca="1">+IF(OFFSET('Sanitation Data'!$I$28,0,10*ROW('Sanitation Data'!I141))="","",OFFSET('Sanitation Data'!$I$28,0,10*ROW('Sanitation Data'!I141)))</f>
        <v/>
      </c>
      <c r="DK147" s="187" t="str">
        <f ca="1">+IF(OFFSET('Sanitation Data'!$I$29,0,10*ROW('Sanitation Data'!I141))="","",OFFSET('Sanitation Data'!$I$29,0,10*ROW('Sanitation Data'!I141)))</f>
        <v/>
      </c>
      <c r="DL147" s="187" t="str">
        <f ca="1">+IF(OFFSET('Sanitation Data'!$I$30,0,10*ROW('Sanitation Data'!I141))="","",OFFSET('Sanitation Data'!$I$30,0,10*ROW('Sanitation Data'!I141)))</f>
        <v/>
      </c>
      <c r="DM147" s="187" t="str">
        <f ca="1">+IF(OFFSET('Sanitation Data'!$I$31,0,10*ROW('Sanitation Data'!I141))="","",OFFSET('Sanitation Data'!$I$31,0,10*ROW('Sanitation Data'!I141)))</f>
        <v/>
      </c>
      <c r="DN147" s="187" t="str">
        <f ca="1">+IF(OFFSET('Sanitation Data'!$I$32,0,10*ROW('Sanitation Data'!I141))="","",OFFSET('Sanitation Data'!$I$32,0,10*ROW('Sanitation Data'!I141)))</f>
        <v/>
      </c>
      <c r="DO147" s="187" t="str">
        <f ca="1">+IF(OFFSET('Hygiene Data'!$D$11,0,10*ROW('Hygiene Data'!D141))="","",OFFSET('Hygiene Data'!$D$11,0,10*ROW('Hygiene Data'!D141)))</f>
        <v/>
      </c>
      <c r="DP147" s="187" t="str">
        <f ca="1">+IF(OFFSET('Hygiene Data'!$D$12,0,10*ROW('Hygiene Data'!D141))="","",OFFSET('Hygiene Data'!$D$12,0,10*ROW('Hygiene Data'!D141)))</f>
        <v/>
      </c>
      <c r="DQ147" s="187" t="str">
        <f ca="1">+IF(OFFSET('Hygiene Data'!$D$13,0,10*ROW('Hygiene Data'!D141))="","",OFFSET('Hygiene Data'!$D$13,0,10*ROW('Hygiene Data'!D141)))</f>
        <v/>
      </c>
      <c r="DR147" s="187" t="str">
        <f ca="1">+IF(OFFSET('Hygiene Data'!$E$11,0,10*ROW('Hygiene Data'!E141))="","",OFFSET('Hygiene Data'!$E$11,0,10*ROW('Hygiene Data'!E141)))</f>
        <v/>
      </c>
      <c r="DS147" s="187" t="str">
        <f ca="1">+IF(OFFSET('Hygiene Data'!$E$12,0,10*ROW('Hygiene Data'!E141))="","",OFFSET('Hygiene Data'!$E$12,0,10*ROW('Hygiene Data'!E141)))</f>
        <v/>
      </c>
      <c r="DT147" s="187" t="str">
        <f ca="1">+IF(OFFSET('Hygiene Data'!$E$13,0,10*ROW('Hygiene Data'!E141))="","",OFFSET('Hygiene Data'!$E$13,0,10*ROW('Hygiene Data'!E141)))</f>
        <v/>
      </c>
      <c r="DU147" s="187" t="str">
        <f ca="1">+IF(OFFSET('Hygiene Data'!$F$11,0,10*ROW('Hygiene Data'!F141))="","",OFFSET('Hygiene Data'!$F$11,0,10*ROW('Hygiene Data'!F141)))</f>
        <v/>
      </c>
      <c r="DV147" s="187" t="str">
        <f ca="1">+IF(OFFSET('Hygiene Data'!$F$12,0,10*ROW('Hygiene Data'!F141))="","",OFFSET('Hygiene Data'!$F$12,0,10*ROW('Hygiene Data'!F141)))</f>
        <v/>
      </c>
      <c r="DW147" s="187" t="str">
        <f ca="1">+IF(OFFSET('Hygiene Data'!$F$13,0,10*ROW('Hygiene Data'!F141))="","",OFFSET('Hygiene Data'!$F$13,0,10*ROW('Hygiene Data'!F141)))</f>
        <v/>
      </c>
      <c r="DX147" s="187" t="str">
        <f ca="1">+IF(OFFSET('Hygiene Data'!$G$11,0,10*ROW('Hygiene Data'!G141))="","",OFFSET('Hygiene Data'!$G$11,0,10*ROW('Hygiene Data'!G141)))</f>
        <v/>
      </c>
      <c r="DY147" s="187" t="str">
        <f ca="1">+IF(OFFSET('Hygiene Data'!$G$12,0,10*ROW('Hygiene Data'!G141))="","",OFFSET('Hygiene Data'!$G$12,0,10*ROW('Hygiene Data'!G141)))</f>
        <v/>
      </c>
      <c r="DZ147" s="187" t="str">
        <f ca="1">+IF(OFFSET('Hygiene Data'!$G$13,0,10*ROW('Hygiene Data'!G141))="","",OFFSET('Hygiene Data'!$G$13,0,10*ROW('Hygiene Data'!G141)))</f>
        <v/>
      </c>
      <c r="EA147" s="187" t="str">
        <f ca="1">+IF(OFFSET('Hygiene Data'!$H$11,0,10*ROW('Hygiene Data'!H141))="","",OFFSET('Hygiene Data'!$H$11,0,10*ROW('Hygiene Data'!H141)))</f>
        <v/>
      </c>
      <c r="EB147" s="187" t="str">
        <f ca="1">+IF(OFFSET('Hygiene Data'!$H$12,0,10*ROW('Hygiene Data'!H141))="","",OFFSET('Hygiene Data'!$H$12,0,10*ROW('Hygiene Data'!H141)))</f>
        <v/>
      </c>
      <c r="EC147" s="187" t="str">
        <f ca="1">+IF(OFFSET('Hygiene Data'!$H$13,0,10*ROW('Hygiene Data'!H141))="","",OFFSET('Hygiene Data'!$H$13,0,10*ROW('Hygiene Data'!H141)))</f>
        <v/>
      </c>
      <c r="ED147" s="187" t="str">
        <f ca="1">+IF(OFFSET('Hygiene Data'!$I$11,0,10*ROW('Hygiene Data'!I141))="","",OFFSET('Hygiene Data'!$I$11,0,10*ROW('Hygiene Data'!I141)))</f>
        <v/>
      </c>
      <c r="EE147" s="187" t="str">
        <f ca="1">+IF(OFFSET('Hygiene Data'!$I$12,0,10*ROW('Hygiene Data'!I141))="","",OFFSET('Hygiene Data'!$I$12,0,10*ROW('Hygiene Data'!I141)))</f>
        <v/>
      </c>
      <c r="EF147" s="187" t="str">
        <f ca="1">+IF(OFFSET('Hygiene Data'!$I$13,0,10*ROW('Hygiene Data'!I141))="","",OFFSET('Hygiene Data'!$I$13,0,10*ROW('Hygiene Data'!I141)))</f>
        <v/>
      </c>
    </row>
    <row r="148" spans="1:136" x14ac:dyDescent="0.2">
      <c r="A148" s="270" t="str">
        <f ca="1">+IF(OFFSET('Water Data'!$B$2,0,10*ROW('Water Data'!E142))="","",OFFSET('Water Data'!$B$2,0,10*ROW('Water Data'!E142)))</f>
        <v/>
      </c>
      <c r="B148" s="270" t="str">
        <f ca="1">IF(OFFSET('Water Data'!$C$2,0,10*ROW('Water Data'!F142))="","",IF(OFFSET('Water Data'!$C$2,0,10*ROW('Water Data'!F142))="Census",Key!$I$111,IF(OFFSET('Water Data'!$C$2,0,10*ROW('Water Data'!F142))="Survey with microdata",Key!$I$113,IF(OFFSET('Water Data'!$C$2,0,10*ROW('Water Data'!F142))="Survey",Key!$I$110,IF(OFFSET('Water Data'!$C$2,0,10*ROW('Water Data'!F142))="Admin",Key!$I$114,IF(OFFSET('Water Data'!$C$2,0,10*ROW('Water Data'!F142))="Other",Key!$I$112,IF(OFFSET('Water Data'!$C$2,0,10*ROW('Water Data'!F142))="EMIS",Key!$I$109)))))))</f>
        <v/>
      </c>
      <c r="C148" s="297" t="str">
        <f t="shared" ca="1" si="2"/>
        <v/>
      </c>
      <c r="D148" s="298" t="e">
        <f ca="1">+IF(AND(ISTEXT(OFFSET('Water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298" t="e">
        <f ca="1">+IF(AND(ISTEXT(OFFSET('Water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298" t="e">
        <f ca="1">+IF(AND(ISTEXT(OFFSET('Water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298" t="e">
        <f ca="1">+IF(AND(ISTEXT(OFFSET('Water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298" t="e">
        <f ca="1">+IF(AND(ISTEXT(OFFSET('Water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298" t="e">
        <f ca="1">+IF(AND(ISTEXT(OFFSET('Water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298" t="e">
        <f ca="1">+IF(AND(ISTEXT(OFFSET('Water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298" t="e">
        <f ca="1">+IF(AND(ISTEXT(OFFSET('Water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298" t="e">
        <f ca="1">+IF(AND(ISTEXT(OFFSET('Water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298" t="e">
        <f ca="1">+IF(AND(ISTEXT(OFFSET('Water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298" t="e">
        <f ca="1">+IF(AND(ISTEXT(OFFSET('Water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298" t="e">
        <f ca="1">+IF(AND(ISTEXT(OFFSET('Water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298" t="e">
        <f ca="1">+IF(AND(ISTEXT(OFFSET('Water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298" t="e">
        <f ca="1">+IF(AND(ISTEXT(OFFSET('Water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298" t="e">
        <f ca="1">+IF(AND(ISTEXT(OFFSET('Water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298" t="e">
        <f ca="1">+IF(AND(ISTEXT(OFFSET('Water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298" t="e">
        <f ca="1">+IF(AND(ISTEXT(OFFSET('Water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298" t="e">
        <f ca="1">+IF(AND(ISTEXT(OFFSET('Water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299" t="e">
        <f ca="1">+IF(AND(ISTEXT(OFFSET('Sanitation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299" t="e">
        <f ca="1">+IF(AND(ISTEXT(OFFSET('Sanitation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299" t="e">
        <f ca="1">+IF(AND(ISTEXT(OFFSET('Sanitation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299" t="e">
        <f ca="1">+IF(AND(ISTEXT(OFFSET('Sanitation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299" t="e">
        <f ca="1">+IF(AND(ISTEXT(OFFSET('Sanitation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299" t="e">
        <f ca="1">+IF(AND(ISTEXT(OFFSET('Sanitation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299" t="e">
        <f ca="1">+IF(AND(ISTEXT(OFFSET('Sanitation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299" t="e">
        <f ca="1">+IF(AND(ISTEXT(OFFSET('Sanitation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299" t="e">
        <f ca="1">+IF(AND(ISTEXT(OFFSET('Sanitation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299" t="e">
        <f ca="1">+IF(AND(ISTEXT(OFFSET('Sanitation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299" t="e">
        <f ca="1">+IF(AND(ISTEXT(OFFSET('Sanitation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299" t="e">
        <f ca="1">+IF(AND(ISTEXT(OFFSET('Sanitation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299" t="e">
        <f ca="1">+IF(AND(ISTEXT(OFFSET('Sanitation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299" t="e">
        <f ca="1">+IF(AND(ISTEXT(OFFSET('Sanitation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299" t="e">
        <f ca="1">+IF(AND(ISTEXT(OFFSET('Sanitation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299" t="e">
        <f ca="1">+IF(AND(ISTEXT(OFFSET('Sanitation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299" t="e">
        <f ca="1">+IF(AND(ISTEXT(OFFSET('Sanitation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299" t="e">
        <f ca="1">+IF(AND(ISTEXT(OFFSET('Sanitation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299" t="e">
        <f ca="1">+IF(AND(ISTEXT(OFFSET('Sanitation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299" t="e">
        <f ca="1">+IF(AND(ISTEXT(OFFSET('Sanitation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299" t="e">
        <f ca="1">+IF(AND(ISTEXT(OFFSET('Sanitation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299" t="e">
        <f ca="1">+IF(AND(ISTEXT(OFFSET('Sanitation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299" t="e">
        <f ca="1">+IF(AND(ISTEXT(OFFSET('Sanitation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299" t="e">
        <f ca="1">+IF(AND(ISTEXT(OFFSET('Sanitation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299" t="e">
        <f ca="1">+IF(AND(ISTEXT(OFFSET('Sanitation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299" t="e">
        <f ca="1">+IF(AND(ISTEXT(OFFSET('Sanitation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299" t="e">
        <f ca="1">+IF(AND(ISTEXT(OFFSET('Sanitation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299" t="e">
        <f ca="1">+IF(AND(ISTEXT(OFFSET('Sanitation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299" t="e">
        <f ca="1">+IF(AND(ISTEXT(OFFSET('Sanitation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299" t="e">
        <f ca="1">+IF(AND(ISTEXT(OFFSET('Sanitation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300" t="e">
        <f ca="1">+IF(AND(ISTEXT(OFFSET('Hygiene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368" t="e">
        <f ca="1">+IF(AND(ISTEXT(OFFSET('Hygiene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300" t="e">
        <f ca="1">+IF(AND(ISTEXT(OFFSET('Hygiene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300" t="e">
        <f ca="1">+IF(AND(ISTEXT(OFFSET('Hygiene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300" t="e">
        <f ca="1">+IF(AND(ISTEXT(OFFSET('Hygiene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300" t="e">
        <f ca="1">+IF(AND(ISTEXT(OFFSET('Hygiene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300" t="e">
        <f ca="1">+IF(AND(ISTEXT(OFFSET('Hygiene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300" t="e">
        <f ca="1">+IF(AND(ISTEXT(OFFSET('Hygiene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300" t="e">
        <f ca="1">+IF(AND(ISTEXT(OFFSET('Hygiene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300" t="e">
        <f ca="1">+IF(AND(ISTEXT(OFFSET('Hygiene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300" t="e">
        <f ca="1">+IF(AND(ISTEXT(OFFSET('Hygiene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300" t="e">
        <f ca="1">+IF(AND(ISTEXT(OFFSET('Hygiene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300" t="e">
        <f ca="1">+IF(AND(ISTEXT(OFFSET('Hygiene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300" t="e">
        <f ca="1">+IF(AND(ISTEXT(OFFSET('Hygiene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300" t="e">
        <f ca="1">+IF(AND(ISTEXT(OFFSET('Hygiene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300" t="e">
        <f ca="1">+IF(AND(ISTEXT(OFFSET('Hygiene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300" t="e">
        <f ca="1">+IF(AND(ISTEXT(OFFSET('Hygiene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300" t="e">
        <f ca="1">+IF(AND(ISTEXT(OFFSET('Hygiene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S148" s="187" t="str">
        <f ca="1">+IF(OFFSET('Water Data'!$D$27,0,10*ROW('Water Data'!D142))="","",OFFSET('Water Data'!$D$27,0,10*ROW('Water Data'!D142)))</f>
        <v/>
      </c>
      <c r="BT148" s="187" t="str">
        <f ca="1">+IF(OFFSET('Water Data'!$D$28,0,10*ROW('Water Data'!D142))="","",OFFSET('Water Data'!$D$28,0,10*ROW('Water Data'!D142)))</f>
        <v/>
      </c>
      <c r="BU148" s="187" t="str">
        <f ca="1">+IF(OFFSET('Water Data'!$D$29,0,10*ROW('Water Data'!D142))="","",OFFSET('Water Data'!$D$29,0,10*ROW('Water Data'!D142)))</f>
        <v/>
      </c>
      <c r="BV148" s="187" t="str">
        <f ca="1">+IF(OFFSET('Water Data'!$E$27,0,10*ROW('Water Data'!E142))="","",OFFSET('Water Data'!$E$27,0,10*ROW('Water Data'!E142)))</f>
        <v/>
      </c>
      <c r="BW148" s="187" t="str">
        <f ca="1">+IF(OFFSET('Water Data'!$E$28,0,10*ROW('Water Data'!E142))="","",OFFSET('Water Data'!$E$28,0,10*ROW('Water Data'!E142)))</f>
        <v/>
      </c>
      <c r="BX148" s="187" t="str">
        <f ca="1">+IF(OFFSET('Water Data'!$E$29,0,10*ROW('Water Data'!E142))="","",OFFSET('Water Data'!$E$29,0,10*ROW('Water Data'!E142)))</f>
        <v/>
      </c>
      <c r="BY148" s="187" t="str">
        <f ca="1">+IF(OFFSET('Water Data'!$F$27,0,10*ROW('Water Data'!F142))="","",OFFSET('Water Data'!$F$27,0,10*ROW('Water Data'!F142)))</f>
        <v/>
      </c>
      <c r="BZ148" s="187" t="str">
        <f ca="1">+IF(OFFSET('Water Data'!$F$28,0,10*ROW('Water Data'!F142))="","",OFFSET('Water Data'!$F$28,0,10*ROW('Water Data'!F142)))</f>
        <v/>
      </c>
      <c r="CA148" s="187" t="str">
        <f ca="1">+IF(OFFSET('Water Data'!$F$29,0,10*ROW('Water Data'!F142))="","",OFFSET('Water Data'!$F$29,0,10*ROW('Water Data'!F142)))</f>
        <v/>
      </c>
      <c r="CB148" s="187" t="str">
        <f ca="1">+IF(OFFSET('Water Data'!$G$27,0,10*ROW('Water Data'!G142))="","",OFFSET('Water Data'!$G$27,0,10*ROW('Water Data'!G142)))</f>
        <v/>
      </c>
      <c r="CC148" s="187" t="str">
        <f ca="1">+IF(OFFSET('Water Data'!$G$28,0,10*ROW('Water Data'!G142))="","",OFFSET('Water Data'!$G$28,0,10*ROW('Water Data'!G142)))</f>
        <v/>
      </c>
      <c r="CD148" s="187" t="str">
        <f ca="1">+IF(OFFSET('Water Data'!$G$29,0,10*ROW('Water Data'!G142))="","",OFFSET('Water Data'!$G$29,0,10*ROW('Water Data'!G142)))</f>
        <v/>
      </c>
      <c r="CE148" s="187" t="str">
        <f ca="1">+IF(OFFSET('Water Data'!$H$27,0,10*ROW('Water Data'!H142))="","",OFFSET('Water Data'!$H$27,0,10*ROW('Water Data'!H142)))</f>
        <v/>
      </c>
      <c r="CF148" s="187" t="str">
        <f ca="1">+IF(OFFSET('Water Data'!$H$28,0,10*ROW('Water Data'!H142))="","",OFFSET('Water Data'!$H$28,0,10*ROW('Water Data'!H142)))</f>
        <v/>
      </c>
      <c r="CG148" s="187" t="str">
        <f ca="1">+IF(OFFSET('Water Data'!$H$29,0,10*ROW('Water Data'!H142))="","",OFFSET('Water Data'!$H$29,0,10*ROW('Water Data'!H142)))</f>
        <v/>
      </c>
      <c r="CH148" s="187" t="str">
        <f ca="1">+IF(OFFSET('Water Data'!$I$27,0,10*ROW('Water Data'!I142))="","",OFFSET('Water Data'!$I$27,0,10*ROW('Water Data'!I142)))</f>
        <v/>
      </c>
      <c r="CI148" s="187" t="str">
        <f ca="1">+IF(OFFSET('Water Data'!$I$28,0,10*ROW('Water Data'!I142))="","",OFFSET('Water Data'!$I$28,0,10*ROW('Water Data'!I142)))</f>
        <v/>
      </c>
      <c r="CJ148" s="187" t="str">
        <f ca="1">+IF(OFFSET('Water Data'!$I$29,0,10*ROW('Water Data'!I142))="","",OFFSET('Water Data'!$I$29,0,10*ROW('Water Data'!I142)))</f>
        <v/>
      </c>
      <c r="CK148" s="187" t="str">
        <f ca="1">+IF(OFFSET('Sanitation Data'!$D$28,0,10*ROW('Sanitation Data'!D142))="","",OFFSET('Sanitation Data'!$D$28,0,10*ROW('Sanitation Data'!D142)))</f>
        <v/>
      </c>
      <c r="CL148" s="187" t="str">
        <f ca="1">+IF(OFFSET('Sanitation Data'!$D$29,0,10*ROW('Sanitation Data'!D142))="","",OFFSET('Sanitation Data'!$D$29,0,10*ROW('Sanitation Data'!D142)))</f>
        <v/>
      </c>
      <c r="CM148" s="187" t="str">
        <f ca="1">+IF(OFFSET('Sanitation Data'!$D$30,0,10*ROW('Sanitation Data'!D142))="","",OFFSET('Sanitation Data'!$D$30,0,10*ROW('Sanitation Data'!D142)))</f>
        <v/>
      </c>
      <c r="CN148" s="187" t="str">
        <f ca="1">+IF(OFFSET('Sanitation Data'!$D$31,0,10*ROW('Sanitation Data'!D142))="","",OFFSET('Sanitation Data'!$D$31,0,10*ROW('Sanitation Data'!D142)))</f>
        <v/>
      </c>
      <c r="CO148" s="187" t="str">
        <f ca="1">+IF(OFFSET('Sanitation Data'!$D$32,0,10*ROW('Sanitation Data'!D142))="","",OFFSET('Sanitation Data'!$D$32,0,10*ROW('Sanitation Data'!D142)))</f>
        <v/>
      </c>
      <c r="CP148" s="187" t="str">
        <f ca="1">+IF(OFFSET('Sanitation Data'!$E$28,0,10*ROW('Sanitation Data'!E142))="","",OFFSET('Sanitation Data'!$E$28,0,10*ROW('Sanitation Data'!E142)))</f>
        <v/>
      </c>
      <c r="CQ148" s="187" t="str">
        <f ca="1">+IF(OFFSET('Sanitation Data'!$E$29,0,10*ROW('Sanitation Data'!E142))="","",OFFSET('Sanitation Data'!$E$29,0,10*ROW('Sanitation Data'!E142)))</f>
        <v/>
      </c>
      <c r="CR148" s="187" t="str">
        <f ca="1">+IF(OFFSET('Sanitation Data'!$E$30,0,10*ROW('Sanitation Data'!E142))="","",OFFSET('Sanitation Data'!$E$30,0,10*ROW('Sanitation Data'!E142)))</f>
        <v/>
      </c>
      <c r="CS148" s="187" t="str">
        <f ca="1">+IF(OFFSET('Sanitation Data'!$E$31,0,10*ROW('Sanitation Data'!E142))="","",OFFSET('Sanitation Data'!$E$31,0,10*ROW('Sanitation Data'!E142)))</f>
        <v/>
      </c>
      <c r="CT148" s="187" t="str">
        <f ca="1">+IF(OFFSET('Sanitation Data'!$E$32,0,10*ROW('Sanitation Data'!E142))="","",OFFSET('Sanitation Data'!$E$32,0,10*ROW('Sanitation Data'!E142)))</f>
        <v/>
      </c>
      <c r="CU148" s="187" t="str">
        <f ca="1">+IF(OFFSET('Sanitation Data'!$F$28,0,10*ROW('Sanitation Data'!F142))="","",OFFSET('Sanitation Data'!$F$28,0,10*ROW('Sanitation Data'!F142)))</f>
        <v/>
      </c>
      <c r="CV148" s="187" t="str">
        <f ca="1">+IF(OFFSET('Sanitation Data'!$F$29,0,10*ROW('Sanitation Data'!F142))="","",OFFSET('Sanitation Data'!$F$29,0,10*ROW('Sanitation Data'!F142)))</f>
        <v/>
      </c>
      <c r="CW148" s="187" t="str">
        <f ca="1">+IF(OFFSET('Sanitation Data'!$F$30,0,10*ROW('Sanitation Data'!F142))="","",OFFSET('Sanitation Data'!$F$30,0,10*ROW('Sanitation Data'!F142)))</f>
        <v/>
      </c>
      <c r="CX148" s="187" t="str">
        <f ca="1">+IF(OFFSET('Sanitation Data'!$F$31,0,10*ROW('Sanitation Data'!F142))="","",OFFSET('Sanitation Data'!$F$31,0,10*ROW('Sanitation Data'!F142)))</f>
        <v/>
      </c>
      <c r="CY148" s="187" t="str">
        <f ca="1">+IF(OFFSET('Sanitation Data'!$F$32,0,10*ROW('Sanitation Data'!F142))="","",OFFSET('Sanitation Data'!$F$32,0,10*ROW('Sanitation Data'!F142)))</f>
        <v/>
      </c>
      <c r="CZ148" s="187" t="str">
        <f ca="1">+IF(OFFSET('Sanitation Data'!$G$28,0,10*ROW('Sanitation Data'!G142))="","",OFFSET('Sanitation Data'!$G$28,0,10*ROW('Sanitation Data'!G142)))</f>
        <v/>
      </c>
      <c r="DA148" s="187" t="str">
        <f ca="1">+IF(OFFSET('Sanitation Data'!$G$29,0,10*ROW('Sanitation Data'!G142))="","",OFFSET('Sanitation Data'!$G$29,0,10*ROW('Sanitation Data'!G142)))</f>
        <v/>
      </c>
      <c r="DB148" s="187" t="str">
        <f ca="1">+IF(OFFSET('Sanitation Data'!$G$30,0,10*ROW('Sanitation Data'!G142))="","",OFFSET('Sanitation Data'!$G$30,0,10*ROW('Sanitation Data'!G142)))</f>
        <v/>
      </c>
      <c r="DC148" s="187" t="str">
        <f ca="1">+IF(OFFSET('Sanitation Data'!$G$31,0,10*ROW('Sanitation Data'!G142))="","",OFFSET('Sanitation Data'!$G$31,0,10*ROW('Sanitation Data'!G142)))</f>
        <v/>
      </c>
      <c r="DD148" s="187" t="str">
        <f ca="1">+IF(OFFSET('Sanitation Data'!$G$32,0,10*ROW('Sanitation Data'!G142))="","",OFFSET('Sanitation Data'!$G$32,0,10*ROW('Sanitation Data'!G142)))</f>
        <v/>
      </c>
      <c r="DE148" s="187" t="str">
        <f ca="1">+IF(OFFSET('Sanitation Data'!$H$28,0,10*ROW('Sanitation Data'!H142))="","",OFFSET('Sanitation Data'!$H$28,0,10*ROW('Sanitation Data'!H142)))</f>
        <v/>
      </c>
      <c r="DF148" s="187" t="str">
        <f ca="1">+IF(OFFSET('Sanitation Data'!$H$29,0,10*ROW('Sanitation Data'!H142))="","",OFFSET('Sanitation Data'!$H$29,0,10*ROW('Sanitation Data'!H142)))</f>
        <v/>
      </c>
      <c r="DG148" s="187" t="str">
        <f ca="1">+IF(OFFSET('Sanitation Data'!$H$30,0,10*ROW('Sanitation Data'!H142))="","",OFFSET('Sanitation Data'!$H$30,0,10*ROW('Sanitation Data'!H142)))</f>
        <v/>
      </c>
      <c r="DH148" s="187" t="str">
        <f ca="1">+IF(OFFSET('Sanitation Data'!$H$31,0,10*ROW('Sanitation Data'!H142))="","",OFFSET('Sanitation Data'!$H$31,0,10*ROW('Sanitation Data'!H142)))</f>
        <v/>
      </c>
      <c r="DI148" s="187" t="str">
        <f ca="1">+IF(OFFSET('Sanitation Data'!$H$32,0,10*ROW('Sanitation Data'!H142))="","",OFFSET('Sanitation Data'!$H$32,0,10*ROW('Sanitation Data'!H142)))</f>
        <v/>
      </c>
      <c r="DJ148" s="187" t="str">
        <f ca="1">+IF(OFFSET('Sanitation Data'!$I$28,0,10*ROW('Sanitation Data'!I142))="","",OFFSET('Sanitation Data'!$I$28,0,10*ROW('Sanitation Data'!I142)))</f>
        <v/>
      </c>
      <c r="DK148" s="187" t="str">
        <f ca="1">+IF(OFFSET('Sanitation Data'!$I$29,0,10*ROW('Sanitation Data'!I142))="","",OFFSET('Sanitation Data'!$I$29,0,10*ROW('Sanitation Data'!I142)))</f>
        <v/>
      </c>
      <c r="DL148" s="187" t="str">
        <f ca="1">+IF(OFFSET('Sanitation Data'!$I$30,0,10*ROW('Sanitation Data'!I142))="","",OFFSET('Sanitation Data'!$I$30,0,10*ROW('Sanitation Data'!I142)))</f>
        <v/>
      </c>
      <c r="DM148" s="187" t="str">
        <f ca="1">+IF(OFFSET('Sanitation Data'!$I$31,0,10*ROW('Sanitation Data'!I142))="","",OFFSET('Sanitation Data'!$I$31,0,10*ROW('Sanitation Data'!I142)))</f>
        <v/>
      </c>
      <c r="DN148" s="187" t="str">
        <f ca="1">+IF(OFFSET('Sanitation Data'!$I$32,0,10*ROW('Sanitation Data'!I142))="","",OFFSET('Sanitation Data'!$I$32,0,10*ROW('Sanitation Data'!I142)))</f>
        <v/>
      </c>
      <c r="DO148" s="187" t="str">
        <f ca="1">+IF(OFFSET('Hygiene Data'!$D$11,0,10*ROW('Hygiene Data'!D142))="","",OFFSET('Hygiene Data'!$D$11,0,10*ROW('Hygiene Data'!D142)))</f>
        <v/>
      </c>
      <c r="DP148" s="187" t="str">
        <f ca="1">+IF(OFFSET('Hygiene Data'!$D$12,0,10*ROW('Hygiene Data'!D142))="","",OFFSET('Hygiene Data'!$D$12,0,10*ROW('Hygiene Data'!D142)))</f>
        <v/>
      </c>
      <c r="DQ148" s="187" t="str">
        <f ca="1">+IF(OFFSET('Hygiene Data'!$D$13,0,10*ROW('Hygiene Data'!D142))="","",OFFSET('Hygiene Data'!$D$13,0,10*ROW('Hygiene Data'!D142)))</f>
        <v/>
      </c>
      <c r="DR148" s="187" t="str">
        <f ca="1">+IF(OFFSET('Hygiene Data'!$E$11,0,10*ROW('Hygiene Data'!E142))="","",OFFSET('Hygiene Data'!$E$11,0,10*ROW('Hygiene Data'!E142)))</f>
        <v/>
      </c>
      <c r="DS148" s="187" t="str">
        <f ca="1">+IF(OFFSET('Hygiene Data'!$E$12,0,10*ROW('Hygiene Data'!E142))="","",OFFSET('Hygiene Data'!$E$12,0,10*ROW('Hygiene Data'!E142)))</f>
        <v/>
      </c>
      <c r="DT148" s="187" t="str">
        <f ca="1">+IF(OFFSET('Hygiene Data'!$E$13,0,10*ROW('Hygiene Data'!E142))="","",OFFSET('Hygiene Data'!$E$13,0,10*ROW('Hygiene Data'!E142)))</f>
        <v/>
      </c>
      <c r="DU148" s="187" t="str">
        <f ca="1">+IF(OFFSET('Hygiene Data'!$F$11,0,10*ROW('Hygiene Data'!F142))="","",OFFSET('Hygiene Data'!$F$11,0,10*ROW('Hygiene Data'!F142)))</f>
        <v/>
      </c>
      <c r="DV148" s="187" t="str">
        <f ca="1">+IF(OFFSET('Hygiene Data'!$F$12,0,10*ROW('Hygiene Data'!F142))="","",OFFSET('Hygiene Data'!$F$12,0,10*ROW('Hygiene Data'!F142)))</f>
        <v/>
      </c>
      <c r="DW148" s="187" t="str">
        <f ca="1">+IF(OFFSET('Hygiene Data'!$F$13,0,10*ROW('Hygiene Data'!F142))="","",OFFSET('Hygiene Data'!$F$13,0,10*ROW('Hygiene Data'!F142)))</f>
        <v/>
      </c>
      <c r="DX148" s="187" t="str">
        <f ca="1">+IF(OFFSET('Hygiene Data'!$G$11,0,10*ROW('Hygiene Data'!G142))="","",OFFSET('Hygiene Data'!$G$11,0,10*ROW('Hygiene Data'!G142)))</f>
        <v/>
      </c>
      <c r="DY148" s="187" t="str">
        <f ca="1">+IF(OFFSET('Hygiene Data'!$G$12,0,10*ROW('Hygiene Data'!G142))="","",OFFSET('Hygiene Data'!$G$12,0,10*ROW('Hygiene Data'!G142)))</f>
        <v/>
      </c>
      <c r="DZ148" s="187" t="str">
        <f ca="1">+IF(OFFSET('Hygiene Data'!$G$13,0,10*ROW('Hygiene Data'!G142))="","",OFFSET('Hygiene Data'!$G$13,0,10*ROW('Hygiene Data'!G142)))</f>
        <v/>
      </c>
      <c r="EA148" s="187" t="str">
        <f ca="1">+IF(OFFSET('Hygiene Data'!$H$11,0,10*ROW('Hygiene Data'!H142))="","",OFFSET('Hygiene Data'!$H$11,0,10*ROW('Hygiene Data'!H142)))</f>
        <v/>
      </c>
      <c r="EB148" s="187" t="str">
        <f ca="1">+IF(OFFSET('Hygiene Data'!$H$12,0,10*ROW('Hygiene Data'!H142))="","",OFFSET('Hygiene Data'!$H$12,0,10*ROW('Hygiene Data'!H142)))</f>
        <v/>
      </c>
      <c r="EC148" s="187" t="str">
        <f ca="1">+IF(OFFSET('Hygiene Data'!$H$13,0,10*ROW('Hygiene Data'!H142))="","",OFFSET('Hygiene Data'!$H$13,0,10*ROW('Hygiene Data'!H142)))</f>
        <v/>
      </c>
      <c r="ED148" s="187" t="str">
        <f ca="1">+IF(OFFSET('Hygiene Data'!$I$11,0,10*ROW('Hygiene Data'!I142))="","",OFFSET('Hygiene Data'!$I$11,0,10*ROW('Hygiene Data'!I142)))</f>
        <v/>
      </c>
      <c r="EE148" s="187" t="str">
        <f ca="1">+IF(OFFSET('Hygiene Data'!$I$12,0,10*ROW('Hygiene Data'!I142))="","",OFFSET('Hygiene Data'!$I$12,0,10*ROW('Hygiene Data'!I142)))</f>
        <v/>
      </c>
      <c r="EF148" s="187" t="str">
        <f ca="1">+IF(OFFSET('Hygiene Data'!$I$13,0,10*ROW('Hygiene Data'!I142))="","",OFFSET('Hygiene Data'!$I$13,0,10*ROW('Hygiene Data'!I142)))</f>
        <v/>
      </c>
    </row>
    <row r="149" spans="1:136" x14ac:dyDescent="0.2">
      <c r="A149" s="270" t="str">
        <f ca="1">+IF(OFFSET('Water Data'!$B$2,0,10*ROW('Water Data'!E143))="","",OFFSET('Water Data'!$B$2,0,10*ROW('Water Data'!E143)))</f>
        <v/>
      </c>
      <c r="B149" s="270" t="str">
        <f ca="1">IF(OFFSET('Water Data'!$C$2,0,10*ROW('Water Data'!F143))="","",IF(OFFSET('Water Data'!$C$2,0,10*ROW('Water Data'!F143))="Census",Key!$I$111,IF(OFFSET('Water Data'!$C$2,0,10*ROW('Water Data'!F143))="Survey with microdata",Key!$I$113,IF(OFFSET('Water Data'!$C$2,0,10*ROW('Water Data'!F143))="Survey",Key!$I$110,IF(OFFSET('Water Data'!$C$2,0,10*ROW('Water Data'!F143))="Admin",Key!$I$114,IF(OFFSET('Water Data'!$C$2,0,10*ROW('Water Data'!F143))="Other",Key!$I$112,IF(OFFSET('Water Data'!$C$2,0,10*ROW('Water Data'!F143))="EMIS",Key!$I$109)))))))</f>
        <v/>
      </c>
      <c r="C149" s="297" t="str">
        <f t="shared" ca="1" si="2"/>
        <v/>
      </c>
      <c r="D149" s="298" t="e">
        <f ca="1">+IF(AND(ISTEXT(OFFSET('Water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298" t="e">
        <f ca="1">+IF(AND(ISTEXT(OFFSET('Water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298" t="e">
        <f ca="1">+IF(AND(ISTEXT(OFFSET('Water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298" t="e">
        <f ca="1">+IF(AND(ISTEXT(OFFSET('Water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298" t="e">
        <f ca="1">+IF(AND(ISTEXT(OFFSET('Water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298" t="e">
        <f ca="1">+IF(AND(ISTEXT(OFFSET('Water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298" t="e">
        <f ca="1">+IF(AND(ISTEXT(OFFSET('Water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298" t="e">
        <f ca="1">+IF(AND(ISTEXT(OFFSET('Water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298" t="e">
        <f ca="1">+IF(AND(ISTEXT(OFFSET('Water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298" t="e">
        <f ca="1">+IF(AND(ISTEXT(OFFSET('Water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298" t="e">
        <f ca="1">+IF(AND(ISTEXT(OFFSET('Water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298" t="e">
        <f ca="1">+IF(AND(ISTEXT(OFFSET('Water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298" t="e">
        <f ca="1">+IF(AND(ISTEXT(OFFSET('Water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298" t="e">
        <f ca="1">+IF(AND(ISTEXT(OFFSET('Water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298" t="e">
        <f ca="1">+IF(AND(ISTEXT(OFFSET('Water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298" t="e">
        <f ca="1">+IF(AND(ISTEXT(OFFSET('Water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298" t="e">
        <f ca="1">+IF(AND(ISTEXT(OFFSET('Water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298" t="e">
        <f ca="1">+IF(AND(ISTEXT(OFFSET('Water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299" t="e">
        <f ca="1">+IF(AND(ISTEXT(OFFSET('Sanitation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299" t="e">
        <f ca="1">+IF(AND(ISTEXT(OFFSET('Sanitation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299" t="e">
        <f ca="1">+IF(AND(ISTEXT(OFFSET('Sanitation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299" t="e">
        <f ca="1">+IF(AND(ISTEXT(OFFSET('Sanitation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299" t="e">
        <f ca="1">+IF(AND(ISTEXT(OFFSET('Sanitation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299" t="e">
        <f ca="1">+IF(AND(ISTEXT(OFFSET('Sanitation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299" t="e">
        <f ca="1">+IF(AND(ISTEXT(OFFSET('Sanitation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299" t="e">
        <f ca="1">+IF(AND(ISTEXT(OFFSET('Sanitation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299" t="e">
        <f ca="1">+IF(AND(ISTEXT(OFFSET('Sanitation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299" t="e">
        <f ca="1">+IF(AND(ISTEXT(OFFSET('Sanitation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299" t="e">
        <f ca="1">+IF(AND(ISTEXT(OFFSET('Sanitation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299" t="e">
        <f ca="1">+IF(AND(ISTEXT(OFFSET('Sanitation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299" t="e">
        <f ca="1">+IF(AND(ISTEXT(OFFSET('Sanitation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299" t="e">
        <f ca="1">+IF(AND(ISTEXT(OFFSET('Sanitation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299" t="e">
        <f ca="1">+IF(AND(ISTEXT(OFFSET('Sanitation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299" t="e">
        <f ca="1">+IF(AND(ISTEXT(OFFSET('Sanitation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299" t="e">
        <f ca="1">+IF(AND(ISTEXT(OFFSET('Sanitation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299" t="e">
        <f ca="1">+IF(AND(ISTEXT(OFFSET('Sanitation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299" t="e">
        <f ca="1">+IF(AND(ISTEXT(OFFSET('Sanitation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299" t="e">
        <f ca="1">+IF(AND(ISTEXT(OFFSET('Sanitation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299" t="e">
        <f ca="1">+IF(AND(ISTEXT(OFFSET('Sanitation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299" t="e">
        <f ca="1">+IF(AND(ISTEXT(OFFSET('Sanitation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299" t="e">
        <f ca="1">+IF(AND(ISTEXT(OFFSET('Sanitation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299" t="e">
        <f ca="1">+IF(AND(ISTEXT(OFFSET('Sanitation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299" t="e">
        <f ca="1">+IF(AND(ISTEXT(OFFSET('Sanitation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299" t="e">
        <f ca="1">+IF(AND(ISTEXT(OFFSET('Sanitation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299" t="e">
        <f ca="1">+IF(AND(ISTEXT(OFFSET('Sanitation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299" t="e">
        <f ca="1">+IF(AND(ISTEXT(OFFSET('Sanitation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299" t="e">
        <f ca="1">+IF(AND(ISTEXT(OFFSET('Sanitation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299" t="e">
        <f ca="1">+IF(AND(ISTEXT(OFFSET('Sanitation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300" t="e">
        <f ca="1">+IF(AND(ISTEXT(OFFSET('Hygiene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368" t="e">
        <f ca="1">+IF(AND(ISTEXT(OFFSET('Hygiene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300" t="e">
        <f ca="1">+IF(AND(ISTEXT(OFFSET('Hygiene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300" t="e">
        <f ca="1">+IF(AND(ISTEXT(OFFSET('Hygiene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300" t="e">
        <f ca="1">+IF(AND(ISTEXT(OFFSET('Hygiene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300" t="e">
        <f ca="1">+IF(AND(ISTEXT(OFFSET('Hygiene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300" t="e">
        <f ca="1">+IF(AND(ISTEXT(OFFSET('Hygiene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300" t="e">
        <f ca="1">+IF(AND(ISTEXT(OFFSET('Hygiene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300" t="e">
        <f ca="1">+IF(AND(ISTEXT(OFFSET('Hygiene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300" t="e">
        <f ca="1">+IF(AND(ISTEXT(OFFSET('Hygiene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300" t="e">
        <f ca="1">+IF(AND(ISTEXT(OFFSET('Hygiene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300" t="e">
        <f ca="1">+IF(AND(ISTEXT(OFFSET('Hygiene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300" t="e">
        <f ca="1">+IF(AND(ISTEXT(OFFSET('Hygiene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300" t="e">
        <f ca="1">+IF(AND(ISTEXT(OFFSET('Hygiene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300" t="e">
        <f ca="1">+IF(AND(ISTEXT(OFFSET('Hygiene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300" t="e">
        <f ca="1">+IF(AND(ISTEXT(OFFSET('Hygiene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300" t="e">
        <f ca="1">+IF(AND(ISTEXT(OFFSET('Hygiene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300" t="e">
        <f ca="1">+IF(AND(ISTEXT(OFFSET('Hygiene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S149" s="187" t="str">
        <f ca="1">+IF(OFFSET('Water Data'!$D$27,0,10*ROW('Water Data'!D143))="","",OFFSET('Water Data'!$D$27,0,10*ROW('Water Data'!D143)))</f>
        <v/>
      </c>
      <c r="BT149" s="187" t="str">
        <f ca="1">+IF(OFFSET('Water Data'!$D$28,0,10*ROW('Water Data'!D143))="","",OFFSET('Water Data'!$D$28,0,10*ROW('Water Data'!D143)))</f>
        <v/>
      </c>
      <c r="BU149" s="187" t="str">
        <f ca="1">+IF(OFFSET('Water Data'!$D$29,0,10*ROW('Water Data'!D143))="","",OFFSET('Water Data'!$D$29,0,10*ROW('Water Data'!D143)))</f>
        <v/>
      </c>
      <c r="BV149" s="187" t="str">
        <f ca="1">+IF(OFFSET('Water Data'!$E$27,0,10*ROW('Water Data'!E143))="","",OFFSET('Water Data'!$E$27,0,10*ROW('Water Data'!E143)))</f>
        <v/>
      </c>
      <c r="BW149" s="187" t="str">
        <f ca="1">+IF(OFFSET('Water Data'!$E$28,0,10*ROW('Water Data'!E143))="","",OFFSET('Water Data'!$E$28,0,10*ROW('Water Data'!E143)))</f>
        <v/>
      </c>
      <c r="BX149" s="187" t="str">
        <f ca="1">+IF(OFFSET('Water Data'!$E$29,0,10*ROW('Water Data'!E143))="","",OFFSET('Water Data'!$E$29,0,10*ROW('Water Data'!E143)))</f>
        <v/>
      </c>
      <c r="BY149" s="187" t="str">
        <f ca="1">+IF(OFFSET('Water Data'!$F$27,0,10*ROW('Water Data'!F143))="","",OFFSET('Water Data'!$F$27,0,10*ROW('Water Data'!F143)))</f>
        <v/>
      </c>
      <c r="BZ149" s="187" t="str">
        <f ca="1">+IF(OFFSET('Water Data'!$F$28,0,10*ROW('Water Data'!F143))="","",OFFSET('Water Data'!$F$28,0,10*ROW('Water Data'!F143)))</f>
        <v/>
      </c>
      <c r="CA149" s="187" t="str">
        <f ca="1">+IF(OFFSET('Water Data'!$F$29,0,10*ROW('Water Data'!F143))="","",OFFSET('Water Data'!$F$29,0,10*ROW('Water Data'!F143)))</f>
        <v/>
      </c>
      <c r="CB149" s="187" t="str">
        <f ca="1">+IF(OFFSET('Water Data'!$G$27,0,10*ROW('Water Data'!G143))="","",OFFSET('Water Data'!$G$27,0,10*ROW('Water Data'!G143)))</f>
        <v/>
      </c>
      <c r="CC149" s="187" t="str">
        <f ca="1">+IF(OFFSET('Water Data'!$G$28,0,10*ROW('Water Data'!G143))="","",OFFSET('Water Data'!$G$28,0,10*ROW('Water Data'!G143)))</f>
        <v/>
      </c>
      <c r="CD149" s="187" t="str">
        <f ca="1">+IF(OFFSET('Water Data'!$G$29,0,10*ROW('Water Data'!G143))="","",OFFSET('Water Data'!$G$29,0,10*ROW('Water Data'!G143)))</f>
        <v/>
      </c>
      <c r="CE149" s="187" t="str">
        <f ca="1">+IF(OFFSET('Water Data'!$H$27,0,10*ROW('Water Data'!H143))="","",OFFSET('Water Data'!$H$27,0,10*ROW('Water Data'!H143)))</f>
        <v/>
      </c>
      <c r="CF149" s="187" t="str">
        <f ca="1">+IF(OFFSET('Water Data'!$H$28,0,10*ROW('Water Data'!H143))="","",OFFSET('Water Data'!$H$28,0,10*ROW('Water Data'!H143)))</f>
        <v/>
      </c>
      <c r="CG149" s="187" t="str">
        <f ca="1">+IF(OFFSET('Water Data'!$H$29,0,10*ROW('Water Data'!H143))="","",OFFSET('Water Data'!$H$29,0,10*ROW('Water Data'!H143)))</f>
        <v/>
      </c>
      <c r="CH149" s="187" t="str">
        <f ca="1">+IF(OFFSET('Water Data'!$I$27,0,10*ROW('Water Data'!I143))="","",OFFSET('Water Data'!$I$27,0,10*ROW('Water Data'!I143)))</f>
        <v/>
      </c>
      <c r="CI149" s="187" t="str">
        <f ca="1">+IF(OFFSET('Water Data'!$I$28,0,10*ROW('Water Data'!I143))="","",OFFSET('Water Data'!$I$28,0,10*ROW('Water Data'!I143)))</f>
        <v/>
      </c>
      <c r="CJ149" s="187" t="str">
        <f ca="1">+IF(OFFSET('Water Data'!$I$29,0,10*ROW('Water Data'!I143))="","",OFFSET('Water Data'!$I$29,0,10*ROW('Water Data'!I143)))</f>
        <v/>
      </c>
      <c r="CK149" s="187" t="str">
        <f ca="1">+IF(OFFSET('Sanitation Data'!$D$28,0,10*ROW('Sanitation Data'!D143))="","",OFFSET('Sanitation Data'!$D$28,0,10*ROW('Sanitation Data'!D143)))</f>
        <v/>
      </c>
      <c r="CL149" s="187" t="str">
        <f ca="1">+IF(OFFSET('Sanitation Data'!$D$29,0,10*ROW('Sanitation Data'!D143))="","",OFFSET('Sanitation Data'!$D$29,0,10*ROW('Sanitation Data'!D143)))</f>
        <v/>
      </c>
      <c r="CM149" s="187" t="str">
        <f ca="1">+IF(OFFSET('Sanitation Data'!$D$30,0,10*ROW('Sanitation Data'!D143))="","",OFFSET('Sanitation Data'!$D$30,0,10*ROW('Sanitation Data'!D143)))</f>
        <v/>
      </c>
      <c r="CN149" s="187" t="str">
        <f ca="1">+IF(OFFSET('Sanitation Data'!$D$31,0,10*ROW('Sanitation Data'!D143))="","",OFFSET('Sanitation Data'!$D$31,0,10*ROW('Sanitation Data'!D143)))</f>
        <v/>
      </c>
      <c r="CO149" s="187" t="str">
        <f ca="1">+IF(OFFSET('Sanitation Data'!$D$32,0,10*ROW('Sanitation Data'!D143))="","",OFFSET('Sanitation Data'!$D$32,0,10*ROW('Sanitation Data'!D143)))</f>
        <v/>
      </c>
      <c r="CP149" s="187" t="str">
        <f ca="1">+IF(OFFSET('Sanitation Data'!$E$28,0,10*ROW('Sanitation Data'!E143))="","",OFFSET('Sanitation Data'!$E$28,0,10*ROW('Sanitation Data'!E143)))</f>
        <v/>
      </c>
      <c r="CQ149" s="187" t="str">
        <f ca="1">+IF(OFFSET('Sanitation Data'!$E$29,0,10*ROW('Sanitation Data'!E143))="","",OFFSET('Sanitation Data'!$E$29,0,10*ROW('Sanitation Data'!E143)))</f>
        <v/>
      </c>
      <c r="CR149" s="187" t="str">
        <f ca="1">+IF(OFFSET('Sanitation Data'!$E$30,0,10*ROW('Sanitation Data'!E143))="","",OFFSET('Sanitation Data'!$E$30,0,10*ROW('Sanitation Data'!E143)))</f>
        <v/>
      </c>
      <c r="CS149" s="187" t="str">
        <f ca="1">+IF(OFFSET('Sanitation Data'!$E$31,0,10*ROW('Sanitation Data'!E143))="","",OFFSET('Sanitation Data'!$E$31,0,10*ROW('Sanitation Data'!E143)))</f>
        <v/>
      </c>
      <c r="CT149" s="187" t="str">
        <f ca="1">+IF(OFFSET('Sanitation Data'!$E$32,0,10*ROW('Sanitation Data'!E143))="","",OFFSET('Sanitation Data'!$E$32,0,10*ROW('Sanitation Data'!E143)))</f>
        <v/>
      </c>
      <c r="CU149" s="187" t="str">
        <f ca="1">+IF(OFFSET('Sanitation Data'!$F$28,0,10*ROW('Sanitation Data'!F143))="","",OFFSET('Sanitation Data'!$F$28,0,10*ROW('Sanitation Data'!F143)))</f>
        <v/>
      </c>
      <c r="CV149" s="187" t="str">
        <f ca="1">+IF(OFFSET('Sanitation Data'!$F$29,0,10*ROW('Sanitation Data'!F143))="","",OFFSET('Sanitation Data'!$F$29,0,10*ROW('Sanitation Data'!F143)))</f>
        <v/>
      </c>
      <c r="CW149" s="187" t="str">
        <f ca="1">+IF(OFFSET('Sanitation Data'!$F$30,0,10*ROW('Sanitation Data'!F143))="","",OFFSET('Sanitation Data'!$F$30,0,10*ROW('Sanitation Data'!F143)))</f>
        <v/>
      </c>
      <c r="CX149" s="187" t="str">
        <f ca="1">+IF(OFFSET('Sanitation Data'!$F$31,0,10*ROW('Sanitation Data'!F143))="","",OFFSET('Sanitation Data'!$F$31,0,10*ROW('Sanitation Data'!F143)))</f>
        <v/>
      </c>
      <c r="CY149" s="187" t="str">
        <f ca="1">+IF(OFFSET('Sanitation Data'!$F$32,0,10*ROW('Sanitation Data'!F143))="","",OFFSET('Sanitation Data'!$F$32,0,10*ROW('Sanitation Data'!F143)))</f>
        <v/>
      </c>
      <c r="CZ149" s="187" t="str">
        <f ca="1">+IF(OFFSET('Sanitation Data'!$G$28,0,10*ROW('Sanitation Data'!G143))="","",OFFSET('Sanitation Data'!$G$28,0,10*ROW('Sanitation Data'!G143)))</f>
        <v/>
      </c>
      <c r="DA149" s="187" t="str">
        <f ca="1">+IF(OFFSET('Sanitation Data'!$G$29,0,10*ROW('Sanitation Data'!G143))="","",OFFSET('Sanitation Data'!$G$29,0,10*ROW('Sanitation Data'!G143)))</f>
        <v/>
      </c>
      <c r="DB149" s="187" t="str">
        <f ca="1">+IF(OFFSET('Sanitation Data'!$G$30,0,10*ROW('Sanitation Data'!G143))="","",OFFSET('Sanitation Data'!$G$30,0,10*ROW('Sanitation Data'!G143)))</f>
        <v/>
      </c>
      <c r="DC149" s="187" t="str">
        <f ca="1">+IF(OFFSET('Sanitation Data'!$G$31,0,10*ROW('Sanitation Data'!G143))="","",OFFSET('Sanitation Data'!$G$31,0,10*ROW('Sanitation Data'!G143)))</f>
        <v/>
      </c>
      <c r="DD149" s="187" t="str">
        <f ca="1">+IF(OFFSET('Sanitation Data'!$G$32,0,10*ROW('Sanitation Data'!G143))="","",OFFSET('Sanitation Data'!$G$32,0,10*ROW('Sanitation Data'!G143)))</f>
        <v/>
      </c>
      <c r="DE149" s="187" t="str">
        <f ca="1">+IF(OFFSET('Sanitation Data'!$H$28,0,10*ROW('Sanitation Data'!H143))="","",OFFSET('Sanitation Data'!$H$28,0,10*ROW('Sanitation Data'!H143)))</f>
        <v/>
      </c>
      <c r="DF149" s="187" t="str">
        <f ca="1">+IF(OFFSET('Sanitation Data'!$H$29,0,10*ROW('Sanitation Data'!H143))="","",OFFSET('Sanitation Data'!$H$29,0,10*ROW('Sanitation Data'!H143)))</f>
        <v/>
      </c>
      <c r="DG149" s="187" t="str">
        <f ca="1">+IF(OFFSET('Sanitation Data'!$H$30,0,10*ROW('Sanitation Data'!H143))="","",OFFSET('Sanitation Data'!$H$30,0,10*ROW('Sanitation Data'!H143)))</f>
        <v/>
      </c>
      <c r="DH149" s="187" t="str">
        <f ca="1">+IF(OFFSET('Sanitation Data'!$H$31,0,10*ROW('Sanitation Data'!H143))="","",OFFSET('Sanitation Data'!$H$31,0,10*ROW('Sanitation Data'!H143)))</f>
        <v/>
      </c>
      <c r="DI149" s="187" t="str">
        <f ca="1">+IF(OFFSET('Sanitation Data'!$H$32,0,10*ROW('Sanitation Data'!H143))="","",OFFSET('Sanitation Data'!$H$32,0,10*ROW('Sanitation Data'!H143)))</f>
        <v/>
      </c>
      <c r="DJ149" s="187" t="str">
        <f ca="1">+IF(OFFSET('Sanitation Data'!$I$28,0,10*ROW('Sanitation Data'!I143))="","",OFFSET('Sanitation Data'!$I$28,0,10*ROW('Sanitation Data'!I143)))</f>
        <v/>
      </c>
      <c r="DK149" s="187" t="str">
        <f ca="1">+IF(OFFSET('Sanitation Data'!$I$29,0,10*ROW('Sanitation Data'!I143))="","",OFFSET('Sanitation Data'!$I$29,0,10*ROW('Sanitation Data'!I143)))</f>
        <v/>
      </c>
      <c r="DL149" s="187" t="str">
        <f ca="1">+IF(OFFSET('Sanitation Data'!$I$30,0,10*ROW('Sanitation Data'!I143))="","",OFFSET('Sanitation Data'!$I$30,0,10*ROW('Sanitation Data'!I143)))</f>
        <v/>
      </c>
      <c r="DM149" s="187" t="str">
        <f ca="1">+IF(OFFSET('Sanitation Data'!$I$31,0,10*ROW('Sanitation Data'!I143))="","",OFFSET('Sanitation Data'!$I$31,0,10*ROW('Sanitation Data'!I143)))</f>
        <v/>
      </c>
      <c r="DN149" s="187" t="str">
        <f ca="1">+IF(OFFSET('Sanitation Data'!$I$32,0,10*ROW('Sanitation Data'!I143))="","",OFFSET('Sanitation Data'!$I$32,0,10*ROW('Sanitation Data'!I143)))</f>
        <v/>
      </c>
      <c r="DO149" s="187" t="str">
        <f ca="1">+IF(OFFSET('Hygiene Data'!$D$11,0,10*ROW('Hygiene Data'!D143))="","",OFFSET('Hygiene Data'!$D$11,0,10*ROW('Hygiene Data'!D143)))</f>
        <v/>
      </c>
      <c r="DP149" s="187" t="str">
        <f ca="1">+IF(OFFSET('Hygiene Data'!$D$12,0,10*ROW('Hygiene Data'!D143))="","",OFFSET('Hygiene Data'!$D$12,0,10*ROW('Hygiene Data'!D143)))</f>
        <v/>
      </c>
      <c r="DQ149" s="187" t="str">
        <f ca="1">+IF(OFFSET('Hygiene Data'!$D$13,0,10*ROW('Hygiene Data'!D143))="","",OFFSET('Hygiene Data'!$D$13,0,10*ROW('Hygiene Data'!D143)))</f>
        <v/>
      </c>
      <c r="DR149" s="187" t="str">
        <f ca="1">+IF(OFFSET('Hygiene Data'!$E$11,0,10*ROW('Hygiene Data'!E143))="","",OFFSET('Hygiene Data'!$E$11,0,10*ROW('Hygiene Data'!E143)))</f>
        <v/>
      </c>
      <c r="DS149" s="187" t="str">
        <f ca="1">+IF(OFFSET('Hygiene Data'!$E$12,0,10*ROW('Hygiene Data'!E143))="","",OFFSET('Hygiene Data'!$E$12,0,10*ROW('Hygiene Data'!E143)))</f>
        <v/>
      </c>
      <c r="DT149" s="187" t="str">
        <f ca="1">+IF(OFFSET('Hygiene Data'!$E$13,0,10*ROW('Hygiene Data'!E143))="","",OFFSET('Hygiene Data'!$E$13,0,10*ROW('Hygiene Data'!E143)))</f>
        <v/>
      </c>
      <c r="DU149" s="187" t="str">
        <f ca="1">+IF(OFFSET('Hygiene Data'!$F$11,0,10*ROW('Hygiene Data'!F143))="","",OFFSET('Hygiene Data'!$F$11,0,10*ROW('Hygiene Data'!F143)))</f>
        <v/>
      </c>
      <c r="DV149" s="187" t="str">
        <f ca="1">+IF(OFFSET('Hygiene Data'!$F$12,0,10*ROW('Hygiene Data'!F143))="","",OFFSET('Hygiene Data'!$F$12,0,10*ROW('Hygiene Data'!F143)))</f>
        <v/>
      </c>
      <c r="DW149" s="187" t="str">
        <f ca="1">+IF(OFFSET('Hygiene Data'!$F$13,0,10*ROW('Hygiene Data'!F143))="","",OFFSET('Hygiene Data'!$F$13,0,10*ROW('Hygiene Data'!F143)))</f>
        <v/>
      </c>
      <c r="DX149" s="187" t="str">
        <f ca="1">+IF(OFFSET('Hygiene Data'!$G$11,0,10*ROW('Hygiene Data'!G143))="","",OFFSET('Hygiene Data'!$G$11,0,10*ROW('Hygiene Data'!G143)))</f>
        <v/>
      </c>
      <c r="DY149" s="187" t="str">
        <f ca="1">+IF(OFFSET('Hygiene Data'!$G$12,0,10*ROW('Hygiene Data'!G143))="","",OFFSET('Hygiene Data'!$G$12,0,10*ROW('Hygiene Data'!G143)))</f>
        <v/>
      </c>
      <c r="DZ149" s="187" t="str">
        <f ca="1">+IF(OFFSET('Hygiene Data'!$G$13,0,10*ROW('Hygiene Data'!G143))="","",OFFSET('Hygiene Data'!$G$13,0,10*ROW('Hygiene Data'!G143)))</f>
        <v/>
      </c>
      <c r="EA149" s="187" t="str">
        <f ca="1">+IF(OFFSET('Hygiene Data'!$H$11,0,10*ROW('Hygiene Data'!H143))="","",OFFSET('Hygiene Data'!$H$11,0,10*ROW('Hygiene Data'!H143)))</f>
        <v/>
      </c>
      <c r="EB149" s="187" t="str">
        <f ca="1">+IF(OFFSET('Hygiene Data'!$H$12,0,10*ROW('Hygiene Data'!H143))="","",OFFSET('Hygiene Data'!$H$12,0,10*ROW('Hygiene Data'!H143)))</f>
        <v/>
      </c>
      <c r="EC149" s="187" t="str">
        <f ca="1">+IF(OFFSET('Hygiene Data'!$H$13,0,10*ROW('Hygiene Data'!H143))="","",OFFSET('Hygiene Data'!$H$13,0,10*ROW('Hygiene Data'!H143)))</f>
        <v/>
      </c>
      <c r="ED149" s="187" t="str">
        <f ca="1">+IF(OFFSET('Hygiene Data'!$I$11,0,10*ROW('Hygiene Data'!I143))="","",OFFSET('Hygiene Data'!$I$11,0,10*ROW('Hygiene Data'!I143)))</f>
        <v/>
      </c>
      <c r="EE149" s="187" t="str">
        <f ca="1">+IF(OFFSET('Hygiene Data'!$I$12,0,10*ROW('Hygiene Data'!I143))="","",OFFSET('Hygiene Data'!$I$12,0,10*ROW('Hygiene Data'!I143)))</f>
        <v/>
      </c>
      <c r="EF149" s="187" t="str">
        <f ca="1">+IF(OFFSET('Hygiene Data'!$I$13,0,10*ROW('Hygiene Data'!I143))="","",OFFSET('Hygiene Data'!$I$13,0,10*ROW('Hygiene Data'!I143)))</f>
        <v/>
      </c>
    </row>
    <row r="150" spans="1:136" x14ac:dyDescent="0.2">
      <c r="A150" s="270" t="str">
        <f ca="1">+IF(OFFSET('Water Data'!$B$2,0,10*ROW('Water Data'!E144))="","",OFFSET('Water Data'!$B$2,0,10*ROW('Water Data'!E144)))</f>
        <v/>
      </c>
      <c r="B150" s="270" t="str">
        <f ca="1">IF(OFFSET('Water Data'!$C$2,0,10*ROW('Water Data'!F144))="","",IF(OFFSET('Water Data'!$C$2,0,10*ROW('Water Data'!F144))="Census",Key!$I$111,IF(OFFSET('Water Data'!$C$2,0,10*ROW('Water Data'!F144))="Survey with microdata",Key!$I$113,IF(OFFSET('Water Data'!$C$2,0,10*ROW('Water Data'!F144))="Survey",Key!$I$110,IF(OFFSET('Water Data'!$C$2,0,10*ROW('Water Data'!F144))="Admin",Key!$I$114,IF(OFFSET('Water Data'!$C$2,0,10*ROW('Water Data'!F144))="Other",Key!$I$112,IF(OFFSET('Water Data'!$C$2,0,10*ROW('Water Data'!F144))="EMIS",Key!$I$109)))))))</f>
        <v/>
      </c>
      <c r="C150" s="297" t="str">
        <f t="shared" ca="1" si="2"/>
        <v/>
      </c>
      <c r="D150" s="298" t="e">
        <f ca="1">+IF(AND(ISTEXT(OFFSET('Water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298" t="e">
        <f ca="1">+IF(AND(ISTEXT(OFFSET('Water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298" t="e">
        <f ca="1">+IF(AND(ISTEXT(OFFSET('Water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298" t="e">
        <f ca="1">+IF(AND(ISTEXT(OFFSET('Water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298" t="e">
        <f ca="1">+IF(AND(ISTEXT(OFFSET('Water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298" t="e">
        <f ca="1">+IF(AND(ISTEXT(OFFSET('Water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298" t="e">
        <f ca="1">+IF(AND(ISTEXT(OFFSET('Water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298" t="e">
        <f ca="1">+IF(AND(ISTEXT(OFFSET('Water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298" t="e">
        <f ca="1">+IF(AND(ISTEXT(OFFSET('Water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298" t="e">
        <f ca="1">+IF(AND(ISTEXT(OFFSET('Water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298" t="e">
        <f ca="1">+IF(AND(ISTEXT(OFFSET('Water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298" t="e">
        <f ca="1">+IF(AND(ISTEXT(OFFSET('Water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298" t="e">
        <f ca="1">+IF(AND(ISTEXT(OFFSET('Water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298" t="e">
        <f ca="1">+IF(AND(ISTEXT(OFFSET('Water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298" t="e">
        <f ca="1">+IF(AND(ISTEXT(OFFSET('Water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298" t="e">
        <f ca="1">+IF(AND(ISTEXT(OFFSET('Water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298" t="e">
        <f ca="1">+IF(AND(ISTEXT(OFFSET('Water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298" t="e">
        <f ca="1">+IF(AND(ISTEXT(OFFSET('Water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299" t="e">
        <f ca="1">+IF(AND(ISTEXT(OFFSET('Sanitation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299" t="e">
        <f ca="1">+IF(AND(ISTEXT(OFFSET('Sanitation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299" t="e">
        <f ca="1">+IF(AND(ISTEXT(OFFSET('Sanitation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299" t="e">
        <f ca="1">+IF(AND(ISTEXT(OFFSET('Sanitation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299" t="e">
        <f ca="1">+IF(AND(ISTEXT(OFFSET('Sanitation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299" t="e">
        <f ca="1">+IF(AND(ISTEXT(OFFSET('Sanitation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299" t="e">
        <f ca="1">+IF(AND(ISTEXT(OFFSET('Sanitation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299" t="e">
        <f ca="1">+IF(AND(ISTEXT(OFFSET('Sanitation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299" t="e">
        <f ca="1">+IF(AND(ISTEXT(OFFSET('Sanitation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299" t="e">
        <f ca="1">+IF(AND(ISTEXT(OFFSET('Sanitation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299" t="e">
        <f ca="1">+IF(AND(ISTEXT(OFFSET('Sanitation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299" t="e">
        <f ca="1">+IF(AND(ISTEXT(OFFSET('Sanitation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299" t="e">
        <f ca="1">+IF(AND(ISTEXT(OFFSET('Sanitation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299" t="e">
        <f ca="1">+IF(AND(ISTEXT(OFFSET('Sanitation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299" t="e">
        <f ca="1">+IF(AND(ISTEXT(OFFSET('Sanitation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299" t="e">
        <f ca="1">+IF(AND(ISTEXT(OFFSET('Sanitation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299" t="e">
        <f ca="1">+IF(AND(ISTEXT(OFFSET('Sanitation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299" t="e">
        <f ca="1">+IF(AND(ISTEXT(OFFSET('Sanitation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299" t="e">
        <f ca="1">+IF(AND(ISTEXT(OFFSET('Sanitation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299" t="e">
        <f ca="1">+IF(AND(ISTEXT(OFFSET('Sanitation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299" t="e">
        <f ca="1">+IF(AND(ISTEXT(OFFSET('Sanitation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299" t="e">
        <f ca="1">+IF(AND(ISTEXT(OFFSET('Sanitation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299" t="e">
        <f ca="1">+IF(AND(ISTEXT(OFFSET('Sanitation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299" t="e">
        <f ca="1">+IF(AND(ISTEXT(OFFSET('Sanitation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299" t="e">
        <f ca="1">+IF(AND(ISTEXT(OFFSET('Sanitation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299" t="e">
        <f ca="1">+IF(AND(ISTEXT(OFFSET('Sanitation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299" t="e">
        <f ca="1">+IF(AND(ISTEXT(OFFSET('Sanitation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299" t="e">
        <f ca="1">+IF(AND(ISTEXT(OFFSET('Sanitation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299" t="e">
        <f ca="1">+IF(AND(ISTEXT(OFFSET('Sanitation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299" t="e">
        <f ca="1">+IF(AND(ISTEXT(OFFSET('Sanitation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300" t="e">
        <f ca="1">+IF(AND(ISTEXT(OFFSET('Hygiene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368" t="e">
        <f ca="1">+IF(AND(ISTEXT(OFFSET('Hygiene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300" t="e">
        <f ca="1">+IF(AND(ISTEXT(OFFSET('Hygiene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300" t="e">
        <f ca="1">+IF(AND(ISTEXT(OFFSET('Hygiene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300" t="e">
        <f ca="1">+IF(AND(ISTEXT(OFFSET('Hygiene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300" t="e">
        <f ca="1">+IF(AND(ISTEXT(OFFSET('Hygiene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300" t="e">
        <f ca="1">+IF(AND(ISTEXT(OFFSET('Hygiene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300" t="e">
        <f ca="1">+IF(AND(ISTEXT(OFFSET('Hygiene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300" t="e">
        <f ca="1">+IF(AND(ISTEXT(OFFSET('Hygiene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300" t="e">
        <f ca="1">+IF(AND(ISTEXT(OFFSET('Hygiene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300" t="e">
        <f ca="1">+IF(AND(ISTEXT(OFFSET('Hygiene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300" t="e">
        <f ca="1">+IF(AND(ISTEXT(OFFSET('Hygiene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300" t="e">
        <f ca="1">+IF(AND(ISTEXT(OFFSET('Hygiene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300" t="e">
        <f ca="1">+IF(AND(ISTEXT(OFFSET('Hygiene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300" t="e">
        <f ca="1">+IF(AND(ISTEXT(OFFSET('Hygiene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300" t="e">
        <f ca="1">+IF(AND(ISTEXT(OFFSET('Hygiene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300" t="e">
        <f ca="1">+IF(AND(ISTEXT(OFFSET('Hygiene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300" t="e">
        <f ca="1">+IF(AND(ISTEXT(OFFSET('Hygiene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S150" s="187" t="str">
        <f ca="1">+IF(OFFSET('Water Data'!$D$27,0,10*ROW('Water Data'!D144))="","",OFFSET('Water Data'!$D$27,0,10*ROW('Water Data'!D144)))</f>
        <v/>
      </c>
      <c r="BT150" s="187" t="str">
        <f ca="1">+IF(OFFSET('Water Data'!$D$28,0,10*ROW('Water Data'!D144))="","",OFFSET('Water Data'!$D$28,0,10*ROW('Water Data'!D144)))</f>
        <v/>
      </c>
      <c r="BU150" s="187" t="str">
        <f ca="1">+IF(OFFSET('Water Data'!$D$29,0,10*ROW('Water Data'!D144))="","",OFFSET('Water Data'!$D$29,0,10*ROW('Water Data'!D144)))</f>
        <v/>
      </c>
      <c r="BV150" s="187" t="str">
        <f ca="1">+IF(OFFSET('Water Data'!$E$27,0,10*ROW('Water Data'!E144))="","",OFFSET('Water Data'!$E$27,0,10*ROW('Water Data'!E144)))</f>
        <v/>
      </c>
      <c r="BW150" s="187" t="str">
        <f ca="1">+IF(OFFSET('Water Data'!$E$28,0,10*ROW('Water Data'!E144))="","",OFFSET('Water Data'!$E$28,0,10*ROW('Water Data'!E144)))</f>
        <v/>
      </c>
      <c r="BX150" s="187" t="str">
        <f ca="1">+IF(OFFSET('Water Data'!$E$29,0,10*ROW('Water Data'!E144))="","",OFFSET('Water Data'!$E$29,0,10*ROW('Water Data'!E144)))</f>
        <v/>
      </c>
      <c r="BY150" s="187" t="str">
        <f ca="1">+IF(OFFSET('Water Data'!$F$27,0,10*ROW('Water Data'!F144))="","",OFFSET('Water Data'!$F$27,0,10*ROW('Water Data'!F144)))</f>
        <v/>
      </c>
      <c r="BZ150" s="187" t="str">
        <f ca="1">+IF(OFFSET('Water Data'!$F$28,0,10*ROW('Water Data'!F144))="","",OFFSET('Water Data'!$F$28,0,10*ROW('Water Data'!F144)))</f>
        <v/>
      </c>
      <c r="CA150" s="187" t="str">
        <f ca="1">+IF(OFFSET('Water Data'!$F$29,0,10*ROW('Water Data'!F144))="","",OFFSET('Water Data'!$F$29,0,10*ROW('Water Data'!F144)))</f>
        <v/>
      </c>
      <c r="CB150" s="187" t="str">
        <f ca="1">+IF(OFFSET('Water Data'!$G$27,0,10*ROW('Water Data'!G144))="","",OFFSET('Water Data'!$G$27,0,10*ROW('Water Data'!G144)))</f>
        <v/>
      </c>
      <c r="CC150" s="187" t="str">
        <f ca="1">+IF(OFFSET('Water Data'!$G$28,0,10*ROW('Water Data'!G144))="","",OFFSET('Water Data'!$G$28,0,10*ROW('Water Data'!G144)))</f>
        <v/>
      </c>
      <c r="CD150" s="187" t="str">
        <f ca="1">+IF(OFFSET('Water Data'!$G$29,0,10*ROW('Water Data'!G144))="","",OFFSET('Water Data'!$G$29,0,10*ROW('Water Data'!G144)))</f>
        <v/>
      </c>
      <c r="CE150" s="187" t="str">
        <f ca="1">+IF(OFFSET('Water Data'!$H$27,0,10*ROW('Water Data'!H144))="","",OFFSET('Water Data'!$H$27,0,10*ROW('Water Data'!H144)))</f>
        <v/>
      </c>
      <c r="CF150" s="187" t="str">
        <f ca="1">+IF(OFFSET('Water Data'!$H$28,0,10*ROW('Water Data'!H144))="","",OFFSET('Water Data'!$H$28,0,10*ROW('Water Data'!H144)))</f>
        <v/>
      </c>
      <c r="CG150" s="187" t="str">
        <f ca="1">+IF(OFFSET('Water Data'!$H$29,0,10*ROW('Water Data'!H144))="","",OFFSET('Water Data'!$H$29,0,10*ROW('Water Data'!H144)))</f>
        <v/>
      </c>
      <c r="CH150" s="187" t="str">
        <f ca="1">+IF(OFFSET('Water Data'!$I$27,0,10*ROW('Water Data'!I144))="","",OFFSET('Water Data'!$I$27,0,10*ROW('Water Data'!I144)))</f>
        <v/>
      </c>
      <c r="CI150" s="187" t="str">
        <f ca="1">+IF(OFFSET('Water Data'!$I$28,0,10*ROW('Water Data'!I144))="","",OFFSET('Water Data'!$I$28,0,10*ROW('Water Data'!I144)))</f>
        <v/>
      </c>
      <c r="CJ150" s="187" t="str">
        <f ca="1">+IF(OFFSET('Water Data'!$I$29,0,10*ROW('Water Data'!I144))="","",OFFSET('Water Data'!$I$29,0,10*ROW('Water Data'!I144)))</f>
        <v/>
      </c>
      <c r="CK150" s="187" t="str">
        <f ca="1">+IF(OFFSET('Sanitation Data'!$D$28,0,10*ROW('Sanitation Data'!D144))="","",OFFSET('Sanitation Data'!$D$28,0,10*ROW('Sanitation Data'!D144)))</f>
        <v/>
      </c>
      <c r="CL150" s="187" t="str">
        <f ca="1">+IF(OFFSET('Sanitation Data'!$D$29,0,10*ROW('Sanitation Data'!D144))="","",OFFSET('Sanitation Data'!$D$29,0,10*ROW('Sanitation Data'!D144)))</f>
        <v/>
      </c>
      <c r="CM150" s="187" t="str">
        <f ca="1">+IF(OFFSET('Sanitation Data'!$D$30,0,10*ROW('Sanitation Data'!D144))="","",OFFSET('Sanitation Data'!$D$30,0,10*ROW('Sanitation Data'!D144)))</f>
        <v/>
      </c>
      <c r="CN150" s="187" t="str">
        <f ca="1">+IF(OFFSET('Sanitation Data'!$D$31,0,10*ROW('Sanitation Data'!D144))="","",OFFSET('Sanitation Data'!$D$31,0,10*ROW('Sanitation Data'!D144)))</f>
        <v/>
      </c>
      <c r="CO150" s="187" t="str">
        <f ca="1">+IF(OFFSET('Sanitation Data'!$D$32,0,10*ROW('Sanitation Data'!D144))="","",OFFSET('Sanitation Data'!$D$32,0,10*ROW('Sanitation Data'!D144)))</f>
        <v/>
      </c>
      <c r="CP150" s="187" t="str">
        <f ca="1">+IF(OFFSET('Sanitation Data'!$E$28,0,10*ROW('Sanitation Data'!E144))="","",OFFSET('Sanitation Data'!$E$28,0,10*ROW('Sanitation Data'!E144)))</f>
        <v/>
      </c>
      <c r="CQ150" s="187" t="str">
        <f ca="1">+IF(OFFSET('Sanitation Data'!$E$29,0,10*ROW('Sanitation Data'!E144))="","",OFFSET('Sanitation Data'!$E$29,0,10*ROW('Sanitation Data'!E144)))</f>
        <v/>
      </c>
      <c r="CR150" s="187" t="str">
        <f ca="1">+IF(OFFSET('Sanitation Data'!$E$30,0,10*ROW('Sanitation Data'!E144))="","",OFFSET('Sanitation Data'!$E$30,0,10*ROW('Sanitation Data'!E144)))</f>
        <v/>
      </c>
      <c r="CS150" s="187" t="str">
        <f ca="1">+IF(OFFSET('Sanitation Data'!$E$31,0,10*ROW('Sanitation Data'!E144))="","",OFFSET('Sanitation Data'!$E$31,0,10*ROW('Sanitation Data'!E144)))</f>
        <v/>
      </c>
      <c r="CT150" s="187" t="str">
        <f ca="1">+IF(OFFSET('Sanitation Data'!$E$32,0,10*ROW('Sanitation Data'!E144))="","",OFFSET('Sanitation Data'!$E$32,0,10*ROW('Sanitation Data'!E144)))</f>
        <v/>
      </c>
      <c r="CU150" s="187" t="str">
        <f ca="1">+IF(OFFSET('Sanitation Data'!$F$28,0,10*ROW('Sanitation Data'!F144))="","",OFFSET('Sanitation Data'!$F$28,0,10*ROW('Sanitation Data'!F144)))</f>
        <v/>
      </c>
      <c r="CV150" s="187" t="str">
        <f ca="1">+IF(OFFSET('Sanitation Data'!$F$29,0,10*ROW('Sanitation Data'!F144))="","",OFFSET('Sanitation Data'!$F$29,0,10*ROW('Sanitation Data'!F144)))</f>
        <v/>
      </c>
      <c r="CW150" s="187" t="str">
        <f ca="1">+IF(OFFSET('Sanitation Data'!$F$30,0,10*ROW('Sanitation Data'!F144))="","",OFFSET('Sanitation Data'!$F$30,0,10*ROW('Sanitation Data'!F144)))</f>
        <v/>
      </c>
      <c r="CX150" s="187" t="str">
        <f ca="1">+IF(OFFSET('Sanitation Data'!$F$31,0,10*ROW('Sanitation Data'!F144))="","",OFFSET('Sanitation Data'!$F$31,0,10*ROW('Sanitation Data'!F144)))</f>
        <v/>
      </c>
      <c r="CY150" s="187" t="str">
        <f ca="1">+IF(OFFSET('Sanitation Data'!$F$32,0,10*ROW('Sanitation Data'!F144))="","",OFFSET('Sanitation Data'!$F$32,0,10*ROW('Sanitation Data'!F144)))</f>
        <v/>
      </c>
      <c r="CZ150" s="187" t="str">
        <f ca="1">+IF(OFFSET('Sanitation Data'!$G$28,0,10*ROW('Sanitation Data'!G144))="","",OFFSET('Sanitation Data'!$G$28,0,10*ROW('Sanitation Data'!G144)))</f>
        <v/>
      </c>
      <c r="DA150" s="187" t="str">
        <f ca="1">+IF(OFFSET('Sanitation Data'!$G$29,0,10*ROW('Sanitation Data'!G144))="","",OFFSET('Sanitation Data'!$G$29,0,10*ROW('Sanitation Data'!G144)))</f>
        <v/>
      </c>
      <c r="DB150" s="187" t="str">
        <f ca="1">+IF(OFFSET('Sanitation Data'!$G$30,0,10*ROW('Sanitation Data'!G144))="","",OFFSET('Sanitation Data'!$G$30,0,10*ROW('Sanitation Data'!G144)))</f>
        <v/>
      </c>
      <c r="DC150" s="187" t="str">
        <f ca="1">+IF(OFFSET('Sanitation Data'!$G$31,0,10*ROW('Sanitation Data'!G144))="","",OFFSET('Sanitation Data'!$G$31,0,10*ROW('Sanitation Data'!G144)))</f>
        <v/>
      </c>
      <c r="DD150" s="187" t="str">
        <f ca="1">+IF(OFFSET('Sanitation Data'!$G$32,0,10*ROW('Sanitation Data'!G144))="","",OFFSET('Sanitation Data'!$G$32,0,10*ROW('Sanitation Data'!G144)))</f>
        <v/>
      </c>
      <c r="DE150" s="187" t="str">
        <f ca="1">+IF(OFFSET('Sanitation Data'!$H$28,0,10*ROW('Sanitation Data'!H144))="","",OFFSET('Sanitation Data'!$H$28,0,10*ROW('Sanitation Data'!H144)))</f>
        <v/>
      </c>
      <c r="DF150" s="187" t="str">
        <f ca="1">+IF(OFFSET('Sanitation Data'!$H$29,0,10*ROW('Sanitation Data'!H144))="","",OFFSET('Sanitation Data'!$H$29,0,10*ROW('Sanitation Data'!H144)))</f>
        <v/>
      </c>
      <c r="DG150" s="187" t="str">
        <f ca="1">+IF(OFFSET('Sanitation Data'!$H$30,0,10*ROW('Sanitation Data'!H144))="","",OFFSET('Sanitation Data'!$H$30,0,10*ROW('Sanitation Data'!H144)))</f>
        <v/>
      </c>
      <c r="DH150" s="187" t="str">
        <f ca="1">+IF(OFFSET('Sanitation Data'!$H$31,0,10*ROW('Sanitation Data'!H144))="","",OFFSET('Sanitation Data'!$H$31,0,10*ROW('Sanitation Data'!H144)))</f>
        <v/>
      </c>
      <c r="DI150" s="187" t="str">
        <f ca="1">+IF(OFFSET('Sanitation Data'!$H$32,0,10*ROW('Sanitation Data'!H144))="","",OFFSET('Sanitation Data'!$H$32,0,10*ROW('Sanitation Data'!H144)))</f>
        <v/>
      </c>
      <c r="DJ150" s="187" t="str">
        <f ca="1">+IF(OFFSET('Sanitation Data'!$I$28,0,10*ROW('Sanitation Data'!I144))="","",OFFSET('Sanitation Data'!$I$28,0,10*ROW('Sanitation Data'!I144)))</f>
        <v/>
      </c>
      <c r="DK150" s="187" t="str">
        <f ca="1">+IF(OFFSET('Sanitation Data'!$I$29,0,10*ROW('Sanitation Data'!I144))="","",OFFSET('Sanitation Data'!$I$29,0,10*ROW('Sanitation Data'!I144)))</f>
        <v/>
      </c>
      <c r="DL150" s="187" t="str">
        <f ca="1">+IF(OFFSET('Sanitation Data'!$I$30,0,10*ROW('Sanitation Data'!I144))="","",OFFSET('Sanitation Data'!$I$30,0,10*ROW('Sanitation Data'!I144)))</f>
        <v/>
      </c>
      <c r="DM150" s="187" t="str">
        <f ca="1">+IF(OFFSET('Sanitation Data'!$I$31,0,10*ROW('Sanitation Data'!I144))="","",OFFSET('Sanitation Data'!$I$31,0,10*ROW('Sanitation Data'!I144)))</f>
        <v/>
      </c>
      <c r="DN150" s="187" t="str">
        <f ca="1">+IF(OFFSET('Sanitation Data'!$I$32,0,10*ROW('Sanitation Data'!I144))="","",OFFSET('Sanitation Data'!$I$32,0,10*ROW('Sanitation Data'!I144)))</f>
        <v/>
      </c>
      <c r="DO150" s="187" t="str">
        <f ca="1">+IF(OFFSET('Hygiene Data'!$D$11,0,10*ROW('Hygiene Data'!D144))="","",OFFSET('Hygiene Data'!$D$11,0,10*ROW('Hygiene Data'!D144)))</f>
        <v/>
      </c>
      <c r="DP150" s="187" t="str">
        <f ca="1">+IF(OFFSET('Hygiene Data'!$D$12,0,10*ROW('Hygiene Data'!D144))="","",OFFSET('Hygiene Data'!$D$12,0,10*ROW('Hygiene Data'!D144)))</f>
        <v/>
      </c>
      <c r="DQ150" s="187" t="str">
        <f ca="1">+IF(OFFSET('Hygiene Data'!$D$13,0,10*ROW('Hygiene Data'!D144))="","",OFFSET('Hygiene Data'!$D$13,0,10*ROW('Hygiene Data'!D144)))</f>
        <v/>
      </c>
      <c r="DR150" s="187" t="str">
        <f ca="1">+IF(OFFSET('Hygiene Data'!$E$11,0,10*ROW('Hygiene Data'!E144))="","",OFFSET('Hygiene Data'!$E$11,0,10*ROW('Hygiene Data'!E144)))</f>
        <v/>
      </c>
      <c r="DS150" s="187" t="str">
        <f ca="1">+IF(OFFSET('Hygiene Data'!$E$12,0,10*ROW('Hygiene Data'!E144))="","",OFFSET('Hygiene Data'!$E$12,0,10*ROW('Hygiene Data'!E144)))</f>
        <v/>
      </c>
      <c r="DT150" s="187" t="str">
        <f ca="1">+IF(OFFSET('Hygiene Data'!$E$13,0,10*ROW('Hygiene Data'!E144))="","",OFFSET('Hygiene Data'!$E$13,0,10*ROW('Hygiene Data'!E144)))</f>
        <v/>
      </c>
      <c r="DU150" s="187" t="str">
        <f ca="1">+IF(OFFSET('Hygiene Data'!$F$11,0,10*ROW('Hygiene Data'!F144))="","",OFFSET('Hygiene Data'!$F$11,0,10*ROW('Hygiene Data'!F144)))</f>
        <v/>
      </c>
      <c r="DV150" s="187" t="str">
        <f ca="1">+IF(OFFSET('Hygiene Data'!$F$12,0,10*ROW('Hygiene Data'!F144))="","",OFFSET('Hygiene Data'!$F$12,0,10*ROW('Hygiene Data'!F144)))</f>
        <v/>
      </c>
      <c r="DW150" s="187" t="str">
        <f ca="1">+IF(OFFSET('Hygiene Data'!$F$13,0,10*ROW('Hygiene Data'!F144))="","",OFFSET('Hygiene Data'!$F$13,0,10*ROW('Hygiene Data'!F144)))</f>
        <v/>
      </c>
      <c r="DX150" s="187" t="str">
        <f ca="1">+IF(OFFSET('Hygiene Data'!$G$11,0,10*ROW('Hygiene Data'!G144))="","",OFFSET('Hygiene Data'!$G$11,0,10*ROW('Hygiene Data'!G144)))</f>
        <v/>
      </c>
      <c r="DY150" s="187" t="str">
        <f ca="1">+IF(OFFSET('Hygiene Data'!$G$12,0,10*ROW('Hygiene Data'!G144))="","",OFFSET('Hygiene Data'!$G$12,0,10*ROW('Hygiene Data'!G144)))</f>
        <v/>
      </c>
      <c r="DZ150" s="187" t="str">
        <f ca="1">+IF(OFFSET('Hygiene Data'!$G$13,0,10*ROW('Hygiene Data'!G144))="","",OFFSET('Hygiene Data'!$G$13,0,10*ROW('Hygiene Data'!G144)))</f>
        <v/>
      </c>
      <c r="EA150" s="187" t="str">
        <f ca="1">+IF(OFFSET('Hygiene Data'!$H$11,0,10*ROW('Hygiene Data'!H144))="","",OFFSET('Hygiene Data'!$H$11,0,10*ROW('Hygiene Data'!H144)))</f>
        <v/>
      </c>
      <c r="EB150" s="187" t="str">
        <f ca="1">+IF(OFFSET('Hygiene Data'!$H$12,0,10*ROW('Hygiene Data'!H144))="","",OFFSET('Hygiene Data'!$H$12,0,10*ROW('Hygiene Data'!H144)))</f>
        <v/>
      </c>
      <c r="EC150" s="187" t="str">
        <f ca="1">+IF(OFFSET('Hygiene Data'!$H$13,0,10*ROW('Hygiene Data'!H144))="","",OFFSET('Hygiene Data'!$H$13,0,10*ROW('Hygiene Data'!H144)))</f>
        <v/>
      </c>
      <c r="ED150" s="187" t="str">
        <f ca="1">+IF(OFFSET('Hygiene Data'!$I$11,0,10*ROW('Hygiene Data'!I144))="","",OFFSET('Hygiene Data'!$I$11,0,10*ROW('Hygiene Data'!I144)))</f>
        <v/>
      </c>
      <c r="EE150" s="187" t="str">
        <f ca="1">+IF(OFFSET('Hygiene Data'!$I$12,0,10*ROW('Hygiene Data'!I144))="","",OFFSET('Hygiene Data'!$I$12,0,10*ROW('Hygiene Data'!I144)))</f>
        <v/>
      </c>
      <c r="EF150" s="187" t="str">
        <f ca="1">+IF(OFFSET('Hygiene Data'!$I$13,0,10*ROW('Hygiene Data'!I144))="","",OFFSET('Hygiene Data'!$I$13,0,10*ROW('Hygiene Data'!I144)))</f>
        <v/>
      </c>
    </row>
    <row r="151" spans="1:136" x14ac:dyDescent="0.2">
      <c r="A151" s="270" t="str">
        <f ca="1">+IF(OFFSET('Water Data'!$B$2,0,10*ROW('Water Data'!E145))="","",OFFSET('Water Data'!$B$2,0,10*ROW('Water Data'!E145)))</f>
        <v/>
      </c>
      <c r="B151" s="270" t="str">
        <f ca="1">IF(OFFSET('Water Data'!$C$2,0,10*ROW('Water Data'!F145))="","",IF(OFFSET('Water Data'!$C$2,0,10*ROW('Water Data'!F145))="Census",Key!$I$111,IF(OFFSET('Water Data'!$C$2,0,10*ROW('Water Data'!F145))="Survey with microdata",Key!$I$113,IF(OFFSET('Water Data'!$C$2,0,10*ROW('Water Data'!F145))="Survey",Key!$I$110,IF(OFFSET('Water Data'!$C$2,0,10*ROW('Water Data'!F145))="Admin",Key!$I$114,IF(OFFSET('Water Data'!$C$2,0,10*ROW('Water Data'!F145))="Other",Key!$I$112,IF(OFFSET('Water Data'!$C$2,0,10*ROW('Water Data'!F145))="EMIS",Key!$I$109)))))))</f>
        <v/>
      </c>
      <c r="C151" s="297" t="str">
        <f t="shared" ca="1" si="2"/>
        <v/>
      </c>
      <c r="D151" s="298" t="e">
        <f ca="1">+IF(AND(ISTEXT(OFFSET('Water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298" t="e">
        <f ca="1">+IF(AND(ISTEXT(OFFSET('Water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298" t="e">
        <f ca="1">+IF(AND(ISTEXT(OFFSET('Water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298" t="e">
        <f ca="1">+IF(AND(ISTEXT(OFFSET('Water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298" t="e">
        <f ca="1">+IF(AND(ISTEXT(OFFSET('Water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298" t="e">
        <f ca="1">+IF(AND(ISTEXT(OFFSET('Water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298" t="e">
        <f ca="1">+IF(AND(ISTEXT(OFFSET('Water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298" t="e">
        <f ca="1">+IF(AND(ISTEXT(OFFSET('Water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298" t="e">
        <f ca="1">+IF(AND(ISTEXT(OFFSET('Water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298" t="e">
        <f ca="1">+IF(AND(ISTEXT(OFFSET('Water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298" t="e">
        <f ca="1">+IF(AND(ISTEXT(OFFSET('Water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298" t="e">
        <f ca="1">+IF(AND(ISTEXT(OFFSET('Water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298" t="e">
        <f ca="1">+IF(AND(ISTEXT(OFFSET('Water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298" t="e">
        <f ca="1">+IF(AND(ISTEXT(OFFSET('Water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298" t="e">
        <f ca="1">+IF(AND(ISTEXT(OFFSET('Water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298" t="e">
        <f ca="1">+IF(AND(ISTEXT(OFFSET('Water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298" t="e">
        <f ca="1">+IF(AND(ISTEXT(OFFSET('Water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298" t="e">
        <f ca="1">+IF(AND(ISTEXT(OFFSET('Water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299" t="e">
        <f ca="1">+IF(AND(ISTEXT(OFFSET('Sanitation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299" t="e">
        <f ca="1">+IF(AND(ISTEXT(OFFSET('Sanitation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299" t="e">
        <f ca="1">+IF(AND(ISTEXT(OFFSET('Sanitation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299" t="e">
        <f ca="1">+IF(AND(ISTEXT(OFFSET('Sanitation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299" t="e">
        <f ca="1">+IF(AND(ISTEXT(OFFSET('Sanitation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299" t="e">
        <f ca="1">+IF(AND(ISTEXT(OFFSET('Sanitation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299" t="e">
        <f ca="1">+IF(AND(ISTEXT(OFFSET('Sanitation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299" t="e">
        <f ca="1">+IF(AND(ISTEXT(OFFSET('Sanitation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299" t="e">
        <f ca="1">+IF(AND(ISTEXT(OFFSET('Sanitation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299" t="e">
        <f ca="1">+IF(AND(ISTEXT(OFFSET('Sanitation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299" t="e">
        <f ca="1">+IF(AND(ISTEXT(OFFSET('Sanitation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299" t="e">
        <f ca="1">+IF(AND(ISTEXT(OFFSET('Sanitation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299" t="e">
        <f ca="1">+IF(AND(ISTEXT(OFFSET('Sanitation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299" t="e">
        <f ca="1">+IF(AND(ISTEXT(OFFSET('Sanitation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299" t="e">
        <f ca="1">+IF(AND(ISTEXT(OFFSET('Sanitation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299" t="e">
        <f ca="1">+IF(AND(ISTEXT(OFFSET('Sanitation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299" t="e">
        <f ca="1">+IF(AND(ISTEXT(OFFSET('Sanitation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299" t="e">
        <f ca="1">+IF(AND(ISTEXT(OFFSET('Sanitation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299" t="e">
        <f ca="1">+IF(AND(ISTEXT(OFFSET('Sanitation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299" t="e">
        <f ca="1">+IF(AND(ISTEXT(OFFSET('Sanitation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299" t="e">
        <f ca="1">+IF(AND(ISTEXT(OFFSET('Sanitation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299" t="e">
        <f ca="1">+IF(AND(ISTEXT(OFFSET('Sanitation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299" t="e">
        <f ca="1">+IF(AND(ISTEXT(OFFSET('Sanitation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299" t="e">
        <f ca="1">+IF(AND(ISTEXT(OFFSET('Sanitation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299" t="e">
        <f ca="1">+IF(AND(ISTEXT(OFFSET('Sanitation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299" t="e">
        <f ca="1">+IF(AND(ISTEXT(OFFSET('Sanitation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299" t="e">
        <f ca="1">+IF(AND(ISTEXT(OFFSET('Sanitation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299" t="e">
        <f ca="1">+IF(AND(ISTEXT(OFFSET('Sanitation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299" t="e">
        <f ca="1">+IF(AND(ISTEXT(OFFSET('Sanitation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299" t="e">
        <f ca="1">+IF(AND(ISTEXT(OFFSET('Sanitation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300" t="e">
        <f ca="1">+IF(AND(ISTEXT(OFFSET('Hygiene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368" t="e">
        <f ca="1">+IF(AND(ISTEXT(OFFSET('Hygiene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300" t="e">
        <f ca="1">+IF(AND(ISTEXT(OFFSET('Hygiene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300" t="e">
        <f ca="1">+IF(AND(ISTEXT(OFFSET('Hygiene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300" t="e">
        <f ca="1">+IF(AND(ISTEXT(OFFSET('Hygiene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300" t="e">
        <f ca="1">+IF(AND(ISTEXT(OFFSET('Hygiene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300" t="e">
        <f ca="1">+IF(AND(ISTEXT(OFFSET('Hygiene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300" t="e">
        <f ca="1">+IF(AND(ISTEXT(OFFSET('Hygiene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300" t="e">
        <f ca="1">+IF(AND(ISTEXT(OFFSET('Hygiene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300" t="e">
        <f ca="1">+IF(AND(ISTEXT(OFFSET('Hygiene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300" t="e">
        <f ca="1">+IF(AND(ISTEXT(OFFSET('Hygiene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300" t="e">
        <f ca="1">+IF(AND(ISTEXT(OFFSET('Hygiene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300" t="e">
        <f ca="1">+IF(AND(ISTEXT(OFFSET('Hygiene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300" t="e">
        <f ca="1">+IF(AND(ISTEXT(OFFSET('Hygiene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300" t="e">
        <f ca="1">+IF(AND(ISTEXT(OFFSET('Hygiene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300" t="e">
        <f ca="1">+IF(AND(ISTEXT(OFFSET('Hygiene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300" t="e">
        <f ca="1">+IF(AND(ISTEXT(OFFSET('Hygiene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300" t="e">
        <f ca="1">+IF(AND(ISTEXT(OFFSET('Hygiene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S151" s="187" t="str">
        <f ca="1">+IF(OFFSET('Water Data'!$D$27,0,10*ROW('Water Data'!D145))="","",OFFSET('Water Data'!$D$27,0,10*ROW('Water Data'!D145)))</f>
        <v/>
      </c>
      <c r="BT151" s="187" t="str">
        <f ca="1">+IF(OFFSET('Water Data'!$D$28,0,10*ROW('Water Data'!D145))="","",OFFSET('Water Data'!$D$28,0,10*ROW('Water Data'!D145)))</f>
        <v/>
      </c>
      <c r="BU151" s="187" t="str">
        <f ca="1">+IF(OFFSET('Water Data'!$D$29,0,10*ROW('Water Data'!D145))="","",OFFSET('Water Data'!$D$29,0,10*ROW('Water Data'!D145)))</f>
        <v/>
      </c>
      <c r="BV151" s="187" t="str">
        <f ca="1">+IF(OFFSET('Water Data'!$E$27,0,10*ROW('Water Data'!E145))="","",OFFSET('Water Data'!$E$27,0,10*ROW('Water Data'!E145)))</f>
        <v/>
      </c>
      <c r="BW151" s="187" t="str">
        <f ca="1">+IF(OFFSET('Water Data'!$E$28,0,10*ROW('Water Data'!E145))="","",OFFSET('Water Data'!$E$28,0,10*ROW('Water Data'!E145)))</f>
        <v/>
      </c>
      <c r="BX151" s="187" t="str">
        <f ca="1">+IF(OFFSET('Water Data'!$E$29,0,10*ROW('Water Data'!E145))="","",OFFSET('Water Data'!$E$29,0,10*ROW('Water Data'!E145)))</f>
        <v/>
      </c>
      <c r="BY151" s="187" t="str">
        <f ca="1">+IF(OFFSET('Water Data'!$F$27,0,10*ROW('Water Data'!F145))="","",OFFSET('Water Data'!$F$27,0,10*ROW('Water Data'!F145)))</f>
        <v/>
      </c>
      <c r="BZ151" s="187" t="str">
        <f ca="1">+IF(OFFSET('Water Data'!$F$28,0,10*ROW('Water Data'!F145))="","",OFFSET('Water Data'!$F$28,0,10*ROW('Water Data'!F145)))</f>
        <v/>
      </c>
      <c r="CA151" s="187" t="str">
        <f ca="1">+IF(OFFSET('Water Data'!$F$29,0,10*ROW('Water Data'!F145))="","",OFFSET('Water Data'!$F$29,0,10*ROW('Water Data'!F145)))</f>
        <v/>
      </c>
      <c r="CB151" s="187" t="str">
        <f ca="1">+IF(OFFSET('Water Data'!$G$27,0,10*ROW('Water Data'!G145))="","",OFFSET('Water Data'!$G$27,0,10*ROW('Water Data'!G145)))</f>
        <v/>
      </c>
      <c r="CC151" s="187" t="str">
        <f ca="1">+IF(OFFSET('Water Data'!$G$28,0,10*ROW('Water Data'!G145))="","",OFFSET('Water Data'!$G$28,0,10*ROW('Water Data'!G145)))</f>
        <v/>
      </c>
      <c r="CD151" s="187" t="str">
        <f ca="1">+IF(OFFSET('Water Data'!$G$29,0,10*ROW('Water Data'!G145))="","",OFFSET('Water Data'!$G$29,0,10*ROW('Water Data'!G145)))</f>
        <v/>
      </c>
      <c r="CE151" s="187" t="str">
        <f ca="1">+IF(OFFSET('Water Data'!$H$27,0,10*ROW('Water Data'!H145))="","",OFFSET('Water Data'!$H$27,0,10*ROW('Water Data'!H145)))</f>
        <v/>
      </c>
      <c r="CF151" s="187" t="str">
        <f ca="1">+IF(OFFSET('Water Data'!$H$28,0,10*ROW('Water Data'!H145))="","",OFFSET('Water Data'!$H$28,0,10*ROW('Water Data'!H145)))</f>
        <v/>
      </c>
      <c r="CG151" s="187" t="str">
        <f ca="1">+IF(OFFSET('Water Data'!$H$29,0,10*ROW('Water Data'!H145))="","",OFFSET('Water Data'!$H$29,0,10*ROW('Water Data'!H145)))</f>
        <v/>
      </c>
      <c r="CH151" s="187" t="str">
        <f ca="1">+IF(OFFSET('Water Data'!$I$27,0,10*ROW('Water Data'!I145))="","",OFFSET('Water Data'!$I$27,0,10*ROW('Water Data'!I145)))</f>
        <v/>
      </c>
      <c r="CI151" s="187" t="str">
        <f ca="1">+IF(OFFSET('Water Data'!$I$28,0,10*ROW('Water Data'!I145))="","",OFFSET('Water Data'!$I$28,0,10*ROW('Water Data'!I145)))</f>
        <v/>
      </c>
      <c r="CJ151" s="187" t="str">
        <f ca="1">+IF(OFFSET('Water Data'!$I$29,0,10*ROW('Water Data'!I145))="","",OFFSET('Water Data'!$I$29,0,10*ROW('Water Data'!I145)))</f>
        <v/>
      </c>
      <c r="CK151" s="187" t="str">
        <f ca="1">+IF(OFFSET('Sanitation Data'!$D$28,0,10*ROW('Sanitation Data'!D145))="","",OFFSET('Sanitation Data'!$D$28,0,10*ROW('Sanitation Data'!D145)))</f>
        <v/>
      </c>
      <c r="CL151" s="187" t="str">
        <f ca="1">+IF(OFFSET('Sanitation Data'!$D$29,0,10*ROW('Sanitation Data'!D145))="","",OFFSET('Sanitation Data'!$D$29,0,10*ROW('Sanitation Data'!D145)))</f>
        <v/>
      </c>
      <c r="CM151" s="187" t="str">
        <f ca="1">+IF(OFFSET('Sanitation Data'!$D$30,0,10*ROW('Sanitation Data'!D145))="","",OFFSET('Sanitation Data'!$D$30,0,10*ROW('Sanitation Data'!D145)))</f>
        <v/>
      </c>
      <c r="CN151" s="187" t="str">
        <f ca="1">+IF(OFFSET('Sanitation Data'!$D$31,0,10*ROW('Sanitation Data'!D145))="","",OFFSET('Sanitation Data'!$D$31,0,10*ROW('Sanitation Data'!D145)))</f>
        <v/>
      </c>
      <c r="CO151" s="187" t="str">
        <f ca="1">+IF(OFFSET('Sanitation Data'!$D$32,0,10*ROW('Sanitation Data'!D145))="","",OFFSET('Sanitation Data'!$D$32,0,10*ROW('Sanitation Data'!D145)))</f>
        <v/>
      </c>
      <c r="CP151" s="187" t="str">
        <f ca="1">+IF(OFFSET('Sanitation Data'!$E$28,0,10*ROW('Sanitation Data'!E145))="","",OFFSET('Sanitation Data'!$E$28,0,10*ROW('Sanitation Data'!E145)))</f>
        <v/>
      </c>
      <c r="CQ151" s="187" t="str">
        <f ca="1">+IF(OFFSET('Sanitation Data'!$E$29,0,10*ROW('Sanitation Data'!E145))="","",OFFSET('Sanitation Data'!$E$29,0,10*ROW('Sanitation Data'!E145)))</f>
        <v/>
      </c>
      <c r="CR151" s="187" t="str">
        <f ca="1">+IF(OFFSET('Sanitation Data'!$E$30,0,10*ROW('Sanitation Data'!E145))="","",OFFSET('Sanitation Data'!$E$30,0,10*ROW('Sanitation Data'!E145)))</f>
        <v/>
      </c>
      <c r="CS151" s="187" t="str">
        <f ca="1">+IF(OFFSET('Sanitation Data'!$E$31,0,10*ROW('Sanitation Data'!E145))="","",OFFSET('Sanitation Data'!$E$31,0,10*ROW('Sanitation Data'!E145)))</f>
        <v/>
      </c>
      <c r="CT151" s="187" t="str">
        <f ca="1">+IF(OFFSET('Sanitation Data'!$E$32,0,10*ROW('Sanitation Data'!E145))="","",OFFSET('Sanitation Data'!$E$32,0,10*ROW('Sanitation Data'!E145)))</f>
        <v/>
      </c>
      <c r="CU151" s="187" t="str">
        <f ca="1">+IF(OFFSET('Sanitation Data'!$F$28,0,10*ROW('Sanitation Data'!F145))="","",OFFSET('Sanitation Data'!$F$28,0,10*ROW('Sanitation Data'!F145)))</f>
        <v/>
      </c>
      <c r="CV151" s="187" t="str">
        <f ca="1">+IF(OFFSET('Sanitation Data'!$F$29,0,10*ROW('Sanitation Data'!F145))="","",OFFSET('Sanitation Data'!$F$29,0,10*ROW('Sanitation Data'!F145)))</f>
        <v/>
      </c>
      <c r="CW151" s="187" t="str">
        <f ca="1">+IF(OFFSET('Sanitation Data'!$F$30,0,10*ROW('Sanitation Data'!F145))="","",OFFSET('Sanitation Data'!$F$30,0,10*ROW('Sanitation Data'!F145)))</f>
        <v/>
      </c>
      <c r="CX151" s="187" t="str">
        <f ca="1">+IF(OFFSET('Sanitation Data'!$F$31,0,10*ROW('Sanitation Data'!F145))="","",OFFSET('Sanitation Data'!$F$31,0,10*ROW('Sanitation Data'!F145)))</f>
        <v/>
      </c>
      <c r="CY151" s="187" t="str">
        <f ca="1">+IF(OFFSET('Sanitation Data'!$F$32,0,10*ROW('Sanitation Data'!F145))="","",OFFSET('Sanitation Data'!$F$32,0,10*ROW('Sanitation Data'!F145)))</f>
        <v/>
      </c>
      <c r="CZ151" s="187" t="str">
        <f ca="1">+IF(OFFSET('Sanitation Data'!$G$28,0,10*ROW('Sanitation Data'!G145))="","",OFFSET('Sanitation Data'!$G$28,0,10*ROW('Sanitation Data'!G145)))</f>
        <v/>
      </c>
      <c r="DA151" s="187" t="str">
        <f ca="1">+IF(OFFSET('Sanitation Data'!$G$29,0,10*ROW('Sanitation Data'!G145))="","",OFFSET('Sanitation Data'!$G$29,0,10*ROW('Sanitation Data'!G145)))</f>
        <v/>
      </c>
      <c r="DB151" s="187" t="str">
        <f ca="1">+IF(OFFSET('Sanitation Data'!$G$30,0,10*ROW('Sanitation Data'!G145))="","",OFFSET('Sanitation Data'!$G$30,0,10*ROW('Sanitation Data'!G145)))</f>
        <v/>
      </c>
      <c r="DC151" s="187" t="str">
        <f ca="1">+IF(OFFSET('Sanitation Data'!$G$31,0,10*ROW('Sanitation Data'!G145))="","",OFFSET('Sanitation Data'!$G$31,0,10*ROW('Sanitation Data'!G145)))</f>
        <v/>
      </c>
      <c r="DD151" s="187" t="str">
        <f ca="1">+IF(OFFSET('Sanitation Data'!$G$32,0,10*ROW('Sanitation Data'!G145))="","",OFFSET('Sanitation Data'!$G$32,0,10*ROW('Sanitation Data'!G145)))</f>
        <v/>
      </c>
      <c r="DE151" s="187" t="str">
        <f ca="1">+IF(OFFSET('Sanitation Data'!$H$28,0,10*ROW('Sanitation Data'!H145))="","",OFFSET('Sanitation Data'!$H$28,0,10*ROW('Sanitation Data'!H145)))</f>
        <v/>
      </c>
      <c r="DF151" s="187" t="str">
        <f ca="1">+IF(OFFSET('Sanitation Data'!$H$29,0,10*ROW('Sanitation Data'!H145))="","",OFFSET('Sanitation Data'!$H$29,0,10*ROW('Sanitation Data'!H145)))</f>
        <v/>
      </c>
      <c r="DG151" s="187" t="str">
        <f ca="1">+IF(OFFSET('Sanitation Data'!$H$30,0,10*ROW('Sanitation Data'!H145))="","",OFFSET('Sanitation Data'!$H$30,0,10*ROW('Sanitation Data'!H145)))</f>
        <v/>
      </c>
      <c r="DH151" s="187" t="str">
        <f ca="1">+IF(OFFSET('Sanitation Data'!$H$31,0,10*ROW('Sanitation Data'!H145))="","",OFFSET('Sanitation Data'!$H$31,0,10*ROW('Sanitation Data'!H145)))</f>
        <v/>
      </c>
      <c r="DI151" s="187" t="str">
        <f ca="1">+IF(OFFSET('Sanitation Data'!$H$32,0,10*ROW('Sanitation Data'!H145))="","",OFFSET('Sanitation Data'!$H$32,0,10*ROW('Sanitation Data'!H145)))</f>
        <v/>
      </c>
      <c r="DJ151" s="187" t="str">
        <f ca="1">+IF(OFFSET('Sanitation Data'!$I$28,0,10*ROW('Sanitation Data'!I145))="","",OFFSET('Sanitation Data'!$I$28,0,10*ROW('Sanitation Data'!I145)))</f>
        <v/>
      </c>
      <c r="DK151" s="187" t="str">
        <f ca="1">+IF(OFFSET('Sanitation Data'!$I$29,0,10*ROW('Sanitation Data'!I145))="","",OFFSET('Sanitation Data'!$I$29,0,10*ROW('Sanitation Data'!I145)))</f>
        <v/>
      </c>
      <c r="DL151" s="187" t="str">
        <f ca="1">+IF(OFFSET('Sanitation Data'!$I$30,0,10*ROW('Sanitation Data'!I145))="","",OFFSET('Sanitation Data'!$I$30,0,10*ROW('Sanitation Data'!I145)))</f>
        <v/>
      </c>
      <c r="DM151" s="187" t="str">
        <f ca="1">+IF(OFFSET('Sanitation Data'!$I$31,0,10*ROW('Sanitation Data'!I145))="","",OFFSET('Sanitation Data'!$I$31,0,10*ROW('Sanitation Data'!I145)))</f>
        <v/>
      </c>
      <c r="DN151" s="187" t="str">
        <f ca="1">+IF(OFFSET('Sanitation Data'!$I$32,0,10*ROW('Sanitation Data'!I145))="","",OFFSET('Sanitation Data'!$I$32,0,10*ROW('Sanitation Data'!I145)))</f>
        <v/>
      </c>
      <c r="DO151" s="187" t="str">
        <f ca="1">+IF(OFFSET('Hygiene Data'!$D$11,0,10*ROW('Hygiene Data'!D145))="","",OFFSET('Hygiene Data'!$D$11,0,10*ROW('Hygiene Data'!D145)))</f>
        <v/>
      </c>
      <c r="DP151" s="187" t="str">
        <f ca="1">+IF(OFFSET('Hygiene Data'!$D$12,0,10*ROW('Hygiene Data'!D145))="","",OFFSET('Hygiene Data'!$D$12,0,10*ROW('Hygiene Data'!D145)))</f>
        <v/>
      </c>
      <c r="DQ151" s="187" t="str">
        <f ca="1">+IF(OFFSET('Hygiene Data'!$D$13,0,10*ROW('Hygiene Data'!D145))="","",OFFSET('Hygiene Data'!$D$13,0,10*ROW('Hygiene Data'!D145)))</f>
        <v/>
      </c>
      <c r="DR151" s="187" t="str">
        <f ca="1">+IF(OFFSET('Hygiene Data'!$E$11,0,10*ROW('Hygiene Data'!E145))="","",OFFSET('Hygiene Data'!$E$11,0,10*ROW('Hygiene Data'!E145)))</f>
        <v/>
      </c>
      <c r="DS151" s="187" t="str">
        <f ca="1">+IF(OFFSET('Hygiene Data'!$E$12,0,10*ROW('Hygiene Data'!E145))="","",OFFSET('Hygiene Data'!$E$12,0,10*ROW('Hygiene Data'!E145)))</f>
        <v/>
      </c>
      <c r="DT151" s="187" t="str">
        <f ca="1">+IF(OFFSET('Hygiene Data'!$E$13,0,10*ROW('Hygiene Data'!E145))="","",OFFSET('Hygiene Data'!$E$13,0,10*ROW('Hygiene Data'!E145)))</f>
        <v/>
      </c>
      <c r="DU151" s="187" t="str">
        <f ca="1">+IF(OFFSET('Hygiene Data'!$F$11,0,10*ROW('Hygiene Data'!F145))="","",OFFSET('Hygiene Data'!$F$11,0,10*ROW('Hygiene Data'!F145)))</f>
        <v/>
      </c>
      <c r="DV151" s="187" t="str">
        <f ca="1">+IF(OFFSET('Hygiene Data'!$F$12,0,10*ROW('Hygiene Data'!F145))="","",OFFSET('Hygiene Data'!$F$12,0,10*ROW('Hygiene Data'!F145)))</f>
        <v/>
      </c>
      <c r="DW151" s="187" t="str">
        <f ca="1">+IF(OFFSET('Hygiene Data'!$F$13,0,10*ROW('Hygiene Data'!F145))="","",OFFSET('Hygiene Data'!$F$13,0,10*ROW('Hygiene Data'!F145)))</f>
        <v/>
      </c>
      <c r="DX151" s="187" t="str">
        <f ca="1">+IF(OFFSET('Hygiene Data'!$G$11,0,10*ROW('Hygiene Data'!G145))="","",OFFSET('Hygiene Data'!$G$11,0,10*ROW('Hygiene Data'!G145)))</f>
        <v/>
      </c>
      <c r="DY151" s="187" t="str">
        <f ca="1">+IF(OFFSET('Hygiene Data'!$G$12,0,10*ROW('Hygiene Data'!G145))="","",OFFSET('Hygiene Data'!$G$12,0,10*ROW('Hygiene Data'!G145)))</f>
        <v/>
      </c>
      <c r="DZ151" s="187" t="str">
        <f ca="1">+IF(OFFSET('Hygiene Data'!$G$13,0,10*ROW('Hygiene Data'!G145))="","",OFFSET('Hygiene Data'!$G$13,0,10*ROW('Hygiene Data'!G145)))</f>
        <v/>
      </c>
      <c r="EA151" s="187" t="str">
        <f ca="1">+IF(OFFSET('Hygiene Data'!$H$11,0,10*ROW('Hygiene Data'!H145))="","",OFFSET('Hygiene Data'!$H$11,0,10*ROW('Hygiene Data'!H145)))</f>
        <v/>
      </c>
      <c r="EB151" s="187" t="str">
        <f ca="1">+IF(OFFSET('Hygiene Data'!$H$12,0,10*ROW('Hygiene Data'!H145))="","",OFFSET('Hygiene Data'!$H$12,0,10*ROW('Hygiene Data'!H145)))</f>
        <v/>
      </c>
      <c r="EC151" s="187" t="str">
        <f ca="1">+IF(OFFSET('Hygiene Data'!$H$13,0,10*ROW('Hygiene Data'!H145))="","",OFFSET('Hygiene Data'!$H$13,0,10*ROW('Hygiene Data'!H145)))</f>
        <v/>
      </c>
      <c r="ED151" s="187" t="str">
        <f ca="1">+IF(OFFSET('Hygiene Data'!$I$11,0,10*ROW('Hygiene Data'!I145))="","",OFFSET('Hygiene Data'!$I$11,0,10*ROW('Hygiene Data'!I145)))</f>
        <v/>
      </c>
      <c r="EE151" s="187" t="str">
        <f ca="1">+IF(OFFSET('Hygiene Data'!$I$12,0,10*ROW('Hygiene Data'!I145))="","",OFFSET('Hygiene Data'!$I$12,0,10*ROW('Hygiene Data'!I145)))</f>
        <v/>
      </c>
      <c r="EF151" s="187" t="str">
        <f ca="1">+IF(OFFSET('Hygiene Data'!$I$13,0,10*ROW('Hygiene Data'!I145))="","",OFFSET('Hygiene Data'!$I$13,0,10*ROW('Hygiene Data'!I145)))</f>
        <v/>
      </c>
    </row>
    <row r="152" spans="1:136" x14ac:dyDescent="0.2">
      <c r="A152" s="270" t="str">
        <f ca="1">+IF(OFFSET('Water Data'!$B$2,0,10*ROW('Water Data'!E146))="","",OFFSET('Water Data'!$B$2,0,10*ROW('Water Data'!E146)))</f>
        <v/>
      </c>
      <c r="B152" s="270" t="str">
        <f ca="1">IF(OFFSET('Water Data'!$C$2,0,10*ROW('Water Data'!F146))="","",IF(OFFSET('Water Data'!$C$2,0,10*ROW('Water Data'!F146))="Census",Key!$I$111,IF(OFFSET('Water Data'!$C$2,0,10*ROW('Water Data'!F146))="Survey with microdata",Key!$I$113,IF(OFFSET('Water Data'!$C$2,0,10*ROW('Water Data'!F146))="Survey",Key!$I$110,IF(OFFSET('Water Data'!$C$2,0,10*ROW('Water Data'!F146))="Admin",Key!$I$114,IF(OFFSET('Water Data'!$C$2,0,10*ROW('Water Data'!F146))="Other",Key!$I$112,IF(OFFSET('Water Data'!$C$2,0,10*ROW('Water Data'!F146))="EMIS",Key!$I$109)))))))</f>
        <v/>
      </c>
      <c r="C152" s="297" t="str">
        <f t="shared" ca="1" si="2"/>
        <v/>
      </c>
      <c r="D152" s="298" t="e">
        <f ca="1">+IF(AND(ISTEXT(OFFSET('Water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298" t="e">
        <f ca="1">+IF(AND(ISTEXT(OFFSET('Water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298" t="e">
        <f ca="1">+IF(AND(ISTEXT(OFFSET('Water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298" t="e">
        <f ca="1">+IF(AND(ISTEXT(OFFSET('Water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298" t="e">
        <f ca="1">+IF(AND(ISTEXT(OFFSET('Water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298" t="e">
        <f ca="1">+IF(AND(ISTEXT(OFFSET('Water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298" t="e">
        <f ca="1">+IF(AND(ISTEXT(OFFSET('Water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298" t="e">
        <f ca="1">+IF(AND(ISTEXT(OFFSET('Water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298" t="e">
        <f ca="1">+IF(AND(ISTEXT(OFFSET('Water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298" t="e">
        <f ca="1">+IF(AND(ISTEXT(OFFSET('Water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298" t="e">
        <f ca="1">+IF(AND(ISTEXT(OFFSET('Water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298" t="e">
        <f ca="1">+IF(AND(ISTEXT(OFFSET('Water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298" t="e">
        <f ca="1">+IF(AND(ISTEXT(OFFSET('Water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298" t="e">
        <f ca="1">+IF(AND(ISTEXT(OFFSET('Water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298" t="e">
        <f ca="1">+IF(AND(ISTEXT(OFFSET('Water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298" t="e">
        <f ca="1">+IF(AND(ISTEXT(OFFSET('Water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298" t="e">
        <f ca="1">+IF(AND(ISTEXT(OFFSET('Water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298" t="e">
        <f ca="1">+IF(AND(ISTEXT(OFFSET('Water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299" t="e">
        <f ca="1">+IF(AND(ISTEXT(OFFSET('Sanitation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299" t="e">
        <f ca="1">+IF(AND(ISTEXT(OFFSET('Sanitation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299" t="e">
        <f ca="1">+IF(AND(ISTEXT(OFFSET('Sanitation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299" t="e">
        <f ca="1">+IF(AND(ISTEXT(OFFSET('Sanitation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299" t="e">
        <f ca="1">+IF(AND(ISTEXT(OFFSET('Sanitation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299" t="e">
        <f ca="1">+IF(AND(ISTEXT(OFFSET('Sanitation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299" t="e">
        <f ca="1">+IF(AND(ISTEXT(OFFSET('Sanitation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299" t="e">
        <f ca="1">+IF(AND(ISTEXT(OFFSET('Sanitation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299" t="e">
        <f ca="1">+IF(AND(ISTEXT(OFFSET('Sanitation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299" t="e">
        <f ca="1">+IF(AND(ISTEXT(OFFSET('Sanitation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299" t="e">
        <f ca="1">+IF(AND(ISTEXT(OFFSET('Sanitation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299" t="e">
        <f ca="1">+IF(AND(ISTEXT(OFFSET('Sanitation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299" t="e">
        <f ca="1">+IF(AND(ISTEXT(OFFSET('Sanitation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299" t="e">
        <f ca="1">+IF(AND(ISTEXT(OFFSET('Sanitation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299" t="e">
        <f ca="1">+IF(AND(ISTEXT(OFFSET('Sanitation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299" t="e">
        <f ca="1">+IF(AND(ISTEXT(OFFSET('Sanitation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299" t="e">
        <f ca="1">+IF(AND(ISTEXT(OFFSET('Sanitation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299" t="e">
        <f ca="1">+IF(AND(ISTEXT(OFFSET('Sanitation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299" t="e">
        <f ca="1">+IF(AND(ISTEXT(OFFSET('Sanitation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299" t="e">
        <f ca="1">+IF(AND(ISTEXT(OFFSET('Sanitation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299" t="e">
        <f ca="1">+IF(AND(ISTEXT(OFFSET('Sanitation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299" t="e">
        <f ca="1">+IF(AND(ISTEXT(OFFSET('Sanitation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299" t="e">
        <f ca="1">+IF(AND(ISTEXT(OFFSET('Sanitation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299" t="e">
        <f ca="1">+IF(AND(ISTEXT(OFFSET('Sanitation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299" t="e">
        <f ca="1">+IF(AND(ISTEXT(OFFSET('Sanitation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299" t="e">
        <f ca="1">+IF(AND(ISTEXT(OFFSET('Sanitation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299" t="e">
        <f ca="1">+IF(AND(ISTEXT(OFFSET('Sanitation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299" t="e">
        <f ca="1">+IF(AND(ISTEXT(OFFSET('Sanitation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299" t="e">
        <f ca="1">+IF(AND(ISTEXT(OFFSET('Sanitation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299" t="e">
        <f ca="1">+IF(AND(ISTEXT(OFFSET('Sanitation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300" t="e">
        <f ca="1">+IF(AND(ISTEXT(OFFSET('Hygiene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368" t="e">
        <f ca="1">+IF(AND(ISTEXT(OFFSET('Hygiene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300" t="e">
        <f ca="1">+IF(AND(ISTEXT(OFFSET('Hygiene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300" t="e">
        <f ca="1">+IF(AND(ISTEXT(OFFSET('Hygiene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300" t="e">
        <f ca="1">+IF(AND(ISTEXT(OFFSET('Hygiene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300" t="e">
        <f ca="1">+IF(AND(ISTEXT(OFFSET('Hygiene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300" t="e">
        <f ca="1">+IF(AND(ISTEXT(OFFSET('Hygiene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300" t="e">
        <f ca="1">+IF(AND(ISTEXT(OFFSET('Hygiene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300" t="e">
        <f ca="1">+IF(AND(ISTEXT(OFFSET('Hygiene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300" t="e">
        <f ca="1">+IF(AND(ISTEXT(OFFSET('Hygiene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300" t="e">
        <f ca="1">+IF(AND(ISTEXT(OFFSET('Hygiene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300" t="e">
        <f ca="1">+IF(AND(ISTEXT(OFFSET('Hygiene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300" t="e">
        <f ca="1">+IF(AND(ISTEXT(OFFSET('Hygiene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300" t="e">
        <f ca="1">+IF(AND(ISTEXT(OFFSET('Hygiene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300" t="e">
        <f ca="1">+IF(AND(ISTEXT(OFFSET('Hygiene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300" t="e">
        <f ca="1">+IF(AND(ISTEXT(OFFSET('Hygiene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300" t="e">
        <f ca="1">+IF(AND(ISTEXT(OFFSET('Hygiene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300" t="e">
        <f ca="1">+IF(AND(ISTEXT(OFFSET('Hygiene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S152" s="187" t="str">
        <f ca="1">+IF(OFFSET('Water Data'!$D$27,0,10*ROW('Water Data'!D146))="","",OFFSET('Water Data'!$D$27,0,10*ROW('Water Data'!D146)))</f>
        <v/>
      </c>
      <c r="BT152" s="187" t="str">
        <f ca="1">+IF(OFFSET('Water Data'!$D$28,0,10*ROW('Water Data'!D146))="","",OFFSET('Water Data'!$D$28,0,10*ROW('Water Data'!D146)))</f>
        <v/>
      </c>
      <c r="BU152" s="187" t="str">
        <f ca="1">+IF(OFFSET('Water Data'!$D$29,0,10*ROW('Water Data'!D146))="","",OFFSET('Water Data'!$D$29,0,10*ROW('Water Data'!D146)))</f>
        <v/>
      </c>
      <c r="BV152" s="187" t="str">
        <f ca="1">+IF(OFFSET('Water Data'!$E$27,0,10*ROW('Water Data'!E146))="","",OFFSET('Water Data'!$E$27,0,10*ROW('Water Data'!E146)))</f>
        <v/>
      </c>
      <c r="BW152" s="187" t="str">
        <f ca="1">+IF(OFFSET('Water Data'!$E$28,0,10*ROW('Water Data'!E146))="","",OFFSET('Water Data'!$E$28,0,10*ROW('Water Data'!E146)))</f>
        <v/>
      </c>
      <c r="BX152" s="187" t="str">
        <f ca="1">+IF(OFFSET('Water Data'!$E$29,0,10*ROW('Water Data'!E146))="","",OFFSET('Water Data'!$E$29,0,10*ROW('Water Data'!E146)))</f>
        <v/>
      </c>
      <c r="BY152" s="187" t="str">
        <f ca="1">+IF(OFFSET('Water Data'!$F$27,0,10*ROW('Water Data'!F146))="","",OFFSET('Water Data'!$F$27,0,10*ROW('Water Data'!F146)))</f>
        <v/>
      </c>
      <c r="BZ152" s="187" t="str">
        <f ca="1">+IF(OFFSET('Water Data'!$F$28,0,10*ROW('Water Data'!F146))="","",OFFSET('Water Data'!$F$28,0,10*ROW('Water Data'!F146)))</f>
        <v/>
      </c>
      <c r="CA152" s="187" t="str">
        <f ca="1">+IF(OFFSET('Water Data'!$F$29,0,10*ROW('Water Data'!F146))="","",OFFSET('Water Data'!$F$29,0,10*ROW('Water Data'!F146)))</f>
        <v/>
      </c>
      <c r="CB152" s="187" t="str">
        <f ca="1">+IF(OFFSET('Water Data'!$G$27,0,10*ROW('Water Data'!G146))="","",OFFSET('Water Data'!$G$27,0,10*ROW('Water Data'!G146)))</f>
        <v/>
      </c>
      <c r="CC152" s="187" t="str">
        <f ca="1">+IF(OFFSET('Water Data'!$G$28,0,10*ROW('Water Data'!G146))="","",OFFSET('Water Data'!$G$28,0,10*ROW('Water Data'!G146)))</f>
        <v/>
      </c>
      <c r="CD152" s="187" t="str">
        <f ca="1">+IF(OFFSET('Water Data'!$G$29,0,10*ROW('Water Data'!G146))="","",OFFSET('Water Data'!$G$29,0,10*ROW('Water Data'!G146)))</f>
        <v/>
      </c>
      <c r="CE152" s="187" t="str">
        <f ca="1">+IF(OFFSET('Water Data'!$H$27,0,10*ROW('Water Data'!H146))="","",OFFSET('Water Data'!$H$27,0,10*ROW('Water Data'!H146)))</f>
        <v/>
      </c>
      <c r="CF152" s="187" t="str">
        <f ca="1">+IF(OFFSET('Water Data'!$H$28,0,10*ROW('Water Data'!H146))="","",OFFSET('Water Data'!$H$28,0,10*ROW('Water Data'!H146)))</f>
        <v/>
      </c>
      <c r="CG152" s="187" t="str">
        <f ca="1">+IF(OFFSET('Water Data'!$H$29,0,10*ROW('Water Data'!H146))="","",OFFSET('Water Data'!$H$29,0,10*ROW('Water Data'!H146)))</f>
        <v/>
      </c>
      <c r="CH152" s="187" t="str">
        <f ca="1">+IF(OFFSET('Water Data'!$I$27,0,10*ROW('Water Data'!I146))="","",OFFSET('Water Data'!$I$27,0,10*ROW('Water Data'!I146)))</f>
        <v/>
      </c>
      <c r="CI152" s="187" t="str">
        <f ca="1">+IF(OFFSET('Water Data'!$I$28,0,10*ROW('Water Data'!I146))="","",OFFSET('Water Data'!$I$28,0,10*ROW('Water Data'!I146)))</f>
        <v/>
      </c>
      <c r="CJ152" s="187" t="str">
        <f ca="1">+IF(OFFSET('Water Data'!$I$29,0,10*ROW('Water Data'!I146))="","",OFFSET('Water Data'!$I$29,0,10*ROW('Water Data'!I146)))</f>
        <v/>
      </c>
      <c r="CK152" s="187" t="str">
        <f ca="1">+IF(OFFSET('Sanitation Data'!$D$28,0,10*ROW('Sanitation Data'!D146))="","",OFFSET('Sanitation Data'!$D$28,0,10*ROW('Sanitation Data'!D146)))</f>
        <v/>
      </c>
      <c r="CL152" s="187" t="str">
        <f ca="1">+IF(OFFSET('Sanitation Data'!$D$29,0,10*ROW('Sanitation Data'!D146))="","",OFFSET('Sanitation Data'!$D$29,0,10*ROW('Sanitation Data'!D146)))</f>
        <v/>
      </c>
      <c r="CM152" s="187" t="str">
        <f ca="1">+IF(OFFSET('Sanitation Data'!$D$30,0,10*ROW('Sanitation Data'!D146))="","",OFFSET('Sanitation Data'!$D$30,0,10*ROW('Sanitation Data'!D146)))</f>
        <v/>
      </c>
      <c r="CN152" s="187" t="str">
        <f ca="1">+IF(OFFSET('Sanitation Data'!$D$31,0,10*ROW('Sanitation Data'!D146))="","",OFFSET('Sanitation Data'!$D$31,0,10*ROW('Sanitation Data'!D146)))</f>
        <v/>
      </c>
      <c r="CO152" s="187" t="str">
        <f ca="1">+IF(OFFSET('Sanitation Data'!$D$32,0,10*ROW('Sanitation Data'!D146))="","",OFFSET('Sanitation Data'!$D$32,0,10*ROW('Sanitation Data'!D146)))</f>
        <v/>
      </c>
      <c r="CP152" s="187" t="str">
        <f ca="1">+IF(OFFSET('Sanitation Data'!$E$28,0,10*ROW('Sanitation Data'!E146))="","",OFFSET('Sanitation Data'!$E$28,0,10*ROW('Sanitation Data'!E146)))</f>
        <v/>
      </c>
      <c r="CQ152" s="187" t="str">
        <f ca="1">+IF(OFFSET('Sanitation Data'!$E$29,0,10*ROW('Sanitation Data'!E146))="","",OFFSET('Sanitation Data'!$E$29,0,10*ROW('Sanitation Data'!E146)))</f>
        <v/>
      </c>
      <c r="CR152" s="187" t="str">
        <f ca="1">+IF(OFFSET('Sanitation Data'!$E$30,0,10*ROW('Sanitation Data'!E146))="","",OFFSET('Sanitation Data'!$E$30,0,10*ROW('Sanitation Data'!E146)))</f>
        <v/>
      </c>
      <c r="CS152" s="187" t="str">
        <f ca="1">+IF(OFFSET('Sanitation Data'!$E$31,0,10*ROW('Sanitation Data'!E146))="","",OFFSET('Sanitation Data'!$E$31,0,10*ROW('Sanitation Data'!E146)))</f>
        <v/>
      </c>
      <c r="CT152" s="187" t="str">
        <f ca="1">+IF(OFFSET('Sanitation Data'!$E$32,0,10*ROW('Sanitation Data'!E146))="","",OFFSET('Sanitation Data'!$E$32,0,10*ROW('Sanitation Data'!E146)))</f>
        <v/>
      </c>
      <c r="CU152" s="187" t="str">
        <f ca="1">+IF(OFFSET('Sanitation Data'!$F$28,0,10*ROW('Sanitation Data'!F146))="","",OFFSET('Sanitation Data'!$F$28,0,10*ROW('Sanitation Data'!F146)))</f>
        <v/>
      </c>
      <c r="CV152" s="187" t="str">
        <f ca="1">+IF(OFFSET('Sanitation Data'!$F$29,0,10*ROW('Sanitation Data'!F146))="","",OFFSET('Sanitation Data'!$F$29,0,10*ROW('Sanitation Data'!F146)))</f>
        <v/>
      </c>
      <c r="CW152" s="187" t="str">
        <f ca="1">+IF(OFFSET('Sanitation Data'!$F$30,0,10*ROW('Sanitation Data'!F146))="","",OFFSET('Sanitation Data'!$F$30,0,10*ROW('Sanitation Data'!F146)))</f>
        <v/>
      </c>
      <c r="CX152" s="187" t="str">
        <f ca="1">+IF(OFFSET('Sanitation Data'!$F$31,0,10*ROW('Sanitation Data'!F146))="","",OFFSET('Sanitation Data'!$F$31,0,10*ROW('Sanitation Data'!F146)))</f>
        <v/>
      </c>
      <c r="CY152" s="187" t="str">
        <f ca="1">+IF(OFFSET('Sanitation Data'!$F$32,0,10*ROW('Sanitation Data'!F146))="","",OFFSET('Sanitation Data'!$F$32,0,10*ROW('Sanitation Data'!F146)))</f>
        <v/>
      </c>
      <c r="CZ152" s="187" t="str">
        <f ca="1">+IF(OFFSET('Sanitation Data'!$G$28,0,10*ROW('Sanitation Data'!G146))="","",OFFSET('Sanitation Data'!$G$28,0,10*ROW('Sanitation Data'!G146)))</f>
        <v/>
      </c>
      <c r="DA152" s="187" t="str">
        <f ca="1">+IF(OFFSET('Sanitation Data'!$G$29,0,10*ROW('Sanitation Data'!G146))="","",OFFSET('Sanitation Data'!$G$29,0,10*ROW('Sanitation Data'!G146)))</f>
        <v/>
      </c>
      <c r="DB152" s="187" t="str">
        <f ca="1">+IF(OFFSET('Sanitation Data'!$G$30,0,10*ROW('Sanitation Data'!G146))="","",OFFSET('Sanitation Data'!$G$30,0,10*ROW('Sanitation Data'!G146)))</f>
        <v/>
      </c>
      <c r="DC152" s="187" t="str">
        <f ca="1">+IF(OFFSET('Sanitation Data'!$G$31,0,10*ROW('Sanitation Data'!G146))="","",OFFSET('Sanitation Data'!$G$31,0,10*ROW('Sanitation Data'!G146)))</f>
        <v/>
      </c>
      <c r="DD152" s="187" t="str">
        <f ca="1">+IF(OFFSET('Sanitation Data'!$G$32,0,10*ROW('Sanitation Data'!G146))="","",OFFSET('Sanitation Data'!$G$32,0,10*ROW('Sanitation Data'!G146)))</f>
        <v/>
      </c>
      <c r="DE152" s="187" t="str">
        <f ca="1">+IF(OFFSET('Sanitation Data'!$H$28,0,10*ROW('Sanitation Data'!H146))="","",OFFSET('Sanitation Data'!$H$28,0,10*ROW('Sanitation Data'!H146)))</f>
        <v/>
      </c>
      <c r="DF152" s="187" t="str">
        <f ca="1">+IF(OFFSET('Sanitation Data'!$H$29,0,10*ROW('Sanitation Data'!H146))="","",OFFSET('Sanitation Data'!$H$29,0,10*ROW('Sanitation Data'!H146)))</f>
        <v/>
      </c>
      <c r="DG152" s="187" t="str">
        <f ca="1">+IF(OFFSET('Sanitation Data'!$H$30,0,10*ROW('Sanitation Data'!H146))="","",OFFSET('Sanitation Data'!$H$30,0,10*ROW('Sanitation Data'!H146)))</f>
        <v/>
      </c>
      <c r="DH152" s="187" t="str">
        <f ca="1">+IF(OFFSET('Sanitation Data'!$H$31,0,10*ROW('Sanitation Data'!H146))="","",OFFSET('Sanitation Data'!$H$31,0,10*ROW('Sanitation Data'!H146)))</f>
        <v/>
      </c>
      <c r="DI152" s="187" t="str">
        <f ca="1">+IF(OFFSET('Sanitation Data'!$H$32,0,10*ROW('Sanitation Data'!H146))="","",OFFSET('Sanitation Data'!$H$32,0,10*ROW('Sanitation Data'!H146)))</f>
        <v/>
      </c>
      <c r="DJ152" s="187" t="str">
        <f ca="1">+IF(OFFSET('Sanitation Data'!$I$28,0,10*ROW('Sanitation Data'!I146))="","",OFFSET('Sanitation Data'!$I$28,0,10*ROW('Sanitation Data'!I146)))</f>
        <v/>
      </c>
      <c r="DK152" s="187" t="str">
        <f ca="1">+IF(OFFSET('Sanitation Data'!$I$29,0,10*ROW('Sanitation Data'!I146))="","",OFFSET('Sanitation Data'!$I$29,0,10*ROW('Sanitation Data'!I146)))</f>
        <v/>
      </c>
      <c r="DL152" s="187" t="str">
        <f ca="1">+IF(OFFSET('Sanitation Data'!$I$30,0,10*ROW('Sanitation Data'!I146))="","",OFFSET('Sanitation Data'!$I$30,0,10*ROW('Sanitation Data'!I146)))</f>
        <v/>
      </c>
      <c r="DM152" s="187" t="str">
        <f ca="1">+IF(OFFSET('Sanitation Data'!$I$31,0,10*ROW('Sanitation Data'!I146))="","",OFFSET('Sanitation Data'!$I$31,0,10*ROW('Sanitation Data'!I146)))</f>
        <v/>
      </c>
      <c r="DN152" s="187" t="str">
        <f ca="1">+IF(OFFSET('Sanitation Data'!$I$32,0,10*ROW('Sanitation Data'!I146))="","",OFFSET('Sanitation Data'!$I$32,0,10*ROW('Sanitation Data'!I146)))</f>
        <v/>
      </c>
      <c r="DO152" s="187" t="str">
        <f ca="1">+IF(OFFSET('Hygiene Data'!$D$11,0,10*ROW('Hygiene Data'!D146))="","",OFFSET('Hygiene Data'!$D$11,0,10*ROW('Hygiene Data'!D146)))</f>
        <v/>
      </c>
      <c r="DP152" s="187" t="str">
        <f ca="1">+IF(OFFSET('Hygiene Data'!$D$12,0,10*ROW('Hygiene Data'!D146))="","",OFFSET('Hygiene Data'!$D$12,0,10*ROW('Hygiene Data'!D146)))</f>
        <v/>
      </c>
      <c r="DQ152" s="187" t="str">
        <f ca="1">+IF(OFFSET('Hygiene Data'!$D$13,0,10*ROW('Hygiene Data'!D146))="","",OFFSET('Hygiene Data'!$D$13,0,10*ROW('Hygiene Data'!D146)))</f>
        <v/>
      </c>
      <c r="DR152" s="187" t="str">
        <f ca="1">+IF(OFFSET('Hygiene Data'!$E$11,0,10*ROW('Hygiene Data'!E146))="","",OFFSET('Hygiene Data'!$E$11,0,10*ROW('Hygiene Data'!E146)))</f>
        <v/>
      </c>
      <c r="DS152" s="187" t="str">
        <f ca="1">+IF(OFFSET('Hygiene Data'!$E$12,0,10*ROW('Hygiene Data'!E146))="","",OFFSET('Hygiene Data'!$E$12,0,10*ROW('Hygiene Data'!E146)))</f>
        <v/>
      </c>
      <c r="DT152" s="187" t="str">
        <f ca="1">+IF(OFFSET('Hygiene Data'!$E$13,0,10*ROW('Hygiene Data'!E146))="","",OFFSET('Hygiene Data'!$E$13,0,10*ROW('Hygiene Data'!E146)))</f>
        <v/>
      </c>
      <c r="DU152" s="187" t="str">
        <f ca="1">+IF(OFFSET('Hygiene Data'!$F$11,0,10*ROW('Hygiene Data'!F146))="","",OFFSET('Hygiene Data'!$F$11,0,10*ROW('Hygiene Data'!F146)))</f>
        <v/>
      </c>
      <c r="DV152" s="187" t="str">
        <f ca="1">+IF(OFFSET('Hygiene Data'!$F$12,0,10*ROW('Hygiene Data'!F146))="","",OFFSET('Hygiene Data'!$F$12,0,10*ROW('Hygiene Data'!F146)))</f>
        <v/>
      </c>
      <c r="DW152" s="187" t="str">
        <f ca="1">+IF(OFFSET('Hygiene Data'!$F$13,0,10*ROW('Hygiene Data'!F146))="","",OFFSET('Hygiene Data'!$F$13,0,10*ROW('Hygiene Data'!F146)))</f>
        <v/>
      </c>
      <c r="DX152" s="187" t="str">
        <f ca="1">+IF(OFFSET('Hygiene Data'!$G$11,0,10*ROW('Hygiene Data'!G146))="","",OFFSET('Hygiene Data'!$G$11,0,10*ROW('Hygiene Data'!G146)))</f>
        <v/>
      </c>
      <c r="DY152" s="187" t="str">
        <f ca="1">+IF(OFFSET('Hygiene Data'!$G$12,0,10*ROW('Hygiene Data'!G146))="","",OFFSET('Hygiene Data'!$G$12,0,10*ROW('Hygiene Data'!G146)))</f>
        <v/>
      </c>
      <c r="DZ152" s="187" t="str">
        <f ca="1">+IF(OFFSET('Hygiene Data'!$G$13,0,10*ROW('Hygiene Data'!G146))="","",OFFSET('Hygiene Data'!$G$13,0,10*ROW('Hygiene Data'!G146)))</f>
        <v/>
      </c>
      <c r="EA152" s="187" t="str">
        <f ca="1">+IF(OFFSET('Hygiene Data'!$H$11,0,10*ROW('Hygiene Data'!H146))="","",OFFSET('Hygiene Data'!$H$11,0,10*ROW('Hygiene Data'!H146)))</f>
        <v/>
      </c>
      <c r="EB152" s="187" t="str">
        <f ca="1">+IF(OFFSET('Hygiene Data'!$H$12,0,10*ROW('Hygiene Data'!H146))="","",OFFSET('Hygiene Data'!$H$12,0,10*ROW('Hygiene Data'!H146)))</f>
        <v/>
      </c>
      <c r="EC152" s="187" t="str">
        <f ca="1">+IF(OFFSET('Hygiene Data'!$H$13,0,10*ROW('Hygiene Data'!H146))="","",OFFSET('Hygiene Data'!$H$13,0,10*ROW('Hygiene Data'!H146)))</f>
        <v/>
      </c>
      <c r="ED152" s="187" t="str">
        <f ca="1">+IF(OFFSET('Hygiene Data'!$I$11,0,10*ROW('Hygiene Data'!I146))="","",OFFSET('Hygiene Data'!$I$11,0,10*ROW('Hygiene Data'!I146)))</f>
        <v/>
      </c>
      <c r="EE152" s="187" t="str">
        <f ca="1">+IF(OFFSET('Hygiene Data'!$I$12,0,10*ROW('Hygiene Data'!I146))="","",OFFSET('Hygiene Data'!$I$12,0,10*ROW('Hygiene Data'!I146)))</f>
        <v/>
      </c>
      <c r="EF152" s="187" t="str">
        <f ca="1">+IF(OFFSET('Hygiene Data'!$I$13,0,10*ROW('Hygiene Data'!I146))="","",OFFSET('Hygiene Data'!$I$13,0,10*ROW('Hygiene Data'!I146)))</f>
        <v/>
      </c>
    </row>
    <row r="153" spans="1:136" x14ac:dyDescent="0.2">
      <c r="A153" s="270" t="str">
        <f ca="1">+IF(OFFSET('Water Data'!$B$2,0,10*ROW('Water Data'!E147))="","",OFFSET('Water Data'!$B$2,0,10*ROW('Water Data'!E147)))</f>
        <v/>
      </c>
      <c r="B153" s="270" t="str">
        <f ca="1">IF(OFFSET('Water Data'!$C$2,0,10*ROW('Water Data'!F147))="","",IF(OFFSET('Water Data'!$C$2,0,10*ROW('Water Data'!F147))="Census",Key!$I$111,IF(OFFSET('Water Data'!$C$2,0,10*ROW('Water Data'!F147))="Survey with microdata",Key!$I$113,IF(OFFSET('Water Data'!$C$2,0,10*ROW('Water Data'!F147))="Survey",Key!$I$110,IF(OFFSET('Water Data'!$C$2,0,10*ROW('Water Data'!F147))="Admin",Key!$I$114,IF(OFFSET('Water Data'!$C$2,0,10*ROW('Water Data'!F147))="Other",Key!$I$112,IF(OFFSET('Water Data'!$C$2,0,10*ROW('Water Data'!F147))="EMIS",Key!$I$109)))))))</f>
        <v/>
      </c>
      <c r="C153" s="297" t="str">
        <f t="shared" ca="1" si="2"/>
        <v/>
      </c>
      <c r="D153" s="298" t="e">
        <f ca="1">+IF(AND(ISTEXT(OFFSET('Water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298" t="e">
        <f ca="1">+IF(AND(ISTEXT(OFFSET('Water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298" t="e">
        <f ca="1">+IF(AND(ISTEXT(OFFSET('Water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298" t="e">
        <f ca="1">+IF(AND(ISTEXT(OFFSET('Water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298" t="e">
        <f ca="1">+IF(AND(ISTEXT(OFFSET('Water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298" t="e">
        <f ca="1">+IF(AND(ISTEXT(OFFSET('Water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298" t="e">
        <f ca="1">+IF(AND(ISTEXT(OFFSET('Water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298" t="e">
        <f ca="1">+IF(AND(ISTEXT(OFFSET('Water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298" t="e">
        <f ca="1">+IF(AND(ISTEXT(OFFSET('Water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298" t="e">
        <f ca="1">+IF(AND(ISTEXT(OFFSET('Water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298" t="e">
        <f ca="1">+IF(AND(ISTEXT(OFFSET('Water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298" t="e">
        <f ca="1">+IF(AND(ISTEXT(OFFSET('Water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298" t="e">
        <f ca="1">+IF(AND(ISTEXT(OFFSET('Water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298" t="e">
        <f ca="1">+IF(AND(ISTEXT(OFFSET('Water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298" t="e">
        <f ca="1">+IF(AND(ISTEXT(OFFSET('Water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298" t="e">
        <f ca="1">+IF(AND(ISTEXT(OFFSET('Water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298" t="e">
        <f ca="1">+IF(AND(ISTEXT(OFFSET('Water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298" t="e">
        <f ca="1">+IF(AND(ISTEXT(OFFSET('Water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299" t="e">
        <f ca="1">+IF(AND(ISTEXT(OFFSET('Sanitation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299" t="e">
        <f ca="1">+IF(AND(ISTEXT(OFFSET('Sanitation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299" t="e">
        <f ca="1">+IF(AND(ISTEXT(OFFSET('Sanitation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299" t="e">
        <f ca="1">+IF(AND(ISTEXT(OFFSET('Sanitation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299" t="e">
        <f ca="1">+IF(AND(ISTEXT(OFFSET('Sanitation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299" t="e">
        <f ca="1">+IF(AND(ISTEXT(OFFSET('Sanitation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299" t="e">
        <f ca="1">+IF(AND(ISTEXT(OFFSET('Sanitation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299" t="e">
        <f ca="1">+IF(AND(ISTEXT(OFFSET('Sanitation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299" t="e">
        <f ca="1">+IF(AND(ISTEXT(OFFSET('Sanitation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299" t="e">
        <f ca="1">+IF(AND(ISTEXT(OFFSET('Sanitation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299" t="e">
        <f ca="1">+IF(AND(ISTEXT(OFFSET('Sanitation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299" t="e">
        <f ca="1">+IF(AND(ISTEXT(OFFSET('Sanitation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299" t="e">
        <f ca="1">+IF(AND(ISTEXT(OFFSET('Sanitation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299" t="e">
        <f ca="1">+IF(AND(ISTEXT(OFFSET('Sanitation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299" t="e">
        <f ca="1">+IF(AND(ISTEXT(OFFSET('Sanitation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299" t="e">
        <f ca="1">+IF(AND(ISTEXT(OFFSET('Sanitation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299" t="e">
        <f ca="1">+IF(AND(ISTEXT(OFFSET('Sanitation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299" t="e">
        <f ca="1">+IF(AND(ISTEXT(OFFSET('Sanitation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299" t="e">
        <f ca="1">+IF(AND(ISTEXT(OFFSET('Sanitation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299" t="e">
        <f ca="1">+IF(AND(ISTEXT(OFFSET('Sanitation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299" t="e">
        <f ca="1">+IF(AND(ISTEXT(OFFSET('Sanitation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299" t="e">
        <f ca="1">+IF(AND(ISTEXT(OFFSET('Sanitation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299" t="e">
        <f ca="1">+IF(AND(ISTEXT(OFFSET('Sanitation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299" t="e">
        <f ca="1">+IF(AND(ISTEXT(OFFSET('Sanitation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299" t="e">
        <f ca="1">+IF(AND(ISTEXT(OFFSET('Sanitation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299" t="e">
        <f ca="1">+IF(AND(ISTEXT(OFFSET('Sanitation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299" t="e">
        <f ca="1">+IF(AND(ISTEXT(OFFSET('Sanitation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299" t="e">
        <f ca="1">+IF(AND(ISTEXT(OFFSET('Sanitation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299" t="e">
        <f ca="1">+IF(AND(ISTEXT(OFFSET('Sanitation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299" t="e">
        <f ca="1">+IF(AND(ISTEXT(OFFSET('Sanitation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300" t="e">
        <f ca="1">+IF(AND(ISTEXT(OFFSET('Hygiene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368" t="e">
        <f ca="1">+IF(AND(ISTEXT(OFFSET('Hygiene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300" t="e">
        <f ca="1">+IF(AND(ISTEXT(OFFSET('Hygiene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300" t="e">
        <f ca="1">+IF(AND(ISTEXT(OFFSET('Hygiene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300" t="e">
        <f ca="1">+IF(AND(ISTEXT(OFFSET('Hygiene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300" t="e">
        <f ca="1">+IF(AND(ISTEXT(OFFSET('Hygiene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300" t="e">
        <f ca="1">+IF(AND(ISTEXT(OFFSET('Hygiene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300" t="e">
        <f ca="1">+IF(AND(ISTEXT(OFFSET('Hygiene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300" t="e">
        <f ca="1">+IF(AND(ISTEXT(OFFSET('Hygiene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300" t="e">
        <f ca="1">+IF(AND(ISTEXT(OFFSET('Hygiene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300" t="e">
        <f ca="1">+IF(AND(ISTEXT(OFFSET('Hygiene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300" t="e">
        <f ca="1">+IF(AND(ISTEXT(OFFSET('Hygiene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300" t="e">
        <f ca="1">+IF(AND(ISTEXT(OFFSET('Hygiene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300" t="e">
        <f ca="1">+IF(AND(ISTEXT(OFFSET('Hygiene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300" t="e">
        <f ca="1">+IF(AND(ISTEXT(OFFSET('Hygiene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300" t="e">
        <f ca="1">+IF(AND(ISTEXT(OFFSET('Hygiene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300" t="e">
        <f ca="1">+IF(AND(ISTEXT(OFFSET('Hygiene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300" t="e">
        <f ca="1">+IF(AND(ISTEXT(OFFSET('Hygiene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S153" s="187" t="str">
        <f ca="1">+IF(OFFSET('Water Data'!$D$27,0,10*ROW('Water Data'!D147))="","",OFFSET('Water Data'!$D$27,0,10*ROW('Water Data'!D147)))</f>
        <v/>
      </c>
      <c r="BT153" s="187" t="str">
        <f ca="1">+IF(OFFSET('Water Data'!$D$28,0,10*ROW('Water Data'!D147))="","",OFFSET('Water Data'!$D$28,0,10*ROW('Water Data'!D147)))</f>
        <v/>
      </c>
      <c r="BU153" s="187" t="str">
        <f ca="1">+IF(OFFSET('Water Data'!$D$29,0,10*ROW('Water Data'!D147))="","",OFFSET('Water Data'!$D$29,0,10*ROW('Water Data'!D147)))</f>
        <v/>
      </c>
      <c r="BV153" s="187" t="str">
        <f ca="1">+IF(OFFSET('Water Data'!$E$27,0,10*ROW('Water Data'!E147))="","",OFFSET('Water Data'!$E$27,0,10*ROW('Water Data'!E147)))</f>
        <v/>
      </c>
      <c r="BW153" s="187" t="str">
        <f ca="1">+IF(OFFSET('Water Data'!$E$28,0,10*ROW('Water Data'!E147))="","",OFFSET('Water Data'!$E$28,0,10*ROW('Water Data'!E147)))</f>
        <v/>
      </c>
      <c r="BX153" s="187" t="str">
        <f ca="1">+IF(OFFSET('Water Data'!$E$29,0,10*ROW('Water Data'!E147))="","",OFFSET('Water Data'!$E$29,0,10*ROW('Water Data'!E147)))</f>
        <v/>
      </c>
      <c r="BY153" s="187" t="str">
        <f ca="1">+IF(OFFSET('Water Data'!$F$27,0,10*ROW('Water Data'!F147))="","",OFFSET('Water Data'!$F$27,0,10*ROW('Water Data'!F147)))</f>
        <v/>
      </c>
      <c r="BZ153" s="187" t="str">
        <f ca="1">+IF(OFFSET('Water Data'!$F$28,0,10*ROW('Water Data'!F147))="","",OFFSET('Water Data'!$F$28,0,10*ROW('Water Data'!F147)))</f>
        <v/>
      </c>
      <c r="CA153" s="187" t="str">
        <f ca="1">+IF(OFFSET('Water Data'!$F$29,0,10*ROW('Water Data'!F147))="","",OFFSET('Water Data'!$F$29,0,10*ROW('Water Data'!F147)))</f>
        <v/>
      </c>
      <c r="CB153" s="187" t="str">
        <f ca="1">+IF(OFFSET('Water Data'!$G$27,0,10*ROW('Water Data'!G147))="","",OFFSET('Water Data'!$G$27,0,10*ROW('Water Data'!G147)))</f>
        <v/>
      </c>
      <c r="CC153" s="187" t="str">
        <f ca="1">+IF(OFFSET('Water Data'!$G$28,0,10*ROW('Water Data'!G147))="","",OFFSET('Water Data'!$G$28,0,10*ROW('Water Data'!G147)))</f>
        <v/>
      </c>
      <c r="CD153" s="187" t="str">
        <f ca="1">+IF(OFFSET('Water Data'!$G$29,0,10*ROW('Water Data'!G147))="","",OFFSET('Water Data'!$G$29,0,10*ROW('Water Data'!G147)))</f>
        <v/>
      </c>
      <c r="CE153" s="187" t="str">
        <f ca="1">+IF(OFFSET('Water Data'!$H$27,0,10*ROW('Water Data'!H147))="","",OFFSET('Water Data'!$H$27,0,10*ROW('Water Data'!H147)))</f>
        <v/>
      </c>
      <c r="CF153" s="187" t="str">
        <f ca="1">+IF(OFFSET('Water Data'!$H$28,0,10*ROW('Water Data'!H147))="","",OFFSET('Water Data'!$H$28,0,10*ROW('Water Data'!H147)))</f>
        <v/>
      </c>
      <c r="CG153" s="187" t="str">
        <f ca="1">+IF(OFFSET('Water Data'!$H$29,0,10*ROW('Water Data'!H147))="","",OFFSET('Water Data'!$H$29,0,10*ROW('Water Data'!H147)))</f>
        <v/>
      </c>
      <c r="CH153" s="187" t="str">
        <f ca="1">+IF(OFFSET('Water Data'!$I$27,0,10*ROW('Water Data'!I147))="","",OFFSET('Water Data'!$I$27,0,10*ROW('Water Data'!I147)))</f>
        <v/>
      </c>
      <c r="CI153" s="187" t="str">
        <f ca="1">+IF(OFFSET('Water Data'!$I$28,0,10*ROW('Water Data'!I147))="","",OFFSET('Water Data'!$I$28,0,10*ROW('Water Data'!I147)))</f>
        <v/>
      </c>
      <c r="CJ153" s="187" t="str">
        <f ca="1">+IF(OFFSET('Water Data'!$I$29,0,10*ROW('Water Data'!I147))="","",OFFSET('Water Data'!$I$29,0,10*ROW('Water Data'!I147)))</f>
        <v/>
      </c>
      <c r="CK153" s="187" t="str">
        <f ca="1">+IF(OFFSET('Sanitation Data'!$D$28,0,10*ROW('Sanitation Data'!D147))="","",OFFSET('Sanitation Data'!$D$28,0,10*ROW('Sanitation Data'!D147)))</f>
        <v/>
      </c>
      <c r="CL153" s="187" t="str">
        <f ca="1">+IF(OFFSET('Sanitation Data'!$D$29,0,10*ROW('Sanitation Data'!D147))="","",OFFSET('Sanitation Data'!$D$29,0,10*ROW('Sanitation Data'!D147)))</f>
        <v/>
      </c>
      <c r="CM153" s="187" t="str">
        <f ca="1">+IF(OFFSET('Sanitation Data'!$D$30,0,10*ROW('Sanitation Data'!D147))="","",OFFSET('Sanitation Data'!$D$30,0,10*ROW('Sanitation Data'!D147)))</f>
        <v/>
      </c>
      <c r="CN153" s="187" t="str">
        <f ca="1">+IF(OFFSET('Sanitation Data'!$D$31,0,10*ROW('Sanitation Data'!D147))="","",OFFSET('Sanitation Data'!$D$31,0,10*ROW('Sanitation Data'!D147)))</f>
        <v/>
      </c>
      <c r="CO153" s="187" t="str">
        <f ca="1">+IF(OFFSET('Sanitation Data'!$D$32,0,10*ROW('Sanitation Data'!D147))="","",OFFSET('Sanitation Data'!$D$32,0,10*ROW('Sanitation Data'!D147)))</f>
        <v/>
      </c>
      <c r="CP153" s="187" t="str">
        <f ca="1">+IF(OFFSET('Sanitation Data'!$E$28,0,10*ROW('Sanitation Data'!E147))="","",OFFSET('Sanitation Data'!$E$28,0,10*ROW('Sanitation Data'!E147)))</f>
        <v/>
      </c>
      <c r="CQ153" s="187" t="str">
        <f ca="1">+IF(OFFSET('Sanitation Data'!$E$29,0,10*ROW('Sanitation Data'!E147))="","",OFFSET('Sanitation Data'!$E$29,0,10*ROW('Sanitation Data'!E147)))</f>
        <v/>
      </c>
      <c r="CR153" s="187" t="str">
        <f ca="1">+IF(OFFSET('Sanitation Data'!$E$30,0,10*ROW('Sanitation Data'!E147))="","",OFFSET('Sanitation Data'!$E$30,0,10*ROW('Sanitation Data'!E147)))</f>
        <v/>
      </c>
      <c r="CS153" s="187" t="str">
        <f ca="1">+IF(OFFSET('Sanitation Data'!$E$31,0,10*ROW('Sanitation Data'!E147))="","",OFFSET('Sanitation Data'!$E$31,0,10*ROW('Sanitation Data'!E147)))</f>
        <v/>
      </c>
      <c r="CT153" s="187" t="str">
        <f ca="1">+IF(OFFSET('Sanitation Data'!$E$32,0,10*ROW('Sanitation Data'!E147))="","",OFFSET('Sanitation Data'!$E$32,0,10*ROW('Sanitation Data'!E147)))</f>
        <v/>
      </c>
      <c r="CU153" s="187" t="str">
        <f ca="1">+IF(OFFSET('Sanitation Data'!$F$28,0,10*ROW('Sanitation Data'!F147))="","",OFFSET('Sanitation Data'!$F$28,0,10*ROW('Sanitation Data'!F147)))</f>
        <v/>
      </c>
      <c r="CV153" s="187" t="str">
        <f ca="1">+IF(OFFSET('Sanitation Data'!$F$29,0,10*ROW('Sanitation Data'!F147))="","",OFFSET('Sanitation Data'!$F$29,0,10*ROW('Sanitation Data'!F147)))</f>
        <v/>
      </c>
      <c r="CW153" s="187" t="str">
        <f ca="1">+IF(OFFSET('Sanitation Data'!$F$30,0,10*ROW('Sanitation Data'!F147))="","",OFFSET('Sanitation Data'!$F$30,0,10*ROW('Sanitation Data'!F147)))</f>
        <v/>
      </c>
      <c r="CX153" s="187" t="str">
        <f ca="1">+IF(OFFSET('Sanitation Data'!$F$31,0,10*ROW('Sanitation Data'!F147))="","",OFFSET('Sanitation Data'!$F$31,0,10*ROW('Sanitation Data'!F147)))</f>
        <v/>
      </c>
      <c r="CY153" s="187" t="str">
        <f ca="1">+IF(OFFSET('Sanitation Data'!$F$32,0,10*ROW('Sanitation Data'!F147))="","",OFFSET('Sanitation Data'!$F$32,0,10*ROW('Sanitation Data'!F147)))</f>
        <v/>
      </c>
      <c r="CZ153" s="187" t="str">
        <f ca="1">+IF(OFFSET('Sanitation Data'!$G$28,0,10*ROW('Sanitation Data'!G147))="","",OFFSET('Sanitation Data'!$G$28,0,10*ROW('Sanitation Data'!G147)))</f>
        <v/>
      </c>
      <c r="DA153" s="187" t="str">
        <f ca="1">+IF(OFFSET('Sanitation Data'!$G$29,0,10*ROW('Sanitation Data'!G147))="","",OFFSET('Sanitation Data'!$G$29,0,10*ROW('Sanitation Data'!G147)))</f>
        <v/>
      </c>
      <c r="DB153" s="187" t="str">
        <f ca="1">+IF(OFFSET('Sanitation Data'!$G$30,0,10*ROW('Sanitation Data'!G147))="","",OFFSET('Sanitation Data'!$G$30,0,10*ROW('Sanitation Data'!G147)))</f>
        <v/>
      </c>
      <c r="DC153" s="187" t="str">
        <f ca="1">+IF(OFFSET('Sanitation Data'!$G$31,0,10*ROW('Sanitation Data'!G147))="","",OFFSET('Sanitation Data'!$G$31,0,10*ROW('Sanitation Data'!G147)))</f>
        <v/>
      </c>
      <c r="DD153" s="187" t="str">
        <f ca="1">+IF(OFFSET('Sanitation Data'!$G$32,0,10*ROW('Sanitation Data'!G147))="","",OFFSET('Sanitation Data'!$G$32,0,10*ROW('Sanitation Data'!G147)))</f>
        <v/>
      </c>
      <c r="DE153" s="187" t="str">
        <f ca="1">+IF(OFFSET('Sanitation Data'!$H$28,0,10*ROW('Sanitation Data'!H147))="","",OFFSET('Sanitation Data'!$H$28,0,10*ROW('Sanitation Data'!H147)))</f>
        <v/>
      </c>
      <c r="DF153" s="187" t="str">
        <f ca="1">+IF(OFFSET('Sanitation Data'!$H$29,0,10*ROW('Sanitation Data'!H147))="","",OFFSET('Sanitation Data'!$H$29,0,10*ROW('Sanitation Data'!H147)))</f>
        <v/>
      </c>
      <c r="DG153" s="187" t="str">
        <f ca="1">+IF(OFFSET('Sanitation Data'!$H$30,0,10*ROW('Sanitation Data'!H147))="","",OFFSET('Sanitation Data'!$H$30,0,10*ROW('Sanitation Data'!H147)))</f>
        <v/>
      </c>
      <c r="DH153" s="187" t="str">
        <f ca="1">+IF(OFFSET('Sanitation Data'!$H$31,0,10*ROW('Sanitation Data'!H147))="","",OFFSET('Sanitation Data'!$H$31,0,10*ROW('Sanitation Data'!H147)))</f>
        <v/>
      </c>
      <c r="DI153" s="187" t="str">
        <f ca="1">+IF(OFFSET('Sanitation Data'!$H$32,0,10*ROW('Sanitation Data'!H147))="","",OFFSET('Sanitation Data'!$H$32,0,10*ROW('Sanitation Data'!H147)))</f>
        <v/>
      </c>
      <c r="DJ153" s="187" t="str">
        <f ca="1">+IF(OFFSET('Sanitation Data'!$I$28,0,10*ROW('Sanitation Data'!I147))="","",OFFSET('Sanitation Data'!$I$28,0,10*ROW('Sanitation Data'!I147)))</f>
        <v/>
      </c>
      <c r="DK153" s="187" t="str">
        <f ca="1">+IF(OFFSET('Sanitation Data'!$I$29,0,10*ROW('Sanitation Data'!I147))="","",OFFSET('Sanitation Data'!$I$29,0,10*ROW('Sanitation Data'!I147)))</f>
        <v/>
      </c>
      <c r="DL153" s="187" t="str">
        <f ca="1">+IF(OFFSET('Sanitation Data'!$I$30,0,10*ROW('Sanitation Data'!I147))="","",OFFSET('Sanitation Data'!$I$30,0,10*ROW('Sanitation Data'!I147)))</f>
        <v/>
      </c>
      <c r="DM153" s="187" t="str">
        <f ca="1">+IF(OFFSET('Sanitation Data'!$I$31,0,10*ROW('Sanitation Data'!I147))="","",OFFSET('Sanitation Data'!$I$31,0,10*ROW('Sanitation Data'!I147)))</f>
        <v/>
      </c>
      <c r="DN153" s="187" t="str">
        <f ca="1">+IF(OFFSET('Sanitation Data'!$I$32,0,10*ROW('Sanitation Data'!I147))="","",OFFSET('Sanitation Data'!$I$32,0,10*ROW('Sanitation Data'!I147)))</f>
        <v/>
      </c>
      <c r="DO153" s="187" t="str">
        <f ca="1">+IF(OFFSET('Hygiene Data'!$D$11,0,10*ROW('Hygiene Data'!D147))="","",OFFSET('Hygiene Data'!$D$11,0,10*ROW('Hygiene Data'!D147)))</f>
        <v/>
      </c>
      <c r="DP153" s="187" t="str">
        <f ca="1">+IF(OFFSET('Hygiene Data'!$D$12,0,10*ROW('Hygiene Data'!D147))="","",OFFSET('Hygiene Data'!$D$12,0,10*ROW('Hygiene Data'!D147)))</f>
        <v/>
      </c>
      <c r="DQ153" s="187" t="str">
        <f ca="1">+IF(OFFSET('Hygiene Data'!$D$13,0,10*ROW('Hygiene Data'!D147))="","",OFFSET('Hygiene Data'!$D$13,0,10*ROW('Hygiene Data'!D147)))</f>
        <v/>
      </c>
      <c r="DR153" s="187" t="str">
        <f ca="1">+IF(OFFSET('Hygiene Data'!$E$11,0,10*ROW('Hygiene Data'!E147))="","",OFFSET('Hygiene Data'!$E$11,0,10*ROW('Hygiene Data'!E147)))</f>
        <v/>
      </c>
      <c r="DS153" s="187" t="str">
        <f ca="1">+IF(OFFSET('Hygiene Data'!$E$12,0,10*ROW('Hygiene Data'!E147))="","",OFFSET('Hygiene Data'!$E$12,0,10*ROW('Hygiene Data'!E147)))</f>
        <v/>
      </c>
      <c r="DT153" s="187" t="str">
        <f ca="1">+IF(OFFSET('Hygiene Data'!$E$13,0,10*ROW('Hygiene Data'!E147))="","",OFFSET('Hygiene Data'!$E$13,0,10*ROW('Hygiene Data'!E147)))</f>
        <v/>
      </c>
      <c r="DU153" s="187" t="str">
        <f ca="1">+IF(OFFSET('Hygiene Data'!$F$11,0,10*ROW('Hygiene Data'!F147))="","",OFFSET('Hygiene Data'!$F$11,0,10*ROW('Hygiene Data'!F147)))</f>
        <v/>
      </c>
      <c r="DV153" s="187" t="str">
        <f ca="1">+IF(OFFSET('Hygiene Data'!$F$12,0,10*ROW('Hygiene Data'!F147))="","",OFFSET('Hygiene Data'!$F$12,0,10*ROW('Hygiene Data'!F147)))</f>
        <v/>
      </c>
      <c r="DW153" s="187" t="str">
        <f ca="1">+IF(OFFSET('Hygiene Data'!$F$13,0,10*ROW('Hygiene Data'!F147))="","",OFFSET('Hygiene Data'!$F$13,0,10*ROW('Hygiene Data'!F147)))</f>
        <v/>
      </c>
      <c r="DX153" s="187" t="str">
        <f ca="1">+IF(OFFSET('Hygiene Data'!$G$11,0,10*ROW('Hygiene Data'!G147))="","",OFFSET('Hygiene Data'!$G$11,0,10*ROW('Hygiene Data'!G147)))</f>
        <v/>
      </c>
      <c r="DY153" s="187" t="str">
        <f ca="1">+IF(OFFSET('Hygiene Data'!$G$12,0,10*ROW('Hygiene Data'!G147))="","",OFFSET('Hygiene Data'!$G$12,0,10*ROW('Hygiene Data'!G147)))</f>
        <v/>
      </c>
      <c r="DZ153" s="187" t="str">
        <f ca="1">+IF(OFFSET('Hygiene Data'!$G$13,0,10*ROW('Hygiene Data'!G147))="","",OFFSET('Hygiene Data'!$G$13,0,10*ROW('Hygiene Data'!G147)))</f>
        <v/>
      </c>
      <c r="EA153" s="187" t="str">
        <f ca="1">+IF(OFFSET('Hygiene Data'!$H$11,0,10*ROW('Hygiene Data'!H147))="","",OFFSET('Hygiene Data'!$H$11,0,10*ROW('Hygiene Data'!H147)))</f>
        <v/>
      </c>
      <c r="EB153" s="187" t="str">
        <f ca="1">+IF(OFFSET('Hygiene Data'!$H$12,0,10*ROW('Hygiene Data'!H147))="","",OFFSET('Hygiene Data'!$H$12,0,10*ROW('Hygiene Data'!H147)))</f>
        <v/>
      </c>
      <c r="EC153" s="187" t="str">
        <f ca="1">+IF(OFFSET('Hygiene Data'!$H$13,0,10*ROW('Hygiene Data'!H147))="","",OFFSET('Hygiene Data'!$H$13,0,10*ROW('Hygiene Data'!H147)))</f>
        <v/>
      </c>
      <c r="ED153" s="187" t="str">
        <f ca="1">+IF(OFFSET('Hygiene Data'!$I$11,0,10*ROW('Hygiene Data'!I147))="","",OFFSET('Hygiene Data'!$I$11,0,10*ROW('Hygiene Data'!I147)))</f>
        <v/>
      </c>
      <c r="EE153" s="187" t="str">
        <f ca="1">+IF(OFFSET('Hygiene Data'!$I$12,0,10*ROW('Hygiene Data'!I147))="","",OFFSET('Hygiene Data'!$I$12,0,10*ROW('Hygiene Data'!I147)))</f>
        <v/>
      </c>
      <c r="EF153" s="187" t="str">
        <f ca="1">+IF(OFFSET('Hygiene Data'!$I$13,0,10*ROW('Hygiene Data'!I147))="","",OFFSET('Hygiene Data'!$I$13,0,10*ROW('Hygiene Data'!I147)))</f>
        <v/>
      </c>
    </row>
    <row r="154" spans="1:136" x14ac:dyDescent="0.2">
      <c r="A154" s="270" t="str">
        <f ca="1">+IF(OFFSET('Water Data'!$B$2,0,10*ROW('Water Data'!E148))="","",OFFSET('Water Data'!$B$2,0,10*ROW('Water Data'!E148)))</f>
        <v/>
      </c>
      <c r="B154" s="270" t="str">
        <f ca="1">IF(OFFSET('Water Data'!$C$2,0,10*ROW('Water Data'!F148))="","",IF(OFFSET('Water Data'!$C$2,0,10*ROW('Water Data'!F148))="Census",Key!$I$111,IF(OFFSET('Water Data'!$C$2,0,10*ROW('Water Data'!F148))="Survey with microdata",Key!$I$113,IF(OFFSET('Water Data'!$C$2,0,10*ROW('Water Data'!F148))="Survey",Key!$I$110,IF(OFFSET('Water Data'!$C$2,0,10*ROW('Water Data'!F148))="Admin",Key!$I$114,IF(OFFSET('Water Data'!$C$2,0,10*ROW('Water Data'!F148))="Other",Key!$I$112,IF(OFFSET('Water Data'!$C$2,0,10*ROW('Water Data'!F148))="EMIS",Key!$I$109)))))))</f>
        <v/>
      </c>
      <c r="C154" s="297" t="str">
        <f t="shared" ca="1" si="2"/>
        <v/>
      </c>
      <c r="D154" s="298" t="e">
        <f ca="1">+IF(AND(ISTEXT(OFFSET('Water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298" t="e">
        <f ca="1">+IF(AND(ISTEXT(OFFSET('Water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298" t="e">
        <f ca="1">+IF(AND(ISTEXT(OFFSET('Water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298" t="e">
        <f ca="1">+IF(AND(ISTEXT(OFFSET('Water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298" t="e">
        <f ca="1">+IF(AND(ISTEXT(OFFSET('Water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298" t="e">
        <f ca="1">+IF(AND(ISTEXT(OFFSET('Water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298" t="e">
        <f ca="1">+IF(AND(ISTEXT(OFFSET('Water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298" t="e">
        <f ca="1">+IF(AND(ISTEXT(OFFSET('Water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298" t="e">
        <f ca="1">+IF(AND(ISTEXT(OFFSET('Water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298" t="e">
        <f ca="1">+IF(AND(ISTEXT(OFFSET('Water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298" t="e">
        <f ca="1">+IF(AND(ISTEXT(OFFSET('Water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298" t="e">
        <f ca="1">+IF(AND(ISTEXT(OFFSET('Water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298" t="e">
        <f ca="1">+IF(AND(ISTEXT(OFFSET('Water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298" t="e">
        <f ca="1">+IF(AND(ISTEXT(OFFSET('Water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298" t="e">
        <f ca="1">+IF(AND(ISTEXT(OFFSET('Water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298" t="e">
        <f ca="1">+IF(AND(ISTEXT(OFFSET('Water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298" t="e">
        <f ca="1">+IF(AND(ISTEXT(OFFSET('Water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298" t="e">
        <f ca="1">+IF(AND(ISTEXT(OFFSET('Water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299" t="e">
        <f ca="1">+IF(AND(ISTEXT(OFFSET('Sanitation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299" t="e">
        <f ca="1">+IF(AND(ISTEXT(OFFSET('Sanitation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299" t="e">
        <f ca="1">+IF(AND(ISTEXT(OFFSET('Sanitation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299" t="e">
        <f ca="1">+IF(AND(ISTEXT(OFFSET('Sanitation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299" t="e">
        <f ca="1">+IF(AND(ISTEXT(OFFSET('Sanitation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299" t="e">
        <f ca="1">+IF(AND(ISTEXT(OFFSET('Sanitation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299" t="e">
        <f ca="1">+IF(AND(ISTEXT(OFFSET('Sanitation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299" t="e">
        <f ca="1">+IF(AND(ISTEXT(OFFSET('Sanitation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299" t="e">
        <f ca="1">+IF(AND(ISTEXT(OFFSET('Sanitation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299" t="e">
        <f ca="1">+IF(AND(ISTEXT(OFFSET('Sanitation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299" t="e">
        <f ca="1">+IF(AND(ISTEXT(OFFSET('Sanitation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299" t="e">
        <f ca="1">+IF(AND(ISTEXT(OFFSET('Sanitation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299" t="e">
        <f ca="1">+IF(AND(ISTEXT(OFFSET('Sanitation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299" t="e">
        <f ca="1">+IF(AND(ISTEXT(OFFSET('Sanitation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299" t="e">
        <f ca="1">+IF(AND(ISTEXT(OFFSET('Sanitation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299" t="e">
        <f ca="1">+IF(AND(ISTEXT(OFFSET('Sanitation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299" t="e">
        <f ca="1">+IF(AND(ISTEXT(OFFSET('Sanitation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299" t="e">
        <f ca="1">+IF(AND(ISTEXT(OFFSET('Sanitation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299" t="e">
        <f ca="1">+IF(AND(ISTEXT(OFFSET('Sanitation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299" t="e">
        <f ca="1">+IF(AND(ISTEXT(OFFSET('Sanitation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299" t="e">
        <f ca="1">+IF(AND(ISTEXT(OFFSET('Sanitation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299" t="e">
        <f ca="1">+IF(AND(ISTEXT(OFFSET('Sanitation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299" t="e">
        <f ca="1">+IF(AND(ISTEXT(OFFSET('Sanitation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299" t="e">
        <f ca="1">+IF(AND(ISTEXT(OFFSET('Sanitation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299" t="e">
        <f ca="1">+IF(AND(ISTEXT(OFFSET('Sanitation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299" t="e">
        <f ca="1">+IF(AND(ISTEXT(OFFSET('Sanitation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299" t="e">
        <f ca="1">+IF(AND(ISTEXT(OFFSET('Sanitation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299" t="e">
        <f ca="1">+IF(AND(ISTEXT(OFFSET('Sanitation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299" t="e">
        <f ca="1">+IF(AND(ISTEXT(OFFSET('Sanitation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299" t="e">
        <f ca="1">+IF(AND(ISTEXT(OFFSET('Sanitation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300" t="e">
        <f ca="1">+IF(AND(ISTEXT(OFFSET('Hygiene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368" t="e">
        <f ca="1">+IF(AND(ISTEXT(OFFSET('Hygiene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300" t="e">
        <f ca="1">+IF(AND(ISTEXT(OFFSET('Hygiene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300" t="e">
        <f ca="1">+IF(AND(ISTEXT(OFFSET('Hygiene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300" t="e">
        <f ca="1">+IF(AND(ISTEXT(OFFSET('Hygiene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300" t="e">
        <f ca="1">+IF(AND(ISTEXT(OFFSET('Hygiene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300" t="e">
        <f ca="1">+IF(AND(ISTEXT(OFFSET('Hygiene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300" t="e">
        <f ca="1">+IF(AND(ISTEXT(OFFSET('Hygiene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300" t="e">
        <f ca="1">+IF(AND(ISTEXT(OFFSET('Hygiene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300" t="e">
        <f ca="1">+IF(AND(ISTEXT(OFFSET('Hygiene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300" t="e">
        <f ca="1">+IF(AND(ISTEXT(OFFSET('Hygiene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300" t="e">
        <f ca="1">+IF(AND(ISTEXT(OFFSET('Hygiene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300" t="e">
        <f ca="1">+IF(AND(ISTEXT(OFFSET('Hygiene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300" t="e">
        <f ca="1">+IF(AND(ISTEXT(OFFSET('Hygiene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300" t="e">
        <f ca="1">+IF(AND(ISTEXT(OFFSET('Hygiene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300" t="e">
        <f ca="1">+IF(AND(ISTEXT(OFFSET('Hygiene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300" t="e">
        <f ca="1">+IF(AND(ISTEXT(OFFSET('Hygiene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300" t="e">
        <f ca="1">+IF(AND(ISTEXT(OFFSET('Hygiene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S154" s="187" t="str">
        <f ca="1">+IF(OFFSET('Water Data'!$D$27,0,10*ROW('Water Data'!D148))="","",OFFSET('Water Data'!$D$27,0,10*ROW('Water Data'!D148)))</f>
        <v/>
      </c>
      <c r="BT154" s="187" t="str">
        <f ca="1">+IF(OFFSET('Water Data'!$D$28,0,10*ROW('Water Data'!D148))="","",OFFSET('Water Data'!$D$28,0,10*ROW('Water Data'!D148)))</f>
        <v/>
      </c>
      <c r="BU154" s="187" t="str">
        <f ca="1">+IF(OFFSET('Water Data'!$D$29,0,10*ROW('Water Data'!D148))="","",OFFSET('Water Data'!$D$29,0,10*ROW('Water Data'!D148)))</f>
        <v/>
      </c>
      <c r="BV154" s="187" t="str">
        <f ca="1">+IF(OFFSET('Water Data'!$E$27,0,10*ROW('Water Data'!E148))="","",OFFSET('Water Data'!$E$27,0,10*ROW('Water Data'!E148)))</f>
        <v/>
      </c>
      <c r="BW154" s="187" t="str">
        <f ca="1">+IF(OFFSET('Water Data'!$E$28,0,10*ROW('Water Data'!E148))="","",OFFSET('Water Data'!$E$28,0,10*ROW('Water Data'!E148)))</f>
        <v/>
      </c>
      <c r="BX154" s="187" t="str">
        <f ca="1">+IF(OFFSET('Water Data'!$E$29,0,10*ROW('Water Data'!E148))="","",OFFSET('Water Data'!$E$29,0,10*ROW('Water Data'!E148)))</f>
        <v/>
      </c>
      <c r="BY154" s="187" t="str">
        <f ca="1">+IF(OFFSET('Water Data'!$F$27,0,10*ROW('Water Data'!F148))="","",OFFSET('Water Data'!$F$27,0,10*ROW('Water Data'!F148)))</f>
        <v/>
      </c>
      <c r="BZ154" s="187" t="str">
        <f ca="1">+IF(OFFSET('Water Data'!$F$28,0,10*ROW('Water Data'!F148))="","",OFFSET('Water Data'!$F$28,0,10*ROW('Water Data'!F148)))</f>
        <v/>
      </c>
      <c r="CA154" s="187" t="str">
        <f ca="1">+IF(OFFSET('Water Data'!$F$29,0,10*ROW('Water Data'!F148))="","",OFFSET('Water Data'!$F$29,0,10*ROW('Water Data'!F148)))</f>
        <v/>
      </c>
      <c r="CB154" s="187" t="str">
        <f ca="1">+IF(OFFSET('Water Data'!$G$27,0,10*ROW('Water Data'!G148))="","",OFFSET('Water Data'!$G$27,0,10*ROW('Water Data'!G148)))</f>
        <v/>
      </c>
      <c r="CC154" s="187" t="str">
        <f ca="1">+IF(OFFSET('Water Data'!$G$28,0,10*ROW('Water Data'!G148))="","",OFFSET('Water Data'!$G$28,0,10*ROW('Water Data'!G148)))</f>
        <v/>
      </c>
      <c r="CD154" s="187" t="str">
        <f ca="1">+IF(OFFSET('Water Data'!$G$29,0,10*ROW('Water Data'!G148))="","",OFFSET('Water Data'!$G$29,0,10*ROW('Water Data'!G148)))</f>
        <v/>
      </c>
      <c r="CE154" s="187" t="str">
        <f ca="1">+IF(OFFSET('Water Data'!$H$27,0,10*ROW('Water Data'!H148))="","",OFFSET('Water Data'!$H$27,0,10*ROW('Water Data'!H148)))</f>
        <v/>
      </c>
      <c r="CF154" s="187" t="str">
        <f ca="1">+IF(OFFSET('Water Data'!$H$28,0,10*ROW('Water Data'!H148))="","",OFFSET('Water Data'!$H$28,0,10*ROW('Water Data'!H148)))</f>
        <v/>
      </c>
      <c r="CG154" s="187" t="str">
        <f ca="1">+IF(OFFSET('Water Data'!$H$29,0,10*ROW('Water Data'!H148))="","",OFFSET('Water Data'!$H$29,0,10*ROW('Water Data'!H148)))</f>
        <v/>
      </c>
      <c r="CH154" s="187" t="str">
        <f ca="1">+IF(OFFSET('Water Data'!$I$27,0,10*ROW('Water Data'!I148))="","",OFFSET('Water Data'!$I$27,0,10*ROW('Water Data'!I148)))</f>
        <v/>
      </c>
      <c r="CI154" s="187" t="str">
        <f ca="1">+IF(OFFSET('Water Data'!$I$28,0,10*ROW('Water Data'!I148))="","",OFFSET('Water Data'!$I$28,0,10*ROW('Water Data'!I148)))</f>
        <v/>
      </c>
      <c r="CJ154" s="187" t="str">
        <f ca="1">+IF(OFFSET('Water Data'!$I$29,0,10*ROW('Water Data'!I148))="","",OFFSET('Water Data'!$I$29,0,10*ROW('Water Data'!I148)))</f>
        <v/>
      </c>
      <c r="CK154" s="187" t="str">
        <f ca="1">+IF(OFFSET('Sanitation Data'!$D$28,0,10*ROW('Sanitation Data'!D148))="","",OFFSET('Sanitation Data'!$D$28,0,10*ROW('Sanitation Data'!D148)))</f>
        <v/>
      </c>
      <c r="CL154" s="187" t="str">
        <f ca="1">+IF(OFFSET('Sanitation Data'!$D$29,0,10*ROW('Sanitation Data'!D148))="","",OFFSET('Sanitation Data'!$D$29,0,10*ROW('Sanitation Data'!D148)))</f>
        <v/>
      </c>
      <c r="CM154" s="187" t="str">
        <f ca="1">+IF(OFFSET('Sanitation Data'!$D$30,0,10*ROW('Sanitation Data'!D148))="","",OFFSET('Sanitation Data'!$D$30,0,10*ROW('Sanitation Data'!D148)))</f>
        <v/>
      </c>
      <c r="CN154" s="187" t="str">
        <f ca="1">+IF(OFFSET('Sanitation Data'!$D$31,0,10*ROW('Sanitation Data'!D148))="","",OFFSET('Sanitation Data'!$D$31,0,10*ROW('Sanitation Data'!D148)))</f>
        <v/>
      </c>
      <c r="CO154" s="187" t="str">
        <f ca="1">+IF(OFFSET('Sanitation Data'!$D$32,0,10*ROW('Sanitation Data'!D148))="","",OFFSET('Sanitation Data'!$D$32,0,10*ROW('Sanitation Data'!D148)))</f>
        <v/>
      </c>
      <c r="CP154" s="187" t="str">
        <f ca="1">+IF(OFFSET('Sanitation Data'!$E$28,0,10*ROW('Sanitation Data'!E148))="","",OFFSET('Sanitation Data'!$E$28,0,10*ROW('Sanitation Data'!E148)))</f>
        <v/>
      </c>
      <c r="CQ154" s="187" t="str">
        <f ca="1">+IF(OFFSET('Sanitation Data'!$E$29,0,10*ROW('Sanitation Data'!E148))="","",OFFSET('Sanitation Data'!$E$29,0,10*ROW('Sanitation Data'!E148)))</f>
        <v/>
      </c>
      <c r="CR154" s="187" t="str">
        <f ca="1">+IF(OFFSET('Sanitation Data'!$E$30,0,10*ROW('Sanitation Data'!E148))="","",OFFSET('Sanitation Data'!$E$30,0,10*ROW('Sanitation Data'!E148)))</f>
        <v/>
      </c>
      <c r="CS154" s="187" t="str">
        <f ca="1">+IF(OFFSET('Sanitation Data'!$E$31,0,10*ROW('Sanitation Data'!E148))="","",OFFSET('Sanitation Data'!$E$31,0,10*ROW('Sanitation Data'!E148)))</f>
        <v/>
      </c>
      <c r="CT154" s="187" t="str">
        <f ca="1">+IF(OFFSET('Sanitation Data'!$E$32,0,10*ROW('Sanitation Data'!E148))="","",OFFSET('Sanitation Data'!$E$32,0,10*ROW('Sanitation Data'!E148)))</f>
        <v/>
      </c>
      <c r="CU154" s="187" t="str">
        <f ca="1">+IF(OFFSET('Sanitation Data'!$F$28,0,10*ROW('Sanitation Data'!F148))="","",OFFSET('Sanitation Data'!$F$28,0,10*ROW('Sanitation Data'!F148)))</f>
        <v/>
      </c>
      <c r="CV154" s="187" t="str">
        <f ca="1">+IF(OFFSET('Sanitation Data'!$F$29,0,10*ROW('Sanitation Data'!F148))="","",OFFSET('Sanitation Data'!$F$29,0,10*ROW('Sanitation Data'!F148)))</f>
        <v/>
      </c>
      <c r="CW154" s="187" t="str">
        <f ca="1">+IF(OFFSET('Sanitation Data'!$F$30,0,10*ROW('Sanitation Data'!F148))="","",OFFSET('Sanitation Data'!$F$30,0,10*ROW('Sanitation Data'!F148)))</f>
        <v/>
      </c>
      <c r="CX154" s="187" t="str">
        <f ca="1">+IF(OFFSET('Sanitation Data'!$F$31,0,10*ROW('Sanitation Data'!F148))="","",OFFSET('Sanitation Data'!$F$31,0,10*ROW('Sanitation Data'!F148)))</f>
        <v/>
      </c>
      <c r="CY154" s="187" t="str">
        <f ca="1">+IF(OFFSET('Sanitation Data'!$F$32,0,10*ROW('Sanitation Data'!F148))="","",OFFSET('Sanitation Data'!$F$32,0,10*ROW('Sanitation Data'!F148)))</f>
        <v/>
      </c>
      <c r="CZ154" s="187" t="str">
        <f ca="1">+IF(OFFSET('Sanitation Data'!$G$28,0,10*ROW('Sanitation Data'!G148))="","",OFFSET('Sanitation Data'!$G$28,0,10*ROW('Sanitation Data'!G148)))</f>
        <v/>
      </c>
      <c r="DA154" s="187" t="str">
        <f ca="1">+IF(OFFSET('Sanitation Data'!$G$29,0,10*ROW('Sanitation Data'!G148))="","",OFFSET('Sanitation Data'!$G$29,0,10*ROW('Sanitation Data'!G148)))</f>
        <v/>
      </c>
      <c r="DB154" s="187" t="str">
        <f ca="1">+IF(OFFSET('Sanitation Data'!$G$30,0,10*ROW('Sanitation Data'!G148))="","",OFFSET('Sanitation Data'!$G$30,0,10*ROW('Sanitation Data'!G148)))</f>
        <v/>
      </c>
      <c r="DC154" s="187" t="str">
        <f ca="1">+IF(OFFSET('Sanitation Data'!$G$31,0,10*ROW('Sanitation Data'!G148))="","",OFFSET('Sanitation Data'!$G$31,0,10*ROW('Sanitation Data'!G148)))</f>
        <v/>
      </c>
      <c r="DD154" s="187" t="str">
        <f ca="1">+IF(OFFSET('Sanitation Data'!$G$32,0,10*ROW('Sanitation Data'!G148))="","",OFFSET('Sanitation Data'!$G$32,0,10*ROW('Sanitation Data'!G148)))</f>
        <v/>
      </c>
      <c r="DE154" s="187" t="str">
        <f ca="1">+IF(OFFSET('Sanitation Data'!$H$28,0,10*ROW('Sanitation Data'!H148))="","",OFFSET('Sanitation Data'!$H$28,0,10*ROW('Sanitation Data'!H148)))</f>
        <v/>
      </c>
      <c r="DF154" s="187" t="str">
        <f ca="1">+IF(OFFSET('Sanitation Data'!$H$29,0,10*ROW('Sanitation Data'!H148))="","",OFFSET('Sanitation Data'!$H$29,0,10*ROW('Sanitation Data'!H148)))</f>
        <v/>
      </c>
      <c r="DG154" s="187" t="str">
        <f ca="1">+IF(OFFSET('Sanitation Data'!$H$30,0,10*ROW('Sanitation Data'!H148))="","",OFFSET('Sanitation Data'!$H$30,0,10*ROW('Sanitation Data'!H148)))</f>
        <v/>
      </c>
      <c r="DH154" s="187" t="str">
        <f ca="1">+IF(OFFSET('Sanitation Data'!$H$31,0,10*ROW('Sanitation Data'!H148))="","",OFFSET('Sanitation Data'!$H$31,0,10*ROW('Sanitation Data'!H148)))</f>
        <v/>
      </c>
      <c r="DI154" s="187" t="str">
        <f ca="1">+IF(OFFSET('Sanitation Data'!$H$32,0,10*ROW('Sanitation Data'!H148))="","",OFFSET('Sanitation Data'!$H$32,0,10*ROW('Sanitation Data'!H148)))</f>
        <v/>
      </c>
      <c r="DJ154" s="187" t="str">
        <f ca="1">+IF(OFFSET('Sanitation Data'!$I$28,0,10*ROW('Sanitation Data'!I148))="","",OFFSET('Sanitation Data'!$I$28,0,10*ROW('Sanitation Data'!I148)))</f>
        <v/>
      </c>
      <c r="DK154" s="187" t="str">
        <f ca="1">+IF(OFFSET('Sanitation Data'!$I$29,0,10*ROW('Sanitation Data'!I148))="","",OFFSET('Sanitation Data'!$I$29,0,10*ROW('Sanitation Data'!I148)))</f>
        <v/>
      </c>
      <c r="DL154" s="187" t="str">
        <f ca="1">+IF(OFFSET('Sanitation Data'!$I$30,0,10*ROW('Sanitation Data'!I148))="","",OFFSET('Sanitation Data'!$I$30,0,10*ROW('Sanitation Data'!I148)))</f>
        <v/>
      </c>
      <c r="DM154" s="187" t="str">
        <f ca="1">+IF(OFFSET('Sanitation Data'!$I$31,0,10*ROW('Sanitation Data'!I148))="","",OFFSET('Sanitation Data'!$I$31,0,10*ROW('Sanitation Data'!I148)))</f>
        <v/>
      </c>
      <c r="DN154" s="187" t="str">
        <f ca="1">+IF(OFFSET('Sanitation Data'!$I$32,0,10*ROW('Sanitation Data'!I148))="","",OFFSET('Sanitation Data'!$I$32,0,10*ROW('Sanitation Data'!I148)))</f>
        <v/>
      </c>
      <c r="DO154" s="187" t="str">
        <f ca="1">+IF(OFFSET('Hygiene Data'!$D$11,0,10*ROW('Hygiene Data'!D148))="","",OFFSET('Hygiene Data'!$D$11,0,10*ROW('Hygiene Data'!D148)))</f>
        <v/>
      </c>
      <c r="DP154" s="187" t="str">
        <f ca="1">+IF(OFFSET('Hygiene Data'!$D$12,0,10*ROW('Hygiene Data'!D148))="","",OFFSET('Hygiene Data'!$D$12,0,10*ROW('Hygiene Data'!D148)))</f>
        <v/>
      </c>
      <c r="DQ154" s="187" t="str">
        <f ca="1">+IF(OFFSET('Hygiene Data'!$D$13,0,10*ROW('Hygiene Data'!D148))="","",OFFSET('Hygiene Data'!$D$13,0,10*ROW('Hygiene Data'!D148)))</f>
        <v/>
      </c>
      <c r="DR154" s="187" t="str">
        <f ca="1">+IF(OFFSET('Hygiene Data'!$E$11,0,10*ROW('Hygiene Data'!E148))="","",OFFSET('Hygiene Data'!$E$11,0,10*ROW('Hygiene Data'!E148)))</f>
        <v/>
      </c>
      <c r="DS154" s="187" t="str">
        <f ca="1">+IF(OFFSET('Hygiene Data'!$E$12,0,10*ROW('Hygiene Data'!E148))="","",OFFSET('Hygiene Data'!$E$12,0,10*ROW('Hygiene Data'!E148)))</f>
        <v/>
      </c>
      <c r="DT154" s="187" t="str">
        <f ca="1">+IF(OFFSET('Hygiene Data'!$E$13,0,10*ROW('Hygiene Data'!E148))="","",OFFSET('Hygiene Data'!$E$13,0,10*ROW('Hygiene Data'!E148)))</f>
        <v/>
      </c>
      <c r="DU154" s="187" t="str">
        <f ca="1">+IF(OFFSET('Hygiene Data'!$F$11,0,10*ROW('Hygiene Data'!F148))="","",OFFSET('Hygiene Data'!$F$11,0,10*ROW('Hygiene Data'!F148)))</f>
        <v/>
      </c>
      <c r="DV154" s="187" t="str">
        <f ca="1">+IF(OFFSET('Hygiene Data'!$F$12,0,10*ROW('Hygiene Data'!F148))="","",OFFSET('Hygiene Data'!$F$12,0,10*ROW('Hygiene Data'!F148)))</f>
        <v/>
      </c>
      <c r="DW154" s="187" t="str">
        <f ca="1">+IF(OFFSET('Hygiene Data'!$F$13,0,10*ROW('Hygiene Data'!F148))="","",OFFSET('Hygiene Data'!$F$13,0,10*ROW('Hygiene Data'!F148)))</f>
        <v/>
      </c>
      <c r="DX154" s="187" t="str">
        <f ca="1">+IF(OFFSET('Hygiene Data'!$G$11,0,10*ROW('Hygiene Data'!G148))="","",OFFSET('Hygiene Data'!$G$11,0,10*ROW('Hygiene Data'!G148)))</f>
        <v/>
      </c>
      <c r="DY154" s="187" t="str">
        <f ca="1">+IF(OFFSET('Hygiene Data'!$G$12,0,10*ROW('Hygiene Data'!G148))="","",OFFSET('Hygiene Data'!$G$12,0,10*ROW('Hygiene Data'!G148)))</f>
        <v/>
      </c>
      <c r="DZ154" s="187" t="str">
        <f ca="1">+IF(OFFSET('Hygiene Data'!$G$13,0,10*ROW('Hygiene Data'!G148))="","",OFFSET('Hygiene Data'!$G$13,0,10*ROW('Hygiene Data'!G148)))</f>
        <v/>
      </c>
      <c r="EA154" s="187" t="str">
        <f ca="1">+IF(OFFSET('Hygiene Data'!$H$11,0,10*ROW('Hygiene Data'!H148))="","",OFFSET('Hygiene Data'!$H$11,0,10*ROW('Hygiene Data'!H148)))</f>
        <v/>
      </c>
      <c r="EB154" s="187" t="str">
        <f ca="1">+IF(OFFSET('Hygiene Data'!$H$12,0,10*ROW('Hygiene Data'!H148))="","",OFFSET('Hygiene Data'!$H$12,0,10*ROW('Hygiene Data'!H148)))</f>
        <v/>
      </c>
      <c r="EC154" s="187" t="str">
        <f ca="1">+IF(OFFSET('Hygiene Data'!$H$13,0,10*ROW('Hygiene Data'!H148))="","",OFFSET('Hygiene Data'!$H$13,0,10*ROW('Hygiene Data'!H148)))</f>
        <v/>
      </c>
      <c r="ED154" s="187" t="str">
        <f ca="1">+IF(OFFSET('Hygiene Data'!$I$11,0,10*ROW('Hygiene Data'!I148))="","",OFFSET('Hygiene Data'!$I$11,0,10*ROW('Hygiene Data'!I148)))</f>
        <v/>
      </c>
      <c r="EE154" s="187" t="str">
        <f ca="1">+IF(OFFSET('Hygiene Data'!$I$12,0,10*ROW('Hygiene Data'!I148))="","",OFFSET('Hygiene Data'!$I$12,0,10*ROW('Hygiene Data'!I148)))</f>
        <v/>
      </c>
      <c r="EF154" s="187" t="str">
        <f ca="1">+IF(OFFSET('Hygiene Data'!$I$13,0,10*ROW('Hygiene Data'!I148))="","",OFFSET('Hygiene Data'!$I$13,0,10*ROW('Hygiene Data'!I148)))</f>
        <v/>
      </c>
    </row>
    <row r="155" spans="1:136" x14ac:dyDescent="0.2">
      <c r="A155" s="270" t="str">
        <f ca="1">+IF(OFFSET('Water Data'!$B$2,0,10*ROW('Water Data'!E149))="","",OFFSET('Water Data'!$B$2,0,10*ROW('Water Data'!E149)))</f>
        <v/>
      </c>
      <c r="B155" s="270" t="str">
        <f ca="1">IF(OFFSET('Water Data'!$C$2,0,10*ROW('Water Data'!F149))="","",IF(OFFSET('Water Data'!$C$2,0,10*ROW('Water Data'!F149))="Census",Key!$I$111,IF(OFFSET('Water Data'!$C$2,0,10*ROW('Water Data'!F149))="Survey with microdata",Key!$I$113,IF(OFFSET('Water Data'!$C$2,0,10*ROW('Water Data'!F149))="Survey",Key!$I$110,IF(OFFSET('Water Data'!$C$2,0,10*ROW('Water Data'!F149))="Admin",Key!$I$114,IF(OFFSET('Water Data'!$C$2,0,10*ROW('Water Data'!F149))="Other",Key!$I$112,IF(OFFSET('Water Data'!$C$2,0,10*ROW('Water Data'!F149))="EMIS",Key!$I$109)))))))</f>
        <v/>
      </c>
      <c r="C155" s="297" t="str">
        <f t="shared" ca="1" si="2"/>
        <v/>
      </c>
      <c r="D155" s="298" t="e">
        <f ca="1">+IF(AND(ISTEXT(OFFSET('Water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298" t="e">
        <f ca="1">+IF(AND(ISTEXT(OFFSET('Water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298" t="e">
        <f ca="1">+IF(AND(ISTEXT(OFFSET('Water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298" t="e">
        <f ca="1">+IF(AND(ISTEXT(OFFSET('Water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298" t="e">
        <f ca="1">+IF(AND(ISTEXT(OFFSET('Water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298" t="e">
        <f ca="1">+IF(AND(ISTEXT(OFFSET('Water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298" t="e">
        <f ca="1">+IF(AND(ISTEXT(OFFSET('Water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298" t="e">
        <f ca="1">+IF(AND(ISTEXT(OFFSET('Water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298" t="e">
        <f ca="1">+IF(AND(ISTEXT(OFFSET('Water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298" t="e">
        <f ca="1">+IF(AND(ISTEXT(OFFSET('Water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298" t="e">
        <f ca="1">+IF(AND(ISTEXT(OFFSET('Water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298" t="e">
        <f ca="1">+IF(AND(ISTEXT(OFFSET('Water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298" t="e">
        <f ca="1">+IF(AND(ISTEXT(OFFSET('Water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298" t="e">
        <f ca="1">+IF(AND(ISTEXT(OFFSET('Water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298" t="e">
        <f ca="1">+IF(AND(ISTEXT(OFFSET('Water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298" t="e">
        <f ca="1">+IF(AND(ISTEXT(OFFSET('Water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298" t="e">
        <f ca="1">+IF(AND(ISTEXT(OFFSET('Water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298" t="e">
        <f ca="1">+IF(AND(ISTEXT(OFFSET('Water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299" t="e">
        <f ca="1">+IF(AND(ISTEXT(OFFSET('Sanitation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299" t="e">
        <f ca="1">+IF(AND(ISTEXT(OFFSET('Sanitation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299" t="e">
        <f ca="1">+IF(AND(ISTEXT(OFFSET('Sanitation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299" t="e">
        <f ca="1">+IF(AND(ISTEXT(OFFSET('Sanitation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299" t="e">
        <f ca="1">+IF(AND(ISTEXT(OFFSET('Sanitation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299" t="e">
        <f ca="1">+IF(AND(ISTEXT(OFFSET('Sanitation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299" t="e">
        <f ca="1">+IF(AND(ISTEXT(OFFSET('Sanitation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299" t="e">
        <f ca="1">+IF(AND(ISTEXT(OFFSET('Sanitation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299" t="e">
        <f ca="1">+IF(AND(ISTEXT(OFFSET('Sanitation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299" t="e">
        <f ca="1">+IF(AND(ISTEXT(OFFSET('Sanitation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299" t="e">
        <f ca="1">+IF(AND(ISTEXT(OFFSET('Sanitation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299" t="e">
        <f ca="1">+IF(AND(ISTEXT(OFFSET('Sanitation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299" t="e">
        <f ca="1">+IF(AND(ISTEXT(OFFSET('Sanitation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299" t="e">
        <f ca="1">+IF(AND(ISTEXT(OFFSET('Sanitation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299" t="e">
        <f ca="1">+IF(AND(ISTEXT(OFFSET('Sanitation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299" t="e">
        <f ca="1">+IF(AND(ISTEXT(OFFSET('Sanitation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299" t="e">
        <f ca="1">+IF(AND(ISTEXT(OFFSET('Sanitation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299" t="e">
        <f ca="1">+IF(AND(ISTEXT(OFFSET('Sanitation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299" t="e">
        <f ca="1">+IF(AND(ISTEXT(OFFSET('Sanitation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299" t="e">
        <f ca="1">+IF(AND(ISTEXT(OFFSET('Sanitation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299" t="e">
        <f ca="1">+IF(AND(ISTEXT(OFFSET('Sanitation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299" t="e">
        <f ca="1">+IF(AND(ISTEXT(OFFSET('Sanitation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299" t="e">
        <f ca="1">+IF(AND(ISTEXT(OFFSET('Sanitation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299" t="e">
        <f ca="1">+IF(AND(ISTEXT(OFFSET('Sanitation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299" t="e">
        <f ca="1">+IF(AND(ISTEXT(OFFSET('Sanitation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299" t="e">
        <f ca="1">+IF(AND(ISTEXT(OFFSET('Sanitation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299" t="e">
        <f ca="1">+IF(AND(ISTEXT(OFFSET('Sanitation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299" t="e">
        <f ca="1">+IF(AND(ISTEXT(OFFSET('Sanitation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299" t="e">
        <f ca="1">+IF(AND(ISTEXT(OFFSET('Sanitation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299" t="e">
        <f ca="1">+IF(AND(ISTEXT(OFFSET('Sanitation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300" t="e">
        <f ca="1">+IF(AND(ISTEXT(OFFSET('Hygiene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368" t="e">
        <f ca="1">+IF(AND(ISTEXT(OFFSET('Hygiene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300" t="e">
        <f ca="1">+IF(AND(ISTEXT(OFFSET('Hygiene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300" t="e">
        <f ca="1">+IF(AND(ISTEXT(OFFSET('Hygiene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300" t="e">
        <f ca="1">+IF(AND(ISTEXT(OFFSET('Hygiene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300" t="e">
        <f ca="1">+IF(AND(ISTEXT(OFFSET('Hygiene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300" t="e">
        <f ca="1">+IF(AND(ISTEXT(OFFSET('Hygiene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300" t="e">
        <f ca="1">+IF(AND(ISTEXT(OFFSET('Hygiene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300" t="e">
        <f ca="1">+IF(AND(ISTEXT(OFFSET('Hygiene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300" t="e">
        <f ca="1">+IF(AND(ISTEXT(OFFSET('Hygiene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300" t="e">
        <f ca="1">+IF(AND(ISTEXT(OFFSET('Hygiene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300" t="e">
        <f ca="1">+IF(AND(ISTEXT(OFFSET('Hygiene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300" t="e">
        <f ca="1">+IF(AND(ISTEXT(OFFSET('Hygiene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300" t="e">
        <f ca="1">+IF(AND(ISTEXT(OFFSET('Hygiene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300" t="e">
        <f ca="1">+IF(AND(ISTEXT(OFFSET('Hygiene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300" t="e">
        <f ca="1">+IF(AND(ISTEXT(OFFSET('Hygiene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300" t="e">
        <f ca="1">+IF(AND(ISTEXT(OFFSET('Hygiene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300" t="e">
        <f ca="1">+IF(AND(ISTEXT(OFFSET('Hygiene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S155" s="187" t="str">
        <f ca="1">+IF(OFFSET('Water Data'!$D$27,0,10*ROW('Water Data'!D149))="","",OFFSET('Water Data'!$D$27,0,10*ROW('Water Data'!D149)))</f>
        <v/>
      </c>
      <c r="BT155" s="187" t="str">
        <f ca="1">+IF(OFFSET('Water Data'!$D$28,0,10*ROW('Water Data'!D149))="","",OFFSET('Water Data'!$D$28,0,10*ROW('Water Data'!D149)))</f>
        <v/>
      </c>
      <c r="BU155" s="187" t="str">
        <f ca="1">+IF(OFFSET('Water Data'!$D$29,0,10*ROW('Water Data'!D149))="","",OFFSET('Water Data'!$D$29,0,10*ROW('Water Data'!D149)))</f>
        <v/>
      </c>
      <c r="BV155" s="187" t="str">
        <f ca="1">+IF(OFFSET('Water Data'!$E$27,0,10*ROW('Water Data'!E149))="","",OFFSET('Water Data'!$E$27,0,10*ROW('Water Data'!E149)))</f>
        <v/>
      </c>
      <c r="BW155" s="187" t="str">
        <f ca="1">+IF(OFFSET('Water Data'!$E$28,0,10*ROW('Water Data'!E149))="","",OFFSET('Water Data'!$E$28,0,10*ROW('Water Data'!E149)))</f>
        <v/>
      </c>
      <c r="BX155" s="187" t="str">
        <f ca="1">+IF(OFFSET('Water Data'!$E$29,0,10*ROW('Water Data'!E149))="","",OFFSET('Water Data'!$E$29,0,10*ROW('Water Data'!E149)))</f>
        <v/>
      </c>
      <c r="BY155" s="187" t="str">
        <f ca="1">+IF(OFFSET('Water Data'!$F$27,0,10*ROW('Water Data'!F149))="","",OFFSET('Water Data'!$F$27,0,10*ROW('Water Data'!F149)))</f>
        <v/>
      </c>
      <c r="BZ155" s="187" t="str">
        <f ca="1">+IF(OFFSET('Water Data'!$F$28,0,10*ROW('Water Data'!F149))="","",OFFSET('Water Data'!$F$28,0,10*ROW('Water Data'!F149)))</f>
        <v/>
      </c>
      <c r="CA155" s="187" t="str">
        <f ca="1">+IF(OFFSET('Water Data'!$F$29,0,10*ROW('Water Data'!F149))="","",OFFSET('Water Data'!$F$29,0,10*ROW('Water Data'!F149)))</f>
        <v/>
      </c>
      <c r="CB155" s="187" t="str">
        <f ca="1">+IF(OFFSET('Water Data'!$G$27,0,10*ROW('Water Data'!G149))="","",OFFSET('Water Data'!$G$27,0,10*ROW('Water Data'!G149)))</f>
        <v/>
      </c>
      <c r="CC155" s="187" t="str">
        <f ca="1">+IF(OFFSET('Water Data'!$G$28,0,10*ROW('Water Data'!G149))="","",OFFSET('Water Data'!$G$28,0,10*ROW('Water Data'!G149)))</f>
        <v/>
      </c>
      <c r="CD155" s="187" t="str">
        <f ca="1">+IF(OFFSET('Water Data'!$G$29,0,10*ROW('Water Data'!G149))="","",OFFSET('Water Data'!$G$29,0,10*ROW('Water Data'!G149)))</f>
        <v/>
      </c>
      <c r="CE155" s="187" t="str">
        <f ca="1">+IF(OFFSET('Water Data'!$H$27,0,10*ROW('Water Data'!H149))="","",OFFSET('Water Data'!$H$27,0,10*ROW('Water Data'!H149)))</f>
        <v/>
      </c>
      <c r="CF155" s="187" t="str">
        <f ca="1">+IF(OFFSET('Water Data'!$H$28,0,10*ROW('Water Data'!H149))="","",OFFSET('Water Data'!$H$28,0,10*ROW('Water Data'!H149)))</f>
        <v/>
      </c>
      <c r="CG155" s="187" t="str">
        <f ca="1">+IF(OFFSET('Water Data'!$H$29,0,10*ROW('Water Data'!H149))="","",OFFSET('Water Data'!$H$29,0,10*ROW('Water Data'!H149)))</f>
        <v/>
      </c>
      <c r="CH155" s="187" t="str">
        <f ca="1">+IF(OFFSET('Water Data'!$I$27,0,10*ROW('Water Data'!I149))="","",OFFSET('Water Data'!$I$27,0,10*ROW('Water Data'!I149)))</f>
        <v/>
      </c>
      <c r="CI155" s="187" t="str">
        <f ca="1">+IF(OFFSET('Water Data'!$I$28,0,10*ROW('Water Data'!I149))="","",OFFSET('Water Data'!$I$28,0,10*ROW('Water Data'!I149)))</f>
        <v/>
      </c>
      <c r="CJ155" s="187" t="str">
        <f ca="1">+IF(OFFSET('Water Data'!$I$29,0,10*ROW('Water Data'!I149))="","",OFFSET('Water Data'!$I$29,0,10*ROW('Water Data'!I149)))</f>
        <v/>
      </c>
      <c r="CK155" s="187" t="str">
        <f ca="1">+IF(OFFSET('Sanitation Data'!$D$28,0,10*ROW('Sanitation Data'!D149))="","",OFFSET('Sanitation Data'!$D$28,0,10*ROW('Sanitation Data'!D149)))</f>
        <v/>
      </c>
      <c r="CL155" s="187" t="str">
        <f ca="1">+IF(OFFSET('Sanitation Data'!$D$29,0,10*ROW('Sanitation Data'!D149))="","",OFFSET('Sanitation Data'!$D$29,0,10*ROW('Sanitation Data'!D149)))</f>
        <v/>
      </c>
      <c r="CM155" s="187" t="str">
        <f ca="1">+IF(OFFSET('Sanitation Data'!$D$30,0,10*ROW('Sanitation Data'!D149))="","",OFFSET('Sanitation Data'!$D$30,0,10*ROW('Sanitation Data'!D149)))</f>
        <v/>
      </c>
      <c r="CN155" s="187" t="str">
        <f ca="1">+IF(OFFSET('Sanitation Data'!$D$31,0,10*ROW('Sanitation Data'!D149))="","",OFFSET('Sanitation Data'!$D$31,0,10*ROW('Sanitation Data'!D149)))</f>
        <v/>
      </c>
      <c r="CO155" s="187" t="str">
        <f ca="1">+IF(OFFSET('Sanitation Data'!$D$32,0,10*ROW('Sanitation Data'!D149))="","",OFFSET('Sanitation Data'!$D$32,0,10*ROW('Sanitation Data'!D149)))</f>
        <v/>
      </c>
      <c r="CP155" s="187" t="str">
        <f ca="1">+IF(OFFSET('Sanitation Data'!$E$28,0,10*ROW('Sanitation Data'!E149))="","",OFFSET('Sanitation Data'!$E$28,0,10*ROW('Sanitation Data'!E149)))</f>
        <v/>
      </c>
      <c r="CQ155" s="187" t="str">
        <f ca="1">+IF(OFFSET('Sanitation Data'!$E$29,0,10*ROW('Sanitation Data'!E149))="","",OFFSET('Sanitation Data'!$E$29,0,10*ROW('Sanitation Data'!E149)))</f>
        <v/>
      </c>
      <c r="CR155" s="187" t="str">
        <f ca="1">+IF(OFFSET('Sanitation Data'!$E$30,0,10*ROW('Sanitation Data'!E149))="","",OFFSET('Sanitation Data'!$E$30,0,10*ROW('Sanitation Data'!E149)))</f>
        <v/>
      </c>
      <c r="CS155" s="187" t="str">
        <f ca="1">+IF(OFFSET('Sanitation Data'!$E$31,0,10*ROW('Sanitation Data'!E149))="","",OFFSET('Sanitation Data'!$E$31,0,10*ROW('Sanitation Data'!E149)))</f>
        <v/>
      </c>
      <c r="CT155" s="187" t="str">
        <f ca="1">+IF(OFFSET('Sanitation Data'!$E$32,0,10*ROW('Sanitation Data'!E149))="","",OFFSET('Sanitation Data'!$E$32,0,10*ROW('Sanitation Data'!E149)))</f>
        <v/>
      </c>
      <c r="CU155" s="187" t="str">
        <f ca="1">+IF(OFFSET('Sanitation Data'!$F$28,0,10*ROW('Sanitation Data'!F149))="","",OFFSET('Sanitation Data'!$F$28,0,10*ROW('Sanitation Data'!F149)))</f>
        <v/>
      </c>
      <c r="CV155" s="187" t="str">
        <f ca="1">+IF(OFFSET('Sanitation Data'!$F$29,0,10*ROW('Sanitation Data'!F149))="","",OFFSET('Sanitation Data'!$F$29,0,10*ROW('Sanitation Data'!F149)))</f>
        <v/>
      </c>
      <c r="CW155" s="187" t="str">
        <f ca="1">+IF(OFFSET('Sanitation Data'!$F$30,0,10*ROW('Sanitation Data'!F149))="","",OFFSET('Sanitation Data'!$F$30,0,10*ROW('Sanitation Data'!F149)))</f>
        <v/>
      </c>
      <c r="CX155" s="187" t="str">
        <f ca="1">+IF(OFFSET('Sanitation Data'!$F$31,0,10*ROW('Sanitation Data'!F149))="","",OFFSET('Sanitation Data'!$F$31,0,10*ROW('Sanitation Data'!F149)))</f>
        <v/>
      </c>
      <c r="CY155" s="187" t="str">
        <f ca="1">+IF(OFFSET('Sanitation Data'!$F$32,0,10*ROW('Sanitation Data'!F149))="","",OFFSET('Sanitation Data'!$F$32,0,10*ROW('Sanitation Data'!F149)))</f>
        <v/>
      </c>
      <c r="CZ155" s="187" t="str">
        <f ca="1">+IF(OFFSET('Sanitation Data'!$G$28,0,10*ROW('Sanitation Data'!G149))="","",OFFSET('Sanitation Data'!$G$28,0,10*ROW('Sanitation Data'!G149)))</f>
        <v/>
      </c>
      <c r="DA155" s="187" t="str">
        <f ca="1">+IF(OFFSET('Sanitation Data'!$G$29,0,10*ROW('Sanitation Data'!G149))="","",OFFSET('Sanitation Data'!$G$29,0,10*ROW('Sanitation Data'!G149)))</f>
        <v/>
      </c>
      <c r="DB155" s="187" t="str">
        <f ca="1">+IF(OFFSET('Sanitation Data'!$G$30,0,10*ROW('Sanitation Data'!G149))="","",OFFSET('Sanitation Data'!$G$30,0,10*ROW('Sanitation Data'!G149)))</f>
        <v/>
      </c>
      <c r="DC155" s="187" t="str">
        <f ca="1">+IF(OFFSET('Sanitation Data'!$G$31,0,10*ROW('Sanitation Data'!G149))="","",OFFSET('Sanitation Data'!$G$31,0,10*ROW('Sanitation Data'!G149)))</f>
        <v/>
      </c>
      <c r="DD155" s="187" t="str">
        <f ca="1">+IF(OFFSET('Sanitation Data'!$G$32,0,10*ROW('Sanitation Data'!G149))="","",OFFSET('Sanitation Data'!$G$32,0,10*ROW('Sanitation Data'!G149)))</f>
        <v/>
      </c>
      <c r="DE155" s="187" t="str">
        <f ca="1">+IF(OFFSET('Sanitation Data'!$H$28,0,10*ROW('Sanitation Data'!H149))="","",OFFSET('Sanitation Data'!$H$28,0,10*ROW('Sanitation Data'!H149)))</f>
        <v/>
      </c>
      <c r="DF155" s="187" t="str">
        <f ca="1">+IF(OFFSET('Sanitation Data'!$H$29,0,10*ROW('Sanitation Data'!H149))="","",OFFSET('Sanitation Data'!$H$29,0,10*ROW('Sanitation Data'!H149)))</f>
        <v/>
      </c>
      <c r="DG155" s="187" t="str">
        <f ca="1">+IF(OFFSET('Sanitation Data'!$H$30,0,10*ROW('Sanitation Data'!H149))="","",OFFSET('Sanitation Data'!$H$30,0,10*ROW('Sanitation Data'!H149)))</f>
        <v/>
      </c>
      <c r="DH155" s="187" t="str">
        <f ca="1">+IF(OFFSET('Sanitation Data'!$H$31,0,10*ROW('Sanitation Data'!H149))="","",OFFSET('Sanitation Data'!$H$31,0,10*ROW('Sanitation Data'!H149)))</f>
        <v/>
      </c>
      <c r="DI155" s="187" t="str">
        <f ca="1">+IF(OFFSET('Sanitation Data'!$H$32,0,10*ROW('Sanitation Data'!H149))="","",OFFSET('Sanitation Data'!$H$32,0,10*ROW('Sanitation Data'!H149)))</f>
        <v/>
      </c>
      <c r="DJ155" s="187" t="str">
        <f ca="1">+IF(OFFSET('Sanitation Data'!$I$28,0,10*ROW('Sanitation Data'!I149))="","",OFFSET('Sanitation Data'!$I$28,0,10*ROW('Sanitation Data'!I149)))</f>
        <v/>
      </c>
      <c r="DK155" s="187" t="str">
        <f ca="1">+IF(OFFSET('Sanitation Data'!$I$29,0,10*ROW('Sanitation Data'!I149))="","",OFFSET('Sanitation Data'!$I$29,0,10*ROW('Sanitation Data'!I149)))</f>
        <v/>
      </c>
      <c r="DL155" s="187" t="str">
        <f ca="1">+IF(OFFSET('Sanitation Data'!$I$30,0,10*ROW('Sanitation Data'!I149))="","",OFFSET('Sanitation Data'!$I$30,0,10*ROW('Sanitation Data'!I149)))</f>
        <v/>
      </c>
      <c r="DM155" s="187" t="str">
        <f ca="1">+IF(OFFSET('Sanitation Data'!$I$31,0,10*ROW('Sanitation Data'!I149))="","",OFFSET('Sanitation Data'!$I$31,0,10*ROW('Sanitation Data'!I149)))</f>
        <v/>
      </c>
      <c r="DN155" s="187" t="str">
        <f ca="1">+IF(OFFSET('Sanitation Data'!$I$32,0,10*ROW('Sanitation Data'!I149))="","",OFFSET('Sanitation Data'!$I$32,0,10*ROW('Sanitation Data'!I149)))</f>
        <v/>
      </c>
      <c r="DO155" s="187" t="str">
        <f ca="1">+IF(OFFSET('Hygiene Data'!$D$11,0,10*ROW('Hygiene Data'!D149))="","",OFFSET('Hygiene Data'!$D$11,0,10*ROW('Hygiene Data'!D149)))</f>
        <v/>
      </c>
      <c r="DP155" s="187" t="str">
        <f ca="1">+IF(OFFSET('Hygiene Data'!$D$12,0,10*ROW('Hygiene Data'!D149))="","",OFFSET('Hygiene Data'!$D$12,0,10*ROW('Hygiene Data'!D149)))</f>
        <v/>
      </c>
      <c r="DQ155" s="187" t="str">
        <f ca="1">+IF(OFFSET('Hygiene Data'!$D$13,0,10*ROW('Hygiene Data'!D149))="","",OFFSET('Hygiene Data'!$D$13,0,10*ROW('Hygiene Data'!D149)))</f>
        <v/>
      </c>
      <c r="DR155" s="187" t="str">
        <f ca="1">+IF(OFFSET('Hygiene Data'!$E$11,0,10*ROW('Hygiene Data'!E149))="","",OFFSET('Hygiene Data'!$E$11,0,10*ROW('Hygiene Data'!E149)))</f>
        <v/>
      </c>
      <c r="DS155" s="187" t="str">
        <f ca="1">+IF(OFFSET('Hygiene Data'!$E$12,0,10*ROW('Hygiene Data'!E149))="","",OFFSET('Hygiene Data'!$E$12,0,10*ROW('Hygiene Data'!E149)))</f>
        <v/>
      </c>
      <c r="DT155" s="187" t="str">
        <f ca="1">+IF(OFFSET('Hygiene Data'!$E$13,0,10*ROW('Hygiene Data'!E149))="","",OFFSET('Hygiene Data'!$E$13,0,10*ROW('Hygiene Data'!E149)))</f>
        <v/>
      </c>
      <c r="DU155" s="187" t="str">
        <f ca="1">+IF(OFFSET('Hygiene Data'!$F$11,0,10*ROW('Hygiene Data'!F149))="","",OFFSET('Hygiene Data'!$F$11,0,10*ROW('Hygiene Data'!F149)))</f>
        <v/>
      </c>
      <c r="DV155" s="187" t="str">
        <f ca="1">+IF(OFFSET('Hygiene Data'!$F$12,0,10*ROW('Hygiene Data'!F149))="","",OFFSET('Hygiene Data'!$F$12,0,10*ROW('Hygiene Data'!F149)))</f>
        <v/>
      </c>
      <c r="DW155" s="187" t="str">
        <f ca="1">+IF(OFFSET('Hygiene Data'!$F$13,0,10*ROW('Hygiene Data'!F149))="","",OFFSET('Hygiene Data'!$F$13,0,10*ROW('Hygiene Data'!F149)))</f>
        <v/>
      </c>
      <c r="DX155" s="187" t="str">
        <f ca="1">+IF(OFFSET('Hygiene Data'!$G$11,0,10*ROW('Hygiene Data'!G149))="","",OFFSET('Hygiene Data'!$G$11,0,10*ROW('Hygiene Data'!G149)))</f>
        <v/>
      </c>
      <c r="DY155" s="187" t="str">
        <f ca="1">+IF(OFFSET('Hygiene Data'!$G$12,0,10*ROW('Hygiene Data'!G149))="","",OFFSET('Hygiene Data'!$G$12,0,10*ROW('Hygiene Data'!G149)))</f>
        <v/>
      </c>
      <c r="DZ155" s="187" t="str">
        <f ca="1">+IF(OFFSET('Hygiene Data'!$G$13,0,10*ROW('Hygiene Data'!G149))="","",OFFSET('Hygiene Data'!$G$13,0,10*ROW('Hygiene Data'!G149)))</f>
        <v/>
      </c>
      <c r="EA155" s="187" t="str">
        <f ca="1">+IF(OFFSET('Hygiene Data'!$H$11,0,10*ROW('Hygiene Data'!H149))="","",OFFSET('Hygiene Data'!$H$11,0,10*ROW('Hygiene Data'!H149)))</f>
        <v/>
      </c>
      <c r="EB155" s="187" t="str">
        <f ca="1">+IF(OFFSET('Hygiene Data'!$H$12,0,10*ROW('Hygiene Data'!H149))="","",OFFSET('Hygiene Data'!$H$12,0,10*ROW('Hygiene Data'!H149)))</f>
        <v/>
      </c>
      <c r="EC155" s="187" t="str">
        <f ca="1">+IF(OFFSET('Hygiene Data'!$H$13,0,10*ROW('Hygiene Data'!H149))="","",OFFSET('Hygiene Data'!$H$13,0,10*ROW('Hygiene Data'!H149)))</f>
        <v/>
      </c>
      <c r="ED155" s="187" t="str">
        <f ca="1">+IF(OFFSET('Hygiene Data'!$I$11,0,10*ROW('Hygiene Data'!I149))="","",OFFSET('Hygiene Data'!$I$11,0,10*ROW('Hygiene Data'!I149)))</f>
        <v/>
      </c>
      <c r="EE155" s="187" t="str">
        <f ca="1">+IF(OFFSET('Hygiene Data'!$I$12,0,10*ROW('Hygiene Data'!I149))="","",OFFSET('Hygiene Data'!$I$12,0,10*ROW('Hygiene Data'!I149)))</f>
        <v/>
      </c>
      <c r="EF155" s="187" t="str">
        <f ca="1">+IF(OFFSET('Hygiene Data'!$I$13,0,10*ROW('Hygiene Data'!I149))="","",OFFSET('Hygiene Data'!$I$13,0,10*ROW('Hygiene Data'!I149)))</f>
        <v/>
      </c>
    </row>
    <row r="156" spans="1:136" x14ac:dyDescent="0.2">
      <c r="A156" s="270" t="str">
        <f ca="1">+IF(OFFSET('Water Data'!$B$2,0,10*ROW('Water Data'!E150))="","",OFFSET('Water Data'!$B$2,0,10*ROW('Water Data'!E150)))</f>
        <v/>
      </c>
      <c r="B156" s="270" t="str">
        <f ca="1">IF(OFFSET('Water Data'!$C$2,0,10*ROW('Water Data'!F150))="","",IF(OFFSET('Water Data'!$C$2,0,10*ROW('Water Data'!F150))="Census",Key!$I$111,IF(OFFSET('Water Data'!$C$2,0,10*ROW('Water Data'!F150))="Survey with microdata",Key!$I$113,IF(OFFSET('Water Data'!$C$2,0,10*ROW('Water Data'!F150))="Survey",Key!$I$110,IF(OFFSET('Water Data'!$C$2,0,10*ROW('Water Data'!F150))="Admin",Key!$I$114,IF(OFFSET('Water Data'!$C$2,0,10*ROW('Water Data'!F150))="Other",Key!$I$112,IF(OFFSET('Water Data'!$C$2,0,10*ROW('Water Data'!F150))="EMIS",Key!$I$109)))))))</f>
        <v/>
      </c>
      <c r="C156" s="297" t="str">
        <f t="shared" ca="1" si="2"/>
        <v/>
      </c>
      <c r="D156" s="298" t="e">
        <f ca="1">+IF(AND(ISTEXT(OFFSET('Water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298" t="e">
        <f ca="1">+IF(AND(ISTEXT(OFFSET('Water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298" t="e">
        <f ca="1">+IF(AND(ISTEXT(OFFSET('Water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298" t="e">
        <f ca="1">+IF(AND(ISTEXT(OFFSET('Water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298" t="e">
        <f ca="1">+IF(AND(ISTEXT(OFFSET('Water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298" t="e">
        <f ca="1">+IF(AND(ISTEXT(OFFSET('Water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298" t="e">
        <f ca="1">+IF(AND(ISTEXT(OFFSET('Water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298" t="e">
        <f ca="1">+IF(AND(ISTEXT(OFFSET('Water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298" t="e">
        <f ca="1">+IF(AND(ISTEXT(OFFSET('Water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298" t="e">
        <f ca="1">+IF(AND(ISTEXT(OFFSET('Water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298" t="e">
        <f ca="1">+IF(AND(ISTEXT(OFFSET('Water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298" t="e">
        <f ca="1">+IF(AND(ISTEXT(OFFSET('Water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298" t="e">
        <f ca="1">+IF(AND(ISTEXT(OFFSET('Water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298" t="e">
        <f ca="1">+IF(AND(ISTEXT(OFFSET('Water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298" t="e">
        <f ca="1">+IF(AND(ISTEXT(OFFSET('Water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298" t="e">
        <f ca="1">+IF(AND(ISTEXT(OFFSET('Water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298" t="e">
        <f ca="1">+IF(AND(ISTEXT(OFFSET('Water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298" t="e">
        <f ca="1">+IF(AND(ISTEXT(OFFSET('Water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299" t="e">
        <f ca="1">+IF(AND(ISTEXT(OFFSET('Sanitation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299" t="e">
        <f ca="1">+IF(AND(ISTEXT(OFFSET('Sanitation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299" t="e">
        <f ca="1">+IF(AND(ISTEXT(OFFSET('Sanitation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299" t="e">
        <f ca="1">+IF(AND(ISTEXT(OFFSET('Sanitation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299" t="e">
        <f ca="1">+IF(AND(ISTEXT(OFFSET('Sanitation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299" t="e">
        <f ca="1">+IF(AND(ISTEXT(OFFSET('Sanitation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299" t="e">
        <f ca="1">+IF(AND(ISTEXT(OFFSET('Sanitation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299" t="e">
        <f ca="1">+IF(AND(ISTEXT(OFFSET('Sanitation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299" t="e">
        <f ca="1">+IF(AND(ISTEXT(OFFSET('Sanitation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299" t="e">
        <f ca="1">+IF(AND(ISTEXT(OFFSET('Sanitation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299" t="e">
        <f ca="1">+IF(AND(ISTEXT(OFFSET('Sanitation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299" t="e">
        <f ca="1">+IF(AND(ISTEXT(OFFSET('Sanitation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299" t="e">
        <f ca="1">+IF(AND(ISTEXT(OFFSET('Sanitation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299" t="e">
        <f ca="1">+IF(AND(ISTEXT(OFFSET('Sanitation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299" t="e">
        <f ca="1">+IF(AND(ISTEXT(OFFSET('Sanitation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299" t="e">
        <f ca="1">+IF(AND(ISTEXT(OFFSET('Sanitation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299" t="e">
        <f ca="1">+IF(AND(ISTEXT(OFFSET('Sanitation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299" t="e">
        <f ca="1">+IF(AND(ISTEXT(OFFSET('Sanitation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299" t="e">
        <f ca="1">+IF(AND(ISTEXT(OFFSET('Sanitation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299" t="e">
        <f ca="1">+IF(AND(ISTEXT(OFFSET('Sanitation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299" t="e">
        <f ca="1">+IF(AND(ISTEXT(OFFSET('Sanitation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299" t="e">
        <f ca="1">+IF(AND(ISTEXT(OFFSET('Sanitation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299" t="e">
        <f ca="1">+IF(AND(ISTEXT(OFFSET('Sanitation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299" t="e">
        <f ca="1">+IF(AND(ISTEXT(OFFSET('Sanitation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299" t="e">
        <f ca="1">+IF(AND(ISTEXT(OFFSET('Sanitation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299" t="e">
        <f ca="1">+IF(AND(ISTEXT(OFFSET('Sanitation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299" t="e">
        <f ca="1">+IF(AND(ISTEXT(OFFSET('Sanitation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299" t="e">
        <f ca="1">+IF(AND(ISTEXT(OFFSET('Sanitation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299" t="e">
        <f ca="1">+IF(AND(ISTEXT(OFFSET('Sanitation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299" t="e">
        <f ca="1">+IF(AND(ISTEXT(OFFSET('Sanitation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300" t="e">
        <f ca="1">+IF(AND(ISTEXT(OFFSET('Hygiene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368" t="e">
        <f ca="1">+IF(AND(ISTEXT(OFFSET('Hygiene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300" t="e">
        <f ca="1">+IF(AND(ISTEXT(OFFSET('Hygiene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300" t="e">
        <f ca="1">+IF(AND(ISTEXT(OFFSET('Hygiene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300" t="e">
        <f ca="1">+IF(AND(ISTEXT(OFFSET('Hygiene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300" t="e">
        <f ca="1">+IF(AND(ISTEXT(OFFSET('Hygiene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300" t="e">
        <f ca="1">+IF(AND(ISTEXT(OFFSET('Hygiene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300" t="e">
        <f ca="1">+IF(AND(ISTEXT(OFFSET('Hygiene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300" t="e">
        <f ca="1">+IF(AND(ISTEXT(OFFSET('Hygiene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300" t="e">
        <f ca="1">+IF(AND(ISTEXT(OFFSET('Hygiene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300" t="e">
        <f ca="1">+IF(AND(ISTEXT(OFFSET('Hygiene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300" t="e">
        <f ca="1">+IF(AND(ISTEXT(OFFSET('Hygiene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300" t="e">
        <f ca="1">+IF(AND(ISTEXT(OFFSET('Hygiene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300" t="e">
        <f ca="1">+IF(AND(ISTEXT(OFFSET('Hygiene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300" t="e">
        <f ca="1">+IF(AND(ISTEXT(OFFSET('Hygiene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300" t="e">
        <f ca="1">+IF(AND(ISTEXT(OFFSET('Hygiene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300" t="e">
        <f ca="1">+IF(AND(ISTEXT(OFFSET('Hygiene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300" t="e">
        <f ca="1">+IF(AND(ISTEXT(OFFSET('Hygiene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S156" s="187" t="str">
        <f ca="1">+IF(OFFSET('Water Data'!$D$27,0,10*ROW('Water Data'!D150))="","",OFFSET('Water Data'!$D$27,0,10*ROW('Water Data'!D150)))</f>
        <v/>
      </c>
      <c r="BT156" s="187" t="str">
        <f ca="1">+IF(OFFSET('Water Data'!$D$28,0,10*ROW('Water Data'!D150))="","",OFFSET('Water Data'!$D$28,0,10*ROW('Water Data'!D150)))</f>
        <v/>
      </c>
      <c r="BU156" s="187" t="str">
        <f ca="1">+IF(OFFSET('Water Data'!$D$29,0,10*ROW('Water Data'!D150))="","",OFFSET('Water Data'!$D$29,0,10*ROW('Water Data'!D150)))</f>
        <v/>
      </c>
      <c r="BV156" s="187" t="str">
        <f ca="1">+IF(OFFSET('Water Data'!$E$27,0,10*ROW('Water Data'!E150))="","",OFFSET('Water Data'!$E$27,0,10*ROW('Water Data'!E150)))</f>
        <v/>
      </c>
      <c r="BW156" s="187" t="str">
        <f ca="1">+IF(OFFSET('Water Data'!$E$28,0,10*ROW('Water Data'!E150))="","",OFFSET('Water Data'!$E$28,0,10*ROW('Water Data'!E150)))</f>
        <v/>
      </c>
      <c r="BX156" s="187" t="str">
        <f ca="1">+IF(OFFSET('Water Data'!$E$29,0,10*ROW('Water Data'!E150))="","",OFFSET('Water Data'!$E$29,0,10*ROW('Water Data'!E150)))</f>
        <v/>
      </c>
      <c r="BY156" s="187" t="str">
        <f ca="1">+IF(OFFSET('Water Data'!$F$27,0,10*ROW('Water Data'!F150))="","",OFFSET('Water Data'!$F$27,0,10*ROW('Water Data'!F150)))</f>
        <v/>
      </c>
      <c r="BZ156" s="187" t="str">
        <f ca="1">+IF(OFFSET('Water Data'!$F$28,0,10*ROW('Water Data'!F150))="","",OFFSET('Water Data'!$F$28,0,10*ROW('Water Data'!F150)))</f>
        <v/>
      </c>
      <c r="CA156" s="187" t="str">
        <f ca="1">+IF(OFFSET('Water Data'!$F$29,0,10*ROW('Water Data'!F150))="","",OFFSET('Water Data'!$F$29,0,10*ROW('Water Data'!F150)))</f>
        <v/>
      </c>
      <c r="CB156" s="187" t="str">
        <f ca="1">+IF(OFFSET('Water Data'!$G$27,0,10*ROW('Water Data'!G150))="","",OFFSET('Water Data'!$G$27,0,10*ROW('Water Data'!G150)))</f>
        <v/>
      </c>
      <c r="CC156" s="187" t="str">
        <f ca="1">+IF(OFFSET('Water Data'!$G$28,0,10*ROW('Water Data'!G150))="","",OFFSET('Water Data'!$G$28,0,10*ROW('Water Data'!G150)))</f>
        <v/>
      </c>
      <c r="CD156" s="187" t="str">
        <f ca="1">+IF(OFFSET('Water Data'!$G$29,0,10*ROW('Water Data'!G150))="","",OFFSET('Water Data'!$G$29,0,10*ROW('Water Data'!G150)))</f>
        <v/>
      </c>
      <c r="CE156" s="187" t="str">
        <f ca="1">+IF(OFFSET('Water Data'!$H$27,0,10*ROW('Water Data'!H150))="","",OFFSET('Water Data'!$H$27,0,10*ROW('Water Data'!H150)))</f>
        <v/>
      </c>
      <c r="CF156" s="187" t="str">
        <f ca="1">+IF(OFFSET('Water Data'!$H$28,0,10*ROW('Water Data'!H150))="","",OFFSET('Water Data'!$H$28,0,10*ROW('Water Data'!H150)))</f>
        <v/>
      </c>
      <c r="CG156" s="187" t="str">
        <f ca="1">+IF(OFFSET('Water Data'!$H$29,0,10*ROW('Water Data'!H150))="","",OFFSET('Water Data'!$H$29,0,10*ROW('Water Data'!H150)))</f>
        <v/>
      </c>
      <c r="CH156" s="187" t="str">
        <f ca="1">+IF(OFFSET('Water Data'!$I$27,0,10*ROW('Water Data'!I150))="","",OFFSET('Water Data'!$I$27,0,10*ROW('Water Data'!I150)))</f>
        <v/>
      </c>
      <c r="CI156" s="187" t="str">
        <f ca="1">+IF(OFFSET('Water Data'!$I$28,0,10*ROW('Water Data'!I150))="","",OFFSET('Water Data'!$I$28,0,10*ROW('Water Data'!I150)))</f>
        <v/>
      </c>
      <c r="CJ156" s="187" t="str">
        <f ca="1">+IF(OFFSET('Water Data'!$I$29,0,10*ROW('Water Data'!I150))="","",OFFSET('Water Data'!$I$29,0,10*ROW('Water Data'!I150)))</f>
        <v/>
      </c>
      <c r="CK156" s="187" t="str">
        <f ca="1">+IF(OFFSET('Sanitation Data'!$D$28,0,10*ROW('Sanitation Data'!D150))="","",OFFSET('Sanitation Data'!$D$28,0,10*ROW('Sanitation Data'!D150)))</f>
        <v/>
      </c>
      <c r="CL156" s="187" t="str">
        <f ca="1">+IF(OFFSET('Sanitation Data'!$D$29,0,10*ROW('Sanitation Data'!D150))="","",OFFSET('Sanitation Data'!$D$29,0,10*ROW('Sanitation Data'!D150)))</f>
        <v/>
      </c>
      <c r="CM156" s="187" t="str">
        <f ca="1">+IF(OFFSET('Sanitation Data'!$D$30,0,10*ROW('Sanitation Data'!D150))="","",OFFSET('Sanitation Data'!$D$30,0,10*ROW('Sanitation Data'!D150)))</f>
        <v/>
      </c>
      <c r="CN156" s="187" t="str">
        <f ca="1">+IF(OFFSET('Sanitation Data'!$D$31,0,10*ROW('Sanitation Data'!D150))="","",OFFSET('Sanitation Data'!$D$31,0,10*ROW('Sanitation Data'!D150)))</f>
        <v/>
      </c>
      <c r="CO156" s="187" t="str">
        <f ca="1">+IF(OFFSET('Sanitation Data'!$D$32,0,10*ROW('Sanitation Data'!D150))="","",OFFSET('Sanitation Data'!$D$32,0,10*ROW('Sanitation Data'!D150)))</f>
        <v/>
      </c>
      <c r="CP156" s="187" t="str">
        <f ca="1">+IF(OFFSET('Sanitation Data'!$E$28,0,10*ROW('Sanitation Data'!E150))="","",OFFSET('Sanitation Data'!$E$28,0,10*ROW('Sanitation Data'!E150)))</f>
        <v/>
      </c>
      <c r="CQ156" s="187" t="str">
        <f ca="1">+IF(OFFSET('Sanitation Data'!$E$29,0,10*ROW('Sanitation Data'!E150))="","",OFFSET('Sanitation Data'!$E$29,0,10*ROW('Sanitation Data'!E150)))</f>
        <v/>
      </c>
      <c r="CR156" s="187" t="str">
        <f ca="1">+IF(OFFSET('Sanitation Data'!$E$30,0,10*ROW('Sanitation Data'!E150))="","",OFFSET('Sanitation Data'!$E$30,0,10*ROW('Sanitation Data'!E150)))</f>
        <v/>
      </c>
      <c r="CS156" s="187" t="str">
        <f ca="1">+IF(OFFSET('Sanitation Data'!$E$31,0,10*ROW('Sanitation Data'!E150))="","",OFFSET('Sanitation Data'!$E$31,0,10*ROW('Sanitation Data'!E150)))</f>
        <v/>
      </c>
      <c r="CT156" s="187" t="str">
        <f ca="1">+IF(OFFSET('Sanitation Data'!$E$32,0,10*ROW('Sanitation Data'!E150))="","",OFFSET('Sanitation Data'!$E$32,0,10*ROW('Sanitation Data'!E150)))</f>
        <v/>
      </c>
      <c r="CU156" s="187" t="str">
        <f ca="1">+IF(OFFSET('Sanitation Data'!$F$28,0,10*ROW('Sanitation Data'!F150))="","",OFFSET('Sanitation Data'!$F$28,0,10*ROW('Sanitation Data'!F150)))</f>
        <v/>
      </c>
      <c r="CV156" s="187" t="str">
        <f ca="1">+IF(OFFSET('Sanitation Data'!$F$29,0,10*ROW('Sanitation Data'!F150))="","",OFFSET('Sanitation Data'!$F$29,0,10*ROW('Sanitation Data'!F150)))</f>
        <v/>
      </c>
      <c r="CW156" s="187" t="str">
        <f ca="1">+IF(OFFSET('Sanitation Data'!$F$30,0,10*ROW('Sanitation Data'!F150))="","",OFFSET('Sanitation Data'!$F$30,0,10*ROW('Sanitation Data'!F150)))</f>
        <v/>
      </c>
      <c r="CX156" s="187" t="str">
        <f ca="1">+IF(OFFSET('Sanitation Data'!$F$31,0,10*ROW('Sanitation Data'!F150))="","",OFFSET('Sanitation Data'!$F$31,0,10*ROW('Sanitation Data'!F150)))</f>
        <v/>
      </c>
      <c r="CY156" s="187" t="str">
        <f ca="1">+IF(OFFSET('Sanitation Data'!$F$32,0,10*ROW('Sanitation Data'!F150))="","",OFFSET('Sanitation Data'!$F$32,0,10*ROW('Sanitation Data'!F150)))</f>
        <v/>
      </c>
      <c r="CZ156" s="187" t="str">
        <f ca="1">+IF(OFFSET('Sanitation Data'!$G$28,0,10*ROW('Sanitation Data'!G150))="","",OFFSET('Sanitation Data'!$G$28,0,10*ROW('Sanitation Data'!G150)))</f>
        <v/>
      </c>
      <c r="DA156" s="187" t="str">
        <f ca="1">+IF(OFFSET('Sanitation Data'!$G$29,0,10*ROW('Sanitation Data'!G150))="","",OFFSET('Sanitation Data'!$G$29,0,10*ROW('Sanitation Data'!G150)))</f>
        <v/>
      </c>
      <c r="DB156" s="187" t="str">
        <f ca="1">+IF(OFFSET('Sanitation Data'!$G$30,0,10*ROW('Sanitation Data'!G150))="","",OFFSET('Sanitation Data'!$G$30,0,10*ROW('Sanitation Data'!G150)))</f>
        <v/>
      </c>
      <c r="DC156" s="187" t="str">
        <f ca="1">+IF(OFFSET('Sanitation Data'!$G$31,0,10*ROW('Sanitation Data'!G150))="","",OFFSET('Sanitation Data'!$G$31,0,10*ROW('Sanitation Data'!G150)))</f>
        <v/>
      </c>
      <c r="DD156" s="187" t="str">
        <f ca="1">+IF(OFFSET('Sanitation Data'!$G$32,0,10*ROW('Sanitation Data'!G150))="","",OFFSET('Sanitation Data'!$G$32,0,10*ROW('Sanitation Data'!G150)))</f>
        <v/>
      </c>
      <c r="DE156" s="187" t="str">
        <f ca="1">+IF(OFFSET('Sanitation Data'!$H$28,0,10*ROW('Sanitation Data'!H150))="","",OFFSET('Sanitation Data'!$H$28,0,10*ROW('Sanitation Data'!H150)))</f>
        <v/>
      </c>
      <c r="DF156" s="187" t="str">
        <f ca="1">+IF(OFFSET('Sanitation Data'!$H$29,0,10*ROW('Sanitation Data'!H150))="","",OFFSET('Sanitation Data'!$H$29,0,10*ROW('Sanitation Data'!H150)))</f>
        <v/>
      </c>
      <c r="DG156" s="187" t="str">
        <f ca="1">+IF(OFFSET('Sanitation Data'!$H$30,0,10*ROW('Sanitation Data'!H150))="","",OFFSET('Sanitation Data'!$H$30,0,10*ROW('Sanitation Data'!H150)))</f>
        <v/>
      </c>
      <c r="DH156" s="187" t="str">
        <f ca="1">+IF(OFFSET('Sanitation Data'!$H$31,0,10*ROW('Sanitation Data'!H150))="","",OFFSET('Sanitation Data'!$H$31,0,10*ROW('Sanitation Data'!H150)))</f>
        <v/>
      </c>
      <c r="DI156" s="187" t="str">
        <f ca="1">+IF(OFFSET('Sanitation Data'!$H$32,0,10*ROW('Sanitation Data'!H150))="","",OFFSET('Sanitation Data'!$H$32,0,10*ROW('Sanitation Data'!H150)))</f>
        <v/>
      </c>
      <c r="DJ156" s="187" t="str">
        <f ca="1">+IF(OFFSET('Sanitation Data'!$I$28,0,10*ROW('Sanitation Data'!I150))="","",OFFSET('Sanitation Data'!$I$28,0,10*ROW('Sanitation Data'!I150)))</f>
        <v/>
      </c>
      <c r="DK156" s="187" t="str">
        <f ca="1">+IF(OFFSET('Sanitation Data'!$I$29,0,10*ROW('Sanitation Data'!I150))="","",OFFSET('Sanitation Data'!$I$29,0,10*ROW('Sanitation Data'!I150)))</f>
        <v/>
      </c>
      <c r="DL156" s="187" t="str">
        <f ca="1">+IF(OFFSET('Sanitation Data'!$I$30,0,10*ROW('Sanitation Data'!I150))="","",OFFSET('Sanitation Data'!$I$30,0,10*ROW('Sanitation Data'!I150)))</f>
        <v/>
      </c>
      <c r="DM156" s="187" t="str">
        <f ca="1">+IF(OFFSET('Sanitation Data'!$I$31,0,10*ROW('Sanitation Data'!I150))="","",OFFSET('Sanitation Data'!$I$31,0,10*ROW('Sanitation Data'!I150)))</f>
        <v/>
      </c>
      <c r="DN156" s="187" t="str">
        <f ca="1">+IF(OFFSET('Sanitation Data'!$I$32,0,10*ROW('Sanitation Data'!I150))="","",OFFSET('Sanitation Data'!$I$32,0,10*ROW('Sanitation Data'!I150)))</f>
        <v/>
      </c>
      <c r="DO156" s="187" t="str">
        <f ca="1">+IF(OFFSET('Hygiene Data'!$D$11,0,10*ROW('Hygiene Data'!D150))="","",OFFSET('Hygiene Data'!$D$11,0,10*ROW('Hygiene Data'!D150)))</f>
        <v/>
      </c>
      <c r="DP156" s="187" t="str">
        <f ca="1">+IF(OFFSET('Hygiene Data'!$D$12,0,10*ROW('Hygiene Data'!D150))="","",OFFSET('Hygiene Data'!$D$12,0,10*ROW('Hygiene Data'!D150)))</f>
        <v/>
      </c>
      <c r="DQ156" s="187" t="str">
        <f ca="1">+IF(OFFSET('Hygiene Data'!$D$13,0,10*ROW('Hygiene Data'!D150))="","",OFFSET('Hygiene Data'!$D$13,0,10*ROW('Hygiene Data'!D150)))</f>
        <v/>
      </c>
      <c r="DR156" s="187" t="str">
        <f ca="1">+IF(OFFSET('Hygiene Data'!$E$11,0,10*ROW('Hygiene Data'!E150))="","",OFFSET('Hygiene Data'!$E$11,0,10*ROW('Hygiene Data'!E150)))</f>
        <v/>
      </c>
      <c r="DS156" s="187" t="str">
        <f ca="1">+IF(OFFSET('Hygiene Data'!$E$12,0,10*ROW('Hygiene Data'!E150))="","",OFFSET('Hygiene Data'!$E$12,0,10*ROW('Hygiene Data'!E150)))</f>
        <v/>
      </c>
      <c r="DT156" s="187" t="str">
        <f ca="1">+IF(OFFSET('Hygiene Data'!$E$13,0,10*ROW('Hygiene Data'!E150))="","",OFFSET('Hygiene Data'!$E$13,0,10*ROW('Hygiene Data'!E150)))</f>
        <v/>
      </c>
      <c r="DU156" s="187" t="str">
        <f ca="1">+IF(OFFSET('Hygiene Data'!$F$11,0,10*ROW('Hygiene Data'!F150))="","",OFFSET('Hygiene Data'!$F$11,0,10*ROW('Hygiene Data'!F150)))</f>
        <v/>
      </c>
      <c r="DV156" s="187" t="str">
        <f ca="1">+IF(OFFSET('Hygiene Data'!$F$12,0,10*ROW('Hygiene Data'!F150))="","",OFFSET('Hygiene Data'!$F$12,0,10*ROW('Hygiene Data'!F150)))</f>
        <v/>
      </c>
      <c r="DW156" s="187" t="str">
        <f ca="1">+IF(OFFSET('Hygiene Data'!$F$13,0,10*ROW('Hygiene Data'!F150))="","",OFFSET('Hygiene Data'!$F$13,0,10*ROW('Hygiene Data'!F150)))</f>
        <v/>
      </c>
      <c r="DX156" s="187" t="str">
        <f ca="1">+IF(OFFSET('Hygiene Data'!$G$11,0,10*ROW('Hygiene Data'!G150))="","",OFFSET('Hygiene Data'!$G$11,0,10*ROW('Hygiene Data'!G150)))</f>
        <v/>
      </c>
      <c r="DY156" s="187" t="str">
        <f ca="1">+IF(OFFSET('Hygiene Data'!$G$12,0,10*ROW('Hygiene Data'!G150))="","",OFFSET('Hygiene Data'!$G$12,0,10*ROW('Hygiene Data'!G150)))</f>
        <v/>
      </c>
      <c r="DZ156" s="187" t="str">
        <f ca="1">+IF(OFFSET('Hygiene Data'!$G$13,0,10*ROW('Hygiene Data'!G150))="","",OFFSET('Hygiene Data'!$G$13,0,10*ROW('Hygiene Data'!G150)))</f>
        <v/>
      </c>
      <c r="EA156" s="187" t="str">
        <f ca="1">+IF(OFFSET('Hygiene Data'!$H$11,0,10*ROW('Hygiene Data'!H150))="","",OFFSET('Hygiene Data'!$H$11,0,10*ROW('Hygiene Data'!H150)))</f>
        <v/>
      </c>
      <c r="EB156" s="187" t="str">
        <f ca="1">+IF(OFFSET('Hygiene Data'!$H$12,0,10*ROW('Hygiene Data'!H150))="","",OFFSET('Hygiene Data'!$H$12,0,10*ROW('Hygiene Data'!H150)))</f>
        <v/>
      </c>
      <c r="EC156" s="187" t="str">
        <f ca="1">+IF(OFFSET('Hygiene Data'!$H$13,0,10*ROW('Hygiene Data'!H150))="","",OFFSET('Hygiene Data'!$H$13,0,10*ROW('Hygiene Data'!H150)))</f>
        <v/>
      </c>
      <c r="ED156" s="187" t="str">
        <f ca="1">+IF(OFFSET('Hygiene Data'!$I$11,0,10*ROW('Hygiene Data'!I150))="","",OFFSET('Hygiene Data'!$I$11,0,10*ROW('Hygiene Data'!I150)))</f>
        <v/>
      </c>
      <c r="EE156" s="187" t="str">
        <f ca="1">+IF(OFFSET('Hygiene Data'!$I$12,0,10*ROW('Hygiene Data'!I150))="","",OFFSET('Hygiene Data'!$I$12,0,10*ROW('Hygiene Data'!I150)))</f>
        <v/>
      </c>
      <c r="EF156" s="187" t="str">
        <f ca="1">+IF(OFFSET('Hygiene Data'!$I$13,0,10*ROW('Hygiene Data'!I150))="","",OFFSET('Hygiene Data'!$I$13,0,10*ROW('Hygiene Data'!I150)))</f>
        <v/>
      </c>
    </row>
    <row r="157" spans="1:136" x14ac:dyDescent="0.2">
      <c r="A157" s="270" t="str">
        <f ca="1">+IF(OFFSET('Water Data'!$B$2,0,10*ROW('Water Data'!E151))="","",OFFSET('Water Data'!$B$2,0,10*ROW('Water Data'!E151)))</f>
        <v/>
      </c>
      <c r="B157" s="270" t="str">
        <f ca="1">IF(OFFSET('Water Data'!$C$2,0,10*ROW('Water Data'!F151))="","",IF(OFFSET('Water Data'!$C$2,0,10*ROW('Water Data'!F151))="Census",Key!$I$111,IF(OFFSET('Water Data'!$C$2,0,10*ROW('Water Data'!F151))="Survey with microdata",Key!$I$113,IF(OFFSET('Water Data'!$C$2,0,10*ROW('Water Data'!F151))="Survey",Key!$I$110,IF(OFFSET('Water Data'!$C$2,0,10*ROW('Water Data'!F151))="Admin",Key!$I$114,IF(OFFSET('Water Data'!$C$2,0,10*ROW('Water Data'!F151))="Other",Key!$I$112,IF(OFFSET('Water Data'!$C$2,0,10*ROW('Water Data'!F151))="EMIS",Key!$I$109)))))))</f>
        <v/>
      </c>
      <c r="C157" s="297" t="str">
        <f t="shared" ca="1" si="2"/>
        <v/>
      </c>
      <c r="D157" s="298" t="e">
        <f ca="1">+IF(AND(ISTEXT(OFFSET('Water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298" t="e">
        <f ca="1">+IF(AND(ISTEXT(OFFSET('Water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298" t="e">
        <f ca="1">+IF(AND(ISTEXT(OFFSET('Water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298" t="e">
        <f ca="1">+IF(AND(ISTEXT(OFFSET('Water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298" t="e">
        <f ca="1">+IF(AND(ISTEXT(OFFSET('Water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298" t="e">
        <f ca="1">+IF(AND(ISTEXT(OFFSET('Water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298" t="e">
        <f ca="1">+IF(AND(ISTEXT(OFFSET('Water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298" t="e">
        <f ca="1">+IF(AND(ISTEXT(OFFSET('Water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298" t="e">
        <f ca="1">+IF(AND(ISTEXT(OFFSET('Water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298" t="e">
        <f ca="1">+IF(AND(ISTEXT(OFFSET('Water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298" t="e">
        <f ca="1">+IF(AND(ISTEXT(OFFSET('Water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298" t="e">
        <f ca="1">+IF(AND(ISTEXT(OFFSET('Water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298" t="e">
        <f ca="1">+IF(AND(ISTEXT(OFFSET('Water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298" t="e">
        <f ca="1">+IF(AND(ISTEXT(OFFSET('Water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298" t="e">
        <f ca="1">+IF(AND(ISTEXT(OFFSET('Water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298" t="e">
        <f ca="1">+IF(AND(ISTEXT(OFFSET('Water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298" t="e">
        <f ca="1">+IF(AND(ISTEXT(OFFSET('Water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298" t="e">
        <f ca="1">+IF(AND(ISTEXT(OFFSET('Water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299" t="e">
        <f ca="1">+IF(AND(ISTEXT(OFFSET('Sanitation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299" t="e">
        <f ca="1">+IF(AND(ISTEXT(OFFSET('Sanitation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299" t="e">
        <f ca="1">+IF(AND(ISTEXT(OFFSET('Sanitation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299" t="e">
        <f ca="1">+IF(AND(ISTEXT(OFFSET('Sanitation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299" t="e">
        <f ca="1">+IF(AND(ISTEXT(OFFSET('Sanitation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299" t="e">
        <f ca="1">+IF(AND(ISTEXT(OFFSET('Sanitation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299" t="e">
        <f ca="1">+IF(AND(ISTEXT(OFFSET('Sanitation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299" t="e">
        <f ca="1">+IF(AND(ISTEXT(OFFSET('Sanitation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299" t="e">
        <f ca="1">+IF(AND(ISTEXT(OFFSET('Sanitation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299" t="e">
        <f ca="1">+IF(AND(ISTEXT(OFFSET('Sanitation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299" t="e">
        <f ca="1">+IF(AND(ISTEXT(OFFSET('Sanitation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299" t="e">
        <f ca="1">+IF(AND(ISTEXT(OFFSET('Sanitation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299" t="e">
        <f ca="1">+IF(AND(ISTEXT(OFFSET('Sanitation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299" t="e">
        <f ca="1">+IF(AND(ISTEXT(OFFSET('Sanitation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299" t="e">
        <f ca="1">+IF(AND(ISTEXT(OFFSET('Sanitation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299" t="e">
        <f ca="1">+IF(AND(ISTEXT(OFFSET('Sanitation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299" t="e">
        <f ca="1">+IF(AND(ISTEXT(OFFSET('Sanitation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299" t="e">
        <f ca="1">+IF(AND(ISTEXT(OFFSET('Sanitation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299" t="e">
        <f ca="1">+IF(AND(ISTEXT(OFFSET('Sanitation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299" t="e">
        <f ca="1">+IF(AND(ISTEXT(OFFSET('Sanitation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299" t="e">
        <f ca="1">+IF(AND(ISTEXT(OFFSET('Sanitation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299" t="e">
        <f ca="1">+IF(AND(ISTEXT(OFFSET('Sanitation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299" t="e">
        <f ca="1">+IF(AND(ISTEXT(OFFSET('Sanitation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299" t="e">
        <f ca="1">+IF(AND(ISTEXT(OFFSET('Sanitation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299" t="e">
        <f ca="1">+IF(AND(ISTEXT(OFFSET('Sanitation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299" t="e">
        <f ca="1">+IF(AND(ISTEXT(OFFSET('Sanitation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299" t="e">
        <f ca="1">+IF(AND(ISTEXT(OFFSET('Sanitation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299" t="e">
        <f ca="1">+IF(AND(ISTEXT(OFFSET('Sanitation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299" t="e">
        <f ca="1">+IF(AND(ISTEXT(OFFSET('Sanitation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299" t="e">
        <f ca="1">+IF(AND(ISTEXT(OFFSET('Sanitation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300" t="e">
        <f ca="1">+IF(AND(ISTEXT(OFFSET('Hygiene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368" t="e">
        <f ca="1">+IF(AND(ISTEXT(OFFSET('Hygiene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300" t="e">
        <f ca="1">+IF(AND(ISTEXT(OFFSET('Hygiene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300" t="e">
        <f ca="1">+IF(AND(ISTEXT(OFFSET('Hygiene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300" t="e">
        <f ca="1">+IF(AND(ISTEXT(OFFSET('Hygiene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300" t="e">
        <f ca="1">+IF(AND(ISTEXT(OFFSET('Hygiene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300" t="e">
        <f ca="1">+IF(AND(ISTEXT(OFFSET('Hygiene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300" t="e">
        <f ca="1">+IF(AND(ISTEXT(OFFSET('Hygiene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300" t="e">
        <f ca="1">+IF(AND(ISTEXT(OFFSET('Hygiene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300" t="e">
        <f ca="1">+IF(AND(ISTEXT(OFFSET('Hygiene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300" t="e">
        <f ca="1">+IF(AND(ISTEXT(OFFSET('Hygiene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300" t="e">
        <f ca="1">+IF(AND(ISTEXT(OFFSET('Hygiene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300" t="e">
        <f ca="1">+IF(AND(ISTEXT(OFFSET('Hygiene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300" t="e">
        <f ca="1">+IF(AND(ISTEXT(OFFSET('Hygiene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300" t="e">
        <f ca="1">+IF(AND(ISTEXT(OFFSET('Hygiene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300" t="e">
        <f ca="1">+IF(AND(ISTEXT(OFFSET('Hygiene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300" t="e">
        <f ca="1">+IF(AND(ISTEXT(OFFSET('Hygiene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300" t="e">
        <f ca="1">+IF(AND(ISTEXT(OFFSET('Hygiene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S157" s="187" t="str">
        <f ca="1">+IF(OFFSET('Water Data'!$D$27,0,10*ROW('Water Data'!D151))="","",OFFSET('Water Data'!$D$27,0,10*ROW('Water Data'!D151)))</f>
        <v/>
      </c>
      <c r="BT157" s="187" t="str">
        <f ca="1">+IF(OFFSET('Water Data'!$D$28,0,10*ROW('Water Data'!D151))="","",OFFSET('Water Data'!$D$28,0,10*ROW('Water Data'!D151)))</f>
        <v/>
      </c>
      <c r="BU157" s="187" t="str">
        <f ca="1">+IF(OFFSET('Water Data'!$D$29,0,10*ROW('Water Data'!D151))="","",OFFSET('Water Data'!$D$29,0,10*ROW('Water Data'!D151)))</f>
        <v/>
      </c>
      <c r="BV157" s="187" t="str">
        <f ca="1">+IF(OFFSET('Water Data'!$E$27,0,10*ROW('Water Data'!E151))="","",OFFSET('Water Data'!$E$27,0,10*ROW('Water Data'!E151)))</f>
        <v/>
      </c>
      <c r="BW157" s="187" t="str">
        <f ca="1">+IF(OFFSET('Water Data'!$E$28,0,10*ROW('Water Data'!E151))="","",OFFSET('Water Data'!$E$28,0,10*ROW('Water Data'!E151)))</f>
        <v/>
      </c>
      <c r="BX157" s="187" t="str">
        <f ca="1">+IF(OFFSET('Water Data'!$E$29,0,10*ROW('Water Data'!E151))="","",OFFSET('Water Data'!$E$29,0,10*ROW('Water Data'!E151)))</f>
        <v/>
      </c>
      <c r="BY157" s="187" t="str">
        <f ca="1">+IF(OFFSET('Water Data'!$F$27,0,10*ROW('Water Data'!F151))="","",OFFSET('Water Data'!$F$27,0,10*ROW('Water Data'!F151)))</f>
        <v/>
      </c>
      <c r="BZ157" s="187" t="str">
        <f ca="1">+IF(OFFSET('Water Data'!$F$28,0,10*ROW('Water Data'!F151))="","",OFFSET('Water Data'!$F$28,0,10*ROW('Water Data'!F151)))</f>
        <v/>
      </c>
      <c r="CA157" s="187" t="str">
        <f ca="1">+IF(OFFSET('Water Data'!$F$29,0,10*ROW('Water Data'!F151))="","",OFFSET('Water Data'!$F$29,0,10*ROW('Water Data'!F151)))</f>
        <v/>
      </c>
      <c r="CB157" s="187" t="str">
        <f ca="1">+IF(OFFSET('Water Data'!$G$27,0,10*ROW('Water Data'!G151))="","",OFFSET('Water Data'!$G$27,0,10*ROW('Water Data'!G151)))</f>
        <v/>
      </c>
      <c r="CC157" s="187" t="str">
        <f ca="1">+IF(OFFSET('Water Data'!$G$28,0,10*ROW('Water Data'!G151))="","",OFFSET('Water Data'!$G$28,0,10*ROW('Water Data'!G151)))</f>
        <v/>
      </c>
      <c r="CD157" s="187" t="str">
        <f ca="1">+IF(OFFSET('Water Data'!$G$29,0,10*ROW('Water Data'!G151))="","",OFFSET('Water Data'!$G$29,0,10*ROW('Water Data'!G151)))</f>
        <v/>
      </c>
      <c r="CE157" s="187" t="str">
        <f ca="1">+IF(OFFSET('Water Data'!$H$27,0,10*ROW('Water Data'!H151))="","",OFFSET('Water Data'!$H$27,0,10*ROW('Water Data'!H151)))</f>
        <v/>
      </c>
      <c r="CF157" s="187" t="str">
        <f ca="1">+IF(OFFSET('Water Data'!$H$28,0,10*ROW('Water Data'!H151))="","",OFFSET('Water Data'!$H$28,0,10*ROW('Water Data'!H151)))</f>
        <v/>
      </c>
      <c r="CG157" s="187" t="str">
        <f ca="1">+IF(OFFSET('Water Data'!$H$29,0,10*ROW('Water Data'!H151))="","",OFFSET('Water Data'!$H$29,0,10*ROW('Water Data'!H151)))</f>
        <v/>
      </c>
      <c r="CH157" s="187" t="str">
        <f ca="1">+IF(OFFSET('Water Data'!$I$27,0,10*ROW('Water Data'!I151))="","",OFFSET('Water Data'!$I$27,0,10*ROW('Water Data'!I151)))</f>
        <v/>
      </c>
      <c r="CI157" s="187" t="str">
        <f ca="1">+IF(OFFSET('Water Data'!$I$28,0,10*ROW('Water Data'!I151))="","",OFFSET('Water Data'!$I$28,0,10*ROW('Water Data'!I151)))</f>
        <v/>
      </c>
      <c r="CJ157" s="187" t="str">
        <f ca="1">+IF(OFFSET('Water Data'!$I$29,0,10*ROW('Water Data'!I151))="","",OFFSET('Water Data'!$I$29,0,10*ROW('Water Data'!I151)))</f>
        <v/>
      </c>
      <c r="CK157" s="187" t="str">
        <f ca="1">+IF(OFFSET('Sanitation Data'!$D$28,0,10*ROW('Sanitation Data'!D151))="","",OFFSET('Sanitation Data'!$D$28,0,10*ROW('Sanitation Data'!D151)))</f>
        <v/>
      </c>
      <c r="CL157" s="187" t="str">
        <f ca="1">+IF(OFFSET('Sanitation Data'!$D$29,0,10*ROW('Sanitation Data'!D151))="","",OFFSET('Sanitation Data'!$D$29,0,10*ROW('Sanitation Data'!D151)))</f>
        <v/>
      </c>
      <c r="CM157" s="187" t="str">
        <f ca="1">+IF(OFFSET('Sanitation Data'!$D$30,0,10*ROW('Sanitation Data'!D151))="","",OFFSET('Sanitation Data'!$D$30,0,10*ROW('Sanitation Data'!D151)))</f>
        <v/>
      </c>
      <c r="CN157" s="187" t="str">
        <f ca="1">+IF(OFFSET('Sanitation Data'!$D$31,0,10*ROW('Sanitation Data'!D151))="","",OFFSET('Sanitation Data'!$D$31,0,10*ROW('Sanitation Data'!D151)))</f>
        <v/>
      </c>
      <c r="CO157" s="187" t="str">
        <f ca="1">+IF(OFFSET('Sanitation Data'!$D$32,0,10*ROW('Sanitation Data'!D151))="","",OFFSET('Sanitation Data'!$D$32,0,10*ROW('Sanitation Data'!D151)))</f>
        <v/>
      </c>
      <c r="CP157" s="187" t="str">
        <f ca="1">+IF(OFFSET('Sanitation Data'!$E$28,0,10*ROW('Sanitation Data'!E151))="","",OFFSET('Sanitation Data'!$E$28,0,10*ROW('Sanitation Data'!E151)))</f>
        <v/>
      </c>
      <c r="CQ157" s="187" t="str">
        <f ca="1">+IF(OFFSET('Sanitation Data'!$E$29,0,10*ROW('Sanitation Data'!E151))="","",OFFSET('Sanitation Data'!$E$29,0,10*ROW('Sanitation Data'!E151)))</f>
        <v/>
      </c>
      <c r="CR157" s="187" t="str">
        <f ca="1">+IF(OFFSET('Sanitation Data'!$E$30,0,10*ROW('Sanitation Data'!E151))="","",OFFSET('Sanitation Data'!$E$30,0,10*ROW('Sanitation Data'!E151)))</f>
        <v/>
      </c>
      <c r="CS157" s="187" t="str">
        <f ca="1">+IF(OFFSET('Sanitation Data'!$E$31,0,10*ROW('Sanitation Data'!E151))="","",OFFSET('Sanitation Data'!$E$31,0,10*ROW('Sanitation Data'!E151)))</f>
        <v/>
      </c>
      <c r="CT157" s="187" t="str">
        <f ca="1">+IF(OFFSET('Sanitation Data'!$E$32,0,10*ROW('Sanitation Data'!E151))="","",OFFSET('Sanitation Data'!$E$32,0,10*ROW('Sanitation Data'!E151)))</f>
        <v/>
      </c>
      <c r="CU157" s="187" t="str">
        <f ca="1">+IF(OFFSET('Sanitation Data'!$F$28,0,10*ROW('Sanitation Data'!F151))="","",OFFSET('Sanitation Data'!$F$28,0,10*ROW('Sanitation Data'!F151)))</f>
        <v/>
      </c>
      <c r="CV157" s="187" t="str">
        <f ca="1">+IF(OFFSET('Sanitation Data'!$F$29,0,10*ROW('Sanitation Data'!F151))="","",OFFSET('Sanitation Data'!$F$29,0,10*ROW('Sanitation Data'!F151)))</f>
        <v/>
      </c>
      <c r="CW157" s="187" t="str">
        <f ca="1">+IF(OFFSET('Sanitation Data'!$F$30,0,10*ROW('Sanitation Data'!F151))="","",OFFSET('Sanitation Data'!$F$30,0,10*ROW('Sanitation Data'!F151)))</f>
        <v/>
      </c>
      <c r="CX157" s="187" t="str">
        <f ca="1">+IF(OFFSET('Sanitation Data'!$F$31,0,10*ROW('Sanitation Data'!F151))="","",OFFSET('Sanitation Data'!$F$31,0,10*ROW('Sanitation Data'!F151)))</f>
        <v/>
      </c>
      <c r="CY157" s="187" t="str">
        <f ca="1">+IF(OFFSET('Sanitation Data'!$F$32,0,10*ROW('Sanitation Data'!F151))="","",OFFSET('Sanitation Data'!$F$32,0,10*ROW('Sanitation Data'!F151)))</f>
        <v/>
      </c>
      <c r="CZ157" s="187" t="str">
        <f ca="1">+IF(OFFSET('Sanitation Data'!$G$28,0,10*ROW('Sanitation Data'!G151))="","",OFFSET('Sanitation Data'!$G$28,0,10*ROW('Sanitation Data'!G151)))</f>
        <v/>
      </c>
      <c r="DA157" s="187" t="str">
        <f ca="1">+IF(OFFSET('Sanitation Data'!$G$29,0,10*ROW('Sanitation Data'!G151))="","",OFFSET('Sanitation Data'!$G$29,0,10*ROW('Sanitation Data'!G151)))</f>
        <v/>
      </c>
      <c r="DB157" s="187" t="str">
        <f ca="1">+IF(OFFSET('Sanitation Data'!$G$30,0,10*ROW('Sanitation Data'!G151))="","",OFFSET('Sanitation Data'!$G$30,0,10*ROW('Sanitation Data'!G151)))</f>
        <v/>
      </c>
      <c r="DC157" s="187" t="str">
        <f ca="1">+IF(OFFSET('Sanitation Data'!$G$31,0,10*ROW('Sanitation Data'!G151))="","",OFFSET('Sanitation Data'!$G$31,0,10*ROW('Sanitation Data'!G151)))</f>
        <v/>
      </c>
      <c r="DD157" s="187" t="str">
        <f ca="1">+IF(OFFSET('Sanitation Data'!$G$32,0,10*ROW('Sanitation Data'!G151))="","",OFFSET('Sanitation Data'!$G$32,0,10*ROW('Sanitation Data'!G151)))</f>
        <v/>
      </c>
      <c r="DE157" s="187" t="str">
        <f ca="1">+IF(OFFSET('Sanitation Data'!$H$28,0,10*ROW('Sanitation Data'!H151))="","",OFFSET('Sanitation Data'!$H$28,0,10*ROW('Sanitation Data'!H151)))</f>
        <v/>
      </c>
      <c r="DF157" s="187" t="str">
        <f ca="1">+IF(OFFSET('Sanitation Data'!$H$29,0,10*ROW('Sanitation Data'!H151))="","",OFFSET('Sanitation Data'!$H$29,0,10*ROW('Sanitation Data'!H151)))</f>
        <v/>
      </c>
      <c r="DG157" s="187" t="str">
        <f ca="1">+IF(OFFSET('Sanitation Data'!$H$30,0,10*ROW('Sanitation Data'!H151))="","",OFFSET('Sanitation Data'!$H$30,0,10*ROW('Sanitation Data'!H151)))</f>
        <v/>
      </c>
      <c r="DH157" s="187" t="str">
        <f ca="1">+IF(OFFSET('Sanitation Data'!$H$31,0,10*ROW('Sanitation Data'!H151))="","",OFFSET('Sanitation Data'!$H$31,0,10*ROW('Sanitation Data'!H151)))</f>
        <v/>
      </c>
      <c r="DI157" s="187" t="str">
        <f ca="1">+IF(OFFSET('Sanitation Data'!$H$32,0,10*ROW('Sanitation Data'!H151))="","",OFFSET('Sanitation Data'!$H$32,0,10*ROW('Sanitation Data'!H151)))</f>
        <v/>
      </c>
      <c r="DJ157" s="187" t="str">
        <f ca="1">+IF(OFFSET('Sanitation Data'!$I$28,0,10*ROW('Sanitation Data'!I151))="","",OFFSET('Sanitation Data'!$I$28,0,10*ROW('Sanitation Data'!I151)))</f>
        <v/>
      </c>
      <c r="DK157" s="187" t="str">
        <f ca="1">+IF(OFFSET('Sanitation Data'!$I$29,0,10*ROW('Sanitation Data'!I151))="","",OFFSET('Sanitation Data'!$I$29,0,10*ROW('Sanitation Data'!I151)))</f>
        <v/>
      </c>
      <c r="DL157" s="187" t="str">
        <f ca="1">+IF(OFFSET('Sanitation Data'!$I$30,0,10*ROW('Sanitation Data'!I151))="","",OFFSET('Sanitation Data'!$I$30,0,10*ROW('Sanitation Data'!I151)))</f>
        <v/>
      </c>
      <c r="DM157" s="187" t="str">
        <f ca="1">+IF(OFFSET('Sanitation Data'!$I$31,0,10*ROW('Sanitation Data'!I151))="","",OFFSET('Sanitation Data'!$I$31,0,10*ROW('Sanitation Data'!I151)))</f>
        <v/>
      </c>
      <c r="DN157" s="187" t="str">
        <f ca="1">+IF(OFFSET('Sanitation Data'!$I$32,0,10*ROW('Sanitation Data'!I151))="","",OFFSET('Sanitation Data'!$I$32,0,10*ROW('Sanitation Data'!I151)))</f>
        <v/>
      </c>
      <c r="DO157" s="187" t="str">
        <f ca="1">+IF(OFFSET('Hygiene Data'!$D$11,0,10*ROW('Hygiene Data'!D151))="","",OFFSET('Hygiene Data'!$D$11,0,10*ROW('Hygiene Data'!D151)))</f>
        <v/>
      </c>
      <c r="DP157" s="187" t="str">
        <f ca="1">+IF(OFFSET('Hygiene Data'!$D$12,0,10*ROW('Hygiene Data'!D151))="","",OFFSET('Hygiene Data'!$D$12,0,10*ROW('Hygiene Data'!D151)))</f>
        <v/>
      </c>
      <c r="DQ157" s="187" t="str">
        <f ca="1">+IF(OFFSET('Hygiene Data'!$D$13,0,10*ROW('Hygiene Data'!D151))="","",OFFSET('Hygiene Data'!$D$13,0,10*ROW('Hygiene Data'!D151)))</f>
        <v/>
      </c>
      <c r="DR157" s="187" t="str">
        <f ca="1">+IF(OFFSET('Hygiene Data'!$E$11,0,10*ROW('Hygiene Data'!E151))="","",OFFSET('Hygiene Data'!$E$11,0,10*ROW('Hygiene Data'!E151)))</f>
        <v/>
      </c>
      <c r="DS157" s="187" t="str">
        <f ca="1">+IF(OFFSET('Hygiene Data'!$E$12,0,10*ROW('Hygiene Data'!E151))="","",OFFSET('Hygiene Data'!$E$12,0,10*ROW('Hygiene Data'!E151)))</f>
        <v/>
      </c>
      <c r="DT157" s="187" t="str">
        <f ca="1">+IF(OFFSET('Hygiene Data'!$E$13,0,10*ROW('Hygiene Data'!E151))="","",OFFSET('Hygiene Data'!$E$13,0,10*ROW('Hygiene Data'!E151)))</f>
        <v/>
      </c>
      <c r="DU157" s="187" t="str">
        <f ca="1">+IF(OFFSET('Hygiene Data'!$F$11,0,10*ROW('Hygiene Data'!F151))="","",OFFSET('Hygiene Data'!$F$11,0,10*ROW('Hygiene Data'!F151)))</f>
        <v/>
      </c>
      <c r="DV157" s="187" t="str">
        <f ca="1">+IF(OFFSET('Hygiene Data'!$F$12,0,10*ROW('Hygiene Data'!F151))="","",OFFSET('Hygiene Data'!$F$12,0,10*ROW('Hygiene Data'!F151)))</f>
        <v/>
      </c>
      <c r="DW157" s="187" t="str">
        <f ca="1">+IF(OFFSET('Hygiene Data'!$F$13,0,10*ROW('Hygiene Data'!F151))="","",OFFSET('Hygiene Data'!$F$13,0,10*ROW('Hygiene Data'!F151)))</f>
        <v/>
      </c>
      <c r="DX157" s="187" t="str">
        <f ca="1">+IF(OFFSET('Hygiene Data'!$G$11,0,10*ROW('Hygiene Data'!G151))="","",OFFSET('Hygiene Data'!$G$11,0,10*ROW('Hygiene Data'!G151)))</f>
        <v/>
      </c>
      <c r="DY157" s="187" t="str">
        <f ca="1">+IF(OFFSET('Hygiene Data'!$G$12,0,10*ROW('Hygiene Data'!G151))="","",OFFSET('Hygiene Data'!$G$12,0,10*ROW('Hygiene Data'!G151)))</f>
        <v/>
      </c>
      <c r="DZ157" s="187" t="str">
        <f ca="1">+IF(OFFSET('Hygiene Data'!$G$13,0,10*ROW('Hygiene Data'!G151))="","",OFFSET('Hygiene Data'!$G$13,0,10*ROW('Hygiene Data'!G151)))</f>
        <v/>
      </c>
      <c r="EA157" s="187" t="str">
        <f ca="1">+IF(OFFSET('Hygiene Data'!$H$11,0,10*ROW('Hygiene Data'!H151))="","",OFFSET('Hygiene Data'!$H$11,0,10*ROW('Hygiene Data'!H151)))</f>
        <v/>
      </c>
      <c r="EB157" s="187" t="str">
        <f ca="1">+IF(OFFSET('Hygiene Data'!$H$12,0,10*ROW('Hygiene Data'!H151))="","",OFFSET('Hygiene Data'!$H$12,0,10*ROW('Hygiene Data'!H151)))</f>
        <v/>
      </c>
      <c r="EC157" s="187" t="str">
        <f ca="1">+IF(OFFSET('Hygiene Data'!$H$13,0,10*ROW('Hygiene Data'!H151))="","",OFFSET('Hygiene Data'!$H$13,0,10*ROW('Hygiene Data'!H151)))</f>
        <v/>
      </c>
      <c r="ED157" s="187" t="str">
        <f ca="1">+IF(OFFSET('Hygiene Data'!$I$11,0,10*ROW('Hygiene Data'!I151))="","",OFFSET('Hygiene Data'!$I$11,0,10*ROW('Hygiene Data'!I151)))</f>
        <v/>
      </c>
      <c r="EE157" s="187" t="str">
        <f ca="1">+IF(OFFSET('Hygiene Data'!$I$12,0,10*ROW('Hygiene Data'!I151))="","",OFFSET('Hygiene Data'!$I$12,0,10*ROW('Hygiene Data'!I151)))</f>
        <v/>
      </c>
      <c r="EF157" s="187" t="str">
        <f ca="1">+IF(OFFSET('Hygiene Data'!$I$13,0,10*ROW('Hygiene Data'!I151))="","",OFFSET('Hygiene Data'!$I$13,0,10*ROW('Hygiene Data'!I151)))</f>
        <v/>
      </c>
    </row>
    <row r="158" spans="1:136" x14ac:dyDescent="0.2">
      <c r="A158" s="270" t="str">
        <f ca="1">+IF(OFFSET('Water Data'!$B$2,0,10*ROW('Water Data'!E152))="","",OFFSET('Water Data'!$B$2,0,10*ROW('Water Data'!E152)))</f>
        <v/>
      </c>
      <c r="B158" s="270" t="str">
        <f ca="1">IF(OFFSET('Water Data'!$C$2,0,10*ROW('Water Data'!F152))="","",IF(OFFSET('Water Data'!$C$2,0,10*ROW('Water Data'!F152))="Census",Key!$I$111,IF(OFFSET('Water Data'!$C$2,0,10*ROW('Water Data'!F152))="Survey with microdata",Key!$I$113,IF(OFFSET('Water Data'!$C$2,0,10*ROW('Water Data'!F152))="Survey",Key!$I$110,IF(OFFSET('Water Data'!$C$2,0,10*ROW('Water Data'!F152))="Admin",Key!$I$114,IF(OFFSET('Water Data'!$C$2,0,10*ROW('Water Data'!F152))="Other",Key!$I$112,IF(OFFSET('Water Data'!$C$2,0,10*ROW('Water Data'!F152))="EMIS",Key!$I$109)))))))</f>
        <v/>
      </c>
      <c r="C158" s="297" t="str">
        <f t="shared" ca="1" si="2"/>
        <v/>
      </c>
      <c r="D158" s="298" t="e">
        <f ca="1">+IF(AND(ISTEXT(OFFSET('Water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298" t="e">
        <f ca="1">+IF(AND(ISTEXT(OFFSET('Water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298" t="e">
        <f ca="1">+IF(AND(ISTEXT(OFFSET('Water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298" t="e">
        <f ca="1">+IF(AND(ISTEXT(OFFSET('Water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298" t="e">
        <f ca="1">+IF(AND(ISTEXT(OFFSET('Water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298" t="e">
        <f ca="1">+IF(AND(ISTEXT(OFFSET('Water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298" t="e">
        <f ca="1">+IF(AND(ISTEXT(OFFSET('Water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298" t="e">
        <f ca="1">+IF(AND(ISTEXT(OFFSET('Water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298" t="e">
        <f ca="1">+IF(AND(ISTEXT(OFFSET('Water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298" t="e">
        <f ca="1">+IF(AND(ISTEXT(OFFSET('Water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298" t="e">
        <f ca="1">+IF(AND(ISTEXT(OFFSET('Water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298" t="e">
        <f ca="1">+IF(AND(ISTEXT(OFFSET('Water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298" t="e">
        <f ca="1">+IF(AND(ISTEXT(OFFSET('Water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298" t="e">
        <f ca="1">+IF(AND(ISTEXT(OFFSET('Water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298" t="e">
        <f ca="1">+IF(AND(ISTEXT(OFFSET('Water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298" t="e">
        <f ca="1">+IF(AND(ISTEXT(OFFSET('Water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298" t="e">
        <f ca="1">+IF(AND(ISTEXT(OFFSET('Water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298" t="e">
        <f ca="1">+IF(AND(ISTEXT(OFFSET('Water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299" t="e">
        <f ca="1">+IF(AND(ISTEXT(OFFSET('Sanitation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299" t="e">
        <f ca="1">+IF(AND(ISTEXT(OFFSET('Sanitation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299" t="e">
        <f ca="1">+IF(AND(ISTEXT(OFFSET('Sanitation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299" t="e">
        <f ca="1">+IF(AND(ISTEXT(OFFSET('Sanitation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299" t="e">
        <f ca="1">+IF(AND(ISTEXT(OFFSET('Sanitation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299" t="e">
        <f ca="1">+IF(AND(ISTEXT(OFFSET('Sanitation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299" t="e">
        <f ca="1">+IF(AND(ISTEXT(OFFSET('Sanitation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299" t="e">
        <f ca="1">+IF(AND(ISTEXT(OFFSET('Sanitation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299" t="e">
        <f ca="1">+IF(AND(ISTEXT(OFFSET('Sanitation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299" t="e">
        <f ca="1">+IF(AND(ISTEXT(OFFSET('Sanitation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299" t="e">
        <f ca="1">+IF(AND(ISTEXT(OFFSET('Sanitation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299" t="e">
        <f ca="1">+IF(AND(ISTEXT(OFFSET('Sanitation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299" t="e">
        <f ca="1">+IF(AND(ISTEXT(OFFSET('Sanitation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299" t="e">
        <f ca="1">+IF(AND(ISTEXT(OFFSET('Sanitation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299" t="e">
        <f ca="1">+IF(AND(ISTEXT(OFFSET('Sanitation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299" t="e">
        <f ca="1">+IF(AND(ISTEXT(OFFSET('Sanitation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299" t="e">
        <f ca="1">+IF(AND(ISTEXT(OFFSET('Sanitation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299" t="e">
        <f ca="1">+IF(AND(ISTEXT(OFFSET('Sanitation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299" t="e">
        <f ca="1">+IF(AND(ISTEXT(OFFSET('Sanitation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299" t="e">
        <f ca="1">+IF(AND(ISTEXT(OFFSET('Sanitation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299" t="e">
        <f ca="1">+IF(AND(ISTEXT(OFFSET('Sanitation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299" t="e">
        <f ca="1">+IF(AND(ISTEXT(OFFSET('Sanitation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299" t="e">
        <f ca="1">+IF(AND(ISTEXT(OFFSET('Sanitation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299" t="e">
        <f ca="1">+IF(AND(ISTEXT(OFFSET('Sanitation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299" t="e">
        <f ca="1">+IF(AND(ISTEXT(OFFSET('Sanitation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299" t="e">
        <f ca="1">+IF(AND(ISTEXT(OFFSET('Sanitation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299" t="e">
        <f ca="1">+IF(AND(ISTEXT(OFFSET('Sanitation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299" t="e">
        <f ca="1">+IF(AND(ISTEXT(OFFSET('Sanitation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299" t="e">
        <f ca="1">+IF(AND(ISTEXT(OFFSET('Sanitation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299" t="e">
        <f ca="1">+IF(AND(ISTEXT(OFFSET('Sanitation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300" t="e">
        <f ca="1">+IF(AND(ISTEXT(OFFSET('Hygiene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368" t="e">
        <f ca="1">+IF(AND(ISTEXT(OFFSET('Hygiene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300" t="e">
        <f ca="1">+IF(AND(ISTEXT(OFFSET('Hygiene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300" t="e">
        <f ca="1">+IF(AND(ISTEXT(OFFSET('Hygiene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300" t="e">
        <f ca="1">+IF(AND(ISTEXT(OFFSET('Hygiene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300" t="e">
        <f ca="1">+IF(AND(ISTEXT(OFFSET('Hygiene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300" t="e">
        <f ca="1">+IF(AND(ISTEXT(OFFSET('Hygiene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300" t="e">
        <f ca="1">+IF(AND(ISTEXT(OFFSET('Hygiene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300" t="e">
        <f ca="1">+IF(AND(ISTEXT(OFFSET('Hygiene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300" t="e">
        <f ca="1">+IF(AND(ISTEXT(OFFSET('Hygiene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300" t="e">
        <f ca="1">+IF(AND(ISTEXT(OFFSET('Hygiene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300" t="e">
        <f ca="1">+IF(AND(ISTEXT(OFFSET('Hygiene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300" t="e">
        <f ca="1">+IF(AND(ISTEXT(OFFSET('Hygiene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300" t="e">
        <f ca="1">+IF(AND(ISTEXT(OFFSET('Hygiene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300" t="e">
        <f ca="1">+IF(AND(ISTEXT(OFFSET('Hygiene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300" t="e">
        <f ca="1">+IF(AND(ISTEXT(OFFSET('Hygiene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300" t="e">
        <f ca="1">+IF(AND(ISTEXT(OFFSET('Hygiene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300" t="e">
        <f ca="1">+IF(AND(ISTEXT(OFFSET('Hygiene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S158" s="187" t="str">
        <f ca="1">+IF(OFFSET('Water Data'!$D$27,0,10*ROW('Water Data'!D152))="","",OFFSET('Water Data'!$D$27,0,10*ROW('Water Data'!D152)))</f>
        <v/>
      </c>
      <c r="BT158" s="187" t="str">
        <f ca="1">+IF(OFFSET('Water Data'!$D$28,0,10*ROW('Water Data'!D152))="","",OFFSET('Water Data'!$D$28,0,10*ROW('Water Data'!D152)))</f>
        <v/>
      </c>
      <c r="BU158" s="187" t="str">
        <f ca="1">+IF(OFFSET('Water Data'!$D$29,0,10*ROW('Water Data'!D152))="","",OFFSET('Water Data'!$D$29,0,10*ROW('Water Data'!D152)))</f>
        <v/>
      </c>
      <c r="BV158" s="187" t="str">
        <f ca="1">+IF(OFFSET('Water Data'!$E$27,0,10*ROW('Water Data'!E152))="","",OFFSET('Water Data'!$E$27,0,10*ROW('Water Data'!E152)))</f>
        <v/>
      </c>
      <c r="BW158" s="187" t="str">
        <f ca="1">+IF(OFFSET('Water Data'!$E$28,0,10*ROW('Water Data'!E152))="","",OFFSET('Water Data'!$E$28,0,10*ROW('Water Data'!E152)))</f>
        <v/>
      </c>
      <c r="BX158" s="187" t="str">
        <f ca="1">+IF(OFFSET('Water Data'!$E$29,0,10*ROW('Water Data'!E152))="","",OFFSET('Water Data'!$E$29,0,10*ROW('Water Data'!E152)))</f>
        <v/>
      </c>
      <c r="BY158" s="187" t="str">
        <f ca="1">+IF(OFFSET('Water Data'!$F$27,0,10*ROW('Water Data'!F152))="","",OFFSET('Water Data'!$F$27,0,10*ROW('Water Data'!F152)))</f>
        <v/>
      </c>
      <c r="BZ158" s="187" t="str">
        <f ca="1">+IF(OFFSET('Water Data'!$F$28,0,10*ROW('Water Data'!F152))="","",OFFSET('Water Data'!$F$28,0,10*ROW('Water Data'!F152)))</f>
        <v/>
      </c>
      <c r="CA158" s="187" t="str">
        <f ca="1">+IF(OFFSET('Water Data'!$F$29,0,10*ROW('Water Data'!F152))="","",OFFSET('Water Data'!$F$29,0,10*ROW('Water Data'!F152)))</f>
        <v/>
      </c>
      <c r="CB158" s="187" t="str">
        <f ca="1">+IF(OFFSET('Water Data'!$G$27,0,10*ROW('Water Data'!G152))="","",OFFSET('Water Data'!$G$27,0,10*ROW('Water Data'!G152)))</f>
        <v/>
      </c>
      <c r="CC158" s="187" t="str">
        <f ca="1">+IF(OFFSET('Water Data'!$G$28,0,10*ROW('Water Data'!G152))="","",OFFSET('Water Data'!$G$28,0,10*ROW('Water Data'!G152)))</f>
        <v/>
      </c>
      <c r="CD158" s="187" t="str">
        <f ca="1">+IF(OFFSET('Water Data'!$G$29,0,10*ROW('Water Data'!G152))="","",OFFSET('Water Data'!$G$29,0,10*ROW('Water Data'!G152)))</f>
        <v/>
      </c>
      <c r="CE158" s="187" t="str">
        <f ca="1">+IF(OFFSET('Water Data'!$H$27,0,10*ROW('Water Data'!H152))="","",OFFSET('Water Data'!$H$27,0,10*ROW('Water Data'!H152)))</f>
        <v/>
      </c>
      <c r="CF158" s="187" t="str">
        <f ca="1">+IF(OFFSET('Water Data'!$H$28,0,10*ROW('Water Data'!H152))="","",OFFSET('Water Data'!$H$28,0,10*ROW('Water Data'!H152)))</f>
        <v/>
      </c>
      <c r="CG158" s="187" t="str">
        <f ca="1">+IF(OFFSET('Water Data'!$H$29,0,10*ROW('Water Data'!H152))="","",OFFSET('Water Data'!$H$29,0,10*ROW('Water Data'!H152)))</f>
        <v/>
      </c>
      <c r="CH158" s="187" t="str">
        <f ca="1">+IF(OFFSET('Water Data'!$I$27,0,10*ROW('Water Data'!I152))="","",OFFSET('Water Data'!$I$27,0,10*ROW('Water Data'!I152)))</f>
        <v/>
      </c>
      <c r="CI158" s="187" t="str">
        <f ca="1">+IF(OFFSET('Water Data'!$I$28,0,10*ROW('Water Data'!I152))="","",OFFSET('Water Data'!$I$28,0,10*ROW('Water Data'!I152)))</f>
        <v/>
      </c>
      <c r="CJ158" s="187" t="str">
        <f ca="1">+IF(OFFSET('Water Data'!$I$29,0,10*ROW('Water Data'!I152))="","",OFFSET('Water Data'!$I$29,0,10*ROW('Water Data'!I152)))</f>
        <v/>
      </c>
      <c r="CK158" s="187" t="str">
        <f ca="1">+IF(OFFSET('Sanitation Data'!$D$28,0,10*ROW('Sanitation Data'!D152))="","",OFFSET('Sanitation Data'!$D$28,0,10*ROW('Sanitation Data'!D152)))</f>
        <v/>
      </c>
      <c r="CL158" s="187" t="str">
        <f ca="1">+IF(OFFSET('Sanitation Data'!$D$29,0,10*ROW('Sanitation Data'!D152))="","",OFFSET('Sanitation Data'!$D$29,0,10*ROW('Sanitation Data'!D152)))</f>
        <v/>
      </c>
      <c r="CM158" s="187" t="str">
        <f ca="1">+IF(OFFSET('Sanitation Data'!$D$30,0,10*ROW('Sanitation Data'!D152))="","",OFFSET('Sanitation Data'!$D$30,0,10*ROW('Sanitation Data'!D152)))</f>
        <v/>
      </c>
      <c r="CN158" s="187" t="str">
        <f ca="1">+IF(OFFSET('Sanitation Data'!$D$31,0,10*ROW('Sanitation Data'!D152))="","",OFFSET('Sanitation Data'!$D$31,0,10*ROW('Sanitation Data'!D152)))</f>
        <v/>
      </c>
      <c r="CO158" s="187" t="str">
        <f ca="1">+IF(OFFSET('Sanitation Data'!$D$32,0,10*ROW('Sanitation Data'!D152))="","",OFFSET('Sanitation Data'!$D$32,0,10*ROW('Sanitation Data'!D152)))</f>
        <v/>
      </c>
      <c r="CP158" s="187" t="str">
        <f ca="1">+IF(OFFSET('Sanitation Data'!$E$28,0,10*ROW('Sanitation Data'!E152))="","",OFFSET('Sanitation Data'!$E$28,0,10*ROW('Sanitation Data'!E152)))</f>
        <v/>
      </c>
      <c r="CQ158" s="187" t="str">
        <f ca="1">+IF(OFFSET('Sanitation Data'!$E$29,0,10*ROW('Sanitation Data'!E152))="","",OFFSET('Sanitation Data'!$E$29,0,10*ROW('Sanitation Data'!E152)))</f>
        <v/>
      </c>
      <c r="CR158" s="187" t="str">
        <f ca="1">+IF(OFFSET('Sanitation Data'!$E$30,0,10*ROW('Sanitation Data'!E152))="","",OFFSET('Sanitation Data'!$E$30,0,10*ROW('Sanitation Data'!E152)))</f>
        <v/>
      </c>
      <c r="CS158" s="187" t="str">
        <f ca="1">+IF(OFFSET('Sanitation Data'!$E$31,0,10*ROW('Sanitation Data'!E152))="","",OFFSET('Sanitation Data'!$E$31,0,10*ROW('Sanitation Data'!E152)))</f>
        <v/>
      </c>
      <c r="CT158" s="187" t="str">
        <f ca="1">+IF(OFFSET('Sanitation Data'!$E$32,0,10*ROW('Sanitation Data'!E152))="","",OFFSET('Sanitation Data'!$E$32,0,10*ROW('Sanitation Data'!E152)))</f>
        <v/>
      </c>
      <c r="CU158" s="187" t="str">
        <f ca="1">+IF(OFFSET('Sanitation Data'!$F$28,0,10*ROW('Sanitation Data'!F152))="","",OFFSET('Sanitation Data'!$F$28,0,10*ROW('Sanitation Data'!F152)))</f>
        <v/>
      </c>
      <c r="CV158" s="187" t="str">
        <f ca="1">+IF(OFFSET('Sanitation Data'!$F$29,0,10*ROW('Sanitation Data'!F152))="","",OFFSET('Sanitation Data'!$F$29,0,10*ROW('Sanitation Data'!F152)))</f>
        <v/>
      </c>
      <c r="CW158" s="187" t="str">
        <f ca="1">+IF(OFFSET('Sanitation Data'!$F$30,0,10*ROW('Sanitation Data'!F152))="","",OFFSET('Sanitation Data'!$F$30,0,10*ROW('Sanitation Data'!F152)))</f>
        <v/>
      </c>
      <c r="CX158" s="187" t="str">
        <f ca="1">+IF(OFFSET('Sanitation Data'!$F$31,0,10*ROW('Sanitation Data'!F152))="","",OFFSET('Sanitation Data'!$F$31,0,10*ROW('Sanitation Data'!F152)))</f>
        <v/>
      </c>
      <c r="CY158" s="187" t="str">
        <f ca="1">+IF(OFFSET('Sanitation Data'!$F$32,0,10*ROW('Sanitation Data'!F152))="","",OFFSET('Sanitation Data'!$F$32,0,10*ROW('Sanitation Data'!F152)))</f>
        <v/>
      </c>
      <c r="CZ158" s="187" t="str">
        <f ca="1">+IF(OFFSET('Sanitation Data'!$G$28,0,10*ROW('Sanitation Data'!G152))="","",OFFSET('Sanitation Data'!$G$28,0,10*ROW('Sanitation Data'!G152)))</f>
        <v/>
      </c>
      <c r="DA158" s="187" t="str">
        <f ca="1">+IF(OFFSET('Sanitation Data'!$G$29,0,10*ROW('Sanitation Data'!G152))="","",OFFSET('Sanitation Data'!$G$29,0,10*ROW('Sanitation Data'!G152)))</f>
        <v/>
      </c>
      <c r="DB158" s="187" t="str">
        <f ca="1">+IF(OFFSET('Sanitation Data'!$G$30,0,10*ROW('Sanitation Data'!G152))="","",OFFSET('Sanitation Data'!$G$30,0,10*ROW('Sanitation Data'!G152)))</f>
        <v/>
      </c>
      <c r="DC158" s="187" t="str">
        <f ca="1">+IF(OFFSET('Sanitation Data'!$G$31,0,10*ROW('Sanitation Data'!G152))="","",OFFSET('Sanitation Data'!$G$31,0,10*ROW('Sanitation Data'!G152)))</f>
        <v/>
      </c>
      <c r="DD158" s="187" t="str">
        <f ca="1">+IF(OFFSET('Sanitation Data'!$G$32,0,10*ROW('Sanitation Data'!G152))="","",OFFSET('Sanitation Data'!$G$32,0,10*ROW('Sanitation Data'!G152)))</f>
        <v/>
      </c>
      <c r="DE158" s="187" t="str">
        <f ca="1">+IF(OFFSET('Sanitation Data'!$H$28,0,10*ROW('Sanitation Data'!H152))="","",OFFSET('Sanitation Data'!$H$28,0,10*ROW('Sanitation Data'!H152)))</f>
        <v/>
      </c>
      <c r="DF158" s="187" t="str">
        <f ca="1">+IF(OFFSET('Sanitation Data'!$H$29,0,10*ROW('Sanitation Data'!H152))="","",OFFSET('Sanitation Data'!$H$29,0,10*ROW('Sanitation Data'!H152)))</f>
        <v/>
      </c>
      <c r="DG158" s="187" t="str">
        <f ca="1">+IF(OFFSET('Sanitation Data'!$H$30,0,10*ROW('Sanitation Data'!H152))="","",OFFSET('Sanitation Data'!$H$30,0,10*ROW('Sanitation Data'!H152)))</f>
        <v/>
      </c>
      <c r="DH158" s="187" t="str">
        <f ca="1">+IF(OFFSET('Sanitation Data'!$H$31,0,10*ROW('Sanitation Data'!H152))="","",OFFSET('Sanitation Data'!$H$31,0,10*ROW('Sanitation Data'!H152)))</f>
        <v/>
      </c>
      <c r="DI158" s="187" t="str">
        <f ca="1">+IF(OFFSET('Sanitation Data'!$H$32,0,10*ROW('Sanitation Data'!H152))="","",OFFSET('Sanitation Data'!$H$32,0,10*ROW('Sanitation Data'!H152)))</f>
        <v/>
      </c>
      <c r="DJ158" s="187" t="str">
        <f ca="1">+IF(OFFSET('Sanitation Data'!$I$28,0,10*ROW('Sanitation Data'!I152))="","",OFFSET('Sanitation Data'!$I$28,0,10*ROW('Sanitation Data'!I152)))</f>
        <v/>
      </c>
      <c r="DK158" s="187" t="str">
        <f ca="1">+IF(OFFSET('Sanitation Data'!$I$29,0,10*ROW('Sanitation Data'!I152))="","",OFFSET('Sanitation Data'!$I$29,0,10*ROW('Sanitation Data'!I152)))</f>
        <v/>
      </c>
      <c r="DL158" s="187" t="str">
        <f ca="1">+IF(OFFSET('Sanitation Data'!$I$30,0,10*ROW('Sanitation Data'!I152))="","",OFFSET('Sanitation Data'!$I$30,0,10*ROW('Sanitation Data'!I152)))</f>
        <v/>
      </c>
      <c r="DM158" s="187" t="str">
        <f ca="1">+IF(OFFSET('Sanitation Data'!$I$31,0,10*ROW('Sanitation Data'!I152))="","",OFFSET('Sanitation Data'!$I$31,0,10*ROW('Sanitation Data'!I152)))</f>
        <v/>
      </c>
      <c r="DN158" s="187" t="str">
        <f ca="1">+IF(OFFSET('Sanitation Data'!$I$32,0,10*ROW('Sanitation Data'!I152))="","",OFFSET('Sanitation Data'!$I$32,0,10*ROW('Sanitation Data'!I152)))</f>
        <v/>
      </c>
      <c r="DO158" s="187" t="str">
        <f ca="1">+IF(OFFSET('Hygiene Data'!$D$11,0,10*ROW('Hygiene Data'!D152))="","",OFFSET('Hygiene Data'!$D$11,0,10*ROW('Hygiene Data'!D152)))</f>
        <v/>
      </c>
      <c r="DP158" s="187" t="str">
        <f ca="1">+IF(OFFSET('Hygiene Data'!$D$12,0,10*ROW('Hygiene Data'!D152))="","",OFFSET('Hygiene Data'!$D$12,0,10*ROW('Hygiene Data'!D152)))</f>
        <v/>
      </c>
      <c r="DQ158" s="187" t="str">
        <f ca="1">+IF(OFFSET('Hygiene Data'!$D$13,0,10*ROW('Hygiene Data'!D152))="","",OFFSET('Hygiene Data'!$D$13,0,10*ROW('Hygiene Data'!D152)))</f>
        <v/>
      </c>
      <c r="DR158" s="187" t="str">
        <f ca="1">+IF(OFFSET('Hygiene Data'!$E$11,0,10*ROW('Hygiene Data'!E152))="","",OFFSET('Hygiene Data'!$E$11,0,10*ROW('Hygiene Data'!E152)))</f>
        <v/>
      </c>
      <c r="DS158" s="187" t="str">
        <f ca="1">+IF(OFFSET('Hygiene Data'!$E$12,0,10*ROW('Hygiene Data'!E152))="","",OFFSET('Hygiene Data'!$E$12,0,10*ROW('Hygiene Data'!E152)))</f>
        <v/>
      </c>
      <c r="DT158" s="187" t="str">
        <f ca="1">+IF(OFFSET('Hygiene Data'!$E$13,0,10*ROW('Hygiene Data'!E152))="","",OFFSET('Hygiene Data'!$E$13,0,10*ROW('Hygiene Data'!E152)))</f>
        <v/>
      </c>
      <c r="DU158" s="187" t="str">
        <f ca="1">+IF(OFFSET('Hygiene Data'!$F$11,0,10*ROW('Hygiene Data'!F152))="","",OFFSET('Hygiene Data'!$F$11,0,10*ROW('Hygiene Data'!F152)))</f>
        <v/>
      </c>
      <c r="DV158" s="187" t="str">
        <f ca="1">+IF(OFFSET('Hygiene Data'!$F$12,0,10*ROW('Hygiene Data'!F152))="","",OFFSET('Hygiene Data'!$F$12,0,10*ROW('Hygiene Data'!F152)))</f>
        <v/>
      </c>
      <c r="DW158" s="187" t="str">
        <f ca="1">+IF(OFFSET('Hygiene Data'!$F$13,0,10*ROW('Hygiene Data'!F152))="","",OFFSET('Hygiene Data'!$F$13,0,10*ROW('Hygiene Data'!F152)))</f>
        <v/>
      </c>
      <c r="DX158" s="187" t="str">
        <f ca="1">+IF(OFFSET('Hygiene Data'!$G$11,0,10*ROW('Hygiene Data'!G152))="","",OFFSET('Hygiene Data'!$G$11,0,10*ROW('Hygiene Data'!G152)))</f>
        <v/>
      </c>
      <c r="DY158" s="187" t="str">
        <f ca="1">+IF(OFFSET('Hygiene Data'!$G$12,0,10*ROW('Hygiene Data'!G152))="","",OFFSET('Hygiene Data'!$G$12,0,10*ROW('Hygiene Data'!G152)))</f>
        <v/>
      </c>
      <c r="DZ158" s="187" t="str">
        <f ca="1">+IF(OFFSET('Hygiene Data'!$G$13,0,10*ROW('Hygiene Data'!G152))="","",OFFSET('Hygiene Data'!$G$13,0,10*ROW('Hygiene Data'!G152)))</f>
        <v/>
      </c>
      <c r="EA158" s="187" t="str">
        <f ca="1">+IF(OFFSET('Hygiene Data'!$H$11,0,10*ROW('Hygiene Data'!H152))="","",OFFSET('Hygiene Data'!$H$11,0,10*ROW('Hygiene Data'!H152)))</f>
        <v/>
      </c>
      <c r="EB158" s="187" t="str">
        <f ca="1">+IF(OFFSET('Hygiene Data'!$H$12,0,10*ROW('Hygiene Data'!H152))="","",OFFSET('Hygiene Data'!$H$12,0,10*ROW('Hygiene Data'!H152)))</f>
        <v/>
      </c>
      <c r="EC158" s="187" t="str">
        <f ca="1">+IF(OFFSET('Hygiene Data'!$H$13,0,10*ROW('Hygiene Data'!H152))="","",OFFSET('Hygiene Data'!$H$13,0,10*ROW('Hygiene Data'!H152)))</f>
        <v/>
      </c>
      <c r="ED158" s="187" t="str">
        <f ca="1">+IF(OFFSET('Hygiene Data'!$I$11,0,10*ROW('Hygiene Data'!I152))="","",OFFSET('Hygiene Data'!$I$11,0,10*ROW('Hygiene Data'!I152)))</f>
        <v/>
      </c>
      <c r="EE158" s="187" t="str">
        <f ca="1">+IF(OFFSET('Hygiene Data'!$I$12,0,10*ROW('Hygiene Data'!I152))="","",OFFSET('Hygiene Data'!$I$12,0,10*ROW('Hygiene Data'!I152)))</f>
        <v/>
      </c>
      <c r="EF158" s="187" t="str">
        <f ca="1">+IF(OFFSET('Hygiene Data'!$I$13,0,10*ROW('Hygiene Data'!I152))="","",OFFSET('Hygiene Data'!$I$13,0,10*ROW('Hygiene Data'!I152)))</f>
        <v/>
      </c>
    </row>
    <row r="159" spans="1:136" x14ac:dyDescent="0.2">
      <c r="A159" s="270" t="str">
        <f ca="1">+IF(OFFSET('Water Data'!$B$2,0,10*ROW('Water Data'!E153))="","",OFFSET('Water Data'!$B$2,0,10*ROW('Water Data'!E153)))</f>
        <v/>
      </c>
      <c r="B159" s="270" t="str">
        <f ca="1">IF(OFFSET('Water Data'!$C$2,0,10*ROW('Water Data'!F153))="","",IF(OFFSET('Water Data'!$C$2,0,10*ROW('Water Data'!F153))="Census",Key!$I$111,IF(OFFSET('Water Data'!$C$2,0,10*ROW('Water Data'!F153))="Survey with microdata",Key!$I$113,IF(OFFSET('Water Data'!$C$2,0,10*ROW('Water Data'!F153))="Survey",Key!$I$110,IF(OFFSET('Water Data'!$C$2,0,10*ROW('Water Data'!F153))="Admin",Key!$I$114,IF(OFFSET('Water Data'!$C$2,0,10*ROW('Water Data'!F153))="Other",Key!$I$112,IF(OFFSET('Water Data'!$C$2,0,10*ROW('Water Data'!F153))="EMIS",Key!$I$109)))))))</f>
        <v/>
      </c>
      <c r="C159" s="297" t="str">
        <f t="shared" ca="1" si="2"/>
        <v/>
      </c>
      <c r="D159" s="298" t="e">
        <f ca="1">+IF(AND(ISTEXT(OFFSET('Water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298" t="e">
        <f ca="1">+IF(AND(ISTEXT(OFFSET('Water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298" t="e">
        <f ca="1">+IF(AND(ISTEXT(OFFSET('Water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298" t="e">
        <f ca="1">+IF(AND(ISTEXT(OFFSET('Water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298" t="e">
        <f ca="1">+IF(AND(ISTEXT(OFFSET('Water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298" t="e">
        <f ca="1">+IF(AND(ISTEXT(OFFSET('Water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298" t="e">
        <f ca="1">+IF(AND(ISTEXT(OFFSET('Water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298" t="e">
        <f ca="1">+IF(AND(ISTEXT(OFFSET('Water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298" t="e">
        <f ca="1">+IF(AND(ISTEXT(OFFSET('Water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298" t="e">
        <f ca="1">+IF(AND(ISTEXT(OFFSET('Water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298" t="e">
        <f ca="1">+IF(AND(ISTEXT(OFFSET('Water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298" t="e">
        <f ca="1">+IF(AND(ISTEXT(OFFSET('Water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298" t="e">
        <f ca="1">+IF(AND(ISTEXT(OFFSET('Water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298" t="e">
        <f ca="1">+IF(AND(ISTEXT(OFFSET('Water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298" t="e">
        <f ca="1">+IF(AND(ISTEXT(OFFSET('Water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298" t="e">
        <f ca="1">+IF(AND(ISTEXT(OFFSET('Water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298" t="e">
        <f ca="1">+IF(AND(ISTEXT(OFFSET('Water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298" t="e">
        <f ca="1">+IF(AND(ISTEXT(OFFSET('Water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299" t="e">
        <f ca="1">+IF(AND(ISTEXT(OFFSET('Sanitation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299" t="e">
        <f ca="1">+IF(AND(ISTEXT(OFFSET('Sanitation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299" t="e">
        <f ca="1">+IF(AND(ISTEXT(OFFSET('Sanitation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299" t="e">
        <f ca="1">+IF(AND(ISTEXT(OFFSET('Sanitation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299" t="e">
        <f ca="1">+IF(AND(ISTEXT(OFFSET('Sanitation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299" t="e">
        <f ca="1">+IF(AND(ISTEXT(OFFSET('Sanitation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299" t="e">
        <f ca="1">+IF(AND(ISTEXT(OFFSET('Sanitation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299" t="e">
        <f ca="1">+IF(AND(ISTEXT(OFFSET('Sanitation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299" t="e">
        <f ca="1">+IF(AND(ISTEXT(OFFSET('Sanitation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299" t="e">
        <f ca="1">+IF(AND(ISTEXT(OFFSET('Sanitation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299" t="e">
        <f ca="1">+IF(AND(ISTEXT(OFFSET('Sanitation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299" t="e">
        <f ca="1">+IF(AND(ISTEXT(OFFSET('Sanitation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299" t="e">
        <f ca="1">+IF(AND(ISTEXT(OFFSET('Sanitation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299" t="e">
        <f ca="1">+IF(AND(ISTEXT(OFFSET('Sanitation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299" t="e">
        <f ca="1">+IF(AND(ISTEXT(OFFSET('Sanitation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299" t="e">
        <f ca="1">+IF(AND(ISTEXT(OFFSET('Sanitation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299" t="e">
        <f ca="1">+IF(AND(ISTEXT(OFFSET('Sanitation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299" t="e">
        <f ca="1">+IF(AND(ISTEXT(OFFSET('Sanitation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299" t="e">
        <f ca="1">+IF(AND(ISTEXT(OFFSET('Sanitation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299" t="e">
        <f ca="1">+IF(AND(ISTEXT(OFFSET('Sanitation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299" t="e">
        <f ca="1">+IF(AND(ISTEXT(OFFSET('Sanitation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299" t="e">
        <f ca="1">+IF(AND(ISTEXT(OFFSET('Sanitation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299" t="e">
        <f ca="1">+IF(AND(ISTEXT(OFFSET('Sanitation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299" t="e">
        <f ca="1">+IF(AND(ISTEXT(OFFSET('Sanitation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299" t="e">
        <f ca="1">+IF(AND(ISTEXT(OFFSET('Sanitation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299" t="e">
        <f ca="1">+IF(AND(ISTEXT(OFFSET('Sanitation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299" t="e">
        <f ca="1">+IF(AND(ISTEXT(OFFSET('Sanitation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299" t="e">
        <f ca="1">+IF(AND(ISTEXT(OFFSET('Sanitation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299" t="e">
        <f ca="1">+IF(AND(ISTEXT(OFFSET('Sanitation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299" t="e">
        <f ca="1">+IF(AND(ISTEXT(OFFSET('Sanitation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300" t="e">
        <f ca="1">+IF(AND(ISTEXT(OFFSET('Hygiene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368" t="e">
        <f ca="1">+IF(AND(ISTEXT(OFFSET('Hygiene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300" t="e">
        <f ca="1">+IF(AND(ISTEXT(OFFSET('Hygiene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300" t="e">
        <f ca="1">+IF(AND(ISTEXT(OFFSET('Hygiene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300" t="e">
        <f ca="1">+IF(AND(ISTEXT(OFFSET('Hygiene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300" t="e">
        <f ca="1">+IF(AND(ISTEXT(OFFSET('Hygiene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300" t="e">
        <f ca="1">+IF(AND(ISTEXT(OFFSET('Hygiene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300" t="e">
        <f ca="1">+IF(AND(ISTEXT(OFFSET('Hygiene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300" t="e">
        <f ca="1">+IF(AND(ISTEXT(OFFSET('Hygiene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300" t="e">
        <f ca="1">+IF(AND(ISTEXT(OFFSET('Hygiene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300" t="e">
        <f ca="1">+IF(AND(ISTEXT(OFFSET('Hygiene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300" t="e">
        <f ca="1">+IF(AND(ISTEXT(OFFSET('Hygiene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300" t="e">
        <f ca="1">+IF(AND(ISTEXT(OFFSET('Hygiene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300" t="e">
        <f ca="1">+IF(AND(ISTEXT(OFFSET('Hygiene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300" t="e">
        <f ca="1">+IF(AND(ISTEXT(OFFSET('Hygiene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300" t="e">
        <f ca="1">+IF(AND(ISTEXT(OFFSET('Hygiene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300" t="e">
        <f ca="1">+IF(AND(ISTEXT(OFFSET('Hygiene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300" t="e">
        <f ca="1">+IF(AND(ISTEXT(OFFSET('Hygiene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S159" s="187" t="str">
        <f ca="1">+IF(OFFSET('Water Data'!$D$27,0,10*ROW('Water Data'!D153))="","",OFFSET('Water Data'!$D$27,0,10*ROW('Water Data'!D153)))</f>
        <v/>
      </c>
      <c r="BT159" s="187" t="str">
        <f ca="1">+IF(OFFSET('Water Data'!$D$28,0,10*ROW('Water Data'!D153))="","",OFFSET('Water Data'!$D$28,0,10*ROW('Water Data'!D153)))</f>
        <v/>
      </c>
      <c r="BU159" s="187" t="str">
        <f ca="1">+IF(OFFSET('Water Data'!$D$29,0,10*ROW('Water Data'!D153))="","",OFFSET('Water Data'!$D$29,0,10*ROW('Water Data'!D153)))</f>
        <v/>
      </c>
      <c r="BV159" s="187" t="str">
        <f ca="1">+IF(OFFSET('Water Data'!$E$27,0,10*ROW('Water Data'!E153))="","",OFFSET('Water Data'!$E$27,0,10*ROW('Water Data'!E153)))</f>
        <v/>
      </c>
      <c r="BW159" s="187" t="str">
        <f ca="1">+IF(OFFSET('Water Data'!$E$28,0,10*ROW('Water Data'!E153))="","",OFFSET('Water Data'!$E$28,0,10*ROW('Water Data'!E153)))</f>
        <v/>
      </c>
      <c r="BX159" s="187" t="str">
        <f ca="1">+IF(OFFSET('Water Data'!$E$29,0,10*ROW('Water Data'!E153))="","",OFFSET('Water Data'!$E$29,0,10*ROW('Water Data'!E153)))</f>
        <v/>
      </c>
      <c r="BY159" s="187" t="str">
        <f ca="1">+IF(OFFSET('Water Data'!$F$27,0,10*ROW('Water Data'!F153))="","",OFFSET('Water Data'!$F$27,0,10*ROW('Water Data'!F153)))</f>
        <v/>
      </c>
      <c r="BZ159" s="187" t="str">
        <f ca="1">+IF(OFFSET('Water Data'!$F$28,0,10*ROW('Water Data'!F153))="","",OFFSET('Water Data'!$F$28,0,10*ROW('Water Data'!F153)))</f>
        <v/>
      </c>
      <c r="CA159" s="187" t="str">
        <f ca="1">+IF(OFFSET('Water Data'!$F$29,0,10*ROW('Water Data'!F153))="","",OFFSET('Water Data'!$F$29,0,10*ROW('Water Data'!F153)))</f>
        <v/>
      </c>
      <c r="CB159" s="187" t="str">
        <f ca="1">+IF(OFFSET('Water Data'!$G$27,0,10*ROW('Water Data'!G153))="","",OFFSET('Water Data'!$G$27,0,10*ROW('Water Data'!G153)))</f>
        <v/>
      </c>
      <c r="CC159" s="187" t="str">
        <f ca="1">+IF(OFFSET('Water Data'!$G$28,0,10*ROW('Water Data'!G153))="","",OFFSET('Water Data'!$G$28,0,10*ROW('Water Data'!G153)))</f>
        <v/>
      </c>
      <c r="CD159" s="187" t="str">
        <f ca="1">+IF(OFFSET('Water Data'!$G$29,0,10*ROW('Water Data'!G153))="","",OFFSET('Water Data'!$G$29,0,10*ROW('Water Data'!G153)))</f>
        <v/>
      </c>
      <c r="CE159" s="187" t="str">
        <f ca="1">+IF(OFFSET('Water Data'!$H$27,0,10*ROW('Water Data'!H153))="","",OFFSET('Water Data'!$H$27,0,10*ROW('Water Data'!H153)))</f>
        <v/>
      </c>
      <c r="CF159" s="187" t="str">
        <f ca="1">+IF(OFFSET('Water Data'!$H$28,0,10*ROW('Water Data'!H153))="","",OFFSET('Water Data'!$H$28,0,10*ROW('Water Data'!H153)))</f>
        <v/>
      </c>
      <c r="CG159" s="187" t="str">
        <f ca="1">+IF(OFFSET('Water Data'!$H$29,0,10*ROW('Water Data'!H153))="","",OFFSET('Water Data'!$H$29,0,10*ROW('Water Data'!H153)))</f>
        <v/>
      </c>
      <c r="CH159" s="187" t="str">
        <f ca="1">+IF(OFFSET('Water Data'!$I$27,0,10*ROW('Water Data'!I153))="","",OFFSET('Water Data'!$I$27,0,10*ROW('Water Data'!I153)))</f>
        <v/>
      </c>
      <c r="CI159" s="187" t="str">
        <f ca="1">+IF(OFFSET('Water Data'!$I$28,0,10*ROW('Water Data'!I153))="","",OFFSET('Water Data'!$I$28,0,10*ROW('Water Data'!I153)))</f>
        <v/>
      </c>
      <c r="CJ159" s="187" t="str">
        <f ca="1">+IF(OFFSET('Water Data'!$I$29,0,10*ROW('Water Data'!I153))="","",OFFSET('Water Data'!$I$29,0,10*ROW('Water Data'!I153)))</f>
        <v/>
      </c>
      <c r="CK159" s="187" t="str">
        <f ca="1">+IF(OFFSET('Sanitation Data'!$D$28,0,10*ROW('Sanitation Data'!D153))="","",OFFSET('Sanitation Data'!$D$28,0,10*ROW('Sanitation Data'!D153)))</f>
        <v/>
      </c>
      <c r="CL159" s="187" t="str">
        <f ca="1">+IF(OFFSET('Sanitation Data'!$D$29,0,10*ROW('Sanitation Data'!D153))="","",OFFSET('Sanitation Data'!$D$29,0,10*ROW('Sanitation Data'!D153)))</f>
        <v/>
      </c>
      <c r="CM159" s="187" t="str">
        <f ca="1">+IF(OFFSET('Sanitation Data'!$D$30,0,10*ROW('Sanitation Data'!D153))="","",OFFSET('Sanitation Data'!$D$30,0,10*ROW('Sanitation Data'!D153)))</f>
        <v/>
      </c>
      <c r="CN159" s="187" t="str">
        <f ca="1">+IF(OFFSET('Sanitation Data'!$D$31,0,10*ROW('Sanitation Data'!D153))="","",OFFSET('Sanitation Data'!$D$31,0,10*ROW('Sanitation Data'!D153)))</f>
        <v/>
      </c>
      <c r="CO159" s="187" t="str">
        <f ca="1">+IF(OFFSET('Sanitation Data'!$D$32,0,10*ROW('Sanitation Data'!D153))="","",OFFSET('Sanitation Data'!$D$32,0,10*ROW('Sanitation Data'!D153)))</f>
        <v/>
      </c>
      <c r="CP159" s="187" t="str">
        <f ca="1">+IF(OFFSET('Sanitation Data'!$E$28,0,10*ROW('Sanitation Data'!E153))="","",OFFSET('Sanitation Data'!$E$28,0,10*ROW('Sanitation Data'!E153)))</f>
        <v/>
      </c>
      <c r="CQ159" s="187" t="str">
        <f ca="1">+IF(OFFSET('Sanitation Data'!$E$29,0,10*ROW('Sanitation Data'!E153))="","",OFFSET('Sanitation Data'!$E$29,0,10*ROW('Sanitation Data'!E153)))</f>
        <v/>
      </c>
      <c r="CR159" s="187" t="str">
        <f ca="1">+IF(OFFSET('Sanitation Data'!$E$30,0,10*ROW('Sanitation Data'!E153))="","",OFFSET('Sanitation Data'!$E$30,0,10*ROW('Sanitation Data'!E153)))</f>
        <v/>
      </c>
      <c r="CS159" s="187" t="str">
        <f ca="1">+IF(OFFSET('Sanitation Data'!$E$31,0,10*ROW('Sanitation Data'!E153))="","",OFFSET('Sanitation Data'!$E$31,0,10*ROW('Sanitation Data'!E153)))</f>
        <v/>
      </c>
      <c r="CT159" s="187" t="str">
        <f ca="1">+IF(OFFSET('Sanitation Data'!$E$32,0,10*ROW('Sanitation Data'!E153))="","",OFFSET('Sanitation Data'!$E$32,0,10*ROW('Sanitation Data'!E153)))</f>
        <v/>
      </c>
      <c r="CU159" s="187" t="str">
        <f ca="1">+IF(OFFSET('Sanitation Data'!$F$28,0,10*ROW('Sanitation Data'!F153))="","",OFFSET('Sanitation Data'!$F$28,0,10*ROW('Sanitation Data'!F153)))</f>
        <v/>
      </c>
      <c r="CV159" s="187" t="str">
        <f ca="1">+IF(OFFSET('Sanitation Data'!$F$29,0,10*ROW('Sanitation Data'!F153))="","",OFFSET('Sanitation Data'!$F$29,0,10*ROW('Sanitation Data'!F153)))</f>
        <v/>
      </c>
      <c r="CW159" s="187" t="str">
        <f ca="1">+IF(OFFSET('Sanitation Data'!$F$30,0,10*ROW('Sanitation Data'!F153))="","",OFFSET('Sanitation Data'!$F$30,0,10*ROW('Sanitation Data'!F153)))</f>
        <v/>
      </c>
      <c r="CX159" s="187" t="str">
        <f ca="1">+IF(OFFSET('Sanitation Data'!$F$31,0,10*ROW('Sanitation Data'!F153))="","",OFFSET('Sanitation Data'!$F$31,0,10*ROW('Sanitation Data'!F153)))</f>
        <v/>
      </c>
      <c r="CY159" s="187" t="str">
        <f ca="1">+IF(OFFSET('Sanitation Data'!$F$32,0,10*ROW('Sanitation Data'!F153))="","",OFFSET('Sanitation Data'!$F$32,0,10*ROW('Sanitation Data'!F153)))</f>
        <v/>
      </c>
      <c r="CZ159" s="187" t="str">
        <f ca="1">+IF(OFFSET('Sanitation Data'!$G$28,0,10*ROW('Sanitation Data'!G153))="","",OFFSET('Sanitation Data'!$G$28,0,10*ROW('Sanitation Data'!G153)))</f>
        <v/>
      </c>
      <c r="DA159" s="187" t="str">
        <f ca="1">+IF(OFFSET('Sanitation Data'!$G$29,0,10*ROW('Sanitation Data'!G153))="","",OFFSET('Sanitation Data'!$G$29,0,10*ROW('Sanitation Data'!G153)))</f>
        <v/>
      </c>
      <c r="DB159" s="187" t="str">
        <f ca="1">+IF(OFFSET('Sanitation Data'!$G$30,0,10*ROW('Sanitation Data'!G153))="","",OFFSET('Sanitation Data'!$G$30,0,10*ROW('Sanitation Data'!G153)))</f>
        <v/>
      </c>
      <c r="DC159" s="187" t="str">
        <f ca="1">+IF(OFFSET('Sanitation Data'!$G$31,0,10*ROW('Sanitation Data'!G153))="","",OFFSET('Sanitation Data'!$G$31,0,10*ROW('Sanitation Data'!G153)))</f>
        <v/>
      </c>
      <c r="DD159" s="187" t="str">
        <f ca="1">+IF(OFFSET('Sanitation Data'!$G$32,0,10*ROW('Sanitation Data'!G153))="","",OFFSET('Sanitation Data'!$G$32,0,10*ROW('Sanitation Data'!G153)))</f>
        <v/>
      </c>
      <c r="DE159" s="187" t="str">
        <f ca="1">+IF(OFFSET('Sanitation Data'!$H$28,0,10*ROW('Sanitation Data'!H153))="","",OFFSET('Sanitation Data'!$H$28,0,10*ROW('Sanitation Data'!H153)))</f>
        <v/>
      </c>
      <c r="DF159" s="187" t="str">
        <f ca="1">+IF(OFFSET('Sanitation Data'!$H$29,0,10*ROW('Sanitation Data'!H153))="","",OFFSET('Sanitation Data'!$H$29,0,10*ROW('Sanitation Data'!H153)))</f>
        <v/>
      </c>
      <c r="DG159" s="187" t="str">
        <f ca="1">+IF(OFFSET('Sanitation Data'!$H$30,0,10*ROW('Sanitation Data'!H153))="","",OFFSET('Sanitation Data'!$H$30,0,10*ROW('Sanitation Data'!H153)))</f>
        <v/>
      </c>
      <c r="DH159" s="187" t="str">
        <f ca="1">+IF(OFFSET('Sanitation Data'!$H$31,0,10*ROW('Sanitation Data'!H153))="","",OFFSET('Sanitation Data'!$H$31,0,10*ROW('Sanitation Data'!H153)))</f>
        <v/>
      </c>
      <c r="DI159" s="187" t="str">
        <f ca="1">+IF(OFFSET('Sanitation Data'!$H$32,0,10*ROW('Sanitation Data'!H153))="","",OFFSET('Sanitation Data'!$H$32,0,10*ROW('Sanitation Data'!H153)))</f>
        <v/>
      </c>
      <c r="DJ159" s="187" t="str">
        <f ca="1">+IF(OFFSET('Sanitation Data'!$I$28,0,10*ROW('Sanitation Data'!I153))="","",OFFSET('Sanitation Data'!$I$28,0,10*ROW('Sanitation Data'!I153)))</f>
        <v/>
      </c>
      <c r="DK159" s="187" t="str">
        <f ca="1">+IF(OFFSET('Sanitation Data'!$I$29,0,10*ROW('Sanitation Data'!I153))="","",OFFSET('Sanitation Data'!$I$29,0,10*ROW('Sanitation Data'!I153)))</f>
        <v/>
      </c>
      <c r="DL159" s="187" t="str">
        <f ca="1">+IF(OFFSET('Sanitation Data'!$I$30,0,10*ROW('Sanitation Data'!I153))="","",OFFSET('Sanitation Data'!$I$30,0,10*ROW('Sanitation Data'!I153)))</f>
        <v/>
      </c>
      <c r="DM159" s="187" t="str">
        <f ca="1">+IF(OFFSET('Sanitation Data'!$I$31,0,10*ROW('Sanitation Data'!I153))="","",OFFSET('Sanitation Data'!$I$31,0,10*ROW('Sanitation Data'!I153)))</f>
        <v/>
      </c>
      <c r="DN159" s="187" t="str">
        <f ca="1">+IF(OFFSET('Sanitation Data'!$I$32,0,10*ROW('Sanitation Data'!I153))="","",OFFSET('Sanitation Data'!$I$32,0,10*ROW('Sanitation Data'!I153)))</f>
        <v/>
      </c>
      <c r="DO159" s="187" t="str">
        <f ca="1">+IF(OFFSET('Hygiene Data'!$D$11,0,10*ROW('Hygiene Data'!D153))="","",OFFSET('Hygiene Data'!$D$11,0,10*ROW('Hygiene Data'!D153)))</f>
        <v/>
      </c>
      <c r="DP159" s="187" t="str">
        <f ca="1">+IF(OFFSET('Hygiene Data'!$D$12,0,10*ROW('Hygiene Data'!D153))="","",OFFSET('Hygiene Data'!$D$12,0,10*ROW('Hygiene Data'!D153)))</f>
        <v/>
      </c>
      <c r="DQ159" s="187" t="str">
        <f ca="1">+IF(OFFSET('Hygiene Data'!$D$13,0,10*ROW('Hygiene Data'!D153))="","",OFFSET('Hygiene Data'!$D$13,0,10*ROW('Hygiene Data'!D153)))</f>
        <v/>
      </c>
      <c r="DR159" s="187" t="str">
        <f ca="1">+IF(OFFSET('Hygiene Data'!$E$11,0,10*ROW('Hygiene Data'!E153))="","",OFFSET('Hygiene Data'!$E$11,0,10*ROW('Hygiene Data'!E153)))</f>
        <v/>
      </c>
      <c r="DS159" s="187" t="str">
        <f ca="1">+IF(OFFSET('Hygiene Data'!$E$12,0,10*ROW('Hygiene Data'!E153))="","",OFFSET('Hygiene Data'!$E$12,0,10*ROW('Hygiene Data'!E153)))</f>
        <v/>
      </c>
      <c r="DT159" s="187" t="str">
        <f ca="1">+IF(OFFSET('Hygiene Data'!$E$13,0,10*ROW('Hygiene Data'!E153))="","",OFFSET('Hygiene Data'!$E$13,0,10*ROW('Hygiene Data'!E153)))</f>
        <v/>
      </c>
      <c r="DU159" s="187" t="str">
        <f ca="1">+IF(OFFSET('Hygiene Data'!$F$11,0,10*ROW('Hygiene Data'!F153))="","",OFFSET('Hygiene Data'!$F$11,0,10*ROW('Hygiene Data'!F153)))</f>
        <v/>
      </c>
      <c r="DV159" s="187" t="str">
        <f ca="1">+IF(OFFSET('Hygiene Data'!$F$12,0,10*ROW('Hygiene Data'!F153))="","",OFFSET('Hygiene Data'!$F$12,0,10*ROW('Hygiene Data'!F153)))</f>
        <v/>
      </c>
      <c r="DW159" s="187" t="str">
        <f ca="1">+IF(OFFSET('Hygiene Data'!$F$13,0,10*ROW('Hygiene Data'!F153))="","",OFFSET('Hygiene Data'!$F$13,0,10*ROW('Hygiene Data'!F153)))</f>
        <v/>
      </c>
      <c r="DX159" s="187" t="str">
        <f ca="1">+IF(OFFSET('Hygiene Data'!$G$11,0,10*ROW('Hygiene Data'!G153))="","",OFFSET('Hygiene Data'!$G$11,0,10*ROW('Hygiene Data'!G153)))</f>
        <v/>
      </c>
      <c r="DY159" s="187" t="str">
        <f ca="1">+IF(OFFSET('Hygiene Data'!$G$12,0,10*ROW('Hygiene Data'!G153))="","",OFFSET('Hygiene Data'!$G$12,0,10*ROW('Hygiene Data'!G153)))</f>
        <v/>
      </c>
      <c r="DZ159" s="187" t="str">
        <f ca="1">+IF(OFFSET('Hygiene Data'!$G$13,0,10*ROW('Hygiene Data'!G153))="","",OFFSET('Hygiene Data'!$G$13,0,10*ROW('Hygiene Data'!G153)))</f>
        <v/>
      </c>
      <c r="EA159" s="187" t="str">
        <f ca="1">+IF(OFFSET('Hygiene Data'!$H$11,0,10*ROW('Hygiene Data'!H153))="","",OFFSET('Hygiene Data'!$H$11,0,10*ROW('Hygiene Data'!H153)))</f>
        <v/>
      </c>
      <c r="EB159" s="187" t="str">
        <f ca="1">+IF(OFFSET('Hygiene Data'!$H$12,0,10*ROW('Hygiene Data'!H153))="","",OFFSET('Hygiene Data'!$H$12,0,10*ROW('Hygiene Data'!H153)))</f>
        <v/>
      </c>
      <c r="EC159" s="187" t="str">
        <f ca="1">+IF(OFFSET('Hygiene Data'!$H$13,0,10*ROW('Hygiene Data'!H153))="","",OFFSET('Hygiene Data'!$H$13,0,10*ROW('Hygiene Data'!H153)))</f>
        <v/>
      </c>
      <c r="ED159" s="187" t="str">
        <f ca="1">+IF(OFFSET('Hygiene Data'!$I$11,0,10*ROW('Hygiene Data'!I153))="","",OFFSET('Hygiene Data'!$I$11,0,10*ROW('Hygiene Data'!I153)))</f>
        <v/>
      </c>
      <c r="EE159" s="187" t="str">
        <f ca="1">+IF(OFFSET('Hygiene Data'!$I$12,0,10*ROW('Hygiene Data'!I153))="","",OFFSET('Hygiene Data'!$I$12,0,10*ROW('Hygiene Data'!I153)))</f>
        <v/>
      </c>
      <c r="EF159" s="187" t="str">
        <f ca="1">+IF(OFFSET('Hygiene Data'!$I$13,0,10*ROW('Hygiene Data'!I153))="","",OFFSET('Hygiene Data'!$I$13,0,10*ROW('Hygiene Data'!I153)))</f>
        <v/>
      </c>
    </row>
    <row r="160" spans="1:136" x14ac:dyDescent="0.2">
      <c r="A160" s="270" t="str">
        <f ca="1">+IF(OFFSET('Water Data'!$B$2,0,10*ROW('Water Data'!E154))="","",OFFSET('Water Data'!$B$2,0,10*ROW('Water Data'!E154)))</f>
        <v/>
      </c>
      <c r="B160" s="270" t="str">
        <f ca="1">IF(OFFSET('Water Data'!$C$2,0,10*ROW('Water Data'!F154))="","",IF(OFFSET('Water Data'!$C$2,0,10*ROW('Water Data'!F154))="Census",Key!$I$111,IF(OFFSET('Water Data'!$C$2,0,10*ROW('Water Data'!F154))="Survey with microdata",Key!$I$113,IF(OFFSET('Water Data'!$C$2,0,10*ROW('Water Data'!F154))="Survey",Key!$I$110,IF(OFFSET('Water Data'!$C$2,0,10*ROW('Water Data'!F154))="Admin",Key!$I$114,IF(OFFSET('Water Data'!$C$2,0,10*ROW('Water Data'!F154))="Other",Key!$I$112,IF(OFFSET('Water Data'!$C$2,0,10*ROW('Water Data'!F154))="EMIS",Key!$I$109)))))))</f>
        <v/>
      </c>
      <c r="C160" s="297" t="str">
        <f t="shared" ca="1" si="2"/>
        <v/>
      </c>
      <c r="D160" s="298" t="e">
        <f ca="1">+IF(AND(ISTEXT(OFFSET('Water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298" t="e">
        <f ca="1">+IF(AND(ISTEXT(OFFSET('Water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298" t="e">
        <f ca="1">+IF(AND(ISTEXT(OFFSET('Water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298" t="e">
        <f ca="1">+IF(AND(ISTEXT(OFFSET('Water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298" t="e">
        <f ca="1">+IF(AND(ISTEXT(OFFSET('Water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298" t="e">
        <f ca="1">+IF(AND(ISTEXT(OFFSET('Water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298" t="e">
        <f ca="1">+IF(AND(ISTEXT(OFFSET('Water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298" t="e">
        <f ca="1">+IF(AND(ISTEXT(OFFSET('Water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298" t="e">
        <f ca="1">+IF(AND(ISTEXT(OFFSET('Water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298" t="e">
        <f ca="1">+IF(AND(ISTEXT(OFFSET('Water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298" t="e">
        <f ca="1">+IF(AND(ISTEXT(OFFSET('Water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298" t="e">
        <f ca="1">+IF(AND(ISTEXT(OFFSET('Water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298" t="e">
        <f ca="1">+IF(AND(ISTEXT(OFFSET('Water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298" t="e">
        <f ca="1">+IF(AND(ISTEXT(OFFSET('Water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298" t="e">
        <f ca="1">+IF(AND(ISTEXT(OFFSET('Water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298" t="e">
        <f ca="1">+IF(AND(ISTEXT(OFFSET('Water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298" t="e">
        <f ca="1">+IF(AND(ISTEXT(OFFSET('Water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298" t="e">
        <f ca="1">+IF(AND(ISTEXT(OFFSET('Water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299" t="e">
        <f ca="1">+IF(AND(ISTEXT(OFFSET('Sanitation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299" t="e">
        <f ca="1">+IF(AND(ISTEXT(OFFSET('Sanitation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299" t="e">
        <f ca="1">+IF(AND(ISTEXT(OFFSET('Sanitation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299" t="e">
        <f ca="1">+IF(AND(ISTEXT(OFFSET('Sanitation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299" t="e">
        <f ca="1">+IF(AND(ISTEXT(OFFSET('Sanitation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299" t="e">
        <f ca="1">+IF(AND(ISTEXT(OFFSET('Sanitation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299" t="e">
        <f ca="1">+IF(AND(ISTEXT(OFFSET('Sanitation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299" t="e">
        <f ca="1">+IF(AND(ISTEXT(OFFSET('Sanitation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299" t="e">
        <f ca="1">+IF(AND(ISTEXT(OFFSET('Sanitation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299" t="e">
        <f ca="1">+IF(AND(ISTEXT(OFFSET('Sanitation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299" t="e">
        <f ca="1">+IF(AND(ISTEXT(OFFSET('Sanitation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299" t="e">
        <f ca="1">+IF(AND(ISTEXT(OFFSET('Sanitation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299" t="e">
        <f ca="1">+IF(AND(ISTEXT(OFFSET('Sanitation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299" t="e">
        <f ca="1">+IF(AND(ISTEXT(OFFSET('Sanitation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299" t="e">
        <f ca="1">+IF(AND(ISTEXT(OFFSET('Sanitation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299" t="e">
        <f ca="1">+IF(AND(ISTEXT(OFFSET('Sanitation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299" t="e">
        <f ca="1">+IF(AND(ISTEXT(OFFSET('Sanitation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299" t="e">
        <f ca="1">+IF(AND(ISTEXT(OFFSET('Sanitation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299" t="e">
        <f ca="1">+IF(AND(ISTEXT(OFFSET('Sanitation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299" t="e">
        <f ca="1">+IF(AND(ISTEXT(OFFSET('Sanitation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299" t="e">
        <f ca="1">+IF(AND(ISTEXT(OFFSET('Sanitation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299" t="e">
        <f ca="1">+IF(AND(ISTEXT(OFFSET('Sanitation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299" t="e">
        <f ca="1">+IF(AND(ISTEXT(OFFSET('Sanitation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299" t="e">
        <f ca="1">+IF(AND(ISTEXT(OFFSET('Sanitation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299" t="e">
        <f ca="1">+IF(AND(ISTEXT(OFFSET('Sanitation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299" t="e">
        <f ca="1">+IF(AND(ISTEXT(OFFSET('Sanitation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299" t="e">
        <f ca="1">+IF(AND(ISTEXT(OFFSET('Sanitation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299" t="e">
        <f ca="1">+IF(AND(ISTEXT(OFFSET('Sanitation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299" t="e">
        <f ca="1">+IF(AND(ISTEXT(OFFSET('Sanitation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299" t="e">
        <f ca="1">+IF(AND(ISTEXT(OFFSET('Sanitation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300" t="e">
        <f ca="1">+IF(AND(ISTEXT(OFFSET('Hygiene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368" t="e">
        <f ca="1">+IF(AND(ISTEXT(OFFSET('Hygiene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300" t="e">
        <f ca="1">+IF(AND(ISTEXT(OFFSET('Hygiene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300" t="e">
        <f ca="1">+IF(AND(ISTEXT(OFFSET('Hygiene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300" t="e">
        <f ca="1">+IF(AND(ISTEXT(OFFSET('Hygiene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300" t="e">
        <f ca="1">+IF(AND(ISTEXT(OFFSET('Hygiene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300" t="e">
        <f ca="1">+IF(AND(ISTEXT(OFFSET('Hygiene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300" t="e">
        <f ca="1">+IF(AND(ISTEXT(OFFSET('Hygiene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300" t="e">
        <f ca="1">+IF(AND(ISTEXT(OFFSET('Hygiene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300" t="e">
        <f ca="1">+IF(AND(ISTEXT(OFFSET('Hygiene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300" t="e">
        <f ca="1">+IF(AND(ISTEXT(OFFSET('Hygiene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300" t="e">
        <f ca="1">+IF(AND(ISTEXT(OFFSET('Hygiene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300" t="e">
        <f ca="1">+IF(AND(ISTEXT(OFFSET('Hygiene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300" t="e">
        <f ca="1">+IF(AND(ISTEXT(OFFSET('Hygiene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300" t="e">
        <f ca="1">+IF(AND(ISTEXT(OFFSET('Hygiene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300" t="e">
        <f ca="1">+IF(AND(ISTEXT(OFFSET('Hygiene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300" t="e">
        <f ca="1">+IF(AND(ISTEXT(OFFSET('Hygiene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300" t="e">
        <f ca="1">+IF(AND(ISTEXT(OFFSET('Hygiene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S160" s="187" t="str">
        <f ca="1">+IF(OFFSET('Water Data'!$D$27,0,10*ROW('Water Data'!D154))="","",OFFSET('Water Data'!$D$27,0,10*ROW('Water Data'!D154)))</f>
        <v/>
      </c>
      <c r="BT160" s="187" t="str">
        <f ca="1">+IF(OFFSET('Water Data'!$D$28,0,10*ROW('Water Data'!D154))="","",OFFSET('Water Data'!$D$28,0,10*ROW('Water Data'!D154)))</f>
        <v/>
      </c>
      <c r="BU160" s="187" t="str">
        <f ca="1">+IF(OFFSET('Water Data'!$D$29,0,10*ROW('Water Data'!D154))="","",OFFSET('Water Data'!$D$29,0,10*ROW('Water Data'!D154)))</f>
        <v/>
      </c>
      <c r="BV160" s="187" t="str">
        <f ca="1">+IF(OFFSET('Water Data'!$E$27,0,10*ROW('Water Data'!E154))="","",OFFSET('Water Data'!$E$27,0,10*ROW('Water Data'!E154)))</f>
        <v/>
      </c>
      <c r="BW160" s="187" t="str">
        <f ca="1">+IF(OFFSET('Water Data'!$E$28,0,10*ROW('Water Data'!E154))="","",OFFSET('Water Data'!$E$28,0,10*ROW('Water Data'!E154)))</f>
        <v/>
      </c>
      <c r="BX160" s="187" t="str">
        <f ca="1">+IF(OFFSET('Water Data'!$E$29,0,10*ROW('Water Data'!E154))="","",OFFSET('Water Data'!$E$29,0,10*ROW('Water Data'!E154)))</f>
        <v/>
      </c>
      <c r="BY160" s="187" t="str">
        <f ca="1">+IF(OFFSET('Water Data'!$F$27,0,10*ROW('Water Data'!F154))="","",OFFSET('Water Data'!$F$27,0,10*ROW('Water Data'!F154)))</f>
        <v/>
      </c>
      <c r="BZ160" s="187" t="str">
        <f ca="1">+IF(OFFSET('Water Data'!$F$28,0,10*ROW('Water Data'!F154))="","",OFFSET('Water Data'!$F$28,0,10*ROW('Water Data'!F154)))</f>
        <v/>
      </c>
      <c r="CA160" s="187" t="str">
        <f ca="1">+IF(OFFSET('Water Data'!$F$29,0,10*ROW('Water Data'!F154))="","",OFFSET('Water Data'!$F$29,0,10*ROW('Water Data'!F154)))</f>
        <v/>
      </c>
      <c r="CB160" s="187" t="str">
        <f ca="1">+IF(OFFSET('Water Data'!$G$27,0,10*ROW('Water Data'!G154))="","",OFFSET('Water Data'!$G$27,0,10*ROW('Water Data'!G154)))</f>
        <v/>
      </c>
      <c r="CC160" s="187" t="str">
        <f ca="1">+IF(OFFSET('Water Data'!$G$28,0,10*ROW('Water Data'!G154))="","",OFFSET('Water Data'!$G$28,0,10*ROW('Water Data'!G154)))</f>
        <v/>
      </c>
      <c r="CD160" s="187" t="str">
        <f ca="1">+IF(OFFSET('Water Data'!$G$29,0,10*ROW('Water Data'!G154))="","",OFFSET('Water Data'!$G$29,0,10*ROW('Water Data'!G154)))</f>
        <v/>
      </c>
      <c r="CE160" s="187" t="str">
        <f ca="1">+IF(OFFSET('Water Data'!$H$27,0,10*ROW('Water Data'!H154))="","",OFFSET('Water Data'!$H$27,0,10*ROW('Water Data'!H154)))</f>
        <v/>
      </c>
      <c r="CF160" s="187" t="str">
        <f ca="1">+IF(OFFSET('Water Data'!$H$28,0,10*ROW('Water Data'!H154))="","",OFFSET('Water Data'!$H$28,0,10*ROW('Water Data'!H154)))</f>
        <v/>
      </c>
      <c r="CG160" s="187" t="str">
        <f ca="1">+IF(OFFSET('Water Data'!$H$29,0,10*ROW('Water Data'!H154))="","",OFFSET('Water Data'!$H$29,0,10*ROW('Water Data'!H154)))</f>
        <v/>
      </c>
      <c r="CH160" s="187" t="str">
        <f ca="1">+IF(OFFSET('Water Data'!$I$27,0,10*ROW('Water Data'!I154))="","",OFFSET('Water Data'!$I$27,0,10*ROW('Water Data'!I154)))</f>
        <v/>
      </c>
      <c r="CI160" s="187" t="str">
        <f ca="1">+IF(OFFSET('Water Data'!$I$28,0,10*ROW('Water Data'!I154))="","",OFFSET('Water Data'!$I$28,0,10*ROW('Water Data'!I154)))</f>
        <v/>
      </c>
      <c r="CJ160" s="187" t="str">
        <f ca="1">+IF(OFFSET('Water Data'!$I$29,0,10*ROW('Water Data'!I154))="","",OFFSET('Water Data'!$I$29,0,10*ROW('Water Data'!I154)))</f>
        <v/>
      </c>
      <c r="CK160" s="187" t="str">
        <f ca="1">+IF(OFFSET('Sanitation Data'!$D$28,0,10*ROW('Sanitation Data'!D154))="","",OFFSET('Sanitation Data'!$D$28,0,10*ROW('Sanitation Data'!D154)))</f>
        <v/>
      </c>
      <c r="CL160" s="187" t="str">
        <f ca="1">+IF(OFFSET('Sanitation Data'!$D$29,0,10*ROW('Sanitation Data'!D154))="","",OFFSET('Sanitation Data'!$D$29,0,10*ROW('Sanitation Data'!D154)))</f>
        <v/>
      </c>
      <c r="CM160" s="187" t="str">
        <f ca="1">+IF(OFFSET('Sanitation Data'!$D$30,0,10*ROW('Sanitation Data'!D154))="","",OFFSET('Sanitation Data'!$D$30,0,10*ROW('Sanitation Data'!D154)))</f>
        <v/>
      </c>
      <c r="CN160" s="187" t="str">
        <f ca="1">+IF(OFFSET('Sanitation Data'!$D$31,0,10*ROW('Sanitation Data'!D154))="","",OFFSET('Sanitation Data'!$D$31,0,10*ROW('Sanitation Data'!D154)))</f>
        <v/>
      </c>
      <c r="CO160" s="187" t="str">
        <f ca="1">+IF(OFFSET('Sanitation Data'!$D$32,0,10*ROW('Sanitation Data'!D154))="","",OFFSET('Sanitation Data'!$D$32,0,10*ROW('Sanitation Data'!D154)))</f>
        <v/>
      </c>
      <c r="CP160" s="187" t="str">
        <f ca="1">+IF(OFFSET('Sanitation Data'!$E$28,0,10*ROW('Sanitation Data'!E154))="","",OFFSET('Sanitation Data'!$E$28,0,10*ROW('Sanitation Data'!E154)))</f>
        <v/>
      </c>
      <c r="CQ160" s="187" t="str">
        <f ca="1">+IF(OFFSET('Sanitation Data'!$E$29,0,10*ROW('Sanitation Data'!E154))="","",OFFSET('Sanitation Data'!$E$29,0,10*ROW('Sanitation Data'!E154)))</f>
        <v/>
      </c>
      <c r="CR160" s="187" t="str">
        <f ca="1">+IF(OFFSET('Sanitation Data'!$E$30,0,10*ROW('Sanitation Data'!E154))="","",OFFSET('Sanitation Data'!$E$30,0,10*ROW('Sanitation Data'!E154)))</f>
        <v/>
      </c>
      <c r="CS160" s="187" t="str">
        <f ca="1">+IF(OFFSET('Sanitation Data'!$E$31,0,10*ROW('Sanitation Data'!E154))="","",OFFSET('Sanitation Data'!$E$31,0,10*ROW('Sanitation Data'!E154)))</f>
        <v/>
      </c>
      <c r="CT160" s="187" t="str">
        <f ca="1">+IF(OFFSET('Sanitation Data'!$E$32,0,10*ROW('Sanitation Data'!E154))="","",OFFSET('Sanitation Data'!$E$32,0,10*ROW('Sanitation Data'!E154)))</f>
        <v/>
      </c>
      <c r="CU160" s="187" t="str">
        <f ca="1">+IF(OFFSET('Sanitation Data'!$F$28,0,10*ROW('Sanitation Data'!F154))="","",OFFSET('Sanitation Data'!$F$28,0,10*ROW('Sanitation Data'!F154)))</f>
        <v/>
      </c>
      <c r="CV160" s="187" t="str">
        <f ca="1">+IF(OFFSET('Sanitation Data'!$F$29,0,10*ROW('Sanitation Data'!F154))="","",OFFSET('Sanitation Data'!$F$29,0,10*ROW('Sanitation Data'!F154)))</f>
        <v/>
      </c>
      <c r="CW160" s="187" t="str">
        <f ca="1">+IF(OFFSET('Sanitation Data'!$F$30,0,10*ROW('Sanitation Data'!F154))="","",OFFSET('Sanitation Data'!$F$30,0,10*ROW('Sanitation Data'!F154)))</f>
        <v/>
      </c>
      <c r="CX160" s="187" t="str">
        <f ca="1">+IF(OFFSET('Sanitation Data'!$F$31,0,10*ROW('Sanitation Data'!F154))="","",OFFSET('Sanitation Data'!$F$31,0,10*ROW('Sanitation Data'!F154)))</f>
        <v/>
      </c>
      <c r="CY160" s="187" t="str">
        <f ca="1">+IF(OFFSET('Sanitation Data'!$F$32,0,10*ROW('Sanitation Data'!F154))="","",OFFSET('Sanitation Data'!$F$32,0,10*ROW('Sanitation Data'!F154)))</f>
        <v/>
      </c>
      <c r="CZ160" s="187" t="str">
        <f ca="1">+IF(OFFSET('Sanitation Data'!$G$28,0,10*ROW('Sanitation Data'!G154))="","",OFFSET('Sanitation Data'!$G$28,0,10*ROW('Sanitation Data'!G154)))</f>
        <v/>
      </c>
      <c r="DA160" s="187" t="str">
        <f ca="1">+IF(OFFSET('Sanitation Data'!$G$29,0,10*ROW('Sanitation Data'!G154))="","",OFFSET('Sanitation Data'!$G$29,0,10*ROW('Sanitation Data'!G154)))</f>
        <v/>
      </c>
      <c r="DB160" s="187" t="str">
        <f ca="1">+IF(OFFSET('Sanitation Data'!$G$30,0,10*ROW('Sanitation Data'!G154))="","",OFFSET('Sanitation Data'!$G$30,0,10*ROW('Sanitation Data'!G154)))</f>
        <v/>
      </c>
      <c r="DC160" s="187" t="str">
        <f ca="1">+IF(OFFSET('Sanitation Data'!$G$31,0,10*ROW('Sanitation Data'!G154))="","",OFFSET('Sanitation Data'!$G$31,0,10*ROW('Sanitation Data'!G154)))</f>
        <v/>
      </c>
      <c r="DD160" s="187" t="str">
        <f ca="1">+IF(OFFSET('Sanitation Data'!$G$32,0,10*ROW('Sanitation Data'!G154))="","",OFFSET('Sanitation Data'!$G$32,0,10*ROW('Sanitation Data'!G154)))</f>
        <v/>
      </c>
      <c r="DE160" s="187" t="str">
        <f ca="1">+IF(OFFSET('Sanitation Data'!$H$28,0,10*ROW('Sanitation Data'!H154))="","",OFFSET('Sanitation Data'!$H$28,0,10*ROW('Sanitation Data'!H154)))</f>
        <v/>
      </c>
      <c r="DF160" s="187" t="str">
        <f ca="1">+IF(OFFSET('Sanitation Data'!$H$29,0,10*ROW('Sanitation Data'!H154))="","",OFFSET('Sanitation Data'!$H$29,0,10*ROW('Sanitation Data'!H154)))</f>
        <v/>
      </c>
      <c r="DG160" s="187" t="str">
        <f ca="1">+IF(OFFSET('Sanitation Data'!$H$30,0,10*ROW('Sanitation Data'!H154))="","",OFFSET('Sanitation Data'!$H$30,0,10*ROW('Sanitation Data'!H154)))</f>
        <v/>
      </c>
      <c r="DH160" s="187" t="str">
        <f ca="1">+IF(OFFSET('Sanitation Data'!$H$31,0,10*ROW('Sanitation Data'!H154))="","",OFFSET('Sanitation Data'!$H$31,0,10*ROW('Sanitation Data'!H154)))</f>
        <v/>
      </c>
      <c r="DI160" s="187" t="str">
        <f ca="1">+IF(OFFSET('Sanitation Data'!$H$32,0,10*ROW('Sanitation Data'!H154))="","",OFFSET('Sanitation Data'!$H$32,0,10*ROW('Sanitation Data'!H154)))</f>
        <v/>
      </c>
      <c r="DJ160" s="187" t="str">
        <f ca="1">+IF(OFFSET('Sanitation Data'!$I$28,0,10*ROW('Sanitation Data'!I154))="","",OFFSET('Sanitation Data'!$I$28,0,10*ROW('Sanitation Data'!I154)))</f>
        <v/>
      </c>
      <c r="DK160" s="187" t="str">
        <f ca="1">+IF(OFFSET('Sanitation Data'!$I$29,0,10*ROW('Sanitation Data'!I154))="","",OFFSET('Sanitation Data'!$I$29,0,10*ROW('Sanitation Data'!I154)))</f>
        <v/>
      </c>
      <c r="DL160" s="187" t="str">
        <f ca="1">+IF(OFFSET('Sanitation Data'!$I$30,0,10*ROW('Sanitation Data'!I154))="","",OFFSET('Sanitation Data'!$I$30,0,10*ROW('Sanitation Data'!I154)))</f>
        <v/>
      </c>
      <c r="DM160" s="187" t="str">
        <f ca="1">+IF(OFFSET('Sanitation Data'!$I$31,0,10*ROW('Sanitation Data'!I154))="","",OFFSET('Sanitation Data'!$I$31,0,10*ROW('Sanitation Data'!I154)))</f>
        <v/>
      </c>
      <c r="DN160" s="187" t="str">
        <f ca="1">+IF(OFFSET('Sanitation Data'!$I$32,0,10*ROW('Sanitation Data'!I154))="","",OFFSET('Sanitation Data'!$I$32,0,10*ROW('Sanitation Data'!I154)))</f>
        <v/>
      </c>
      <c r="DO160" s="187" t="str">
        <f ca="1">+IF(OFFSET('Hygiene Data'!$D$11,0,10*ROW('Hygiene Data'!D154))="","",OFFSET('Hygiene Data'!$D$11,0,10*ROW('Hygiene Data'!D154)))</f>
        <v/>
      </c>
      <c r="DP160" s="187" t="str">
        <f ca="1">+IF(OFFSET('Hygiene Data'!$D$12,0,10*ROW('Hygiene Data'!D154))="","",OFFSET('Hygiene Data'!$D$12,0,10*ROW('Hygiene Data'!D154)))</f>
        <v/>
      </c>
      <c r="DQ160" s="187" t="str">
        <f ca="1">+IF(OFFSET('Hygiene Data'!$D$13,0,10*ROW('Hygiene Data'!D154))="","",OFFSET('Hygiene Data'!$D$13,0,10*ROW('Hygiene Data'!D154)))</f>
        <v/>
      </c>
      <c r="DR160" s="187" t="str">
        <f ca="1">+IF(OFFSET('Hygiene Data'!$E$11,0,10*ROW('Hygiene Data'!E154))="","",OFFSET('Hygiene Data'!$E$11,0,10*ROW('Hygiene Data'!E154)))</f>
        <v/>
      </c>
      <c r="DS160" s="187" t="str">
        <f ca="1">+IF(OFFSET('Hygiene Data'!$E$12,0,10*ROW('Hygiene Data'!E154))="","",OFFSET('Hygiene Data'!$E$12,0,10*ROW('Hygiene Data'!E154)))</f>
        <v/>
      </c>
      <c r="DT160" s="187" t="str">
        <f ca="1">+IF(OFFSET('Hygiene Data'!$E$13,0,10*ROW('Hygiene Data'!E154))="","",OFFSET('Hygiene Data'!$E$13,0,10*ROW('Hygiene Data'!E154)))</f>
        <v/>
      </c>
      <c r="DU160" s="187" t="str">
        <f ca="1">+IF(OFFSET('Hygiene Data'!$F$11,0,10*ROW('Hygiene Data'!F154))="","",OFFSET('Hygiene Data'!$F$11,0,10*ROW('Hygiene Data'!F154)))</f>
        <v/>
      </c>
      <c r="DV160" s="187" t="str">
        <f ca="1">+IF(OFFSET('Hygiene Data'!$F$12,0,10*ROW('Hygiene Data'!F154))="","",OFFSET('Hygiene Data'!$F$12,0,10*ROW('Hygiene Data'!F154)))</f>
        <v/>
      </c>
      <c r="DW160" s="187" t="str">
        <f ca="1">+IF(OFFSET('Hygiene Data'!$F$13,0,10*ROW('Hygiene Data'!F154))="","",OFFSET('Hygiene Data'!$F$13,0,10*ROW('Hygiene Data'!F154)))</f>
        <v/>
      </c>
      <c r="DX160" s="187" t="str">
        <f ca="1">+IF(OFFSET('Hygiene Data'!$G$11,0,10*ROW('Hygiene Data'!G154))="","",OFFSET('Hygiene Data'!$G$11,0,10*ROW('Hygiene Data'!G154)))</f>
        <v/>
      </c>
      <c r="DY160" s="187" t="str">
        <f ca="1">+IF(OFFSET('Hygiene Data'!$G$12,0,10*ROW('Hygiene Data'!G154))="","",OFFSET('Hygiene Data'!$G$12,0,10*ROW('Hygiene Data'!G154)))</f>
        <v/>
      </c>
      <c r="DZ160" s="187" t="str">
        <f ca="1">+IF(OFFSET('Hygiene Data'!$G$13,0,10*ROW('Hygiene Data'!G154))="","",OFFSET('Hygiene Data'!$G$13,0,10*ROW('Hygiene Data'!G154)))</f>
        <v/>
      </c>
      <c r="EA160" s="187" t="str">
        <f ca="1">+IF(OFFSET('Hygiene Data'!$H$11,0,10*ROW('Hygiene Data'!H154))="","",OFFSET('Hygiene Data'!$H$11,0,10*ROW('Hygiene Data'!H154)))</f>
        <v/>
      </c>
      <c r="EB160" s="187" t="str">
        <f ca="1">+IF(OFFSET('Hygiene Data'!$H$12,0,10*ROW('Hygiene Data'!H154))="","",OFFSET('Hygiene Data'!$H$12,0,10*ROW('Hygiene Data'!H154)))</f>
        <v/>
      </c>
      <c r="EC160" s="187" t="str">
        <f ca="1">+IF(OFFSET('Hygiene Data'!$H$13,0,10*ROW('Hygiene Data'!H154))="","",OFFSET('Hygiene Data'!$H$13,0,10*ROW('Hygiene Data'!H154)))</f>
        <v/>
      </c>
      <c r="ED160" s="187" t="str">
        <f ca="1">+IF(OFFSET('Hygiene Data'!$I$11,0,10*ROW('Hygiene Data'!I154))="","",OFFSET('Hygiene Data'!$I$11,0,10*ROW('Hygiene Data'!I154)))</f>
        <v/>
      </c>
      <c r="EE160" s="187" t="str">
        <f ca="1">+IF(OFFSET('Hygiene Data'!$I$12,0,10*ROW('Hygiene Data'!I154))="","",OFFSET('Hygiene Data'!$I$12,0,10*ROW('Hygiene Data'!I154)))</f>
        <v/>
      </c>
      <c r="EF160" s="187" t="str">
        <f ca="1">+IF(OFFSET('Hygiene Data'!$I$13,0,10*ROW('Hygiene Data'!I154))="","",OFFSET('Hygiene Data'!$I$13,0,10*ROW('Hygiene Data'!I154)))</f>
        <v/>
      </c>
    </row>
    <row r="161" spans="1:136" x14ac:dyDescent="0.2">
      <c r="A161" s="270" t="str">
        <f ca="1">+IF(OFFSET('Water Data'!$B$2,0,10*ROW('Water Data'!E155))="","",OFFSET('Water Data'!$B$2,0,10*ROW('Water Data'!E155)))</f>
        <v/>
      </c>
      <c r="B161" s="270" t="str">
        <f ca="1">IF(OFFSET('Water Data'!$C$2,0,10*ROW('Water Data'!F155))="","",IF(OFFSET('Water Data'!$C$2,0,10*ROW('Water Data'!F155))="Census",Key!$I$111,IF(OFFSET('Water Data'!$C$2,0,10*ROW('Water Data'!F155))="Survey with microdata",Key!$I$113,IF(OFFSET('Water Data'!$C$2,0,10*ROW('Water Data'!F155))="Survey",Key!$I$110,IF(OFFSET('Water Data'!$C$2,0,10*ROW('Water Data'!F155))="Admin",Key!$I$114,IF(OFFSET('Water Data'!$C$2,0,10*ROW('Water Data'!F155))="Other",Key!$I$112,IF(OFFSET('Water Data'!$C$2,0,10*ROW('Water Data'!F155))="EMIS",Key!$I$109)))))))</f>
        <v/>
      </c>
      <c r="C161" s="297" t="str">
        <f t="shared" ca="1" si="2"/>
        <v/>
      </c>
      <c r="D161" s="298" t="e">
        <f ca="1">+IF(AND(ISTEXT(OFFSET('Water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298" t="e">
        <f ca="1">+IF(AND(ISTEXT(OFFSET('Water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298" t="e">
        <f ca="1">+IF(AND(ISTEXT(OFFSET('Water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298" t="e">
        <f ca="1">+IF(AND(ISTEXT(OFFSET('Water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298" t="e">
        <f ca="1">+IF(AND(ISTEXT(OFFSET('Water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298" t="e">
        <f ca="1">+IF(AND(ISTEXT(OFFSET('Water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298" t="e">
        <f ca="1">+IF(AND(ISTEXT(OFFSET('Water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298" t="e">
        <f ca="1">+IF(AND(ISTEXT(OFFSET('Water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298" t="e">
        <f ca="1">+IF(AND(ISTEXT(OFFSET('Water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298" t="e">
        <f ca="1">+IF(AND(ISTEXT(OFFSET('Water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298" t="e">
        <f ca="1">+IF(AND(ISTEXT(OFFSET('Water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298" t="e">
        <f ca="1">+IF(AND(ISTEXT(OFFSET('Water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298" t="e">
        <f ca="1">+IF(AND(ISTEXT(OFFSET('Water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298" t="e">
        <f ca="1">+IF(AND(ISTEXT(OFFSET('Water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298" t="e">
        <f ca="1">+IF(AND(ISTEXT(OFFSET('Water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298" t="e">
        <f ca="1">+IF(AND(ISTEXT(OFFSET('Water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298" t="e">
        <f ca="1">+IF(AND(ISTEXT(OFFSET('Water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298" t="e">
        <f ca="1">+IF(AND(ISTEXT(OFFSET('Water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299" t="e">
        <f ca="1">+IF(AND(ISTEXT(OFFSET('Sanitation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299" t="e">
        <f ca="1">+IF(AND(ISTEXT(OFFSET('Sanitation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299" t="e">
        <f ca="1">+IF(AND(ISTEXT(OFFSET('Sanitation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299" t="e">
        <f ca="1">+IF(AND(ISTEXT(OFFSET('Sanitation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299" t="e">
        <f ca="1">+IF(AND(ISTEXT(OFFSET('Sanitation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299" t="e">
        <f ca="1">+IF(AND(ISTEXT(OFFSET('Sanitation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299" t="e">
        <f ca="1">+IF(AND(ISTEXT(OFFSET('Sanitation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299" t="e">
        <f ca="1">+IF(AND(ISTEXT(OFFSET('Sanitation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299" t="e">
        <f ca="1">+IF(AND(ISTEXT(OFFSET('Sanitation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299" t="e">
        <f ca="1">+IF(AND(ISTEXT(OFFSET('Sanitation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299" t="e">
        <f ca="1">+IF(AND(ISTEXT(OFFSET('Sanitation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299" t="e">
        <f ca="1">+IF(AND(ISTEXT(OFFSET('Sanitation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299" t="e">
        <f ca="1">+IF(AND(ISTEXT(OFFSET('Sanitation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299" t="e">
        <f ca="1">+IF(AND(ISTEXT(OFFSET('Sanitation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299" t="e">
        <f ca="1">+IF(AND(ISTEXT(OFFSET('Sanitation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299" t="e">
        <f ca="1">+IF(AND(ISTEXT(OFFSET('Sanitation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299" t="e">
        <f ca="1">+IF(AND(ISTEXT(OFFSET('Sanitation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299" t="e">
        <f ca="1">+IF(AND(ISTEXT(OFFSET('Sanitation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299" t="e">
        <f ca="1">+IF(AND(ISTEXT(OFFSET('Sanitation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299" t="e">
        <f ca="1">+IF(AND(ISTEXT(OFFSET('Sanitation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299" t="e">
        <f ca="1">+IF(AND(ISTEXT(OFFSET('Sanitation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299" t="e">
        <f ca="1">+IF(AND(ISTEXT(OFFSET('Sanitation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299" t="e">
        <f ca="1">+IF(AND(ISTEXT(OFFSET('Sanitation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299" t="e">
        <f ca="1">+IF(AND(ISTEXT(OFFSET('Sanitation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299" t="e">
        <f ca="1">+IF(AND(ISTEXT(OFFSET('Sanitation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299" t="e">
        <f ca="1">+IF(AND(ISTEXT(OFFSET('Sanitation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299" t="e">
        <f ca="1">+IF(AND(ISTEXT(OFFSET('Sanitation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299" t="e">
        <f ca="1">+IF(AND(ISTEXT(OFFSET('Sanitation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299" t="e">
        <f ca="1">+IF(AND(ISTEXT(OFFSET('Sanitation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299" t="e">
        <f ca="1">+IF(AND(ISTEXT(OFFSET('Sanitation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300" t="e">
        <f ca="1">+IF(AND(ISTEXT(OFFSET('Hygiene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368" t="e">
        <f ca="1">+IF(AND(ISTEXT(OFFSET('Hygiene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300" t="e">
        <f ca="1">+IF(AND(ISTEXT(OFFSET('Hygiene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300" t="e">
        <f ca="1">+IF(AND(ISTEXT(OFFSET('Hygiene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300" t="e">
        <f ca="1">+IF(AND(ISTEXT(OFFSET('Hygiene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300" t="e">
        <f ca="1">+IF(AND(ISTEXT(OFFSET('Hygiene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300" t="e">
        <f ca="1">+IF(AND(ISTEXT(OFFSET('Hygiene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300" t="e">
        <f ca="1">+IF(AND(ISTEXT(OFFSET('Hygiene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300" t="e">
        <f ca="1">+IF(AND(ISTEXT(OFFSET('Hygiene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300" t="e">
        <f ca="1">+IF(AND(ISTEXT(OFFSET('Hygiene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300" t="e">
        <f ca="1">+IF(AND(ISTEXT(OFFSET('Hygiene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300" t="e">
        <f ca="1">+IF(AND(ISTEXT(OFFSET('Hygiene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300" t="e">
        <f ca="1">+IF(AND(ISTEXT(OFFSET('Hygiene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300" t="e">
        <f ca="1">+IF(AND(ISTEXT(OFFSET('Hygiene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300" t="e">
        <f ca="1">+IF(AND(ISTEXT(OFFSET('Hygiene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300" t="e">
        <f ca="1">+IF(AND(ISTEXT(OFFSET('Hygiene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300" t="e">
        <f ca="1">+IF(AND(ISTEXT(OFFSET('Hygiene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300" t="e">
        <f ca="1">+IF(AND(ISTEXT(OFFSET('Hygiene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S161" s="187" t="str">
        <f ca="1">+IF(OFFSET('Water Data'!$D$27,0,10*ROW('Water Data'!D155))="","",OFFSET('Water Data'!$D$27,0,10*ROW('Water Data'!D155)))</f>
        <v/>
      </c>
      <c r="BT161" s="187" t="str">
        <f ca="1">+IF(OFFSET('Water Data'!$D$28,0,10*ROW('Water Data'!D155))="","",OFFSET('Water Data'!$D$28,0,10*ROW('Water Data'!D155)))</f>
        <v/>
      </c>
      <c r="BU161" s="187" t="str">
        <f ca="1">+IF(OFFSET('Water Data'!$D$29,0,10*ROW('Water Data'!D155))="","",OFFSET('Water Data'!$D$29,0,10*ROW('Water Data'!D155)))</f>
        <v/>
      </c>
      <c r="BV161" s="187" t="str">
        <f ca="1">+IF(OFFSET('Water Data'!$E$27,0,10*ROW('Water Data'!E155))="","",OFFSET('Water Data'!$E$27,0,10*ROW('Water Data'!E155)))</f>
        <v/>
      </c>
      <c r="BW161" s="187" t="str">
        <f ca="1">+IF(OFFSET('Water Data'!$E$28,0,10*ROW('Water Data'!E155))="","",OFFSET('Water Data'!$E$28,0,10*ROW('Water Data'!E155)))</f>
        <v/>
      </c>
      <c r="BX161" s="187" t="str">
        <f ca="1">+IF(OFFSET('Water Data'!$E$29,0,10*ROW('Water Data'!E155))="","",OFFSET('Water Data'!$E$29,0,10*ROW('Water Data'!E155)))</f>
        <v/>
      </c>
      <c r="BY161" s="187" t="str">
        <f ca="1">+IF(OFFSET('Water Data'!$F$27,0,10*ROW('Water Data'!F155))="","",OFFSET('Water Data'!$F$27,0,10*ROW('Water Data'!F155)))</f>
        <v/>
      </c>
      <c r="BZ161" s="187" t="str">
        <f ca="1">+IF(OFFSET('Water Data'!$F$28,0,10*ROW('Water Data'!F155))="","",OFFSET('Water Data'!$F$28,0,10*ROW('Water Data'!F155)))</f>
        <v/>
      </c>
      <c r="CA161" s="187" t="str">
        <f ca="1">+IF(OFFSET('Water Data'!$F$29,0,10*ROW('Water Data'!F155))="","",OFFSET('Water Data'!$F$29,0,10*ROW('Water Data'!F155)))</f>
        <v/>
      </c>
      <c r="CB161" s="187" t="str">
        <f ca="1">+IF(OFFSET('Water Data'!$G$27,0,10*ROW('Water Data'!G155))="","",OFFSET('Water Data'!$G$27,0,10*ROW('Water Data'!G155)))</f>
        <v/>
      </c>
      <c r="CC161" s="187" t="str">
        <f ca="1">+IF(OFFSET('Water Data'!$G$28,0,10*ROW('Water Data'!G155))="","",OFFSET('Water Data'!$G$28,0,10*ROW('Water Data'!G155)))</f>
        <v/>
      </c>
      <c r="CD161" s="187" t="str">
        <f ca="1">+IF(OFFSET('Water Data'!$G$29,0,10*ROW('Water Data'!G155))="","",OFFSET('Water Data'!$G$29,0,10*ROW('Water Data'!G155)))</f>
        <v/>
      </c>
      <c r="CE161" s="187" t="str">
        <f ca="1">+IF(OFFSET('Water Data'!$H$27,0,10*ROW('Water Data'!H155))="","",OFFSET('Water Data'!$H$27,0,10*ROW('Water Data'!H155)))</f>
        <v/>
      </c>
      <c r="CF161" s="187" t="str">
        <f ca="1">+IF(OFFSET('Water Data'!$H$28,0,10*ROW('Water Data'!H155))="","",OFFSET('Water Data'!$H$28,0,10*ROW('Water Data'!H155)))</f>
        <v/>
      </c>
      <c r="CG161" s="187" t="str">
        <f ca="1">+IF(OFFSET('Water Data'!$H$29,0,10*ROW('Water Data'!H155))="","",OFFSET('Water Data'!$H$29,0,10*ROW('Water Data'!H155)))</f>
        <v/>
      </c>
      <c r="CH161" s="187" t="str">
        <f ca="1">+IF(OFFSET('Water Data'!$I$27,0,10*ROW('Water Data'!I155))="","",OFFSET('Water Data'!$I$27,0,10*ROW('Water Data'!I155)))</f>
        <v/>
      </c>
      <c r="CI161" s="187" t="str">
        <f ca="1">+IF(OFFSET('Water Data'!$I$28,0,10*ROW('Water Data'!I155))="","",OFFSET('Water Data'!$I$28,0,10*ROW('Water Data'!I155)))</f>
        <v/>
      </c>
      <c r="CJ161" s="187" t="str">
        <f ca="1">+IF(OFFSET('Water Data'!$I$29,0,10*ROW('Water Data'!I155))="","",OFFSET('Water Data'!$I$29,0,10*ROW('Water Data'!I155)))</f>
        <v/>
      </c>
      <c r="CK161" s="187" t="str">
        <f ca="1">+IF(OFFSET('Sanitation Data'!$D$28,0,10*ROW('Sanitation Data'!D155))="","",OFFSET('Sanitation Data'!$D$28,0,10*ROW('Sanitation Data'!D155)))</f>
        <v/>
      </c>
      <c r="CL161" s="187" t="str">
        <f ca="1">+IF(OFFSET('Sanitation Data'!$D$29,0,10*ROW('Sanitation Data'!D155))="","",OFFSET('Sanitation Data'!$D$29,0,10*ROW('Sanitation Data'!D155)))</f>
        <v/>
      </c>
      <c r="CM161" s="187" t="str">
        <f ca="1">+IF(OFFSET('Sanitation Data'!$D$30,0,10*ROW('Sanitation Data'!D155))="","",OFFSET('Sanitation Data'!$D$30,0,10*ROW('Sanitation Data'!D155)))</f>
        <v/>
      </c>
      <c r="CN161" s="187" t="str">
        <f ca="1">+IF(OFFSET('Sanitation Data'!$D$31,0,10*ROW('Sanitation Data'!D155))="","",OFFSET('Sanitation Data'!$D$31,0,10*ROW('Sanitation Data'!D155)))</f>
        <v/>
      </c>
      <c r="CO161" s="187" t="str">
        <f ca="1">+IF(OFFSET('Sanitation Data'!$D$32,0,10*ROW('Sanitation Data'!D155))="","",OFFSET('Sanitation Data'!$D$32,0,10*ROW('Sanitation Data'!D155)))</f>
        <v/>
      </c>
      <c r="CP161" s="187" t="str">
        <f ca="1">+IF(OFFSET('Sanitation Data'!$E$28,0,10*ROW('Sanitation Data'!E155))="","",OFFSET('Sanitation Data'!$E$28,0,10*ROW('Sanitation Data'!E155)))</f>
        <v/>
      </c>
      <c r="CQ161" s="187" t="str">
        <f ca="1">+IF(OFFSET('Sanitation Data'!$E$29,0,10*ROW('Sanitation Data'!E155))="","",OFFSET('Sanitation Data'!$E$29,0,10*ROW('Sanitation Data'!E155)))</f>
        <v/>
      </c>
      <c r="CR161" s="187" t="str">
        <f ca="1">+IF(OFFSET('Sanitation Data'!$E$30,0,10*ROW('Sanitation Data'!E155))="","",OFFSET('Sanitation Data'!$E$30,0,10*ROW('Sanitation Data'!E155)))</f>
        <v/>
      </c>
      <c r="CS161" s="187" t="str">
        <f ca="1">+IF(OFFSET('Sanitation Data'!$E$31,0,10*ROW('Sanitation Data'!E155))="","",OFFSET('Sanitation Data'!$E$31,0,10*ROW('Sanitation Data'!E155)))</f>
        <v/>
      </c>
      <c r="CT161" s="187" t="str">
        <f ca="1">+IF(OFFSET('Sanitation Data'!$E$32,0,10*ROW('Sanitation Data'!E155))="","",OFFSET('Sanitation Data'!$E$32,0,10*ROW('Sanitation Data'!E155)))</f>
        <v/>
      </c>
      <c r="CU161" s="187" t="str">
        <f ca="1">+IF(OFFSET('Sanitation Data'!$F$28,0,10*ROW('Sanitation Data'!F155))="","",OFFSET('Sanitation Data'!$F$28,0,10*ROW('Sanitation Data'!F155)))</f>
        <v/>
      </c>
      <c r="CV161" s="187" t="str">
        <f ca="1">+IF(OFFSET('Sanitation Data'!$F$29,0,10*ROW('Sanitation Data'!F155))="","",OFFSET('Sanitation Data'!$F$29,0,10*ROW('Sanitation Data'!F155)))</f>
        <v/>
      </c>
      <c r="CW161" s="187" t="str">
        <f ca="1">+IF(OFFSET('Sanitation Data'!$F$30,0,10*ROW('Sanitation Data'!F155))="","",OFFSET('Sanitation Data'!$F$30,0,10*ROW('Sanitation Data'!F155)))</f>
        <v/>
      </c>
      <c r="CX161" s="187" t="str">
        <f ca="1">+IF(OFFSET('Sanitation Data'!$F$31,0,10*ROW('Sanitation Data'!F155))="","",OFFSET('Sanitation Data'!$F$31,0,10*ROW('Sanitation Data'!F155)))</f>
        <v/>
      </c>
      <c r="CY161" s="187" t="str">
        <f ca="1">+IF(OFFSET('Sanitation Data'!$F$32,0,10*ROW('Sanitation Data'!F155))="","",OFFSET('Sanitation Data'!$F$32,0,10*ROW('Sanitation Data'!F155)))</f>
        <v/>
      </c>
      <c r="CZ161" s="187" t="str">
        <f ca="1">+IF(OFFSET('Sanitation Data'!$G$28,0,10*ROW('Sanitation Data'!G155))="","",OFFSET('Sanitation Data'!$G$28,0,10*ROW('Sanitation Data'!G155)))</f>
        <v/>
      </c>
      <c r="DA161" s="187" t="str">
        <f ca="1">+IF(OFFSET('Sanitation Data'!$G$29,0,10*ROW('Sanitation Data'!G155))="","",OFFSET('Sanitation Data'!$G$29,0,10*ROW('Sanitation Data'!G155)))</f>
        <v/>
      </c>
      <c r="DB161" s="187" t="str">
        <f ca="1">+IF(OFFSET('Sanitation Data'!$G$30,0,10*ROW('Sanitation Data'!G155))="","",OFFSET('Sanitation Data'!$G$30,0,10*ROW('Sanitation Data'!G155)))</f>
        <v/>
      </c>
      <c r="DC161" s="187" t="str">
        <f ca="1">+IF(OFFSET('Sanitation Data'!$G$31,0,10*ROW('Sanitation Data'!G155))="","",OFFSET('Sanitation Data'!$G$31,0,10*ROW('Sanitation Data'!G155)))</f>
        <v/>
      </c>
      <c r="DD161" s="187" t="str">
        <f ca="1">+IF(OFFSET('Sanitation Data'!$G$32,0,10*ROW('Sanitation Data'!G155))="","",OFFSET('Sanitation Data'!$G$32,0,10*ROW('Sanitation Data'!G155)))</f>
        <v/>
      </c>
      <c r="DE161" s="187" t="str">
        <f ca="1">+IF(OFFSET('Sanitation Data'!$H$28,0,10*ROW('Sanitation Data'!H155))="","",OFFSET('Sanitation Data'!$H$28,0,10*ROW('Sanitation Data'!H155)))</f>
        <v/>
      </c>
      <c r="DF161" s="187" t="str">
        <f ca="1">+IF(OFFSET('Sanitation Data'!$H$29,0,10*ROW('Sanitation Data'!H155))="","",OFFSET('Sanitation Data'!$H$29,0,10*ROW('Sanitation Data'!H155)))</f>
        <v/>
      </c>
      <c r="DG161" s="187" t="str">
        <f ca="1">+IF(OFFSET('Sanitation Data'!$H$30,0,10*ROW('Sanitation Data'!H155))="","",OFFSET('Sanitation Data'!$H$30,0,10*ROW('Sanitation Data'!H155)))</f>
        <v/>
      </c>
      <c r="DH161" s="187" t="str">
        <f ca="1">+IF(OFFSET('Sanitation Data'!$H$31,0,10*ROW('Sanitation Data'!H155))="","",OFFSET('Sanitation Data'!$H$31,0,10*ROW('Sanitation Data'!H155)))</f>
        <v/>
      </c>
      <c r="DI161" s="187" t="str">
        <f ca="1">+IF(OFFSET('Sanitation Data'!$H$32,0,10*ROW('Sanitation Data'!H155))="","",OFFSET('Sanitation Data'!$H$32,0,10*ROW('Sanitation Data'!H155)))</f>
        <v/>
      </c>
      <c r="DJ161" s="187" t="str">
        <f ca="1">+IF(OFFSET('Sanitation Data'!$I$28,0,10*ROW('Sanitation Data'!I155))="","",OFFSET('Sanitation Data'!$I$28,0,10*ROW('Sanitation Data'!I155)))</f>
        <v/>
      </c>
      <c r="DK161" s="187" t="str">
        <f ca="1">+IF(OFFSET('Sanitation Data'!$I$29,0,10*ROW('Sanitation Data'!I155))="","",OFFSET('Sanitation Data'!$I$29,0,10*ROW('Sanitation Data'!I155)))</f>
        <v/>
      </c>
      <c r="DL161" s="187" t="str">
        <f ca="1">+IF(OFFSET('Sanitation Data'!$I$30,0,10*ROW('Sanitation Data'!I155))="","",OFFSET('Sanitation Data'!$I$30,0,10*ROW('Sanitation Data'!I155)))</f>
        <v/>
      </c>
      <c r="DM161" s="187" t="str">
        <f ca="1">+IF(OFFSET('Sanitation Data'!$I$31,0,10*ROW('Sanitation Data'!I155))="","",OFFSET('Sanitation Data'!$I$31,0,10*ROW('Sanitation Data'!I155)))</f>
        <v/>
      </c>
      <c r="DN161" s="187" t="str">
        <f ca="1">+IF(OFFSET('Sanitation Data'!$I$32,0,10*ROW('Sanitation Data'!I155))="","",OFFSET('Sanitation Data'!$I$32,0,10*ROW('Sanitation Data'!I155)))</f>
        <v/>
      </c>
      <c r="DO161" s="187" t="str">
        <f ca="1">+IF(OFFSET('Hygiene Data'!$D$11,0,10*ROW('Hygiene Data'!D155))="","",OFFSET('Hygiene Data'!$D$11,0,10*ROW('Hygiene Data'!D155)))</f>
        <v/>
      </c>
      <c r="DP161" s="187" t="str">
        <f ca="1">+IF(OFFSET('Hygiene Data'!$D$12,0,10*ROW('Hygiene Data'!D155))="","",OFFSET('Hygiene Data'!$D$12,0,10*ROW('Hygiene Data'!D155)))</f>
        <v/>
      </c>
      <c r="DQ161" s="187" t="str">
        <f ca="1">+IF(OFFSET('Hygiene Data'!$D$13,0,10*ROW('Hygiene Data'!D155))="","",OFFSET('Hygiene Data'!$D$13,0,10*ROW('Hygiene Data'!D155)))</f>
        <v/>
      </c>
      <c r="DR161" s="187" t="str">
        <f ca="1">+IF(OFFSET('Hygiene Data'!$E$11,0,10*ROW('Hygiene Data'!E155))="","",OFFSET('Hygiene Data'!$E$11,0,10*ROW('Hygiene Data'!E155)))</f>
        <v/>
      </c>
      <c r="DS161" s="187" t="str">
        <f ca="1">+IF(OFFSET('Hygiene Data'!$E$12,0,10*ROW('Hygiene Data'!E155))="","",OFFSET('Hygiene Data'!$E$12,0,10*ROW('Hygiene Data'!E155)))</f>
        <v/>
      </c>
      <c r="DT161" s="187" t="str">
        <f ca="1">+IF(OFFSET('Hygiene Data'!$E$13,0,10*ROW('Hygiene Data'!E155))="","",OFFSET('Hygiene Data'!$E$13,0,10*ROW('Hygiene Data'!E155)))</f>
        <v/>
      </c>
      <c r="DU161" s="187" t="str">
        <f ca="1">+IF(OFFSET('Hygiene Data'!$F$11,0,10*ROW('Hygiene Data'!F155))="","",OFFSET('Hygiene Data'!$F$11,0,10*ROW('Hygiene Data'!F155)))</f>
        <v/>
      </c>
      <c r="DV161" s="187" t="str">
        <f ca="1">+IF(OFFSET('Hygiene Data'!$F$12,0,10*ROW('Hygiene Data'!F155))="","",OFFSET('Hygiene Data'!$F$12,0,10*ROW('Hygiene Data'!F155)))</f>
        <v/>
      </c>
      <c r="DW161" s="187" t="str">
        <f ca="1">+IF(OFFSET('Hygiene Data'!$F$13,0,10*ROW('Hygiene Data'!F155))="","",OFFSET('Hygiene Data'!$F$13,0,10*ROW('Hygiene Data'!F155)))</f>
        <v/>
      </c>
      <c r="DX161" s="187" t="str">
        <f ca="1">+IF(OFFSET('Hygiene Data'!$G$11,0,10*ROW('Hygiene Data'!G155))="","",OFFSET('Hygiene Data'!$G$11,0,10*ROW('Hygiene Data'!G155)))</f>
        <v/>
      </c>
      <c r="DY161" s="187" t="str">
        <f ca="1">+IF(OFFSET('Hygiene Data'!$G$12,0,10*ROW('Hygiene Data'!G155))="","",OFFSET('Hygiene Data'!$G$12,0,10*ROW('Hygiene Data'!G155)))</f>
        <v/>
      </c>
      <c r="DZ161" s="187" t="str">
        <f ca="1">+IF(OFFSET('Hygiene Data'!$G$13,0,10*ROW('Hygiene Data'!G155))="","",OFFSET('Hygiene Data'!$G$13,0,10*ROW('Hygiene Data'!G155)))</f>
        <v/>
      </c>
      <c r="EA161" s="187" t="str">
        <f ca="1">+IF(OFFSET('Hygiene Data'!$H$11,0,10*ROW('Hygiene Data'!H155))="","",OFFSET('Hygiene Data'!$H$11,0,10*ROW('Hygiene Data'!H155)))</f>
        <v/>
      </c>
      <c r="EB161" s="187" t="str">
        <f ca="1">+IF(OFFSET('Hygiene Data'!$H$12,0,10*ROW('Hygiene Data'!H155))="","",OFFSET('Hygiene Data'!$H$12,0,10*ROW('Hygiene Data'!H155)))</f>
        <v/>
      </c>
      <c r="EC161" s="187" t="str">
        <f ca="1">+IF(OFFSET('Hygiene Data'!$H$13,0,10*ROW('Hygiene Data'!H155))="","",OFFSET('Hygiene Data'!$H$13,0,10*ROW('Hygiene Data'!H155)))</f>
        <v/>
      </c>
      <c r="ED161" s="187" t="str">
        <f ca="1">+IF(OFFSET('Hygiene Data'!$I$11,0,10*ROW('Hygiene Data'!I155))="","",OFFSET('Hygiene Data'!$I$11,0,10*ROW('Hygiene Data'!I155)))</f>
        <v/>
      </c>
      <c r="EE161" s="187" t="str">
        <f ca="1">+IF(OFFSET('Hygiene Data'!$I$12,0,10*ROW('Hygiene Data'!I155))="","",OFFSET('Hygiene Data'!$I$12,0,10*ROW('Hygiene Data'!I155)))</f>
        <v/>
      </c>
      <c r="EF161" s="187" t="str">
        <f ca="1">+IF(OFFSET('Hygiene Data'!$I$13,0,10*ROW('Hygiene Data'!I155))="","",OFFSET('Hygiene Data'!$I$13,0,10*ROW('Hygiene Data'!I155)))</f>
        <v/>
      </c>
    </row>
    <row r="162" spans="1:136" x14ac:dyDescent="0.2">
      <c r="A162" s="270" t="str">
        <f ca="1">+IF(OFFSET('Water Data'!$B$2,0,10*ROW('Water Data'!E156))="","",OFFSET('Water Data'!$B$2,0,10*ROW('Water Data'!E156)))</f>
        <v/>
      </c>
      <c r="B162" s="270" t="str">
        <f ca="1">IF(OFFSET('Water Data'!$C$2,0,10*ROW('Water Data'!F156))="","",IF(OFFSET('Water Data'!$C$2,0,10*ROW('Water Data'!F156))="Census",Key!$I$111,IF(OFFSET('Water Data'!$C$2,0,10*ROW('Water Data'!F156))="Survey with microdata",Key!$I$113,IF(OFFSET('Water Data'!$C$2,0,10*ROW('Water Data'!F156))="Survey",Key!$I$110,IF(OFFSET('Water Data'!$C$2,0,10*ROW('Water Data'!F156))="Admin",Key!$I$114,IF(OFFSET('Water Data'!$C$2,0,10*ROW('Water Data'!F156))="Other",Key!$I$112,IF(OFFSET('Water Data'!$C$2,0,10*ROW('Water Data'!F156))="EMIS",Key!$I$109)))))))</f>
        <v/>
      </c>
      <c r="C162" s="297" t="str">
        <f t="shared" ca="1" si="2"/>
        <v/>
      </c>
      <c r="D162" s="298" t="e">
        <f ca="1">+IF(AND(ISTEXT(OFFSET('Water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298" t="e">
        <f ca="1">+IF(AND(ISTEXT(OFFSET('Water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298" t="e">
        <f ca="1">+IF(AND(ISTEXT(OFFSET('Water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298" t="e">
        <f ca="1">+IF(AND(ISTEXT(OFFSET('Water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298" t="e">
        <f ca="1">+IF(AND(ISTEXT(OFFSET('Water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298" t="e">
        <f ca="1">+IF(AND(ISTEXT(OFFSET('Water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298" t="e">
        <f ca="1">+IF(AND(ISTEXT(OFFSET('Water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298" t="e">
        <f ca="1">+IF(AND(ISTEXT(OFFSET('Water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298" t="e">
        <f ca="1">+IF(AND(ISTEXT(OFFSET('Water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298" t="e">
        <f ca="1">+IF(AND(ISTEXT(OFFSET('Water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298" t="e">
        <f ca="1">+IF(AND(ISTEXT(OFFSET('Water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298" t="e">
        <f ca="1">+IF(AND(ISTEXT(OFFSET('Water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298" t="e">
        <f ca="1">+IF(AND(ISTEXT(OFFSET('Water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298" t="e">
        <f ca="1">+IF(AND(ISTEXT(OFFSET('Water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298" t="e">
        <f ca="1">+IF(AND(ISTEXT(OFFSET('Water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298" t="e">
        <f ca="1">+IF(AND(ISTEXT(OFFSET('Water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298" t="e">
        <f ca="1">+IF(AND(ISTEXT(OFFSET('Water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298" t="e">
        <f ca="1">+IF(AND(ISTEXT(OFFSET('Water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299" t="e">
        <f ca="1">+IF(AND(ISTEXT(OFFSET('Sanitation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299" t="e">
        <f ca="1">+IF(AND(ISTEXT(OFFSET('Sanitation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299" t="e">
        <f ca="1">+IF(AND(ISTEXT(OFFSET('Sanitation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299" t="e">
        <f ca="1">+IF(AND(ISTEXT(OFFSET('Sanitation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299" t="e">
        <f ca="1">+IF(AND(ISTEXT(OFFSET('Sanitation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299" t="e">
        <f ca="1">+IF(AND(ISTEXT(OFFSET('Sanitation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299" t="e">
        <f ca="1">+IF(AND(ISTEXT(OFFSET('Sanitation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299" t="e">
        <f ca="1">+IF(AND(ISTEXT(OFFSET('Sanitation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299" t="e">
        <f ca="1">+IF(AND(ISTEXT(OFFSET('Sanitation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299" t="e">
        <f ca="1">+IF(AND(ISTEXT(OFFSET('Sanitation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299" t="e">
        <f ca="1">+IF(AND(ISTEXT(OFFSET('Sanitation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299" t="e">
        <f ca="1">+IF(AND(ISTEXT(OFFSET('Sanitation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299" t="e">
        <f ca="1">+IF(AND(ISTEXT(OFFSET('Sanitation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299" t="e">
        <f ca="1">+IF(AND(ISTEXT(OFFSET('Sanitation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299" t="e">
        <f ca="1">+IF(AND(ISTEXT(OFFSET('Sanitation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299" t="e">
        <f ca="1">+IF(AND(ISTEXT(OFFSET('Sanitation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299" t="e">
        <f ca="1">+IF(AND(ISTEXT(OFFSET('Sanitation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299" t="e">
        <f ca="1">+IF(AND(ISTEXT(OFFSET('Sanitation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299" t="e">
        <f ca="1">+IF(AND(ISTEXT(OFFSET('Sanitation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299" t="e">
        <f ca="1">+IF(AND(ISTEXT(OFFSET('Sanitation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299" t="e">
        <f ca="1">+IF(AND(ISTEXT(OFFSET('Sanitation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299" t="e">
        <f ca="1">+IF(AND(ISTEXT(OFFSET('Sanitation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299" t="e">
        <f ca="1">+IF(AND(ISTEXT(OFFSET('Sanitation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299" t="e">
        <f ca="1">+IF(AND(ISTEXT(OFFSET('Sanitation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299" t="e">
        <f ca="1">+IF(AND(ISTEXT(OFFSET('Sanitation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299" t="e">
        <f ca="1">+IF(AND(ISTEXT(OFFSET('Sanitation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299" t="e">
        <f ca="1">+IF(AND(ISTEXT(OFFSET('Sanitation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299" t="e">
        <f ca="1">+IF(AND(ISTEXT(OFFSET('Sanitation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299" t="e">
        <f ca="1">+IF(AND(ISTEXT(OFFSET('Sanitation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299" t="e">
        <f ca="1">+IF(AND(ISTEXT(OFFSET('Sanitation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300" t="e">
        <f ca="1">+IF(AND(ISTEXT(OFFSET('Hygiene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368" t="e">
        <f ca="1">+IF(AND(ISTEXT(OFFSET('Hygiene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300" t="e">
        <f ca="1">+IF(AND(ISTEXT(OFFSET('Hygiene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300" t="e">
        <f ca="1">+IF(AND(ISTEXT(OFFSET('Hygiene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300" t="e">
        <f ca="1">+IF(AND(ISTEXT(OFFSET('Hygiene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300" t="e">
        <f ca="1">+IF(AND(ISTEXT(OFFSET('Hygiene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300" t="e">
        <f ca="1">+IF(AND(ISTEXT(OFFSET('Hygiene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300" t="e">
        <f ca="1">+IF(AND(ISTEXT(OFFSET('Hygiene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300" t="e">
        <f ca="1">+IF(AND(ISTEXT(OFFSET('Hygiene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300" t="e">
        <f ca="1">+IF(AND(ISTEXT(OFFSET('Hygiene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300" t="e">
        <f ca="1">+IF(AND(ISTEXT(OFFSET('Hygiene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300" t="e">
        <f ca="1">+IF(AND(ISTEXT(OFFSET('Hygiene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300" t="e">
        <f ca="1">+IF(AND(ISTEXT(OFFSET('Hygiene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300" t="e">
        <f ca="1">+IF(AND(ISTEXT(OFFSET('Hygiene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300" t="e">
        <f ca="1">+IF(AND(ISTEXT(OFFSET('Hygiene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300" t="e">
        <f ca="1">+IF(AND(ISTEXT(OFFSET('Hygiene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300" t="e">
        <f ca="1">+IF(AND(ISTEXT(OFFSET('Hygiene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300" t="e">
        <f ca="1">+IF(AND(ISTEXT(OFFSET('Hygiene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S162" s="187" t="str">
        <f ca="1">+IF(OFFSET('Water Data'!$D$27,0,10*ROW('Water Data'!D156))="","",OFFSET('Water Data'!$D$27,0,10*ROW('Water Data'!D156)))</f>
        <v/>
      </c>
      <c r="BT162" s="187" t="str">
        <f ca="1">+IF(OFFSET('Water Data'!$D$28,0,10*ROW('Water Data'!D156))="","",OFFSET('Water Data'!$D$28,0,10*ROW('Water Data'!D156)))</f>
        <v/>
      </c>
      <c r="BU162" s="187" t="str">
        <f ca="1">+IF(OFFSET('Water Data'!$D$29,0,10*ROW('Water Data'!D156))="","",OFFSET('Water Data'!$D$29,0,10*ROW('Water Data'!D156)))</f>
        <v/>
      </c>
      <c r="BV162" s="187" t="str">
        <f ca="1">+IF(OFFSET('Water Data'!$E$27,0,10*ROW('Water Data'!E156))="","",OFFSET('Water Data'!$E$27,0,10*ROW('Water Data'!E156)))</f>
        <v/>
      </c>
      <c r="BW162" s="187" t="str">
        <f ca="1">+IF(OFFSET('Water Data'!$E$28,0,10*ROW('Water Data'!E156))="","",OFFSET('Water Data'!$E$28,0,10*ROW('Water Data'!E156)))</f>
        <v/>
      </c>
      <c r="BX162" s="187" t="str">
        <f ca="1">+IF(OFFSET('Water Data'!$E$29,0,10*ROW('Water Data'!E156))="","",OFFSET('Water Data'!$E$29,0,10*ROW('Water Data'!E156)))</f>
        <v/>
      </c>
      <c r="BY162" s="187" t="str">
        <f ca="1">+IF(OFFSET('Water Data'!$F$27,0,10*ROW('Water Data'!F156))="","",OFFSET('Water Data'!$F$27,0,10*ROW('Water Data'!F156)))</f>
        <v/>
      </c>
      <c r="BZ162" s="187" t="str">
        <f ca="1">+IF(OFFSET('Water Data'!$F$28,0,10*ROW('Water Data'!F156))="","",OFFSET('Water Data'!$F$28,0,10*ROW('Water Data'!F156)))</f>
        <v/>
      </c>
      <c r="CA162" s="187" t="str">
        <f ca="1">+IF(OFFSET('Water Data'!$F$29,0,10*ROW('Water Data'!F156))="","",OFFSET('Water Data'!$F$29,0,10*ROW('Water Data'!F156)))</f>
        <v/>
      </c>
      <c r="CB162" s="187" t="str">
        <f ca="1">+IF(OFFSET('Water Data'!$G$27,0,10*ROW('Water Data'!G156))="","",OFFSET('Water Data'!$G$27,0,10*ROW('Water Data'!G156)))</f>
        <v/>
      </c>
      <c r="CC162" s="187" t="str">
        <f ca="1">+IF(OFFSET('Water Data'!$G$28,0,10*ROW('Water Data'!G156))="","",OFFSET('Water Data'!$G$28,0,10*ROW('Water Data'!G156)))</f>
        <v/>
      </c>
      <c r="CD162" s="187" t="str">
        <f ca="1">+IF(OFFSET('Water Data'!$G$29,0,10*ROW('Water Data'!G156))="","",OFFSET('Water Data'!$G$29,0,10*ROW('Water Data'!G156)))</f>
        <v/>
      </c>
      <c r="CE162" s="187" t="str">
        <f ca="1">+IF(OFFSET('Water Data'!$H$27,0,10*ROW('Water Data'!H156))="","",OFFSET('Water Data'!$H$27,0,10*ROW('Water Data'!H156)))</f>
        <v/>
      </c>
      <c r="CF162" s="187" t="str">
        <f ca="1">+IF(OFFSET('Water Data'!$H$28,0,10*ROW('Water Data'!H156))="","",OFFSET('Water Data'!$H$28,0,10*ROW('Water Data'!H156)))</f>
        <v/>
      </c>
      <c r="CG162" s="187" t="str">
        <f ca="1">+IF(OFFSET('Water Data'!$H$29,0,10*ROW('Water Data'!H156))="","",OFFSET('Water Data'!$H$29,0,10*ROW('Water Data'!H156)))</f>
        <v/>
      </c>
      <c r="CH162" s="187" t="str">
        <f ca="1">+IF(OFFSET('Water Data'!$I$27,0,10*ROW('Water Data'!I156))="","",OFFSET('Water Data'!$I$27,0,10*ROW('Water Data'!I156)))</f>
        <v/>
      </c>
      <c r="CI162" s="187" t="str">
        <f ca="1">+IF(OFFSET('Water Data'!$I$28,0,10*ROW('Water Data'!I156))="","",OFFSET('Water Data'!$I$28,0,10*ROW('Water Data'!I156)))</f>
        <v/>
      </c>
      <c r="CJ162" s="187" t="str">
        <f ca="1">+IF(OFFSET('Water Data'!$I$29,0,10*ROW('Water Data'!I156))="","",OFFSET('Water Data'!$I$29,0,10*ROW('Water Data'!I156)))</f>
        <v/>
      </c>
      <c r="CK162" s="187" t="str">
        <f ca="1">+IF(OFFSET('Sanitation Data'!$D$28,0,10*ROW('Sanitation Data'!D156))="","",OFFSET('Sanitation Data'!$D$28,0,10*ROW('Sanitation Data'!D156)))</f>
        <v/>
      </c>
      <c r="CL162" s="187" t="str">
        <f ca="1">+IF(OFFSET('Sanitation Data'!$D$29,0,10*ROW('Sanitation Data'!D156))="","",OFFSET('Sanitation Data'!$D$29,0,10*ROW('Sanitation Data'!D156)))</f>
        <v/>
      </c>
      <c r="CM162" s="187" t="str">
        <f ca="1">+IF(OFFSET('Sanitation Data'!$D$30,0,10*ROW('Sanitation Data'!D156))="","",OFFSET('Sanitation Data'!$D$30,0,10*ROW('Sanitation Data'!D156)))</f>
        <v/>
      </c>
      <c r="CN162" s="187" t="str">
        <f ca="1">+IF(OFFSET('Sanitation Data'!$D$31,0,10*ROW('Sanitation Data'!D156))="","",OFFSET('Sanitation Data'!$D$31,0,10*ROW('Sanitation Data'!D156)))</f>
        <v/>
      </c>
      <c r="CO162" s="187" t="str">
        <f ca="1">+IF(OFFSET('Sanitation Data'!$D$32,0,10*ROW('Sanitation Data'!D156))="","",OFFSET('Sanitation Data'!$D$32,0,10*ROW('Sanitation Data'!D156)))</f>
        <v/>
      </c>
      <c r="CP162" s="187" t="str">
        <f ca="1">+IF(OFFSET('Sanitation Data'!$E$28,0,10*ROW('Sanitation Data'!E156))="","",OFFSET('Sanitation Data'!$E$28,0,10*ROW('Sanitation Data'!E156)))</f>
        <v/>
      </c>
      <c r="CQ162" s="187" t="str">
        <f ca="1">+IF(OFFSET('Sanitation Data'!$E$29,0,10*ROW('Sanitation Data'!E156))="","",OFFSET('Sanitation Data'!$E$29,0,10*ROW('Sanitation Data'!E156)))</f>
        <v/>
      </c>
      <c r="CR162" s="187" t="str">
        <f ca="1">+IF(OFFSET('Sanitation Data'!$E$30,0,10*ROW('Sanitation Data'!E156))="","",OFFSET('Sanitation Data'!$E$30,0,10*ROW('Sanitation Data'!E156)))</f>
        <v/>
      </c>
      <c r="CS162" s="187" t="str">
        <f ca="1">+IF(OFFSET('Sanitation Data'!$E$31,0,10*ROW('Sanitation Data'!E156))="","",OFFSET('Sanitation Data'!$E$31,0,10*ROW('Sanitation Data'!E156)))</f>
        <v/>
      </c>
      <c r="CT162" s="187" t="str">
        <f ca="1">+IF(OFFSET('Sanitation Data'!$E$32,0,10*ROW('Sanitation Data'!E156))="","",OFFSET('Sanitation Data'!$E$32,0,10*ROW('Sanitation Data'!E156)))</f>
        <v/>
      </c>
      <c r="CU162" s="187" t="str">
        <f ca="1">+IF(OFFSET('Sanitation Data'!$F$28,0,10*ROW('Sanitation Data'!F156))="","",OFFSET('Sanitation Data'!$F$28,0,10*ROW('Sanitation Data'!F156)))</f>
        <v/>
      </c>
      <c r="CV162" s="187" t="str">
        <f ca="1">+IF(OFFSET('Sanitation Data'!$F$29,0,10*ROW('Sanitation Data'!F156))="","",OFFSET('Sanitation Data'!$F$29,0,10*ROW('Sanitation Data'!F156)))</f>
        <v/>
      </c>
      <c r="CW162" s="187" t="str">
        <f ca="1">+IF(OFFSET('Sanitation Data'!$F$30,0,10*ROW('Sanitation Data'!F156))="","",OFFSET('Sanitation Data'!$F$30,0,10*ROW('Sanitation Data'!F156)))</f>
        <v/>
      </c>
      <c r="CX162" s="187" t="str">
        <f ca="1">+IF(OFFSET('Sanitation Data'!$F$31,0,10*ROW('Sanitation Data'!F156))="","",OFFSET('Sanitation Data'!$F$31,0,10*ROW('Sanitation Data'!F156)))</f>
        <v/>
      </c>
      <c r="CY162" s="187" t="str">
        <f ca="1">+IF(OFFSET('Sanitation Data'!$F$32,0,10*ROW('Sanitation Data'!F156))="","",OFFSET('Sanitation Data'!$F$32,0,10*ROW('Sanitation Data'!F156)))</f>
        <v/>
      </c>
      <c r="CZ162" s="187" t="str">
        <f ca="1">+IF(OFFSET('Sanitation Data'!$G$28,0,10*ROW('Sanitation Data'!G156))="","",OFFSET('Sanitation Data'!$G$28,0,10*ROW('Sanitation Data'!G156)))</f>
        <v/>
      </c>
      <c r="DA162" s="187" t="str">
        <f ca="1">+IF(OFFSET('Sanitation Data'!$G$29,0,10*ROW('Sanitation Data'!G156))="","",OFFSET('Sanitation Data'!$G$29,0,10*ROW('Sanitation Data'!G156)))</f>
        <v/>
      </c>
      <c r="DB162" s="187" t="str">
        <f ca="1">+IF(OFFSET('Sanitation Data'!$G$30,0,10*ROW('Sanitation Data'!G156))="","",OFFSET('Sanitation Data'!$G$30,0,10*ROW('Sanitation Data'!G156)))</f>
        <v/>
      </c>
      <c r="DC162" s="187" t="str">
        <f ca="1">+IF(OFFSET('Sanitation Data'!$G$31,0,10*ROW('Sanitation Data'!G156))="","",OFFSET('Sanitation Data'!$G$31,0,10*ROW('Sanitation Data'!G156)))</f>
        <v/>
      </c>
      <c r="DD162" s="187" t="str">
        <f ca="1">+IF(OFFSET('Sanitation Data'!$G$32,0,10*ROW('Sanitation Data'!G156))="","",OFFSET('Sanitation Data'!$G$32,0,10*ROW('Sanitation Data'!G156)))</f>
        <v/>
      </c>
      <c r="DE162" s="187" t="str">
        <f ca="1">+IF(OFFSET('Sanitation Data'!$H$28,0,10*ROW('Sanitation Data'!H156))="","",OFFSET('Sanitation Data'!$H$28,0,10*ROW('Sanitation Data'!H156)))</f>
        <v/>
      </c>
      <c r="DF162" s="187" t="str">
        <f ca="1">+IF(OFFSET('Sanitation Data'!$H$29,0,10*ROW('Sanitation Data'!H156))="","",OFFSET('Sanitation Data'!$H$29,0,10*ROW('Sanitation Data'!H156)))</f>
        <v/>
      </c>
      <c r="DG162" s="187" t="str">
        <f ca="1">+IF(OFFSET('Sanitation Data'!$H$30,0,10*ROW('Sanitation Data'!H156))="","",OFFSET('Sanitation Data'!$H$30,0,10*ROW('Sanitation Data'!H156)))</f>
        <v/>
      </c>
      <c r="DH162" s="187" t="str">
        <f ca="1">+IF(OFFSET('Sanitation Data'!$H$31,0,10*ROW('Sanitation Data'!H156))="","",OFFSET('Sanitation Data'!$H$31,0,10*ROW('Sanitation Data'!H156)))</f>
        <v/>
      </c>
      <c r="DI162" s="187" t="str">
        <f ca="1">+IF(OFFSET('Sanitation Data'!$H$32,0,10*ROW('Sanitation Data'!H156))="","",OFFSET('Sanitation Data'!$H$32,0,10*ROW('Sanitation Data'!H156)))</f>
        <v/>
      </c>
      <c r="DJ162" s="187" t="str">
        <f ca="1">+IF(OFFSET('Sanitation Data'!$I$28,0,10*ROW('Sanitation Data'!I156))="","",OFFSET('Sanitation Data'!$I$28,0,10*ROW('Sanitation Data'!I156)))</f>
        <v/>
      </c>
      <c r="DK162" s="187" t="str">
        <f ca="1">+IF(OFFSET('Sanitation Data'!$I$29,0,10*ROW('Sanitation Data'!I156))="","",OFFSET('Sanitation Data'!$I$29,0,10*ROW('Sanitation Data'!I156)))</f>
        <v/>
      </c>
      <c r="DL162" s="187" t="str">
        <f ca="1">+IF(OFFSET('Sanitation Data'!$I$30,0,10*ROW('Sanitation Data'!I156))="","",OFFSET('Sanitation Data'!$I$30,0,10*ROW('Sanitation Data'!I156)))</f>
        <v/>
      </c>
      <c r="DM162" s="187" t="str">
        <f ca="1">+IF(OFFSET('Sanitation Data'!$I$31,0,10*ROW('Sanitation Data'!I156))="","",OFFSET('Sanitation Data'!$I$31,0,10*ROW('Sanitation Data'!I156)))</f>
        <v/>
      </c>
      <c r="DN162" s="187" t="str">
        <f ca="1">+IF(OFFSET('Sanitation Data'!$I$32,0,10*ROW('Sanitation Data'!I156))="","",OFFSET('Sanitation Data'!$I$32,0,10*ROW('Sanitation Data'!I156)))</f>
        <v/>
      </c>
      <c r="DO162" s="187" t="str">
        <f ca="1">+IF(OFFSET('Hygiene Data'!$D$11,0,10*ROW('Hygiene Data'!D156))="","",OFFSET('Hygiene Data'!$D$11,0,10*ROW('Hygiene Data'!D156)))</f>
        <v/>
      </c>
      <c r="DP162" s="187" t="str">
        <f ca="1">+IF(OFFSET('Hygiene Data'!$D$12,0,10*ROW('Hygiene Data'!D156))="","",OFFSET('Hygiene Data'!$D$12,0,10*ROW('Hygiene Data'!D156)))</f>
        <v/>
      </c>
      <c r="DQ162" s="187" t="str">
        <f ca="1">+IF(OFFSET('Hygiene Data'!$D$13,0,10*ROW('Hygiene Data'!D156))="","",OFFSET('Hygiene Data'!$D$13,0,10*ROW('Hygiene Data'!D156)))</f>
        <v/>
      </c>
      <c r="DR162" s="187" t="str">
        <f ca="1">+IF(OFFSET('Hygiene Data'!$E$11,0,10*ROW('Hygiene Data'!E156))="","",OFFSET('Hygiene Data'!$E$11,0,10*ROW('Hygiene Data'!E156)))</f>
        <v/>
      </c>
      <c r="DS162" s="187" t="str">
        <f ca="1">+IF(OFFSET('Hygiene Data'!$E$12,0,10*ROW('Hygiene Data'!E156))="","",OFFSET('Hygiene Data'!$E$12,0,10*ROW('Hygiene Data'!E156)))</f>
        <v/>
      </c>
      <c r="DT162" s="187" t="str">
        <f ca="1">+IF(OFFSET('Hygiene Data'!$E$13,0,10*ROW('Hygiene Data'!E156))="","",OFFSET('Hygiene Data'!$E$13,0,10*ROW('Hygiene Data'!E156)))</f>
        <v/>
      </c>
      <c r="DU162" s="187" t="str">
        <f ca="1">+IF(OFFSET('Hygiene Data'!$F$11,0,10*ROW('Hygiene Data'!F156))="","",OFFSET('Hygiene Data'!$F$11,0,10*ROW('Hygiene Data'!F156)))</f>
        <v/>
      </c>
      <c r="DV162" s="187" t="str">
        <f ca="1">+IF(OFFSET('Hygiene Data'!$F$12,0,10*ROW('Hygiene Data'!F156))="","",OFFSET('Hygiene Data'!$F$12,0,10*ROW('Hygiene Data'!F156)))</f>
        <v/>
      </c>
      <c r="DW162" s="187" t="str">
        <f ca="1">+IF(OFFSET('Hygiene Data'!$F$13,0,10*ROW('Hygiene Data'!F156))="","",OFFSET('Hygiene Data'!$F$13,0,10*ROW('Hygiene Data'!F156)))</f>
        <v/>
      </c>
      <c r="DX162" s="187" t="str">
        <f ca="1">+IF(OFFSET('Hygiene Data'!$G$11,0,10*ROW('Hygiene Data'!G156))="","",OFFSET('Hygiene Data'!$G$11,0,10*ROW('Hygiene Data'!G156)))</f>
        <v/>
      </c>
      <c r="DY162" s="187" t="str">
        <f ca="1">+IF(OFFSET('Hygiene Data'!$G$12,0,10*ROW('Hygiene Data'!G156))="","",OFFSET('Hygiene Data'!$G$12,0,10*ROW('Hygiene Data'!G156)))</f>
        <v/>
      </c>
      <c r="DZ162" s="187" t="str">
        <f ca="1">+IF(OFFSET('Hygiene Data'!$G$13,0,10*ROW('Hygiene Data'!G156))="","",OFFSET('Hygiene Data'!$G$13,0,10*ROW('Hygiene Data'!G156)))</f>
        <v/>
      </c>
      <c r="EA162" s="187" t="str">
        <f ca="1">+IF(OFFSET('Hygiene Data'!$H$11,0,10*ROW('Hygiene Data'!H156))="","",OFFSET('Hygiene Data'!$H$11,0,10*ROW('Hygiene Data'!H156)))</f>
        <v/>
      </c>
      <c r="EB162" s="187" t="str">
        <f ca="1">+IF(OFFSET('Hygiene Data'!$H$12,0,10*ROW('Hygiene Data'!H156))="","",OFFSET('Hygiene Data'!$H$12,0,10*ROW('Hygiene Data'!H156)))</f>
        <v/>
      </c>
      <c r="EC162" s="187" t="str">
        <f ca="1">+IF(OFFSET('Hygiene Data'!$H$13,0,10*ROW('Hygiene Data'!H156))="","",OFFSET('Hygiene Data'!$H$13,0,10*ROW('Hygiene Data'!H156)))</f>
        <v/>
      </c>
      <c r="ED162" s="187" t="str">
        <f ca="1">+IF(OFFSET('Hygiene Data'!$I$11,0,10*ROW('Hygiene Data'!I156))="","",OFFSET('Hygiene Data'!$I$11,0,10*ROW('Hygiene Data'!I156)))</f>
        <v/>
      </c>
      <c r="EE162" s="187" t="str">
        <f ca="1">+IF(OFFSET('Hygiene Data'!$I$12,0,10*ROW('Hygiene Data'!I156))="","",OFFSET('Hygiene Data'!$I$12,0,10*ROW('Hygiene Data'!I156)))</f>
        <v/>
      </c>
      <c r="EF162" s="187" t="str">
        <f ca="1">+IF(OFFSET('Hygiene Data'!$I$13,0,10*ROW('Hygiene Data'!I156))="","",OFFSET('Hygiene Data'!$I$13,0,10*ROW('Hygiene Data'!I156)))</f>
        <v/>
      </c>
    </row>
    <row r="163" spans="1:136" x14ac:dyDescent="0.2">
      <c r="A163" s="270" t="str">
        <f ca="1">+IF(OFFSET('Water Data'!$B$2,0,10*ROW('Water Data'!E157))="","",OFFSET('Water Data'!$B$2,0,10*ROW('Water Data'!E157)))</f>
        <v/>
      </c>
      <c r="B163" s="270" t="str">
        <f ca="1">IF(OFFSET('Water Data'!$C$2,0,10*ROW('Water Data'!F157))="","",IF(OFFSET('Water Data'!$C$2,0,10*ROW('Water Data'!F157))="Census",Key!$I$111,IF(OFFSET('Water Data'!$C$2,0,10*ROW('Water Data'!F157))="Survey with microdata",Key!$I$113,IF(OFFSET('Water Data'!$C$2,0,10*ROW('Water Data'!F157))="Survey",Key!$I$110,IF(OFFSET('Water Data'!$C$2,0,10*ROW('Water Data'!F157))="Admin",Key!$I$114,IF(OFFSET('Water Data'!$C$2,0,10*ROW('Water Data'!F157))="Other",Key!$I$112,IF(OFFSET('Water Data'!$C$2,0,10*ROW('Water Data'!F157))="EMIS",Key!$I$109)))))))</f>
        <v/>
      </c>
      <c r="C163" s="297" t="str">
        <f t="shared" ca="1" si="2"/>
        <v/>
      </c>
      <c r="D163" s="298" t="e">
        <f ca="1">+IF(AND(ISTEXT(OFFSET('Water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298" t="e">
        <f ca="1">+IF(AND(ISTEXT(OFFSET('Water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298" t="e">
        <f ca="1">+IF(AND(ISTEXT(OFFSET('Water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298" t="e">
        <f ca="1">+IF(AND(ISTEXT(OFFSET('Water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298" t="e">
        <f ca="1">+IF(AND(ISTEXT(OFFSET('Water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298" t="e">
        <f ca="1">+IF(AND(ISTEXT(OFFSET('Water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298" t="e">
        <f ca="1">+IF(AND(ISTEXT(OFFSET('Water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298" t="e">
        <f ca="1">+IF(AND(ISTEXT(OFFSET('Water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298" t="e">
        <f ca="1">+IF(AND(ISTEXT(OFFSET('Water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298" t="e">
        <f ca="1">+IF(AND(ISTEXT(OFFSET('Water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298" t="e">
        <f ca="1">+IF(AND(ISTEXT(OFFSET('Water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298" t="e">
        <f ca="1">+IF(AND(ISTEXT(OFFSET('Water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298" t="e">
        <f ca="1">+IF(AND(ISTEXT(OFFSET('Water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298" t="e">
        <f ca="1">+IF(AND(ISTEXT(OFFSET('Water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298" t="e">
        <f ca="1">+IF(AND(ISTEXT(OFFSET('Water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298" t="e">
        <f ca="1">+IF(AND(ISTEXT(OFFSET('Water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298" t="e">
        <f ca="1">+IF(AND(ISTEXT(OFFSET('Water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298" t="e">
        <f ca="1">+IF(AND(ISTEXT(OFFSET('Water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299" t="e">
        <f ca="1">+IF(AND(ISTEXT(OFFSET('Sanitation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299" t="e">
        <f ca="1">+IF(AND(ISTEXT(OFFSET('Sanitation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299" t="e">
        <f ca="1">+IF(AND(ISTEXT(OFFSET('Sanitation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299" t="e">
        <f ca="1">+IF(AND(ISTEXT(OFFSET('Sanitation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299" t="e">
        <f ca="1">+IF(AND(ISTEXT(OFFSET('Sanitation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299" t="e">
        <f ca="1">+IF(AND(ISTEXT(OFFSET('Sanitation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299" t="e">
        <f ca="1">+IF(AND(ISTEXT(OFFSET('Sanitation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299" t="e">
        <f ca="1">+IF(AND(ISTEXT(OFFSET('Sanitation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299" t="e">
        <f ca="1">+IF(AND(ISTEXT(OFFSET('Sanitation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299" t="e">
        <f ca="1">+IF(AND(ISTEXT(OFFSET('Sanitation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299" t="e">
        <f ca="1">+IF(AND(ISTEXT(OFFSET('Sanitation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299" t="e">
        <f ca="1">+IF(AND(ISTEXT(OFFSET('Sanitation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299" t="e">
        <f ca="1">+IF(AND(ISTEXT(OFFSET('Sanitation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299" t="e">
        <f ca="1">+IF(AND(ISTEXT(OFFSET('Sanitation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299" t="e">
        <f ca="1">+IF(AND(ISTEXT(OFFSET('Sanitation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299" t="e">
        <f ca="1">+IF(AND(ISTEXT(OFFSET('Sanitation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299" t="e">
        <f ca="1">+IF(AND(ISTEXT(OFFSET('Sanitation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299" t="e">
        <f ca="1">+IF(AND(ISTEXT(OFFSET('Sanitation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299" t="e">
        <f ca="1">+IF(AND(ISTEXT(OFFSET('Sanitation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299" t="e">
        <f ca="1">+IF(AND(ISTEXT(OFFSET('Sanitation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299" t="e">
        <f ca="1">+IF(AND(ISTEXT(OFFSET('Sanitation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299" t="e">
        <f ca="1">+IF(AND(ISTEXT(OFFSET('Sanitation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299" t="e">
        <f ca="1">+IF(AND(ISTEXT(OFFSET('Sanitation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299" t="e">
        <f ca="1">+IF(AND(ISTEXT(OFFSET('Sanitation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299" t="e">
        <f ca="1">+IF(AND(ISTEXT(OFFSET('Sanitation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299" t="e">
        <f ca="1">+IF(AND(ISTEXT(OFFSET('Sanitation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299" t="e">
        <f ca="1">+IF(AND(ISTEXT(OFFSET('Sanitation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299" t="e">
        <f ca="1">+IF(AND(ISTEXT(OFFSET('Sanitation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299" t="e">
        <f ca="1">+IF(AND(ISTEXT(OFFSET('Sanitation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299" t="e">
        <f ca="1">+IF(AND(ISTEXT(OFFSET('Sanitation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300" t="e">
        <f ca="1">+IF(AND(ISTEXT(OFFSET('Hygiene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368" t="e">
        <f ca="1">+IF(AND(ISTEXT(OFFSET('Hygiene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300" t="e">
        <f ca="1">+IF(AND(ISTEXT(OFFSET('Hygiene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300" t="e">
        <f ca="1">+IF(AND(ISTEXT(OFFSET('Hygiene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300" t="e">
        <f ca="1">+IF(AND(ISTEXT(OFFSET('Hygiene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300" t="e">
        <f ca="1">+IF(AND(ISTEXT(OFFSET('Hygiene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300" t="e">
        <f ca="1">+IF(AND(ISTEXT(OFFSET('Hygiene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300" t="e">
        <f ca="1">+IF(AND(ISTEXT(OFFSET('Hygiene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300" t="e">
        <f ca="1">+IF(AND(ISTEXT(OFFSET('Hygiene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300" t="e">
        <f ca="1">+IF(AND(ISTEXT(OFFSET('Hygiene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300" t="e">
        <f ca="1">+IF(AND(ISTEXT(OFFSET('Hygiene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300" t="e">
        <f ca="1">+IF(AND(ISTEXT(OFFSET('Hygiene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300" t="e">
        <f ca="1">+IF(AND(ISTEXT(OFFSET('Hygiene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300" t="e">
        <f ca="1">+IF(AND(ISTEXT(OFFSET('Hygiene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300" t="e">
        <f ca="1">+IF(AND(ISTEXT(OFFSET('Hygiene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300" t="e">
        <f ca="1">+IF(AND(ISTEXT(OFFSET('Hygiene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300" t="e">
        <f ca="1">+IF(AND(ISTEXT(OFFSET('Hygiene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300" t="e">
        <f ca="1">+IF(AND(ISTEXT(OFFSET('Hygiene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S163" s="187" t="str">
        <f ca="1">+IF(OFFSET('Water Data'!$D$27,0,10*ROW('Water Data'!D157))="","",OFFSET('Water Data'!$D$27,0,10*ROW('Water Data'!D157)))</f>
        <v/>
      </c>
      <c r="BT163" s="187" t="str">
        <f ca="1">+IF(OFFSET('Water Data'!$D$28,0,10*ROW('Water Data'!D157))="","",OFFSET('Water Data'!$D$28,0,10*ROW('Water Data'!D157)))</f>
        <v/>
      </c>
      <c r="BU163" s="187" t="str">
        <f ca="1">+IF(OFFSET('Water Data'!$D$29,0,10*ROW('Water Data'!D157))="","",OFFSET('Water Data'!$D$29,0,10*ROW('Water Data'!D157)))</f>
        <v/>
      </c>
      <c r="BV163" s="187" t="str">
        <f ca="1">+IF(OFFSET('Water Data'!$E$27,0,10*ROW('Water Data'!E157))="","",OFFSET('Water Data'!$E$27,0,10*ROW('Water Data'!E157)))</f>
        <v/>
      </c>
      <c r="BW163" s="187" t="str">
        <f ca="1">+IF(OFFSET('Water Data'!$E$28,0,10*ROW('Water Data'!E157))="","",OFFSET('Water Data'!$E$28,0,10*ROW('Water Data'!E157)))</f>
        <v/>
      </c>
      <c r="BX163" s="187" t="str">
        <f ca="1">+IF(OFFSET('Water Data'!$E$29,0,10*ROW('Water Data'!E157))="","",OFFSET('Water Data'!$E$29,0,10*ROW('Water Data'!E157)))</f>
        <v/>
      </c>
      <c r="BY163" s="187" t="str">
        <f ca="1">+IF(OFFSET('Water Data'!$F$27,0,10*ROW('Water Data'!F157))="","",OFFSET('Water Data'!$F$27,0,10*ROW('Water Data'!F157)))</f>
        <v/>
      </c>
      <c r="BZ163" s="187" t="str">
        <f ca="1">+IF(OFFSET('Water Data'!$F$28,0,10*ROW('Water Data'!F157))="","",OFFSET('Water Data'!$F$28,0,10*ROW('Water Data'!F157)))</f>
        <v/>
      </c>
      <c r="CA163" s="187" t="str">
        <f ca="1">+IF(OFFSET('Water Data'!$F$29,0,10*ROW('Water Data'!F157))="","",OFFSET('Water Data'!$F$29,0,10*ROW('Water Data'!F157)))</f>
        <v/>
      </c>
      <c r="CB163" s="187" t="str">
        <f ca="1">+IF(OFFSET('Water Data'!$G$27,0,10*ROW('Water Data'!G157))="","",OFFSET('Water Data'!$G$27,0,10*ROW('Water Data'!G157)))</f>
        <v/>
      </c>
      <c r="CC163" s="187" t="str">
        <f ca="1">+IF(OFFSET('Water Data'!$G$28,0,10*ROW('Water Data'!G157))="","",OFFSET('Water Data'!$G$28,0,10*ROW('Water Data'!G157)))</f>
        <v/>
      </c>
      <c r="CD163" s="187" t="str">
        <f ca="1">+IF(OFFSET('Water Data'!$G$29,0,10*ROW('Water Data'!G157))="","",OFFSET('Water Data'!$G$29,0,10*ROW('Water Data'!G157)))</f>
        <v/>
      </c>
      <c r="CE163" s="187" t="str">
        <f ca="1">+IF(OFFSET('Water Data'!$H$27,0,10*ROW('Water Data'!H157))="","",OFFSET('Water Data'!$H$27,0,10*ROW('Water Data'!H157)))</f>
        <v/>
      </c>
      <c r="CF163" s="187" t="str">
        <f ca="1">+IF(OFFSET('Water Data'!$H$28,0,10*ROW('Water Data'!H157))="","",OFFSET('Water Data'!$H$28,0,10*ROW('Water Data'!H157)))</f>
        <v/>
      </c>
      <c r="CG163" s="187" t="str">
        <f ca="1">+IF(OFFSET('Water Data'!$H$29,0,10*ROW('Water Data'!H157))="","",OFFSET('Water Data'!$H$29,0,10*ROW('Water Data'!H157)))</f>
        <v/>
      </c>
      <c r="CH163" s="187" t="str">
        <f ca="1">+IF(OFFSET('Water Data'!$I$27,0,10*ROW('Water Data'!I157))="","",OFFSET('Water Data'!$I$27,0,10*ROW('Water Data'!I157)))</f>
        <v/>
      </c>
      <c r="CI163" s="187" t="str">
        <f ca="1">+IF(OFFSET('Water Data'!$I$28,0,10*ROW('Water Data'!I157))="","",OFFSET('Water Data'!$I$28,0,10*ROW('Water Data'!I157)))</f>
        <v/>
      </c>
      <c r="CJ163" s="187" t="str">
        <f ca="1">+IF(OFFSET('Water Data'!$I$29,0,10*ROW('Water Data'!I157))="","",OFFSET('Water Data'!$I$29,0,10*ROW('Water Data'!I157)))</f>
        <v/>
      </c>
      <c r="CK163" s="187" t="str">
        <f ca="1">+IF(OFFSET('Sanitation Data'!$D$28,0,10*ROW('Sanitation Data'!D157))="","",OFFSET('Sanitation Data'!$D$28,0,10*ROW('Sanitation Data'!D157)))</f>
        <v/>
      </c>
      <c r="CL163" s="187" t="str">
        <f ca="1">+IF(OFFSET('Sanitation Data'!$D$29,0,10*ROW('Sanitation Data'!D157))="","",OFFSET('Sanitation Data'!$D$29,0,10*ROW('Sanitation Data'!D157)))</f>
        <v/>
      </c>
      <c r="CM163" s="187" t="str">
        <f ca="1">+IF(OFFSET('Sanitation Data'!$D$30,0,10*ROW('Sanitation Data'!D157))="","",OFFSET('Sanitation Data'!$D$30,0,10*ROW('Sanitation Data'!D157)))</f>
        <v/>
      </c>
      <c r="CN163" s="187" t="str">
        <f ca="1">+IF(OFFSET('Sanitation Data'!$D$31,0,10*ROW('Sanitation Data'!D157))="","",OFFSET('Sanitation Data'!$D$31,0,10*ROW('Sanitation Data'!D157)))</f>
        <v/>
      </c>
      <c r="CO163" s="187" t="str">
        <f ca="1">+IF(OFFSET('Sanitation Data'!$D$32,0,10*ROW('Sanitation Data'!D157))="","",OFFSET('Sanitation Data'!$D$32,0,10*ROW('Sanitation Data'!D157)))</f>
        <v/>
      </c>
      <c r="CP163" s="187" t="str">
        <f ca="1">+IF(OFFSET('Sanitation Data'!$E$28,0,10*ROW('Sanitation Data'!E157))="","",OFFSET('Sanitation Data'!$E$28,0,10*ROW('Sanitation Data'!E157)))</f>
        <v/>
      </c>
      <c r="CQ163" s="187" t="str">
        <f ca="1">+IF(OFFSET('Sanitation Data'!$E$29,0,10*ROW('Sanitation Data'!E157))="","",OFFSET('Sanitation Data'!$E$29,0,10*ROW('Sanitation Data'!E157)))</f>
        <v/>
      </c>
      <c r="CR163" s="187" t="str">
        <f ca="1">+IF(OFFSET('Sanitation Data'!$E$30,0,10*ROW('Sanitation Data'!E157))="","",OFFSET('Sanitation Data'!$E$30,0,10*ROW('Sanitation Data'!E157)))</f>
        <v/>
      </c>
      <c r="CS163" s="187" t="str">
        <f ca="1">+IF(OFFSET('Sanitation Data'!$E$31,0,10*ROW('Sanitation Data'!E157))="","",OFFSET('Sanitation Data'!$E$31,0,10*ROW('Sanitation Data'!E157)))</f>
        <v/>
      </c>
      <c r="CT163" s="187" t="str">
        <f ca="1">+IF(OFFSET('Sanitation Data'!$E$32,0,10*ROW('Sanitation Data'!E157))="","",OFFSET('Sanitation Data'!$E$32,0,10*ROW('Sanitation Data'!E157)))</f>
        <v/>
      </c>
      <c r="CU163" s="187" t="str">
        <f ca="1">+IF(OFFSET('Sanitation Data'!$F$28,0,10*ROW('Sanitation Data'!F157))="","",OFFSET('Sanitation Data'!$F$28,0,10*ROW('Sanitation Data'!F157)))</f>
        <v/>
      </c>
      <c r="CV163" s="187" t="str">
        <f ca="1">+IF(OFFSET('Sanitation Data'!$F$29,0,10*ROW('Sanitation Data'!F157))="","",OFFSET('Sanitation Data'!$F$29,0,10*ROW('Sanitation Data'!F157)))</f>
        <v/>
      </c>
      <c r="CW163" s="187" t="str">
        <f ca="1">+IF(OFFSET('Sanitation Data'!$F$30,0,10*ROW('Sanitation Data'!F157))="","",OFFSET('Sanitation Data'!$F$30,0,10*ROW('Sanitation Data'!F157)))</f>
        <v/>
      </c>
      <c r="CX163" s="187" t="str">
        <f ca="1">+IF(OFFSET('Sanitation Data'!$F$31,0,10*ROW('Sanitation Data'!F157))="","",OFFSET('Sanitation Data'!$F$31,0,10*ROW('Sanitation Data'!F157)))</f>
        <v/>
      </c>
      <c r="CY163" s="187" t="str">
        <f ca="1">+IF(OFFSET('Sanitation Data'!$F$32,0,10*ROW('Sanitation Data'!F157))="","",OFFSET('Sanitation Data'!$F$32,0,10*ROW('Sanitation Data'!F157)))</f>
        <v/>
      </c>
      <c r="CZ163" s="187" t="str">
        <f ca="1">+IF(OFFSET('Sanitation Data'!$G$28,0,10*ROW('Sanitation Data'!G157))="","",OFFSET('Sanitation Data'!$G$28,0,10*ROW('Sanitation Data'!G157)))</f>
        <v/>
      </c>
      <c r="DA163" s="187" t="str">
        <f ca="1">+IF(OFFSET('Sanitation Data'!$G$29,0,10*ROW('Sanitation Data'!G157))="","",OFFSET('Sanitation Data'!$G$29,0,10*ROW('Sanitation Data'!G157)))</f>
        <v/>
      </c>
      <c r="DB163" s="187" t="str">
        <f ca="1">+IF(OFFSET('Sanitation Data'!$G$30,0,10*ROW('Sanitation Data'!G157))="","",OFFSET('Sanitation Data'!$G$30,0,10*ROW('Sanitation Data'!G157)))</f>
        <v/>
      </c>
      <c r="DC163" s="187" t="str">
        <f ca="1">+IF(OFFSET('Sanitation Data'!$G$31,0,10*ROW('Sanitation Data'!G157))="","",OFFSET('Sanitation Data'!$G$31,0,10*ROW('Sanitation Data'!G157)))</f>
        <v/>
      </c>
      <c r="DD163" s="187" t="str">
        <f ca="1">+IF(OFFSET('Sanitation Data'!$G$32,0,10*ROW('Sanitation Data'!G157))="","",OFFSET('Sanitation Data'!$G$32,0,10*ROW('Sanitation Data'!G157)))</f>
        <v/>
      </c>
      <c r="DE163" s="187" t="str">
        <f ca="1">+IF(OFFSET('Sanitation Data'!$H$28,0,10*ROW('Sanitation Data'!H157))="","",OFFSET('Sanitation Data'!$H$28,0,10*ROW('Sanitation Data'!H157)))</f>
        <v/>
      </c>
      <c r="DF163" s="187" t="str">
        <f ca="1">+IF(OFFSET('Sanitation Data'!$H$29,0,10*ROW('Sanitation Data'!H157))="","",OFFSET('Sanitation Data'!$H$29,0,10*ROW('Sanitation Data'!H157)))</f>
        <v/>
      </c>
      <c r="DG163" s="187" t="str">
        <f ca="1">+IF(OFFSET('Sanitation Data'!$H$30,0,10*ROW('Sanitation Data'!H157))="","",OFFSET('Sanitation Data'!$H$30,0,10*ROW('Sanitation Data'!H157)))</f>
        <v/>
      </c>
      <c r="DH163" s="187" t="str">
        <f ca="1">+IF(OFFSET('Sanitation Data'!$H$31,0,10*ROW('Sanitation Data'!H157))="","",OFFSET('Sanitation Data'!$H$31,0,10*ROW('Sanitation Data'!H157)))</f>
        <v/>
      </c>
      <c r="DI163" s="187" t="str">
        <f ca="1">+IF(OFFSET('Sanitation Data'!$H$32,0,10*ROW('Sanitation Data'!H157))="","",OFFSET('Sanitation Data'!$H$32,0,10*ROW('Sanitation Data'!H157)))</f>
        <v/>
      </c>
      <c r="DJ163" s="187" t="str">
        <f ca="1">+IF(OFFSET('Sanitation Data'!$I$28,0,10*ROW('Sanitation Data'!I157))="","",OFFSET('Sanitation Data'!$I$28,0,10*ROW('Sanitation Data'!I157)))</f>
        <v/>
      </c>
      <c r="DK163" s="187" t="str">
        <f ca="1">+IF(OFFSET('Sanitation Data'!$I$29,0,10*ROW('Sanitation Data'!I157))="","",OFFSET('Sanitation Data'!$I$29,0,10*ROW('Sanitation Data'!I157)))</f>
        <v/>
      </c>
      <c r="DL163" s="187" t="str">
        <f ca="1">+IF(OFFSET('Sanitation Data'!$I$30,0,10*ROW('Sanitation Data'!I157))="","",OFFSET('Sanitation Data'!$I$30,0,10*ROW('Sanitation Data'!I157)))</f>
        <v/>
      </c>
      <c r="DM163" s="187" t="str">
        <f ca="1">+IF(OFFSET('Sanitation Data'!$I$31,0,10*ROW('Sanitation Data'!I157))="","",OFFSET('Sanitation Data'!$I$31,0,10*ROW('Sanitation Data'!I157)))</f>
        <v/>
      </c>
      <c r="DN163" s="187" t="str">
        <f ca="1">+IF(OFFSET('Sanitation Data'!$I$32,0,10*ROW('Sanitation Data'!I157))="","",OFFSET('Sanitation Data'!$I$32,0,10*ROW('Sanitation Data'!I157)))</f>
        <v/>
      </c>
      <c r="DO163" s="187" t="str">
        <f ca="1">+IF(OFFSET('Hygiene Data'!$D$11,0,10*ROW('Hygiene Data'!D157))="","",OFFSET('Hygiene Data'!$D$11,0,10*ROW('Hygiene Data'!D157)))</f>
        <v/>
      </c>
      <c r="DP163" s="187" t="str">
        <f ca="1">+IF(OFFSET('Hygiene Data'!$D$12,0,10*ROW('Hygiene Data'!D157))="","",OFFSET('Hygiene Data'!$D$12,0,10*ROW('Hygiene Data'!D157)))</f>
        <v/>
      </c>
      <c r="DQ163" s="187" t="str">
        <f ca="1">+IF(OFFSET('Hygiene Data'!$D$13,0,10*ROW('Hygiene Data'!D157))="","",OFFSET('Hygiene Data'!$D$13,0,10*ROW('Hygiene Data'!D157)))</f>
        <v/>
      </c>
      <c r="DR163" s="187" t="str">
        <f ca="1">+IF(OFFSET('Hygiene Data'!$E$11,0,10*ROW('Hygiene Data'!E157))="","",OFFSET('Hygiene Data'!$E$11,0,10*ROW('Hygiene Data'!E157)))</f>
        <v/>
      </c>
      <c r="DS163" s="187" t="str">
        <f ca="1">+IF(OFFSET('Hygiene Data'!$E$12,0,10*ROW('Hygiene Data'!E157))="","",OFFSET('Hygiene Data'!$E$12,0,10*ROW('Hygiene Data'!E157)))</f>
        <v/>
      </c>
      <c r="DT163" s="187" t="str">
        <f ca="1">+IF(OFFSET('Hygiene Data'!$E$13,0,10*ROW('Hygiene Data'!E157))="","",OFFSET('Hygiene Data'!$E$13,0,10*ROW('Hygiene Data'!E157)))</f>
        <v/>
      </c>
      <c r="DU163" s="187" t="str">
        <f ca="1">+IF(OFFSET('Hygiene Data'!$F$11,0,10*ROW('Hygiene Data'!F157))="","",OFFSET('Hygiene Data'!$F$11,0,10*ROW('Hygiene Data'!F157)))</f>
        <v/>
      </c>
      <c r="DV163" s="187" t="str">
        <f ca="1">+IF(OFFSET('Hygiene Data'!$F$12,0,10*ROW('Hygiene Data'!F157))="","",OFFSET('Hygiene Data'!$F$12,0,10*ROW('Hygiene Data'!F157)))</f>
        <v/>
      </c>
      <c r="DW163" s="187" t="str">
        <f ca="1">+IF(OFFSET('Hygiene Data'!$F$13,0,10*ROW('Hygiene Data'!F157))="","",OFFSET('Hygiene Data'!$F$13,0,10*ROW('Hygiene Data'!F157)))</f>
        <v/>
      </c>
      <c r="DX163" s="187" t="str">
        <f ca="1">+IF(OFFSET('Hygiene Data'!$G$11,0,10*ROW('Hygiene Data'!G157))="","",OFFSET('Hygiene Data'!$G$11,0,10*ROW('Hygiene Data'!G157)))</f>
        <v/>
      </c>
      <c r="DY163" s="187" t="str">
        <f ca="1">+IF(OFFSET('Hygiene Data'!$G$12,0,10*ROW('Hygiene Data'!G157))="","",OFFSET('Hygiene Data'!$G$12,0,10*ROW('Hygiene Data'!G157)))</f>
        <v/>
      </c>
      <c r="DZ163" s="187" t="str">
        <f ca="1">+IF(OFFSET('Hygiene Data'!$G$13,0,10*ROW('Hygiene Data'!G157))="","",OFFSET('Hygiene Data'!$G$13,0,10*ROW('Hygiene Data'!G157)))</f>
        <v/>
      </c>
      <c r="EA163" s="187" t="str">
        <f ca="1">+IF(OFFSET('Hygiene Data'!$H$11,0,10*ROW('Hygiene Data'!H157))="","",OFFSET('Hygiene Data'!$H$11,0,10*ROW('Hygiene Data'!H157)))</f>
        <v/>
      </c>
      <c r="EB163" s="187" t="str">
        <f ca="1">+IF(OFFSET('Hygiene Data'!$H$12,0,10*ROW('Hygiene Data'!H157))="","",OFFSET('Hygiene Data'!$H$12,0,10*ROW('Hygiene Data'!H157)))</f>
        <v/>
      </c>
      <c r="EC163" s="187" t="str">
        <f ca="1">+IF(OFFSET('Hygiene Data'!$H$13,0,10*ROW('Hygiene Data'!H157))="","",OFFSET('Hygiene Data'!$H$13,0,10*ROW('Hygiene Data'!H157)))</f>
        <v/>
      </c>
      <c r="ED163" s="187" t="str">
        <f ca="1">+IF(OFFSET('Hygiene Data'!$I$11,0,10*ROW('Hygiene Data'!I157))="","",OFFSET('Hygiene Data'!$I$11,0,10*ROW('Hygiene Data'!I157)))</f>
        <v/>
      </c>
      <c r="EE163" s="187" t="str">
        <f ca="1">+IF(OFFSET('Hygiene Data'!$I$12,0,10*ROW('Hygiene Data'!I157))="","",OFFSET('Hygiene Data'!$I$12,0,10*ROW('Hygiene Data'!I157)))</f>
        <v/>
      </c>
      <c r="EF163" s="187" t="str">
        <f ca="1">+IF(OFFSET('Hygiene Data'!$I$13,0,10*ROW('Hygiene Data'!I157))="","",OFFSET('Hygiene Data'!$I$13,0,10*ROW('Hygiene Data'!I157)))</f>
        <v/>
      </c>
    </row>
    <row r="164" spans="1:136" x14ac:dyDescent="0.2">
      <c r="A164" s="270" t="str">
        <f ca="1">+IF(OFFSET('Water Data'!$B$2,0,10*ROW('Water Data'!E158))="","",OFFSET('Water Data'!$B$2,0,10*ROW('Water Data'!E158)))</f>
        <v/>
      </c>
      <c r="B164" s="270" t="str">
        <f ca="1">IF(OFFSET('Water Data'!$C$2,0,10*ROW('Water Data'!F158))="","",IF(OFFSET('Water Data'!$C$2,0,10*ROW('Water Data'!F158))="Census",Key!$I$111,IF(OFFSET('Water Data'!$C$2,0,10*ROW('Water Data'!F158))="Survey with microdata",Key!$I$113,IF(OFFSET('Water Data'!$C$2,0,10*ROW('Water Data'!F158))="Survey",Key!$I$110,IF(OFFSET('Water Data'!$C$2,0,10*ROW('Water Data'!F158))="Admin",Key!$I$114,IF(OFFSET('Water Data'!$C$2,0,10*ROW('Water Data'!F158))="Other",Key!$I$112,IF(OFFSET('Water Data'!$C$2,0,10*ROW('Water Data'!F158))="EMIS",Key!$I$109)))))))</f>
        <v/>
      </c>
      <c r="C164" s="297" t="str">
        <f t="shared" ca="1" si="2"/>
        <v/>
      </c>
      <c r="D164" s="298" t="e">
        <f ca="1">+IF(AND(ISTEXT(OFFSET('Water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298" t="e">
        <f ca="1">+IF(AND(ISTEXT(OFFSET('Water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298" t="e">
        <f ca="1">+IF(AND(ISTEXT(OFFSET('Water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298" t="e">
        <f ca="1">+IF(AND(ISTEXT(OFFSET('Water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298" t="e">
        <f ca="1">+IF(AND(ISTEXT(OFFSET('Water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298" t="e">
        <f ca="1">+IF(AND(ISTEXT(OFFSET('Water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298" t="e">
        <f ca="1">+IF(AND(ISTEXT(OFFSET('Water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298" t="e">
        <f ca="1">+IF(AND(ISTEXT(OFFSET('Water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298" t="e">
        <f ca="1">+IF(AND(ISTEXT(OFFSET('Water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298" t="e">
        <f ca="1">+IF(AND(ISTEXT(OFFSET('Water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298" t="e">
        <f ca="1">+IF(AND(ISTEXT(OFFSET('Water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298" t="e">
        <f ca="1">+IF(AND(ISTEXT(OFFSET('Water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298" t="e">
        <f ca="1">+IF(AND(ISTEXT(OFFSET('Water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298" t="e">
        <f ca="1">+IF(AND(ISTEXT(OFFSET('Water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298" t="e">
        <f ca="1">+IF(AND(ISTEXT(OFFSET('Water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298" t="e">
        <f ca="1">+IF(AND(ISTEXT(OFFSET('Water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298" t="e">
        <f ca="1">+IF(AND(ISTEXT(OFFSET('Water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298" t="e">
        <f ca="1">+IF(AND(ISTEXT(OFFSET('Water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299" t="e">
        <f ca="1">+IF(AND(ISTEXT(OFFSET('Sanitation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299" t="e">
        <f ca="1">+IF(AND(ISTEXT(OFFSET('Sanitation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299" t="e">
        <f ca="1">+IF(AND(ISTEXT(OFFSET('Sanitation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299" t="e">
        <f ca="1">+IF(AND(ISTEXT(OFFSET('Sanitation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299" t="e">
        <f ca="1">+IF(AND(ISTEXT(OFFSET('Sanitation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299" t="e">
        <f ca="1">+IF(AND(ISTEXT(OFFSET('Sanitation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299" t="e">
        <f ca="1">+IF(AND(ISTEXT(OFFSET('Sanitation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299" t="e">
        <f ca="1">+IF(AND(ISTEXT(OFFSET('Sanitation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299" t="e">
        <f ca="1">+IF(AND(ISTEXT(OFFSET('Sanitation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299" t="e">
        <f ca="1">+IF(AND(ISTEXT(OFFSET('Sanitation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299" t="e">
        <f ca="1">+IF(AND(ISTEXT(OFFSET('Sanitation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299" t="e">
        <f ca="1">+IF(AND(ISTEXT(OFFSET('Sanitation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299" t="e">
        <f ca="1">+IF(AND(ISTEXT(OFFSET('Sanitation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299" t="e">
        <f ca="1">+IF(AND(ISTEXT(OFFSET('Sanitation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299" t="e">
        <f ca="1">+IF(AND(ISTEXT(OFFSET('Sanitation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299" t="e">
        <f ca="1">+IF(AND(ISTEXT(OFFSET('Sanitation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299" t="e">
        <f ca="1">+IF(AND(ISTEXT(OFFSET('Sanitation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299" t="e">
        <f ca="1">+IF(AND(ISTEXT(OFFSET('Sanitation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299" t="e">
        <f ca="1">+IF(AND(ISTEXT(OFFSET('Sanitation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299" t="e">
        <f ca="1">+IF(AND(ISTEXT(OFFSET('Sanitation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299" t="e">
        <f ca="1">+IF(AND(ISTEXT(OFFSET('Sanitation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299" t="e">
        <f ca="1">+IF(AND(ISTEXT(OFFSET('Sanitation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299" t="e">
        <f ca="1">+IF(AND(ISTEXT(OFFSET('Sanitation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299" t="e">
        <f ca="1">+IF(AND(ISTEXT(OFFSET('Sanitation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299" t="e">
        <f ca="1">+IF(AND(ISTEXT(OFFSET('Sanitation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299" t="e">
        <f ca="1">+IF(AND(ISTEXT(OFFSET('Sanitation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299" t="e">
        <f ca="1">+IF(AND(ISTEXT(OFFSET('Sanitation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299" t="e">
        <f ca="1">+IF(AND(ISTEXT(OFFSET('Sanitation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299" t="e">
        <f ca="1">+IF(AND(ISTEXT(OFFSET('Sanitation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299" t="e">
        <f ca="1">+IF(AND(ISTEXT(OFFSET('Sanitation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300" t="e">
        <f ca="1">+IF(AND(ISTEXT(OFFSET('Hygiene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368" t="e">
        <f ca="1">+IF(AND(ISTEXT(OFFSET('Hygiene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300" t="e">
        <f ca="1">+IF(AND(ISTEXT(OFFSET('Hygiene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300" t="e">
        <f ca="1">+IF(AND(ISTEXT(OFFSET('Hygiene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300" t="e">
        <f ca="1">+IF(AND(ISTEXT(OFFSET('Hygiene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300" t="e">
        <f ca="1">+IF(AND(ISTEXT(OFFSET('Hygiene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300" t="e">
        <f ca="1">+IF(AND(ISTEXT(OFFSET('Hygiene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300" t="e">
        <f ca="1">+IF(AND(ISTEXT(OFFSET('Hygiene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300" t="e">
        <f ca="1">+IF(AND(ISTEXT(OFFSET('Hygiene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300" t="e">
        <f ca="1">+IF(AND(ISTEXT(OFFSET('Hygiene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300" t="e">
        <f ca="1">+IF(AND(ISTEXT(OFFSET('Hygiene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300" t="e">
        <f ca="1">+IF(AND(ISTEXT(OFFSET('Hygiene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300" t="e">
        <f ca="1">+IF(AND(ISTEXT(OFFSET('Hygiene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300" t="e">
        <f ca="1">+IF(AND(ISTEXT(OFFSET('Hygiene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300" t="e">
        <f ca="1">+IF(AND(ISTEXT(OFFSET('Hygiene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300" t="e">
        <f ca="1">+IF(AND(ISTEXT(OFFSET('Hygiene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300" t="e">
        <f ca="1">+IF(AND(ISTEXT(OFFSET('Hygiene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300" t="e">
        <f ca="1">+IF(AND(ISTEXT(OFFSET('Hygiene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S164" s="187" t="str">
        <f ca="1">+IF(OFFSET('Water Data'!$D$27,0,10*ROW('Water Data'!D158))="","",OFFSET('Water Data'!$D$27,0,10*ROW('Water Data'!D158)))</f>
        <v/>
      </c>
      <c r="BT164" s="187" t="str">
        <f ca="1">+IF(OFFSET('Water Data'!$D$28,0,10*ROW('Water Data'!D158))="","",OFFSET('Water Data'!$D$28,0,10*ROW('Water Data'!D158)))</f>
        <v/>
      </c>
      <c r="BU164" s="187" t="str">
        <f ca="1">+IF(OFFSET('Water Data'!$D$29,0,10*ROW('Water Data'!D158))="","",OFFSET('Water Data'!$D$29,0,10*ROW('Water Data'!D158)))</f>
        <v/>
      </c>
      <c r="BV164" s="187" t="str">
        <f ca="1">+IF(OFFSET('Water Data'!$E$27,0,10*ROW('Water Data'!E158))="","",OFFSET('Water Data'!$E$27,0,10*ROW('Water Data'!E158)))</f>
        <v/>
      </c>
      <c r="BW164" s="187" t="str">
        <f ca="1">+IF(OFFSET('Water Data'!$E$28,0,10*ROW('Water Data'!E158))="","",OFFSET('Water Data'!$E$28,0,10*ROW('Water Data'!E158)))</f>
        <v/>
      </c>
      <c r="BX164" s="187" t="str">
        <f ca="1">+IF(OFFSET('Water Data'!$E$29,0,10*ROW('Water Data'!E158))="","",OFFSET('Water Data'!$E$29,0,10*ROW('Water Data'!E158)))</f>
        <v/>
      </c>
      <c r="BY164" s="187" t="str">
        <f ca="1">+IF(OFFSET('Water Data'!$F$27,0,10*ROW('Water Data'!F158))="","",OFFSET('Water Data'!$F$27,0,10*ROW('Water Data'!F158)))</f>
        <v/>
      </c>
      <c r="BZ164" s="187" t="str">
        <f ca="1">+IF(OFFSET('Water Data'!$F$28,0,10*ROW('Water Data'!F158))="","",OFFSET('Water Data'!$F$28,0,10*ROW('Water Data'!F158)))</f>
        <v/>
      </c>
      <c r="CA164" s="187" t="str">
        <f ca="1">+IF(OFFSET('Water Data'!$F$29,0,10*ROW('Water Data'!F158))="","",OFFSET('Water Data'!$F$29,0,10*ROW('Water Data'!F158)))</f>
        <v/>
      </c>
      <c r="CB164" s="187" t="str">
        <f ca="1">+IF(OFFSET('Water Data'!$G$27,0,10*ROW('Water Data'!G158))="","",OFFSET('Water Data'!$G$27,0,10*ROW('Water Data'!G158)))</f>
        <v/>
      </c>
      <c r="CC164" s="187" t="str">
        <f ca="1">+IF(OFFSET('Water Data'!$G$28,0,10*ROW('Water Data'!G158))="","",OFFSET('Water Data'!$G$28,0,10*ROW('Water Data'!G158)))</f>
        <v/>
      </c>
      <c r="CD164" s="187" t="str">
        <f ca="1">+IF(OFFSET('Water Data'!$G$29,0,10*ROW('Water Data'!G158))="","",OFFSET('Water Data'!$G$29,0,10*ROW('Water Data'!G158)))</f>
        <v/>
      </c>
      <c r="CE164" s="187" t="str">
        <f ca="1">+IF(OFFSET('Water Data'!$H$27,0,10*ROW('Water Data'!H158))="","",OFFSET('Water Data'!$H$27,0,10*ROW('Water Data'!H158)))</f>
        <v/>
      </c>
      <c r="CF164" s="187" t="str">
        <f ca="1">+IF(OFFSET('Water Data'!$H$28,0,10*ROW('Water Data'!H158))="","",OFFSET('Water Data'!$H$28,0,10*ROW('Water Data'!H158)))</f>
        <v/>
      </c>
      <c r="CG164" s="187" t="str">
        <f ca="1">+IF(OFFSET('Water Data'!$H$29,0,10*ROW('Water Data'!H158))="","",OFFSET('Water Data'!$H$29,0,10*ROW('Water Data'!H158)))</f>
        <v/>
      </c>
      <c r="CH164" s="187" t="str">
        <f ca="1">+IF(OFFSET('Water Data'!$I$27,0,10*ROW('Water Data'!I158))="","",OFFSET('Water Data'!$I$27,0,10*ROW('Water Data'!I158)))</f>
        <v/>
      </c>
      <c r="CI164" s="187" t="str">
        <f ca="1">+IF(OFFSET('Water Data'!$I$28,0,10*ROW('Water Data'!I158))="","",OFFSET('Water Data'!$I$28,0,10*ROW('Water Data'!I158)))</f>
        <v/>
      </c>
      <c r="CJ164" s="187" t="str">
        <f ca="1">+IF(OFFSET('Water Data'!$I$29,0,10*ROW('Water Data'!I158))="","",OFFSET('Water Data'!$I$29,0,10*ROW('Water Data'!I158)))</f>
        <v/>
      </c>
      <c r="CK164" s="187" t="str">
        <f ca="1">+IF(OFFSET('Sanitation Data'!$D$28,0,10*ROW('Sanitation Data'!D158))="","",OFFSET('Sanitation Data'!$D$28,0,10*ROW('Sanitation Data'!D158)))</f>
        <v/>
      </c>
      <c r="CL164" s="187" t="str">
        <f ca="1">+IF(OFFSET('Sanitation Data'!$D$29,0,10*ROW('Sanitation Data'!D158))="","",OFFSET('Sanitation Data'!$D$29,0,10*ROW('Sanitation Data'!D158)))</f>
        <v/>
      </c>
      <c r="CM164" s="187" t="str">
        <f ca="1">+IF(OFFSET('Sanitation Data'!$D$30,0,10*ROW('Sanitation Data'!D158))="","",OFFSET('Sanitation Data'!$D$30,0,10*ROW('Sanitation Data'!D158)))</f>
        <v/>
      </c>
      <c r="CN164" s="187" t="str">
        <f ca="1">+IF(OFFSET('Sanitation Data'!$D$31,0,10*ROW('Sanitation Data'!D158))="","",OFFSET('Sanitation Data'!$D$31,0,10*ROW('Sanitation Data'!D158)))</f>
        <v/>
      </c>
      <c r="CO164" s="187" t="str">
        <f ca="1">+IF(OFFSET('Sanitation Data'!$D$32,0,10*ROW('Sanitation Data'!D158))="","",OFFSET('Sanitation Data'!$D$32,0,10*ROW('Sanitation Data'!D158)))</f>
        <v/>
      </c>
      <c r="CP164" s="187" t="str">
        <f ca="1">+IF(OFFSET('Sanitation Data'!$E$28,0,10*ROW('Sanitation Data'!E158))="","",OFFSET('Sanitation Data'!$E$28,0,10*ROW('Sanitation Data'!E158)))</f>
        <v/>
      </c>
      <c r="CQ164" s="187" t="str">
        <f ca="1">+IF(OFFSET('Sanitation Data'!$E$29,0,10*ROW('Sanitation Data'!E158))="","",OFFSET('Sanitation Data'!$E$29,0,10*ROW('Sanitation Data'!E158)))</f>
        <v/>
      </c>
      <c r="CR164" s="187" t="str">
        <f ca="1">+IF(OFFSET('Sanitation Data'!$E$30,0,10*ROW('Sanitation Data'!E158))="","",OFFSET('Sanitation Data'!$E$30,0,10*ROW('Sanitation Data'!E158)))</f>
        <v/>
      </c>
      <c r="CS164" s="187" t="str">
        <f ca="1">+IF(OFFSET('Sanitation Data'!$E$31,0,10*ROW('Sanitation Data'!E158))="","",OFFSET('Sanitation Data'!$E$31,0,10*ROW('Sanitation Data'!E158)))</f>
        <v/>
      </c>
      <c r="CT164" s="187" t="str">
        <f ca="1">+IF(OFFSET('Sanitation Data'!$E$32,0,10*ROW('Sanitation Data'!E158))="","",OFFSET('Sanitation Data'!$E$32,0,10*ROW('Sanitation Data'!E158)))</f>
        <v/>
      </c>
      <c r="CU164" s="187" t="str">
        <f ca="1">+IF(OFFSET('Sanitation Data'!$F$28,0,10*ROW('Sanitation Data'!F158))="","",OFFSET('Sanitation Data'!$F$28,0,10*ROW('Sanitation Data'!F158)))</f>
        <v/>
      </c>
      <c r="CV164" s="187" t="str">
        <f ca="1">+IF(OFFSET('Sanitation Data'!$F$29,0,10*ROW('Sanitation Data'!F158))="","",OFFSET('Sanitation Data'!$F$29,0,10*ROW('Sanitation Data'!F158)))</f>
        <v/>
      </c>
      <c r="CW164" s="187" t="str">
        <f ca="1">+IF(OFFSET('Sanitation Data'!$F$30,0,10*ROW('Sanitation Data'!F158))="","",OFFSET('Sanitation Data'!$F$30,0,10*ROW('Sanitation Data'!F158)))</f>
        <v/>
      </c>
      <c r="CX164" s="187" t="str">
        <f ca="1">+IF(OFFSET('Sanitation Data'!$F$31,0,10*ROW('Sanitation Data'!F158))="","",OFFSET('Sanitation Data'!$F$31,0,10*ROW('Sanitation Data'!F158)))</f>
        <v/>
      </c>
      <c r="CY164" s="187" t="str">
        <f ca="1">+IF(OFFSET('Sanitation Data'!$F$32,0,10*ROW('Sanitation Data'!F158))="","",OFFSET('Sanitation Data'!$F$32,0,10*ROW('Sanitation Data'!F158)))</f>
        <v/>
      </c>
      <c r="CZ164" s="187" t="str">
        <f ca="1">+IF(OFFSET('Sanitation Data'!$G$28,0,10*ROW('Sanitation Data'!G158))="","",OFFSET('Sanitation Data'!$G$28,0,10*ROW('Sanitation Data'!G158)))</f>
        <v/>
      </c>
      <c r="DA164" s="187" t="str">
        <f ca="1">+IF(OFFSET('Sanitation Data'!$G$29,0,10*ROW('Sanitation Data'!G158))="","",OFFSET('Sanitation Data'!$G$29,0,10*ROW('Sanitation Data'!G158)))</f>
        <v/>
      </c>
      <c r="DB164" s="187" t="str">
        <f ca="1">+IF(OFFSET('Sanitation Data'!$G$30,0,10*ROW('Sanitation Data'!G158))="","",OFFSET('Sanitation Data'!$G$30,0,10*ROW('Sanitation Data'!G158)))</f>
        <v/>
      </c>
      <c r="DC164" s="187" t="str">
        <f ca="1">+IF(OFFSET('Sanitation Data'!$G$31,0,10*ROW('Sanitation Data'!G158))="","",OFFSET('Sanitation Data'!$G$31,0,10*ROW('Sanitation Data'!G158)))</f>
        <v/>
      </c>
      <c r="DD164" s="187" t="str">
        <f ca="1">+IF(OFFSET('Sanitation Data'!$G$32,0,10*ROW('Sanitation Data'!G158))="","",OFFSET('Sanitation Data'!$G$32,0,10*ROW('Sanitation Data'!G158)))</f>
        <v/>
      </c>
      <c r="DE164" s="187" t="str">
        <f ca="1">+IF(OFFSET('Sanitation Data'!$H$28,0,10*ROW('Sanitation Data'!H158))="","",OFFSET('Sanitation Data'!$H$28,0,10*ROW('Sanitation Data'!H158)))</f>
        <v/>
      </c>
      <c r="DF164" s="187" t="str">
        <f ca="1">+IF(OFFSET('Sanitation Data'!$H$29,0,10*ROW('Sanitation Data'!H158))="","",OFFSET('Sanitation Data'!$H$29,0,10*ROW('Sanitation Data'!H158)))</f>
        <v/>
      </c>
      <c r="DG164" s="187" t="str">
        <f ca="1">+IF(OFFSET('Sanitation Data'!$H$30,0,10*ROW('Sanitation Data'!H158))="","",OFFSET('Sanitation Data'!$H$30,0,10*ROW('Sanitation Data'!H158)))</f>
        <v/>
      </c>
      <c r="DH164" s="187" t="str">
        <f ca="1">+IF(OFFSET('Sanitation Data'!$H$31,0,10*ROW('Sanitation Data'!H158))="","",OFFSET('Sanitation Data'!$H$31,0,10*ROW('Sanitation Data'!H158)))</f>
        <v/>
      </c>
      <c r="DI164" s="187" t="str">
        <f ca="1">+IF(OFFSET('Sanitation Data'!$H$32,0,10*ROW('Sanitation Data'!H158))="","",OFFSET('Sanitation Data'!$H$32,0,10*ROW('Sanitation Data'!H158)))</f>
        <v/>
      </c>
      <c r="DJ164" s="187" t="str">
        <f ca="1">+IF(OFFSET('Sanitation Data'!$I$28,0,10*ROW('Sanitation Data'!I158))="","",OFFSET('Sanitation Data'!$I$28,0,10*ROW('Sanitation Data'!I158)))</f>
        <v/>
      </c>
      <c r="DK164" s="187" t="str">
        <f ca="1">+IF(OFFSET('Sanitation Data'!$I$29,0,10*ROW('Sanitation Data'!I158))="","",OFFSET('Sanitation Data'!$I$29,0,10*ROW('Sanitation Data'!I158)))</f>
        <v/>
      </c>
      <c r="DL164" s="187" t="str">
        <f ca="1">+IF(OFFSET('Sanitation Data'!$I$30,0,10*ROW('Sanitation Data'!I158))="","",OFFSET('Sanitation Data'!$I$30,0,10*ROW('Sanitation Data'!I158)))</f>
        <v/>
      </c>
      <c r="DM164" s="187" t="str">
        <f ca="1">+IF(OFFSET('Sanitation Data'!$I$31,0,10*ROW('Sanitation Data'!I158))="","",OFFSET('Sanitation Data'!$I$31,0,10*ROW('Sanitation Data'!I158)))</f>
        <v/>
      </c>
      <c r="DN164" s="187" t="str">
        <f ca="1">+IF(OFFSET('Sanitation Data'!$I$32,0,10*ROW('Sanitation Data'!I158))="","",OFFSET('Sanitation Data'!$I$32,0,10*ROW('Sanitation Data'!I158)))</f>
        <v/>
      </c>
      <c r="DO164" s="187" t="str">
        <f ca="1">+IF(OFFSET('Hygiene Data'!$D$11,0,10*ROW('Hygiene Data'!D158))="","",OFFSET('Hygiene Data'!$D$11,0,10*ROW('Hygiene Data'!D158)))</f>
        <v/>
      </c>
      <c r="DP164" s="187" t="str">
        <f ca="1">+IF(OFFSET('Hygiene Data'!$D$12,0,10*ROW('Hygiene Data'!D158))="","",OFFSET('Hygiene Data'!$D$12,0,10*ROW('Hygiene Data'!D158)))</f>
        <v/>
      </c>
      <c r="DQ164" s="187" t="str">
        <f ca="1">+IF(OFFSET('Hygiene Data'!$D$13,0,10*ROW('Hygiene Data'!D158))="","",OFFSET('Hygiene Data'!$D$13,0,10*ROW('Hygiene Data'!D158)))</f>
        <v/>
      </c>
      <c r="DR164" s="187" t="str">
        <f ca="1">+IF(OFFSET('Hygiene Data'!$E$11,0,10*ROW('Hygiene Data'!E158))="","",OFFSET('Hygiene Data'!$E$11,0,10*ROW('Hygiene Data'!E158)))</f>
        <v/>
      </c>
      <c r="DS164" s="187" t="str">
        <f ca="1">+IF(OFFSET('Hygiene Data'!$E$12,0,10*ROW('Hygiene Data'!E158))="","",OFFSET('Hygiene Data'!$E$12,0,10*ROW('Hygiene Data'!E158)))</f>
        <v/>
      </c>
      <c r="DT164" s="187" t="str">
        <f ca="1">+IF(OFFSET('Hygiene Data'!$E$13,0,10*ROW('Hygiene Data'!E158))="","",OFFSET('Hygiene Data'!$E$13,0,10*ROW('Hygiene Data'!E158)))</f>
        <v/>
      </c>
      <c r="DU164" s="187" t="str">
        <f ca="1">+IF(OFFSET('Hygiene Data'!$F$11,0,10*ROW('Hygiene Data'!F158))="","",OFFSET('Hygiene Data'!$F$11,0,10*ROW('Hygiene Data'!F158)))</f>
        <v/>
      </c>
      <c r="DV164" s="187" t="str">
        <f ca="1">+IF(OFFSET('Hygiene Data'!$F$12,0,10*ROW('Hygiene Data'!F158))="","",OFFSET('Hygiene Data'!$F$12,0,10*ROW('Hygiene Data'!F158)))</f>
        <v/>
      </c>
      <c r="DW164" s="187" t="str">
        <f ca="1">+IF(OFFSET('Hygiene Data'!$F$13,0,10*ROW('Hygiene Data'!F158))="","",OFFSET('Hygiene Data'!$F$13,0,10*ROW('Hygiene Data'!F158)))</f>
        <v/>
      </c>
      <c r="DX164" s="187" t="str">
        <f ca="1">+IF(OFFSET('Hygiene Data'!$G$11,0,10*ROW('Hygiene Data'!G158))="","",OFFSET('Hygiene Data'!$G$11,0,10*ROW('Hygiene Data'!G158)))</f>
        <v/>
      </c>
      <c r="DY164" s="187" t="str">
        <f ca="1">+IF(OFFSET('Hygiene Data'!$G$12,0,10*ROW('Hygiene Data'!G158))="","",OFFSET('Hygiene Data'!$G$12,0,10*ROW('Hygiene Data'!G158)))</f>
        <v/>
      </c>
      <c r="DZ164" s="187" t="str">
        <f ca="1">+IF(OFFSET('Hygiene Data'!$G$13,0,10*ROW('Hygiene Data'!G158))="","",OFFSET('Hygiene Data'!$G$13,0,10*ROW('Hygiene Data'!G158)))</f>
        <v/>
      </c>
      <c r="EA164" s="187" t="str">
        <f ca="1">+IF(OFFSET('Hygiene Data'!$H$11,0,10*ROW('Hygiene Data'!H158))="","",OFFSET('Hygiene Data'!$H$11,0,10*ROW('Hygiene Data'!H158)))</f>
        <v/>
      </c>
      <c r="EB164" s="187" t="str">
        <f ca="1">+IF(OFFSET('Hygiene Data'!$H$12,0,10*ROW('Hygiene Data'!H158))="","",OFFSET('Hygiene Data'!$H$12,0,10*ROW('Hygiene Data'!H158)))</f>
        <v/>
      </c>
      <c r="EC164" s="187" t="str">
        <f ca="1">+IF(OFFSET('Hygiene Data'!$H$13,0,10*ROW('Hygiene Data'!H158))="","",OFFSET('Hygiene Data'!$H$13,0,10*ROW('Hygiene Data'!H158)))</f>
        <v/>
      </c>
      <c r="ED164" s="187" t="str">
        <f ca="1">+IF(OFFSET('Hygiene Data'!$I$11,0,10*ROW('Hygiene Data'!I158))="","",OFFSET('Hygiene Data'!$I$11,0,10*ROW('Hygiene Data'!I158)))</f>
        <v/>
      </c>
      <c r="EE164" s="187" t="str">
        <f ca="1">+IF(OFFSET('Hygiene Data'!$I$12,0,10*ROW('Hygiene Data'!I158))="","",OFFSET('Hygiene Data'!$I$12,0,10*ROW('Hygiene Data'!I158)))</f>
        <v/>
      </c>
      <c r="EF164" s="187" t="str">
        <f ca="1">+IF(OFFSET('Hygiene Data'!$I$13,0,10*ROW('Hygiene Data'!I158))="","",OFFSET('Hygiene Data'!$I$13,0,10*ROW('Hygiene Data'!I158)))</f>
        <v/>
      </c>
    </row>
    <row r="165" spans="1:136" x14ac:dyDescent="0.2">
      <c r="A165" s="270" t="str">
        <f ca="1">+IF(OFFSET('Water Data'!$B$2,0,10*ROW('Water Data'!E159))="","",OFFSET('Water Data'!$B$2,0,10*ROW('Water Data'!E159)))</f>
        <v/>
      </c>
      <c r="B165" s="270" t="str">
        <f ca="1">IF(OFFSET('Water Data'!$C$2,0,10*ROW('Water Data'!F159))="","",IF(OFFSET('Water Data'!$C$2,0,10*ROW('Water Data'!F159))="Census",Key!$I$111,IF(OFFSET('Water Data'!$C$2,0,10*ROW('Water Data'!F159))="Survey with microdata",Key!$I$113,IF(OFFSET('Water Data'!$C$2,0,10*ROW('Water Data'!F159))="Survey",Key!$I$110,IF(OFFSET('Water Data'!$C$2,0,10*ROW('Water Data'!F159))="Admin",Key!$I$114,IF(OFFSET('Water Data'!$C$2,0,10*ROW('Water Data'!F159))="Other",Key!$I$112,IF(OFFSET('Water Data'!$C$2,0,10*ROW('Water Data'!F159))="EMIS",Key!$I$109)))))))</f>
        <v/>
      </c>
      <c r="C165" s="297" t="str">
        <f t="shared" ca="1" si="2"/>
        <v/>
      </c>
      <c r="D165" s="298" t="e">
        <f ca="1">+IF(AND(ISTEXT(OFFSET('Water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298" t="e">
        <f ca="1">+IF(AND(ISTEXT(OFFSET('Water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298" t="e">
        <f ca="1">+IF(AND(ISTEXT(OFFSET('Water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298" t="e">
        <f ca="1">+IF(AND(ISTEXT(OFFSET('Water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298" t="e">
        <f ca="1">+IF(AND(ISTEXT(OFFSET('Water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298" t="e">
        <f ca="1">+IF(AND(ISTEXT(OFFSET('Water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298" t="e">
        <f ca="1">+IF(AND(ISTEXT(OFFSET('Water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298" t="e">
        <f ca="1">+IF(AND(ISTEXT(OFFSET('Water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298" t="e">
        <f ca="1">+IF(AND(ISTEXT(OFFSET('Water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298" t="e">
        <f ca="1">+IF(AND(ISTEXT(OFFSET('Water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298" t="e">
        <f ca="1">+IF(AND(ISTEXT(OFFSET('Water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298" t="e">
        <f ca="1">+IF(AND(ISTEXT(OFFSET('Water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298" t="e">
        <f ca="1">+IF(AND(ISTEXT(OFFSET('Water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298" t="e">
        <f ca="1">+IF(AND(ISTEXT(OFFSET('Water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298" t="e">
        <f ca="1">+IF(AND(ISTEXT(OFFSET('Water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298" t="e">
        <f ca="1">+IF(AND(ISTEXT(OFFSET('Water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298" t="e">
        <f ca="1">+IF(AND(ISTEXT(OFFSET('Water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298" t="e">
        <f ca="1">+IF(AND(ISTEXT(OFFSET('Water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299" t="e">
        <f ca="1">+IF(AND(ISTEXT(OFFSET('Sanitation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299" t="e">
        <f ca="1">+IF(AND(ISTEXT(OFFSET('Sanitation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299" t="e">
        <f ca="1">+IF(AND(ISTEXT(OFFSET('Sanitation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299" t="e">
        <f ca="1">+IF(AND(ISTEXT(OFFSET('Sanitation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299" t="e">
        <f ca="1">+IF(AND(ISTEXT(OFFSET('Sanitation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299" t="e">
        <f ca="1">+IF(AND(ISTEXT(OFFSET('Sanitation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299" t="e">
        <f ca="1">+IF(AND(ISTEXT(OFFSET('Sanitation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299" t="e">
        <f ca="1">+IF(AND(ISTEXT(OFFSET('Sanitation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299" t="e">
        <f ca="1">+IF(AND(ISTEXT(OFFSET('Sanitation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299" t="e">
        <f ca="1">+IF(AND(ISTEXT(OFFSET('Sanitation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299" t="e">
        <f ca="1">+IF(AND(ISTEXT(OFFSET('Sanitation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299" t="e">
        <f ca="1">+IF(AND(ISTEXT(OFFSET('Sanitation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299" t="e">
        <f ca="1">+IF(AND(ISTEXT(OFFSET('Sanitation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299" t="e">
        <f ca="1">+IF(AND(ISTEXT(OFFSET('Sanitation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299" t="e">
        <f ca="1">+IF(AND(ISTEXT(OFFSET('Sanitation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299" t="e">
        <f ca="1">+IF(AND(ISTEXT(OFFSET('Sanitation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299" t="e">
        <f ca="1">+IF(AND(ISTEXT(OFFSET('Sanitation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299" t="e">
        <f ca="1">+IF(AND(ISTEXT(OFFSET('Sanitation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299" t="e">
        <f ca="1">+IF(AND(ISTEXT(OFFSET('Sanitation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299" t="e">
        <f ca="1">+IF(AND(ISTEXT(OFFSET('Sanitation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299" t="e">
        <f ca="1">+IF(AND(ISTEXT(OFFSET('Sanitation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299" t="e">
        <f ca="1">+IF(AND(ISTEXT(OFFSET('Sanitation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299" t="e">
        <f ca="1">+IF(AND(ISTEXT(OFFSET('Sanitation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299" t="e">
        <f ca="1">+IF(AND(ISTEXT(OFFSET('Sanitation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299" t="e">
        <f ca="1">+IF(AND(ISTEXT(OFFSET('Sanitation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299" t="e">
        <f ca="1">+IF(AND(ISTEXT(OFFSET('Sanitation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299" t="e">
        <f ca="1">+IF(AND(ISTEXT(OFFSET('Sanitation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299" t="e">
        <f ca="1">+IF(AND(ISTEXT(OFFSET('Sanitation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299" t="e">
        <f ca="1">+IF(AND(ISTEXT(OFFSET('Sanitation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299" t="e">
        <f ca="1">+IF(AND(ISTEXT(OFFSET('Sanitation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300" t="e">
        <f ca="1">+IF(AND(ISTEXT(OFFSET('Hygiene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368" t="e">
        <f ca="1">+IF(AND(ISTEXT(OFFSET('Hygiene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300" t="e">
        <f ca="1">+IF(AND(ISTEXT(OFFSET('Hygiene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300" t="e">
        <f ca="1">+IF(AND(ISTEXT(OFFSET('Hygiene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300" t="e">
        <f ca="1">+IF(AND(ISTEXT(OFFSET('Hygiene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300" t="e">
        <f ca="1">+IF(AND(ISTEXT(OFFSET('Hygiene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300" t="e">
        <f ca="1">+IF(AND(ISTEXT(OFFSET('Hygiene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300" t="e">
        <f ca="1">+IF(AND(ISTEXT(OFFSET('Hygiene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300" t="e">
        <f ca="1">+IF(AND(ISTEXT(OFFSET('Hygiene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300" t="e">
        <f ca="1">+IF(AND(ISTEXT(OFFSET('Hygiene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300" t="e">
        <f ca="1">+IF(AND(ISTEXT(OFFSET('Hygiene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300" t="e">
        <f ca="1">+IF(AND(ISTEXT(OFFSET('Hygiene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300" t="e">
        <f ca="1">+IF(AND(ISTEXT(OFFSET('Hygiene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300" t="e">
        <f ca="1">+IF(AND(ISTEXT(OFFSET('Hygiene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300" t="e">
        <f ca="1">+IF(AND(ISTEXT(OFFSET('Hygiene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300" t="e">
        <f ca="1">+IF(AND(ISTEXT(OFFSET('Hygiene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300" t="e">
        <f ca="1">+IF(AND(ISTEXT(OFFSET('Hygiene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300" t="e">
        <f ca="1">+IF(AND(ISTEXT(OFFSET('Hygiene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S165" s="187" t="str">
        <f ca="1">+IF(OFFSET('Water Data'!$D$27,0,10*ROW('Water Data'!D159))="","",OFFSET('Water Data'!$D$27,0,10*ROW('Water Data'!D159)))</f>
        <v/>
      </c>
      <c r="BT165" s="187" t="str">
        <f ca="1">+IF(OFFSET('Water Data'!$D$28,0,10*ROW('Water Data'!D159))="","",OFFSET('Water Data'!$D$28,0,10*ROW('Water Data'!D159)))</f>
        <v/>
      </c>
      <c r="BU165" s="187" t="str">
        <f ca="1">+IF(OFFSET('Water Data'!$D$29,0,10*ROW('Water Data'!D159))="","",OFFSET('Water Data'!$D$29,0,10*ROW('Water Data'!D159)))</f>
        <v/>
      </c>
      <c r="BV165" s="187" t="str">
        <f ca="1">+IF(OFFSET('Water Data'!$E$27,0,10*ROW('Water Data'!E159))="","",OFFSET('Water Data'!$E$27,0,10*ROW('Water Data'!E159)))</f>
        <v/>
      </c>
      <c r="BW165" s="187" t="str">
        <f ca="1">+IF(OFFSET('Water Data'!$E$28,0,10*ROW('Water Data'!E159))="","",OFFSET('Water Data'!$E$28,0,10*ROW('Water Data'!E159)))</f>
        <v/>
      </c>
      <c r="BX165" s="187" t="str">
        <f ca="1">+IF(OFFSET('Water Data'!$E$29,0,10*ROW('Water Data'!E159))="","",OFFSET('Water Data'!$E$29,0,10*ROW('Water Data'!E159)))</f>
        <v/>
      </c>
      <c r="BY165" s="187" t="str">
        <f ca="1">+IF(OFFSET('Water Data'!$F$27,0,10*ROW('Water Data'!F159))="","",OFFSET('Water Data'!$F$27,0,10*ROW('Water Data'!F159)))</f>
        <v/>
      </c>
      <c r="BZ165" s="187" t="str">
        <f ca="1">+IF(OFFSET('Water Data'!$F$28,0,10*ROW('Water Data'!F159))="","",OFFSET('Water Data'!$F$28,0,10*ROW('Water Data'!F159)))</f>
        <v/>
      </c>
      <c r="CA165" s="187" t="str">
        <f ca="1">+IF(OFFSET('Water Data'!$F$29,0,10*ROW('Water Data'!F159))="","",OFFSET('Water Data'!$F$29,0,10*ROW('Water Data'!F159)))</f>
        <v/>
      </c>
      <c r="CB165" s="187" t="str">
        <f ca="1">+IF(OFFSET('Water Data'!$G$27,0,10*ROW('Water Data'!G159))="","",OFFSET('Water Data'!$G$27,0,10*ROW('Water Data'!G159)))</f>
        <v/>
      </c>
      <c r="CC165" s="187" t="str">
        <f ca="1">+IF(OFFSET('Water Data'!$G$28,0,10*ROW('Water Data'!G159))="","",OFFSET('Water Data'!$G$28,0,10*ROW('Water Data'!G159)))</f>
        <v/>
      </c>
      <c r="CD165" s="187" t="str">
        <f ca="1">+IF(OFFSET('Water Data'!$G$29,0,10*ROW('Water Data'!G159))="","",OFFSET('Water Data'!$G$29,0,10*ROW('Water Data'!G159)))</f>
        <v/>
      </c>
      <c r="CE165" s="187" t="str">
        <f ca="1">+IF(OFFSET('Water Data'!$H$27,0,10*ROW('Water Data'!H159))="","",OFFSET('Water Data'!$H$27,0,10*ROW('Water Data'!H159)))</f>
        <v/>
      </c>
      <c r="CF165" s="187" t="str">
        <f ca="1">+IF(OFFSET('Water Data'!$H$28,0,10*ROW('Water Data'!H159))="","",OFFSET('Water Data'!$H$28,0,10*ROW('Water Data'!H159)))</f>
        <v/>
      </c>
      <c r="CG165" s="187" t="str">
        <f ca="1">+IF(OFFSET('Water Data'!$H$29,0,10*ROW('Water Data'!H159))="","",OFFSET('Water Data'!$H$29,0,10*ROW('Water Data'!H159)))</f>
        <v/>
      </c>
      <c r="CH165" s="187" t="str">
        <f ca="1">+IF(OFFSET('Water Data'!$I$27,0,10*ROW('Water Data'!I159))="","",OFFSET('Water Data'!$I$27,0,10*ROW('Water Data'!I159)))</f>
        <v/>
      </c>
      <c r="CI165" s="187" t="str">
        <f ca="1">+IF(OFFSET('Water Data'!$I$28,0,10*ROW('Water Data'!I159))="","",OFFSET('Water Data'!$I$28,0,10*ROW('Water Data'!I159)))</f>
        <v/>
      </c>
      <c r="CJ165" s="187" t="str">
        <f ca="1">+IF(OFFSET('Water Data'!$I$29,0,10*ROW('Water Data'!I159))="","",OFFSET('Water Data'!$I$29,0,10*ROW('Water Data'!I159)))</f>
        <v/>
      </c>
      <c r="CK165" s="187" t="str">
        <f ca="1">+IF(OFFSET('Sanitation Data'!$D$28,0,10*ROW('Sanitation Data'!D159))="","",OFFSET('Sanitation Data'!$D$28,0,10*ROW('Sanitation Data'!D159)))</f>
        <v/>
      </c>
      <c r="CL165" s="187" t="str">
        <f ca="1">+IF(OFFSET('Sanitation Data'!$D$29,0,10*ROW('Sanitation Data'!D159))="","",OFFSET('Sanitation Data'!$D$29,0,10*ROW('Sanitation Data'!D159)))</f>
        <v/>
      </c>
      <c r="CM165" s="187" t="str">
        <f ca="1">+IF(OFFSET('Sanitation Data'!$D$30,0,10*ROW('Sanitation Data'!D159))="","",OFFSET('Sanitation Data'!$D$30,0,10*ROW('Sanitation Data'!D159)))</f>
        <v/>
      </c>
      <c r="CN165" s="187" t="str">
        <f ca="1">+IF(OFFSET('Sanitation Data'!$D$31,0,10*ROW('Sanitation Data'!D159))="","",OFFSET('Sanitation Data'!$D$31,0,10*ROW('Sanitation Data'!D159)))</f>
        <v/>
      </c>
      <c r="CO165" s="187" t="str">
        <f ca="1">+IF(OFFSET('Sanitation Data'!$D$32,0,10*ROW('Sanitation Data'!D159))="","",OFFSET('Sanitation Data'!$D$32,0,10*ROW('Sanitation Data'!D159)))</f>
        <v/>
      </c>
      <c r="CP165" s="187" t="str">
        <f ca="1">+IF(OFFSET('Sanitation Data'!$E$28,0,10*ROW('Sanitation Data'!E159))="","",OFFSET('Sanitation Data'!$E$28,0,10*ROW('Sanitation Data'!E159)))</f>
        <v/>
      </c>
      <c r="CQ165" s="187" t="str">
        <f ca="1">+IF(OFFSET('Sanitation Data'!$E$29,0,10*ROW('Sanitation Data'!E159))="","",OFFSET('Sanitation Data'!$E$29,0,10*ROW('Sanitation Data'!E159)))</f>
        <v/>
      </c>
      <c r="CR165" s="187" t="str">
        <f ca="1">+IF(OFFSET('Sanitation Data'!$E$30,0,10*ROW('Sanitation Data'!E159))="","",OFFSET('Sanitation Data'!$E$30,0,10*ROW('Sanitation Data'!E159)))</f>
        <v/>
      </c>
      <c r="CS165" s="187" t="str">
        <f ca="1">+IF(OFFSET('Sanitation Data'!$E$31,0,10*ROW('Sanitation Data'!E159))="","",OFFSET('Sanitation Data'!$E$31,0,10*ROW('Sanitation Data'!E159)))</f>
        <v/>
      </c>
      <c r="CT165" s="187" t="str">
        <f ca="1">+IF(OFFSET('Sanitation Data'!$E$32,0,10*ROW('Sanitation Data'!E159))="","",OFFSET('Sanitation Data'!$E$32,0,10*ROW('Sanitation Data'!E159)))</f>
        <v/>
      </c>
      <c r="CU165" s="187" t="str">
        <f ca="1">+IF(OFFSET('Sanitation Data'!$F$28,0,10*ROW('Sanitation Data'!F159))="","",OFFSET('Sanitation Data'!$F$28,0,10*ROW('Sanitation Data'!F159)))</f>
        <v/>
      </c>
      <c r="CV165" s="187" t="str">
        <f ca="1">+IF(OFFSET('Sanitation Data'!$F$29,0,10*ROW('Sanitation Data'!F159))="","",OFFSET('Sanitation Data'!$F$29,0,10*ROW('Sanitation Data'!F159)))</f>
        <v/>
      </c>
      <c r="CW165" s="187" t="str">
        <f ca="1">+IF(OFFSET('Sanitation Data'!$F$30,0,10*ROW('Sanitation Data'!F159))="","",OFFSET('Sanitation Data'!$F$30,0,10*ROW('Sanitation Data'!F159)))</f>
        <v/>
      </c>
      <c r="CX165" s="187" t="str">
        <f ca="1">+IF(OFFSET('Sanitation Data'!$F$31,0,10*ROW('Sanitation Data'!F159))="","",OFFSET('Sanitation Data'!$F$31,0,10*ROW('Sanitation Data'!F159)))</f>
        <v/>
      </c>
      <c r="CY165" s="187" t="str">
        <f ca="1">+IF(OFFSET('Sanitation Data'!$F$32,0,10*ROW('Sanitation Data'!F159))="","",OFFSET('Sanitation Data'!$F$32,0,10*ROW('Sanitation Data'!F159)))</f>
        <v/>
      </c>
      <c r="CZ165" s="187" t="str">
        <f ca="1">+IF(OFFSET('Sanitation Data'!$G$28,0,10*ROW('Sanitation Data'!G159))="","",OFFSET('Sanitation Data'!$G$28,0,10*ROW('Sanitation Data'!G159)))</f>
        <v/>
      </c>
      <c r="DA165" s="187" t="str">
        <f ca="1">+IF(OFFSET('Sanitation Data'!$G$29,0,10*ROW('Sanitation Data'!G159))="","",OFFSET('Sanitation Data'!$G$29,0,10*ROW('Sanitation Data'!G159)))</f>
        <v/>
      </c>
      <c r="DB165" s="187" t="str">
        <f ca="1">+IF(OFFSET('Sanitation Data'!$G$30,0,10*ROW('Sanitation Data'!G159))="","",OFFSET('Sanitation Data'!$G$30,0,10*ROW('Sanitation Data'!G159)))</f>
        <v/>
      </c>
      <c r="DC165" s="187" t="str">
        <f ca="1">+IF(OFFSET('Sanitation Data'!$G$31,0,10*ROW('Sanitation Data'!G159))="","",OFFSET('Sanitation Data'!$G$31,0,10*ROW('Sanitation Data'!G159)))</f>
        <v/>
      </c>
      <c r="DD165" s="187" t="str">
        <f ca="1">+IF(OFFSET('Sanitation Data'!$G$32,0,10*ROW('Sanitation Data'!G159))="","",OFFSET('Sanitation Data'!$G$32,0,10*ROW('Sanitation Data'!G159)))</f>
        <v/>
      </c>
      <c r="DE165" s="187" t="str">
        <f ca="1">+IF(OFFSET('Sanitation Data'!$H$28,0,10*ROW('Sanitation Data'!H159))="","",OFFSET('Sanitation Data'!$H$28,0,10*ROW('Sanitation Data'!H159)))</f>
        <v/>
      </c>
      <c r="DF165" s="187" t="str">
        <f ca="1">+IF(OFFSET('Sanitation Data'!$H$29,0,10*ROW('Sanitation Data'!H159))="","",OFFSET('Sanitation Data'!$H$29,0,10*ROW('Sanitation Data'!H159)))</f>
        <v/>
      </c>
      <c r="DG165" s="187" t="str">
        <f ca="1">+IF(OFFSET('Sanitation Data'!$H$30,0,10*ROW('Sanitation Data'!H159))="","",OFFSET('Sanitation Data'!$H$30,0,10*ROW('Sanitation Data'!H159)))</f>
        <v/>
      </c>
      <c r="DH165" s="187" t="str">
        <f ca="1">+IF(OFFSET('Sanitation Data'!$H$31,0,10*ROW('Sanitation Data'!H159))="","",OFFSET('Sanitation Data'!$H$31,0,10*ROW('Sanitation Data'!H159)))</f>
        <v/>
      </c>
      <c r="DI165" s="187" t="str">
        <f ca="1">+IF(OFFSET('Sanitation Data'!$H$32,0,10*ROW('Sanitation Data'!H159))="","",OFFSET('Sanitation Data'!$H$32,0,10*ROW('Sanitation Data'!H159)))</f>
        <v/>
      </c>
      <c r="DJ165" s="187" t="str">
        <f ca="1">+IF(OFFSET('Sanitation Data'!$I$28,0,10*ROW('Sanitation Data'!I159))="","",OFFSET('Sanitation Data'!$I$28,0,10*ROW('Sanitation Data'!I159)))</f>
        <v/>
      </c>
      <c r="DK165" s="187" t="str">
        <f ca="1">+IF(OFFSET('Sanitation Data'!$I$29,0,10*ROW('Sanitation Data'!I159))="","",OFFSET('Sanitation Data'!$I$29,0,10*ROW('Sanitation Data'!I159)))</f>
        <v/>
      </c>
      <c r="DL165" s="187" t="str">
        <f ca="1">+IF(OFFSET('Sanitation Data'!$I$30,0,10*ROW('Sanitation Data'!I159))="","",OFFSET('Sanitation Data'!$I$30,0,10*ROW('Sanitation Data'!I159)))</f>
        <v/>
      </c>
      <c r="DM165" s="187" t="str">
        <f ca="1">+IF(OFFSET('Sanitation Data'!$I$31,0,10*ROW('Sanitation Data'!I159))="","",OFFSET('Sanitation Data'!$I$31,0,10*ROW('Sanitation Data'!I159)))</f>
        <v/>
      </c>
      <c r="DN165" s="187" t="str">
        <f ca="1">+IF(OFFSET('Sanitation Data'!$I$32,0,10*ROW('Sanitation Data'!I159))="","",OFFSET('Sanitation Data'!$I$32,0,10*ROW('Sanitation Data'!I159)))</f>
        <v/>
      </c>
      <c r="DO165" s="187" t="str">
        <f ca="1">+IF(OFFSET('Hygiene Data'!$D$11,0,10*ROW('Hygiene Data'!D159))="","",OFFSET('Hygiene Data'!$D$11,0,10*ROW('Hygiene Data'!D159)))</f>
        <v/>
      </c>
      <c r="DP165" s="187" t="str">
        <f ca="1">+IF(OFFSET('Hygiene Data'!$D$12,0,10*ROW('Hygiene Data'!D159))="","",OFFSET('Hygiene Data'!$D$12,0,10*ROW('Hygiene Data'!D159)))</f>
        <v/>
      </c>
      <c r="DQ165" s="187" t="str">
        <f ca="1">+IF(OFFSET('Hygiene Data'!$D$13,0,10*ROW('Hygiene Data'!D159))="","",OFFSET('Hygiene Data'!$D$13,0,10*ROW('Hygiene Data'!D159)))</f>
        <v/>
      </c>
      <c r="DR165" s="187" t="str">
        <f ca="1">+IF(OFFSET('Hygiene Data'!$E$11,0,10*ROW('Hygiene Data'!E159))="","",OFFSET('Hygiene Data'!$E$11,0,10*ROW('Hygiene Data'!E159)))</f>
        <v/>
      </c>
      <c r="DS165" s="187" t="str">
        <f ca="1">+IF(OFFSET('Hygiene Data'!$E$12,0,10*ROW('Hygiene Data'!E159))="","",OFFSET('Hygiene Data'!$E$12,0,10*ROW('Hygiene Data'!E159)))</f>
        <v/>
      </c>
      <c r="DT165" s="187" t="str">
        <f ca="1">+IF(OFFSET('Hygiene Data'!$E$13,0,10*ROW('Hygiene Data'!E159))="","",OFFSET('Hygiene Data'!$E$13,0,10*ROW('Hygiene Data'!E159)))</f>
        <v/>
      </c>
      <c r="DU165" s="187" t="str">
        <f ca="1">+IF(OFFSET('Hygiene Data'!$F$11,0,10*ROW('Hygiene Data'!F159))="","",OFFSET('Hygiene Data'!$F$11,0,10*ROW('Hygiene Data'!F159)))</f>
        <v/>
      </c>
      <c r="DV165" s="187" t="str">
        <f ca="1">+IF(OFFSET('Hygiene Data'!$F$12,0,10*ROW('Hygiene Data'!F159))="","",OFFSET('Hygiene Data'!$F$12,0,10*ROW('Hygiene Data'!F159)))</f>
        <v/>
      </c>
      <c r="DW165" s="187" t="str">
        <f ca="1">+IF(OFFSET('Hygiene Data'!$F$13,0,10*ROW('Hygiene Data'!F159))="","",OFFSET('Hygiene Data'!$F$13,0,10*ROW('Hygiene Data'!F159)))</f>
        <v/>
      </c>
      <c r="DX165" s="187" t="str">
        <f ca="1">+IF(OFFSET('Hygiene Data'!$G$11,0,10*ROW('Hygiene Data'!G159))="","",OFFSET('Hygiene Data'!$G$11,0,10*ROW('Hygiene Data'!G159)))</f>
        <v/>
      </c>
      <c r="DY165" s="187" t="str">
        <f ca="1">+IF(OFFSET('Hygiene Data'!$G$12,0,10*ROW('Hygiene Data'!G159))="","",OFFSET('Hygiene Data'!$G$12,0,10*ROW('Hygiene Data'!G159)))</f>
        <v/>
      </c>
      <c r="DZ165" s="187" t="str">
        <f ca="1">+IF(OFFSET('Hygiene Data'!$G$13,0,10*ROW('Hygiene Data'!G159))="","",OFFSET('Hygiene Data'!$G$13,0,10*ROW('Hygiene Data'!G159)))</f>
        <v/>
      </c>
      <c r="EA165" s="187" t="str">
        <f ca="1">+IF(OFFSET('Hygiene Data'!$H$11,0,10*ROW('Hygiene Data'!H159))="","",OFFSET('Hygiene Data'!$H$11,0,10*ROW('Hygiene Data'!H159)))</f>
        <v/>
      </c>
      <c r="EB165" s="187" t="str">
        <f ca="1">+IF(OFFSET('Hygiene Data'!$H$12,0,10*ROW('Hygiene Data'!H159))="","",OFFSET('Hygiene Data'!$H$12,0,10*ROW('Hygiene Data'!H159)))</f>
        <v/>
      </c>
      <c r="EC165" s="187" t="str">
        <f ca="1">+IF(OFFSET('Hygiene Data'!$H$13,0,10*ROW('Hygiene Data'!H159))="","",OFFSET('Hygiene Data'!$H$13,0,10*ROW('Hygiene Data'!H159)))</f>
        <v/>
      </c>
      <c r="ED165" s="187" t="str">
        <f ca="1">+IF(OFFSET('Hygiene Data'!$I$11,0,10*ROW('Hygiene Data'!I159))="","",OFFSET('Hygiene Data'!$I$11,0,10*ROW('Hygiene Data'!I159)))</f>
        <v/>
      </c>
      <c r="EE165" s="187" t="str">
        <f ca="1">+IF(OFFSET('Hygiene Data'!$I$12,0,10*ROW('Hygiene Data'!I159))="","",OFFSET('Hygiene Data'!$I$12,0,10*ROW('Hygiene Data'!I159)))</f>
        <v/>
      </c>
      <c r="EF165" s="187" t="str">
        <f ca="1">+IF(OFFSET('Hygiene Data'!$I$13,0,10*ROW('Hygiene Data'!I159))="","",OFFSET('Hygiene Data'!$I$13,0,10*ROW('Hygiene Data'!I159)))</f>
        <v/>
      </c>
    </row>
    <row r="166" spans="1:136" x14ac:dyDescent="0.2">
      <c r="A166" s="270" t="str">
        <f ca="1">+IF(OFFSET('Water Data'!$B$2,0,10*ROW('Water Data'!E160))="","",OFFSET('Water Data'!$B$2,0,10*ROW('Water Data'!E160)))</f>
        <v/>
      </c>
      <c r="B166" s="270" t="str">
        <f ca="1">IF(OFFSET('Water Data'!$C$2,0,10*ROW('Water Data'!F160))="","",IF(OFFSET('Water Data'!$C$2,0,10*ROW('Water Data'!F160))="Census",Key!$I$111,IF(OFFSET('Water Data'!$C$2,0,10*ROW('Water Data'!F160))="Survey with microdata",Key!$I$113,IF(OFFSET('Water Data'!$C$2,0,10*ROW('Water Data'!F160))="Survey",Key!$I$110,IF(OFFSET('Water Data'!$C$2,0,10*ROW('Water Data'!F160))="Admin",Key!$I$114,IF(OFFSET('Water Data'!$C$2,0,10*ROW('Water Data'!F160))="Other",Key!$I$112,IF(OFFSET('Water Data'!$C$2,0,10*ROW('Water Data'!F160))="EMIS",Key!$I$109)))))))</f>
        <v/>
      </c>
      <c r="C166" s="297" t="str">
        <f t="shared" ca="1" si="2"/>
        <v/>
      </c>
      <c r="D166" s="298" t="e">
        <f ca="1">+IF(AND(ISTEXT(OFFSET('Water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298" t="e">
        <f ca="1">+IF(AND(ISTEXT(OFFSET('Water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298" t="e">
        <f ca="1">+IF(AND(ISTEXT(OFFSET('Water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298" t="e">
        <f ca="1">+IF(AND(ISTEXT(OFFSET('Water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298" t="e">
        <f ca="1">+IF(AND(ISTEXT(OFFSET('Water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298" t="e">
        <f ca="1">+IF(AND(ISTEXT(OFFSET('Water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298" t="e">
        <f ca="1">+IF(AND(ISTEXT(OFFSET('Water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298" t="e">
        <f ca="1">+IF(AND(ISTEXT(OFFSET('Water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298" t="e">
        <f ca="1">+IF(AND(ISTEXT(OFFSET('Water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298" t="e">
        <f ca="1">+IF(AND(ISTEXT(OFFSET('Water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298" t="e">
        <f ca="1">+IF(AND(ISTEXT(OFFSET('Water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298" t="e">
        <f ca="1">+IF(AND(ISTEXT(OFFSET('Water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298" t="e">
        <f ca="1">+IF(AND(ISTEXT(OFFSET('Water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298" t="e">
        <f ca="1">+IF(AND(ISTEXT(OFFSET('Water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298" t="e">
        <f ca="1">+IF(AND(ISTEXT(OFFSET('Water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298" t="e">
        <f ca="1">+IF(AND(ISTEXT(OFFSET('Water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298" t="e">
        <f ca="1">+IF(AND(ISTEXT(OFFSET('Water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298" t="e">
        <f ca="1">+IF(AND(ISTEXT(OFFSET('Water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299" t="e">
        <f ca="1">+IF(AND(ISTEXT(OFFSET('Sanitation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299" t="e">
        <f ca="1">+IF(AND(ISTEXT(OFFSET('Sanitation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299" t="e">
        <f ca="1">+IF(AND(ISTEXT(OFFSET('Sanitation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299" t="e">
        <f ca="1">+IF(AND(ISTEXT(OFFSET('Sanitation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299" t="e">
        <f ca="1">+IF(AND(ISTEXT(OFFSET('Sanitation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299" t="e">
        <f ca="1">+IF(AND(ISTEXT(OFFSET('Sanitation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299" t="e">
        <f ca="1">+IF(AND(ISTEXT(OFFSET('Sanitation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299" t="e">
        <f ca="1">+IF(AND(ISTEXT(OFFSET('Sanitation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299" t="e">
        <f ca="1">+IF(AND(ISTEXT(OFFSET('Sanitation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299" t="e">
        <f ca="1">+IF(AND(ISTEXT(OFFSET('Sanitation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299" t="e">
        <f ca="1">+IF(AND(ISTEXT(OFFSET('Sanitation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299" t="e">
        <f ca="1">+IF(AND(ISTEXT(OFFSET('Sanitation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299" t="e">
        <f ca="1">+IF(AND(ISTEXT(OFFSET('Sanitation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299" t="e">
        <f ca="1">+IF(AND(ISTEXT(OFFSET('Sanitation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299" t="e">
        <f ca="1">+IF(AND(ISTEXT(OFFSET('Sanitation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299" t="e">
        <f ca="1">+IF(AND(ISTEXT(OFFSET('Sanitation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299" t="e">
        <f ca="1">+IF(AND(ISTEXT(OFFSET('Sanitation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299" t="e">
        <f ca="1">+IF(AND(ISTEXT(OFFSET('Sanitation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299" t="e">
        <f ca="1">+IF(AND(ISTEXT(OFFSET('Sanitation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299" t="e">
        <f ca="1">+IF(AND(ISTEXT(OFFSET('Sanitation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299" t="e">
        <f ca="1">+IF(AND(ISTEXT(OFFSET('Sanitation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299" t="e">
        <f ca="1">+IF(AND(ISTEXT(OFFSET('Sanitation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299" t="e">
        <f ca="1">+IF(AND(ISTEXT(OFFSET('Sanitation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299" t="e">
        <f ca="1">+IF(AND(ISTEXT(OFFSET('Sanitation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299" t="e">
        <f ca="1">+IF(AND(ISTEXT(OFFSET('Sanitation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299" t="e">
        <f ca="1">+IF(AND(ISTEXT(OFFSET('Sanitation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299" t="e">
        <f ca="1">+IF(AND(ISTEXT(OFFSET('Sanitation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299" t="e">
        <f ca="1">+IF(AND(ISTEXT(OFFSET('Sanitation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299" t="e">
        <f ca="1">+IF(AND(ISTEXT(OFFSET('Sanitation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299" t="e">
        <f ca="1">+IF(AND(ISTEXT(OFFSET('Sanitation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300" t="e">
        <f ca="1">+IF(AND(ISTEXT(OFFSET('Hygiene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368" t="e">
        <f ca="1">+IF(AND(ISTEXT(OFFSET('Hygiene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300" t="e">
        <f ca="1">+IF(AND(ISTEXT(OFFSET('Hygiene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300" t="e">
        <f ca="1">+IF(AND(ISTEXT(OFFSET('Hygiene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300" t="e">
        <f ca="1">+IF(AND(ISTEXT(OFFSET('Hygiene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300" t="e">
        <f ca="1">+IF(AND(ISTEXT(OFFSET('Hygiene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300" t="e">
        <f ca="1">+IF(AND(ISTEXT(OFFSET('Hygiene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300" t="e">
        <f ca="1">+IF(AND(ISTEXT(OFFSET('Hygiene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300" t="e">
        <f ca="1">+IF(AND(ISTEXT(OFFSET('Hygiene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300" t="e">
        <f ca="1">+IF(AND(ISTEXT(OFFSET('Hygiene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300" t="e">
        <f ca="1">+IF(AND(ISTEXT(OFFSET('Hygiene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300" t="e">
        <f ca="1">+IF(AND(ISTEXT(OFFSET('Hygiene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300" t="e">
        <f ca="1">+IF(AND(ISTEXT(OFFSET('Hygiene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300" t="e">
        <f ca="1">+IF(AND(ISTEXT(OFFSET('Hygiene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300" t="e">
        <f ca="1">+IF(AND(ISTEXT(OFFSET('Hygiene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300" t="e">
        <f ca="1">+IF(AND(ISTEXT(OFFSET('Hygiene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300" t="e">
        <f ca="1">+IF(AND(ISTEXT(OFFSET('Hygiene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300" t="e">
        <f ca="1">+IF(AND(ISTEXT(OFFSET('Hygiene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S166" s="187" t="str">
        <f ca="1">+IF(OFFSET('Water Data'!$D$27,0,10*ROW('Water Data'!D160))="","",OFFSET('Water Data'!$D$27,0,10*ROW('Water Data'!D160)))</f>
        <v/>
      </c>
      <c r="BT166" s="187" t="str">
        <f ca="1">+IF(OFFSET('Water Data'!$D$28,0,10*ROW('Water Data'!D160))="","",OFFSET('Water Data'!$D$28,0,10*ROW('Water Data'!D160)))</f>
        <v/>
      </c>
      <c r="BU166" s="187" t="str">
        <f ca="1">+IF(OFFSET('Water Data'!$D$29,0,10*ROW('Water Data'!D160))="","",OFFSET('Water Data'!$D$29,0,10*ROW('Water Data'!D160)))</f>
        <v/>
      </c>
      <c r="BV166" s="187" t="str">
        <f ca="1">+IF(OFFSET('Water Data'!$E$27,0,10*ROW('Water Data'!E160))="","",OFFSET('Water Data'!$E$27,0,10*ROW('Water Data'!E160)))</f>
        <v/>
      </c>
      <c r="BW166" s="187" t="str">
        <f ca="1">+IF(OFFSET('Water Data'!$E$28,0,10*ROW('Water Data'!E160))="","",OFFSET('Water Data'!$E$28,0,10*ROW('Water Data'!E160)))</f>
        <v/>
      </c>
      <c r="BX166" s="187" t="str">
        <f ca="1">+IF(OFFSET('Water Data'!$E$29,0,10*ROW('Water Data'!E160))="","",OFFSET('Water Data'!$E$29,0,10*ROW('Water Data'!E160)))</f>
        <v/>
      </c>
      <c r="BY166" s="187" t="str">
        <f ca="1">+IF(OFFSET('Water Data'!$F$27,0,10*ROW('Water Data'!F160))="","",OFFSET('Water Data'!$F$27,0,10*ROW('Water Data'!F160)))</f>
        <v/>
      </c>
      <c r="BZ166" s="187" t="str">
        <f ca="1">+IF(OFFSET('Water Data'!$F$28,0,10*ROW('Water Data'!F160))="","",OFFSET('Water Data'!$F$28,0,10*ROW('Water Data'!F160)))</f>
        <v/>
      </c>
      <c r="CA166" s="187" t="str">
        <f ca="1">+IF(OFFSET('Water Data'!$F$29,0,10*ROW('Water Data'!F160))="","",OFFSET('Water Data'!$F$29,0,10*ROW('Water Data'!F160)))</f>
        <v/>
      </c>
      <c r="CB166" s="187" t="str">
        <f ca="1">+IF(OFFSET('Water Data'!$G$27,0,10*ROW('Water Data'!G160))="","",OFFSET('Water Data'!$G$27,0,10*ROW('Water Data'!G160)))</f>
        <v/>
      </c>
      <c r="CC166" s="187" t="str">
        <f ca="1">+IF(OFFSET('Water Data'!$G$28,0,10*ROW('Water Data'!G160))="","",OFFSET('Water Data'!$G$28,0,10*ROW('Water Data'!G160)))</f>
        <v/>
      </c>
      <c r="CD166" s="187" t="str">
        <f ca="1">+IF(OFFSET('Water Data'!$G$29,0,10*ROW('Water Data'!G160))="","",OFFSET('Water Data'!$G$29,0,10*ROW('Water Data'!G160)))</f>
        <v/>
      </c>
      <c r="CE166" s="187" t="str">
        <f ca="1">+IF(OFFSET('Water Data'!$H$27,0,10*ROW('Water Data'!H160))="","",OFFSET('Water Data'!$H$27,0,10*ROW('Water Data'!H160)))</f>
        <v/>
      </c>
      <c r="CF166" s="187" t="str">
        <f ca="1">+IF(OFFSET('Water Data'!$H$28,0,10*ROW('Water Data'!H160))="","",OFFSET('Water Data'!$H$28,0,10*ROW('Water Data'!H160)))</f>
        <v/>
      </c>
      <c r="CG166" s="187" t="str">
        <f ca="1">+IF(OFFSET('Water Data'!$H$29,0,10*ROW('Water Data'!H160))="","",OFFSET('Water Data'!$H$29,0,10*ROW('Water Data'!H160)))</f>
        <v/>
      </c>
      <c r="CH166" s="187" t="str">
        <f ca="1">+IF(OFFSET('Water Data'!$I$27,0,10*ROW('Water Data'!I160))="","",OFFSET('Water Data'!$I$27,0,10*ROW('Water Data'!I160)))</f>
        <v/>
      </c>
      <c r="CI166" s="187" t="str">
        <f ca="1">+IF(OFFSET('Water Data'!$I$28,0,10*ROW('Water Data'!I160))="","",OFFSET('Water Data'!$I$28,0,10*ROW('Water Data'!I160)))</f>
        <v/>
      </c>
      <c r="CJ166" s="187" t="str">
        <f ca="1">+IF(OFFSET('Water Data'!$I$29,0,10*ROW('Water Data'!I160))="","",OFFSET('Water Data'!$I$29,0,10*ROW('Water Data'!I160)))</f>
        <v/>
      </c>
      <c r="CK166" s="187" t="str">
        <f ca="1">+IF(OFFSET('Sanitation Data'!$D$28,0,10*ROW('Sanitation Data'!D160))="","",OFFSET('Sanitation Data'!$D$28,0,10*ROW('Sanitation Data'!D160)))</f>
        <v/>
      </c>
      <c r="CL166" s="187" t="str">
        <f ca="1">+IF(OFFSET('Sanitation Data'!$D$29,0,10*ROW('Sanitation Data'!D160))="","",OFFSET('Sanitation Data'!$D$29,0,10*ROW('Sanitation Data'!D160)))</f>
        <v/>
      </c>
      <c r="CM166" s="187" t="str">
        <f ca="1">+IF(OFFSET('Sanitation Data'!$D$30,0,10*ROW('Sanitation Data'!D160))="","",OFFSET('Sanitation Data'!$D$30,0,10*ROW('Sanitation Data'!D160)))</f>
        <v/>
      </c>
      <c r="CN166" s="187" t="str">
        <f ca="1">+IF(OFFSET('Sanitation Data'!$D$31,0,10*ROW('Sanitation Data'!D160))="","",OFFSET('Sanitation Data'!$D$31,0,10*ROW('Sanitation Data'!D160)))</f>
        <v/>
      </c>
      <c r="CO166" s="187" t="str">
        <f ca="1">+IF(OFFSET('Sanitation Data'!$D$32,0,10*ROW('Sanitation Data'!D160))="","",OFFSET('Sanitation Data'!$D$32,0,10*ROW('Sanitation Data'!D160)))</f>
        <v/>
      </c>
      <c r="CP166" s="187" t="str">
        <f ca="1">+IF(OFFSET('Sanitation Data'!$E$28,0,10*ROW('Sanitation Data'!E160))="","",OFFSET('Sanitation Data'!$E$28,0,10*ROW('Sanitation Data'!E160)))</f>
        <v/>
      </c>
      <c r="CQ166" s="187" t="str">
        <f ca="1">+IF(OFFSET('Sanitation Data'!$E$29,0,10*ROW('Sanitation Data'!E160))="","",OFFSET('Sanitation Data'!$E$29,0,10*ROW('Sanitation Data'!E160)))</f>
        <v/>
      </c>
      <c r="CR166" s="187" t="str">
        <f ca="1">+IF(OFFSET('Sanitation Data'!$E$30,0,10*ROW('Sanitation Data'!E160))="","",OFFSET('Sanitation Data'!$E$30,0,10*ROW('Sanitation Data'!E160)))</f>
        <v/>
      </c>
      <c r="CS166" s="187" t="str">
        <f ca="1">+IF(OFFSET('Sanitation Data'!$E$31,0,10*ROW('Sanitation Data'!E160))="","",OFFSET('Sanitation Data'!$E$31,0,10*ROW('Sanitation Data'!E160)))</f>
        <v/>
      </c>
      <c r="CT166" s="187" t="str">
        <f ca="1">+IF(OFFSET('Sanitation Data'!$E$32,0,10*ROW('Sanitation Data'!E160))="","",OFFSET('Sanitation Data'!$E$32,0,10*ROW('Sanitation Data'!E160)))</f>
        <v/>
      </c>
      <c r="CU166" s="187" t="str">
        <f ca="1">+IF(OFFSET('Sanitation Data'!$F$28,0,10*ROW('Sanitation Data'!F160))="","",OFFSET('Sanitation Data'!$F$28,0,10*ROW('Sanitation Data'!F160)))</f>
        <v/>
      </c>
      <c r="CV166" s="187" t="str">
        <f ca="1">+IF(OFFSET('Sanitation Data'!$F$29,0,10*ROW('Sanitation Data'!F160))="","",OFFSET('Sanitation Data'!$F$29,0,10*ROW('Sanitation Data'!F160)))</f>
        <v/>
      </c>
      <c r="CW166" s="187" t="str">
        <f ca="1">+IF(OFFSET('Sanitation Data'!$F$30,0,10*ROW('Sanitation Data'!F160))="","",OFFSET('Sanitation Data'!$F$30,0,10*ROW('Sanitation Data'!F160)))</f>
        <v/>
      </c>
      <c r="CX166" s="187" t="str">
        <f ca="1">+IF(OFFSET('Sanitation Data'!$F$31,0,10*ROW('Sanitation Data'!F160))="","",OFFSET('Sanitation Data'!$F$31,0,10*ROW('Sanitation Data'!F160)))</f>
        <v/>
      </c>
      <c r="CY166" s="187" t="str">
        <f ca="1">+IF(OFFSET('Sanitation Data'!$F$32,0,10*ROW('Sanitation Data'!F160))="","",OFFSET('Sanitation Data'!$F$32,0,10*ROW('Sanitation Data'!F160)))</f>
        <v/>
      </c>
      <c r="CZ166" s="187" t="str">
        <f ca="1">+IF(OFFSET('Sanitation Data'!$G$28,0,10*ROW('Sanitation Data'!G160))="","",OFFSET('Sanitation Data'!$G$28,0,10*ROW('Sanitation Data'!G160)))</f>
        <v/>
      </c>
      <c r="DA166" s="187" t="str">
        <f ca="1">+IF(OFFSET('Sanitation Data'!$G$29,0,10*ROW('Sanitation Data'!G160))="","",OFFSET('Sanitation Data'!$G$29,0,10*ROW('Sanitation Data'!G160)))</f>
        <v/>
      </c>
      <c r="DB166" s="187" t="str">
        <f ca="1">+IF(OFFSET('Sanitation Data'!$G$30,0,10*ROW('Sanitation Data'!G160))="","",OFFSET('Sanitation Data'!$G$30,0,10*ROW('Sanitation Data'!G160)))</f>
        <v/>
      </c>
      <c r="DC166" s="187" t="str">
        <f ca="1">+IF(OFFSET('Sanitation Data'!$G$31,0,10*ROW('Sanitation Data'!G160))="","",OFFSET('Sanitation Data'!$G$31,0,10*ROW('Sanitation Data'!G160)))</f>
        <v/>
      </c>
      <c r="DD166" s="187" t="str">
        <f ca="1">+IF(OFFSET('Sanitation Data'!$G$32,0,10*ROW('Sanitation Data'!G160))="","",OFFSET('Sanitation Data'!$G$32,0,10*ROW('Sanitation Data'!G160)))</f>
        <v/>
      </c>
      <c r="DE166" s="187" t="str">
        <f ca="1">+IF(OFFSET('Sanitation Data'!$H$28,0,10*ROW('Sanitation Data'!H160))="","",OFFSET('Sanitation Data'!$H$28,0,10*ROW('Sanitation Data'!H160)))</f>
        <v/>
      </c>
      <c r="DF166" s="187" t="str">
        <f ca="1">+IF(OFFSET('Sanitation Data'!$H$29,0,10*ROW('Sanitation Data'!H160))="","",OFFSET('Sanitation Data'!$H$29,0,10*ROW('Sanitation Data'!H160)))</f>
        <v/>
      </c>
      <c r="DG166" s="187" t="str">
        <f ca="1">+IF(OFFSET('Sanitation Data'!$H$30,0,10*ROW('Sanitation Data'!H160))="","",OFFSET('Sanitation Data'!$H$30,0,10*ROW('Sanitation Data'!H160)))</f>
        <v/>
      </c>
      <c r="DH166" s="187" t="str">
        <f ca="1">+IF(OFFSET('Sanitation Data'!$H$31,0,10*ROW('Sanitation Data'!H160))="","",OFFSET('Sanitation Data'!$H$31,0,10*ROW('Sanitation Data'!H160)))</f>
        <v/>
      </c>
      <c r="DI166" s="187" t="str">
        <f ca="1">+IF(OFFSET('Sanitation Data'!$H$32,0,10*ROW('Sanitation Data'!H160))="","",OFFSET('Sanitation Data'!$H$32,0,10*ROW('Sanitation Data'!H160)))</f>
        <v/>
      </c>
      <c r="DJ166" s="187" t="str">
        <f ca="1">+IF(OFFSET('Sanitation Data'!$I$28,0,10*ROW('Sanitation Data'!I160))="","",OFFSET('Sanitation Data'!$I$28,0,10*ROW('Sanitation Data'!I160)))</f>
        <v/>
      </c>
      <c r="DK166" s="187" t="str">
        <f ca="1">+IF(OFFSET('Sanitation Data'!$I$29,0,10*ROW('Sanitation Data'!I160))="","",OFFSET('Sanitation Data'!$I$29,0,10*ROW('Sanitation Data'!I160)))</f>
        <v/>
      </c>
      <c r="DL166" s="187" t="str">
        <f ca="1">+IF(OFFSET('Sanitation Data'!$I$30,0,10*ROW('Sanitation Data'!I160))="","",OFFSET('Sanitation Data'!$I$30,0,10*ROW('Sanitation Data'!I160)))</f>
        <v/>
      </c>
      <c r="DM166" s="187" t="str">
        <f ca="1">+IF(OFFSET('Sanitation Data'!$I$31,0,10*ROW('Sanitation Data'!I160))="","",OFFSET('Sanitation Data'!$I$31,0,10*ROW('Sanitation Data'!I160)))</f>
        <v/>
      </c>
      <c r="DN166" s="187" t="str">
        <f ca="1">+IF(OFFSET('Sanitation Data'!$I$32,0,10*ROW('Sanitation Data'!I160))="","",OFFSET('Sanitation Data'!$I$32,0,10*ROW('Sanitation Data'!I160)))</f>
        <v/>
      </c>
      <c r="DO166" s="187" t="str">
        <f ca="1">+IF(OFFSET('Hygiene Data'!$D$11,0,10*ROW('Hygiene Data'!D160))="","",OFFSET('Hygiene Data'!$D$11,0,10*ROW('Hygiene Data'!D160)))</f>
        <v/>
      </c>
      <c r="DP166" s="187" t="str">
        <f ca="1">+IF(OFFSET('Hygiene Data'!$D$12,0,10*ROW('Hygiene Data'!D160))="","",OFFSET('Hygiene Data'!$D$12,0,10*ROW('Hygiene Data'!D160)))</f>
        <v/>
      </c>
      <c r="DQ166" s="187" t="str">
        <f ca="1">+IF(OFFSET('Hygiene Data'!$D$13,0,10*ROW('Hygiene Data'!D160))="","",OFFSET('Hygiene Data'!$D$13,0,10*ROW('Hygiene Data'!D160)))</f>
        <v/>
      </c>
      <c r="DR166" s="187" t="str">
        <f ca="1">+IF(OFFSET('Hygiene Data'!$E$11,0,10*ROW('Hygiene Data'!E160))="","",OFFSET('Hygiene Data'!$E$11,0,10*ROW('Hygiene Data'!E160)))</f>
        <v/>
      </c>
      <c r="DS166" s="187" t="str">
        <f ca="1">+IF(OFFSET('Hygiene Data'!$E$12,0,10*ROW('Hygiene Data'!E160))="","",OFFSET('Hygiene Data'!$E$12,0,10*ROW('Hygiene Data'!E160)))</f>
        <v/>
      </c>
      <c r="DT166" s="187" t="str">
        <f ca="1">+IF(OFFSET('Hygiene Data'!$E$13,0,10*ROW('Hygiene Data'!E160))="","",OFFSET('Hygiene Data'!$E$13,0,10*ROW('Hygiene Data'!E160)))</f>
        <v/>
      </c>
      <c r="DU166" s="187" t="str">
        <f ca="1">+IF(OFFSET('Hygiene Data'!$F$11,0,10*ROW('Hygiene Data'!F160))="","",OFFSET('Hygiene Data'!$F$11,0,10*ROW('Hygiene Data'!F160)))</f>
        <v/>
      </c>
      <c r="DV166" s="187" t="str">
        <f ca="1">+IF(OFFSET('Hygiene Data'!$F$12,0,10*ROW('Hygiene Data'!F160))="","",OFFSET('Hygiene Data'!$F$12,0,10*ROW('Hygiene Data'!F160)))</f>
        <v/>
      </c>
      <c r="DW166" s="187" t="str">
        <f ca="1">+IF(OFFSET('Hygiene Data'!$F$13,0,10*ROW('Hygiene Data'!F160))="","",OFFSET('Hygiene Data'!$F$13,0,10*ROW('Hygiene Data'!F160)))</f>
        <v/>
      </c>
      <c r="DX166" s="187" t="str">
        <f ca="1">+IF(OFFSET('Hygiene Data'!$G$11,0,10*ROW('Hygiene Data'!G160))="","",OFFSET('Hygiene Data'!$G$11,0,10*ROW('Hygiene Data'!G160)))</f>
        <v/>
      </c>
      <c r="DY166" s="187" t="str">
        <f ca="1">+IF(OFFSET('Hygiene Data'!$G$12,0,10*ROW('Hygiene Data'!G160))="","",OFFSET('Hygiene Data'!$G$12,0,10*ROW('Hygiene Data'!G160)))</f>
        <v/>
      </c>
      <c r="DZ166" s="187" t="str">
        <f ca="1">+IF(OFFSET('Hygiene Data'!$G$13,0,10*ROW('Hygiene Data'!G160))="","",OFFSET('Hygiene Data'!$G$13,0,10*ROW('Hygiene Data'!G160)))</f>
        <v/>
      </c>
      <c r="EA166" s="187" t="str">
        <f ca="1">+IF(OFFSET('Hygiene Data'!$H$11,0,10*ROW('Hygiene Data'!H160))="","",OFFSET('Hygiene Data'!$H$11,0,10*ROW('Hygiene Data'!H160)))</f>
        <v/>
      </c>
      <c r="EB166" s="187" t="str">
        <f ca="1">+IF(OFFSET('Hygiene Data'!$H$12,0,10*ROW('Hygiene Data'!H160))="","",OFFSET('Hygiene Data'!$H$12,0,10*ROW('Hygiene Data'!H160)))</f>
        <v/>
      </c>
      <c r="EC166" s="187" t="str">
        <f ca="1">+IF(OFFSET('Hygiene Data'!$H$13,0,10*ROW('Hygiene Data'!H160))="","",OFFSET('Hygiene Data'!$H$13,0,10*ROW('Hygiene Data'!H160)))</f>
        <v/>
      </c>
      <c r="ED166" s="187" t="str">
        <f ca="1">+IF(OFFSET('Hygiene Data'!$I$11,0,10*ROW('Hygiene Data'!I160))="","",OFFSET('Hygiene Data'!$I$11,0,10*ROW('Hygiene Data'!I160)))</f>
        <v/>
      </c>
      <c r="EE166" s="187" t="str">
        <f ca="1">+IF(OFFSET('Hygiene Data'!$I$12,0,10*ROW('Hygiene Data'!I160))="","",OFFSET('Hygiene Data'!$I$12,0,10*ROW('Hygiene Data'!I160)))</f>
        <v/>
      </c>
      <c r="EF166" s="187" t="str">
        <f ca="1">+IF(OFFSET('Hygiene Data'!$I$13,0,10*ROW('Hygiene Data'!I160))="","",OFFSET('Hygiene Data'!$I$13,0,10*ROW('Hygiene Data'!I160)))</f>
        <v/>
      </c>
    </row>
    <row r="167" spans="1:136" x14ac:dyDescent="0.2">
      <c r="A167" s="270" t="str">
        <f ca="1">+IF(OFFSET('Water Data'!$B$2,0,10*ROW('Water Data'!E161))="","",OFFSET('Water Data'!$B$2,0,10*ROW('Water Data'!E161)))</f>
        <v/>
      </c>
      <c r="B167" s="270" t="str">
        <f ca="1">IF(OFFSET('Water Data'!$C$2,0,10*ROW('Water Data'!F161))="","",IF(OFFSET('Water Data'!$C$2,0,10*ROW('Water Data'!F161))="Census",Key!$I$111,IF(OFFSET('Water Data'!$C$2,0,10*ROW('Water Data'!F161))="Survey with microdata",Key!$I$113,IF(OFFSET('Water Data'!$C$2,0,10*ROW('Water Data'!F161))="Survey",Key!$I$110,IF(OFFSET('Water Data'!$C$2,0,10*ROW('Water Data'!F161))="Admin",Key!$I$114,IF(OFFSET('Water Data'!$C$2,0,10*ROW('Water Data'!F161))="Other",Key!$I$112,IF(OFFSET('Water Data'!$C$2,0,10*ROW('Water Data'!F161))="EMIS",Key!$I$109)))))))</f>
        <v/>
      </c>
      <c r="C167" s="297" t="str">
        <f t="shared" ca="1" si="2"/>
        <v/>
      </c>
      <c r="D167" s="298" t="e">
        <f ca="1">+IF(AND(ISTEXT(OFFSET('Water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298" t="e">
        <f ca="1">+IF(AND(ISTEXT(OFFSET('Water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298" t="e">
        <f ca="1">+IF(AND(ISTEXT(OFFSET('Water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298" t="e">
        <f ca="1">+IF(AND(ISTEXT(OFFSET('Water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298" t="e">
        <f ca="1">+IF(AND(ISTEXT(OFFSET('Water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298" t="e">
        <f ca="1">+IF(AND(ISTEXT(OFFSET('Water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298" t="e">
        <f ca="1">+IF(AND(ISTEXT(OFFSET('Water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298" t="e">
        <f ca="1">+IF(AND(ISTEXT(OFFSET('Water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298" t="e">
        <f ca="1">+IF(AND(ISTEXT(OFFSET('Water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298" t="e">
        <f ca="1">+IF(AND(ISTEXT(OFFSET('Water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298" t="e">
        <f ca="1">+IF(AND(ISTEXT(OFFSET('Water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298" t="e">
        <f ca="1">+IF(AND(ISTEXT(OFFSET('Water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298" t="e">
        <f ca="1">+IF(AND(ISTEXT(OFFSET('Water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298" t="e">
        <f ca="1">+IF(AND(ISTEXT(OFFSET('Water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298" t="e">
        <f ca="1">+IF(AND(ISTEXT(OFFSET('Water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298" t="e">
        <f ca="1">+IF(AND(ISTEXT(OFFSET('Water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298" t="e">
        <f ca="1">+IF(AND(ISTEXT(OFFSET('Water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298" t="e">
        <f ca="1">+IF(AND(ISTEXT(OFFSET('Water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299" t="e">
        <f ca="1">+IF(AND(ISTEXT(OFFSET('Sanitation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299" t="e">
        <f ca="1">+IF(AND(ISTEXT(OFFSET('Sanitation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299" t="e">
        <f ca="1">+IF(AND(ISTEXT(OFFSET('Sanitation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299" t="e">
        <f ca="1">+IF(AND(ISTEXT(OFFSET('Sanitation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299" t="e">
        <f ca="1">+IF(AND(ISTEXT(OFFSET('Sanitation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299" t="e">
        <f ca="1">+IF(AND(ISTEXT(OFFSET('Sanitation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299" t="e">
        <f ca="1">+IF(AND(ISTEXT(OFFSET('Sanitation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299" t="e">
        <f ca="1">+IF(AND(ISTEXT(OFFSET('Sanitation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299" t="e">
        <f ca="1">+IF(AND(ISTEXT(OFFSET('Sanitation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299" t="e">
        <f ca="1">+IF(AND(ISTEXT(OFFSET('Sanitation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299" t="e">
        <f ca="1">+IF(AND(ISTEXT(OFFSET('Sanitation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299" t="e">
        <f ca="1">+IF(AND(ISTEXT(OFFSET('Sanitation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299" t="e">
        <f ca="1">+IF(AND(ISTEXT(OFFSET('Sanitation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299" t="e">
        <f ca="1">+IF(AND(ISTEXT(OFFSET('Sanitation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299" t="e">
        <f ca="1">+IF(AND(ISTEXT(OFFSET('Sanitation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299" t="e">
        <f ca="1">+IF(AND(ISTEXT(OFFSET('Sanitation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299" t="e">
        <f ca="1">+IF(AND(ISTEXT(OFFSET('Sanitation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299" t="e">
        <f ca="1">+IF(AND(ISTEXT(OFFSET('Sanitation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299" t="e">
        <f ca="1">+IF(AND(ISTEXT(OFFSET('Sanitation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299" t="e">
        <f ca="1">+IF(AND(ISTEXT(OFFSET('Sanitation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299" t="e">
        <f ca="1">+IF(AND(ISTEXT(OFFSET('Sanitation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299" t="e">
        <f ca="1">+IF(AND(ISTEXT(OFFSET('Sanitation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299" t="e">
        <f ca="1">+IF(AND(ISTEXT(OFFSET('Sanitation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299" t="e">
        <f ca="1">+IF(AND(ISTEXT(OFFSET('Sanitation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299" t="e">
        <f ca="1">+IF(AND(ISTEXT(OFFSET('Sanitation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299" t="e">
        <f ca="1">+IF(AND(ISTEXT(OFFSET('Sanitation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299" t="e">
        <f ca="1">+IF(AND(ISTEXT(OFFSET('Sanitation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299" t="e">
        <f ca="1">+IF(AND(ISTEXT(OFFSET('Sanitation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299" t="e">
        <f ca="1">+IF(AND(ISTEXT(OFFSET('Sanitation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299" t="e">
        <f ca="1">+IF(AND(ISTEXT(OFFSET('Sanitation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300" t="e">
        <f ca="1">+IF(AND(ISTEXT(OFFSET('Hygiene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368" t="e">
        <f ca="1">+IF(AND(ISTEXT(OFFSET('Hygiene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300" t="e">
        <f ca="1">+IF(AND(ISTEXT(OFFSET('Hygiene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300" t="e">
        <f ca="1">+IF(AND(ISTEXT(OFFSET('Hygiene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300" t="e">
        <f ca="1">+IF(AND(ISTEXT(OFFSET('Hygiene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300" t="e">
        <f ca="1">+IF(AND(ISTEXT(OFFSET('Hygiene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300" t="e">
        <f ca="1">+IF(AND(ISTEXT(OFFSET('Hygiene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300" t="e">
        <f ca="1">+IF(AND(ISTEXT(OFFSET('Hygiene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300" t="e">
        <f ca="1">+IF(AND(ISTEXT(OFFSET('Hygiene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300" t="e">
        <f ca="1">+IF(AND(ISTEXT(OFFSET('Hygiene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300" t="e">
        <f ca="1">+IF(AND(ISTEXT(OFFSET('Hygiene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300" t="e">
        <f ca="1">+IF(AND(ISTEXT(OFFSET('Hygiene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300" t="e">
        <f ca="1">+IF(AND(ISTEXT(OFFSET('Hygiene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300" t="e">
        <f ca="1">+IF(AND(ISTEXT(OFFSET('Hygiene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300" t="e">
        <f ca="1">+IF(AND(ISTEXT(OFFSET('Hygiene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300" t="e">
        <f ca="1">+IF(AND(ISTEXT(OFFSET('Hygiene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300" t="e">
        <f ca="1">+IF(AND(ISTEXT(OFFSET('Hygiene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300" t="e">
        <f ca="1">+IF(AND(ISTEXT(OFFSET('Hygiene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S167" s="187" t="str">
        <f ca="1">+IF(OFFSET('Water Data'!$D$27,0,10*ROW('Water Data'!D161))="","",OFFSET('Water Data'!$D$27,0,10*ROW('Water Data'!D161)))</f>
        <v/>
      </c>
      <c r="BT167" s="187" t="str">
        <f ca="1">+IF(OFFSET('Water Data'!$D$28,0,10*ROW('Water Data'!D161))="","",OFFSET('Water Data'!$D$28,0,10*ROW('Water Data'!D161)))</f>
        <v/>
      </c>
      <c r="BU167" s="187" t="str">
        <f ca="1">+IF(OFFSET('Water Data'!$D$29,0,10*ROW('Water Data'!D161))="","",OFFSET('Water Data'!$D$29,0,10*ROW('Water Data'!D161)))</f>
        <v/>
      </c>
      <c r="BV167" s="187" t="str">
        <f ca="1">+IF(OFFSET('Water Data'!$E$27,0,10*ROW('Water Data'!E161))="","",OFFSET('Water Data'!$E$27,0,10*ROW('Water Data'!E161)))</f>
        <v/>
      </c>
      <c r="BW167" s="187" t="str">
        <f ca="1">+IF(OFFSET('Water Data'!$E$28,0,10*ROW('Water Data'!E161))="","",OFFSET('Water Data'!$E$28,0,10*ROW('Water Data'!E161)))</f>
        <v/>
      </c>
      <c r="BX167" s="187" t="str">
        <f ca="1">+IF(OFFSET('Water Data'!$E$29,0,10*ROW('Water Data'!E161))="","",OFFSET('Water Data'!$E$29,0,10*ROW('Water Data'!E161)))</f>
        <v/>
      </c>
      <c r="BY167" s="187" t="str">
        <f ca="1">+IF(OFFSET('Water Data'!$F$27,0,10*ROW('Water Data'!F161))="","",OFFSET('Water Data'!$F$27,0,10*ROW('Water Data'!F161)))</f>
        <v/>
      </c>
      <c r="BZ167" s="187" t="str">
        <f ca="1">+IF(OFFSET('Water Data'!$F$28,0,10*ROW('Water Data'!F161))="","",OFFSET('Water Data'!$F$28,0,10*ROW('Water Data'!F161)))</f>
        <v/>
      </c>
      <c r="CA167" s="187" t="str">
        <f ca="1">+IF(OFFSET('Water Data'!$F$29,0,10*ROW('Water Data'!F161))="","",OFFSET('Water Data'!$F$29,0,10*ROW('Water Data'!F161)))</f>
        <v/>
      </c>
      <c r="CB167" s="187" t="str">
        <f ca="1">+IF(OFFSET('Water Data'!$G$27,0,10*ROW('Water Data'!G161))="","",OFFSET('Water Data'!$G$27,0,10*ROW('Water Data'!G161)))</f>
        <v/>
      </c>
      <c r="CC167" s="187" t="str">
        <f ca="1">+IF(OFFSET('Water Data'!$G$28,0,10*ROW('Water Data'!G161))="","",OFFSET('Water Data'!$G$28,0,10*ROW('Water Data'!G161)))</f>
        <v/>
      </c>
      <c r="CD167" s="187" t="str">
        <f ca="1">+IF(OFFSET('Water Data'!$G$29,0,10*ROW('Water Data'!G161))="","",OFFSET('Water Data'!$G$29,0,10*ROW('Water Data'!G161)))</f>
        <v/>
      </c>
      <c r="CE167" s="187" t="str">
        <f ca="1">+IF(OFFSET('Water Data'!$H$27,0,10*ROW('Water Data'!H161))="","",OFFSET('Water Data'!$H$27,0,10*ROW('Water Data'!H161)))</f>
        <v/>
      </c>
      <c r="CF167" s="187" t="str">
        <f ca="1">+IF(OFFSET('Water Data'!$H$28,0,10*ROW('Water Data'!H161))="","",OFFSET('Water Data'!$H$28,0,10*ROW('Water Data'!H161)))</f>
        <v/>
      </c>
      <c r="CG167" s="187" t="str">
        <f ca="1">+IF(OFFSET('Water Data'!$H$29,0,10*ROW('Water Data'!H161))="","",OFFSET('Water Data'!$H$29,0,10*ROW('Water Data'!H161)))</f>
        <v/>
      </c>
      <c r="CH167" s="187" t="str">
        <f ca="1">+IF(OFFSET('Water Data'!$I$27,0,10*ROW('Water Data'!I161))="","",OFFSET('Water Data'!$I$27,0,10*ROW('Water Data'!I161)))</f>
        <v/>
      </c>
      <c r="CI167" s="187" t="str">
        <f ca="1">+IF(OFFSET('Water Data'!$I$28,0,10*ROW('Water Data'!I161))="","",OFFSET('Water Data'!$I$28,0,10*ROW('Water Data'!I161)))</f>
        <v/>
      </c>
      <c r="CJ167" s="187" t="str">
        <f ca="1">+IF(OFFSET('Water Data'!$I$29,0,10*ROW('Water Data'!I161))="","",OFFSET('Water Data'!$I$29,0,10*ROW('Water Data'!I161)))</f>
        <v/>
      </c>
      <c r="CK167" s="187" t="str">
        <f ca="1">+IF(OFFSET('Sanitation Data'!$D$28,0,10*ROW('Sanitation Data'!D161))="","",OFFSET('Sanitation Data'!$D$28,0,10*ROW('Sanitation Data'!D161)))</f>
        <v/>
      </c>
      <c r="CL167" s="187" t="str">
        <f ca="1">+IF(OFFSET('Sanitation Data'!$D$29,0,10*ROW('Sanitation Data'!D161))="","",OFFSET('Sanitation Data'!$D$29,0,10*ROW('Sanitation Data'!D161)))</f>
        <v/>
      </c>
      <c r="CM167" s="187" t="str">
        <f ca="1">+IF(OFFSET('Sanitation Data'!$D$30,0,10*ROW('Sanitation Data'!D161))="","",OFFSET('Sanitation Data'!$D$30,0,10*ROW('Sanitation Data'!D161)))</f>
        <v/>
      </c>
      <c r="CN167" s="187" t="str">
        <f ca="1">+IF(OFFSET('Sanitation Data'!$D$31,0,10*ROW('Sanitation Data'!D161))="","",OFFSET('Sanitation Data'!$D$31,0,10*ROW('Sanitation Data'!D161)))</f>
        <v/>
      </c>
      <c r="CO167" s="187" t="str">
        <f ca="1">+IF(OFFSET('Sanitation Data'!$D$32,0,10*ROW('Sanitation Data'!D161))="","",OFFSET('Sanitation Data'!$D$32,0,10*ROW('Sanitation Data'!D161)))</f>
        <v/>
      </c>
      <c r="CP167" s="187" t="str">
        <f ca="1">+IF(OFFSET('Sanitation Data'!$E$28,0,10*ROW('Sanitation Data'!E161))="","",OFFSET('Sanitation Data'!$E$28,0,10*ROW('Sanitation Data'!E161)))</f>
        <v/>
      </c>
      <c r="CQ167" s="187" t="str">
        <f ca="1">+IF(OFFSET('Sanitation Data'!$E$29,0,10*ROW('Sanitation Data'!E161))="","",OFFSET('Sanitation Data'!$E$29,0,10*ROW('Sanitation Data'!E161)))</f>
        <v/>
      </c>
      <c r="CR167" s="187" t="str">
        <f ca="1">+IF(OFFSET('Sanitation Data'!$E$30,0,10*ROW('Sanitation Data'!E161))="","",OFFSET('Sanitation Data'!$E$30,0,10*ROW('Sanitation Data'!E161)))</f>
        <v/>
      </c>
      <c r="CS167" s="187" t="str">
        <f ca="1">+IF(OFFSET('Sanitation Data'!$E$31,0,10*ROW('Sanitation Data'!E161))="","",OFFSET('Sanitation Data'!$E$31,0,10*ROW('Sanitation Data'!E161)))</f>
        <v/>
      </c>
      <c r="CT167" s="187" t="str">
        <f ca="1">+IF(OFFSET('Sanitation Data'!$E$32,0,10*ROW('Sanitation Data'!E161))="","",OFFSET('Sanitation Data'!$E$32,0,10*ROW('Sanitation Data'!E161)))</f>
        <v/>
      </c>
      <c r="CU167" s="187" t="str">
        <f ca="1">+IF(OFFSET('Sanitation Data'!$F$28,0,10*ROW('Sanitation Data'!F161))="","",OFFSET('Sanitation Data'!$F$28,0,10*ROW('Sanitation Data'!F161)))</f>
        <v/>
      </c>
      <c r="CV167" s="187" t="str">
        <f ca="1">+IF(OFFSET('Sanitation Data'!$F$29,0,10*ROW('Sanitation Data'!F161))="","",OFFSET('Sanitation Data'!$F$29,0,10*ROW('Sanitation Data'!F161)))</f>
        <v/>
      </c>
      <c r="CW167" s="187" t="str">
        <f ca="1">+IF(OFFSET('Sanitation Data'!$F$30,0,10*ROW('Sanitation Data'!F161))="","",OFFSET('Sanitation Data'!$F$30,0,10*ROW('Sanitation Data'!F161)))</f>
        <v/>
      </c>
      <c r="CX167" s="187" t="str">
        <f ca="1">+IF(OFFSET('Sanitation Data'!$F$31,0,10*ROW('Sanitation Data'!F161))="","",OFFSET('Sanitation Data'!$F$31,0,10*ROW('Sanitation Data'!F161)))</f>
        <v/>
      </c>
      <c r="CY167" s="187" t="str">
        <f ca="1">+IF(OFFSET('Sanitation Data'!$F$32,0,10*ROW('Sanitation Data'!F161))="","",OFFSET('Sanitation Data'!$F$32,0,10*ROW('Sanitation Data'!F161)))</f>
        <v/>
      </c>
      <c r="CZ167" s="187" t="str">
        <f ca="1">+IF(OFFSET('Sanitation Data'!$G$28,0,10*ROW('Sanitation Data'!G161))="","",OFFSET('Sanitation Data'!$G$28,0,10*ROW('Sanitation Data'!G161)))</f>
        <v/>
      </c>
      <c r="DA167" s="187" t="str">
        <f ca="1">+IF(OFFSET('Sanitation Data'!$G$29,0,10*ROW('Sanitation Data'!G161))="","",OFFSET('Sanitation Data'!$G$29,0,10*ROW('Sanitation Data'!G161)))</f>
        <v/>
      </c>
      <c r="DB167" s="187" t="str">
        <f ca="1">+IF(OFFSET('Sanitation Data'!$G$30,0,10*ROW('Sanitation Data'!G161))="","",OFFSET('Sanitation Data'!$G$30,0,10*ROW('Sanitation Data'!G161)))</f>
        <v/>
      </c>
      <c r="DC167" s="187" t="str">
        <f ca="1">+IF(OFFSET('Sanitation Data'!$G$31,0,10*ROW('Sanitation Data'!G161))="","",OFFSET('Sanitation Data'!$G$31,0,10*ROW('Sanitation Data'!G161)))</f>
        <v/>
      </c>
      <c r="DD167" s="187" t="str">
        <f ca="1">+IF(OFFSET('Sanitation Data'!$G$32,0,10*ROW('Sanitation Data'!G161))="","",OFFSET('Sanitation Data'!$G$32,0,10*ROW('Sanitation Data'!G161)))</f>
        <v/>
      </c>
      <c r="DE167" s="187" t="str">
        <f ca="1">+IF(OFFSET('Sanitation Data'!$H$28,0,10*ROW('Sanitation Data'!H161))="","",OFFSET('Sanitation Data'!$H$28,0,10*ROW('Sanitation Data'!H161)))</f>
        <v/>
      </c>
      <c r="DF167" s="187" t="str">
        <f ca="1">+IF(OFFSET('Sanitation Data'!$H$29,0,10*ROW('Sanitation Data'!H161))="","",OFFSET('Sanitation Data'!$H$29,0,10*ROW('Sanitation Data'!H161)))</f>
        <v/>
      </c>
      <c r="DG167" s="187" t="str">
        <f ca="1">+IF(OFFSET('Sanitation Data'!$H$30,0,10*ROW('Sanitation Data'!H161))="","",OFFSET('Sanitation Data'!$H$30,0,10*ROW('Sanitation Data'!H161)))</f>
        <v/>
      </c>
      <c r="DH167" s="187" t="str">
        <f ca="1">+IF(OFFSET('Sanitation Data'!$H$31,0,10*ROW('Sanitation Data'!H161))="","",OFFSET('Sanitation Data'!$H$31,0,10*ROW('Sanitation Data'!H161)))</f>
        <v/>
      </c>
      <c r="DI167" s="187" t="str">
        <f ca="1">+IF(OFFSET('Sanitation Data'!$H$32,0,10*ROW('Sanitation Data'!H161))="","",OFFSET('Sanitation Data'!$H$32,0,10*ROW('Sanitation Data'!H161)))</f>
        <v/>
      </c>
      <c r="DJ167" s="187" t="str">
        <f ca="1">+IF(OFFSET('Sanitation Data'!$I$28,0,10*ROW('Sanitation Data'!I161))="","",OFFSET('Sanitation Data'!$I$28,0,10*ROW('Sanitation Data'!I161)))</f>
        <v/>
      </c>
      <c r="DK167" s="187" t="str">
        <f ca="1">+IF(OFFSET('Sanitation Data'!$I$29,0,10*ROW('Sanitation Data'!I161))="","",OFFSET('Sanitation Data'!$I$29,0,10*ROW('Sanitation Data'!I161)))</f>
        <v/>
      </c>
      <c r="DL167" s="187" t="str">
        <f ca="1">+IF(OFFSET('Sanitation Data'!$I$30,0,10*ROW('Sanitation Data'!I161))="","",OFFSET('Sanitation Data'!$I$30,0,10*ROW('Sanitation Data'!I161)))</f>
        <v/>
      </c>
      <c r="DM167" s="187" t="str">
        <f ca="1">+IF(OFFSET('Sanitation Data'!$I$31,0,10*ROW('Sanitation Data'!I161))="","",OFFSET('Sanitation Data'!$I$31,0,10*ROW('Sanitation Data'!I161)))</f>
        <v/>
      </c>
      <c r="DN167" s="187" t="str">
        <f ca="1">+IF(OFFSET('Sanitation Data'!$I$32,0,10*ROW('Sanitation Data'!I161))="","",OFFSET('Sanitation Data'!$I$32,0,10*ROW('Sanitation Data'!I161)))</f>
        <v/>
      </c>
      <c r="DO167" s="187" t="str">
        <f ca="1">+IF(OFFSET('Hygiene Data'!$D$11,0,10*ROW('Hygiene Data'!D161))="","",OFFSET('Hygiene Data'!$D$11,0,10*ROW('Hygiene Data'!D161)))</f>
        <v/>
      </c>
      <c r="DP167" s="187" t="str">
        <f ca="1">+IF(OFFSET('Hygiene Data'!$D$12,0,10*ROW('Hygiene Data'!D161))="","",OFFSET('Hygiene Data'!$D$12,0,10*ROW('Hygiene Data'!D161)))</f>
        <v/>
      </c>
      <c r="DQ167" s="187" t="str">
        <f ca="1">+IF(OFFSET('Hygiene Data'!$D$13,0,10*ROW('Hygiene Data'!D161))="","",OFFSET('Hygiene Data'!$D$13,0,10*ROW('Hygiene Data'!D161)))</f>
        <v/>
      </c>
      <c r="DR167" s="187" t="str">
        <f ca="1">+IF(OFFSET('Hygiene Data'!$E$11,0,10*ROW('Hygiene Data'!E161))="","",OFFSET('Hygiene Data'!$E$11,0,10*ROW('Hygiene Data'!E161)))</f>
        <v/>
      </c>
      <c r="DS167" s="187" t="str">
        <f ca="1">+IF(OFFSET('Hygiene Data'!$E$12,0,10*ROW('Hygiene Data'!E161))="","",OFFSET('Hygiene Data'!$E$12,0,10*ROW('Hygiene Data'!E161)))</f>
        <v/>
      </c>
      <c r="DT167" s="187" t="str">
        <f ca="1">+IF(OFFSET('Hygiene Data'!$E$13,0,10*ROW('Hygiene Data'!E161))="","",OFFSET('Hygiene Data'!$E$13,0,10*ROW('Hygiene Data'!E161)))</f>
        <v/>
      </c>
      <c r="DU167" s="187" t="str">
        <f ca="1">+IF(OFFSET('Hygiene Data'!$F$11,0,10*ROW('Hygiene Data'!F161))="","",OFFSET('Hygiene Data'!$F$11,0,10*ROW('Hygiene Data'!F161)))</f>
        <v/>
      </c>
      <c r="DV167" s="187" t="str">
        <f ca="1">+IF(OFFSET('Hygiene Data'!$F$12,0,10*ROW('Hygiene Data'!F161))="","",OFFSET('Hygiene Data'!$F$12,0,10*ROW('Hygiene Data'!F161)))</f>
        <v/>
      </c>
      <c r="DW167" s="187" t="str">
        <f ca="1">+IF(OFFSET('Hygiene Data'!$F$13,0,10*ROW('Hygiene Data'!F161))="","",OFFSET('Hygiene Data'!$F$13,0,10*ROW('Hygiene Data'!F161)))</f>
        <v/>
      </c>
      <c r="DX167" s="187" t="str">
        <f ca="1">+IF(OFFSET('Hygiene Data'!$G$11,0,10*ROW('Hygiene Data'!G161))="","",OFFSET('Hygiene Data'!$G$11,0,10*ROW('Hygiene Data'!G161)))</f>
        <v/>
      </c>
      <c r="DY167" s="187" t="str">
        <f ca="1">+IF(OFFSET('Hygiene Data'!$G$12,0,10*ROW('Hygiene Data'!G161))="","",OFFSET('Hygiene Data'!$G$12,0,10*ROW('Hygiene Data'!G161)))</f>
        <v/>
      </c>
      <c r="DZ167" s="187" t="str">
        <f ca="1">+IF(OFFSET('Hygiene Data'!$G$13,0,10*ROW('Hygiene Data'!G161))="","",OFFSET('Hygiene Data'!$G$13,0,10*ROW('Hygiene Data'!G161)))</f>
        <v/>
      </c>
      <c r="EA167" s="187" t="str">
        <f ca="1">+IF(OFFSET('Hygiene Data'!$H$11,0,10*ROW('Hygiene Data'!H161))="","",OFFSET('Hygiene Data'!$H$11,0,10*ROW('Hygiene Data'!H161)))</f>
        <v/>
      </c>
      <c r="EB167" s="187" t="str">
        <f ca="1">+IF(OFFSET('Hygiene Data'!$H$12,0,10*ROW('Hygiene Data'!H161))="","",OFFSET('Hygiene Data'!$H$12,0,10*ROW('Hygiene Data'!H161)))</f>
        <v/>
      </c>
      <c r="EC167" s="187" t="str">
        <f ca="1">+IF(OFFSET('Hygiene Data'!$H$13,0,10*ROW('Hygiene Data'!H161))="","",OFFSET('Hygiene Data'!$H$13,0,10*ROW('Hygiene Data'!H161)))</f>
        <v/>
      </c>
      <c r="ED167" s="187" t="str">
        <f ca="1">+IF(OFFSET('Hygiene Data'!$I$11,0,10*ROW('Hygiene Data'!I161))="","",OFFSET('Hygiene Data'!$I$11,0,10*ROW('Hygiene Data'!I161)))</f>
        <v/>
      </c>
      <c r="EE167" s="187" t="str">
        <f ca="1">+IF(OFFSET('Hygiene Data'!$I$12,0,10*ROW('Hygiene Data'!I161))="","",OFFSET('Hygiene Data'!$I$12,0,10*ROW('Hygiene Data'!I161)))</f>
        <v/>
      </c>
      <c r="EF167" s="187" t="str">
        <f ca="1">+IF(OFFSET('Hygiene Data'!$I$13,0,10*ROW('Hygiene Data'!I161))="","",OFFSET('Hygiene Data'!$I$13,0,10*ROW('Hygiene Data'!I161)))</f>
        <v/>
      </c>
    </row>
    <row r="168" spans="1:136" x14ac:dyDescent="0.2">
      <c r="A168" s="270" t="str">
        <f ca="1">+IF(OFFSET('Water Data'!$B$2,0,10*ROW('Water Data'!E162))="","",OFFSET('Water Data'!$B$2,0,10*ROW('Water Data'!E162)))</f>
        <v/>
      </c>
      <c r="B168" s="270" t="str">
        <f ca="1">IF(OFFSET('Water Data'!$C$2,0,10*ROW('Water Data'!F162))="","",IF(OFFSET('Water Data'!$C$2,0,10*ROW('Water Data'!F162))="Census",Key!$I$111,IF(OFFSET('Water Data'!$C$2,0,10*ROW('Water Data'!F162))="Survey with microdata",Key!$I$113,IF(OFFSET('Water Data'!$C$2,0,10*ROW('Water Data'!F162))="Survey",Key!$I$110,IF(OFFSET('Water Data'!$C$2,0,10*ROW('Water Data'!F162))="Admin",Key!$I$114,IF(OFFSET('Water Data'!$C$2,0,10*ROW('Water Data'!F162))="Other",Key!$I$112,IF(OFFSET('Water Data'!$C$2,0,10*ROW('Water Data'!F162))="EMIS",Key!$I$109)))))))</f>
        <v/>
      </c>
      <c r="C168" s="297" t="str">
        <f t="shared" ca="1" si="2"/>
        <v/>
      </c>
      <c r="D168" s="298" t="e">
        <f ca="1">+IF(AND(ISTEXT(OFFSET('Water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298" t="e">
        <f ca="1">+IF(AND(ISTEXT(OFFSET('Water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298" t="e">
        <f ca="1">+IF(AND(ISTEXT(OFFSET('Water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298" t="e">
        <f ca="1">+IF(AND(ISTEXT(OFFSET('Water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298" t="e">
        <f ca="1">+IF(AND(ISTEXT(OFFSET('Water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298" t="e">
        <f ca="1">+IF(AND(ISTEXT(OFFSET('Water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298" t="e">
        <f ca="1">+IF(AND(ISTEXT(OFFSET('Water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298" t="e">
        <f ca="1">+IF(AND(ISTEXT(OFFSET('Water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298" t="e">
        <f ca="1">+IF(AND(ISTEXT(OFFSET('Water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298" t="e">
        <f ca="1">+IF(AND(ISTEXT(OFFSET('Water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298" t="e">
        <f ca="1">+IF(AND(ISTEXT(OFFSET('Water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298" t="e">
        <f ca="1">+IF(AND(ISTEXT(OFFSET('Water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298" t="e">
        <f ca="1">+IF(AND(ISTEXT(OFFSET('Water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298" t="e">
        <f ca="1">+IF(AND(ISTEXT(OFFSET('Water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298" t="e">
        <f ca="1">+IF(AND(ISTEXT(OFFSET('Water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298" t="e">
        <f ca="1">+IF(AND(ISTEXT(OFFSET('Water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298" t="e">
        <f ca="1">+IF(AND(ISTEXT(OFFSET('Water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298" t="e">
        <f ca="1">+IF(AND(ISTEXT(OFFSET('Water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299" t="e">
        <f ca="1">+IF(AND(ISTEXT(OFFSET('Sanitation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299" t="e">
        <f ca="1">+IF(AND(ISTEXT(OFFSET('Sanitation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299" t="e">
        <f ca="1">+IF(AND(ISTEXT(OFFSET('Sanitation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299" t="e">
        <f ca="1">+IF(AND(ISTEXT(OFFSET('Sanitation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299" t="e">
        <f ca="1">+IF(AND(ISTEXT(OFFSET('Sanitation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299" t="e">
        <f ca="1">+IF(AND(ISTEXT(OFFSET('Sanitation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299" t="e">
        <f ca="1">+IF(AND(ISTEXT(OFFSET('Sanitation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299" t="e">
        <f ca="1">+IF(AND(ISTEXT(OFFSET('Sanitation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299" t="e">
        <f ca="1">+IF(AND(ISTEXT(OFFSET('Sanitation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299" t="e">
        <f ca="1">+IF(AND(ISTEXT(OFFSET('Sanitation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299" t="e">
        <f ca="1">+IF(AND(ISTEXT(OFFSET('Sanitation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299" t="e">
        <f ca="1">+IF(AND(ISTEXT(OFFSET('Sanitation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299" t="e">
        <f ca="1">+IF(AND(ISTEXT(OFFSET('Sanitation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299" t="e">
        <f ca="1">+IF(AND(ISTEXT(OFFSET('Sanitation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299" t="e">
        <f ca="1">+IF(AND(ISTEXT(OFFSET('Sanitation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299" t="e">
        <f ca="1">+IF(AND(ISTEXT(OFFSET('Sanitation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299" t="e">
        <f ca="1">+IF(AND(ISTEXT(OFFSET('Sanitation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299" t="e">
        <f ca="1">+IF(AND(ISTEXT(OFFSET('Sanitation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299" t="e">
        <f ca="1">+IF(AND(ISTEXT(OFFSET('Sanitation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299" t="e">
        <f ca="1">+IF(AND(ISTEXT(OFFSET('Sanitation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299" t="e">
        <f ca="1">+IF(AND(ISTEXT(OFFSET('Sanitation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299" t="e">
        <f ca="1">+IF(AND(ISTEXT(OFFSET('Sanitation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299" t="e">
        <f ca="1">+IF(AND(ISTEXT(OFFSET('Sanitation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299" t="e">
        <f ca="1">+IF(AND(ISTEXT(OFFSET('Sanitation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299" t="e">
        <f ca="1">+IF(AND(ISTEXT(OFFSET('Sanitation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299" t="e">
        <f ca="1">+IF(AND(ISTEXT(OFFSET('Sanitation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299" t="e">
        <f ca="1">+IF(AND(ISTEXT(OFFSET('Sanitation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299" t="e">
        <f ca="1">+IF(AND(ISTEXT(OFFSET('Sanitation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299" t="e">
        <f ca="1">+IF(AND(ISTEXT(OFFSET('Sanitation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299" t="e">
        <f ca="1">+IF(AND(ISTEXT(OFFSET('Sanitation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300" t="e">
        <f ca="1">+IF(AND(ISTEXT(OFFSET('Hygiene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368" t="e">
        <f ca="1">+IF(AND(ISTEXT(OFFSET('Hygiene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300" t="e">
        <f ca="1">+IF(AND(ISTEXT(OFFSET('Hygiene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300" t="e">
        <f ca="1">+IF(AND(ISTEXT(OFFSET('Hygiene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300" t="e">
        <f ca="1">+IF(AND(ISTEXT(OFFSET('Hygiene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300" t="e">
        <f ca="1">+IF(AND(ISTEXT(OFFSET('Hygiene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300" t="e">
        <f ca="1">+IF(AND(ISTEXT(OFFSET('Hygiene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300" t="e">
        <f ca="1">+IF(AND(ISTEXT(OFFSET('Hygiene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300" t="e">
        <f ca="1">+IF(AND(ISTEXT(OFFSET('Hygiene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300" t="e">
        <f ca="1">+IF(AND(ISTEXT(OFFSET('Hygiene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300" t="e">
        <f ca="1">+IF(AND(ISTEXT(OFFSET('Hygiene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300" t="e">
        <f ca="1">+IF(AND(ISTEXT(OFFSET('Hygiene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300" t="e">
        <f ca="1">+IF(AND(ISTEXT(OFFSET('Hygiene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300" t="e">
        <f ca="1">+IF(AND(ISTEXT(OFFSET('Hygiene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300" t="e">
        <f ca="1">+IF(AND(ISTEXT(OFFSET('Hygiene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300" t="e">
        <f ca="1">+IF(AND(ISTEXT(OFFSET('Hygiene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300" t="e">
        <f ca="1">+IF(AND(ISTEXT(OFFSET('Hygiene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300" t="e">
        <f ca="1">+IF(AND(ISTEXT(OFFSET('Hygiene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S168" s="187" t="str">
        <f ca="1">+IF(OFFSET('Water Data'!$D$27,0,10*ROW('Water Data'!D162))="","",OFFSET('Water Data'!$D$27,0,10*ROW('Water Data'!D162)))</f>
        <v/>
      </c>
      <c r="BT168" s="187" t="str">
        <f ca="1">+IF(OFFSET('Water Data'!$D$28,0,10*ROW('Water Data'!D162))="","",OFFSET('Water Data'!$D$28,0,10*ROW('Water Data'!D162)))</f>
        <v/>
      </c>
      <c r="BU168" s="187" t="str">
        <f ca="1">+IF(OFFSET('Water Data'!$D$29,0,10*ROW('Water Data'!D162))="","",OFFSET('Water Data'!$D$29,0,10*ROW('Water Data'!D162)))</f>
        <v/>
      </c>
      <c r="BV168" s="187" t="str">
        <f ca="1">+IF(OFFSET('Water Data'!$E$27,0,10*ROW('Water Data'!E162))="","",OFFSET('Water Data'!$E$27,0,10*ROW('Water Data'!E162)))</f>
        <v/>
      </c>
      <c r="BW168" s="187" t="str">
        <f ca="1">+IF(OFFSET('Water Data'!$E$28,0,10*ROW('Water Data'!E162))="","",OFFSET('Water Data'!$E$28,0,10*ROW('Water Data'!E162)))</f>
        <v/>
      </c>
      <c r="BX168" s="187" t="str">
        <f ca="1">+IF(OFFSET('Water Data'!$E$29,0,10*ROW('Water Data'!E162))="","",OFFSET('Water Data'!$E$29,0,10*ROW('Water Data'!E162)))</f>
        <v/>
      </c>
      <c r="BY168" s="187" t="str">
        <f ca="1">+IF(OFFSET('Water Data'!$F$27,0,10*ROW('Water Data'!F162))="","",OFFSET('Water Data'!$F$27,0,10*ROW('Water Data'!F162)))</f>
        <v/>
      </c>
      <c r="BZ168" s="187" t="str">
        <f ca="1">+IF(OFFSET('Water Data'!$F$28,0,10*ROW('Water Data'!F162))="","",OFFSET('Water Data'!$F$28,0,10*ROW('Water Data'!F162)))</f>
        <v/>
      </c>
      <c r="CA168" s="187" t="str">
        <f ca="1">+IF(OFFSET('Water Data'!$F$29,0,10*ROW('Water Data'!F162))="","",OFFSET('Water Data'!$F$29,0,10*ROW('Water Data'!F162)))</f>
        <v/>
      </c>
      <c r="CB168" s="187" t="str">
        <f ca="1">+IF(OFFSET('Water Data'!$G$27,0,10*ROW('Water Data'!G162))="","",OFFSET('Water Data'!$G$27,0,10*ROW('Water Data'!G162)))</f>
        <v/>
      </c>
      <c r="CC168" s="187" t="str">
        <f ca="1">+IF(OFFSET('Water Data'!$G$28,0,10*ROW('Water Data'!G162))="","",OFFSET('Water Data'!$G$28,0,10*ROW('Water Data'!G162)))</f>
        <v/>
      </c>
      <c r="CD168" s="187" t="str">
        <f ca="1">+IF(OFFSET('Water Data'!$G$29,0,10*ROW('Water Data'!G162))="","",OFFSET('Water Data'!$G$29,0,10*ROW('Water Data'!G162)))</f>
        <v/>
      </c>
      <c r="CE168" s="187" t="str">
        <f ca="1">+IF(OFFSET('Water Data'!$H$27,0,10*ROW('Water Data'!H162))="","",OFFSET('Water Data'!$H$27,0,10*ROW('Water Data'!H162)))</f>
        <v/>
      </c>
      <c r="CF168" s="187" t="str">
        <f ca="1">+IF(OFFSET('Water Data'!$H$28,0,10*ROW('Water Data'!H162))="","",OFFSET('Water Data'!$H$28,0,10*ROW('Water Data'!H162)))</f>
        <v/>
      </c>
      <c r="CG168" s="187" t="str">
        <f ca="1">+IF(OFFSET('Water Data'!$H$29,0,10*ROW('Water Data'!H162))="","",OFFSET('Water Data'!$H$29,0,10*ROW('Water Data'!H162)))</f>
        <v/>
      </c>
      <c r="CH168" s="187" t="str">
        <f ca="1">+IF(OFFSET('Water Data'!$I$27,0,10*ROW('Water Data'!I162))="","",OFFSET('Water Data'!$I$27,0,10*ROW('Water Data'!I162)))</f>
        <v/>
      </c>
      <c r="CI168" s="187" t="str">
        <f ca="1">+IF(OFFSET('Water Data'!$I$28,0,10*ROW('Water Data'!I162))="","",OFFSET('Water Data'!$I$28,0,10*ROW('Water Data'!I162)))</f>
        <v/>
      </c>
      <c r="CJ168" s="187" t="str">
        <f ca="1">+IF(OFFSET('Water Data'!$I$29,0,10*ROW('Water Data'!I162))="","",OFFSET('Water Data'!$I$29,0,10*ROW('Water Data'!I162)))</f>
        <v/>
      </c>
      <c r="CK168" s="187" t="str">
        <f ca="1">+IF(OFFSET('Sanitation Data'!$D$28,0,10*ROW('Sanitation Data'!D162))="","",OFFSET('Sanitation Data'!$D$28,0,10*ROW('Sanitation Data'!D162)))</f>
        <v/>
      </c>
      <c r="CL168" s="187" t="str">
        <f ca="1">+IF(OFFSET('Sanitation Data'!$D$29,0,10*ROW('Sanitation Data'!D162))="","",OFFSET('Sanitation Data'!$D$29,0,10*ROW('Sanitation Data'!D162)))</f>
        <v/>
      </c>
      <c r="CM168" s="187" t="str">
        <f ca="1">+IF(OFFSET('Sanitation Data'!$D$30,0,10*ROW('Sanitation Data'!D162))="","",OFFSET('Sanitation Data'!$D$30,0,10*ROW('Sanitation Data'!D162)))</f>
        <v/>
      </c>
      <c r="CN168" s="187" t="str">
        <f ca="1">+IF(OFFSET('Sanitation Data'!$D$31,0,10*ROW('Sanitation Data'!D162))="","",OFFSET('Sanitation Data'!$D$31,0,10*ROW('Sanitation Data'!D162)))</f>
        <v/>
      </c>
      <c r="CO168" s="187" t="str">
        <f ca="1">+IF(OFFSET('Sanitation Data'!$D$32,0,10*ROW('Sanitation Data'!D162))="","",OFFSET('Sanitation Data'!$D$32,0,10*ROW('Sanitation Data'!D162)))</f>
        <v/>
      </c>
      <c r="CP168" s="187" t="str">
        <f ca="1">+IF(OFFSET('Sanitation Data'!$E$28,0,10*ROW('Sanitation Data'!E162))="","",OFFSET('Sanitation Data'!$E$28,0,10*ROW('Sanitation Data'!E162)))</f>
        <v/>
      </c>
      <c r="CQ168" s="187" t="str">
        <f ca="1">+IF(OFFSET('Sanitation Data'!$E$29,0,10*ROW('Sanitation Data'!E162))="","",OFFSET('Sanitation Data'!$E$29,0,10*ROW('Sanitation Data'!E162)))</f>
        <v/>
      </c>
      <c r="CR168" s="187" t="str">
        <f ca="1">+IF(OFFSET('Sanitation Data'!$E$30,0,10*ROW('Sanitation Data'!E162))="","",OFFSET('Sanitation Data'!$E$30,0,10*ROW('Sanitation Data'!E162)))</f>
        <v/>
      </c>
      <c r="CS168" s="187" t="str">
        <f ca="1">+IF(OFFSET('Sanitation Data'!$E$31,0,10*ROW('Sanitation Data'!E162))="","",OFFSET('Sanitation Data'!$E$31,0,10*ROW('Sanitation Data'!E162)))</f>
        <v/>
      </c>
      <c r="CT168" s="187" t="str">
        <f ca="1">+IF(OFFSET('Sanitation Data'!$E$32,0,10*ROW('Sanitation Data'!E162))="","",OFFSET('Sanitation Data'!$E$32,0,10*ROW('Sanitation Data'!E162)))</f>
        <v/>
      </c>
      <c r="CU168" s="187" t="str">
        <f ca="1">+IF(OFFSET('Sanitation Data'!$F$28,0,10*ROW('Sanitation Data'!F162))="","",OFFSET('Sanitation Data'!$F$28,0,10*ROW('Sanitation Data'!F162)))</f>
        <v/>
      </c>
      <c r="CV168" s="187" t="str">
        <f ca="1">+IF(OFFSET('Sanitation Data'!$F$29,0,10*ROW('Sanitation Data'!F162))="","",OFFSET('Sanitation Data'!$F$29,0,10*ROW('Sanitation Data'!F162)))</f>
        <v/>
      </c>
      <c r="CW168" s="187" t="str">
        <f ca="1">+IF(OFFSET('Sanitation Data'!$F$30,0,10*ROW('Sanitation Data'!F162))="","",OFFSET('Sanitation Data'!$F$30,0,10*ROW('Sanitation Data'!F162)))</f>
        <v/>
      </c>
      <c r="CX168" s="187" t="str">
        <f ca="1">+IF(OFFSET('Sanitation Data'!$F$31,0,10*ROW('Sanitation Data'!F162))="","",OFFSET('Sanitation Data'!$F$31,0,10*ROW('Sanitation Data'!F162)))</f>
        <v/>
      </c>
      <c r="CY168" s="187" t="str">
        <f ca="1">+IF(OFFSET('Sanitation Data'!$F$32,0,10*ROW('Sanitation Data'!F162))="","",OFFSET('Sanitation Data'!$F$32,0,10*ROW('Sanitation Data'!F162)))</f>
        <v/>
      </c>
      <c r="CZ168" s="187" t="str">
        <f ca="1">+IF(OFFSET('Sanitation Data'!$G$28,0,10*ROW('Sanitation Data'!G162))="","",OFFSET('Sanitation Data'!$G$28,0,10*ROW('Sanitation Data'!G162)))</f>
        <v/>
      </c>
      <c r="DA168" s="187" t="str">
        <f ca="1">+IF(OFFSET('Sanitation Data'!$G$29,0,10*ROW('Sanitation Data'!G162))="","",OFFSET('Sanitation Data'!$G$29,0,10*ROW('Sanitation Data'!G162)))</f>
        <v/>
      </c>
      <c r="DB168" s="187" t="str">
        <f ca="1">+IF(OFFSET('Sanitation Data'!$G$30,0,10*ROW('Sanitation Data'!G162))="","",OFFSET('Sanitation Data'!$G$30,0,10*ROW('Sanitation Data'!G162)))</f>
        <v/>
      </c>
      <c r="DC168" s="187" t="str">
        <f ca="1">+IF(OFFSET('Sanitation Data'!$G$31,0,10*ROW('Sanitation Data'!G162))="","",OFFSET('Sanitation Data'!$G$31,0,10*ROW('Sanitation Data'!G162)))</f>
        <v/>
      </c>
      <c r="DD168" s="187" t="str">
        <f ca="1">+IF(OFFSET('Sanitation Data'!$G$32,0,10*ROW('Sanitation Data'!G162))="","",OFFSET('Sanitation Data'!$G$32,0,10*ROW('Sanitation Data'!G162)))</f>
        <v/>
      </c>
      <c r="DE168" s="187" t="str">
        <f ca="1">+IF(OFFSET('Sanitation Data'!$H$28,0,10*ROW('Sanitation Data'!H162))="","",OFFSET('Sanitation Data'!$H$28,0,10*ROW('Sanitation Data'!H162)))</f>
        <v/>
      </c>
      <c r="DF168" s="187" t="str">
        <f ca="1">+IF(OFFSET('Sanitation Data'!$H$29,0,10*ROW('Sanitation Data'!H162))="","",OFFSET('Sanitation Data'!$H$29,0,10*ROW('Sanitation Data'!H162)))</f>
        <v/>
      </c>
      <c r="DG168" s="187" t="str">
        <f ca="1">+IF(OFFSET('Sanitation Data'!$H$30,0,10*ROW('Sanitation Data'!H162))="","",OFFSET('Sanitation Data'!$H$30,0,10*ROW('Sanitation Data'!H162)))</f>
        <v/>
      </c>
      <c r="DH168" s="187" t="str">
        <f ca="1">+IF(OFFSET('Sanitation Data'!$H$31,0,10*ROW('Sanitation Data'!H162))="","",OFFSET('Sanitation Data'!$H$31,0,10*ROW('Sanitation Data'!H162)))</f>
        <v/>
      </c>
      <c r="DI168" s="187" t="str">
        <f ca="1">+IF(OFFSET('Sanitation Data'!$H$32,0,10*ROW('Sanitation Data'!H162))="","",OFFSET('Sanitation Data'!$H$32,0,10*ROW('Sanitation Data'!H162)))</f>
        <v/>
      </c>
      <c r="DJ168" s="187" t="str">
        <f ca="1">+IF(OFFSET('Sanitation Data'!$I$28,0,10*ROW('Sanitation Data'!I162))="","",OFFSET('Sanitation Data'!$I$28,0,10*ROW('Sanitation Data'!I162)))</f>
        <v/>
      </c>
      <c r="DK168" s="187" t="str">
        <f ca="1">+IF(OFFSET('Sanitation Data'!$I$29,0,10*ROW('Sanitation Data'!I162))="","",OFFSET('Sanitation Data'!$I$29,0,10*ROW('Sanitation Data'!I162)))</f>
        <v/>
      </c>
      <c r="DL168" s="187" t="str">
        <f ca="1">+IF(OFFSET('Sanitation Data'!$I$30,0,10*ROW('Sanitation Data'!I162))="","",OFFSET('Sanitation Data'!$I$30,0,10*ROW('Sanitation Data'!I162)))</f>
        <v/>
      </c>
      <c r="DM168" s="187" t="str">
        <f ca="1">+IF(OFFSET('Sanitation Data'!$I$31,0,10*ROW('Sanitation Data'!I162))="","",OFFSET('Sanitation Data'!$I$31,0,10*ROW('Sanitation Data'!I162)))</f>
        <v/>
      </c>
      <c r="DN168" s="187" t="str">
        <f ca="1">+IF(OFFSET('Sanitation Data'!$I$32,0,10*ROW('Sanitation Data'!I162))="","",OFFSET('Sanitation Data'!$I$32,0,10*ROW('Sanitation Data'!I162)))</f>
        <v/>
      </c>
      <c r="DO168" s="187" t="str">
        <f ca="1">+IF(OFFSET('Hygiene Data'!$D$11,0,10*ROW('Hygiene Data'!D162))="","",OFFSET('Hygiene Data'!$D$11,0,10*ROW('Hygiene Data'!D162)))</f>
        <v/>
      </c>
      <c r="DP168" s="187" t="str">
        <f ca="1">+IF(OFFSET('Hygiene Data'!$D$12,0,10*ROW('Hygiene Data'!D162))="","",OFFSET('Hygiene Data'!$D$12,0,10*ROW('Hygiene Data'!D162)))</f>
        <v/>
      </c>
      <c r="DQ168" s="187" t="str">
        <f ca="1">+IF(OFFSET('Hygiene Data'!$D$13,0,10*ROW('Hygiene Data'!D162))="","",OFFSET('Hygiene Data'!$D$13,0,10*ROW('Hygiene Data'!D162)))</f>
        <v/>
      </c>
      <c r="DR168" s="187" t="str">
        <f ca="1">+IF(OFFSET('Hygiene Data'!$E$11,0,10*ROW('Hygiene Data'!E162))="","",OFFSET('Hygiene Data'!$E$11,0,10*ROW('Hygiene Data'!E162)))</f>
        <v/>
      </c>
      <c r="DS168" s="187" t="str">
        <f ca="1">+IF(OFFSET('Hygiene Data'!$E$12,0,10*ROW('Hygiene Data'!E162))="","",OFFSET('Hygiene Data'!$E$12,0,10*ROW('Hygiene Data'!E162)))</f>
        <v/>
      </c>
      <c r="DT168" s="187" t="str">
        <f ca="1">+IF(OFFSET('Hygiene Data'!$E$13,0,10*ROW('Hygiene Data'!E162))="","",OFFSET('Hygiene Data'!$E$13,0,10*ROW('Hygiene Data'!E162)))</f>
        <v/>
      </c>
      <c r="DU168" s="187" t="str">
        <f ca="1">+IF(OFFSET('Hygiene Data'!$F$11,0,10*ROW('Hygiene Data'!F162))="","",OFFSET('Hygiene Data'!$F$11,0,10*ROW('Hygiene Data'!F162)))</f>
        <v/>
      </c>
      <c r="DV168" s="187" t="str">
        <f ca="1">+IF(OFFSET('Hygiene Data'!$F$12,0,10*ROW('Hygiene Data'!F162))="","",OFFSET('Hygiene Data'!$F$12,0,10*ROW('Hygiene Data'!F162)))</f>
        <v/>
      </c>
      <c r="DW168" s="187" t="str">
        <f ca="1">+IF(OFFSET('Hygiene Data'!$F$13,0,10*ROW('Hygiene Data'!F162))="","",OFFSET('Hygiene Data'!$F$13,0,10*ROW('Hygiene Data'!F162)))</f>
        <v/>
      </c>
      <c r="DX168" s="187" t="str">
        <f ca="1">+IF(OFFSET('Hygiene Data'!$G$11,0,10*ROW('Hygiene Data'!G162))="","",OFFSET('Hygiene Data'!$G$11,0,10*ROW('Hygiene Data'!G162)))</f>
        <v/>
      </c>
      <c r="DY168" s="187" t="str">
        <f ca="1">+IF(OFFSET('Hygiene Data'!$G$12,0,10*ROW('Hygiene Data'!G162))="","",OFFSET('Hygiene Data'!$G$12,0,10*ROW('Hygiene Data'!G162)))</f>
        <v/>
      </c>
      <c r="DZ168" s="187" t="str">
        <f ca="1">+IF(OFFSET('Hygiene Data'!$G$13,0,10*ROW('Hygiene Data'!G162))="","",OFFSET('Hygiene Data'!$G$13,0,10*ROW('Hygiene Data'!G162)))</f>
        <v/>
      </c>
      <c r="EA168" s="187" t="str">
        <f ca="1">+IF(OFFSET('Hygiene Data'!$H$11,0,10*ROW('Hygiene Data'!H162))="","",OFFSET('Hygiene Data'!$H$11,0,10*ROW('Hygiene Data'!H162)))</f>
        <v/>
      </c>
      <c r="EB168" s="187" t="str">
        <f ca="1">+IF(OFFSET('Hygiene Data'!$H$12,0,10*ROW('Hygiene Data'!H162))="","",OFFSET('Hygiene Data'!$H$12,0,10*ROW('Hygiene Data'!H162)))</f>
        <v/>
      </c>
      <c r="EC168" s="187" t="str">
        <f ca="1">+IF(OFFSET('Hygiene Data'!$H$13,0,10*ROW('Hygiene Data'!H162))="","",OFFSET('Hygiene Data'!$H$13,0,10*ROW('Hygiene Data'!H162)))</f>
        <v/>
      </c>
      <c r="ED168" s="187" t="str">
        <f ca="1">+IF(OFFSET('Hygiene Data'!$I$11,0,10*ROW('Hygiene Data'!I162))="","",OFFSET('Hygiene Data'!$I$11,0,10*ROW('Hygiene Data'!I162)))</f>
        <v/>
      </c>
      <c r="EE168" s="187" t="str">
        <f ca="1">+IF(OFFSET('Hygiene Data'!$I$12,0,10*ROW('Hygiene Data'!I162))="","",OFFSET('Hygiene Data'!$I$12,0,10*ROW('Hygiene Data'!I162)))</f>
        <v/>
      </c>
      <c r="EF168" s="187" t="str">
        <f ca="1">+IF(OFFSET('Hygiene Data'!$I$13,0,10*ROW('Hygiene Data'!I162))="","",OFFSET('Hygiene Data'!$I$13,0,10*ROW('Hygiene Data'!I162)))</f>
        <v/>
      </c>
    </row>
    <row r="169" spans="1:136" x14ac:dyDescent="0.2">
      <c r="A169" s="270" t="str">
        <f ca="1">+IF(OFFSET('Water Data'!$B$2,0,10*ROW('Water Data'!E163))="","",OFFSET('Water Data'!$B$2,0,10*ROW('Water Data'!E163)))</f>
        <v/>
      </c>
      <c r="B169" s="270" t="str">
        <f ca="1">IF(OFFSET('Water Data'!$C$2,0,10*ROW('Water Data'!F163))="","",IF(OFFSET('Water Data'!$C$2,0,10*ROW('Water Data'!F163))="Census",Key!$I$111,IF(OFFSET('Water Data'!$C$2,0,10*ROW('Water Data'!F163))="Survey with microdata",Key!$I$113,IF(OFFSET('Water Data'!$C$2,0,10*ROW('Water Data'!F163))="Survey",Key!$I$110,IF(OFFSET('Water Data'!$C$2,0,10*ROW('Water Data'!F163))="Admin",Key!$I$114,IF(OFFSET('Water Data'!$C$2,0,10*ROW('Water Data'!F163))="Other",Key!$I$112,IF(OFFSET('Water Data'!$C$2,0,10*ROW('Water Data'!F163))="EMIS",Key!$I$109)))))))</f>
        <v/>
      </c>
      <c r="C169" s="297" t="str">
        <f t="shared" ca="1" si="2"/>
        <v/>
      </c>
      <c r="D169" s="298" t="e">
        <f ca="1">+IF(AND(ISTEXT(OFFSET('Water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298" t="e">
        <f ca="1">+IF(AND(ISTEXT(OFFSET('Water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298" t="e">
        <f ca="1">+IF(AND(ISTEXT(OFFSET('Water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298" t="e">
        <f ca="1">+IF(AND(ISTEXT(OFFSET('Water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298" t="e">
        <f ca="1">+IF(AND(ISTEXT(OFFSET('Water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298" t="e">
        <f ca="1">+IF(AND(ISTEXT(OFFSET('Water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298" t="e">
        <f ca="1">+IF(AND(ISTEXT(OFFSET('Water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298" t="e">
        <f ca="1">+IF(AND(ISTEXT(OFFSET('Water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298" t="e">
        <f ca="1">+IF(AND(ISTEXT(OFFSET('Water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298" t="e">
        <f ca="1">+IF(AND(ISTEXT(OFFSET('Water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298" t="e">
        <f ca="1">+IF(AND(ISTEXT(OFFSET('Water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298" t="e">
        <f ca="1">+IF(AND(ISTEXT(OFFSET('Water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298" t="e">
        <f ca="1">+IF(AND(ISTEXT(OFFSET('Water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298" t="e">
        <f ca="1">+IF(AND(ISTEXT(OFFSET('Water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298" t="e">
        <f ca="1">+IF(AND(ISTEXT(OFFSET('Water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298" t="e">
        <f ca="1">+IF(AND(ISTEXT(OFFSET('Water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298" t="e">
        <f ca="1">+IF(AND(ISTEXT(OFFSET('Water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298" t="e">
        <f ca="1">+IF(AND(ISTEXT(OFFSET('Water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299" t="e">
        <f ca="1">+IF(AND(ISTEXT(OFFSET('Sanitation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299" t="e">
        <f ca="1">+IF(AND(ISTEXT(OFFSET('Sanitation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299" t="e">
        <f ca="1">+IF(AND(ISTEXT(OFFSET('Sanitation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299" t="e">
        <f ca="1">+IF(AND(ISTEXT(OFFSET('Sanitation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299" t="e">
        <f ca="1">+IF(AND(ISTEXT(OFFSET('Sanitation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299" t="e">
        <f ca="1">+IF(AND(ISTEXT(OFFSET('Sanitation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299" t="e">
        <f ca="1">+IF(AND(ISTEXT(OFFSET('Sanitation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299" t="e">
        <f ca="1">+IF(AND(ISTEXT(OFFSET('Sanitation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299" t="e">
        <f ca="1">+IF(AND(ISTEXT(OFFSET('Sanitation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299" t="e">
        <f ca="1">+IF(AND(ISTEXT(OFFSET('Sanitation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299" t="e">
        <f ca="1">+IF(AND(ISTEXT(OFFSET('Sanitation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299" t="e">
        <f ca="1">+IF(AND(ISTEXT(OFFSET('Sanitation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299" t="e">
        <f ca="1">+IF(AND(ISTEXT(OFFSET('Sanitation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299" t="e">
        <f ca="1">+IF(AND(ISTEXT(OFFSET('Sanitation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299" t="e">
        <f ca="1">+IF(AND(ISTEXT(OFFSET('Sanitation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299" t="e">
        <f ca="1">+IF(AND(ISTEXT(OFFSET('Sanitation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299" t="e">
        <f ca="1">+IF(AND(ISTEXT(OFFSET('Sanitation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299" t="e">
        <f ca="1">+IF(AND(ISTEXT(OFFSET('Sanitation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299" t="e">
        <f ca="1">+IF(AND(ISTEXT(OFFSET('Sanitation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299" t="e">
        <f ca="1">+IF(AND(ISTEXT(OFFSET('Sanitation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299" t="e">
        <f ca="1">+IF(AND(ISTEXT(OFFSET('Sanitation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299" t="e">
        <f ca="1">+IF(AND(ISTEXT(OFFSET('Sanitation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299" t="e">
        <f ca="1">+IF(AND(ISTEXT(OFFSET('Sanitation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299" t="e">
        <f ca="1">+IF(AND(ISTEXT(OFFSET('Sanitation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299" t="e">
        <f ca="1">+IF(AND(ISTEXT(OFFSET('Sanitation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299" t="e">
        <f ca="1">+IF(AND(ISTEXT(OFFSET('Sanitation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299" t="e">
        <f ca="1">+IF(AND(ISTEXT(OFFSET('Sanitation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299" t="e">
        <f ca="1">+IF(AND(ISTEXT(OFFSET('Sanitation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299" t="e">
        <f ca="1">+IF(AND(ISTEXT(OFFSET('Sanitation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299" t="e">
        <f ca="1">+IF(AND(ISTEXT(OFFSET('Sanitation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300" t="e">
        <f ca="1">+IF(AND(ISTEXT(OFFSET('Hygiene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368" t="e">
        <f ca="1">+IF(AND(ISTEXT(OFFSET('Hygiene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300" t="e">
        <f ca="1">+IF(AND(ISTEXT(OFFSET('Hygiene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300" t="e">
        <f ca="1">+IF(AND(ISTEXT(OFFSET('Hygiene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300" t="e">
        <f ca="1">+IF(AND(ISTEXT(OFFSET('Hygiene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300" t="e">
        <f ca="1">+IF(AND(ISTEXT(OFFSET('Hygiene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300" t="e">
        <f ca="1">+IF(AND(ISTEXT(OFFSET('Hygiene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300" t="e">
        <f ca="1">+IF(AND(ISTEXT(OFFSET('Hygiene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300" t="e">
        <f ca="1">+IF(AND(ISTEXT(OFFSET('Hygiene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300" t="e">
        <f ca="1">+IF(AND(ISTEXT(OFFSET('Hygiene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300" t="e">
        <f ca="1">+IF(AND(ISTEXT(OFFSET('Hygiene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300" t="e">
        <f ca="1">+IF(AND(ISTEXT(OFFSET('Hygiene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300" t="e">
        <f ca="1">+IF(AND(ISTEXT(OFFSET('Hygiene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300" t="e">
        <f ca="1">+IF(AND(ISTEXT(OFFSET('Hygiene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300" t="e">
        <f ca="1">+IF(AND(ISTEXT(OFFSET('Hygiene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300" t="e">
        <f ca="1">+IF(AND(ISTEXT(OFFSET('Hygiene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300" t="e">
        <f ca="1">+IF(AND(ISTEXT(OFFSET('Hygiene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300" t="e">
        <f ca="1">+IF(AND(ISTEXT(OFFSET('Hygiene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S169" s="187" t="str">
        <f ca="1">+IF(OFFSET('Water Data'!$D$27,0,10*ROW('Water Data'!D163))="","",OFFSET('Water Data'!$D$27,0,10*ROW('Water Data'!D163)))</f>
        <v/>
      </c>
      <c r="BT169" s="187" t="str">
        <f ca="1">+IF(OFFSET('Water Data'!$D$28,0,10*ROW('Water Data'!D163))="","",OFFSET('Water Data'!$D$28,0,10*ROW('Water Data'!D163)))</f>
        <v/>
      </c>
      <c r="BU169" s="187" t="str">
        <f ca="1">+IF(OFFSET('Water Data'!$D$29,0,10*ROW('Water Data'!D163))="","",OFFSET('Water Data'!$D$29,0,10*ROW('Water Data'!D163)))</f>
        <v/>
      </c>
      <c r="BV169" s="187" t="str">
        <f ca="1">+IF(OFFSET('Water Data'!$E$27,0,10*ROW('Water Data'!E163))="","",OFFSET('Water Data'!$E$27,0,10*ROW('Water Data'!E163)))</f>
        <v/>
      </c>
      <c r="BW169" s="187" t="str">
        <f ca="1">+IF(OFFSET('Water Data'!$E$28,0,10*ROW('Water Data'!E163))="","",OFFSET('Water Data'!$E$28,0,10*ROW('Water Data'!E163)))</f>
        <v/>
      </c>
      <c r="BX169" s="187" t="str">
        <f ca="1">+IF(OFFSET('Water Data'!$E$29,0,10*ROW('Water Data'!E163))="","",OFFSET('Water Data'!$E$29,0,10*ROW('Water Data'!E163)))</f>
        <v/>
      </c>
      <c r="BY169" s="187" t="str">
        <f ca="1">+IF(OFFSET('Water Data'!$F$27,0,10*ROW('Water Data'!F163))="","",OFFSET('Water Data'!$F$27,0,10*ROW('Water Data'!F163)))</f>
        <v/>
      </c>
      <c r="BZ169" s="187" t="str">
        <f ca="1">+IF(OFFSET('Water Data'!$F$28,0,10*ROW('Water Data'!F163))="","",OFFSET('Water Data'!$F$28,0,10*ROW('Water Data'!F163)))</f>
        <v/>
      </c>
      <c r="CA169" s="187" t="str">
        <f ca="1">+IF(OFFSET('Water Data'!$F$29,0,10*ROW('Water Data'!F163))="","",OFFSET('Water Data'!$F$29,0,10*ROW('Water Data'!F163)))</f>
        <v/>
      </c>
      <c r="CB169" s="187" t="str">
        <f ca="1">+IF(OFFSET('Water Data'!$G$27,0,10*ROW('Water Data'!G163))="","",OFFSET('Water Data'!$G$27,0,10*ROW('Water Data'!G163)))</f>
        <v/>
      </c>
      <c r="CC169" s="187" t="str">
        <f ca="1">+IF(OFFSET('Water Data'!$G$28,0,10*ROW('Water Data'!G163))="","",OFFSET('Water Data'!$G$28,0,10*ROW('Water Data'!G163)))</f>
        <v/>
      </c>
      <c r="CD169" s="187" t="str">
        <f ca="1">+IF(OFFSET('Water Data'!$G$29,0,10*ROW('Water Data'!G163))="","",OFFSET('Water Data'!$G$29,0,10*ROW('Water Data'!G163)))</f>
        <v/>
      </c>
      <c r="CE169" s="187" t="str">
        <f ca="1">+IF(OFFSET('Water Data'!$H$27,0,10*ROW('Water Data'!H163))="","",OFFSET('Water Data'!$H$27,0,10*ROW('Water Data'!H163)))</f>
        <v/>
      </c>
      <c r="CF169" s="187" t="str">
        <f ca="1">+IF(OFFSET('Water Data'!$H$28,0,10*ROW('Water Data'!H163))="","",OFFSET('Water Data'!$H$28,0,10*ROW('Water Data'!H163)))</f>
        <v/>
      </c>
      <c r="CG169" s="187" t="str">
        <f ca="1">+IF(OFFSET('Water Data'!$H$29,0,10*ROW('Water Data'!H163))="","",OFFSET('Water Data'!$H$29,0,10*ROW('Water Data'!H163)))</f>
        <v/>
      </c>
      <c r="CH169" s="187" t="str">
        <f ca="1">+IF(OFFSET('Water Data'!$I$27,0,10*ROW('Water Data'!I163))="","",OFFSET('Water Data'!$I$27,0,10*ROW('Water Data'!I163)))</f>
        <v/>
      </c>
      <c r="CI169" s="187" t="str">
        <f ca="1">+IF(OFFSET('Water Data'!$I$28,0,10*ROW('Water Data'!I163))="","",OFFSET('Water Data'!$I$28,0,10*ROW('Water Data'!I163)))</f>
        <v/>
      </c>
      <c r="CJ169" s="187" t="str">
        <f ca="1">+IF(OFFSET('Water Data'!$I$29,0,10*ROW('Water Data'!I163))="","",OFFSET('Water Data'!$I$29,0,10*ROW('Water Data'!I163)))</f>
        <v/>
      </c>
      <c r="CK169" s="187" t="str">
        <f ca="1">+IF(OFFSET('Sanitation Data'!$D$28,0,10*ROW('Sanitation Data'!D163))="","",OFFSET('Sanitation Data'!$D$28,0,10*ROW('Sanitation Data'!D163)))</f>
        <v/>
      </c>
      <c r="CL169" s="187" t="str">
        <f ca="1">+IF(OFFSET('Sanitation Data'!$D$29,0,10*ROW('Sanitation Data'!D163))="","",OFFSET('Sanitation Data'!$D$29,0,10*ROW('Sanitation Data'!D163)))</f>
        <v/>
      </c>
      <c r="CM169" s="187" t="str">
        <f ca="1">+IF(OFFSET('Sanitation Data'!$D$30,0,10*ROW('Sanitation Data'!D163))="","",OFFSET('Sanitation Data'!$D$30,0,10*ROW('Sanitation Data'!D163)))</f>
        <v/>
      </c>
      <c r="CN169" s="187" t="str">
        <f ca="1">+IF(OFFSET('Sanitation Data'!$D$31,0,10*ROW('Sanitation Data'!D163))="","",OFFSET('Sanitation Data'!$D$31,0,10*ROW('Sanitation Data'!D163)))</f>
        <v/>
      </c>
      <c r="CO169" s="187" t="str">
        <f ca="1">+IF(OFFSET('Sanitation Data'!$D$32,0,10*ROW('Sanitation Data'!D163))="","",OFFSET('Sanitation Data'!$D$32,0,10*ROW('Sanitation Data'!D163)))</f>
        <v/>
      </c>
      <c r="CP169" s="187" t="str">
        <f ca="1">+IF(OFFSET('Sanitation Data'!$E$28,0,10*ROW('Sanitation Data'!E163))="","",OFFSET('Sanitation Data'!$E$28,0,10*ROW('Sanitation Data'!E163)))</f>
        <v/>
      </c>
      <c r="CQ169" s="187" t="str">
        <f ca="1">+IF(OFFSET('Sanitation Data'!$E$29,0,10*ROW('Sanitation Data'!E163))="","",OFFSET('Sanitation Data'!$E$29,0,10*ROW('Sanitation Data'!E163)))</f>
        <v/>
      </c>
      <c r="CR169" s="187" t="str">
        <f ca="1">+IF(OFFSET('Sanitation Data'!$E$30,0,10*ROW('Sanitation Data'!E163))="","",OFFSET('Sanitation Data'!$E$30,0,10*ROW('Sanitation Data'!E163)))</f>
        <v/>
      </c>
      <c r="CS169" s="187" t="str">
        <f ca="1">+IF(OFFSET('Sanitation Data'!$E$31,0,10*ROW('Sanitation Data'!E163))="","",OFFSET('Sanitation Data'!$E$31,0,10*ROW('Sanitation Data'!E163)))</f>
        <v/>
      </c>
      <c r="CT169" s="187" t="str">
        <f ca="1">+IF(OFFSET('Sanitation Data'!$E$32,0,10*ROW('Sanitation Data'!E163))="","",OFFSET('Sanitation Data'!$E$32,0,10*ROW('Sanitation Data'!E163)))</f>
        <v/>
      </c>
      <c r="CU169" s="187" t="str">
        <f ca="1">+IF(OFFSET('Sanitation Data'!$F$28,0,10*ROW('Sanitation Data'!F163))="","",OFFSET('Sanitation Data'!$F$28,0,10*ROW('Sanitation Data'!F163)))</f>
        <v/>
      </c>
      <c r="CV169" s="187" t="str">
        <f ca="1">+IF(OFFSET('Sanitation Data'!$F$29,0,10*ROW('Sanitation Data'!F163))="","",OFFSET('Sanitation Data'!$F$29,0,10*ROW('Sanitation Data'!F163)))</f>
        <v/>
      </c>
      <c r="CW169" s="187" t="str">
        <f ca="1">+IF(OFFSET('Sanitation Data'!$F$30,0,10*ROW('Sanitation Data'!F163))="","",OFFSET('Sanitation Data'!$F$30,0,10*ROW('Sanitation Data'!F163)))</f>
        <v/>
      </c>
      <c r="CX169" s="187" t="str">
        <f ca="1">+IF(OFFSET('Sanitation Data'!$F$31,0,10*ROW('Sanitation Data'!F163))="","",OFFSET('Sanitation Data'!$F$31,0,10*ROW('Sanitation Data'!F163)))</f>
        <v/>
      </c>
      <c r="CY169" s="187" t="str">
        <f ca="1">+IF(OFFSET('Sanitation Data'!$F$32,0,10*ROW('Sanitation Data'!F163))="","",OFFSET('Sanitation Data'!$F$32,0,10*ROW('Sanitation Data'!F163)))</f>
        <v/>
      </c>
      <c r="CZ169" s="187" t="str">
        <f ca="1">+IF(OFFSET('Sanitation Data'!$G$28,0,10*ROW('Sanitation Data'!G163))="","",OFFSET('Sanitation Data'!$G$28,0,10*ROW('Sanitation Data'!G163)))</f>
        <v/>
      </c>
      <c r="DA169" s="187" t="str">
        <f ca="1">+IF(OFFSET('Sanitation Data'!$G$29,0,10*ROW('Sanitation Data'!G163))="","",OFFSET('Sanitation Data'!$G$29,0,10*ROW('Sanitation Data'!G163)))</f>
        <v/>
      </c>
      <c r="DB169" s="187" t="str">
        <f ca="1">+IF(OFFSET('Sanitation Data'!$G$30,0,10*ROW('Sanitation Data'!G163))="","",OFFSET('Sanitation Data'!$G$30,0,10*ROW('Sanitation Data'!G163)))</f>
        <v/>
      </c>
      <c r="DC169" s="187" t="str">
        <f ca="1">+IF(OFFSET('Sanitation Data'!$G$31,0,10*ROW('Sanitation Data'!G163))="","",OFFSET('Sanitation Data'!$G$31,0,10*ROW('Sanitation Data'!G163)))</f>
        <v/>
      </c>
      <c r="DD169" s="187" t="str">
        <f ca="1">+IF(OFFSET('Sanitation Data'!$G$32,0,10*ROW('Sanitation Data'!G163))="","",OFFSET('Sanitation Data'!$G$32,0,10*ROW('Sanitation Data'!G163)))</f>
        <v/>
      </c>
      <c r="DE169" s="187" t="str">
        <f ca="1">+IF(OFFSET('Sanitation Data'!$H$28,0,10*ROW('Sanitation Data'!H163))="","",OFFSET('Sanitation Data'!$H$28,0,10*ROW('Sanitation Data'!H163)))</f>
        <v/>
      </c>
      <c r="DF169" s="187" t="str">
        <f ca="1">+IF(OFFSET('Sanitation Data'!$H$29,0,10*ROW('Sanitation Data'!H163))="","",OFFSET('Sanitation Data'!$H$29,0,10*ROW('Sanitation Data'!H163)))</f>
        <v/>
      </c>
      <c r="DG169" s="187" t="str">
        <f ca="1">+IF(OFFSET('Sanitation Data'!$H$30,0,10*ROW('Sanitation Data'!H163))="","",OFFSET('Sanitation Data'!$H$30,0,10*ROW('Sanitation Data'!H163)))</f>
        <v/>
      </c>
      <c r="DH169" s="187" t="str">
        <f ca="1">+IF(OFFSET('Sanitation Data'!$H$31,0,10*ROW('Sanitation Data'!H163))="","",OFFSET('Sanitation Data'!$H$31,0,10*ROW('Sanitation Data'!H163)))</f>
        <v/>
      </c>
      <c r="DI169" s="187" t="str">
        <f ca="1">+IF(OFFSET('Sanitation Data'!$H$32,0,10*ROW('Sanitation Data'!H163))="","",OFFSET('Sanitation Data'!$H$32,0,10*ROW('Sanitation Data'!H163)))</f>
        <v/>
      </c>
      <c r="DJ169" s="187" t="str">
        <f ca="1">+IF(OFFSET('Sanitation Data'!$I$28,0,10*ROW('Sanitation Data'!I163))="","",OFFSET('Sanitation Data'!$I$28,0,10*ROW('Sanitation Data'!I163)))</f>
        <v/>
      </c>
      <c r="DK169" s="187" t="str">
        <f ca="1">+IF(OFFSET('Sanitation Data'!$I$29,0,10*ROW('Sanitation Data'!I163))="","",OFFSET('Sanitation Data'!$I$29,0,10*ROW('Sanitation Data'!I163)))</f>
        <v/>
      </c>
      <c r="DL169" s="187" t="str">
        <f ca="1">+IF(OFFSET('Sanitation Data'!$I$30,0,10*ROW('Sanitation Data'!I163))="","",OFFSET('Sanitation Data'!$I$30,0,10*ROW('Sanitation Data'!I163)))</f>
        <v/>
      </c>
      <c r="DM169" s="187" t="str">
        <f ca="1">+IF(OFFSET('Sanitation Data'!$I$31,0,10*ROW('Sanitation Data'!I163))="","",OFFSET('Sanitation Data'!$I$31,0,10*ROW('Sanitation Data'!I163)))</f>
        <v/>
      </c>
      <c r="DN169" s="187" t="str">
        <f ca="1">+IF(OFFSET('Sanitation Data'!$I$32,0,10*ROW('Sanitation Data'!I163))="","",OFFSET('Sanitation Data'!$I$32,0,10*ROW('Sanitation Data'!I163)))</f>
        <v/>
      </c>
      <c r="DO169" s="187" t="str">
        <f ca="1">+IF(OFFSET('Hygiene Data'!$D$11,0,10*ROW('Hygiene Data'!D163))="","",OFFSET('Hygiene Data'!$D$11,0,10*ROW('Hygiene Data'!D163)))</f>
        <v/>
      </c>
      <c r="DP169" s="187" t="str">
        <f ca="1">+IF(OFFSET('Hygiene Data'!$D$12,0,10*ROW('Hygiene Data'!D163))="","",OFFSET('Hygiene Data'!$D$12,0,10*ROW('Hygiene Data'!D163)))</f>
        <v/>
      </c>
      <c r="DQ169" s="187" t="str">
        <f ca="1">+IF(OFFSET('Hygiene Data'!$D$13,0,10*ROW('Hygiene Data'!D163))="","",OFFSET('Hygiene Data'!$D$13,0,10*ROW('Hygiene Data'!D163)))</f>
        <v/>
      </c>
      <c r="DR169" s="187" t="str">
        <f ca="1">+IF(OFFSET('Hygiene Data'!$E$11,0,10*ROW('Hygiene Data'!E163))="","",OFFSET('Hygiene Data'!$E$11,0,10*ROW('Hygiene Data'!E163)))</f>
        <v/>
      </c>
      <c r="DS169" s="187" t="str">
        <f ca="1">+IF(OFFSET('Hygiene Data'!$E$12,0,10*ROW('Hygiene Data'!E163))="","",OFFSET('Hygiene Data'!$E$12,0,10*ROW('Hygiene Data'!E163)))</f>
        <v/>
      </c>
      <c r="DT169" s="187" t="str">
        <f ca="1">+IF(OFFSET('Hygiene Data'!$E$13,0,10*ROW('Hygiene Data'!E163))="","",OFFSET('Hygiene Data'!$E$13,0,10*ROW('Hygiene Data'!E163)))</f>
        <v/>
      </c>
      <c r="DU169" s="187" t="str">
        <f ca="1">+IF(OFFSET('Hygiene Data'!$F$11,0,10*ROW('Hygiene Data'!F163))="","",OFFSET('Hygiene Data'!$F$11,0,10*ROW('Hygiene Data'!F163)))</f>
        <v/>
      </c>
      <c r="DV169" s="187" t="str">
        <f ca="1">+IF(OFFSET('Hygiene Data'!$F$12,0,10*ROW('Hygiene Data'!F163))="","",OFFSET('Hygiene Data'!$F$12,0,10*ROW('Hygiene Data'!F163)))</f>
        <v/>
      </c>
      <c r="DW169" s="187" t="str">
        <f ca="1">+IF(OFFSET('Hygiene Data'!$F$13,0,10*ROW('Hygiene Data'!F163))="","",OFFSET('Hygiene Data'!$F$13,0,10*ROW('Hygiene Data'!F163)))</f>
        <v/>
      </c>
      <c r="DX169" s="187" t="str">
        <f ca="1">+IF(OFFSET('Hygiene Data'!$G$11,0,10*ROW('Hygiene Data'!G163))="","",OFFSET('Hygiene Data'!$G$11,0,10*ROW('Hygiene Data'!G163)))</f>
        <v/>
      </c>
      <c r="DY169" s="187" t="str">
        <f ca="1">+IF(OFFSET('Hygiene Data'!$G$12,0,10*ROW('Hygiene Data'!G163))="","",OFFSET('Hygiene Data'!$G$12,0,10*ROW('Hygiene Data'!G163)))</f>
        <v/>
      </c>
      <c r="DZ169" s="187" t="str">
        <f ca="1">+IF(OFFSET('Hygiene Data'!$G$13,0,10*ROW('Hygiene Data'!G163))="","",OFFSET('Hygiene Data'!$G$13,0,10*ROW('Hygiene Data'!G163)))</f>
        <v/>
      </c>
      <c r="EA169" s="187" t="str">
        <f ca="1">+IF(OFFSET('Hygiene Data'!$H$11,0,10*ROW('Hygiene Data'!H163))="","",OFFSET('Hygiene Data'!$H$11,0,10*ROW('Hygiene Data'!H163)))</f>
        <v/>
      </c>
      <c r="EB169" s="187" t="str">
        <f ca="1">+IF(OFFSET('Hygiene Data'!$H$12,0,10*ROW('Hygiene Data'!H163))="","",OFFSET('Hygiene Data'!$H$12,0,10*ROW('Hygiene Data'!H163)))</f>
        <v/>
      </c>
      <c r="EC169" s="187" t="str">
        <f ca="1">+IF(OFFSET('Hygiene Data'!$H$13,0,10*ROW('Hygiene Data'!H163))="","",OFFSET('Hygiene Data'!$H$13,0,10*ROW('Hygiene Data'!H163)))</f>
        <v/>
      </c>
      <c r="ED169" s="187" t="str">
        <f ca="1">+IF(OFFSET('Hygiene Data'!$I$11,0,10*ROW('Hygiene Data'!I163))="","",OFFSET('Hygiene Data'!$I$11,0,10*ROW('Hygiene Data'!I163)))</f>
        <v/>
      </c>
      <c r="EE169" s="187" t="str">
        <f ca="1">+IF(OFFSET('Hygiene Data'!$I$12,0,10*ROW('Hygiene Data'!I163))="","",OFFSET('Hygiene Data'!$I$12,0,10*ROW('Hygiene Data'!I163)))</f>
        <v/>
      </c>
      <c r="EF169" s="187" t="str">
        <f ca="1">+IF(OFFSET('Hygiene Data'!$I$13,0,10*ROW('Hygiene Data'!I163))="","",OFFSET('Hygiene Data'!$I$13,0,10*ROW('Hygiene Data'!I163)))</f>
        <v/>
      </c>
    </row>
    <row r="170" spans="1:136" x14ac:dyDescent="0.2">
      <c r="A170" s="270" t="str">
        <f ca="1">+IF(OFFSET('Water Data'!$B$2,0,10*ROW('Water Data'!E164))="","",OFFSET('Water Data'!$B$2,0,10*ROW('Water Data'!E164)))</f>
        <v/>
      </c>
      <c r="B170" s="270" t="str">
        <f ca="1">IF(OFFSET('Water Data'!$C$2,0,10*ROW('Water Data'!F164))="","",IF(OFFSET('Water Data'!$C$2,0,10*ROW('Water Data'!F164))="Census",Key!$I$111,IF(OFFSET('Water Data'!$C$2,0,10*ROW('Water Data'!F164))="Survey with microdata",Key!$I$113,IF(OFFSET('Water Data'!$C$2,0,10*ROW('Water Data'!F164))="Survey",Key!$I$110,IF(OFFSET('Water Data'!$C$2,0,10*ROW('Water Data'!F164))="Admin",Key!$I$114,IF(OFFSET('Water Data'!$C$2,0,10*ROW('Water Data'!F164))="Other",Key!$I$112,IF(OFFSET('Water Data'!$C$2,0,10*ROW('Water Data'!F164))="EMIS",Key!$I$109)))))))</f>
        <v/>
      </c>
      <c r="C170" s="297" t="str">
        <f t="shared" ca="1" si="2"/>
        <v/>
      </c>
      <c r="D170" s="298" t="e">
        <f ca="1">+IF(AND(ISTEXT(OFFSET('Water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298" t="e">
        <f ca="1">+IF(AND(ISTEXT(OFFSET('Water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298" t="e">
        <f ca="1">+IF(AND(ISTEXT(OFFSET('Water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298" t="e">
        <f ca="1">+IF(AND(ISTEXT(OFFSET('Water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298" t="e">
        <f ca="1">+IF(AND(ISTEXT(OFFSET('Water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298" t="e">
        <f ca="1">+IF(AND(ISTEXT(OFFSET('Water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298" t="e">
        <f ca="1">+IF(AND(ISTEXT(OFFSET('Water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298" t="e">
        <f ca="1">+IF(AND(ISTEXT(OFFSET('Water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298" t="e">
        <f ca="1">+IF(AND(ISTEXT(OFFSET('Water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298" t="e">
        <f ca="1">+IF(AND(ISTEXT(OFFSET('Water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298" t="e">
        <f ca="1">+IF(AND(ISTEXT(OFFSET('Water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298" t="e">
        <f ca="1">+IF(AND(ISTEXT(OFFSET('Water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298" t="e">
        <f ca="1">+IF(AND(ISTEXT(OFFSET('Water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298" t="e">
        <f ca="1">+IF(AND(ISTEXT(OFFSET('Water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298" t="e">
        <f ca="1">+IF(AND(ISTEXT(OFFSET('Water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298" t="e">
        <f ca="1">+IF(AND(ISTEXT(OFFSET('Water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298" t="e">
        <f ca="1">+IF(AND(ISTEXT(OFFSET('Water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298" t="e">
        <f ca="1">+IF(AND(ISTEXT(OFFSET('Water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299" t="e">
        <f ca="1">+IF(AND(ISTEXT(OFFSET('Sanitation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299" t="e">
        <f ca="1">+IF(AND(ISTEXT(OFFSET('Sanitation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299" t="e">
        <f ca="1">+IF(AND(ISTEXT(OFFSET('Sanitation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299" t="e">
        <f ca="1">+IF(AND(ISTEXT(OFFSET('Sanitation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299" t="e">
        <f ca="1">+IF(AND(ISTEXT(OFFSET('Sanitation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299" t="e">
        <f ca="1">+IF(AND(ISTEXT(OFFSET('Sanitation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299" t="e">
        <f ca="1">+IF(AND(ISTEXT(OFFSET('Sanitation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299" t="e">
        <f ca="1">+IF(AND(ISTEXT(OFFSET('Sanitation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299" t="e">
        <f ca="1">+IF(AND(ISTEXT(OFFSET('Sanitation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299" t="e">
        <f ca="1">+IF(AND(ISTEXT(OFFSET('Sanitation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299" t="e">
        <f ca="1">+IF(AND(ISTEXT(OFFSET('Sanitation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299" t="e">
        <f ca="1">+IF(AND(ISTEXT(OFFSET('Sanitation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299" t="e">
        <f ca="1">+IF(AND(ISTEXT(OFFSET('Sanitation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299" t="e">
        <f ca="1">+IF(AND(ISTEXT(OFFSET('Sanitation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299" t="e">
        <f ca="1">+IF(AND(ISTEXT(OFFSET('Sanitation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299" t="e">
        <f ca="1">+IF(AND(ISTEXT(OFFSET('Sanitation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299" t="e">
        <f ca="1">+IF(AND(ISTEXT(OFFSET('Sanitation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299" t="e">
        <f ca="1">+IF(AND(ISTEXT(OFFSET('Sanitation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299" t="e">
        <f ca="1">+IF(AND(ISTEXT(OFFSET('Sanitation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299" t="e">
        <f ca="1">+IF(AND(ISTEXT(OFFSET('Sanitation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299" t="e">
        <f ca="1">+IF(AND(ISTEXT(OFFSET('Sanitation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299" t="e">
        <f ca="1">+IF(AND(ISTEXT(OFFSET('Sanitation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299" t="e">
        <f ca="1">+IF(AND(ISTEXT(OFFSET('Sanitation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299" t="e">
        <f ca="1">+IF(AND(ISTEXT(OFFSET('Sanitation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299" t="e">
        <f ca="1">+IF(AND(ISTEXT(OFFSET('Sanitation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299" t="e">
        <f ca="1">+IF(AND(ISTEXT(OFFSET('Sanitation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299" t="e">
        <f ca="1">+IF(AND(ISTEXT(OFFSET('Sanitation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299" t="e">
        <f ca="1">+IF(AND(ISTEXT(OFFSET('Sanitation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299" t="e">
        <f ca="1">+IF(AND(ISTEXT(OFFSET('Sanitation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299" t="e">
        <f ca="1">+IF(AND(ISTEXT(OFFSET('Sanitation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300" t="e">
        <f ca="1">+IF(AND(ISTEXT(OFFSET('Hygiene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368" t="e">
        <f ca="1">+IF(AND(ISTEXT(OFFSET('Hygiene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300" t="e">
        <f ca="1">+IF(AND(ISTEXT(OFFSET('Hygiene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300" t="e">
        <f ca="1">+IF(AND(ISTEXT(OFFSET('Hygiene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300" t="e">
        <f ca="1">+IF(AND(ISTEXT(OFFSET('Hygiene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300" t="e">
        <f ca="1">+IF(AND(ISTEXT(OFFSET('Hygiene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300" t="e">
        <f ca="1">+IF(AND(ISTEXT(OFFSET('Hygiene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300" t="e">
        <f ca="1">+IF(AND(ISTEXT(OFFSET('Hygiene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300" t="e">
        <f ca="1">+IF(AND(ISTEXT(OFFSET('Hygiene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300" t="e">
        <f ca="1">+IF(AND(ISTEXT(OFFSET('Hygiene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300" t="e">
        <f ca="1">+IF(AND(ISTEXT(OFFSET('Hygiene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300" t="e">
        <f ca="1">+IF(AND(ISTEXT(OFFSET('Hygiene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300" t="e">
        <f ca="1">+IF(AND(ISTEXT(OFFSET('Hygiene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300" t="e">
        <f ca="1">+IF(AND(ISTEXT(OFFSET('Hygiene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300" t="e">
        <f ca="1">+IF(AND(ISTEXT(OFFSET('Hygiene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300" t="e">
        <f ca="1">+IF(AND(ISTEXT(OFFSET('Hygiene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300" t="e">
        <f ca="1">+IF(AND(ISTEXT(OFFSET('Hygiene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300" t="e">
        <f ca="1">+IF(AND(ISTEXT(OFFSET('Hygiene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S170" s="187" t="str">
        <f ca="1">+IF(OFFSET('Water Data'!$D$27,0,10*ROW('Water Data'!D164))="","",OFFSET('Water Data'!$D$27,0,10*ROW('Water Data'!D164)))</f>
        <v/>
      </c>
      <c r="BT170" s="187" t="str">
        <f ca="1">+IF(OFFSET('Water Data'!$D$28,0,10*ROW('Water Data'!D164))="","",OFFSET('Water Data'!$D$28,0,10*ROW('Water Data'!D164)))</f>
        <v/>
      </c>
      <c r="BU170" s="187" t="str">
        <f ca="1">+IF(OFFSET('Water Data'!$D$29,0,10*ROW('Water Data'!D164))="","",OFFSET('Water Data'!$D$29,0,10*ROW('Water Data'!D164)))</f>
        <v/>
      </c>
      <c r="BV170" s="187" t="str">
        <f ca="1">+IF(OFFSET('Water Data'!$E$27,0,10*ROW('Water Data'!E164))="","",OFFSET('Water Data'!$E$27,0,10*ROW('Water Data'!E164)))</f>
        <v/>
      </c>
      <c r="BW170" s="187" t="str">
        <f ca="1">+IF(OFFSET('Water Data'!$E$28,0,10*ROW('Water Data'!E164))="","",OFFSET('Water Data'!$E$28,0,10*ROW('Water Data'!E164)))</f>
        <v/>
      </c>
      <c r="BX170" s="187" t="str">
        <f ca="1">+IF(OFFSET('Water Data'!$E$29,0,10*ROW('Water Data'!E164))="","",OFFSET('Water Data'!$E$29,0,10*ROW('Water Data'!E164)))</f>
        <v/>
      </c>
      <c r="BY170" s="187" t="str">
        <f ca="1">+IF(OFFSET('Water Data'!$F$27,0,10*ROW('Water Data'!F164))="","",OFFSET('Water Data'!$F$27,0,10*ROW('Water Data'!F164)))</f>
        <v/>
      </c>
      <c r="BZ170" s="187" t="str">
        <f ca="1">+IF(OFFSET('Water Data'!$F$28,0,10*ROW('Water Data'!F164))="","",OFFSET('Water Data'!$F$28,0,10*ROW('Water Data'!F164)))</f>
        <v/>
      </c>
      <c r="CA170" s="187" t="str">
        <f ca="1">+IF(OFFSET('Water Data'!$F$29,0,10*ROW('Water Data'!F164))="","",OFFSET('Water Data'!$F$29,0,10*ROW('Water Data'!F164)))</f>
        <v/>
      </c>
      <c r="CB170" s="187" t="str">
        <f ca="1">+IF(OFFSET('Water Data'!$G$27,0,10*ROW('Water Data'!G164))="","",OFFSET('Water Data'!$G$27,0,10*ROW('Water Data'!G164)))</f>
        <v/>
      </c>
      <c r="CC170" s="187" t="str">
        <f ca="1">+IF(OFFSET('Water Data'!$G$28,0,10*ROW('Water Data'!G164))="","",OFFSET('Water Data'!$G$28,0,10*ROW('Water Data'!G164)))</f>
        <v/>
      </c>
      <c r="CD170" s="187" t="str">
        <f ca="1">+IF(OFFSET('Water Data'!$G$29,0,10*ROW('Water Data'!G164))="","",OFFSET('Water Data'!$G$29,0,10*ROW('Water Data'!G164)))</f>
        <v/>
      </c>
      <c r="CE170" s="187" t="str">
        <f ca="1">+IF(OFFSET('Water Data'!$H$27,0,10*ROW('Water Data'!H164))="","",OFFSET('Water Data'!$H$27,0,10*ROW('Water Data'!H164)))</f>
        <v/>
      </c>
      <c r="CF170" s="187" t="str">
        <f ca="1">+IF(OFFSET('Water Data'!$H$28,0,10*ROW('Water Data'!H164))="","",OFFSET('Water Data'!$H$28,0,10*ROW('Water Data'!H164)))</f>
        <v/>
      </c>
      <c r="CG170" s="187" t="str">
        <f ca="1">+IF(OFFSET('Water Data'!$H$29,0,10*ROW('Water Data'!H164))="","",OFFSET('Water Data'!$H$29,0,10*ROW('Water Data'!H164)))</f>
        <v/>
      </c>
      <c r="CH170" s="187" t="str">
        <f ca="1">+IF(OFFSET('Water Data'!$I$27,0,10*ROW('Water Data'!I164))="","",OFFSET('Water Data'!$I$27,0,10*ROW('Water Data'!I164)))</f>
        <v/>
      </c>
      <c r="CI170" s="187" t="str">
        <f ca="1">+IF(OFFSET('Water Data'!$I$28,0,10*ROW('Water Data'!I164))="","",OFFSET('Water Data'!$I$28,0,10*ROW('Water Data'!I164)))</f>
        <v/>
      </c>
      <c r="CJ170" s="187" t="str">
        <f ca="1">+IF(OFFSET('Water Data'!$I$29,0,10*ROW('Water Data'!I164))="","",OFFSET('Water Data'!$I$29,0,10*ROW('Water Data'!I164)))</f>
        <v/>
      </c>
      <c r="CK170" s="187" t="str">
        <f ca="1">+IF(OFFSET('Sanitation Data'!$D$28,0,10*ROW('Sanitation Data'!D164))="","",OFFSET('Sanitation Data'!$D$28,0,10*ROW('Sanitation Data'!D164)))</f>
        <v/>
      </c>
      <c r="CL170" s="187" t="str">
        <f ca="1">+IF(OFFSET('Sanitation Data'!$D$29,0,10*ROW('Sanitation Data'!D164))="","",OFFSET('Sanitation Data'!$D$29,0,10*ROW('Sanitation Data'!D164)))</f>
        <v/>
      </c>
      <c r="CM170" s="187" t="str">
        <f ca="1">+IF(OFFSET('Sanitation Data'!$D$30,0,10*ROW('Sanitation Data'!D164))="","",OFFSET('Sanitation Data'!$D$30,0,10*ROW('Sanitation Data'!D164)))</f>
        <v/>
      </c>
      <c r="CN170" s="187" t="str">
        <f ca="1">+IF(OFFSET('Sanitation Data'!$D$31,0,10*ROW('Sanitation Data'!D164))="","",OFFSET('Sanitation Data'!$D$31,0,10*ROW('Sanitation Data'!D164)))</f>
        <v/>
      </c>
      <c r="CO170" s="187" t="str">
        <f ca="1">+IF(OFFSET('Sanitation Data'!$D$32,0,10*ROW('Sanitation Data'!D164))="","",OFFSET('Sanitation Data'!$D$32,0,10*ROW('Sanitation Data'!D164)))</f>
        <v/>
      </c>
      <c r="CP170" s="187" t="str">
        <f ca="1">+IF(OFFSET('Sanitation Data'!$E$28,0,10*ROW('Sanitation Data'!E164))="","",OFFSET('Sanitation Data'!$E$28,0,10*ROW('Sanitation Data'!E164)))</f>
        <v/>
      </c>
      <c r="CQ170" s="187" t="str">
        <f ca="1">+IF(OFFSET('Sanitation Data'!$E$29,0,10*ROW('Sanitation Data'!E164))="","",OFFSET('Sanitation Data'!$E$29,0,10*ROW('Sanitation Data'!E164)))</f>
        <v/>
      </c>
      <c r="CR170" s="187" t="str">
        <f ca="1">+IF(OFFSET('Sanitation Data'!$E$30,0,10*ROW('Sanitation Data'!E164))="","",OFFSET('Sanitation Data'!$E$30,0,10*ROW('Sanitation Data'!E164)))</f>
        <v/>
      </c>
      <c r="CS170" s="187" t="str">
        <f ca="1">+IF(OFFSET('Sanitation Data'!$E$31,0,10*ROW('Sanitation Data'!E164))="","",OFFSET('Sanitation Data'!$E$31,0,10*ROW('Sanitation Data'!E164)))</f>
        <v/>
      </c>
      <c r="CT170" s="187" t="str">
        <f ca="1">+IF(OFFSET('Sanitation Data'!$E$32,0,10*ROW('Sanitation Data'!E164))="","",OFFSET('Sanitation Data'!$E$32,0,10*ROW('Sanitation Data'!E164)))</f>
        <v/>
      </c>
      <c r="CU170" s="187" t="str">
        <f ca="1">+IF(OFFSET('Sanitation Data'!$F$28,0,10*ROW('Sanitation Data'!F164))="","",OFFSET('Sanitation Data'!$F$28,0,10*ROW('Sanitation Data'!F164)))</f>
        <v/>
      </c>
      <c r="CV170" s="187" t="str">
        <f ca="1">+IF(OFFSET('Sanitation Data'!$F$29,0,10*ROW('Sanitation Data'!F164))="","",OFFSET('Sanitation Data'!$F$29,0,10*ROW('Sanitation Data'!F164)))</f>
        <v/>
      </c>
      <c r="CW170" s="187" t="str">
        <f ca="1">+IF(OFFSET('Sanitation Data'!$F$30,0,10*ROW('Sanitation Data'!F164))="","",OFFSET('Sanitation Data'!$F$30,0,10*ROW('Sanitation Data'!F164)))</f>
        <v/>
      </c>
      <c r="CX170" s="187" t="str">
        <f ca="1">+IF(OFFSET('Sanitation Data'!$F$31,0,10*ROW('Sanitation Data'!F164))="","",OFFSET('Sanitation Data'!$F$31,0,10*ROW('Sanitation Data'!F164)))</f>
        <v/>
      </c>
      <c r="CY170" s="187" t="str">
        <f ca="1">+IF(OFFSET('Sanitation Data'!$F$32,0,10*ROW('Sanitation Data'!F164))="","",OFFSET('Sanitation Data'!$F$32,0,10*ROW('Sanitation Data'!F164)))</f>
        <v/>
      </c>
      <c r="CZ170" s="187" t="str">
        <f ca="1">+IF(OFFSET('Sanitation Data'!$G$28,0,10*ROW('Sanitation Data'!G164))="","",OFFSET('Sanitation Data'!$G$28,0,10*ROW('Sanitation Data'!G164)))</f>
        <v/>
      </c>
      <c r="DA170" s="187" t="str">
        <f ca="1">+IF(OFFSET('Sanitation Data'!$G$29,0,10*ROW('Sanitation Data'!G164))="","",OFFSET('Sanitation Data'!$G$29,0,10*ROW('Sanitation Data'!G164)))</f>
        <v/>
      </c>
      <c r="DB170" s="187" t="str">
        <f ca="1">+IF(OFFSET('Sanitation Data'!$G$30,0,10*ROW('Sanitation Data'!G164))="","",OFFSET('Sanitation Data'!$G$30,0,10*ROW('Sanitation Data'!G164)))</f>
        <v/>
      </c>
      <c r="DC170" s="187" t="str">
        <f ca="1">+IF(OFFSET('Sanitation Data'!$G$31,0,10*ROW('Sanitation Data'!G164))="","",OFFSET('Sanitation Data'!$G$31,0,10*ROW('Sanitation Data'!G164)))</f>
        <v/>
      </c>
      <c r="DD170" s="187" t="str">
        <f ca="1">+IF(OFFSET('Sanitation Data'!$G$32,0,10*ROW('Sanitation Data'!G164))="","",OFFSET('Sanitation Data'!$G$32,0,10*ROW('Sanitation Data'!G164)))</f>
        <v/>
      </c>
      <c r="DE170" s="187" t="str">
        <f ca="1">+IF(OFFSET('Sanitation Data'!$H$28,0,10*ROW('Sanitation Data'!H164))="","",OFFSET('Sanitation Data'!$H$28,0,10*ROW('Sanitation Data'!H164)))</f>
        <v/>
      </c>
      <c r="DF170" s="187" t="str">
        <f ca="1">+IF(OFFSET('Sanitation Data'!$H$29,0,10*ROW('Sanitation Data'!H164))="","",OFFSET('Sanitation Data'!$H$29,0,10*ROW('Sanitation Data'!H164)))</f>
        <v/>
      </c>
      <c r="DG170" s="187" t="str">
        <f ca="1">+IF(OFFSET('Sanitation Data'!$H$30,0,10*ROW('Sanitation Data'!H164))="","",OFFSET('Sanitation Data'!$H$30,0,10*ROW('Sanitation Data'!H164)))</f>
        <v/>
      </c>
      <c r="DH170" s="187" t="str">
        <f ca="1">+IF(OFFSET('Sanitation Data'!$H$31,0,10*ROW('Sanitation Data'!H164))="","",OFFSET('Sanitation Data'!$H$31,0,10*ROW('Sanitation Data'!H164)))</f>
        <v/>
      </c>
      <c r="DI170" s="187" t="str">
        <f ca="1">+IF(OFFSET('Sanitation Data'!$H$32,0,10*ROW('Sanitation Data'!H164))="","",OFFSET('Sanitation Data'!$H$32,0,10*ROW('Sanitation Data'!H164)))</f>
        <v/>
      </c>
      <c r="DJ170" s="187" t="str">
        <f ca="1">+IF(OFFSET('Sanitation Data'!$I$28,0,10*ROW('Sanitation Data'!I164))="","",OFFSET('Sanitation Data'!$I$28,0,10*ROW('Sanitation Data'!I164)))</f>
        <v/>
      </c>
      <c r="DK170" s="187" t="str">
        <f ca="1">+IF(OFFSET('Sanitation Data'!$I$29,0,10*ROW('Sanitation Data'!I164))="","",OFFSET('Sanitation Data'!$I$29,0,10*ROW('Sanitation Data'!I164)))</f>
        <v/>
      </c>
      <c r="DL170" s="187" t="str">
        <f ca="1">+IF(OFFSET('Sanitation Data'!$I$30,0,10*ROW('Sanitation Data'!I164))="","",OFFSET('Sanitation Data'!$I$30,0,10*ROW('Sanitation Data'!I164)))</f>
        <v/>
      </c>
      <c r="DM170" s="187" t="str">
        <f ca="1">+IF(OFFSET('Sanitation Data'!$I$31,0,10*ROW('Sanitation Data'!I164))="","",OFFSET('Sanitation Data'!$I$31,0,10*ROW('Sanitation Data'!I164)))</f>
        <v/>
      </c>
      <c r="DN170" s="187" t="str">
        <f ca="1">+IF(OFFSET('Sanitation Data'!$I$32,0,10*ROW('Sanitation Data'!I164))="","",OFFSET('Sanitation Data'!$I$32,0,10*ROW('Sanitation Data'!I164)))</f>
        <v/>
      </c>
      <c r="DO170" s="187" t="str">
        <f ca="1">+IF(OFFSET('Hygiene Data'!$D$11,0,10*ROW('Hygiene Data'!D164))="","",OFFSET('Hygiene Data'!$D$11,0,10*ROW('Hygiene Data'!D164)))</f>
        <v/>
      </c>
      <c r="DP170" s="187" t="str">
        <f ca="1">+IF(OFFSET('Hygiene Data'!$D$12,0,10*ROW('Hygiene Data'!D164))="","",OFFSET('Hygiene Data'!$D$12,0,10*ROW('Hygiene Data'!D164)))</f>
        <v/>
      </c>
      <c r="DQ170" s="187" t="str">
        <f ca="1">+IF(OFFSET('Hygiene Data'!$D$13,0,10*ROW('Hygiene Data'!D164))="","",OFFSET('Hygiene Data'!$D$13,0,10*ROW('Hygiene Data'!D164)))</f>
        <v/>
      </c>
      <c r="DR170" s="187" t="str">
        <f ca="1">+IF(OFFSET('Hygiene Data'!$E$11,0,10*ROW('Hygiene Data'!E164))="","",OFFSET('Hygiene Data'!$E$11,0,10*ROW('Hygiene Data'!E164)))</f>
        <v/>
      </c>
      <c r="DS170" s="187" t="str">
        <f ca="1">+IF(OFFSET('Hygiene Data'!$E$12,0,10*ROW('Hygiene Data'!E164))="","",OFFSET('Hygiene Data'!$E$12,0,10*ROW('Hygiene Data'!E164)))</f>
        <v/>
      </c>
      <c r="DT170" s="187" t="str">
        <f ca="1">+IF(OFFSET('Hygiene Data'!$E$13,0,10*ROW('Hygiene Data'!E164))="","",OFFSET('Hygiene Data'!$E$13,0,10*ROW('Hygiene Data'!E164)))</f>
        <v/>
      </c>
      <c r="DU170" s="187" t="str">
        <f ca="1">+IF(OFFSET('Hygiene Data'!$F$11,0,10*ROW('Hygiene Data'!F164))="","",OFFSET('Hygiene Data'!$F$11,0,10*ROW('Hygiene Data'!F164)))</f>
        <v/>
      </c>
      <c r="DV170" s="187" t="str">
        <f ca="1">+IF(OFFSET('Hygiene Data'!$F$12,0,10*ROW('Hygiene Data'!F164))="","",OFFSET('Hygiene Data'!$F$12,0,10*ROW('Hygiene Data'!F164)))</f>
        <v/>
      </c>
      <c r="DW170" s="187" t="str">
        <f ca="1">+IF(OFFSET('Hygiene Data'!$F$13,0,10*ROW('Hygiene Data'!F164))="","",OFFSET('Hygiene Data'!$F$13,0,10*ROW('Hygiene Data'!F164)))</f>
        <v/>
      </c>
      <c r="DX170" s="187" t="str">
        <f ca="1">+IF(OFFSET('Hygiene Data'!$G$11,0,10*ROW('Hygiene Data'!G164))="","",OFFSET('Hygiene Data'!$G$11,0,10*ROW('Hygiene Data'!G164)))</f>
        <v/>
      </c>
      <c r="DY170" s="187" t="str">
        <f ca="1">+IF(OFFSET('Hygiene Data'!$G$12,0,10*ROW('Hygiene Data'!G164))="","",OFFSET('Hygiene Data'!$G$12,0,10*ROW('Hygiene Data'!G164)))</f>
        <v/>
      </c>
      <c r="DZ170" s="187" t="str">
        <f ca="1">+IF(OFFSET('Hygiene Data'!$G$13,0,10*ROW('Hygiene Data'!G164))="","",OFFSET('Hygiene Data'!$G$13,0,10*ROW('Hygiene Data'!G164)))</f>
        <v/>
      </c>
      <c r="EA170" s="187" t="str">
        <f ca="1">+IF(OFFSET('Hygiene Data'!$H$11,0,10*ROW('Hygiene Data'!H164))="","",OFFSET('Hygiene Data'!$H$11,0,10*ROW('Hygiene Data'!H164)))</f>
        <v/>
      </c>
      <c r="EB170" s="187" t="str">
        <f ca="1">+IF(OFFSET('Hygiene Data'!$H$12,0,10*ROW('Hygiene Data'!H164))="","",OFFSET('Hygiene Data'!$H$12,0,10*ROW('Hygiene Data'!H164)))</f>
        <v/>
      </c>
      <c r="EC170" s="187" t="str">
        <f ca="1">+IF(OFFSET('Hygiene Data'!$H$13,0,10*ROW('Hygiene Data'!H164))="","",OFFSET('Hygiene Data'!$H$13,0,10*ROW('Hygiene Data'!H164)))</f>
        <v/>
      </c>
      <c r="ED170" s="187" t="str">
        <f ca="1">+IF(OFFSET('Hygiene Data'!$I$11,0,10*ROW('Hygiene Data'!I164))="","",OFFSET('Hygiene Data'!$I$11,0,10*ROW('Hygiene Data'!I164)))</f>
        <v/>
      </c>
      <c r="EE170" s="187" t="str">
        <f ca="1">+IF(OFFSET('Hygiene Data'!$I$12,0,10*ROW('Hygiene Data'!I164))="","",OFFSET('Hygiene Data'!$I$12,0,10*ROW('Hygiene Data'!I164)))</f>
        <v/>
      </c>
      <c r="EF170" s="187" t="str">
        <f ca="1">+IF(OFFSET('Hygiene Data'!$I$13,0,10*ROW('Hygiene Data'!I164))="","",OFFSET('Hygiene Data'!$I$13,0,10*ROW('Hygiene Data'!I164)))</f>
        <v/>
      </c>
    </row>
    <row r="171" spans="1:136" x14ac:dyDescent="0.2">
      <c r="A171" s="270" t="str">
        <f ca="1">+IF(OFFSET('Water Data'!$B$2,0,10*ROW('Water Data'!E165))="","",OFFSET('Water Data'!$B$2,0,10*ROW('Water Data'!E165)))</f>
        <v/>
      </c>
      <c r="B171" s="270" t="str">
        <f ca="1">IF(OFFSET('Water Data'!$C$2,0,10*ROW('Water Data'!F165))="","",IF(OFFSET('Water Data'!$C$2,0,10*ROW('Water Data'!F165))="Census",Key!$I$111,IF(OFFSET('Water Data'!$C$2,0,10*ROW('Water Data'!F165))="Survey with microdata",Key!$I$113,IF(OFFSET('Water Data'!$C$2,0,10*ROW('Water Data'!F165))="Survey",Key!$I$110,IF(OFFSET('Water Data'!$C$2,0,10*ROW('Water Data'!F165))="Admin",Key!$I$114,IF(OFFSET('Water Data'!$C$2,0,10*ROW('Water Data'!F165))="Other",Key!$I$112,IF(OFFSET('Water Data'!$C$2,0,10*ROW('Water Data'!F165))="EMIS",Key!$I$109)))))))</f>
        <v/>
      </c>
      <c r="C171" s="297" t="str">
        <f t="shared" ca="1" si="2"/>
        <v/>
      </c>
      <c r="D171" s="298" t="e">
        <f ca="1">+IF(AND(ISTEXT(OFFSET('Water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298" t="e">
        <f ca="1">+IF(AND(ISTEXT(OFFSET('Water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298" t="e">
        <f ca="1">+IF(AND(ISTEXT(OFFSET('Water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298" t="e">
        <f ca="1">+IF(AND(ISTEXT(OFFSET('Water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298" t="e">
        <f ca="1">+IF(AND(ISTEXT(OFFSET('Water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298" t="e">
        <f ca="1">+IF(AND(ISTEXT(OFFSET('Water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298" t="e">
        <f ca="1">+IF(AND(ISTEXT(OFFSET('Water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298" t="e">
        <f ca="1">+IF(AND(ISTEXT(OFFSET('Water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298" t="e">
        <f ca="1">+IF(AND(ISTEXT(OFFSET('Water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298" t="e">
        <f ca="1">+IF(AND(ISTEXT(OFFSET('Water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298" t="e">
        <f ca="1">+IF(AND(ISTEXT(OFFSET('Water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298" t="e">
        <f ca="1">+IF(AND(ISTEXT(OFFSET('Water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298" t="e">
        <f ca="1">+IF(AND(ISTEXT(OFFSET('Water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298" t="e">
        <f ca="1">+IF(AND(ISTEXT(OFFSET('Water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298" t="e">
        <f ca="1">+IF(AND(ISTEXT(OFFSET('Water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298" t="e">
        <f ca="1">+IF(AND(ISTEXT(OFFSET('Water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298" t="e">
        <f ca="1">+IF(AND(ISTEXT(OFFSET('Water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298" t="e">
        <f ca="1">+IF(AND(ISTEXT(OFFSET('Water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299" t="e">
        <f ca="1">+IF(AND(ISTEXT(OFFSET('Sanitation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299" t="e">
        <f ca="1">+IF(AND(ISTEXT(OFFSET('Sanitation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299" t="e">
        <f ca="1">+IF(AND(ISTEXT(OFFSET('Sanitation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299" t="e">
        <f ca="1">+IF(AND(ISTEXT(OFFSET('Sanitation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299" t="e">
        <f ca="1">+IF(AND(ISTEXT(OFFSET('Sanitation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299" t="e">
        <f ca="1">+IF(AND(ISTEXT(OFFSET('Sanitation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299" t="e">
        <f ca="1">+IF(AND(ISTEXT(OFFSET('Sanitation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299" t="e">
        <f ca="1">+IF(AND(ISTEXT(OFFSET('Sanitation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299" t="e">
        <f ca="1">+IF(AND(ISTEXT(OFFSET('Sanitation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299" t="e">
        <f ca="1">+IF(AND(ISTEXT(OFFSET('Sanitation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299" t="e">
        <f ca="1">+IF(AND(ISTEXT(OFFSET('Sanitation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299" t="e">
        <f ca="1">+IF(AND(ISTEXT(OFFSET('Sanitation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299" t="e">
        <f ca="1">+IF(AND(ISTEXT(OFFSET('Sanitation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299" t="e">
        <f ca="1">+IF(AND(ISTEXT(OFFSET('Sanitation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299" t="e">
        <f ca="1">+IF(AND(ISTEXT(OFFSET('Sanitation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299" t="e">
        <f ca="1">+IF(AND(ISTEXT(OFFSET('Sanitation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299" t="e">
        <f ca="1">+IF(AND(ISTEXT(OFFSET('Sanitation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299" t="e">
        <f ca="1">+IF(AND(ISTEXT(OFFSET('Sanitation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299" t="e">
        <f ca="1">+IF(AND(ISTEXT(OFFSET('Sanitation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299" t="e">
        <f ca="1">+IF(AND(ISTEXT(OFFSET('Sanitation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299" t="e">
        <f ca="1">+IF(AND(ISTEXT(OFFSET('Sanitation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299" t="e">
        <f ca="1">+IF(AND(ISTEXT(OFFSET('Sanitation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299" t="e">
        <f ca="1">+IF(AND(ISTEXT(OFFSET('Sanitation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299" t="e">
        <f ca="1">+IF(AND(ISTEXT(OFFSET('Sanitation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299" t="e">
        <f ca="1">+IF(AND(ISTEXT(OFFSET('Sanitation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299" t="e">
        <f ca="1">+IF(AND(ISTEXT(OFFSET('Sanitation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299" t="e">
        <f ca="1">+IF(AND(ISTEXT(OFFSET('Sanitation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299" t="e">
        <f ca="1">+IF(AND(ISTEXT(OFFSET('Sanitation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299" t="e">
        <f ca="1">+IF(AND(ISTEXT(OFFSET('Sanitation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299" t="e">
        <f ca="1">+IF(AND(ISTEXT(OFFSET('Sanitation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300" t="e">
        <f ca="1">+IF(AND(ISTEXT(OFFSET('Hygiene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368" t="e">
        <f ca="1">+IF(AND(ISTEXT(OFFSET('Hygiene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300" t="e">
        <f ca="1">+IF(AND(ISTEXT(OFFSET('Hygiene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300" t="e">
        <f ca="1">+IF(AND(ISTEXT(OFFSET('Hygiene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300" t="e">
        <f ca="1">+IF(AND(ISTEXT(OFFSET('Hygiene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300" t="e">
        <f ca="1">+IF(AND(ISTEXT(OFFSET('Hygiene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300" t="e">
        <f ca="1">+IF(AND(ISTEXT(OFFSET('Hygiene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300" t="e">
        <f ca="1">+IF(AND(ISTEXT(OFFSET('Hygiene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300" t="e">
        <f ca="1">+IF(AND(ISTEXT(OFFSET('Hygiene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300" t="e">
        <f ca="1">+IF(AND(ISTEXT(OFFSET('Hygiene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300" t="e">
        <f ca="1">+IF(AND(ISTEXT(OFFSET('Hygiene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300" t="e">
        <f ca="1">+IF(AND(ISTEXT(OFFSET('Hygiene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300" t="e">
        <f ca="1">+IF(AND(ISTEXT(OFFSET('Hygiene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300" t="e">
        <f ca="1">+IF(AND(ISTEXT(OFFSET('Hygiene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300" t="e">
        <f ca="1">+IF(AND(ISTEXT(OFFSET('Hygiene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300" t="e">
        <f ca="1">+IF(AND(ISTEXT(OFFSET('Hygiene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300" t="e">
        <f ca="1">+IF(AND(ISTEXT(OFFSET('Hygiene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300" t="e">
        <f ca="1">+IF(AND(ISTEXT(OFFSET('Hygiene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S171" s="187" t="str">
        <f ca="1">+IF(OFFSET('Water Data'!$D$27,0,10*ROW('Water Data'!D165))="","",OFFSET('Water Data'!$D$27,0,10*ROW('Water Data'!D165)))</f>
        <v/>
      </c>
      <c r="BT171" s="187" t="str">
        <f ca="1">+IF(OFFSET('Water Data'!$D$28,0,10*ROW('Water Data'!D165))="","",OFFSET('Water Data'!$D$28,0,10*ROW('Water Data'!D165)))</f>
        <v/>
      </c>
      <c r="BU171" s="187" t="str">
        <f ca="1">+IF(OFFSET('Water Data'!$D$29,0,10*ROW('Water Data'!D165))="","",OFFSET('Water Data'!$D$29,0,10*ROW('Water Data'!D165)))</f>
        <v/>
      </c>
      <c r="BV171" s="187" t="str">
        <f ca="1">+IF(OFFSET('Water Data'!$E$27,0,10*ROW('Water Data'!E165))="","",OFFSET('Water Data'!$E$27,0,10*ROW('Water Data'!E165)))</f>
        <v/>
      </c>
      <c r="BW171" s="187" t="str">
        <f ca="1">+IF(OFFSET('Water Data'!$E$28,0,10*ROW('Water Data'!E165))="","",OFFSET('Water Data'!$E$28,0,10*ROW('Water Data'!E165)))</f>
        <v/>
      </c>
      <c r="BX171" s="187" t="str">
        <f ca="1">+IF(OFFSET('Water Data'!$E$29,0,10*ROW('Water Data'!E165))="","",OFFSET('Water Data'!$E$29,0,10*ROW('Water Data'!E165)))</f>
        <v/>
      </c>
      <c r="BY171" s="187" t="str">
        <f ca="1">+IF(OFFSET('Water Data'!$F$27,0,10*ROW('Water Data'!F165))="","",OFFSET('Water Data'!$F$27,0,10*ROW('Water Data'!F165)))</f>
        <v/>
      </c>
      <c r="BZ171" s="187" t="str">
        <f ca="1">+IF(OFFSET('Water Data'!$F$28,0,10*ROW('Water Data'!F165))="","",OFFSET('Water Data'!$F$28,0,10*ROW('Water Data'!F165)))</f>
        <v/>
      </c>
      <c r="CA171" s="187" t="str">
        <f ca="1">+IF(OFFSET('Water Data'!$F$29,0,10*ROW('Water Data'!F165))="","",OFFSET('Water Data'!$F$29,0,10*ROW('Water Data'!F165)))</f>
        <v/>
      </c>
      <c r="CB171" s="187" t="str">
        <f ca="1">+IF(OFFSET('Water Data'!$G$27,0,10*ROW('Water Data'!G165))="","",OFFSET('Water Data'!$G$27,0,10*ROW('Water Data'!G165)))</f>
        <v/>
      </c>
      <c r="CC171" s="187" t="str">
        <f ca="1">+IF(OFFSET('Water Data'!$G$28,0,10*ROW('Water Data'!G165))="","",OFFSET('Water Data'!$G$28,0,10*ROW('Water Data'!G165)))</f>
        <v/>
      </c>
      <c r="CD171" s="187" t="str">
        <f ca="1">+IF(OFFSET('Water Data'!$G$29,0,10*ROW('Water Data'!G165))="","",OFFSET('Water Data'!$G$29,0,10*ROW('Water Data'!G165)))</f>
        <v/>
      </c>
      <c r="CE171" s="187" t="str">
        <f ca="1">+IF(OFFSET('Water Data'!$H$27,0,10*ROW('Water Data'!H165))="","",OFFSET('Water Data'!$H$27,0,10*ROW('Water Data'!H165)))</f>
        <v/>
      </c>
      <c r="CF171" s="187" t="str">
        <f ca="1">+IF(OFFSET('Water Data'!$H$28,0,10*ROW('Water Data'!H165))="","",OFFSET('Water Data'!$H$28,0,10*ROW('Water Data'!H165)))</f>
        <v/>
      </c>
      <c r="CG171" s="187" t="str">
        <f ca="1">+IF(OFFSET('Water Data'!$H$29,0,10*ROW('Water Data'!H165))="","",OFFSET('Water Data'!$H$29,0,10*ROW('Water Data'!H165)))</f>
        <v/>
      </c>
      <c r="CH171" s="187" t="str">
        <f ca="1">+IF(OFFSET('Water Data'!$I$27,0,10*ROW('Water Data'!I165))="","",OFFSET('Water Data'!$I$27,0,10*ROW('Water Data'!I165)))</f>
        <v/>
      </c>
      <c r="CI171" s="187" t="str">
        <f ca="1">+IF(OFFSET('Water Data'!$I$28,0,10*ROW('Water Data'!I165))="","",OFFSET('Water Data'!$I$28,0,10*ROW('Water Data'!I165)))</f>
        <v/>
      </c>
      <c r="CJ171" s="187" t="str">
        <f ca="1">+IF(OFFSET('Water Data'!$I$29,0,10*ROW('Water Data'!I165))="","",OFFSET('Water Data'!$I$29,0,10*ROW('Water Data'!I165)))</f>
        <v/>
      </c>
      <c r="CK171" s="187" t="str">
        <f ca="1">+IF(OFFSET('Sanitation Data'!$D$28,0,10*ROW('Sanitation Data'!D165))="","",OFFSET('Sanitation Data'!$D$28,0,10*ROW('Sanitation Data'!D165)))</f>
        <v/>
      </c>
      <c r="CL171" s="187" t="str">
        <f ca="1">+IF(OFFSET('Sanitation Data'!$D$29,0,10*ROW('Sanitation Data'!D165))="","",OFFSET('Sanitation Data'!$D$29,0,10*ROW('Sanitation Data'!D165)))</f>
        <v/>
      </c>
      <c r="CM171" s="187" t="str">
        <f ca="1">+IF(OFFSET('Sanitation Data'!$D$30,0,10*ROW('Sanitation Data'!D165))="","",OFFSET('Sanitation Data'!$D$30,0,10*ROW('Sanitation Data'!D165)))</f>
        <v/>
      </c>
      <c r="CN171" s="187" t="str">
        <f ca="1">+IF(OFFSET('Sanitation Data'!$D$31,0,10*ROW('Sanitation Data'!D165))="","",OFFSET('Sanitation Data'!$D$31,0,10*ROW('Sanitation Data'!D165)))</f>
        <v/>
      </c>
      <c r="CO171" s="187" t="str">
        <f ca="1">+IF(OFFSET('Sanitation Data'!$D$32,0,10*ROW('Sanitation Data'!D165))="","",OFFSET('Sanitation Data'!$D$32,0,10*ROW('Sanitation Data'!D165)))</f>
        <v/>
      </c>
      <c r="CP171" s="187" t="str">
        <f ca="1">+IF(OFFSET('Sanitation Data'!$E$28,0,10*ROW('Sanitation Data'!E165))="","",OFFSET('Sanitation Data'!$E$28,0,10*ROW('Sanitation Data'!E165)))</f>
        <v/>
      </c>
      <c r="CQ171" s="187" t="str">
        <f ca="1">+IF(OFFSET('Sanitation Data'!$E$29,0,10*ROW('Sanitation Data'!E165))="","",OFFSET('Sanitation Data'!$E$29,0,10*ROW('Sanitation Data'!E165)))</f>
        <v/>
      </c>
      <c r="CR171" s="187" t="str">
        <f ca="1">+IF(OFFSET('Sanitation Data'!$E$30,0,10*ROW('Sanitation Data'!E165))="","",OFFSET('Sanitation Data'!$E$30,0,10*ROW('Sanitation Data'!E165)))</f>
        <v/>
      </c>
      <c r="CS171" s="187" t="str">
        <f ca="1">+IF(OFFSET('Sanitation Data'!$E$31,0,10*ROW('Sanitation Data'!E165))="","",OFFSET('Sanitation Data'!$E$31,0,10*ROW('Sanitation Data'!E165)))</f>
        <v/>
      </c>
      <c r="CT171" s="187" t="str">
        <f ca="1">+IF(OFFSET('Sanitation Data'!$E$32,0,10*ROW('Sanitation Data'!E165))="","",OFFSET('Sanitation Data'!$E$32,0,10*ROW('Sanitation Data'!E165)))</f>
        <v/>
      </c>
      <c r="CU171" s="187" t="str">
        <f ca="1">+IF(OFFSET('Sanitation Data'!$F$28,0,10*ROW('Sanitation Data'!F165))="","",OFFSET('Sanitation Data'!$F$28,0,10*ROW('Sanitation Data'!F165)))</f>
        <v/>
      </c>
      <c r="CV171" s="187" t="str">
        <f ca="1">+IF(OFFSET('Sanitation Data'!$F$29,0,10*ROW('Sanitation Data'!F165))="","",OFFSET('Sanitation Data'!$F$29,0,10*ROW('Sanitation Data'!F165)))</f>
        <v/>
      </c>
      <c r="CW171" s="187" t="str">
        <f ca="1">+IF(OFFSET('Sanitation Data'!$F$30,0,10*ROW('Sanitation Data'!F165))="","",OFFSET('Sanitation Data'!$F$30,0,10*ROW('Sanitation Data'!F165)))</f>
        <v/>
      </c>
      <c r="CX171" s="187" t="str">
        <f ca="1">+IF(OFFSET('Sanitation Data'!$F$31,0,10*ROW('Sanitation Data'!F165))="","",OFFSET('Sanitation Data'!$F$31,0,10*ROW('Sanitation Data'!F165)))</f>
        <v/>
      </c>
      <c r="CY171" s="187" t="str">
        <f ca="1">+IF(OFFSET('Sanitation Data'!$F$32,0,10*ROW('Sanitation Data'!F165))="","",OFFSET('Sanitation Data'!$F$32,0,10*ROW('Sanitation Data'!F165)))</f>
        <v/>
      </c>
      <c r="CZ171" s="187" t="str">
        <f ca="1">+IF(OFFSET('Sanitation Data'!$G$28,0,10*ROW('Sanitation Data'!G165))="","",OFFSET('Sanitation Data'!$G$28,0,10*ROW('Sanitation Data'!G165)))</f>
        <v/>
      </c>
      <c r="DA171" s="187" t="str">
        <f ca="1">+IF(OFFSET('Sanitation Data'!$G$29,0,10*ROW('Sanitation Data'!G165))="","",OFFSET('Sanitation Data'!$G$29,0,10*ROW('Sanitation Data'!G165)))</f>
        <v/>
      </c>
      <c r="DB171" s="187" t="str">
        <f ca="1">+IF(OFFSET('Sanitation Data'!$G$30,0,10*ROW('Sanitation Data'!G165))="","",OFFSET('Sanitation Data'!$G$30,0,10*ROW('Sanitation Data'!G165)))</f>
        <v/>
      </c>
      <c r="DC171" s="187" t="str">
        <f ca="1">+IF(OFFSET('Sanitation Data'!$G$31,0,10*ROW('Sanitation Data'!G165))="","",OFFSET('Sanitation Data'!$G$31,0,10*ROW('Sanitation Data'!G165)))</f>
        <v/>
      </c>
      <c r="DD171" s="187" t="str">
        <f ca="1">+IF(OFFSET('Sanitation Data'!$G$32,0,10*ROW('Sanitation Data'!G165))="","",OFFSET('Sanitation Data'!$G$32,0,10*ROW('Sanitation Data'!G165)))</f>
        <v/>
      </c>
      <c r="DE171" s="187" t="str">
        <f ca="1">+IF(OFFSET('Sanitation Data'!$H$28,0,10*ROW('Sanitation Data'!H165))="","",OFFSET('Sanitation Data'!$H$28,0,10*ROW('Sanitation Data'!H165)))</f>
        <v/>
      </c>
      <c r="DF171" s="187" t="str">
        <f ca="1">+IF(OFFSET('Sanitation Data'!$H$29,0,10*ROW('Sanitation Data'!H165))="","",OFFSET('Sanitation Data'!$H$29,0,10*ROW('Sanitation Data'!H165)))</f>
        <v/>
      </c>
      <c r="DG171" s="187" t="str">
        <f ca="1">+IF(OFFSET('Sanitation Data'!$H$30,0,10*ROW('Sanitation Data'!H165))="","",OFFSET('Sanitation Data'!$H$30,0,10*ROW('Sanitation Data'!H165)))</f>
        <v/>
      </c>
      <c r="DH171" s="187" t="str">
        <f ca="1">+IF(OFFSET('Sanitation Data'!$H$31,0,10*ROW('Sanitation Data'!H165))="","",OFFSET('Sanitation Data'!$H$31,0,10*ROW('Sanitation Data'!H165)))</f>
        <v/>
      </c>
      <c r="DI171" s="187" t="str">
        <f ca="1">+IF(OFFSET('Sanitation Data'!$H$32,0,10*ROW('Sanitation Data'!H165))="","",OFFSET('Sanitation Data'!$H$32,0,10*ROW('Sanitation Data'!H165)))</f>
        <v/>
      </c>
      <c r="DJ171" s="187" t="str">
        <f ca="1">+IF(OFFSET('Sanitation Data'!$I$28,0,10*ROW('Sanitation Data'!I165))="","",OFFSET('Sanitation Data'!$I$28,0,10*ROW('Sanitation Data'!I165)))</f>
        <v/>
      </c>
      <c r="DK171" s="187" t="str">
        <f ca="1">+IF(OFFSET('Sanitation Data'!$I$29,0,10*ROW('Sanitation Data'!I165))="","",OFFSET('Sanitation Data'!$I$29,0,10*ROW('Sanitation Data'!I165)))</f>
        <v/>
      </c>
      <c r="DL171" s="187" t="str">
        <f ca="1">+IF(OFFSET('Sanitation Data'!$I$30,0,10*ROW('Sanitation Data'!I165))="","",OFFSET('Sanitation Data'!$I$30,0,10*ROW('Sanitation Data'!I165)))</f>
        <v/>
      </c>
      <c r="DM171" s="187" t="str">
        <f ca="1">+IF(OFFSET('Sanitation Data'!$I$31,0,10*ROW('Sanitation Data'!I165))="","",OFFSET('Sanitation Data'!$I$31,0,10*ROW('Sanitation Data'!I165)))</f>
        <v/>
      </c>
      <c r="DN171" s="187" t="str">
        <f ca="1">+IF(OFFSET('Sanitation Data'!$I$32,0,10*ROW('Sanitation Data'!I165))="","",OFFSET('Sanitation Data'!$I$32,0,10*ROW('Sanitation Data'!I165)))</f>
        <v/>
      </c>
      <c r="DO171" s="187" t="str">
        <f ca="1">+IF(OFFSET('Hygiene Data'!$D$11,0,10*ROW('Hygiene Data'!D165))="","",OFFSET('Hygiene Data'!$D$11,0,10*ROW('Hygiene Data'!D165)))</f>
        <v/>
      </c>
      <c r="DP171" s="187" t="str">
        <f ca="1">+IF(OFFSET('Hygiene Data'!$D$12,0,10*ROW('Hygiene Data'!D165))="","",OFFSET('Hygiene Data'!$D$12,0,10*ROW('Hygiene Data'!D165)))</f>
        <v/>
      </c>
      <c r="DQ171" s="187" t="str">
        <f ca="1">+IF(OFFSET('Hygiene Data'!$D$13,0,10*ROW('Hygiene Data'!D165))="","",OFFSET('Hygiene Data'!$D$13,0,10*ROW('Hygiene Data'!D165)))</f>
        <v/>
      </c>
      <c r="DR171" s="187" t="str">
        <f ca="1">+IF(OFFSET('Hygiene Data'!$E$11,0,10*ROW('Hygiene Data'!E165))="","",OFFSET('Hygiene Data'!$E$11,0,10*ROW('Hygiene Data'!E165)))</f>
        <v/>
      </c>
      <c r="DS171" s="187" t="str">
        <f ca="1">+IF(OFFSET('Hygiene Data'!$E$12,0,10*ROW('Hygiene Data'!E165))="","",OFFSET('Hygiene Data'!$E$12,0,10*ROW('Hygiene Data'!E165)))</f>
        <v/>
      </c>
      <c r="DT171" s="187" t="str">
        <f ca="1">+IF(OFFSET('Hygiene Data'!$E$13,0,10*ROW('Hygiene Data'!E165))="","",OFFSET('Hygiene Data'!$E$13,0,10*ROW('Hygiene Data'!E165)))</f>
        <v/>
      </c>
      <c r="DU171" s="187" t="str">
        <f ca="1">+IF(OFFSET('Hygiene Data'!$F$11,0,10*ROW('Hygiene Data'!F165))="","",OFFSET('Hygiene Data'!$F$11,0,10*ROW('Hygiene Data'!F165)))</f>
        <v/>
      </c>
      <c r="DV171" s="187" t="str">
        <f ca="1">+IF(OFFSET('Hygiene Data'!$F$12,0,10*ROW('Hygiene Data'!F165))="","",OFFSET('Hygiene Data'!$F$12,0,10*ROW('Hygiene Data'!F165)))</f>
        <v/>
      </c>
      <c r="DW171" s="187" t="str">
        <f ca="1">+IF(OFFSET('Hygiene Data'!$F$13,0,10*ROW('Hygiene Data'!F165))="","",OFFSET('Hygiene Data'!$F$13,0,10*ROW('Hygiene Data'!F165)))</f>
        <v/>
      </c>
      <c r="DX171" s="187" t="str">
        <f ca="1">+IF(OFFSET('Hygiene Data'!$G$11,0,10*ROW('Hygiene Data'!G165))="","",OFFSET('Hygiene Data'!$G$11,0,10*ROW('Hygiene Data'!G165)))</f>
        <v/>
      </c>
      <c r="DY171" s="187" t="str">
        <f ca="1">+IF(OFFSET('Hygiene Data'!$G$12,0,10*ROW('Hygiene Data'!G165))="","",OFFSET('Hygiene Data'!$G$12,0,10*ROW('Hygiene Data'!G165)))</f>
        <v/>
      </c>
      <c r="DZ171" s="187" t="str">
        <f ca="1">+IF(OFFSET('Hygiene Data'!$G$13,0,10*ROW('Hygiene Data'!G165))="","",OFFSET('Hygiene Data'!$G$13,0,10*ROW('Hygiene Data'!G165)))</f>
        <v/>
      </c>
      <c r="EA171" s="187" t="str">
        <f ca="1">+IF(OFFSET('Hygiene Data'!$H$11,0,10*ROW('Hygiene Data'!H165))="","",OFFSET('Hygiene Data'!$H$11,0,10*ROW('Hygiene Data'!H165)))</f>
        <v/>
      </c>
      <c r="EB171" s="187" t="str">
        <f ca="1">+IF(OFFSET('Hygiene Data'!$H$12,0,10*ROW('Hygiene Data'!H165))="","",OFFSET('Hygiene Data'!$H$12,0,10*ROW('Hygiene Data'!H165)))</f>
        <v/>
      </c>
      <c r="EC171" s="187" t="str">
        <f ca="1">+IF(OFFSET('Hygiene Data'!$H$13,0,10*ROW('Hygiene Data'!H165))="","",OFFSET('Hygiene Data'!$H$13,0,10*ROW('Hygiene Data'!H165)))</f>
        <v/>
      </c>
      <c r="ED171" s="187" t="str">
        <f ca="1">+IF(OFFSET('Hygiene Data'!$I$11,0,10*ROW('Hygiene Data'!I165))="","",OFFSET('Hygiene Data'!$I$11,0,10*ROW('Hygiene Data'!I165)))</f>
        <v/>
      </c>
      <c r="EE171" s="187" t="str">
        <f ca="1">+IF(OFFSET('Hygiene Data'!$I$12,0,10*ROW('Hygiene Data'!I165))="","",OFFSET('Hygiene Data'!$I$12,0,10*ROW('Hygiene Data'!I165)))</f>
        <v/>
      </c>
      <c r="EF171" s="187" t="str">
        <f ca="1">+IF(OFFSET('Hygiene Data'!$I$13,0,10*ROW('Hygiene Data'!I165))="","",OFFSET('Hygiene Data'!$I$13,0,10*ROW('Hygiene Data'!I165)))</f>
        <v/>
      </c>
    </row>
    <row r="172" spans="1:136" x14ac:dyDescent="0.2">
      <c r="A172" s="270" t="str">
        <f ca="1">+IF(OFFSET('Water Data'!$B$2,0,10*ROW('Water Data'!E166))="","",OFFSET('Water Data'!$B$2,0,10*ROW('Water Data'!E166)))</f>
        <v/>
      </c>
      <c r="B172" s="270" t="str">
        <f ca="1">IF(OFFSET('Water Data'!$C$2,0,10*ROW('Water Data'!F166))="","",IF(OFFSET('Water Data'!$C$2,0,10*ROW('Water Data'!F166))="Census",Key!$I$111,IF(OFFSET('Water Data'!$C$2,0,10*ROW('Water Data'!F166))="Survey with microdata",Key!$I$113,IF(OFFSET('Water Data'!$C$2,0,10*ROW('Water Data'!F166))="Survey",Key!$I$110,IF(OFFSET('Water Data'!$C$2,0,10*ROW('Water Data'!F166))="Admin",Key!$I$114,IF(OFFSET('Water Data'!$C$2,0,10*ROW('Water Data'!F166))="Other",Key!$I$112,IF(OFFSET('Water Data'!$C$2,0,10*ROW('Water Data'!F166))="EMIS",Key!$I$109)))))))</f>
        <v/>
      </c>
      <c r="C172" s="297" t="str">
        <f t="shared" ca="1" si="2"/>
        <v/>
      </c>
      <c r="D172" s="298" t="e">
        <f ca="1">+IF(AND(ISTEXT(OFFSET('Water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298" t="e">
        <f ca="1">+IF(AND(ISTEXT(OFFSET('Water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298" t="e">
        <f ca="1">+IF(AND(ISTEXT(OFFSET('Water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298" t="e">
        <f ca="1">+IF(AND(ISTEXT(OFFSET('Water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298" t="e">
        <f ca="1">+IF(AND(ISTEXT(OFFSET('Water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298" t="e">
        <f ca="1">+IF(AND(ISTEXT(OFFSET('Water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298" t="e">
        <f ca="1">+IF(AND(ISTEXT(OFFSET('Water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298" t="e">
        <f ca="1">+IF(AND(ISTEXT(OFFSET('Water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298" t="e">
        <f ca="1">+IF(AND(ISTEXT(OFFSET('Water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298" t="e">
        <f ca="1">+IF(AND(ISTEXT(OFFSET('Water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298" t="e">
        <f ca="1">+IF(AND(ISTEXT(OFFSET('Water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298" t="e">
        <f ca="1">+IF(AND(ISTEXT(OFFSET('Water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298" t="e">
        <f ca="1">+IF(AND(ISTEXT(OFFSET('Water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298" t="e">
        <f ca="1">+IF(AND(ISTEXT(OFFSET('Water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298" t="e">
        <f ca="1">+IF(AND(ISTEXT(OFFSET('Water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298" t="e">
        <f ca="1">+IF(AND(ISTEXT(OFFSET('Water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298" t="e">
        <f ca="1">+IF(AND(ISTEXT(OFFSET('Water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298" t="e">
        <f ca="1">+IF(AND(ISTEXT(OFFSET('Water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299" t="e">
        <f ca="1">+IF(AND(ISTEXT(OFFSET('Sanitation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299" t="e">
        <f ca="1">+IF(AND(ISTEXT(OFFSET('Sanitation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299" t="e">
        <f ca="1">+IF(AND(ISTEXT(OFFSET('Sanitation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299" t="e">
        <f ca="1">+IF(AND(ISTEXT(OFFSET('Sanitation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299" t="e">
        <f ca="1">+IF(AND(ISTEXT(OFFSET('Sanitation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299" t="e">
        <f ca="1">+IF(AND(ISTEXT(OFFSET('Sanitation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299" t="e">
        <f ca="1">+IF(AND(ISTEXT(OFFSET('Sanitation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299" t="e">
        <f ca="1">+IF(AND(ISTEXT(OFFSET('Sanitation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299" t="e">
        <f ca="1">+IF(AND(ISTEXT(OFFSET('Sanitation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299" t="e">
        <f ca="1">+IF(AND(ISTEXT(OFFSET('Sanitation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299" t="e">
        <f ca="1">+IF(AND(ISTEXT(OFFSET('Sanitation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299" t="e">
        <f ca="1">+IF(AND(ISTEXT(OFFSET('Sanitation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299" t="e">
        <f ca="1">+IF(AND(ISTEXT(OFFSET('Sanitation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299" t="e">
        <f ca="1">+IF(AND(ISTEXT(OFFSET('Sanitation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299" t="e">
        <f ca="1">+IF(AND(ISTEXT(OFFSET('Sanitation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299" t="e">
        <f ca="1">+IF(AND(ISTEXT(OFFSET('Sanitation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299" t="e">
        <f ca="1">+IF(AND(ISTEXT(OFFSET('Sanitation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299" t="e">
        <f ca="1">+IF(AND(ISTEXT(OFFSET('Sanitation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299" t="e">
        <f ca="1">+IF(AND(ISTEXT(OFFSET('Sanitation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299" t="e">
        <f ca="1">+IF(AND(ISTEXT(OFFSET('Sanitation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299" t="e">
        <f ca="1">+IF(AND(ISTEXT(OFFSET('Sanitation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299" t="e">
        <f ca="1">+IF(AND(ISTEXT(OFFSET('Sanitation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299" t="e">
        <f ca="1">+IF(AND(ISTEXT(OFFSET('Sanitation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299" t="e">
        <f ca="1">+IF(AND(ISTEXT(OFFSET('Sanitation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299" t="e">
        <f ca="1">+IF(AND(ISTEXT(OFFSET('Sanitation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299" t="e">
        <f ca="1">+IF(AND(ISTEXT(OFFSET('Sanitation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299" t="e">
        <f ca="1">+IF(AND(ISTEXT(OFFSET('Sanitation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299" t="e">
        <f ca="1">+IF(AND(ISTEXT(OFFSET('Sanitation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299" t="e">
        <f ca="1">+IF(AND(ISTEXT(OFFSET('Sanitation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299" t="e">
        <f ca="1">+IF(AND(ISTEXT(OFFSET('Sanitation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300" t="e">
        <f ca="1">+IF(AND(ISTEXT(OFFSET('Hygiene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368" t="e">
        <f ca="1">+IF(AND(ISTEXT(OFFSET('Hygiene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300" t="e">
        <f ca="1">+IF(AND(ISTEXT(OFFSET('Hygiene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300" t="e">
        <f ca="1">+IF(AND(ISTEXT(OFFSET('Hygiene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300" t="e">
        <f ca="1">+IF(AND(ISTEXT(OFFSET('Hygiene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300" t="e">
        <f ca="1">+IF(AND(ISTEXT(OFFSET('Hygiene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300" t="e">
        <f ca="1">+IF(AND(ISTEXT(OFFSET('Hygiene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300" t="e">
        <f ca="1">+IF(AND(ISTEXT(OFFSET('Hygiene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300" t="e">
        <f ca="1">+IF(AND(ISTEXT(OFFSET('Hygiene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300" t="e">
        <f ca="1">+IF(AND(ISTEXT(OFFSET('Hygiene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300" t="e">
        <f ca="1">+IF(AND(ISTEXT(OFFSET('Hygiene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300" t="e">
        <f ca="1">+IF(AND(ISTEXT(OFFSET('Hygiene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300" t="e">
        <f ca="1">+IF(AND(ISTEXT(OFFSET('Hygiene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300" t="e">
        <f ca="1">+IF(AND(ISTEXT(OFFSET('Hygiene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300" t="e">
        <f ca="1">+IF(AND(ISTEXT(OFFSET('Hygiene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300" t="e">
        <f ca="1">+IF(AND(ISTEXT(OFFSET('Hygiene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300" t="e">
        <f ca="1">+IF(AND(ISTEXT(OFFSET('Hygiene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300" t="e">
        <f ca="1">+IF(AND(ISTEXT(OFFSET('Hygiene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S172" s="187" t="str">
        <f ca="1">+IF(OFFSET('Water Data'!$D$27,0,10*ROW('Water Data'!D166))="","",OFFSET('Water Data'!$D$27,0,10*ROW('Water Data'!D166)))</f>
        <v/>
      </c>
      <c r="BT172" s="187" t="str">
        <f ca="1">+IF(OFFSET('Water Data'!$D$28,0,10*ROW('Water Data'!D166))="","",OFFSET('Water Data'!$D$28,0,10*ROW('Water Data'!D166)))</f>
        <v/>
      </c>
      <c r="BU172" s="187" t="str">
        <f ca="1">+IF(OFFSET('Water Data'!$D$29,0,10*ROW('Water Data'!D166))="","",OFFSET('Water Data'!$D$29,0,10*ROW('Water Data'!D166)))</f>
        <v/>
      </c>
      <c r="BV172" s="187" t="str">
        <f ca="1">+IF(OFFSET('Water Data'!$E$27,0,10*ROW('Water Data'!E166))="","",OFFSET('Water Data'!$E$27,0,10*ROW('Water Data'!E166)))</f>
        <v/>
      </c>
      <c r="BW172" s="187" t="str">
        <f ca="1">+IF(OFFSET('Water Data'!$E$28,0,10*ROW('Water Data'!E166))="","",OFFSET('Water Data'!$E$28,0,10*ROW('Water Data'!E166)))</f>
        <v/>
      </c>
      <c r="BX172" s="187" t="str">
        <f ca="1">+IF(OFFSET('Water Data'!$E$29,0,10*ROW('Water Data'!E166))="","",OFFSET('Water Data'!$E$29,0,10*ROW('Water Data'!E166)))</f>
        <v/>
      </c>
      <c r="BY172" s="187" t="str">
        <f ca="1">+IF(OFFSET('Water Data'!$F$27,0,10*ROW('Water Data'!F166))="","",OFFSET('Water Data'!$F$27,0,10*ROW('Water Data'!F166)))</f>
        <v/>
      </c>
      <c r="BZ172" s="187" t="str">
        <f ca="1">+IF(OFFSET('Water Data'!$F$28,0,10*ROW('Water Data'!F166))="","",OFFSET('Water Data'!$F$28,0,10*ROW('Water Data'!F166)))</f>
        <v/>
      </c>
      <c r="CA172" s="187" t="str">
        <f ca="1">+IF(OFFSET('Water Data'!$F$29,0,10*ROW('Water Data'!F166))="","",OFFSET('Water Data'!$F$29,0,10*ROW('Water Data'!F166)))</f>
        <v/>
      </c>
      <c r="CB172" s="187" t="str">
        <f ca="1">+IF(OFFSET('Water Data'!$G$27,0,10*ROW('Water Data'!G166))="","",OFFSET('Water Data'!$G$27,0,10*ROW('Water Data'!G166)))</f>
        <v/>
      </c>
      <c r="CC172" s="187" t="str">
        <f ca="1">+IF(OFFSET('Water Data'!$G$28,0,10*ROW('Water Data'!G166))="","",OFFSET('Water Data'!$G$28,0,10*ROW('Water Data'!G166)))</f>
        <v/>
      </c>
      <c r="CD172" s="187" t="str">
        <f ca="1">+IF(OFFSET('Water Data'!$G$29,0,10*ROW('Water Data'!G166))="","",OFFSET('Water Data'!$G$29,0,10*ROW('Water Data'!G166)))</f>
        <v/>
      </c>
      <c r="CE172" s="187" t="str">
        <f ca="1">+IF(OFFSET('Water Data'!$H$27,0,10*ROW('Water Data'!H166))="","",OFFSET('Water Data'!$H$27,0,10*ROW('Water Data'!H166)))</f>
        <v/>
      </c>
      <c r="CF172" s="187" t="str">
        <f ca="1">+IF(OFFSET('Water Data'!$H$28,0,10*ROW('Water Data'!H166))="","",OFFSET('Water Data'!$H$28,0,10*ROW('Water Data'!H166)))</f>
        <v/>
      </c>
      <c r="CG172" s="187" t="str">
        <f ca="1">+IF(OFFSET('Water Data'!$H$29,0,10*ROW('Water Data'!H166))="","",OFFSET('Water Data'!$H$29,0,10*ROW('Water Data'!H166)))</f>
        <v/>
      </c>
      <c r="CH172" s="187" t="str">
        <f ca="1">+IF(OFFSET('Water Data'!$I$27,0,10*ROW('Water Data'!I166))="","",OFFSET('Water Data'!$I$27,0,10*ROW('Water Data'!I166)))</f>
        <v/>
      </c>
      <c r="CI172" s="187" t="str">
        <f ca="1">+IF(OFFSET('Water Data'!$I$28,0,10*ROW('Water Data'!I166))="","",OFFSET('Water Data'!$I$28,0,10*ROW('Water Data'!I166)))</f>
        <v/>
      </c>
      <c r="CJ172" s="187" t="str">
        <f ca="1">+IF(OFFSET('Water Data'!$I$29,0,10*ROW('Water Data'!I166))="","",OFFSET('Water Data'!$I$29,0,10*ROW('Water Data'!I166)))</f>
        <v/>
      </c>
      <c r="CK172" s="187" t="str">
        <f ca="1">+IF(OFFSET('Sanitation Data'!$D$28,0,10*ROW('Sanitation Data'!D166))="","",OFFSET('Sanitation Data'!$D$28,0,10*ROW('Sanitation Data'!D166)))</f>
        <v/>
      </c>
      <c r="CL172" s="187" t="str">
        <f ca="1">+IF(OFFSET('Sanitation Data'!$D$29,0,10*ROW('Sanitation Data'!D166))="","",OFFSET('Sanitation Data'!$D$29,0,10*ROW('Sanitation Data'!D166)))</f>
        <v/>
      </c>
      <c r="CM172" s="187" t="str">
        <f ca="1">+IF(OFFSET('Sanitation Data'!$D$30,0,10*ROW('Sanitation Data'!D166))="","",OFFSET('Sanitation Data'!$D$30,0,10*ROW('Sanitation Data'!D166)))</f>
        <v/>
      </c>
      <c r="CN172" s="187" t="str">
        <f ca="1">+IF(OFFSET('Sanitation Data'!$D$31,0,10*ROW('Sanitation Data'!D166))="","",OFFSET('Sanitation Data'!$D$31,0,10*ROW('Sanitation Data'!D166)))</f>
        <v/>
      </c>
      <c r="CO172" s="187" t="str">
        <f ca="1">+IF(OFFSET('Sanitation Data'!$D$32,0,10*ROW('Sanitation Data'!D166))="","",OFFSET('Sanitation Data'!$D$32,0,10*ROW('Sanitation Data'!D166)))</f>
        <v/>
      </c>
      <c r="CP172" s="187" t="str">
        <f ca="1">+IF(OFFSET('Sanitation Data'!$E$28,0,10*ROW('Sanitation Data'!E166))="","",OFFSET('Sanitation Data'!$E$28,0,10*ROW('Sanitation Data'!E166)))</f>
        <v/>
      </c>
      <c r="CQ172" s="187" t="str">
        <f ca="1">+IF(OFFSET('Sanitation Data'!$E$29,0,10*ROW('Sanitation Data'!E166))="","",OFFSET('Sanitation Data'!$E$29,0,10*ROW('Sanitation Data'!E166)))</f>
        <v/>
      </c>
      <c r="CR172" s="187" t="str">
        <f ca="1">+IF(OFFSET('Sanitation Data'!$E$30,0,10*ROW('Sanitation Data'!E166))="","",OFFSET('Sanitation Data'!$E$30,0,10*ROW('Sanitation Data'!E166)))</f>
        <v/>
      </c>
      <c r="CS172" s="187" t="str">
        <f ca="1">+IF(OFFSET('Sanitation Data'!$E$31,0,10*ROW('Sanitation Data'!E166))="","",OFFSET('Sanitation Data'!$E$31,0,10*ROW('Sanitation Data'!E166)))</f>
        <v/>
      </c>
      <c r="CT172" s="187" t="str">
        <f ca="1">+IF(OFFSET('Sanitation Data'!$E$32,0,10*ROW('Sanitation Data'!E166))="","",OFFSET('Sanitation Data'!$E$32,0,10*ROW('Sanitation Data'!E166)))</f>
        <v/>
      </c>
      <c r="CU172" s="187" t="str">
        <f ca="1">+IF(OFFSET('Sanitation Data'!$F$28,0,10*ROW('Sanitation Data'!F166))="","",OFFSET('Sanitation Data'!$F$28,0,10*ROW('Sanitation Data'!F166)))</f>
        <v/>
      </c>
      <c r="CV172" s="187" t="str">
        <f ca="1">+IF(OFFSET('Sanitation Data'!$F$29,0,10*ROW('Sanitation Data'!F166))="","",OFFSET('Sanitation Data'!$F$29,0,10*ROW('Sanitation Data'!F166)))</f>
        <v/>
      </c>
      <c r="CW172" s="187" t="str">
        <f ca="1">+IF(OFFSET('Sanitation Data'!$F$30,0,10*ROW('Sanitation Data'!F166))="","",OFFSET('Sanitation Data'!$F$30,0,10*ROW('Sanitation Data'!F166)))</f>
        <v/>
      </c>
      <c r="CX172" s="187" t="str">
        <f ca="1">+IF(OFFSET('Sanitation Data'!$F$31,0,10*ROW('Sanitation Data'!F166))="","",OFFSET('Sanitation Data'!$F$31,0,10*ROW('Sanitation Data'!F166)))</f>
        <v/>
      </c>
      <c r="CY172" s="187" t="str">
        <f ca="1">+IF(OFFSET('Sanitation Data'!$F$32,0,10*ROW('Sanitation Data'!F166))="","",OFFSET('Sanitation Data'!$F$32,0,10*ROW('Sanitation Data'!F166)))</f>
        <v/>
      </c>
      <c r="CZ172" s="187" t="str">
        <f ca="1">+IF(OFFSET('Sanitation Data'!$G$28,0,10*ROW('Sanitation Data'!G166))="","",OFFSET('Sanitation Data'!$G$28,0,10*ROW('Sanitation Data'!G166)))</f>
        <v/>
      </c>
      <c r="DA172" s="187" t="str">
        <f ca="1">+IF(OFFSET('Sanitation Data'!$G$29,0,10*ROW('Sanitation Data'!G166))="","",OFFSET('Sanitation Data'!$G$29,0,10*ROW('Sanitation Data'!G166)))</f>
        <v/>
      </c>
      <c r="DB172" s="187" t="str">
        <f ca="1">+IF(OFFSET('Sanitation Data'!$G$30,0,10*ROW('Sanitation Data'!G166))="","",OFFSET('Sanitation Data'!$G$30,0,10*ROW('Sanitation Data'!G166)))</f>
        <v/>
      </c>
      <c r="DC172" s="187" t="str">
        <f ca="1">+IF(OFFSET('Sanitation Data'!$G$31,0,10*ROW('Sanitation Data'!G166))="","",OFFSET('Sanitation Data'!$G$31,0,10*ROW('Sanitation Data'!G166)))</f>
        <v/>
      </c>
      <c r="DD172" s="187" t="str">
        <f ca="1">+IF(OFFSET('Sanitation Data'!$G$32,0,10*ROW('Sanitation Data'!G166))="","",OFFSET('Sanitation Data'!$G$32,0,10*ROW('Sanitation Data'!G166)))</f>
        <v/>
      </c>
      <c r="DE172" s="187" t="str">
        <f ca="1">+IF(OFFSET('Sanitation Data'!$H$28,0,10*ROW('Sanitation Data'!H166))="","",OFFSET('Sanitation Data'!$H$28,0,10*ROW('Sanitation Data'!H166)))</f>
        <v/>
      </c>
      <c r="DF172" s="187" t="str">
        <f ca="1">+IF(OFFSET('Sanitation Data'!$H$29,0,10*ROW('Sanitation Data'!H166))="","",OFFSET('Sanitation Data'!$H$29,0,10*ROW('Sanitation Data'!H166)))</f>
        <v/>
      </c>
      <c r="DG172" s="187" t="str">
        <f ca="1">+IF(OFFSET('Sanitation Data'!$H$30,0,10*ROW('Sanitation Data'!H166))="","",OFFSET('Sanitation Data'!$H$30,0,10*ROW('Sanitation Data'!H166)))</f>
        <v/>
      </c>
      <c r="DH172" s="187" t="str">
        <f ca="1">+IF(OFFSET('Sanitation Data'!$H$31,0,10*ROW('Sanitation Data'!H166))="","",OFFSET('Sanitation Data'!$H$31,0,10*ROW('Sanitation Data'!H166)))</f>
        <v/>
      </c>
      <c r="DI172" s="187" t="str">
        <f ca="1">+IF(OFFSET('Sanitation Data'!$H$32,0,10*ROW('Sanitation Data'!H166))="","",OFFSET('Sanitation Data'!$H$32,0,10*ROW('Sanitation Data'!H166)))</f>
        <v/>
      </c>
      <c r="DJ172" s="187" t="str">
        <f ca="1">+IF(OFFSET('Sanitation Data'!$I$28,0,10*ROW('Sanitation Data'!I166))="","",OFFSET('Sanitation Data'!$I$28,0,10*ROW('Sanitation Data'!I166)))</f>
        <v/>
      </c>
      <c r="DK172" s="187" t="str">
        <f ca="1">+IF(OFFSET('Sanitation Data'!$I$29,0,10*ROW('Sanitation Data'!I166))="","",OFFSET('Sanitation Data'!$I$29,0,10*ROW('Sanitation Data'!I166)))</f>
        <v/>
      </c>
      <c r="DL172" s="187" t="str">
        <f ca="1">+IF(OFFSET('Sanitation Data'!$I$30,0,10*ROW('Sanitation Data'!I166))="","",OFFSET('Sanitation Data'!$I$30,0,10*ROW('Sanitation Data'!I166)))</f>
        <v/>
      </c>
      <c r="DM172" s="187" t="str">
        <f ca="1">+IF(OFFSET('Sanitation Data'!$I$31,0,10*ROW('Sanitation Data'!I166))="","",OFFSET('Sanitation Data'!$I$31,0,10*ROW('Sanitation Data'!I166)))</f>
        <v/>
      </c>
      <c r="DN172" s="187" t="str">
        <f ca="1">+IF(OFFSET('Sanitation Data'!$I$32,0,10*ROW('Sanitation Data'!I166))="","",OFFSET('Sanitation Data'!$I$32,0,10*ROW('Sanitation Data'!I166)))</f>
        <v/>
      </c>
      <c r="DO172" s="187" t="str">
        <f ca="1">+IF(OFFSET('Hygiene Data'!$D$11,0,10*ROW('Hygiene Data'!D166))="","",OFFSET('Hygiene Data'!$D$11,0,10*ROW('Hygiene Data'!D166)))</f>
        <v/>
      </c>
      <c r="DP172" s="187" t="str">
        <f ca="1">+IF(OFFSET('Hygiene Data'!$D$12,0,10*ROW('Hygiene Data'!D166))="","",OFFSET('Hygiene Data'!$D$12,0,10*ROW('Hygiene Data'!D166)))</f>
        <v/>
      </c>
      <c r="DQ172" s="187" t="str">
        <f ca="1">+IF(OFFSET('Hygiene Data'!$D$13,0,10*ROW('Hygiene Data'!D166))="","",OFFSET('Hygiene Data'!$D$13,0,10*ROW('Hygiene Data'!D166)))</f>
        <v/>
      </c>
      <c r="DR172" s="187" t="str">
        <f ca="1">+IF(OFFSET('Hygiene Data'!$E$11,0,10*ROW('Hygiene Data'!E166))="","",OFFSET('Hygiene Data'!$E$11,0,10*ROW('Hygiene Data'!E166)))</f>
        <v/>
      </c>
      <c r="DS172" s="187" t="str">
        <f ca="1">+IF(OFFSET('Hygiene Data'!$E$12,0,10*ROW('Hygiene Data'!E166))="","",OFFSET('Hygiene Data'!$E$12,0,10*ROW('Hygiene Data'!E166)))</f>
        <v/>
      </c>
      <c r="DT172" s="187" t="str">
        <f ca="1">+IF(OFFSET('Hygiene Data'!$E$13,0,10*ROW('Hygiene Data'!E166))="","",OFFSET('Hygiene Data'!$E$13,0,10*ROW('Hygiene Data'!E166)))</f>
        <v/>
      </c>
      <c r="DU172" s="187" t="str">
        <f ca="1">+IF(OFFSET('Hygiene Data'!$F$11,0,10*ROW('Hygiene Data'!F166))="","",OFFSET('Hygiene Data'!$F$11,0,10*ROW('Hygiene Data'!F166)))</f>
        <v/>
      </c>
      <c r="DV172" s="187" t="str">
        <f ca="1">+IF(OFFSET('Hygiene Data'!$F$12,0,10*ROW('Hygiene Data'!F166))="","",OFFSET('Hygiene Data'!$F$12,0,10*ROW('Hygiene Data'!F166)))</f>
        <v/>
      </c>
      <c r="DW172" s="187" t="str">
        <f ca="1">+IF(OFFSET('Hygiene Data'!$F$13,0,10*ROW('Hygiene Data'!F166))="","",OFFSET('Hygiene Data'!$F$13,0,10*ROW('Hygiene Data'!F166)))</f>
        <v/>
      </c>
      <c r="DX172" s="187" t="str">
        <f ca="1">+IF(OFFSET('Hygiene Data'!$G$11,0,10*ROW('Hygiene Data'!G166))="","",OFFSET('Hygiene Data'!$G$11,0,10*ROW('Hygiene Data'!G166)))</f>
        <v/>
      </c>
      <c r="DY172" s="187" t="str">
        <f ca="1">+IF(OFFSET('Hygiene Data'!$G$12,0,10*ROW('Hygiene Data'!G166))="","",OFFSET('Hygiene Data'!$G$12,0,10*ROW('Hygiene Data'!G166)))</f>
        <v/>
      </c>
      <c r="DZ172" s="187" t="str">
        <f ca="1">+IF(OFFSET('Hygiene Data'!$G$13,0,10*ROW('Hygiene Data'!G166))="","",OFFSET('Hygiene Data'!$G$13,0,10*ROW('Hygiene Data'!G166)))</f>
        <v/>
      </c>
      <c r="EA172" s="187" t="str">
        <f ca="1">+IF(OFFSET('Hygiene Data'!$H$11,0,10*ROW('Hygiene Data'!H166))="","",OFFSET('Hygiene Data'!$H$11,0,10*ROW('Hygiene Data'!H166)))</f>
        <v/>
      </c>
      <c r="EB172" s="187" t="str">
        <f ca="1">+IF(OFFSET('Hygiene Data'!$H$12,0,10*ROW('Hygiene Data'!H166))="","",OFFSET('Hygiene Data'!$H$12,0,10*ROW('Hygiene Data'!H166)))</f>
        <v/>
      </c>
      <c r="EC172" s="187" t="str">
        <f ca="1">+IF(OFFSET('Hygiene Data'!$H$13,0,10*ROW('Hygiene Data'!H166))="","",OFFSET('Hygiene Data'!$H$13,0,10*ROW('Hygiene Data'!H166)))</f>
        <v/>
      </c>
      <c r="ED172" s="187" t="str">
        <f ca="1">+IF(OFFSET('Hygiene Data'!$I$11,0,10*ROW('Hygiene Data'!I166))="","",OFFSET('Hygiene Data'!$I$11,0,10*ROW('Hygiene Data'!I166)))</f>
        <v/>
      </c>
      <c r="EE172" s="187" t="str">
        <f ca="1">+IF(OFFSET('Hygiene Data'!$I$12,0,10*ROW('Hygiene Data'!I166))="","",OFFSET('Hygiene Data'!$I$12,0,10*ROW('Hygiene Data'!I166)))</f>
        <v/>
      </c>
      <c r="EF172" s="187" t="str">
        <f ca="1">+IF(OFFSET('Hygiene Data'!$I$13,0,10*ROW('Hygiene Data'!I166))="","",OFFSET('Hygiene Data'!$I$13,0,10*ROW('Hygiene Data'!I166)))</f>
        <v/>
      </c>
    </row>
    <row r="173" spans="1:136" x14ac:dyDescent="0.2">
      <c r="A173" s="270" t="str">
        <f ca="1">+IF(OFFSET('Water Data'!$B$2,0,10*ROW('Water Data'!E167))="","",OFFSET('Water Data'!$B$2,0,10*ROW('Water Data'!E167)))</f>
        <v/>
      </c>
      <c r="B173" s="270" t="str">
        <f ca="1">IF(OFFSET('Water Data'!$C$2,0,10*ROW('Water Data'!F167))="","",IF(OFFSET('Water Data'!$C$2,0,10*ROW('Water Data'!F167))="Census",Key!$I$111,IF(OFFSET('Water Data'!$C$2,0,10*ROW('Water Data'!F167))="Survey with microdata",Key!$I$113,IF(OFFSET('Water Data'!$C$2,0,10*ROW('Water Data'!F167))="Survey",Key!$I$110,IF(OFFSET('Water Data'!$C$2,0,10*ROW('Water Data'!F167))="Admin",Key!$I$114,IF(OFFSET('Water Data'!$C$2,0,10*ROW('Water Data'!F167))="Other",Key!$I$112,IF(OFFSET('Water Data'!$C$2,0,10*ROW('Water Data'!F167))="EMIS",Key!$I$109)))))))</f>
        <v/>
      </c>
      <c r="C173" s="297" t="str">
        <f t="shared" ca="1" si="2"/>
        <v/>
      </c>
      <c r="D173" s="298" t="e">
        <f ca="1">+IF(AND(ISTEXT(OFFSET('Water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298" t="e">
        <f ca="1">+IF(AND(ISTEXT(OFFSET('Water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298" t="e">
        <f ca="1">+IF(AND(ISTEXT(OFFSET('Water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298" t="e">
        <f ca="1">+IF(AND(ISTEXT(OFFSET('Water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298" t="e">
        <f ca="1">+IF(AND(ISTEXT(OFFSET('Water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298" t="e">
        <f ca="1">+IF(AND(ISTEXT(OFFSET('Water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298" t="e">
        <f ca="1">+IF(AND(ISTEXT(OFFSET('Water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298" t="e">
        <f ca="1">+IF(AND(ISTEXT(OFFSET('Water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298" t="e">
        <f ca="1">+IF(AND(ISTEXT(OFFSET('Water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298" t="e">
        <f ca="1">+IF(AND(ISTEXT(OFFSET('Water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298" t="e">
        <f ca="1">+IF(AND(ISTEXT(OFFSET('Water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298" t="e">
        <f ca="1">+IF(AND(ISTEXT(OFFSET('Water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298" t="e">
        <f ca="1">+IF(AND(ISTEXT(OFFSET('Water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298" t="e">
        <f ca="1">+IF(AND(ISTEXT(OFFSET('Water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298" t="e">
        <f ca="1">+IF(AND(ISTEXT(OFFSET('Water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298" t="e">
        <f ca="1">+IF(AND(ISTEXT(OFFSET('Water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298" t="e">
        <f ca="1">+IF(AND(ISTEXT(OFFSET('Water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298" t="e">
        <f ca="1">+IF(AND(ISTEXT(OFFSET('Water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299" t="e">
        <f ca="1">+IF(AND(ISTEXT(OFFSET('Sanitation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299" t="e">
        <f ca="1">+IF(AND(ISTEXT(OFFSET('Sanitation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299" t="e">
        <f ca="1">+IF(AND(ISTEXT(OFFSET('Sanitation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299" t="e">
        <f ca="1">+IF(AND(ISTEXT(OFFSET('Sanitation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299" t="e">
        <f ca="1">+IF(AND(ISTEXT(OFFSET('Sanitation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299" t="e">
        <f ca="1">+IF(AND(ISTEXT(OFFSET('Sanitation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299" t="e">
        <f ca="1">+IF(AND(ISTEXT(OFFSET('Sanitation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299" t="e">
        <f ca="1">+IF(AND(ISTEXT(OFFSET('Sanitation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299" t="e">
        <f ca="1">+IF(AND(ISTEXT(OFFSET('Sanitation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299" t="e">
        <f ca="1">+IF(AND(ISTEXT(OFFSET('Sanitation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299" t="e">
        <f ca="1">+IF(AND(ISTEXT(OFFSET('Sanitation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299" t="e">
        <f ca="1">+IF(AND(ISTEXT(OFFSET('Sanitation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299" t="e">
        <f ca="1">+IF(AND(ISTEXT(OFFSET('Sanitation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299" t="e">
        <f ca="1">+IF(AND(ISTEXT(OFFSET('Sanitation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299" t="e">
        <f ca="1">+IF(AND(ISTEXT(OFFSET('Sanitation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299" t="e">
        <f ca="1">+IF(AND(ISTEXT(OFFSET('Sanitation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299" t="e">
        <f ca="1">+IF(AND(ISTEXT(OFFSET('Sanitation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299" t="e">
        <f ca="1">+IF(AND(ISTEXT(OFFSET('Sanitation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299" t="e">
        <f ca="1">+IF(AND(ISTEXT(OFFSET('Sanitation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299" t="e">
        <f ca="1">+IF(AND(ISTEXT(OFFSET('Sanitation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299" t="e">
        <f ca="1">+IF(AND(ISTEXT(OFFSET('Sanitation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299" t="e">
        <f ca="1">+IF(AND(ISTEXT(OFFSET('Sanitation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299" t="e">
        <f ca="1">+IF(AND(ISTEXT(OFFSET('Sanitation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299" t="e">
        <f ca="1">+IF(AND(ISTEXT(OFFSET('Sanitation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299" t="e">
        <f ca="1">+IF(AND(ISTEXT(OFFSET('Sanitation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299" t="e">
        <f ca="1">+IF(AND(ISTEXT(OFFSET('Sanitation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299" t="e">
        <f ca="1">+IF(AND(ISTEXT(OFFSET('Sanitation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299" t="e">
        <f ca="1">+IF(AND(ISTEXT(OFFSET('Sanitation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299" t="e">
        <f ca="1">+IF(AND(ISTEXT(OFFSET('Sanitation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299" t="e">
        <f ca="1">+IF(AND(ISTEXT(OFFSET('Sanitation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300" t="e">
        <f ca="1">+IF(AND(ISTEXT(OFFSET('Hygiene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368" t="e">
        <f ca="1">+IF(AND(ISTEXT(OFFSET('Hygiene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300" t="e">
        <f ca="1">+IF(AND(ISTEXT(OFFSET('Hygiene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300" t="e">
        <f ca="1">+IF(AND(ISTEXT(OFFSET('Hygiene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300" t="e">
        <f ca="1">+IF(AND(ISTEXT(OFFSET('Hygiene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300" t="e">
        <f ca="1">+IF(AND(ISTEXT(OFFSET('Hygiene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300" t="e">
        <f ca="1">+IF(AND(ISTEXT(OFFSET('Hygiene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300" t="e">
        <f ca="1">+IF(AND(ISTEXT(OFFSET('Hygiene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300" t="e">
        <f ca="1">+IF(AND(ISTEXT(OFFSET('Hygiene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300" t="e">
        <f ca="1">+IF(AND(ISTEXT(OFFSET('Hygiene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300" t="e">
        <f ca="1">+IF(AND(ISTEXT(OFFSET('Hygiene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300" t="e">
        <f ca="1">+IF(AND(ISTEXT(OFFSET('Hygiene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300" t="e">
        <f ca="1">+IF(AND(ISTEXT(OFFSET('Hygiene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300" t="e">
        <f ca="1">+IF(AND(ISTEXT(OFFSET('Hygiene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300" t="e">
        <f ca="1">+IF(AND(ISTEXT(OFFSET('Hygiene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300" t="e">
        <f ca="1">+IF(AND(ISTEXT(OFFSET('Hygiene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300" t="e">
        <f ca="1">+IF(AND(ISTEXT(OFFSET('Hygiene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300" t="e">
        <f ca="1">+IF(AND(ISTEXT(OFFSET('Hygiene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S173" s="187" t="str">
        <f ca="1">+IF(OFFSET('Water Data'!$D$27,0,10*ROW('Water Data'!D167))="","",OFFSET('Water Data'!$D$27,0,10*ROW('Water Data'!D167)))</f>
        <v/>
      </c>
      <c r="BT173" s="187" t="str">
        <f ca="1">+IF(OFFSET('Water Data'!$D$28,0,10*ROW('Water Data'!D167))="","",OFFSET('Water Data'!$D$28,0,10*ROW('Water Data'!D167)))</f>
        <v/>
      </c>
      <c r="BU173" s="187" t="str">
        <f ca="1">+IF(OFFSET('Water Data'!$D$29,0,10*ROW('Water Data'!D167))="","",OFFSET('Water Data'!$D$29,0,10*ROW('Water Data'!D167)))</f>
        <v/>
      </c>
      <c r="BV173" s="187" t="str">
        <f ca="1">+IF(OFFSET('Water Data'!$E$27,0,10*ROW('Water Data'!E167))="","",OFFSET('Water Data'!$E$27,0,10*ROW('Water Data'!E167)))</f>
        <v/>
      </c>
      <c r="BW173" s="187" t="str">
        <f ca="1">+IF(OFFSET('Water Data'!$E$28,0,10*ROW('Water Data'!E167))="","",OFFSET('Water Data'!$E$28,0,10*ROW('Water Data'!E167)))</f>
        <v/>
      </c>
      <c r="BX173" s="187" t="str">
        <f ca="1">+IF(OFFSET('Water Data'!$E$29,0,10*ROW('Water Data'!E167))="","",OFFSET('Water Data'!$E$29,0,10*ROW('Water Data'!E167)))</f>
        <v/>
      </c>
      <c r="BY173" s="187" t="str">
        <f ca="1">+IF(OFFSET('Water Data'!$F$27,0,10*ROW('Water Data'!F167))="","",OFFSET('Water Data'!$F$27,0,10*ROW('Water Data'!F167)))</f>
        <v/>
      </c>
      <c r="BZ173" s="187" t="str">
        <f ca="1">+IF(OFFSET('Water Data'!$F$28,0,10*ROW('Water Data'!F167))="","",OFFSET('Water Data'!$F$28,0,10*ROW('Water Data'!F167)))</f>
        <v/>
      </c>
      <c r="CA173" s="187" t="str">
        <f ca="1">+IF(OFFSET('Water Data'!$F$29,0,10*ROW('Water Data'!F167))="","",OFFSET('Water Data'!$F$29,0,10*ROW('Water Data'!F167)))</f>
        <v/>
      </c>
      <c r="CB173" s="187" t="str">
        <f ca="1">+IF(OFFSET('Water Data'!$G$27,0,10*ROW('Water Data'!G167))="","",OFFSET('Water Data'!$G$27,0,10*ROW('Water Data'!G167)))</f>
        <v/>
      </c>
      <c r="CC173" s="187" t="str">
        <f ca="1">+IF(OFFSET('Water Data'!$G$28,0,10*ROW('Water Data'!G167))="","",OFFSET('Water Data'!$G$28,0,10*ROW('Water Data'!G167)))</f>
        <v/>
      </c>
      <c r="CD173" s="187" t="str">
        <f ca="1">+IF(OFFSET('Water Data'!$G$29,0,10*ROW('Water Data'!G167))="","",OFFSET('Water Data'!$G$29,0,10*ROW('Water Data'!G167)))</f>
        <v/>
      </c>
      <c r="CE173" s="187" t="str">
        <f ca="1">+IF(OFFSET('Water Data'!$H$27,0,10*ROW('Water Data'!H167))="","",OFFSET('Water Data'!$H$27,0,10*ROW('Water Data'!H167)))</f>
        <v/>
      </c>
      <c r="CF173" s="187" t="str">
        <f ca="1">+IF(OFFSET('Water Data'!$H$28,0,10*ROW('Water Data'!H167))="","",OFFSET('Water Data'!$H$28,0,10*ROW('Water Data'!H167)))</f>
        <v/>
      </c>
      <c r="CG173" s="187" t="str">
        <f ca="1">+IF(OFFSET('Water Data'!$H$29,0,10*ROW('Water Data'!H167))="","",OFFSET('Water Data'!$H$29,0,10*ROW('Water Data'!H167)))</f>
        <v/>
      </c>
      <c r="CH173" s="187" t="str">
        <f ca="1">+IF(OFFSET('Water Data'!$I$27,0,10*ROW('Water Data'!I167))="","",OFFSET('Water Data'!$I$27,0,10*ROW('Water Data'!I167)))</f>
        <v/>
      </c>
      <c r="CI173" s="187" t="str">
        <f ca="1">+IF(OFFSET('Water Data'!$I$28,0,10*ROW('Water Data'!I167))="","",OFFSET('Water Data'!$I$28,0,10*ROW('Water Data'!I167)))</f>
        <v/>
      </c>
      <c r="CJ173" s="187" t="str">
        <f ca="1">+IF(OFFSET('Water Data'!$I$29,0,10*ROW('Water Data'!I167))="","",OFFSET('Water Data'!$I$29,0,10*ROW('Water Data'!I167)))</f>
        <v/>
      </c>
      <c r="CK173" s="187" t="str">
        <f ca="1">+IF(OFFSET('Sanitation Data'!$D$28,0,10*ROW('Sanitation Data'!D167))="","",OFFSET('Sanitation Data'!$D$28,0,10*ROW('Sanitation Data'!D167)))</f>
        <v/>
      </c>
      <c r="CL173" s="187" t="str">
        <f ca="1">+IF(OFFSET('Sanitation Data'!$D$29,0,10*ROW('Sanitation Data'!D167))="","",OFFSET('Sanitation Data'!$D$29,0,10*ROW('Sanitation Data'!D167)))</f>
        <v/>
      </c>
      <c r="CM173" s="187" t="str">
        <f ca="1">+IF(OFFSET('Sanitation Data'!$D$30,0,10*ROW('Sanitation Data'!D167))="","",OFFSET('Sanitation Data'!$D$30,0,10*ROW('Sanitation Data'!D167)))</f>
        <v/>
      </c>
      <c r="CN173" s="187" t="str">
        <f ca="1">+IF(OFFSET('Sanitation Data'!$D$31,0,10*ROW('Sanitation Data'!D167))="","",OFFSET('Sanitation Data'!$D$31,0,10*ROW('Sanitation Data'!D167)))</f>
        <v/>
      </c>
      <c r="CO173" s="187" t="str">
        <f ca="1">+IF(OFFSET('Sanitation Data'!$D$32,0,10*ROW('Sanitation Data'!D167))="","",OFFSET('Sanitation Data'!$D$32,0,10*ROW('Sanitation Data'!D167)))</f>
        <v/>
      </c>
      <c r="CP173" s="187" t="str">
        <f ca="1">+IF(OFFSET('Sanitation Data'!$E$28,0,10*ROW('Sanitation Data'!E167))="","",OFFSET('Sanitation Data'!$E$28,0,10*ROW('Sanitation Data'!E167)))</f>
        <v/>
      </c>
      <c r="CQ173" s="187" t="str">
        <f ca="1">+IF(OFFSET('Sanitation Data'!$E$29,0,10*ROW('Sanitation Data'!E167))="","",OFFSET('Sanitation Data'!$E$29,0,10*ROW('Sanitation Data'!E167)))</f>
        <v/>
      </c>
      <c r="CR173" s="187" t="str">
        <f ca="1">+IF(OFFSET('Sanitation Data'!$E$30,0,10*ROW('Sanitation Data'!E167))="","",OFFSET('Sanitation Data'!$E$30,0,10*ROW('Sanitation Data'!E167)))</f>
        <v/>
      </c>
      <c r="CS173" s="187" t="str">
        <f ca="1">+IF(OFFSET('Sanitation Data'!$E$31,0,10*ROW('Sanitation Data'!E167))="","",OFFSET('Sanitation Data'!$E$31,0,10*ROW('Sanitation Data'!E167)))</f>
        <v/>
      </c>
      <c r="CT173" s="187" t="str">
        <f ca="1">+IF(OFFSET('Sanitation Data'!$E$32,0,10*ROW('Sanitation Data'!E167))="","",OFFSET('Sanitation Data'!$E$32,0,10*ROW('Sanitation Data'!E167)))</f>
        <v/>
      </c>
      <c r="CU173" s="187" t="str">
        <f ca="1">+IF(OFFSET('Sanitation Data'!$F$28,0,10*ROW('Sanitation Data'!F167))="","",OFFSET('Sanitation Data'!$F$28,0,10*ROW('Sanitation Data'!F167)))</f>
        <v/>
      </c>
      <c r="CV173" s="187" t="str">
        <f ca="1">+IF(OFFSET('Sanitation Data'!$F$29,0,10*ROW('Sanitation Data'!F167))="","",OFFSET('Sanitation Data'!$F$29,0,10*ROW('Sanitation Data'!F167)))</f>
        <v/>
      </c>
      <c r="CW173" s="187" t="str">
        <f ca="1">+IF(OFFSET('Sanitation Data'!$F$30,0,10*ROW('Sanitation Data'!F167))="","",OFFSET('Sanitation Data'!$F$30,0,10*ROW('Sanitation Data'!F167)))</f>
        <v/>
      </c>
      <c r="CX173" s="187" t="str">
        <f ca="1">+IF(OFFSET('Sanitation Data'!$F$31,0,10*ROW('Sanitation Data'!F167))="","",OFFSET('Sanitation Data'!$F$31,0,10*ROW('Sanitation Data'!F167)))</f>
        <v/>
      </c>
      <c r="CY173" s="187" t="str">
        <f ca="1">+IF(OFFSET('Sanitation Data'!$F$32,0,10*ROW('Sanitation Data'!F167))="","",OFFSET('Sanitation Data'!$F$32,0,10*ROW('Sanitation Data'!F167)))</f>
        <v/>
      </c>
      <c r="CZ173" s="187" t="str">
        <f ca="1">+IF(OFFSET('Sanitation Data'!$G$28,0,10*ROW('Sanitation Data'!G167))="","",OFFSET('Sanitation Data'!$G$28,0,10*ROW('Sanitation Data'!G167)))</f>
        <v/>
      </c>
      <c r="DA173" s="187" t="str">
        <f ca="1">+IF(OFFSET('Sanitation Data'!$G$29,0,10*ROW('Sanitation Data'!G167))="","",OFFSET('Sanitation Data'!$G$29,0,10*ROW('Sanitation Data'!G167)))</f>
        <v/>
      </c>
      <c r="DB173" s="187" t="str">
        <f ca="1">+IF(OFFSET('Sanitation Data'!$G$30,0,10*ROW('Sanitation Data'!G167))="","",OFFSET('Sanitation Data'!$G$30,0,10*ROW('Sanitation Data'!G167)))</f>
        <v/>
      </c>
      <c r="DC173" s="187" t="str">
        <f ca="1">+IF(OFFSET('Sanitation Data'!$G$31,0,10*ROW('Sanitation Data'!G167))="","",OFFSET('Sanitation Data'!$G$31,0,10*ROW('Sanitation Data'!G167)))</f>
        <v/>
      </c>
      <c r="DD173" s="187" t="str">
        <f ca="1">+IF(OFFSET('Sanitation Data'!$G$32,0,10*ROW('Sanitation Data'!G167))="","",OFFSET('Sanitation Data'!$G$32,0,10*ROW('Sanitation Data'!G167)))</f>
        <v/>
      </c>
      <c r="DE173" s="187" t="str">
        <f ca="1">+IF(OFFSET('Sanitation Data'!$H$28,0,10*ROW('Sanitation Data'!H167))="","",OFFSET('Sanitation Data'!$H$28,0,10*ROW('Sanitation Data'!H167)))</f>
        <v/>
      </c>
      <c r="DF173" s="187" t="str">
        <f ca="1">+IF(OFFSET('Sanitation Data'!$H$29,0,10*ROW('Sanitation Data'!H167))="","",OFFSET('Sanitation Data'!$H$29,0,10*ROW('Sanitation Data'!H167)))</f>
        <v/>
      </c>
      <c r="DG173" s="187" t="str">
        <f ca="1">+IF(OFFSET('Sanitation Data'!$H$30,0,10*ROW('Sanitation Data'!H167))="","",OFFSET('Sanitation Data'!$H$30,0,10*ROW('Sanitation Data'!H167)))</f>
        <v/>
      </c>
      <c r="DH173" s="187" t="str">
        <f ca="1">+IF(OFFSET('Sanitation Data'!$H$31,0,10*ROW('Sanitation Data'!H167))="","",OFFSET('Sanitation Data'!$H$31,0,10*ROW('Sanitation Data'!H167)))</f>
        <v/>
      </c>
      <c r="DI173" s="187" t="str">
        <f ca="1">+IF(OFFSET('Sanitation Data'!$H$32,0,10*ROW('Sanitation Data'!H167))="","",OFFSET('Sanitation Data'!$H$32,0,10*ROW('Sanitation Data'!H167)))</f>
        <v/>
      </c>
      <c r="DJ173" s="187" t="str">
        <f ca="1">+IF(OFFSET('Sanitation Data'!$I$28,0,10*ROW('Sanitation Data'!I167))="","",OFFSET('Sanitation Data'!$I$28,0,10*ROW('Sanitation Data'!I167)))</f>
        <v/>
      </c>
      <c r="DK173" s="187" t="str">
        <f ca="1">+IF(OFFSET('Sanitation Data'!$I$29,0,10*ROW('Sanitation Data'!I167))="","",OFFSET('Sanitation Data'!$I$29,0,10*ROW('Sanitation Data'!I167)))</f>
        <v/>
      </c>
      <c r="DL173" s="187" t="str">
        <f ca="1">+IF(OFFSET('Sanitation Data'!$I$30,0,10*ROW('Sanitation Data'!I167))="","",OFFSET('Sanitation Data'!$I$30,0,10*ROW('Sanitation Data'!I167)))</f>
        <v/>
      </c>
      <c r="DM173" s="187" t="str">
        <f ca="1">+IF(OFFSET('Sanitation Data'!$I$31,0,10*ROW('Sanitation Data'!I167))="","",OFFSET('Sanitation Data'!$I$31,0,10*ROW('Sanitation Data'!I167)))</f>
        <v/>
      </c>
      <c r="DN173" s="187" t="str">
        <f ca="1">+IF(OFFSET('Sanitation Data'!$I$32,0,10*ROW('Sanitation Data'!I167))="","",OFFSET('Sanitation Data'!$I$32,0,10*ROW('Sanitation Data'!I167)))</f>
        <v/>
      </c>
      <c r="DO173" s="187" t="str">
        <f ca="1">+IF(OFFSET('Hygiene Data'!$D$11,0,10*ROW('Hygiene Data'!D167))="","",OFFSET('Hygiene Data'!$D$11,0,10*ROW('Hygiene Data'!D167)))</f>
        <v/>
      </c>
      <c r="DP173" s="187" t="str">
        <f ca="1">+IF(OFFSET('Hygiene Data'!$D$12,0,10*ROW('Hygiene Data'!D167))="","",OFFSET('Hygiene Data'!$D$12,0,10*ROW('Hygiene Data'!D167)))</f>
        <v/>
      </c>
      <c r="DQ173" s="187" t="str">
        <f ca="1">+IF(OFFSET('Hygiene Data'!$D$13,0,10*ROW('Hygiene Data'!D167))="","",OFFSET('Hygiene Data'!$D$13,0,10*ROW('Hygiene Data'!D167)))</f>
        <v/>
      </c>
      <c r="DR173" s="187" t="str">
        <f ca="1">+IF(OFFSET('Hygiene Data'!$E$11,0,10*ROW('Hygiene Data'!E167))="","",OFFSET('Hygiene Data'!$E$11,0,10*ROW('Hygiene Data'!E167)))</f>
        <v/>
      </c>
      <c r="DS173" s="187" t="str">
        <f ca="1">+IF(OFFSET('Hygiene Data'!$E$12,0,10*ROW('Hygiene Data'!E167))="","",OFFSET('Hygiene Data'!$E$12,0,10*ROW('Hygiene Data'!E167)))</f>
        <v/>
      </c>
      <c r="DT173" s="187" t="str">
        <f ca="1">+IF(OFFSET('Hygiene Data'!$E$13,0,10*ROW('Hygiene Data'!E167))="","",OFFSET('Hygiene Data'!$E$13,0,10*ROW('Hygiene Data'!E167)))</f>
        <v/>
      </c>
      <c r="DU173" s="187" t="str">
        <f ca="1">+IF(OFFSET('Hygiene Data'!$F$11,0,10*ROW('Hygiene Data'!F167))="","",OFFSET('Hygiene Data'!$F$11,0,10*ROW('Hygiene Data'!F167)))</f>
        <v/>
      </c>
      <c r="DV173" s="187" t="str">
        <f ca="1">+IF(OFFSET('Hygiene Data'!$F$12,0,10*ROW('Hygiene Data'!F167))="","",OFFSET('Hygiene Data'!$F$12,0,10*ROW('Hygiene Data'!F167)))</f>
        <v/>
      </c>
      <c r="DW173" s="187" t="str">
        <f ca="1">+IF(OFFSET('Hygiene Data'!$F$13,0,10*ROW('Hygiene Data'!F167))="","",OFFSET('Hygiene Data'!$F$13,0,10*ROW('Hygiene Data'!F167)))</f>
        <v/>
      </c>
      <c r="DX173" s="187" t="str">
        <f ca="1">+IF(OFFSET('Hygiene Data'!$G$11,0,10*ROW('Hygiene Data'!G167))="","",OFFSET('Hygiene Data'!$G$11,0,10*ROW('Hygiene Data'!G167)))</f>
        <v/>
      </c>
      <c r="DY173" s="187" t="str">
        <f ca="1">+IF(OFFSET('Hygiene Data'!$G$12,0,10*ROW('Hygiene Data'!G167))="","",OFFSET('Hygiene Data'!$G$12,0,10*ROW('Hygiene Data'!G167)))</f>
        <v/>
      </c>
      <c r="DZ173" s="187" t="str">
        <f ca="1">+IF(OFFSET('Hygiene Data'!$G$13,0,10*ROW('Hygiene Data'!G167))="","",OFFSET('Hygiene Data'!$G$13,0,10*ROW('Hygiene Data'!G167)))</f>
        <v/>
      </c>
      <c r="EA173" s="187" t="str">
        <f ca="1">+IF(OFFSET('Hygiene Data'!$H$11,0,10*ROW('Hygiene Data'!H167))="","",OFFSET('Hygiene Data'!$H$11,0,10*ROW('Hygiene Data'!H167)))</f>
        <v/>
      </c>
      <c r="EB173" s="187" t="str">
        <f ca="1">+IF(OFFSET('Hygiene Data'!$H$12,0,10*ROW('Hygiene Data'!H167))="","",OFFSET('Hygiene Data'!$H$12,0,10*ROW('Hygiene Data'!H167)))</f>
        <v/>
      </c>
      <c r="EC173" s="187" t="str">
        <f ca="1">+IF(OFFSET('Hygiene Data'!$H$13,0,10*ROW('Hygiene Data'!H167))="","",OFFSET('Hygiene Data'!$H$13,0,10*ROW('Hygiene Data'!H167)))</f>
        <v/>
      </c>
      <c r="ED173" s="187" t="str">
        <f ca="1">+IF(OFFSET('Hygiene Data'!$I$11,0,10*ROW('Hygiene Data'!I167))="","",OFFSET('Hygiene Data'!$I$11,0,10*ROW('Hygiene Data'!I167)))</f>
        <v/>
      </c>
      <c r="EE173" s="187" t="str">
        <f ca="1">+IF(OFFSET('Hygiene Data'!$I$12,0,10*ROW('Hygiene Data'!I167))="","",OFFSET('Hygiene Data'!$I$12,0,10*ROW('Hygiene Data'!I167)))</f>
        <v/>
      </c>
      <c r="EF173" s="187" t="str">
        <f ca="1">+IF(OFFSET('Hygiene Data'!$I$13,0,10*ROW('Hygiene Data'!I167))="","",OFFSET('Hygiene Data'!$I$13,0,10*ROW('Hygiene Data'!I167)))</f>
        <v/>
      </c>
    </row>
    <row r="174" spans="1:136" x14ac:dyDescent="0.2">
      <c r="A174" s="270" t="str">
        <f ca="1">+IF(OFFSET('Water Data'!$B$2,0,10*ROW('Water Data'!E168))="","",OFFSET('Water Data'!$B$2,0,10*ROW('Water Data'!E168)))</f>
        <v/>
      </c>
      <c r="B174" s="270" t="str">
        <f ca="1">IF(OFFSET('Water Data'!$C$2,0,10*ROW('Water Data'!F168))="","",IF(OFFSET('Water Data'!$C$2,0,10*ROW('Water Data'!F168))="Census",Key!$I$111,IF(OFFSET('Water Data'!$C$2,0,10*ROW('Water Data'!F168))="Survey with microdata",Key!$I$113,IF(OFFSET('Water Data'!$C$2,0,10*ROW('Water Data'!F168))="Survey",Key!$I$110,IF(OFFSET('Water Data'!$C$2,0,10*ROW('Water Data'!F168))="Admin",Key!$I$114,IF(OFFSET('Water Data'!$C$2,0,10*ROW('Water Data'!F168))="Other",Key!$I$112,IF(OFFSET('Water Data'!$C$2,0,10*ROW('Water Data'!F168))="EMIS",Key!$I$109)))))))</f>
        <v/>
      </c>
      <c r="C174" s="297" t="str">
        <f t="shared" ca="1" si="2"/>
        <v/>
      </c>
      <c r="D174" s="298" t="e">
        <f ca="1">+IF(AND(ISTEXT(OFFSET('Water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298" t="e">
        <f ca="1">+IF(AND(ISTEXT(OFFSET('Water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298" t="e">
        <f ca="1">+IF(AND(ISTEXT(OFFSET('Water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298" t="e">
        <f ca="1">+IF(AND(ISTEXT(OFFSET('Water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298" t="e">
        <f ca="1">+IF(AND(ISTEXT(OFFSET('Water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298" t="e">
        <f ca="1">+IF(AND(ISTEXT(OFFSET('Water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298" t="e">
        <f ca="1">+IF(AND(ISTEXT(OFFSET('Water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298" t="e">
        <f ca="1">+IF(AND(ISTEXT(OFFSET('Water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298" t="e">
        <f ca="1">+IF(AND(ISTEXT(OFFSET('Water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298" t="e">
        <f ca="1">+IF(AND(ISTEXT(OFFSET('Water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298" t="e">
        <f ca="1">+IF(AND(ISTEXT(OFFSET('Water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298" t="e">
        <f ca="1">+IF(AND(ISTEXT(OFFSET('Water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298" t="e">
        <f ca="1">+IF(AND(ISTEXT(OFFSET('Water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298" t="e">
        <f ca="1">+IF(AND(ISTEXT(OFFSET('Water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298" t="e">
        <f ca="1">+IF(AND(ISTEXT(OFFSET('Water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298" t="e">
        <f ca="1">+IF(AND(ISTEXT(OFFSET('Water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298" t="e">
        <f ca="1">+IF(AND(ISTEXT(OFFSET('Water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298" t="e">
        <f ca="1">+IF(AND(ISTEXT(OFFSET('Water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299" t="e">
        <f ca="1">+IF(AND(ISTEXT(OFFSET('Sanitation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299" t="e">
        <f ca="1">+IF(AND(ISTEXT(OFFSET('Sanitation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299" t="e">
        <f ca="1">+IF(AND(ISTEXT(OFFSET('Sanitation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299" t="e">
        <f ca="1">+IF(AND(ISTEXT(OFFSET('Sanitation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299" t="e">
        <f ca="1">+IF(AND(ISTEXT(OFFSET('Sanitation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299" t="e">
        <f ca="1">+IF(AND(ISTEXT(OFFSET('Sanitation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299" t="e">
        <f ca="1">+IF(AND(ISTEXT(OFFSET('Sanitation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299" t="e">
        <f ca="1">+IF(AND(ISTEXT(OFFSET('Sanitation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299" t="e">
        <f ca="1">+IF(AND(ISTEXT(OFFSET('Sanitation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299" t="e">
        <f ca="1">+IF(AND(ISTEXT(OFFSET('Sanitation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299" t="e">
        <f ca="1">+IF(AND(ISTEXT(OFFSET('Sanitation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299" t="e">
        <f ca="1">+IF(AND(ISTEXT(OFFSET('Sanitation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299" t="e">
        <f ca="1">+IF(AND(ISTEXT(OFFSET('Sanitation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299" t="e">
        <f ca="1">+IF(AND(ISTEXT(OFFSET('Sanitation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299" t="e">
        <f ca="1">+IF(AND(ISTEXT(OFFSET('Sanitation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299" t="e">
        <f ca="1">+IF(AND(ISTEXT(OFFSET('Sanitation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299" t="e">
        <f ca="1">+IF(AND(ISTEXT(OFFSET('Sanitation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299" t="e">
        <f ca="1">+IF(AND(ISTEXT(OFFSET('Sanitation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299" t="e">
        <f ca="1">+IF(AND(ISTEXT(OFFSET('Sanitation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299" t="e">
        <f ca="1">+IF(AND(ISTEXT(OFFSET('Sanitation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299" t="e">
        <f ca="1">+IF(AND(ISTEXT(OFFSET('Sanitation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299" t="e">
        <f ca="1">+IF(AND(ISTEXT(OFFSET('Sanitation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299" t="e">
        <f ca="1">+IF(AND(ISTEXT(OFFSET('Sanitation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299" t="e">
        <f ca="1">+IF(AND(ISTEXT(OFFSET('Sanitation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299" t="e">
        <f ca="1">+IF(AND(ISTEXT(OFFSET('Sanitation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299" t="e">
        <f ca="1">+IF(AND(ISTEXT(OFFSET('Sanitation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299" t="e">
        <f ca="1">+IF(AND(ISTEXT(OFFSET('Sanitation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299" t="e">
        <f ca="1">+IF(AND(ISTEXT(OFFSET('Sanitation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299" t="e">
        <f ca="1">+IF(AND(ISTEXT(OFFSET('Sanitation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299" t="e">
        <f ca="1">+IF(AND(ISTEXT(OFFSET('Sanitation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300" t="e">
        <f ca="1">+IF(AND(ISTEXT(OFFSET('Hygiene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368" t="e">
        <f ca="1">+IF(AND(ISTEXT(OFFSET('Hygiene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300" t="e">
        <f ca="1">+IF(AND(ISTEXT(OFFSET('Hygiene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300" t="e">
        <f ca="1">+IF(AND(ISTEXT(OFFSET('Hygiene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300" t="e">
        <f ca="1">+IF(AND(ISTEXT(OFFSET('Hygiene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300" t="e">
        <f ca="1">+IF(AND(ISTEXT(OFFSET('Hygiene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300" t="e">
        <f ca="1">+IF(AND(ISTEXT(OFFSET('Hygiene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300" t="e">
        <f ca="1">+IF(AND(ISTEXT(OFFSET('Hygiene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300" t="e">
        <f ca="1">+IF(AND(ISTEXT(OFFSET('Hygiene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300" t="e">
        <f ca="1">+IF(AND(ISTEXT(OFFSET('Hygiene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300" t="e">
        <f ca="1">+IF(AND(ISTEXT(OFFSET('Hygiene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300" t="e">
        <f ca="1">+IF(AND(ISTEXT(OFFSET('Hygiene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300" t="e">
        <f ca="1">+IF(AND(ISTEXT(OFFSET('Hygiene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300" t="e">
        <f ca="1">+IF(AND(ISTEXT(OFFSET('Hygiene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300" t="e">
        <f ca="1">+IF(AND(ISTEXT(OFFSET('Hygiene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300" t="e">
        <f ca="1">+IF(AND(ISTEXT(OFFSET('Hygiene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300" t="e">
        <f ca="1">+IF(AND(ISTEXT(OFFSET('Hygiene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300" t="e">
        <f ca="1">+IF(AND(ISTEXT(OFFSET('Hygiene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S174" s="187" t="str">
        <f ca="1">+IF(OFFSET('Water Data'!$D$27,0,10*ROW('Water Data'!D168))="","",OFFSET('Water Data'!$D$27,0,10*ROW('Water Data'!D168)))</f>
        <v/>
      </c>
      <c r="BT174" s="187" t="str">
        <f ca="1">+IF(OFFSET('Water Data'!$D$28,0,10*ROW('Water Data'!D168))="","",OFFSET('Water Data'!$D$28,0,10*ROW('Water Data'!D168)))</f>
        <v/>
      </c>
      <c r="BU174" s="187" t="str">
        <f ca="1">+IF(OFFSET('Water Data'!$D$29,0,10*ROW('Water Data'!D168))="","",OFFSET('Water Data'!$D$29,0,10*ROW('Water Data'!D168)))</f>
        <v/>
      </c>
      <c r="BV174" s="187" t="str">
        <f ca="1">+IF(OFFSET('Water Data'!$E$27,0,10*ROW('Water Data'!E168))="","",OFFSET('Water Data'!$E$27,0,10*ROW('Water Data'!E168)))</f>
        <v/>
      </c>
      <c r="BW174" s="187" t="str">
        <f ca="1">+IF(OFFSET('Water Data'!$E$28,0,10*ROW('Water Data'!E168))="","",OFFSET('Water Data'!$E$28,0,10*ROW('Water Data'!E168)))</f>
        <v/>
      </c>
      <c r="BX174" s="187" t="str">
        <f ca="1">+IF(OFFSET('Water Data'!$E$29,0,10*ROW('Water Data'!E168))="","",OFFSET('Water Data'!$E$29,0,10*ROW('Water Data'!E168)))</f>
        <v/>
      </c>
      <c r="BY174" s="187" t="str">
        <f ca="1">+IF(OFFSET('Water Data'!$F$27,0,10*ROW('Water Data'!F168))="","",OFFSET('Water Data'!$F$27,0,10*ROW('Water Data'!F168)))</f>
        <v/>
      </c>
      <c r="BZ174" s="187" t="str">
        <f ca="1">+IF(OFFSET('Water Data'!$F$28,0,10*ROW('Water Data'!F168))="","",OFFSET('Water Data'!$F$28,0,10*ROW('Water Data'!F168)))</f>
        <v/>
      </c>
      <c r="CA174" s="187" t="str">
        <f ca="1">+IF(OFFSET('Water Data'!$F$29,0,10*ROW('Water Data'!F168))="","",OFFSET('Water Data'!$F$29,0,10*ROW('Water Data'!F168)))</f>
        <v/>
      </c>
      <c r="CB174" s="187" t="str">
        <f ca="1">+IF(OFFSET('Water Data'!$G$27,0,10*ROW('Water Data'!G168))="","",OFFSET('Water Data'!$G$27,0,10*ROW('Water Data'!G168)))</f>
        <v/>
      </c>
      <c r="CC174" s="187" t="str">
        <f ca="1">+IF(OFFSET('Water Data'!$G$28,0,10*ROW('Water Data'!G168))="","",OFFSET('Water Data'!$G$28,0,10*ROW('Water Data'!G168)))</f>
        <v/>
      </c>
      <c r="CD174" s="187" t="str">
        <f ca="1">+IF(OFFSET('Water Data'!$G$29,0,10*ROW('Water Data'!G168))="","",OFFSET('Water Data'!$G$29,0,10*ROW('Water Data'!G168)))</f>
        <v/>
      </c>
      <c r="CE174" s="187" t="str">
        <f ca="1">+IF(OFFSET('Water Data'!$H$27,0,10*ROW('Water Data'!H168))="","",OFFSET('Water Data'!$H$27,0,10*ROW('Water Data'!H168)))</f>
        <v/>
      </c>
      <c r="CF174" s="187" t="str">
        <f ca="1">+IF(OFFSET('Water Data'!$H$28,0,10*ROW('Water Data'!H168))="","",OFFSET('Water Data'!$H$28,0,10*ROW('Water Data'!H168)))</f>
        <v/>
      </c>
      <c r="CG174" s="187" t="str">
        <f ca="1">+IF(OFFSET('Water Data'!$H$29,0,10*ROW('Water Data'!H168))="","",OFFSET('Water Data'!$H$29,0,10*ROW('Water Data'!H168)))</f>
        <v/>
      </c>
      <c r="CH174" s="187" t="str">
        <f ca="1">+IF(OFFSET('Water Data'!$I$27,0,10*ROW('Water Data'!I168))="","",OFFSET('Water Data'!$I$27,0,10*ROW('Water Data'!I168)))</f>
        <v/>
      </c>
      <c r="CI174" s="187" t="str">
        <f ca="1">+IF(OFFSET('Water Data'!$I$28,0,10*ROW('Water Data'!I168))="","",OFFSET('Water Data'!$I$28,0,10*ROW('Water Data'!I168)))</f>
        <v/>
      </c>
      <c r="CJ174" s="187" t="str">
        <f ca="1">+IF(OFFSET('Water Data'!$I$29,0,10*ROW('Water Data'!I168))="","",OFFSET('Water Data'!$I$29,0,10*ROW('Water Data'!I168)))</f>
        <v/>
      </c>
      <c r="CK174" s="187" t="str">
        <f ca="1">+IF(OFFSET('Sanitation Data'!$D$28,0,10*ROW('Sanitation Data'!D168))="","",OFFSET('Sanitation Data'!$D$28,0,10*ROW('Sanitation Data'!D168)))</f>
        <v/>
      </c>
      <c r="CL174" s="187" t="str">
        <f ca="1">+IF(OFFSET('Sanitation Data'!$D$29,0,10*ROW('Sanitation Data'!D168))="","",OFFSET('Sanitation Data'!$D$29,0,10*ROW('Sanitation Data'!D168)))</f>
        <v/>
      </c>
      <c r="CM174" s="187" t="str">
        <f ca="1">+IF(OFFSET('Sanitation Data'!$D$30,0,10*ROW('Sanitation Data'!D168))="","",OFFSET('Sanitation Data'!$D$30,0,10*ROW('Sanitation Data'!D168)))</f>
        <v/>
      </c>
      <c r="CN174" s="187" t="str">
        <f ca="1">+IF(OFFSET('Sanitation Data'!$D$31,0,10*ROW('Sanitation Data'!D168))="","",OFFSET('Sanitation Data'!$D$31,0,10*ROW('Sanitation Data'!D168)))</f>
        <v/>
      </c>
      <c r="CO174" s="187" t="str">
        <f ca="1">+IF(OFFSET('Sanitation Data'!$D$32,0,10*ROW('Sanitation Data'!D168))="","",OFFSET('Sanitation Data'!$D$32,0,10*ROW('Sanitation Data'!D168)))</f>
        <v/>
      </c>
      <c r="CP174" s="187" t="str">
        <f ca="1">+IF(OFFSET('Sanitation Data'!$E$28,0,10*ROW('Sanitation Data'!E168))="","",OFFSET('Sanitation Data'!$E$28,0,10*ROW('Sanitation Data'!E168)))</f>
        <v/>
      </c>
      <c r="CQ174" s="187" t="str">
        <f ca="1">+IF(OFFSET('Sanitation Data'!$E$29,0,10*ROW('Sanitation Data'!E168))="","",OFFSET('Sanitation Data'!$E$29,0,10*ROW('Sanitation Data'!E168)))</f>
        <v/>
      </c>
      <c r="CR174" s="187" t="str">
        <f ca="1">+IF(OFFSET('Sanitation Data'!$E$30,0,10*ROW('Sanitation Data'!E168))="","",OFFSET('Sanitation Data'!$E$30,0,10*ROW('Sanitation Data'!E168)))</f>
        <v/>
      </c>
      <c r="CS174" s="187" t="str">
        <f ca="1">+IF(OFFSET('Sanitation Data'!$E$31,0,10*ROW('Sanitation Data'!E168))="","",OFFSET('Sanitation Data'!$E$31,0,10*ROW('Sanitation Data'!E168)))</f>
        <v/>
      </c>
      <c r="CT174" s="187" t="str">
        <f ca="1">+IF(OFFSET('Sanitation Data'!$E$32,0,10*ROW('Sanitation Data'!E168))="","",OFFSET('Sanitation Data'!$E$32,0,10*ROW('Sanitation Data'!E168)))</f>
        <v/>
      </c>
      <c r="CU174" s="187" t="str">
        <f ca="1">+IF(OFFSET('Sanitation Data'!$F$28,0,10*ROW('Sanitation Data'!F168))="","",OFFSET('Sanitation Data'!$F$28,0,10*ROW('Sanitation Data'!F168)))</f>
        <v/>
      </c>
      <c r="CV174" s="187" t="str">
        <f ca="1">+IF(OFFSET('Sanitation Data'!$F$29,0,10*ROW('Sanitation Data'!F168))="","",OFFSET('Sanitation Data'!$F$29,0,10*ROW('Sanitation Data'!F168)))</f>
        <v/>
      </c>
      <c r="CW174" s="187" t="str">
        <f ca="1">+IF(OFFSET('Sanitation Data'!$F$30,0,10*ROW('Sanitation Data'!F168))="","",OFFSET('Sanitation Data'!$F$30,0,10*ROW('Sanitation Data'!F168)))</f>
        <v/>
      </c>
      <c r="CX174" s="187" t="str">
        <f ca="1">+IF(OFFSET('Sanitation Data'!$F$31,0,10*ROW('Sanitation Data'!F168))="","",OFFSET('Sanitation Data'!$F$31,0,10*ROW('Sanitation Data'!F168)))</f>
        <v/>
      </c>
      <c r="CY174" s="187" t="str">
        <f ca="1">+IF(OFFSET('Sanitation Data'!$F$32,0,10*ROW('Sanitation Data'!F168))="","",OFFSET('Sanitation Data'!$F$32,0,10*ROW('Sanitation Data'!F168)))</f>
        <v/>
      </c>
      <c r="CZ174" s="187" t="str">
        <f ca="1">+IF(OFFSET('Sanitation Data'!$G$28,0,10*ROW('Sanitation Data'!G168))="","",OFFSET('Sanitation Data'!$G$28,0,10*ROW('Sanitation Data'!G168)))</f>
        <v/>
      </c>
      <c r="DA174" s="187" t="str">
        <f ca="1">+IF(OFFSET('Sanitation Data'!$G$29,0,10*ROW('Sanitation Data'!G168))="","",OFFSET('Sanitation Data'!$G$29,0,10*ROW('Sanitation Data'!G168)))</f>
        <v/>
      </c>
      <c r="DB174" s="187" t="str">
        <f ca="1">+IF(OFFSET('Sanitation Data'!$G$30,0,10*ROW('Sanitation Data'!G168))="","",OFFSET('Sanitation Data'!$G$30,0,10*ROW('Sanitation Data'!G168)))</f>
        <v/>
      </c>
      <c r="DC174" s="187" t="str">
        <f ca="1">+IF(OFFSET('Sanitation Data'!$G$31,0,10*ROW('Sanitation Data'!G168))="","",OFFSET('Sanitation Data'!$G$31,0,10*ROW('Sanitation Data'!G168)))</f>
        <v/>
      </c>
      <c r="DD174" s="187" t="str">
        <f ca="1">+IF(OFFSET('Sanitation Data'!$G$32,0,10*ROW('Sanitation Data'!G168))="","",OFFSET('Sanitation Data'!$G$32,0,10*ROW('Sanitation Data'!G168)))</f>
        <v/>
      </c>
      <c r="DE174" s="187" t="str">
        <f ca="1">+IF(OFFSET('Sanitation Data'!$H$28,0,10*ROW('Sanitation Data'!H168))="","",OFFSET('Sanitation Data'!$H$28,0,10*ROW('Sanitation Data'!H168)))</f>
        <v/>
      </c>
      <c r="DF174" s="187" t="str">
        <f ca="1">+IF(OFFSET('Sanitation Data'!$H$29,0,10*ROW('Sanitation Data'!H168))="","",OFFSET('Sanitation Data'!$H$29,0,10*ROW('Sanitation Data'!H168)))</f>
        <v/>
      </c>
      <c r="DG174" s="187" t="str">
        <f ca="1">+IF(OFFSET('Sanitation Data'!$H$30,0,10*ROW('Sanitation Data'!H168))="","",OFFSET('Sanitation Data'!$H$30,0,10*ROW('Sanitation Data'!H168)))</f>
        <v/>
      </c>
      <c r="DH174" s="187" t="str">
        <f ca="1">+IF(OFFSET('Sanitation Data'!$H$31,0,10*ROW('Sanitation Data'!H168))="","",OFFSET('Sanitation Data'!$H$31,0,10*ROW('Sanitation Data'!H168)))</f>
        <v/>
      </c>
      <c r="DI174" s="187" t="str">
        <f ca="1">+IF(OFFSET('Sanitation Data'!$H$32,0,10*ROW('Sanitation Data'!H168))="","",OFFSET('Sanitation Data'!$H$32,0,10*ROW('Sanitation Data'!H168)))</f>
        <v/>
      </c>
      <c r="DJ174" s="187" t="str">
        <f ca="1">+IF(OFFSET('Sanitation Data'!$I$28,0,10*ROW('Sanitation Data'!I168))="","",OFFSET('Sanitation Data'!$I$28,0,10*ROW('Sanitation Data'!I168)))</f>
        <v/>
      </c>
      <c r="DK174" s="187" t="str">
        <f ca="1">+IF(OFFSET('Sanitation Data'!$I$29,0,10*ROW('Sanitation Data'!I168))="","",OFFSET('Sanitation Data'!$I$29,0,10*ROW('Sanitation Data'!I168)))</f>
        <v/>
      </c>
      <c r="DL174" s="187" t="str">
        <f ca="1">+IF(OFFSET('Sanitation Data'!$I$30,0,10*ROW('Sanitation Data'!I168))="","",OFFSET('Sanitation Data'!$I$30,0,10*ROW('Sanitation Data'!I168)))</f>
        <v/>
      </c>
      <c r="DM174" s="187" t="str">
        <f ca="1">+IF(OFFSET('Sanitation Data'!$I$31,0,10*ROW('Sanitation Data'!I168))="","",OFFSET('Sanitation Data'!$I$31,0,10*ROW('Sanitation Data'!I168)))</f>
        <v/>
      </c>
      <c r="DN174" s="187" t="str">
        <f ca="1">+IF(OFFSET('Sanitation Data'!$I$32,0,10*ROW('Sanitation Data'!I168))="","",OFFSET('Sanitation Data'!$I$32,0,10*ROW('Sanitation Data'!I168)))</f>
        <v/>
      </c>
      <c r="DO174" s="187" t="str">
        <f ca="1">+IF(OFFSET('Hygiene Data'!$D$11,0,10*ROW('Hygiene Data'!D168))="","",OFFSET('Hygiene Data'!$D$11,0,10*ROW('Hygiene Data'!D168)))</f>
        <v/>
      </c>
      <c r="DP174" s="187" t="str">
        <f ca="1">+IF(OFFSET('Hygiene Data'!$D$12,0,10*ROW('Hygiene Data'!D168))="","",OFFSET('Hygiene Data'!$D$12,0,10*ROW('Hygiene Data'!D168)))</f>
        <v/>
      </c>
      <c r="DQ174" s="187" t="str">
        <f ca="1">+IF(OFFSET('Hygiene Data'!$D$13,0,10*ROW('Hygiene Data'!D168))="","",OFFSET('Hygiene Data'!$D$13,0,10*ROW('Hygiene Data'!D168)))</f>
        <v/>
      </c>
      <c r="DR174" s="187" t="str">
        <f ca="1">+IF(OFFSET('Hygiene Data'!$E$11,0,10*ROW('Hygiene Data'!E168))="","",OFFSET('Hygiene Data'!$E$11,0,10*ROW('Hygiene Data'!E168)))</f>
        <v/>
      </c>
      <c r="DS174" s="187" t="str">
        <f ca="1">+IF(OFFSET('Hygiene Data'!$E$12,0,10*ROW('Hygiene Data'!E168))="","",OFFSET('Hygiene Data'!$E$12,0,10*ROW('Hygiene Data'!E168)))</f>
        <v/>
      </c>
      <c r="DT174" s="187" t="str">
        <f ca="1">+IF(OFFSET('Hygiene Data'!$E$13,0,10*ROW('Hygiene Data'!E168))="","",OFFSET('Hygiene Data'!$E$13,0,10*ROW('Hygiene Data'!E168)))</f>
        <v/>
      </c>
      <c r="DU174" s="187" t="str">
        <f ca="1">+IF(OFFSET('Hygiene Data'!$F$11,0,10*ROW('Hygiene Data'!F168))="","",OFFSET('Hygiene Data'!$F$11,0,10*ROW('Hygiene Data'!F168)))</f>
        <v/>
      </c>
      <c r="DV174" s="187" t="str">
        <f ca="1">+IF(OFFSET('Hygiene Data'!$F$12,0,10*ROW('Hygiene Data'!F168))="","",OFFSET('Hygiene Data'!$F$12,0,10*ROW('Hygiene Data'!F168)))</f>
        <v/>
      </c>
      <c r="DW174" s="187" t="str">
        <f ca="1">+IF(OFFSET('Hygiene Data'!$F$13,0,10*ROW('Hygiene Data'!F168))="","",OFFSET('Hygiene Data'!$F$13,0,10*ROW('Hygiene Data'!F168)))</f>
        <v/>
      </c>
      <c r="DX174" s="187" t="str">
        <f ca="1">+IF(OFFSET('Hygiene Data'!$G$11,0,10*ROW('Hygiene Data'!G168))="","",OFFSET('Hygiene Data'!$G$11,0,10*ROW('Hygiene Data'!G168)))</f>
        <v/>
      </c>
      <c r="DY174" s="187" t="str">
        <f ca="1">+IF(OFFSET('Hygiene Data'!$G$12,0,10*ROW('Hygiene Data'!G168))="","",OFFSET('Hygiene Data'!$G$12,0,10*ROW('Hygiene Data'!G168)))</f>
        <v/>
      </c>
      <c r="DZ174" s="187" t="str">
        <f ca="1">+IF(OFFSET('Hygiene Data'!$G$13,0,10*ROW('Hygiene Data'!G168))="","",OFFSET('Hygiene Data'!$G$13,0,10*ROW('Hygiene Data'!G168)))</f>
        <v/>
      </c>
      <c r="EA174" s="187" t="str">
        <f ca="1">+IF(OFFSET('Hygiene Data'!$H$11,0,10*ROW('Hygiene Data'!H168))="","",OFFSET('Hygiene Data'!$H$11,0,10*ROW('Hygiene Data'!H168)))</f>
        <v/>
      </c>
      <c r="EB174" s="187" t="str">
        <f ca="1">+IF(OFFSET('Hygiene Data'!$H$12,0,10*ROW('Hygiene Data'!H168))="","",OFFSET('Hygiene Data'!$H$12,0,10*ROW('Hygiene Data'!H168)))</f>
        <v/>
      </c>
      <c r="EC174" s="187" t="str">
        <f ca="1">+IF(OFFSET('Hygiene Data'!$H$13,0,10*ROW('Hygiene Data'!H168))="","",OFFSET('Hygiene Data'!$H$13,0,10*ROW('Hygiene Data'!H168)))</f>
        <v/>
      </c>
      <c r="ED174" s="187" t="str">
        <f ca="1">+IF(OFFSET('Hygiene Data'!$I$11,0,10*ROW('Hygiene Data'!I168))="","",OFFSET('Hygiene Data'!$I$11,0,10*ROW('Hygiene Data'!I168)))</f>
        <v/>
      </c>
      <c r="EE174" s="187" t="str">
        <f ca="1">+IF(OFFSET('Hygiene Data'!$I$12,0,10*ROW('Hygiene Data'!I168))="","",OFFSET('Hygiene Data'!$I$12,0,10*ROW('Hygiene Data'!I168)))</f>
        <v/>
      </c>
      <c r="EF174" s="187" t="str">
        <f ca="1">+IF(OFFSET('Hygiene Data'!$I$13,0,10*ROW('Hygiene Data'!I168))="","",OFFSET('Hygiene Data'!$I$13,0,10*ROW('Hygiene Data'!I168)))</f>
        <v/>
      </c>
    </row>
    <row r="175" spans="1:136" x14ac:dyDescent="0.2">
      <c r="A175" s="270" t="str">
        <f ca="1">+IF(OFFSET('Water Data'!$B$2,0,10*ROW('Water Data'!E169))="","",OFFSET('Water Data'!$B$2,0,10*ROW('Water Data'!E169)))</f>
        <v/>
      </c>
      <c r="B175" s="270" t="str">
        <f ca="1">IF(OFFSET('Water Data'!$C$2,0,10*ROW('Water Data'!F169))="","",IF(OFFSET('Water Data'!$C$2,0,10*ROW('Water Data'!F169))="Census",Key!$I$111,IF(OFFSET('Water Data'!$C$2,0,10*ROW('Water Data'!F169))="Survey with microdata",Key!$I$113,IF(OFFSET('Water Data'!$C$2,0,10*ROW('Water Data'!F169))="Survey",Key!$I$110,IF(OFFSET('Water Data'!$C$2,0,10*ROW('Water Data'!F169))="Admin",Key!$I$114,IF(OFFSET('Water Data'!$C$2,0,10*ROW('Water Data'!F169))="Other",Key!$I$112,IF(OFFSET('Water Data'!$C$2,0,10*ROW('Water Data'!F169))="EMIS",Key!$I$109)))))))</f>
        <v/>
      </c>
      <c r="C175" s="297" t="str">
        <f t="shared" ca="1" si="2"/>
        <v/>
      </c>
      <c r="D175" s="298" t="e">
        <f ca="1">+IF(AND(ISTEXT(OFFSET('Water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298" t="e">
        <f ca="1">+IF(AND(ISTEXT(OFFSET('Water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298" t="e">
        <f ca="1">+IF(AND(ISTEXT(OFFSET('Water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298" t="e">
        <f ca="1">+IF(AND(ISTEXT(OFFSET('Water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298" t="e">
        <f ca="1">+IF(AND(ISTEXT(OFFSET('Water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298" t="e">
        <f ca="1">+IF(AND(ISTEXT(OFFSET('Water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298" t="e">
        <f ca="1">+IF(AND(ISTEXT(OFFSET('Water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298" t="e">
        <f ca="1">+IF(AND(ISTEXT(OFFSET('Water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298" t="e">
        <f ca="1">+IF(AND(ISTEXT(OFFSET('Water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298" t="e">
        <f ca="1">+IF(AND(ISTEXT(OFFSET('Water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298" t="e">
        <f ca="1">+IF(AND(ISTEXT(OFFSET('Water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298" t="e">
        <f ca="1">+IF(AND(ISTEXT(OFFSET('Water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298" t="e">
        <f ca="1">+IF(AND(ISTEXT(OFFSET('Water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298" t="e">
        <f ca="1">+IF(AND(ISTEXT(OFFSET('Water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298" t="e">
        <f ca="1">+IF(AND(ISTEXT(OFFSET('Water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298" t="e">
        <f ca="1">+IF(AND(ISTEXT(OFFSET('Water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298" t="e">
        <f ca="1">+IF(AND(ISTEXT(OFFSET('Water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298" t="e">
        <f ca="1">+IF(AND(ISTEXT(OFFSET('Water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299" t="e">
        <f ca="1">+IF(AND(ISTEXT(OFFSET('Sanitation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299" t="e">
        <f ca="1">+IF(AND(ISTEXT(OFFSET('Sanitation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299" t="e">
        <f ca="1">+IF(AND(ISTEXT(OFFSET('Sanitation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299" t="e">
        <f ca="1">+IF(AND(ISTEXT(OFFSET('Sanitation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299" t="e">
        <f ca="1">+IF(AND(ISTEXT(OFFSET('Sanitation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299" t="e">
        <f ca="1">+IF(AND(ISTEXT(OFFSET('Sanitation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299" t="e">
        <f ca="1">+IF(AND(ISTEXT(OFFSET('Sanitation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299" t="e">
        <f ca="1">+IF(AND(ISTEXT(OFFSET('Sanitation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299" t="e">
        <f ca="1">+IF(AND(ISTEXT(OFFSET('Sanitation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299" t="e">
        <f ca="1">+IF(AND(ISTEXT(OFFSET('Sanitation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299" t="e">
        <f ca="1">+IF(AND(ISTEXT(OFFSET('Sanitation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299" t="e">
        <f ca="1">+IF(AND(ISTEXT(OFFSET('Sanitation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299" t="e">
        <f ca="1">+IF(AND(ISTEXT(OFFSET('Sanitation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299" t="e">
        <f ca="1">+IF(AND(ISTEXT(OFFSET('Sanitation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299" t="e">
        <f ca="1">+IF(AND(ISTEXT(OFFSET('Sanitation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299" t="e">
        <f ca="1">+IF(AND(ISTEXT(OFFSET('Sanitation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299" t="e">
        <f ca="1">+IF(AND(ISTEXT(OFFSET('Sanitation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299" t="e">
        <f ca="1">+IF(AND(ISTEXT(OFFSET('Sanitation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299" t="e">
        <f ca="1">+IF(AND(ISTEXT(OFFSET('Sanitation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299" t="e">
        <f ca="1">+IF(AND(ISTEXT(OFFSET('Sanitation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299" t="e">
        <f ca="1">+IF(AND(ISTEXT(OFFSET('Sanitation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299" t="e">
        <f ca="1">+IF(AND(ISTEXT(OFFSET('Sanitation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299" t="e">
        <f ca="1">+IF(AND(ISTEXT(OFFSET('Sanitation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299" t="e">
        <f ca="1">+IF(AND(ISTEXT(OFFSET('Sanitation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299" t="e">
        <f ca="1">+IF(AND(ISTEXT(OFFSET('Sanitation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299" t="e">
        <f ca="1">+IF(AND(ISTEXT(OFFSET('Sanitation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299" t="e">
        <f ca="1">+IF(AND(ISTEXT(OFFSET('Sanitation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299" t="e">
        <f ca="1">+IF(AND(ISTEXT(OFFSET('Sanitation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299" t="e">
        <f ca="1">+IF(AND(ISTEXT(OFFSET('Sanitation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299" t="e">
        <f ca="1">+IF(AND(ISTEXT(OFFSET('Sanitation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300" t="e">
        <f ca="1">+IF(AND(ISTEXT(OFFSET('Hygiene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368" t="e">
        <f ca="1">+IF(AND(ISTEXT(OFFSET('Hygiene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300" t="e">
        <f ca="1">+IF(AND(ISTEXT(OFFSET('Hygiene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300" t="e">
        <f ca="1">+IF(AND(ISTEXT(OFFSET('Hygiene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300" t="e">
        <f ca="1">+IF(AND(ISTEXT(OFFSET('Hygiene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300" t="e">
        <f ca="1">+IF(AND(ISTEXT(OFFSET('Hygiene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300" t="e">
        <f ca="1">+IF(AND(ISTEXT(OFFSET('Hygiene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300" t="e">
        <f ca="1">+IF(AND(ISTEXT(OFFSET('Hygiene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300" t="e">
        <f ca="1">+IF(AND(ISTEXT(OFFSET('Hygiene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300" t="e">
        <f ca="1">+IF(AND(ISTEXT(OFFSET('Hygiene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300" t="e">
        <f ca="1">+IF(AND(ISTEXT(OFFSET('Hygiene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300" t="e">
        <f ca="1">+IF(AND(ISTEXT(OFFSET('Hygiene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300" t="e">
        <f ca="1">+IF(AND(ISTEXT(OFFSET('Hygiene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300" t="e">
        <f ca="1">+IF(AND(ISTEXT(OFFSET('Hygiene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300" t="e">
        <f ca="1">+IF(AND(ISTEXT(OFFSET('Hygiene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300" t="e">
        <f ca="1">+IF(AND(ISTEXT(OFFSET('Hygiene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300" t="e">
        <f ca="1">+IF(AND(ISTEXT(OFFSET('Hygiene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300" t="e">
        <f ca="1">+IF(AND(ISTEXT(OFFSET('Hygiene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S175" s="187" t="str">
        <f ca="1">+IF(OFFSET('Water Data'!$D$27,0,10*ROW('Water Data'!D169))="","",OFFSET('Water Data'!$D$27,0,10*ROW('Water Data'!D169)))</f>
        <v/>
      </c>
      <c r="BT175" s="187" t="str">
        <f ca="1">+IF(OFFSET('Water Data'!$D$28,0,10*ROW('Water Data'!D169))="","",OFFSET('Water Data'!$D$28,0,10*ROW('Water Data'!D169)))</f>
        <v/>
      </c>
      <c r="BU175" s="187" t="str">
        <f ca="1">+IF(OFFSET('Water Data'!$D$29,0,10*ROW('Water Data'!D169))="","",OFFSET('Water Data'!$D$29,0,10*ROW('Water Data'!D169)))</f>
        <v/>
      </c>
      <c r="BV175" s="187" t="str">
        <f ca="1">+IF(OFFSET('Water Data'!$E$27,0,10*ROW('Water Data'!E169))="","",OFFSET('Water Data'!$E$27,0,10*ROW('Water Data'!E169)))</f>
        <v/>
      </c>
      <c r="BW175" s="187" t="str">
        <f ca="1">+IF(OFFSET('Water Data'!$E$28,0,10*ROW('Water Data'!E169))="","",OFFSET('Water Data'!$E$28,0,10*ROW('Water Data'!E169)))</f>
        <v/>
      </c>
      <c r="BX175" s="187" t="str">
        <f ca="1">+IF(OFFSET('Water Data'!$E$29,0,10*ROW('Water Data'!E169))="","",OFFSET('Water Data'!$E$29,0,10*ROW('Water Data'!E169)))</f>
        <v/>
      </c>
      <c r="BY175" s="187" t="str">
        <f ca="1">+IF(OFFSET('Water Data'!$F$27,0,10*ROW('Water Data'!F169))="","",OFFSET('Water Data'!$F$27,0,10*ROW('Water Data'!F169)))</f>
        <v/>
      </c>
      <c r="BZ175" s="187" t="str">
        <f ca="1">+IF(OFFSET('Water Data'!$F$28,0,10*ROW('Water Data'!F169))="","",OFFSET('Water Data'!$F$28,0,10*ROW('Water Data'!F169)))</f>
        <v/>
      </c>
      <c r="CA175" s="187" t="str">
        <f ca="1">+IF(OFFSET('Water Data'!$F$29,0,10*ROW('Water Data'!F169))="","",OFFSET('Water Data'!$F$29,0,10*ROW('Water Data'!F169)))</f>
        <v/>
      </c>
      <c r="CB175" s="187" t="str">
        <f ca="1">+IF(OFFSET('Water Data'!$G$27,0,10*ROW('Water Data'!G169))="","",OFFSET('Water Data'!$G$27,0,10*ROW('Water Data'!G169)))</f>
        <v/>
      </c>
      <c r="CC175" s="187" t="str">
        <f ca="1">+IF(OFFSET('Water Data'!$G$28,0,10*ROW('Water Data'!G169))="","",OFFSET('Water Data'!$G$28,0,10*ROW('Water Data'!G169)))</f>
        <v/>
      </c>
      <c r="CD175" s="187" t="str">
        <f ca="1">+IF(OFFSET('Water Data'!$G$29,0,10*ROW('Water Data'!G169))="","",OFFSET('Water Data'!$G$29,0,10*ROW('Water Data'!G169)))</f>
        <v/>
      </c>
      <c r="CE175" s="187" t="str">
        <f ca="1">+IF(OFFSET('Water Data'!$H$27,0,10*ROW('Water Data'!H169))="","",OFFSET('Water Data'!$H$27,0,10*ROW('Water Data'!H169)))</f>
        <v/>
      </c>
      <c r="CF175" s="187" t="str">
        <f ca="1">+IF(OFFSET('Water Data'!$H$28,0,10*ROW('Water Data'!H169))="","",OFFSET('Water Data'!$H$28,0,10*ROW('Water Data'!H169)))</f>
        <v/>
      </c>
      <c r="CG175" s="187" t="str">
        <f ca="1">+IF(OFFSET('Water Data'!$H$29,0,10*ROW('Water Data'!H169))="","",OFFSET('Water Data'!$H$29,0,10*ROW('Water Data'!H169)))</f>
        <v/>
      </c>
      <c r="CH175" s="187" t="str">
        <f ca="1">+IF(OFFSET('Water Data'!$I$27,0,10*ROW('Water Data'!I169))="","",OFFSET('Water Data'!$I$27,0,10*ROW('Water Data'!I169)))</f>
        <v/>
      </c>
      <c r="CI175" s="187" t="str">
        <f ca="1">+IF(OFFSET('Water Data'!$I$28,0,10*ROW('Water Data'!I169))="","",OFFSET('Water Data'!$I$28,0,10*ROW('Water Data'!I169)))</f>
        <v/>
      </c>
      <c r="CJ175" s="187" t="str">
        <f ca="1">+IF(OFFSET('Water Data'!$I$29,0,10*ROW('Water Data'!I169))="","",OFFSET('Water Data'!$I$29,0,10*ROW('Water Data'!I169)))</f>
        <v/>
      </c>
      <c r="CK175" s="187" t="str">
        <f ca="1">+IF(OFFSET('Sanitation Data'!$D$28,0,10*ROW('Sanitation Data'!D169))="","",OFFSET('Sanitation Data'!$D$28,0,10*ROW('Sanitation Data'!D169)))</f>
        <v/>
      </c>
      <c r="CL175" s="187" t="str">
        <f ca="1">+IF(OFFSET('Sanitation Data'!$D$29,0,10*ROW('Sanitation Data'!D169))="","",OFFSET('Sanitation Data'!$D$29,0,10*ROW('Sanitation Data'!D169)))</f>
        <v/>
      </c>
      <c r="CM175" s="187" t="str">
        <f ca="1">+IF(OFFSET('Sanitation Data'!$D$30,0,10*ROW('Sanitation Data'!D169))="","",OFFSET('Sanitation Data'!$D$30,0,10*ROW('Sanitation Data'!D169)))</f>
        <v/>
      </c>
      <c r="CN175" s="187" t="str">
        <f ca="1">+IF(OFFSET('Sanitation Data'!$D$31,0,10*ROW('Sanitation Data'!D169))="","",OFFSET('Sanitation Data'!$D$31,0,10*ROW('Sanitation Data'!D169)))</f>
        <v/>
      </c>
      <c r="CO175" s="187" t="str">
        <f ca="1">+IF(OFFSET('Sanitation Data'!$D$32,0,10*ROW('Sanitation Data'!D169))="","",OFFSET('Sanitation Data'!$D$32,0,10*ROW('Sanitation Data'!D169)))</f>
        <v/>
      </c>
      <c r="CP175" s="187" t="str">
        <f ca="1">+IF(OFFSET('Sanitation Data'!$E$28,0,10*ROW('Sanitation Data'!E169))="","",OFFSET('Sanitation Data'!$E$28,0,10*ROW('Sanitation Data'!E169)))</f>
        <v/>
      </c>
      <c r="CQ175" s="187" t="str">
        <f ca="1">+IF(OFFSET('Sanitation Data'!$E$29,0,10*ROW('Sanitation Data'!E169))="","",OFFSET('Sanitation Data'!$E$29,0,10*ROW('Sanitation Data'!E169)))</f>
        <v/>
      </c>
      <c r="CR175" s="187" t="str">
        <f ca="1">+IF(OFFSET('Sanitation Data'!$E$30,0,10*ROW('Sanitation Data'!E169))="","",OFFSET('Sanitation Data'!$E$30,0,10*ROW('Sanitation Data'!E169)))</f>
        <v/>
      </c>
      <c r="CS175" s="187" t="str">
        <f ca="1">+IF(OFFSET('Sanitation Data'!$E$31,0,10*ROW('Sanitation Data'!E169))="","",OFFSET('Sanitation Data'!$E$31,0,10*ROW('Sanitation Data'!E169)))</f>
        <v/>
      </c>
      <c r="CT175" s="187" t="str">
        <f ca="1">+IF(OFFSET('Sanitation Data'!$E$32,0,10*ROW('Sanitation Data'!E169))="","",OFFSET('Sanitation Data'!$E$32,0,10*ROW('Sanitation Data'!E169)))</f>
        <v/>
      </c>
      <c r="CU175" s="187" t="str">
        <f ca="1">+IF(OFFSET('Sanitation Data'!$F$28,0,10*ROW('Sanitation Data'!F169))="","",OFFSET('Sanitation Data'!$F$28,0,10*ROW('Sanitation Data'!F169)))</f>
        <v/>
      </c>
      <c r="CV175" s="187" t="str">
        <f ca="1">+IF(OFFSET('Sanitation Data'!$F$29,0,10*ROW('Sanitation Data'!F169))="","",OFFSET('Sanitation Data'!$F$29,0,10*ROW('Sanitation Data'!F169)))</f>
        <v/>
      </c>
      <c r="CW175" s="187" t="str">
        <f ca="1">+IF(OFFSET('Sanitation Data'!$F$30,0,10*ROW('Sanitation Data'!F169))="","",OFFSET('Sanitation Data'!$F$30,0,10*ROW('Sanitation Data'!F169)))</f>
        <v/>
      </c>
      <c r="CX175" s="187" t="str">
        <f ca="1">+IF(OFFSET('Sanitation Data'!$F$31,0,10*ROW('Sanitation Data'!F169))="","",OFFSET('Sanitation Data'!$F$31,0,10*ROW('Sanitation Data'!F169)))</f>
        <v/>
      </c>
      <c r="CY175" s="187" t="str">
        <f ca="1">+IF(OFFSET('Sanitation Data'!$F$32,0,10*ROW('Sanitation Data'!F169))="","",OFFSET('Sanitation Data'!$F$32,0,10*ROW('Sanitation Data'!F169)))</f>
        <v/>
      </c>
      <c r="CZ175" s="187" t="str">
        <f ca="1">+IF(OFFSET('Sanitation Data'!$G$28,0,10*ROW('Sanitation Data'!G169))="","",OFFSET('Sanitation Data'!$G$28,0,10*ROW('Sanitation Data'!G169)))</f>
        <v/>
      </c>
      <c r="DA175" s="187" t="str">
        <f ca="1">+IF(OFFSET('Sanitation Data'!$G$29,0,10*ROW('Sanitation Data'!G169))="","",OFFSET('Sanitation Data'!$G$29,0,10*ROW('Sanitation Data'!G169)))</f>
        <v/>
      </c>
      <c r="DB175" s="187" t="str">
        <f ca="1">+IF(OFFSET('Sanitation Data'!$G$30,0,10*ROW('Sanitation Data'!G169))="","",OFFSET('Sanitation Data'!$G$30,0,10*ROW('Sanitation Data'!G169)))</f>
        <v/>
      </c>
      <c r="DC175" s="187" t="str">
        <f ca="1">+IF(OFFSET('Sanitation Data'!$G$31,0,10*ROW('Sanitation Data'!G169))="","",OFFSET('Sanitation Data'!$G$31,0,10*ROW('Sanitation Data'!G169)))</f>
        <v/>
      </c>
      <c r="DD175" s="187" t="str">
        <f ca="1">+IF(OFFSET('Sanitation Data'!$G$32,0,10*ROW('Sanitation Data'!G169))="","",OFFSET('Sanitation Data'!$G$32,0,10*ROW('Sanitation Data'!G169)))</f>
        <v/>
      </c>
      <c r="DE175" s="187" t="str">
        <f ca="1">+IF(OFFSET('Sanitation Data'!$H$28,0,10*ROW('Sanitation Data'!H169))="","",OFFSET('Sanitation Data'!$H$28,0,10*ROW('Sanitation Data'!H169)))</f>
        <v/>
      </c>
      <c r="DF175" s="187" t="str">
        <f ca="1">+IF(OFFSET('Sanitation Data'!$H$29,0,10*ROW('Sanitation Data'!H169))="","",OFFSET('Sanitation Data'!$H$29,0,10*ROW('Sanitation Data'!H169)))</f>
        <v/>
      </c>
      <c r="DG175" s="187" t="str">
        <f ca="1">+IF(OFFSET('Sanitation Data'!$H$30,0,10*ROW('Sanitation Data'!H169))="","",OFFSET('Sanitation Data'!$H$30,0,10*ROW('Sanitation Data'!H169)))</f>
        <v/>
      </c>
      <c r="DH175" s="187" t="str">
        <f ca="1">+IF(OFFSET('Sanitation Data'!$H$31,0,10*ROW('Sanitation Data'!H169))="","",OFFSET('Sanitation Data'!$H$31,0,10*ROW('Sanitation Data'!H169)))</f>
        <v/>
      </c>
      <c r="DI175" s="187" t="str">
        <f ca="1">+IF(OFFSET('Sanitation Data'!$H$32,0,10*ROW('Sanitation Data'!H169))="","",OFFSET('Sanitation Data'!$H$32,0,10*ROW('Sanitation Data'!H169)))</f>
        <v/>
      </c>
      <c r="DJ175" s="187" t="str">
        <f ca="1">+IF(OFFSET('Sanitation Data'!$I$28,0,10*ROW('Sanitation Data'!I169))="","",OFFSET('Sanitation Data'!$I$28,0,10*ROW('Sanitation Data'!I169)))</f>
        <v/>
      </c>
      <c r="DK175" s="187" t="str">
        <f ca="1">+IF(OFFSET('Sanitation Data'!$I$29,0,10*ROW('Sanitation Data'!I169))="","",OFFSET('Sanitation Data'!$I$29,0,10*ROW('Sanitation Data'!I169)))</f>
        <v/>
      </c>
      <c r="DL175" s="187" t="str">
        <f ca="1">+IF(OFFSET('Sanitation Data'!$I$30,0,10*ROW('Sanitation Data'!I169))="","",OFFSET('Sanitation Data'!$I$30,0,10*ROW('Sanitation Data'!I169)))</f>
        <v/>
      </c>
      <c r="DM175" s="187" t="str">
        <f ca="1">+IF(OFFSET('Sanitation Data'!$I$31,0,10*ROW('Sanitation Data'!I169))="","",OFFSET('Sanitation Data'!$I$31,0,10*ROW('Sanitation Data'!I169)))</f>
        <v/>
      </c>
      <c r="DN175" s="187" t="str">
        <f ca="1">+IF(OFFSET('Sanitation Data'!$I$32,0,10*ROW('Sanitation Data'!I169))="","",OFFSET('Sanitation Data'!$I$32,0,10*ROW('Sanitation Data'!I169)))</f>
        <v/>
      </c>
      <c r="DO175" s="187" t="str">
        <f ca="1">+IF(OFFSET('Hygiene Data'!$D$11,0,10*ROW('Hygiene Data'!D169))="","",OFFSET('Hygiene Data'!$D$11,0,10*ROW('Hygiene Data'!D169)))</f>
        <v/>
      </c>
      <c r="DP175" s="187" t="str">
        <f ca="1">+IF(OFFSET('Hygiene Data'!$D$12,0,10*ROW('Hygiene Data'!D169))="","",OFFSET('Hygiene Data'!$D$12,0,10*ROW('Hygiene Data'!D169)))</f>
        <v/>
      </c>
      <c r="DQ175" s="187" t="str">
        <f ca="1">+IF(OFFSET('Hygiene Data'!$D$13,0,10*ROW('Hygiene Data'!D169))="","",OFFSET('Hygiene Data'!$D$13,0,10*ROW('Hygiene Data'!D169)))</f>
        <v/>
      </c>
      <c r="DR175" s="187" t="str">
        <f ca="1">+IF(OFFSET('Hygiene Data'!$E$11,0,10*ROW('Hygiene Data'!E169))="","",OFFSET('Hygiene Data'!$E$11,0,10*ROW('Hygiene Data'!E169)))</f>
        <v/>
      </c>
      <c r="DS175" s="187" t="str">
        <f ca="1">+IF(OFFSET('Hygiene Data'!$E$12,0,10*ROW('Hygiene Data'!E169))="","",OFFSET('Hygiene Data'!$E$12,0,10*ROW('Hygiene Data'!E169)))</f>
        <v/>
      </c>
      <c r="DT175" s="187" t="str">
        <f ca="1">+IF(OFFSET('Hygiene Data'!$E$13,0,10*ROW('Hygiene Data'!E169))="","",OFFSET('Hygiene Data'!$E$13,0,10*ROW('Hygiene Data'!E169)))</f>
        <v/>
      </c>
      <c r="DU175" s="187" t="str">
        <f ca="1">+IF(OFFSET('Hygiene Data'!$F$11,0,10*ROW('Hygiene Data'!F169))="","",OFFSET('Hygiene Data'!$F$11,0,10*ROW('Hygiene Data'!F169)))</f>
        <v/>
      </c>
      <c r="DV175" s="187" t="str">
        <f ca="1">+IF(OFFSET('Hygiene Data'!$F$12,0,10*ROW('Hygiene Data'!F169))="","",OFFSET('Hygiene Data'!$F$12,0,10*ROW('Hygiene Data'!F169)))</f>
        <v/>
      </c>
      <c r="DW175" s="187" t="str">
        <f ca="1">+IF(OFFSET('Hygiene Data'!$F$13,0,10*ROW('Hygiene Data'!F169))="","",OFFSET('Hygiene Data'!$F$13,0,10*ROW('Hygiene Data'!F169)))</f>
        <v/>
      </c>
      <c r="DX175" s="187" t="str">
        <f ca="1">+IF(OFFSET('Hygiene Data'!$G$11,0,10*ROW('Hygiene Data'!G169))="","",OFFSET('Hygiene Data'!$G$11,0,10*ROW('Hygiene Data'!G169)))</f>
        <v/>
      </c>
      <c r="DY175" s="187" t="str">
        <f ca="1">+IF(OFFSET('Hygiene Data'!$G$12,0,10*ROW('Hygiene Data'!G169))="","",OFFSET('Hygiene Data'!$G$12,0,10*ROW('Hygiene Data'!G169)))</f>
        <v/>
      </c>
      <c r="DZ175" s="187" t="str">
        <f ca="1">+IF(OFFSET('Hygiene Data'!$G$13,0,10*ROW('Hygiene Data'!G169))="","",OFFSET('Hygiene Data'!$G$13,0,10*ROW('Hygiene Data'!G169)))</f>
        <v/>
      </c>
      <c r="EA175" s="187" t="str">
        <f ca="1">+IF(OFFSET('Hygiene Data'!$H$11,0,10*ROW('Hygiene Data'!H169))="","",OFFSET('Hygiene Data'!$H$11,0,10*ROW('Hygiene Data'!H169)))</f>
        <v/>
      </c>
      <c r="EB175" s="187" t="str">
        <f ca="1">+IF(OFFSET('Hygiene Data'!$H$12,0,10*ROW('Hygiene Data'!H169))="","",OFFSET('Hygiene Data'!$H$12,0,10*ROW('Hygiene Data'!H169)))</f>
        <v/>
      </c>
      <c r="EC175" s="187" t="str">
        <f ca="1">+IF(OFFSET('Hygiene Data'!$H$13,0,10*ROW('Hygiene Data'!H169))="","",OFFSET('Hygiene Data'!$H$13,0,10*ROW('Hygiene Data'!H169)))</f>
        <v/>
      </c>
      <c r="ED175" s="187" t="str">
        <f ca="1">+IF(OFFSET('Hygiene Data'!$I$11,0,10*ROW('Hygiene Data'!I169))="","",OFFSET('Hygiene Data'!$I$11,0,10*ROW('Hygiene Data'!I169)))</f>
        <v/>
      </c>
      <c r="EE175" s="187" t="str">
        <f ca="1">+IF(OFFSET('Hygiene Data'!$I$12,0,10*ROW('Hygiene Data'!I169))="","",OFFSET('Hygiene Data'!$I$12,0,10*ROW('Hygiene Data'!I169)))</f>
        <v/>
      </c>
      <c r="EF175" s="187" t="str">
        <f ca="1">+IF(OFFSET('Hygiene Data'!$I$13,0,10*ROW('Hygiene Data'!I169))="","",OFFSET('Hygiene Data'!$I$13,0,10*ROW('Hygiene Data'!I169)))</f>
        <v/>
      </c>
    </row>
    <row r="176" spans="1:136" x14ac:dyDescent="0.2">
      <c r="A176" s="270" t="str">
        <f ca="1">+IF(OFFSET('Water Data'!$B$2,0,10*ROW('Water Data'!E170))="","",OFFSET('Water Data'!$B$2,0,10*ROW('Water Data'!E170)))</f>
        <v/>
      </c>
      <c r="B176" s="270" t="str">
        <f ca="1">IF(OFFSET('Water Data'!$C$2,0,10*ROW('Water Data'!F170))="","",IF(OFFSET('Water Data'!$C$2,0,10*ROW('Water Data'!F170))="Census",Key!$I$111,IF(OFFSET('Water Data'!$C$2,0,10*ROW('Water Data'!F170))="Survey with microdata",Key!$I$113,IF(OFFSET('Water Data'!$C$2,0,10*ROW('Water Data'!F170))="Survey",Key!$I$110,IF(OFFSET('Water Data'!$C$2,0,10*ROW('Water Data'!F170))="Admin",Key!$I$114,IF(OFFSET('Water Data'!$C$2,0,10*ROW('Water Data'!F170))="Other",Key!$I$112,IF(OFFSET('Water Data'!$C$2,0,10*ROW('Water Data'!F170))="EMIS",Key!$I$109)))))))</f>
        <v/>
      </c>
      <c r="C176" s="297" t="str">
        <f t="shared" ca="1" si="2"/>
        <v/>
      </c>
      <c r="D176" s="298" t="e">
        <f ca="1">+IF(AND(ISTEXT(OFFSET('Water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298" t="e">
        <f ca="1">+IF(AND(ISTEXT(OFFSET('Water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298" t="e">
        <f ca="1">+IF(AND(ISTEXT(OFFSET('Water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298" t="e">
        <f ca="1">+IF(AND(ISTEXT(OFFSET('Water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298" t="e">
        <f ca="1">+IF(AND(ISTEXT(OFFSET('Water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298" t="e">
        <f ca="1">+IF(AND(ISTEXT(OFFSET('Water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298" t="e">
        <f ca="1">+IF(AND(ISTEXT(OFFSET('Water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298" t="e">
        <f ca="1">+IF(AND(ISTEXT(OFFSET('Water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298" t="e">
        <f ca="1">+IF(AND(ISTEXT(OFFSET('Water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298" t="e">
        <f ca="1">+IF(AND(ISTEXT(OFFSET('Water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298" t="e">
        <f ca="1">+IF(AND(ISTEXT(OFFSET('Water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298" t="e">
        <f ca="1">+IF(AND(ISTEXT(OFFSET('Water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298" t="e">
        <f ca="1">+IF(AND(ISTEXT(OFFSET('Water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298" t="e">
        <f ca="1">+IF(AND(ISTEXT(OFFSET('Water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298" t="e">
        <f ca="1">+IF(AND(ISTEXT(OFFSET('Water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298" t="e">
        <f ca="1">+IF(AND(ISTEXT(OFFSET('Water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298" t="e">
        <f ca="1">+IF(AND(ISTEXT(OFFSET('Water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298" t="e">
        <f ca="1">+IF(AND(ISTEXT(OFFSET('Water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299" t="e">
        <f ca="1">+IF(AND(ISTEXT(OFFSET('Sanitation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299" t="e">
        <f ca="1">+IF(AND(ISTEXT(OFFSET('Sanitation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299" t="e">
        <f ca="1">+IF(AND(ISTEXT(OFFSET('Sanitation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299" t="e">
        <f ca="1">+IF(AND(ISTEXT(OFFSET('Sanitation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299" t="e">
        <f ca="1">+IF(AND(ISTEXT(OFFSET('Sanitation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299" t="e">
        <f ca="1">+IF(AND(ISTEXT(OFFSET('Sanitation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299" t="e">
        <f ca="1">+IF(AND(ISTEXT(OFFSET('Sanitation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299" t="e">
        <f ca="1">+IF(AND(ISTEXT(OFFSET('Sanitation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299" t="e">
        <f ca="1">+IF(AND(ISTEXT(OFFSET('Sanitation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299" t="e">
        <f ca="1">+IF(AND(ISTEXT(OFFSET('Sanitation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299" t="e">
        <f ca="1">+IF(AND(ISTEXT(OFFSET('Sanitation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299" t="e">
        <f ca="1">+IF(AND(ISTEXT(OFFSET('Sanitation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299" t="e">
        <f ca="1">+IF(AND(ISTEXT(OFFSET('Sanitation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299" t="e">
        <f ca="1">+IF(AND(ISTEXT(OFFSET('Sanitation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299" t="e">
        <f ca="1">+IF(AND(ISTEXT(OFFSET('Sanitation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299" t="e">
        <f ca="1">+IF(AND(ISTEXT(OFFSET('Sanitation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299" t="e">
        <f ca="1">+IF(AND(ISTEXT(OFFSET('Sanitation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299" t="e">
        <f ca="1">+IF(AND(ISTEXT(OFFSET('Sanitation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299" t="e">
        <f ca="1">+IF(AND(ISTEXT(OFFSET('Sanitation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299" t="e">
        <f ca="1">+IF(AND(ISTEXT(OFFSET('Sanitation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299" t="e">
        <f ca="1">+IF(AND(ISTEXT(OFFSET('Sanitation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299" t="e">
        <f ca="1">+IF(AND(ISTEXT(OFFSET('Sanitation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299" t="e">
        <f ca="1">+IF(AND(ISTEXT(OFFSET('Sanitation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299" t="e">
        <f ca="1">+IF(AND(ISTEXT(OFFSET('Sanitation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299" t="e">
        <f ca="1">+IF(AND(ISTEXT(OFFSET('Sanitation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299" t="e">
        <f ca="1">+IF(AND(ISTEXT(OFFSET('Sanitation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299" t="e">
        <f ca="1">+IF(AND(ISTEXT(OFFSET('Sanitation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299" t="e">
        <f ca="1">+IF(AND(ISTEXT(OFFSET('Sanitation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299" t="e">
        <f ca="1">+IF(AND(ISTEXT(OFFSET('Sanitation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299" t="e">
        <f ca="1">+IF(AND(ISTEXT(OFFSET('Sanitation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300" t="e">
        <f ca="1">+IF(AND(ISTEXT(OFFSET('Hygiene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368" t="e">
        <f ca="1">+IF(AND(ISTEXT(OFFSET('Hygiene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300" t="e">
        <f ca="1">+IF(AND(ISTEXT(OFFSET('Hygiene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300" t="e">
        <f ca="1">+IF(AND(ISTEXT(OFFSET('Hygiene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300" t="e">
        <f ca="1">+IF(AND(ISTEXT(OFFSET('Hygiene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300" t="e">
        <f ca="1">+IF(AND(ISTEXT(OFFSET('Hygiene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300" t="e">
        <f ca="1">+IF(AND(ISTEXT(OFFSET('Hygiene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300" t="e">
        <f ca="1">+IF(AND(ISTEXT(OFFSET('Hygiene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300" t="e">
        <f ca="1">+IF(AND(ISTEXT(OFFSET('Hygiene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300" t="e">
        <f ca="1">+IF(AND(ISTEXT(OFFSET('Hygiene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300" t="e">
        <f ca="1">+IF(AND(ISTEXT(OFFSET('Hygiene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300" t="e">
        <f ca="1">+IF(AND(ISTEXT(OFFSET('Hygiene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300" t="e">
        <f ca="1">+IF(AND(ISTEXT(OFFSET('Hygiene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300" t="e">
        <f ca="1">+IF(AND(ISTEXT(OFFSET('Hygiene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300" t="e">
        <f ca="1">+IF(AND(ISTEXT(OFFSET('Hygiene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300" t="e">
        <f ca="1">+IF(AND(ISTEXT(OFFSET('Hygiene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300" t="e">
        <f ca="1">+IF(AND(ISTEXT(OFFSET('Hygiene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300" t="e">
        <f ca="1">+IF(AND(ISTEXT(OFFSET('Hygiene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S176" s="187" t="str">
        <f ca="1">+IF(OFFSET('Water Data'!$D$27,0,10*ROW('Water Data'!D170))="","",OFFSET('Water Data'!$D$27,0,10*ROW('Water Data'!D170)))</f>
        <v/>
      </c>
      <c r="BT176" s="187" t="str">
        <f ca="1">+IF(OFFSET('Water Data'!$D$28,0,10*ROW('Water Data'!D170))="","",OFFSET('Water Data'!$D$28,0,10*ROW('Water Data'!D170)))</f>
        <v/>
      </c>
      <c r="BU176" s="187" t="str">
        <f ca="1">+IF(OFFSET('Water Data'!$D$29,0,10*ROW('Water Data'!D170))="","",OFFSET('Water Data'!$D$29,0,10*ROW('Water Data'!D170)))</f>
        <v/>
      </c>
      <c r="BV176" s="187" t="str">
        <f ca="1">+IF(OFFSET('Water Data'!$E$27,0,10*ROW('Water Data'!E170))="","",OFFSET('Water Data'!$E$27,0,10*ROW('Water Data'!E170)))</f>
        <v/>
      </c>
      <c r="BW176" s="187" t="str">
        <f ca="1">+IF(OFFSET('Water Data'!$E$28,0,10*ROW('Water Data'!E170))="","",OFFSET('Water Data'!$E$28,0,10*ROW('Water Data'!E170)))</f>
        <v/>
      </c>
      <c r="BX176" s="187" t="str">
        <f ca="1">+IF(OFFSET('Water Data'!$E$29,0,10*ROW('Water Data'!E170))="","",OFFSET('Water Data'!$E$29,0,10*ROW('Water Data'!E170)))</f>
        <v/>
      </c>
      <c r="BY176" s="187" t="str">
        <f ca="1">+IF(OFFSET('Water Data'!$F$27,0,10*ROW('Water Data'!F170))="","",OFFSET('Water Data'!$F$27,0,10*ROW('Water Data'!F170)))</f>
        <v/>
      </c>
      <c r="BZ176" s="187" t="str">
        <f ca="1">+IF(OFFSET('Water Data'!$F$28,0,10*ROW('Water Data'!F170))="","",OFFSET('Water Data'!$F$28,0,10*ROW('Water Data'!F170)))</f>
        <v/>
      </c>
      <c r="CA176" s="187" t="str">
        <f ca="1">+IF(OFFSET('Water Data'!$F$29,0,10*ROW('Water Data'!F170))="","",OFFSET('Water Data'!$F$29,0,10*ROW('Water Data'!F170)))</f>
        <v/>
      </c>
      <c r="CB176" s="187" t="str">
        <f ca="1">+IF(OFFSET('Water Data'!$G$27,0,10*ROW('Water Data'!G170))="","",OFFSET('Water Data'!$G$27,0,10*ROW('Water Data'!G170)))</f>
        <v/>
      </c>
      <c r="CC176" s="187" t="str">
        <f ca="1">+IF(OFFSET('Water Data'!$G$28,0,10*ROW('Water Data'!G170))="","",OFFSET('Water Data'!$G$28,0,10*ROW('Water Data'!G170)))</f>
        <v/>
      </c>
      <c r="CD176" s="187" t="str">
        <f ca="1">+IF(OFFSET('Water Data'!$G$29,0,10*ROW('Water Data'!G170))="","",OFFSET('Water Data'!$G$29,0,10*ROW('Water Data'!G170)))</f>
        <v/>
      </c>
      <c r="CE176" s="187" t="str">
        <f ca="1">+IF(OFFSET('Water Data'!$H$27,0,10*ROW('Water Data'!H170))="","",OFFSET('Water Data'!$H$27,0,10*ROW('Water Data'!H170)))</f>
        <v/>
      </c>
      <c r="CF176" s="187" t="str">
        <f ca="1">+IF(OFFSET('Water Data'!$H$28,0,10*ROW('Water Data'!H170))="","",OFFSET('Water Data'!$H$28,0,10*ROW('Water Data'!H170)))</f>
        <v/>
      </c>
      <c r="CG176" s="187" t="str">
        <f ca="1">+IF(OFFSET('Water Data'!$H$29,0,10*ROW('Water Data'!H170))="","",OFFSET('Water Data'!$H$29,0,10*ROW('Water Data'!H170)))</f>
        <v/>
      </c>
      <c r="CH176" s="187" t="str">
        <f ca="1">+IF(OFFSET('Water Data'!$I$27,0,10*ROW('Water Data'!I170))="","",OFFSET('Water Data'!$I$27,0,10*ROW('Water Data'!I170)))</f>
        <v/>
      </c>
      <c r="CI176" s="187" t="str">
        <f ca="1">+IF(OFFSET('Water Data'!$I$28,0,10*ROW('Water Data'!I170))="","",OFFSET('Water Data'!$I$28,0,10*ROW('Water Data'!I170)))</f>
        <v/>
      </c>
      <c r="CJ176" s="187" t="str">
        <f ca="1">+IF(OFFSET('Water Data'!$I$29,0,10*ROW('Water Data'!I170))="","",OFFSET('Water Data'!$I$29,0,10*ROW('Water Data'!I170)))</f>
        <v/>
      </c>
      <c r="CK176" s="187" t="str">
        <f ca="1">+IF(OFFSET('Sanitation Data'!$D$28,0,10*ROW('Sanitation Data'!D170))="","",OFFSET('Sanitation Data'!$D$28,0,10*ROW('Sanitation Data'!D170)))</f>
        <v/>
      </c>
      <c r="CL176" s="187" t="str">
        <f ca="1">+IF(OFFSET('Sanitation Data'!$D$29,0,10*ROW('Sanitation Data'!D170))="","",OFFSET('Sanitation Data'!$D$29,0,10*ROW('Sanitation Data'!D170)))</f>
        <v/>
      </c>
      <c r="CM176" s="187" t="str">
        <f ca="1">+IF(OFFSET('Sanitation Data'!$D$30,0,10*ROW('Sanitation Data'!D170))="","",OFFSET('Sanitation Data'!$D$30,0,10*ROW('Sanitation Data'!D170)))</f>
        <v/>
      </c>
      <c r="CN176" s="187" t="str">
        <f ca="1">+IF(OFFSET('Sanitation Data'!$D$31,0,10*ROW('Sanitation Data'!D170))="","",OFFSET('Sanitation Data'!$D$31,0,10*ROW('Sanitation Data'!D170)))</f>
        <v/>
      </c>
      <c r="CO176" s="187" t="str">
        <f ca="1">+IF(OFFSET('Sanitation Data'!$D$32,0,10*ROW('Sanitation Data'!D170))="","",OFFSET('Sanitation Data'!$D$32,0,10*ROW('Sanitation Data'!D170)))</f>
        <v/>
      </c>
      <c r="CP176" s="187" t="str">
        <f ca="1">+IF(OFFSET('Sanitation Data'!$E$28,0,10*ROW('Sanitation Data'!E170))="","",OFFSET('Sanitation Data'!$E$28,0,10*ROW('Sanitation Data'!E170)))</f>
        <v/>
      </c>
      <c r="CQ176" s="187" t="str">
        <f ca="1">+IF(OFFSET('Sanitation Data'!$E$29,0,10*ROW('Sanitation Data'!E170))="","",OFFSET('Sanitation Data'!$E$29,0,10*ROW('Sanitation Data'!E170)))</f>
        <v/>
      </c>
      <c r="CR176" s="187" t="str">
        <f ca="1">+IF(OFFSET('Sanitation Data'!$E$30,0,10*ROW('Sanitation Data'!E170))="","",OFFSET('Sanitation Data'!$E$30,0,10*ROW('Sanitation Data'!E170)))</f>
        <v/>
      </c>
      <c r="CS176" s="187" t="str">
        <f ca="1">+IF(OFFSET('Sanitation Data'!$E$31,0,10*ROW('Sanitation Data'!E170))="","",OFFSET('Sanitation Data'!$E$31,0,10*ROW('Sanitation Data'!E170)))</f>
        <v/>
      </c>
      <c r="CT176" s="187" t="str">
        <f ca="1">+IF(OFFSET('Sanitation Data'!$E$32,0,10*ROW('Sanitation Data'!E170))="","",OFFSET('Sanitation Data'!$E$32,0,10*ROW('Sanitation Data'!E170)))</f>
        <v/>
      </c>
      <c r="CU176" s="187" t="str">
        <f ca="1">+IF(OFFSET('Sanitation Data'!$F$28,0,10*ROW('Sanitation Data'!F170))="","",OFFSET('Sanitation Data'!$F$28,0,10*ROW('Sanitation Data'!F170)))</f>
        <v/>
      </c>
      <c r="CV176" s="187" t="str">
        <f ca="1">+IF(OFFSET('Sanitation Data'!$F$29,0,10*ROW('Sanitation Data'!F170))="","",OFFSET('Sanitation Data'!$F$29,0,10*ROW('Sanitation Data'!F170)))</f>
        <v/>
      </c>
      <c r="CW176" s="187" t="str">
        <f ca="1">+IF(OFFSET('Sanitation Data'!$F$30,0,10*ROW('Sanitation Data'!F170))="","",OFFSET('Sanitation Data'!$F$30,0,10*ROW('Sanitation Data'!F170)))</f>
        <v/>
      </c>
      <c r="CX176" s="187" t="str">
        <f ca="1">+IF(OFFSET('Sanitation Data'!$F$31,0,10*ROW('Sanitation Data'!F170))="","",OFFSET('Sanitation Data'!$F$31,0,10*ROW('Sanitation Data'!F170)))</f>
        <v/>
      </c>
      <c r="CY176" s="187" t="str">
        <f ca="1">+IF(OFFSET('Sanitation Data'!$F$32,0,10*ROW('Sanitation Data'!F170))="","",OFFSET('Sanitation Data'!$F$32,0,10*ROW('Sanitation Data'!F170)))</f>
        <v/>
      </c>
      <c r="CZ176" s="187" t="str">
        <f ca="1">+IF(OFFSET('Sanitation Data'!$G$28,0,10*ROW('Sanitation Data'!G170))="","",OFFSET('Sanitation Data'!$G$28,0,10*ROW('Sanitation Data'!G170)))</f>
        <v/>
      </c>
      <c r="DA176" s="187" t="str">
        <f ca="1">+IF(OFFSET('Sanitation Data'!$G$29,0,10*ROW('Sanitation Data'!G170))="","",OFFSET('Sanitation Data'!$G$29,0,10*ROW('Sanitation Data'!G170)))</f>
        <v/>
      </c>
      <c r="DB176" s="187" t="str">
        <f ca="1">+IF(OFFSET('Sanitation Data'!$G$30,0,10*ROW('Sanitation Data'!G170))="","",OFFSET('Sanitation Data'!$G$30,0,10*ROW('Sanitation Data'!G170)))</f>
        <v/>
      </c>
      <c r="DC176" s="187" t="str">
        <f ca="1">+IF(OFFSET('Sanitation Data'!$G$31,0,10*ROW('Sanitation Data'!G170))="","",OFFSET('Sanitation Data'!$G$31,0,10*ROW('Sanitation Data'!G170)))</f>
        <v/>
      </c>
      <c r="DD176" s="187" t="str">
        <f ca="1">+IF(OFFSET('Sanitation Data'!$G$32,0,10*ROW('Sanitation Data'!G170))="","",OFFSET('Sanitation Data'!$G$32,0,10*ROW('Sanitation Data'!G170)))</f>
        <v/>
      </c>
      <c r="DE176" s="187" t="str">
        <f ca="1">+IF(OFFSET('Sanitation Data'!$H$28,0,10*ROW('Sanitation Data'!H170))="","",OFFSET('Sanitation Data'!$H$28,0,10*ROW('Sanitation Data'!H170)))</f>
        <v/>
      </c>
      <c r="DF176" s="187" t="str">
        <f ca="1">+IF(OFFSET('Sanitation Data'!$H$29,0,10*ROW('Sanitation Data'!H170))="","",OFFSET('Sanitation Data'!$H$29,0,10*ROW('Sanitation Data'!H170)))</f>
        <v/>
      </c>
      <c r="DG176" s="187" t="str">
        <f ca="1">+IF(OFFSET('Sanitation Data'!$H$30,0,10*ROW('Sanitation Data'!H170))="","",OFFSET('Sanitation Data'!$H$30,0,10*ROW('Sanitation Data'!H170)))</f>
        <v/>
      </c>
      <c r="DH176" s="187" t="str">
        <f ca="1">+IF(OFFSET('Sanitation Data'!$H$31,0,10*ROW('Sanitation Data'!H170))="","",OFFSET('Sanitation Data'!$H$31,0,10*ROW('Sanitation Data'!H170)))</f>
        <v/>
      </c>
      <c r="DI176" s="187" t="str">
        <f ca="1">+IF(OFFSET('Sanitation Data'!$H$32,0,10*ROW('Sanitation Data'!H170))="","",OFFSET('Sanitation Data'!$H$32,0,10*ROW('Sanitation Data'!H170)))</f>
        <v/>
      </c>
      <c r="DJ176" s="187" t="str">
        <f ca="1">+IF(OFFSET('Sanitation Data'!$I$28,0,10*ROW('Sanitation Data'!I170))="","",OFFSET('Sanitation Data'!$I$28,0,10*ROW('Sanitation Data'!I170)))</f>
        <v/>
      </c>
      <c r="DK176" s="187" t="str">
        <f ca="1">+IF(OFFSET('Sanitation Data'!$I$29,0,10*ROW('Sanitation Data'!I170))="","",OFFSET('Sanitation Data'!$I$29,0,10*ROW('Sanitation Data'!I170)))</f>
        <v/>
      </c>
      <c r="DL176" s="187" t="str">
        <f ca="1">+IF(OFFSET('Sanitation Data'!$I$30,0,10*ROW('Sanitation Data'!I170))="","",OFFSET('Sanitation Data'!$I$30,0,10*ROW('Sanitation Data'!I170)))</f>
        <v/>
      </c>
      <c r="DM176" s="187" t="str">
        <f ca="1">+IF(OFFSET('Sanitation Data'!$I$31,0,10*ROW('Sanitation Data'!I170))="","",OFFSET('Sanitation Data'!$I$31,0,10*ROW('Sanitation Data'!I170)))</f>
        <v/>
      </c>
      <c r="DN176" s="187" t="str">
        <f ca="1">+IF(OFFSET('Sanitation Data'!$I$32,0,10*ROW('Sanitation Data'!I170))="","",OFFSET('Sanitation Data'!$I$32,0,10*ROW('Sanitation Data'!I170)))</f>
        <v/>
      </c>
      <c r="DO176" s="187" t="str">
        <f ca="1">+IF(OFFSET('Hygiene Data'!$D$11,0,10*ROW('Hygiene Data'!D170))="","",OFFSET('Hygiene Data'!$D$11,0,10*ROW('Hygiene Data'!D170)))</f>
        <v/>
      </c>
      <c r="DP176" s="187" t="str">
        <f ca="1">+IF(OFFSET('Hygiene Data'!$D$12,0,10*ROW('Hygiene Data'!D170))="","",OFFSET('Hygiene Data'!$D$12,0,10*ROW('Hygiene Data'!D170)))</f>
        <v/>
      </c>
      <c r="DQ176" s="187" t="str">
        <f ca="1">+IF(OFFSET('Hygiene Data'!$D$13,0,10*ROW('Hygiene Data'!D170))="","",OFFSET('Hygiene Data'!$D$13,0,10*ROW('Hygiene Data'!D170)))</f>
        <v/>
      </c>
      <c r="DR176" s="187" t="str">
        <f ca="1">+IF(OFFSET('Hygiene Data'!$E$11,0,10*ROW('Hygiene Data'!E170))="","",OFFSET('Hygiene Data'!$E$11,0,10*ROW('Hygiene Data'!E170)))</f>
        <v/>
      </c>
      <c r="DS176" s="187" t="str">
        <f ca="1">+IF(OFFSET('Hygiene Data'!$E$12,0,10*ROW('Hygiene Data'!E170))="","",OFFSET('Hygiene Data'!$E$12,0,10*ROW('Hygiene Data'!E170)))</f>
        <v/>
      </c>
      <c r="DT176" s="187" t="str">
        <f ca="1">+IF(OFFSET('Hygiene Data'!$E$13,0,10*ROW('Hygiene Data'!E170))="","",OFFSET('Hygiene Data'!$E$13,0,10*ROW('Hygiene Data'!E170)))</f>
        <v/>
      </c>
      <c r="DU176" s="187" t="str">
        <f ca="1">+IF(OFFSET('Hygiene Data'!$F$11,0,10*ROW('Hygiene Data'!F170))="","",OFFSET('Hygiene Data'!$F$11,0,10*ROW('Hygiene Data'!F170)))</f>
        <v/>
      </c>
      <c r="DV176" s="187" t="str">
        <f ca="1">+IF(OFFSET('Hygiene Data'!$F$12,0,10*ROW('Hygiene Data'!F170))="","",OFFSET('Hygiene Data'!$F$12,0,10*ROW('Hygiene Data'!F170)))</f>
        <v/>
      </c>
      <c r="DW176" s="187" t="str">
        <f ca="1">+IF(OFFSET('Hygiene Data'!$F$13,0,10*ROW('Hygiene Data'!F170))="","",OFFSET('Hygiene Data'!$F$13,0,10*ROW('Hygiene Data'!F170)))</f>
        <v/>
      </c>
      <c r="DX176" s="187" t="str">
        <f ca="1">+IF(OFFSET('Hygiene Data'!$G$11,0,10*ROW('Hygiene Data'!G170))="","",OFFSET('Hygiene Data'!$G$11,0,10*ROW('Hygiene Data'!G170)))</f>
        <v/>
      </c>
      <c r="DY176" s="187" t="str">
        <f ca="1">+IF(OFFSET('Hygiene Data'!$G$12,0,10*ROW('Hygiene Data'!G170))="","",OFFSET('Hygiene Data'!$G$12,0,10*ROW('Hygiene Data'!G170)))</f>
        <v/>
      </c>
      <c r="DZ176" s="187" t="str">
        <f ca="1">+IF(OFFSET('Hygiene Data'!$G$13,0,10*ROW('Hygiene Data'!G170))="","",OFFSET('Hygiene Data'!$G$13,0,10*ROW('Hygiene Data'!G170)))</f>
        <v/>
      </c>
      <c r="EA176" s="187" t="str">
        <f ca="1">+IF(OFFSET('Hygiene Data'!$H$11,0,10*ROW('Hygiene Data'!H170))="","",OFFSET('Hygiene Data'!$H$11,0,10*ROW('Hygiene Data'!H170)))</f>
        <v/>
      </c>
      <c r="EB176" s="187" t="str">
        <f ca="1">+IF(OFFSET('Hygiene Data'!$H$12,0,10*ROW('Hygiene Data'!H170))="","",OFFSET('Hygiene Data'!$H$12,0,10*ROW('Hygiene Data'!H170)))</f>
        <v/>
      </c>
      <c r="EC176" s="187" t="str">
        <f ca="1">+IF(OFFSET('Hygiene Data'!$H$13,0,10*ROW('Hygiene Data'!H170))="","",OFFSET('Hygiene Data'!$H$13,0,10*ROW('Hygiene Data'!H170)))</f>
        <v/>
      </c>
      <c r="ED176" s="187" t="str">
        <f ca="1">+IF(OFFSET('Hygiene Data'!$I$11,0,10*ROW('Hygiene Data'!I170))="","",OFFSET('Hygiene Data'!$I$11,0,10*ROW('Hygiene Data'!I170)))</f>
        <v/>
      </c>
      <c r="EE176" s="187" t="str">
        <f ca="1">+IF(OFFSET('Hygiene Data'!$I$12,0,10*ROW('Hygiene Data'!I170))="","",OFFSET('Hygiene Data'!$I$12,0,10*ROW('Hygiene Data'!I170)))</f>
        <v/>
      </c>
      <c r="EF176" s="187" t="str">
        <f ca="1">+IF(OFFSET('Hygiene Data'!$I$13,0,10*ROW('Hygiene Data'!I170))="","",OFFSET('Hygiene Data'!$I$13,0,10*ROW('Hygiene Data'!I170)))</f>
        <v/>
      </c>
    </row>
    <row r="177" spans="1:136" x14ac:dyDescent="0.2">
      <c r="A177" s="270" t="str">
        <f ca="1">+IF(OFFSET('Water Data'!$B$2,0,10*ROW('Water Data'!E171))="","",OFFSET('Water Data'!$B$2,0,10*ROW('Water Data'!E171)))</f>
        <v/>
      </c>
      <c r="B177" s="270" t="str">
        <f ca="1">IF(OFFSET('Water Data'!$C$2,0,10*ROW('Water Data'!F171))="","",IF(OFFSET('Water Data'!$C$2,0,10*ROW('Water Data'!F171))="Census",Key!$I$111,IF(OFFSET('Water Data'!$C$2,0,10*ROW('Water Data'!F171))="Survey with microdata",Key!$I$113,IF(OFFSET('Water Data'!$C$2,0,10*ROW('Water Data'!F171))="Survey",Key!$I$110,IF(OFFSET('Water Data'!$C$2,0,10*ROW('Water Data'!F171))="Admin",Key!$I$114,IF(OFFSET('Water Data'!$C$2,0,10*ROW('Water Data'!F171))="Other",Key!$I$112,IF(OFFSET('Water Data'!$C$2,0,10*ROW('Water Data'!F171))="EMIS",Key!$I$109)))))))</f>
        <v/>
      </c>
      <c r="C177" s="297" t="str">
        <f t="shared" ca="1" si="2"/>
        <v/>
      </c>
      <c r="D177" s="298" t="e">
        <f ca="1">+IF(AND(ISTEXT(OFFSET('Water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298" t="e">
        <f ca="1">+IF(AND(ISTEXT(OFFSET('Water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298" t="e">
        <f ca="1">+IF(AND(ISTEXT(OFFSET('Water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298" t="e">
        <f ca="1">+IF(AND(ISTEXT(OFFSET('Water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298" t="e">
        <f ca="1">+IF(AND(ISTEXT(OFFSET('Water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298" t="e">
        <f ca="1">+IF(AND(ISTEXT(OFFSET('Water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298" t="e">
        <f ca="1">+IF(AND(ISTEXT(OFFSET('Water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298" t="e">
        <f ca="1">+IF(AND(ISTEXT(OFFSET('Water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298" t="e">
        <f ca="1">+IF(AND(ISTEXT(OFFSET('Water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298" t="e">
        <f ca="1">+IF(AND(ISTEXT(OFFSET('Water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298" t="e">
        <f ca="1">+IF(AND(ISTEXT(OFFSET('Water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298" t="e">
        <f ca="1">+IF(AND(ISTEXT(OFFSET('Water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298" t="e">
        <f ca="1">+IF(AND(ISTEXT(OFFSET('Water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298" t="e">
        <f ca="1">+IF(AND(ISTEXT(OFFSET('Water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298" t="e">
        <f ca="1">+IF(AND(ISTEXT(OFFSET('Water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298" t="e">
        <f ca="1">+IF(AND(ISTEXT(OFFSET('Water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298" t="e">
        <f ca="1">+IF(AND(ISTEXT(OFFSET('Water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298" t="e">
        <f ca="1">+IF(AND(ISTEXT(OFFSET('Water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299" t="e">
        <f ca="1">+IF(AND(ISTEXT(OFFSET('Sanitation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299" t="e">
        <f ca="1">+IF(AND(ISTEXT(OFFSET('Sanitation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299" t="e">
        <f ca="1">+IF(AND(ISTEXT(OFFSET('Sanitation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299" t="e">
        <f ca="1">+IF(AND(ISTEXT(OFFSET('Sanitation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299" t="e">
        <f ca="1">+IF(AND(ISTEXT(OFFSET('Sanitation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299" t="e">
        <f ca="1">+IF(AND(ISTEXT(OFFSET('Sanitation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299" t="e">
        <f ca="1">+IF(AND(ISTEXT(OFFSET('Sanitation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299" t="e">
        <f ca="1">+IF(AND(ISTEXT(OFFSET('Sanitation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299" t="e">
        <f ca="1">+IF(AND(ISTEXT(OFFSET('Sanitation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299" t="e">
        <f ca="1">+IF(AND(ISTEXT(OFFSET('Sanitation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299" t="e">
        <f ca="1">+IF(AND(ISTEXT(OFFSET('Sanitation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299" t="e">
        <f ca="1">+IF(AND(ISTEXT(OFFSET('Sanitation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299" t="e">
        <f ca="1">+IF(AND(ISTEXT(OFFSET('Sanitation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299" t="e">
        <f ca="1">+IF(AND(ISTEXT(OFFSET('Sanitation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299" t="e">
        <f ca="1">+IF(AND(ISTEXT(OFFSET('Sanitation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299" t="e">
        <f ca="1">+IF(AND(ISTEXT(OFFSET('Sanitation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299" t="e">
        <f ca="1">+IF(AND(ISTEXT(OFFSET('Sanitation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299" t="e">
        <f ca="1">+IF(AND(ISTEXT(OFFSET('Sanitation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299" t="e">
        <f ca="1">+IF(AND(ISTEXT(OFFSET('Sanitation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299" t="e">
        <f ca="1">+IF(AND(ISTEXT(OFFSET('Sanitation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299" t="e">
        <f ca="1">+IF(AND(ISTEXT(OFFSET('Sanitation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299" t="e">
        <f ca="1">+IF(AND(ISTEXT(OFFSET('Sanitation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299" t="e">
        <f ca="1">+IF(AND(ISTEXT(OFFSET('Sanitation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299" t="e">
        <f ca="1">+IF(AND(ISTEXT(OFFSET('Sanitation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299" t="e">
        <f ca="1">+IF(AND(ISTEXT(OFFSET('Sanitation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299" t="e">
        <f ca="1">+IF(AND(ISTEXT(OFFSET('Sanitation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299" t="e">
        <f ca="1">+IF(AND(ISTEXT(OFFSET('Sanitation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299" t="e">
        <f ca="1">+IF(AND(ISTEXT(OFFSET('Sanitation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299" t="e">
        <f ca="1">+IF(AND(ISTEXT(OFFSET('Sanitation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299" t="e">
        <f ca="1">+IF(AND(ISTEXT(OFFSET('Sanitation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300" t="e">
        <f ca="1">+IF(AND(ISTEXT(OFFSET('Hygiene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368" t="e">
        <f ca="1">+IF(AND(ISTEXT(OFFSET('Hygiene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300" t="e">
        <f ca="1">+IF(AND(ISTEXT(OFFSET('Hygiene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300" t="e">
        <f ca="1">+IF(AND(ISTEXT(OFFSET('Hygiene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300" t="e">
        <f ca="1">+IF(AND(ISTEXT(OFFSET('Hygiene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300" t="e">
        <f ca="1">+IF(AND(ISTEXT(OFFSET('Hygiene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300" t="e">
        <f ca="1">+IF(AND(ISTEXT(OFFSET('Hygiene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300" t="e">
        <f ca="1">+IF(AND(ISTEXT(OFFSET('Hygiene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300" t="e">
        <f ca="1">+IF(AND(ISTEXT(OFFSET('Hygiene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300" t="e">
        <f ca="1">+IF(AND(ISTEXT(OFFSET('Hygiene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300" t="e">
        <f ca="1">+IF(AND(ISTEXT(OFFSET('Hygiene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300" t="e">
        <f ca="1">+IF(AND(ISTEXT(OFFSET('Hygiene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300" t="e">
        <f ca="1">+IF(AND(ISTEXT(OFFSET('Hygiene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300" t="e">
        <f ca="1">+IF(AND(ISTEXT(OFFSET('Hygiene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300" t="e">
        <f ca="1">+IF(AND(ISTEXT(OFFSET('Hygiene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300" t="e">
        <f ca="1">+IF(AND(ISTEXT(OFFSET('Hygiene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300" t="e">
        <f ca="1">+IF(AND(ISTEXT(OFFSET('Hygiene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300" t="e">
        <f ca="1">+IF(AND(ISTEXT(OFFSET('Hygiene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S177" s="187" t="str">
        <f ca="1">+IF(OFFSET('Water Data'!$D$27,0,10*ROW('Water Data'!D171))="","",OFFSET('Water Data'!$D$27,0,10*ROW('Water Data'!D171)))</f>
        <v/>
      </c>
      <c r="BT177" s="187" t="str">
        <f ca="1">+IF(OFFSET('Water Data'!$D$28,0,10*ROW('Water Data'!D171))="","",OFFSET('Water Data'!$D$28,0,10*ROW('Water Data'!D171)))</f>
        <v/>
      </c>
      <c r="BU177" s="187" t="str">
        <f ca="1">+IF(OFFSET('Water Data'!$D$29,0,10*ROW('Water Data'!D171))="","",OFFSET('Water Data'!$D$29,0,10*ROW('Water Data'!D171)))</f>
        <v/>
      </c>
      <c r="BV177" s="187" t="str">
        <f ca="1">+IF(OFFSET('Water Data'!$E$27,0,10*ROW('Water Data'!E171))="","",OFFSET('Water Data'!$E$27,0,10*ROW('Water Data'!E171)))</f>
        <v/>
      </c>
      <c r="BW177" s="187" t="str">
        <f ca="1">+IF(OFFSET('Water Data'!$E$28,0,10*ROW('Water Data'!E171))="","",OFFSET('Water Data'!$E$28,0,10*ROW('Water Data'!E171)))</f>
        <v/>
      </c>
      <c r="BX177" s="187" t="str">
        <f ca="1">+IF(OFFSET('Water Data'!$E$29,0,10*ROW('Water Data'!E171))="","",OFFSET('Water Data'!$E$29,0,10*ROW('Water Data'!E171)))</f>
        <v/>
      </c>
      <c r="BY177" s="187" t="str">
        <f ca="1">+IF(OFFSET('Water Data'!$F$27,0,10*ROW('Water Data'!F171))="","",OFFSET('Water Data'!$F$27,0,10*ROW('Water Data'!F171)))</f>
        <v/>
      </c>
      <c r="BZ177" s="187" t="str">
        <f ca="1">+IF(OFFSET('Water Data'!$F$28,0,10*ROW('Water Data'!F171))="","",OFFSET('Water Data'!$F$28,0,10*ROW('Water Data'!F171)))</f>
        <v/>
      </c>
      <c r="CA177" s="187" t="str">
        <f ca="1">+IF(OFFSET('Water Data'!$F$29,0,10*ROW('Water Data'!F171))="","",OFFSET('Water Data'!$F$29,0,10*ROW('Water Data'!F171)))</f>
        <v/>
      </c>
      <c r="CB177" s="187" t="str">
        <f ca="1">+IF(OFFSET('Water Data'!$G$27,0,10*ROW('Water Data'!G171))="","",OFFSET('Water Data'!$G$27,0,10*ROW('Water Data'!G171)))</f>
        <v/>
      </c>
      <c r="CC177" s="187" t="str">
        <f ca="1">+IF(OFFSET('Water Data'!$G$28,0,10*ROW('Water Data'!G171))="","",OFFSET('Water Data'!$G$28,0,10*ROW('Water Data'!G171)))</f>
        <v/>
      </c>
      <c r="CD177" s="187" t="str">
        <f ca="1">+IF(OFFSET('Water Data'!$G$29,0,10*ROW('Water Data'!G171))="","",OFFSET('Water Data'!$G$29,0,10*ROW('Water Data'!G171)))</f>
        <v/>
      </c>
      <c r="CE177" s="187" t="str">
        <f ca="1">+IF(OFFSET('Water Data'!$H$27,0,10*ROW('Water Data'!H171))="","",OFFSET('Water Data'!$H$27,0,10*ROW('Water Data'!H171)))</f>
        <v/>
      </c>
      <c r="CF177" s="187" t="str">
        <f ca="1">+IF(OFFSET('Water Data'!$H$28,0,10*ROW('Water Data'!H171))="","",OFFSET('Water Data'!$H$28,0,10*ROW('Water Data'!H171)))</f>
        <v/>
      </c>
      <c r="CG177" s="187" t="str">
        <f ca="1">+IF(OFFSET('Water Data'!$H$29,0,10*ROW('Water Data'!H171))="","",OFFSET('Water Data'!$H$29,0,10*ROW('Water Data'!H171)))</f>
        <v/>
      </c>
      <c r="CH177" s="187" t="str">
        <f ca="1">+IF(OFFSET('Water Data'!$I$27,0,10*ROW('Water Data'!I171))="","",OFFSET('Water Data'!$I$27,0,10*ROW('Water Data'!I171)))</f>
        <v/>
      </c>
      <c r="CI177" s="187" t="str">
        <f ca="1">+IF(OFFSET('Water Data'!$I$28,0,10*ROW('Water Data'!I171))="","",OFFSET('Water Data'!$I$28,0,10*ROW('Water Data'!I171)))</f>
        <v/>
      </c>
      <c r="CJ177" s="187" t="str">
        <f ca="1">+IF(OFFSET('Water Data'!$I$29,0,10*ROW('Water Data'!I171))="","",OFFSET('Water Data'!$I$29,0,10*ROW('Water Data'!I171)))</f>
        <v/>
      </c>
      <c r="CK177" s="187" t="str">
        <f ca="1">+IF(OFFSET('Sanitation Data'!$D$28,0,10*ROW('Sanitation Data'!D171))="","",OFFSET('Sanitation Data'!$D$28,0,10*ROW('Sanitation Data'!D171)))</f>
        <v/>
      </c>
      <c r="CL177" s="187" t="str">
        <f ca="1">+IF(OFFSET('Sanitation Data'!$D$29,0,10*ROW('Sanitation Data'!D171))="","",OFFSET('Sanitation Data'!$D$29,0,10*ROW('Sanitation Data'!D171)))</f>
        <v/>
      </c>
      <c r="CM177" s="187" t="str">
        <f ca="1">+IF(OFFSET('Sanitation Data'!$D$30,0,10*ROW('Sanitation Data'!D171))="","",OFFSET('Sanitation Data'!$D$30,0,10*ROW('Sanitation Data'!D171)))</f>
        <v/>
      </c>
      <c r="CN177" s="187" t="str">
        <f ca="1">+IF(OFFSET('Sanitation Data'!$D$31,0,10*ROW('Sanitation Data'!D171))="","",OFFSET('Sanitation Data'!$D$31,0,10*ROW('Sanitation Data'!D171)))</f>
        <v/>
      </c>
      <c r="CO177" s="187" t="str">
        <f ca="1">+IF(OFFSET('Sanitation Data'!$D$32,0,10*ROW('Sanitation Data'!D171))="","",OFFSET('Sanitation Data'!$D$32,0,10*ROW('Sanitation Data'!D171)))</f>
        <v/>
      </c>
      <c r="CP177" s="187" t="str">
        <f ca="1">+IF(OFFSET('Sanitation Data'!$E$28,0,10*ROW('Sanitation Data'!E171))="","",OFFSET('Sanitation Data'!$E$28,0,10*ROW('Sanitation Data'!E171)))</f>
        <v/>
      </c>
      <c r="CQ177" s="187" t="str">
        <f ca="1">+IF(OFFSET('Sanitation Data'!$E$29,0,10*ROW('Sanitation Data'!E171))="","",OFFSET('Sanitation Data'!$E$29,0,10*ROW('Sanitation Data'!E171)))</f>
        <v/>
      </c>
      <c r="CR177" s="187" t="str">
        <f ca="1">+IF(OFFSET('Sanitation Data'!$E$30,0,10*ROW('Sanitation Data'!E171))="","",OFFSET('Sanitation Data'!$E$30,0,10*ROW('Sanitation Data'!E171)))</f>
        <v/>
      </c>
      <c r="CS177" s="187" t="str">
        <f ca="1">+IF(OFFSET('Sanitation Data'!$E$31,0,10*ROW('Sanitation Data'!E171))="","",OFFSET('Sanitation Data'!$E$31,0,10*ROW('Sanitation Data'!E171)))</f>
        <v/>
      </c>
      <c r="CT177" s="187" t="str">
        <f ca="1">+IF(OFFSET('Sanitation Data'!$E$32,0,10*ROW('Sanitation Data'!E171))="","",OFFSET('Sanitation Data'!$E$32,0,10*ROW('Sanitation Data'!E171)))</f>
        <v/>
      </c>
      <c r="CU177" s="187" t="str">
        <f ca="1">+IF(OFFSET('Sanitation Data'!$F$28,0,10*ROW('Sanitation Data'!F171))="","",OFFSET('Sanitation Data'!$F$28,0,10*ROW('Sanitation Data'!F171)))</f>
        <v/>
      </c>
      <c r="CV177" s="187" t="str">
        <f ca="1">+IF(OFFSET('Sanitation Data'!$F$29,0,10*ROW('Sanitation Data'!F171))="","",OFFSET('Sanitation Data'!$F$29,0,10*ROW('Sanitation Data'!F171)))</f>
        <v/>
      </c>
      <c r="CW177" s="187" t="str">
        <f ca="1">+IF(OFFSET('Sanitation Data'!$F$30,0,10*ROW('Sanitation Data'!F171))="","",OFFSET('Sanitation Data'!$F$30,0,10*ROW('Sanitation Data'!F171)))</f>
        <v/>
      </c>
      <c r="CX177" s="187" t="str">
        <f ca="1">+IF(OFFSET('Sanitation Data'!$F$31,0,10*ROW('Sanitation Data'!F171))="","",OFFSET('Sanitation Data'!$F$31,0,10*ROW('Sanitation Data'!F171)))</f>
        <v/>
      </c>
      <c r="CY177" s="187" t="str">
        <f ca="1">+IF(OFFSET('Sanitation Data'!$F$32,0,10*ROW('Sanitation Data'!F171))="","",OFFSET('Sanitation Data'!$F$32,0,10*ROW('Sanitation Data'!F171)))</f>
        <v/>
      </c>
      <c r="CZ177" s="187" t="str">
        <f ca="1">+IF(OFFSET('Sanitation Data'!$G$28,0,10*ROW('Sanitation Data'!G171))="","",OFFSET('Sanitation Data'!$G$28,0,10*ROW('Sanitation Data'!G171)))</f>
        <v/>
      </c>
      <c r="DA177" s="187" t="str">
        <f ca="1">+IF(OFFSET('Sanitation Data'!$G$29,0,10*ROW('Sanitation Data'!G171))="","",OFFSET('Sanitation Data'!$G$29,0,10*ROW('Sanitation Data'!G171)))</f>
        <v/>
      </c>
      <c r="DB177" s="187" t="str">
        <f ca="1">+IF(OFFSET('Sanitation Data'!$G$30,0,10*ROW('Sanitation Data'!G171))="","",OFFSET('Sanitation Data'!$G$30,0,10*ROW('Sanitation Data'!G171)))</f>
        <v/>
      </c>
      <c r="DC177" s="187" t="str">
        <f ca="1">+IF(OFFSET('Sanitation Data'!$G$31,0,10*ROW('Sanitation Data'!G171))="","",OFFSET('Sanitation Data'!$G$31,0,10*ROW('Sanitation Data'!G171)))</f>
        <v/>
      </c>
      <c r="DD177" s="187" t="str">
        <f ca="1">+IF(OFFSET('Sanitation Data'!$G$32,0,10*ROW('Sanitation Data'!G171))="","",OFFSET('Sanitation Data'!$G$32,0,10*ROW('Sanitation Data'!G171)))</f>
        <v/>
      </c>
      <c r="DE177" s="187" t="str">
        <f ca="1">+IF(OFFSET('Sanitation Data'!$H$28,0,10*ROW('Sanitation Data'!H171))="","",OFFSET('Sanitation Data'!$H$28,0,10*ROW('Sanitation Data'!H171)))</f>
        <v/>
      </c>
      <c r="DF177" s="187" t="str">
        <f ca="1">+IF(OFFSET('Sanitation Data'!$H$29,0,10*ROW('Sanitation Data'!H171))="","",OFFSET('Sanitation Data'!$H$29,0,10*ROW('Sanitation Data'!H171)))</f>
        <v/>
      </c>
      <c r="DG177" s="187" t="str">
        <f ca="1">+IF(OFFSET('Sanitation Data'!$H$30,0,10*ROW('Sanitation Data'!H171))="","",OFFSET('Sanitation Data'!$H$30,0,10*ROW('Sanitation Data'!H171)))</f>
        <v/>
      </c>
      <c r="DH177" s="187" t="str">
        <f ca="1">+IF(OFFSET('Sanitation Data'!$H$31,0,10*ROW('Sanitation Data'!H171))="","",OFFSET('Sanitation Data'!$H$31,0,10*ROW('Sanitation Data'!H171)))</f>
        <v/>
      </c>
      <c r="DI177" s="187" t="str">
        <f ca="1">+IF(OFFSET('Sanitation Data'!$H$32,0,10*ROW('Sanitation Data'!H171))="","",OFFSET('Sanitation Data'!$H$32,0,10*ROW('Sanitation Data'!H171)))</f>
        <v/>
      </c>
      <c r="DJ177" s="187" t="str">
        <f ca="1">+IF(OFFSET('Sanitation Data'!$I$28,0,10*ROW('Sanitation Data'!I171))="","",OFFSET('Sanitation Data'!$I$28,0,10*ROW('Sanitation Data'!I171)))</f>
        <v/>
      </c>
      <c r="DK177" s="187" t="str">
        <f ca="1">+IF(OFFSET('Sanitation Data'!$I$29,0,10*ROW('Sanitation Data'!I171))="","",OFFSET('Sanitation Data'!$I$29,0,10*ROW('Sanitation Data'!I171)))</f>
        <v/>
      </c>
      <c r="DL177" s="187" t="str">
        <f ca="1">+IF(OFFSET('Sanitation Data'!$I$30,0,10*ROW('Sanitation Data'!I171))="","",OFFSET('Sanitation Data'!$I$30,0,10*ROW('Sanitation Data'!I171)))</f>
        <v/>
      </c>
      <c r="DM177" s="187" t="str">
        <f ca="1">+IF(OFFSET('Sanitation Data'!$I$31,0,10*ROW('Sanitation Data'!I171))="","",OFFSET('Sanitation Data'!$I$31,0,10*ROW('Sanitation Data'!I171)))</f>
        <v/>
      </c>
      <c r="DN177" s="187" t="str">
        <f ca="1">+IF(OFFSET('Sanitation Data'!$I$32,0,10*ROW('Sanitation Data'!I171))="","",OFFSET('Sanitation Data'!$I$32,0,10*ROW('Sanitation Data'!I171)))</f>
        <v/>
      </c>
      <c r="DO177" s="187" t="str">
        <f ca="1">+IF(OFFSET('Hygiene Data'!$D$11,0,10*ROW('Hygiene Data'!D171))="","",OFFSET('Hygiene Data'!$D$11,0,10*ROW('Hygiene Data'!D171)))</f>
        <v/>
      </c>
      <c r="DP177" s="187" t="str">
        <f ca="1">+IF(OFFSET('Hygiene Data'!$D$12,0,10*ROW('Hygiene Data'!D171))="","",OFFSET('Hygiene Data'!$D$12,0,10*ROW('Hygiene Data'!D171)))</f>
        <v/>
      </c>
      <c r="DQ177" s="187" t="str">
        <f ca="1">+IF(OFFSET('Hygiene Data'!$D$13,0,10*ROW('Hygiene Data'!D171))="","",OFFSET('Hygiene Data'!$D$13,0,10*ROW('Hygiene Data'!D171)))</f>
        <v/>
      </c>
      <c r="DR177" s="187" t="str">
        <f ca="1">+IF(OFFSET('Hygiene Data'!$E$11,0,10*ROW('Hygiene Data'!E171))="","",OFFSET('Hygiene Data'!$E$11,0,10*ROW('Hygiene Data'!E171)))</f>
        <v/>
      </c>
      <c r="DS177" s="187" t="str">
        <f ca="1">+IF(OFFSET('Hygiene Data'!$E$12,0,10*ROW('Hygiene Data'!E171))="","",OFFSET('Hygiene Data'!$E$12,0,10*ROW('Hygiene Data'!E171)))</f>
        <v/>
      </c>
      <c r="DT177" s="187" t="str">
        <f ca="1">+IF(OFFSET('Hygiene Data'!$E$13,0,10*ROW('Hygiene Data'!E171))="","",OFFSET('Hygiene Data'!$E$13,0,10*ROW('Hygiene Data'!E171)))</f>
        <v/>
      </c>
      <c r="DU177" s="187" t="str">
        <f ca="1">+IF(OFFSET('Hygiene Data'!$F$11,0,10*ROW('Hygiene Data'!F171))="","",OFFSET('Hygiene Data'!$F$11,0,10*ROW('Hygiene Data'!F171)))</f>
        <v/>
      </c>
      <c r="DV177" s="187" t="str">
        <f ca="1">+IF(OFFSET('Hygiene Data'!$F$12,0,10*ROW('Hygiene Data'!F171))="","",OFFSET('Hygiene Data'!$F$12,0,10*ROW('Hygiene Data'!F171)))</f>
        <v/>
      </c>
      <c r="DW177" s="187" t="str">
        <f ca="1">+IF(OFFSET('Hygiene Data'!$F$13,0,10*ROW('Hygiene Data'!F171))="","",OFFSET('Hygiene Data'!$F$13,0,10*ROW('Hygiene Data'!F171)))</f>
        <v/>
      </c>
      <c r="DX177" s="187" t="str">
        <f ca="1">+IF(OFFSET('Hygiene Data'!$G$11,0,10*ROW('Hygiene Data'!G171))="","",OFFSET('Hygiene Data'!$G$11,0,10*ROW('Hygiene Data'!G171)))</f>
        <v/>
      </c>
      <c r="DY177" s="187" t="str">
        <f ca="1">+IF(OFFSET('Hygiene Data'!$G$12,0,10*ROW('Hygiene Data'!G171))="","",OFFSET('Hygiene Data'!$G$12,0,10*ROW('Hygiene Data'!G171)))</f>
        <v/>
      </c>
      <c r="DZ177" s="187" t="str">
        <f ca="1">+IF(OFFSET('Hygiene Data'!$G$13,0,10*ROW('Hygiene Data'!G171))="","",OFFSET('Hygiene Data'!$G$13,0,10*ROW('Hygiene Data'!G171)))</f>
        <v/>
      </c>
      <c r="EA177" s="187" t="str">
        <f ca="1">+IF(OFFSET('Hygiene Data'!$H$11,0,10*ROW('Hygiene Data'!H171))="","",OFFSET('Hygiene Data'!$H$11,0,10*ROW('Hygiene Data'!H171)))</f>
        <v/>
      </c>
      <c r="EB177" s="187" t="str">
        <f ca="1">+IF(OFFSET('Hygiene Data'!$H$12,0,10*ROW('Hygiene Data'!H171))="","",OFFSET('Hygiene Data'!$H$12,0,10*ROW('Hygiene Data'!H171)))</f>
        <v/>
      </c>
      <c r="EC177" s="187" t="str">
        <f ca="1">+IF(OFFSET('Hygiene Data'!$H$13,0,10*ROW('Hygiene Data'!H171))="","",OFFSET('Hygiene Data'!$H$13,0,10*ROW('Hygiene Data'!H171)))</f>
        <v/>
      </c>
      <c r="ED177" s="187" t="str">
        <f ca="1">+IF(OFFSET('Hygiene Data'!$I$11,0,10*ROW('Hygiene Data'!I171))="","",OFFSET('Hygiene Data'!$I$11,0,10*ROW('Hygiene Data'!I171)))</f>
        <v/>
      </c>
      <c r="EE177" s="187" t="str">
        <f ca="1">+IF(OFFSET('Hygiene Data'!$I$12,0,10*ROW('Hygiene Data'!I171))="","",OFFSET('Hygiene Data'!$I$12,0,10*ROW('Hygiene Data'!I171)))</f>
        <v/>
      </c>
      <c r="EF177" s="187" t="str">
        <f ca="1">+IF(OFFSET('Hygiene Data'!$I$13,0,10*ROW('Hygiene Data'!I171))="","",OFFSET('Hygiene Data'!$I$13,0,10*ROW('Hygiene Data'!I171)))</f>
        <v/>
      </c>
    </row>
    <row r="178" spans="1:136" x14ac:dyDescent="0.2">
      <c r="A178" s="270" t="str">
        <f ca="1">+IF(OFFSET('Water Data'!$B$2,0,10*ROW('Water Data'!E172))="","",OFFSET('Water Data'!$B$2,0,10*ROW('Water Data'!E172)))</f>
        <v/>
      </c>
      <c r="B178" s="270" t="str">
        <f ca="1">IF(OFFSET('Water Data'!$C$2,0,10*ROW('Water Data'!F172))="","",IF(OFFSET('Water Data'!$C$2,0,10*ROW('Water Data'!F172))="Census",Key!$I$111,IF(OFFSET('Water Data'!$C$2,0,10*ROW('Water Data'!F172))="Survey with microdata",Key!$I$113,IF(OFFSET('Water Data'!$C$2,0,10*ROW('Water Data'!F172))="Survey",Key!$I$110,IF(OFFSET('Water Data'!$C$2,0,10*ROW('Water Data'!F172))="Admin",Key!$I$114,IF(OFFSET('Water Data'!$C$2,0,10*ROW('Water Data'!F172))="Other",Key!$I$112,IF(OFFSET('Water Data'!$C$2,0,10*ROW('Water Data'!F172))="EMIS",Key!$I$109)))))))</f>
        <v/>
      </c>
      <c r="C178" s="297" t="str">
        <f t="shared" ca="1" si="2"/>
        <v/>
      </c>
      <c r="D178" s="298" t="e">
        <f ca="1">+IF(AND(ISTEXT(OFFSET('Water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298" t="e">
        <f ca="1">+IF(AND(ISTEXT(OFFSET('Water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298" t="e">
        <f ca="1">+IF(AND(ISTEXT(OFFSET('Water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298" t="e">
        <f ca="1">+IF(AND(ISTEXT(OFFSET('Water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298" t="e">
        <f ca="1">+IF(AND(ISTEXT(OFFSET('Water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298" t="e">
        <f ca="1">+IF(AND(ISTEXT(OFFSET('Water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298" t="e">
        <f ca="1">+IF(AND(ISTEXT(OFFSET('Water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298" t="e">
        <f ca="1">+IF(AND(ISTEXT(OFFSET('Water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298" t="e">
        <f ca="1">+IF(AND(ISTEXT(OFFSET('Water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298" t="e">
        <f ca="1">+IF(AND(ISTEXT(OFFSET('Water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298" t="e">
        <f ca="1">+IF(AND(ISTEXT(OFFSET('Water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298" t="e">
        <f ca="1">+IF(AND(ISTEXT(OFFSET('Water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298" t="e">
        <f ca="1">+IF(AND(ISTEXT(OFFSET('Water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298" t="e">
        <f ca="1">+IF(AND(ISTEXT(OFFSET('Water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298" t="e">
        <f ca="1">+IF(AND(ISTEXT(OFFSET('Water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298" t="e">
        <f ca="1">+IF(AND(ISTEXT(OFFSET('Water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298" t="e">
        <f ca="1">+IF(AND(ISTEXT(OFFSET('Water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298" t="e">
        <f ca="1">+IF(AND(ISTEXT(OFFSET('Water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299" t="e">
        <f ca="1">+IF(AND(ISTEXT(OFFSET('Sanitation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299" t="e">
        <f ca="1">+IF(AND(ISTEXT(OFFSET('Sanitation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299" t="e">
        <f ca="1">+IF(AND(ISTEXT(OFFSET('Sanitation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299" t="e">
        <f ca="1">+IF(AND(ISTEXT(OFFSET('Sanitation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299" t="e">
        <f ca="1">+IF(AND(ISTEXT(OFFSET('Sanitation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299" t="e">
        <f ca="1">+IF(AND(ISTEXT(OFFSET('Sanitation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299" t="e">
        <f ca="1">+IF(AND(ISTEXT(OFFSET('Sanitation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299" t="e">
        <f ca="1">+IF(AND(ISTEXT(OFFSET('Sanitation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299" t="e">
        <f ca="1">+IF(AND(ISTEXT(OFFSET('Sanitation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299" t="e">
        <f ca="1">+IF(AND(ISTEXT(OFFSET('Sanitation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299" t="e">
        <f ca="1">+IF(AND(ISTEXT(OFFSET('Sanitation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299" t="e">
        <f ca="1">+IF(AND(ISTEXT(OFFSET('Sanitation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299" t="e">
        <f ca="1">+IF(AND(ISTEXT(OFFSET('Sanitation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299" t="e">
        <f ca="1">+IF(AND(ISTEXT(OFFSET('Sanitation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299" t="e">
        <f ca="1">+IF(AND(ISTEXT(OFFSET('Sanitation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299" t="e">
        <f ca="1">+IF(AND(ISTEXT(OFFSET('Sanitation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299" t="e">
        <f ca="1">+IF(AND(ISTEXT(OFFSET('Sanitation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299" t="e">
        <f ca="1">+IF(AND(ISTEXT(OFFSET('Sanitation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299" t="e">
        <f ca="1">+IF(AND(ISTEXT(OFFSET('Sanitation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299" t="e">
        <f ca="1">+IF(AND(ISTEXT(OFFSET('Sanitation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299" t="e">
        <f ca="1">+IF(AND(ISTEXT(OFFSET('Sanitation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299" t="e">
        <f ca="1">+IF(AND(ISTEXT(OFFSET('Sanitation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299" t="e">
        <f ca="1">+IF(AND(ISTEXT(OFFSET('Sanitation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299" t="e">
        <f ca="1">+IF(AND(ISTEXT(OFFSET('Sanitation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299" t="e">
        <f ca="1">+IF(AND(ISTEXT(OFFSET('Sanitation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299" t="e">
        <f ca="1">+IF(AND(ISTEXT(OFFSET('Sanitation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299" t="e">
        <f ca="1">+IF(AND(ISTEXT(OFFSET('Sanitation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299" t="e">
        <f ca="1">+IF(AND(ISTEXT(OFFSET('Sanitation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299" t="e">
        <f ca="1">+IF(AND(ISTEXT(OFFSET('Sanitation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299" t="e">
        <f ca="1">+IF(AND(ISTEXT(OFFSET('Sanitation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300" t="e">
        <f ca="1">+IF(AND(ISTEXT(OFFSET('Hygiene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368" t="e">
        <f ca="1">+IF(AND(ISTEXT(OFFSET('Hygiene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300" t="e">
        <f ca="1">+IF(AND(ISTEXT(OFFSET('Hygiene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300" t="e">
        <f ca="1">+IF(AND(ISTEXT(OFFSET('Hygiene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300" t="e">
        <f ca="1">+IF(AND(ISTEXT(OFFSET('Hygiene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300" t="e">
        <f ca="1">+IF(AND(ISTEXT(OFFSET('Hygiene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300" t="e">
        <f ca="1">+IF(AND(ISTEXT(OFFSET('Hygiene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300" t="e">
        <f ca="1">+IF(AND(ISTEXT(OFFSET('Hygiene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300" t="e">
        <f ca="1">+IF(AND(ISTEXT(OFFSET('Hygiene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300" t="e">
        <f ca="1">+IF(AND(ISTEXT(OFFSET('Hygiene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300" t="e">
        <f ca="1">+IF(AND(ISTEXT(OFFSET('Hygiene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300" t="e">
        <f ca="1">+IF(AND(ISTEXT(OFFSET('Hygiene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300" t="e">
        <f ca="1">+IF(AND(ISTEXT(OFFSET('Hygiene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300" t="e">
        <f ca="1">+IF(AND(ISTEXT(OFFSET('Hygiene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300" t="e">
        <f ca="1">+IF(AND(ISTEXT(OFFSET('Hygiene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300" t="e">
        <f ca="1">+IF(AND(ISTEXT(OFFSET('Hygiene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300" t="e">
        <f ca="1">+IF(AND(ISTEXT(OFFSET('Hygiene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300" t="e">
        <f ca="1">+IF(AND(ISTEXT(OFFSET('Hygiene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S178" s="187" t="str">
        <f ca="1">+IF(OFFSET('Water Data'!$D$27,0,10*ROW('Water Data'!D172))="","",OFFSET('Water Data'!$D$27,0,10*ROW('Water Data'!D172)))</f>
        <v/>
      </c>
      <c r="BT178" s="187" t="str">
        <f ca="1">+IF(OFFSET('Water Data'!$D$28,0,10*ROW('Water Data'!D172))="","",OFFSET('Water Data'!$D$28,0,10*ROW('Water Data'!D172)))</f>
        <v/>
      </c>
      <c r="BU178" s="187" t="str">
        <f ca="1">+IF(OFFSET('Water Data'!$D$29,0,10*ROW('Water Data'!D172))="","",OFFSET('Water Data'!$D$29,0,10*ROW('Water Data'!D172)))</f>
        <v/>
      </c>
      <c r="BV178" s="187" t="str">
        <f ca="1">+IF(OFFSET('Water Data'!$E$27,0,10*ROW('Water Data'!E172))="","",OFFSET('Water Data'!$E$27,0,10*ROW('Water Data'!E172)))</f>
        <v/>
      </c>
      <c r="BW178" s="187" t="str">
        <f ca="1">+IF(OFFSET('Water Data'!$E$28,0,10*ROW('Water Data'!E172))="","",OFFSET('Water Data'!$E$28,0,10*ROW('Water Data'!E172)))</f>
        <v/>
      </c>
      <c r="BX178" s="187" t="str">
        <f ca="1">+IF(OFFSET('Water Data'!$E$29,0,10*ROW('Water Data'!E172))="","",OFFSET('Water Data'!$E$29,0,10*ROW('Water Data'!E172)))</f>
        <v/>
      </c>
      <c r="BY178" s="187" t="str">
        <f ca="1">+IF(OFFSET('Water Data'!$F$27,0,10*ROW('Water Data'!F172))="","",OFFSET('Water Data'!$F$27,0,10*ROW('Water Data'!F172)))</f>
        <v/>
      </c>
      <c r="BZ178" s="187" t="str">
        <f ca="1">+IF(OFFSET('Water Data'!$F$28,0,10*ROW('Water Data'!F172))="","",OFFSET('Water Data'!$F$28,0,10*ROW('Water Data'!F172)))</f>
        <v/>
      </c>
      <c r="CA178" s="187" t="str">
        <f ca="1">+IF(OFFSET('Water Data'!$F$29,0,10*ROW('Water Data'!F172))="","",OFFSET('Water Data'!$F$29,0,10*ROW('Water Data'!F172)))</f>
        <v/>
      </c>
      <c r="CB178" s="187" t="str">
        <f ca="1">+IF(OFFSET('Water Data'!$G$27,0,10*ROW('Water Data'!G172))="","",OFFSET('Water Data'!$G$27,0,10*ROW('Water Data'!G172)))</f>
        <v/>
      </c>
      <c r="CC178" s="187" t="str">
        <f ca="1">+IF(OFFSET('Water Data'!$G$28,0,10*ROW('Water Data'!G172))="","",OFFSET('Water Data'!$G$28,0,10*ROW('Water Data'!G172)))</f>
        <v/>
      </c>
      <c r="CD178" s="187" t="str">
        <f ca="1">+IF(OFFSET('Water Data'!$G$29,0,10*ROW('Water Data'!G172))="","",OFFSET('Water Data'!$G$29,0,10*ROW('Water Data'!G172)))</f>
        <v/>
      </c>
      <c r="CE178" s="187" t="str">
        <f ca="1">+IF(OFFSET('Water Data'!$H$27,0,10*ROW('Water Data'!H172))="","",OFFSET('Water Data'!$H$27,0,10*ROW('Water Data'!H172)))</f>
        <v/>
      </c>
      <c r="CF178" s="187" t="str">
        <f ca="1">+IF(OFFSET('Water Data'!$H$28,0,10*ROW('Water Data'!H172))="","",OFFSET('Water Data'!$H$28,0,10*ROW('Water Data'!H172)))</f>
        <v/>
      </c>
      <c r="CG178" s="187" t="str">
        <f ca="1">+IF(OFFSET('Water Data'!$H$29,0,10*ROW('Water Data'!H172))="","",OFFSET('Water Data'!$H$29,0,10*ROW('Water Data'!H172)))</f>
        <v/>
      </c>
      <c r="CH178" s="187" t="str">
        <f ca="1">+IF(OFFSET('Water Data'!$I$27,0,10*ROW('Water Data'!I172))="","",OFFSET('Water Data'!$I$27,0,10*ROW('Water Data'!I172)))</f>
        <v/>
      </c>
      <c r="CI178" s="187" t="str">
        <f ca="1">+IF(OFFSET('Water Data'!$I$28,0,10*ROW('Water Data'!I172))="","",OFFSET('Water Data'!$I$28,0,10*ROW('Water Data'!I172)))</f>
        <v/>
      </c>
      <c r="CJ178" s="187" t="str">
        <f ca="1">+IF(OFFSET('Water Data'!$I$29,0,10*ROW('Water Data'!I172))="","",OFFSET('Water Data'!$I$29,0,10*ROW('Water Data'!I172)))</f>
        <v/>
      </c>
      <c r="CK178" s="187" t="str">
        <f ca="1">+IF(OFFSET('Sanitation Data'!$D$28,0,10*ROW('Sanitation Data'!D172))="","",OFFSET('Sanitation Data'!$D$28,0,10*ROW('Sanitation Data'!D172)))</f>
        <v/>
      </c>
      <c r="CL178" s="187" t="str">
        <f ca="1">+IF(OFFSET('Sanitation Data'!$D$29,0,10*ROW('Sanitation Data'!D172))="","",OFFSET('Sanitation Data'!$D$29,0,10*ROW('Sanitation Data'!D172)))</f>
        <v/>
      </c>
      <c r="CM178" s="187" t="str">
        <f ca="1">+IF(OFFSET('Sanitation Data'!$D$30,0,10*ROW('Sanitation Data'!D172))="","",OFFSET('Sanitation Data'!$D$30,0,10*ROW('Sanitation Data'!D172)))</f>
        <v/>
      </c>
      <c r="CN178" s="187" t="str">
        <f ca="1">+IF(OFFSET('Sanitation Data'!$D$31,0,10*ROW('Sanitation Data'!D172))="","",OFFSET('Sanitation Data'!$D$31,0,10*ROW('Sanitation Data'!D172)))</f>
        <v/>
      </c>
      <c r="CO178" s="187" t="str">
        <f ca="1">+IF(OFFSET('Sanitation Data'!$D$32,0,10*ROW('Sanitation Data'!D172))="","",OFFSET('Sanitation Data'!$D$32,0,10*ROW('Sanitation Data'!D172)))</f>
        <v/>
      </c>
      <c r="CP178" s="187" t="str">
        <f ca="1">+IF(OFFSET('Sanitation Data'!$E$28,0,10*ROW('Sanitation Data'!E172))="","",OFFSET('Sanitation Data'!$E$28,0,10*ROW('Sanitation Data'!E172)))</f>
        <v/>
      </c>
      <c r="CQ178" s="187" t="str">
        <f ca="1">+IF(OFFSET('Sanitation Data'!$E$29,0,10*ROW('Sanitation Data'!E172))="","",OFFSET('Sanitation Data'!$E$29,0,10*ROW('Sanitation Data'!E172)))</f>
        <v/>
      </c>
      <c r="CR178" s="187" t="str">
        <f ca="1">+IF(OFFSET('Sanitation Data'!$E$30,0,10*ROW('Sanitation Data'!E172))="","",OFFSET('Sanitation Data'!$E$30,0,10*ROW('Sanitation Data'!E172)))</f>
        <v/>
      </c>
      <c r="CS178" s="187" t="str">
        <f ca="1">+IF(OFFSET('Sanitation Data'!$E$31,0,10*ROW('Sanitation Data'!E172))="","",OFFSET('Sanitation Data'!$E$31,0,10*ROW('Sanitation Data'!E172)))</f>
        <v/>
      </c>
      <c r="CT178" s="187" t="str">
        <f ca="1">+IF(OFFSET('Sanitation Data'!$E$32,0,10*ROW('Sanitation Data'!E172))="","",OFFSET('Sanitation Data'!$E$32,0,10*ROW('Sanitation Data'!E172)))</f>
        <v/>
      </c>
      <c r="CU178" s="187" t="str">
        <f ca="1">+IF(OFFSET('Sanitation Data'!$F$28,0,10*ROW('Sanitation Data'!F172))="","",OFFSET('Sanitation Data'!$F$28,0,10*ROW('Sanitation Data'!F172)))</f>
        <v/>
      </c>
      <c r="CV178" s="187" t="str">
        <f ca="1">+IF(OFFSET('Sanitation Data'!$F$29,0,10*ROW('Sanitation Data'!F172))="","",OFFSET('Sanitation Data'!$F$29,0,10*ROW('Sanitation Data'!F172)))</f>
        <v/>
      </c>
      <c r="CW178" s="187" t="str">
        <f ca="1">+IF(OFFSET('Sanitation Data'!$F$30,0,10*ROW('Sanitation Data'!F172))="","",OFFSET('Sanitation Data'!$F$30,0,10*ROW('Sanitation Data'!F172)))</f>
        <v/>
      </c>
      <c r="CX178" s="187" t="str">
        <f ca="1">+IF(OFFSET('Sanitation Data'!$F$31,0,10*ROW('Sanitation Data'!F172))="","",OFFSET('Sanitation Data'!$F$31,0,10*ROW('Sanitation Data'!F172)))</f>
        <v/>
      </c>
      <c r="CY178" s="187" t="str">
        <f ca="1">+IF(OFFSET('Sanitation Data'!$F$32,0,10*ROW('Sanitation Data'!F172))="","",OFFSET('Sanitation Data'!$F$32,0,10*ROW('Sanitation Data'!F172)))</f>
        <v/>
      </c>
      <c r="CZ178" s="187" t="str">
        <f ca="1">+IF(OFFSET('Sanitation Data'!$G$28,0,10*ROW('Sanitation Data'!G172))="","",OFFSET('Sanitation Data'!$G$28,0,10*ROW('Sanitation Data'!G172)))</f>
        <v/>
      </c>
      <c r="DA178" s="187" t="str">
        <f ca="1">+IF(OFFSET('Sanitation Data'!$G$29,0,10*ROW('Sanitation Data'!G172))="","",OFFSET('Sanitation Data'!$G$29,0,10*ROW('Sanitation Data'!G172)))</f>
        <v/>
      </c>
      <c r="DB178" s="187" t="str">
        <f ca="1">+IF(OFFSET('Sanitation Data'!$G$30,0,10*ROW('Sanitation Data'!G172))="","",OFFSET('Sanitation Data'!$G$30,0,10*ROW('Sanitation Data'!G172)))</f>
        <v/>
      </c>
      <c r="DC178" s="187" t="str">
        <f ca="1">+IF(OFFSET('Sanitation Data'!$G$31,0,10*ROW('Sanitation Data'!G172))="","",OFFSET('Sanitation Data'!$G$31,0,10*ROW('Sanitation Data'!G172)))</f>
        <v/>
      </c>
      <c r="DD178" s="187" t="str">
        <f ca="1">+IF(OFFSET('Sanitation Data'!$G$32,0,10*ROW('Sanitation Data'!G172))="","",OFFSET('Sanitation Data'!$G$32,0,10*ROW('Sanitation Data'!G172)))</f>
        <v/>
      </c>
      <c r="DE178" s="187" t="str">
        <f ca="1">+IF(OFFSET('Sanitation Data'!$H$28,0,10*ROW('Sanitation Data'!H172))="","",OFFSET('Sanitation Data'!$H$28,0,10*ROW('Sanitation Data'!H172)))</f>
        <v/>
      </c>
      <c r="DF178" s="187" t="str">
        <f ca="1">+IF(OFFSET('Sanitation Data'!$H$29,0,10*ROW('Sanitation Data'!H172))="","",OFFSET('Sanitation Data'!$H$29,0,10*ROW('Sanitation Data'!H172)))</f>
        <v/>
      </c>
      <c r="DG178" s="187" t="str">
        <f ca="1">+IF(OFFSET('Sanitation Data'!$H$30,0,10*ROW('Sanitation Data'!H172))="","",OFFSET('Sanitation Data'!$H$30,0,10*ROW('Sanitation Data'!H172)))</f>
        <v/>
      </c>
      <c r="DH178" s="187" t="str">
        <f ca="1">+IF(OFFSET('Sanitation Data'!$H$31,0,10*ROW('Sanitation Data'!H172))="","",OFFSET('Sanitation Data'!$H$31,0,10*ROW('Sanitation Data'!H172)))</f>
        <v/>
      </c>
      <c r="DI178" s="187" t="str">
        <f ca="1">+IF(OFFSET('Sanitation Data'!$H$32,0,10*ROW('Sanitation Data'!H172))="","",OFFSET('Sanitation Data'!$H$32,0,10*ROW('Sanitation Data'!H172)))</f>
        <v/>
      </c>
      <c r="DJ178" s="187" t="str">
        <f ca="1">+IF(OFFSET('Sanitation Data'!$I$28,0,10*ROW('Sanitation Data'!I172))="","",OFFSET('Sanitation Data'!$I$28,0,10*ROW('Sanitation Data'!I172)))</f>
        <v/>
      </c>
      <c r="DK178" s="187" t="str">
        <f ca="1">+IF(OFFSET('Sanitation Data'!$I$29,0,10*ROW('Sanitation Data'!I172))="","",OFFSET('Sanitation Data'!$I$29,0,10*ROW('Sanitation Data'!I172)))</f>
        <v/>
      </c>
      <c r="DL178" s="187" t="str">
        <f ca="1">+IF(OFFSET('Sanitation Data'!$I$30,0,10*ROW('Sanitation Data'!I172))="","",OFFSET('Sanitation Data'!$I$30,0,10*ROW('Sanitation Data'!I172)))</f>
        <v/>
      </c>
      <c r="DM178" s="187" t="str">
        <f ca="1">+IF(OFFSET('Sanitation Data'!$I$31,0,10*ROW('Sanitation Data'!I172))="","",OFFSET('Sanitation Data'!$I$31,0,10*ROW('Sanitation Data'!I172)))</f>
        <v/>
      </c>
      <c r="DN178" s="187" t="str">
        <f ca="1">+IF(OFFSET('Sanitation Data'!$I$32,0,10*ROW('Sanitation Data'!I172))="","",OFFSET('Sanitation Data'!$I$32,0,10*ROW('Sanitation Data'!I172)))</f>
        <v/>
      </c>
      <c r="DO178" s="187" t="str">
        <f ca="1">+IF(OFFSET('Hygiene Data'!$D$11,0,10*ROW('Hygiene Data'!D172))="","",OFFSET('Hygiene Data'!$D$11,0,10*ROW('Hygiene Data'!D172)))</f>
        <v/>
      </c>
      <c r="DP178" s="187" t="str">
        <f ca="1">+IF(OFFSET('Hygiene Data'!$D$12,0,10*ROW('Hygiene Data'!D172))="","",OFFSET('Hygiene Data'!$D$12,0,10*ROW('Hygiene Data'!D172)))</f>
        <v/>
      </c>
      <c r="DQ178" s="187" t="str">
        <f ca="1">+IF(OFFSET('Hygiene Data'!$D$13,0,10*ROW('Hygiene Data'!D172))="","",OFFSET('Hygiene Data'!$D$13,0,10*ROW('Hygiene Data'!D172)))</f>
        <v/>
      </c>
      <c r="DR178" s="187" t="str">
        <f ca="1">+IF(OFFSET('Hygiene Data'!$E$11,0,10*ROW('Hygiene Data'!E172))="","",OFFSET('Hygiene Data'!$E$11,0,10*ROW('Hygiene Data'!E172)))</f>
        <v/>
      </c>
      <c r="DS178" s="187" t="str">
        <f ca="1">+IF(OFFSET('Hygiene Data'!$E$12,0,10*ROW('Hygiene Data'!E172))="","",OFFSET('Hygiene Data'!$E$12,0,10*ROW('Hygiene Data'!E172)))</f>
        <v/>
      </c>
      <c r="DT178" s="187" t="str">
        <f ca="1">+IF(OFFSET('Hygiene Data'!$E$13,0,10*ROW('Hygiene Data'!E172))="","",OFFSET('Hygiene Data'!$E$13,0,10*ROW('Hygiene Data'!E172)))</f>
        <v/>
      </c>
      <c r="DU178" s="187" t="str">
        <f ca="1">+IF(OFFSET('Hygiene Data'!$F$11,0,10*ROW('Hygiene Data'!F172))="","",OFFSET('Hygiene Data'!$F$11,0,10*ROW('Hygiene Data'!F172)))</f>
        <v/>
      </c>
      <c r="DV178" s="187" t="str">
        <f ca="1">+IF(OFFSET('Hygiene Data'!$F$12,0,10*ROW('Hygiene Data'!F172))="","",OFFSET('Hygiene Data'!$F$12,0,10*ROW('Hygiene Data'!F172)))</f>
        <v/>
      </c>
      <c r="DW178" s="187" t="str">
        <f ca="1">+IF(OFFSET('Hygiene Data'!$F$13,0,10*ROW('Hygiene Data'!F172))="","",OFFSET('Hygiene Data'!$F$13,0,10*ROW('Hygiene Data'!F172)))</f>
        <v/>
      </c>
      <c r="DX178" s="187" t="str">
        <f ca="1">+IF(OFFSET('Hygiene Data'!$G$11,0,10*ROW('Hygiene Data'!G172))="","",OFFSET('Hygiene Data'!$G$11,0,10*ROW('Hygiene Data'!G172)))</f>
        <v/>
      </c>
      <c r="DY178" s="187" t="str">
        <f ca="1">+IF(OFFSET('Hygiene Data'!$G$12,0,10*ROW('Hygiene Data'!G172))="","",OFFSET('Hygiene Data'!$G$12,0,10*ROW('Hygiene Data'!G172)))</f>
        <v/>
      </c>
      <c r="DZ178" s="187" t="str">
        <f ca="1">+IF(OFFSET('Hygiene Data'!$G$13,0,10*ROW('Hygiene Data'!G172))="","",OFFSET('Hygiene Data'!$G$13,0,10*ROW('Hygiene Data'!G172)))</f>
        <v/>
      </c>
      <c r="EA178" s="187" t="str">
        <f ca="1">+IF(OFFSET('Hygiene Data'!$H$11,0,10*ROW('Hygiene Data'!H172))="","",OFFSET('Hygiene Data'!$H$11,0,10*ROW('Hygiene Data'!H172)))</f>
        <v/>
      </c>
      <c r="EB178" s="187" t="str">
        <f ca="1">+IF(OFFSET('Hygiene Data'!$H$12,0,10*ROW('Hygiene Data'!H172))="","",OFFSET('Hygiene Data'!$H$12,0,10*ROW('Hygiene Data'!H172)))</f>
        <v/>
      </c>
      <c r="EC178" s="187" t="str">
        <f ca="1">+IF(OFFSET('Hygiene Data'!$H$13,0,10*ROW('Hygiene Data'!H172))="","",OFFSET('Hygiene Data'!$H$13,0,10*ROW('Hygiene Data'!H172)))</f>
        <v/>
      </c>
      <c r="ED178" s="187" t="str">
        <f ca="1">+IF(OFFSET('Hygiene Data'!$I$11,0,10*ROW('Hygiene Data'!I172))="","",OFFSET('Hygiene Data'!$I$11,0,10*ROW('Hygiene Data'!I172)))</f>
        <v/>
      </c>
      <c r="EE178" s="187" t="str">
        <f ca="1">+IF(OFFSET('Hygiene Data'!$I$12,0,10*ROW('Hygiene Data'!I172))="","",OFFSET('Hygiene Data'!$I$12,0,10*ROW('Hygiene Data'!I172)))</f>
        <v/>
      </c>
      <c r="EF178" s="187" t="str">
        <f ca="1">+IF(OFFSET('Hygiene Data'!$I$13,0,10*ROW('Hygiene Data'!I172))="","",OFFSET('Hygiene Data'!$I$13,0,10*ROW('Hygiene Data'!I172)))</f>
        <v/>
      </c>
    </row>
    <row r="179" spans="1:136" x14ac:dyDescent="0.2">
      <c r="A179" s="270" t="str">
        <f ca="1">+IF(OFFSET('Water Data'!$B$2,0,10*ROW('Water Data'!E173))="","",OFFSET('Water Data'!$B$2,0,10*ROW('Water Data'!E173)))</f>
        <v/>
      </c>
      <c r="B179" s="270" t="str">
        <f ca="1">IF(OFFSET('Water Data'!$C$2,0,10*ROW('Water Data'!F173))="","",IF(OFFSET('Water Data'!$C$2,0,10*ROW('Water Data'!F173))="Census",Key!$I$111,IF(OFFSET('Water Data'!$C$2,0,10*ROW('Water Data'!F173))="Survey with microdata",Key!$I$113,IF(OFFSET('Water Data'!$C$2,0,10*ROW('Water Data'!F173))="Survey",Key!$I$110,IF(OFFSET('Water Data'!$C$2,0,10*ROW('Water Data'!F173))="Admin",Key!$I$114,IF(OFFSET('Water Data'!$C$2,0,10*ROW('Water Data'!F173))="Other",Key!$I$112,IF(OFFSET('Water Data'!$C$2,0,10*ROW('Water Data'!F173))="EMIS",Key!$I$109)))))))</f>
        <v/>
      </c>
      <c r="C179" s="297" t="str">
        <f t="shared" ca="1" si="2"/>
        <v/>
      </c>
      <c r="D179" s="298" t="e">
        <f ca="1">+IF(AND(ISTEXT(OFFSET('Water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298" t="e">
        <f ca="1">+IF(AND(ISTEXT(OFFSET('Water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298" t="e">
        <f ca="1">+IF(AND(ISTEXT(OFFSET('Water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298" t="e">
        <f ca="1">+IF(AND(ISTEXT(OFFSET('Water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298" t="e">
        <f ca="1">+IF(AND(ISTEXT(OFFSET('Water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298" t="e">
        <f ca="1">+IF(AND(ISTEXT(OFFSET('Water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298" t="e">
        <f ca="1">+IF(AND(ISTEXT(OFFSET('Water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298" t="e">
        <f ca="1">+IF(AND(ISTEXT(OFFSET('Water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298" t="e">
        <f ca="1">+IF(AND(ISTEXT(OFFSET('Water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298" t="e">
        <f ca="1">+IF(AND(ISTEXT(OFFSET('Water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298" t="e">
        <f ca="1">+IF(AND(ISTEXT(OFFSET('Water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298" t="e">
        <f ca="1">+IF(AND(ISTEXT(OFFSET('Water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298" t="e">
        <f ca="1">+IF(AND(ISTEXT(OFFSET('Water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298" t="e">
        <f ca="1">+IF(AND(ISTEXT(OFFSET('Water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298" t="e">
        <f ca="1">+IF(AND(ISTEXT(OFFSET('Water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298" t="e">
        <f ca="1">+IF(AND(ISTEXT(OFFSET('Water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298" t="e">
        <f ca="1">+IF(AND(ISTEXT(OFFSET('Water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298" t="e">
        <f ca="1">+IF(AND(ISTEXT(OFFSET('Water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299" t="e">
        <f ca="1">+IF(AND(ISTEXT(OFFSET('Sanitation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299" t="e">
        <f ca="1">+IF(AND(ISTEXT(OFFSET('Sanitation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299" t="e">
        <f ca="1">+IF(AND(ISTEXT(OFFSET('Sanitation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299" t="e">
        <f ca="1">+IF(AND(ISTEXT(OFFSET('Sanitation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299" t="e">
        <f ca="1">+IF(AND(ISTEXT(OFFSET('Sanitation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299" t="e">
        <f ca="1">+IF(AND(ISTEXT(OFFSET('Sanitation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299" t="e">
        <f ca="1">+IF(AND(ISTEXT(OFFSET('Sanitation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299" t="e">
        <f ca="1">+IF(AND(ISTEXT(OFFSET('Sanitation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299" t="e">
        <f ca="1">+IF(AND(ISTEXT(OFFSET('Sanitation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299" t="e">
        <f ca="1">+IF(AND(ISTEXT(OFFSET('Sanitation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299" t="e">
        <f ca="1">+IF(AND(ISTEXT(OFFSET('Sanitation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299" t="e">
        <f ca="1">+IF(AND(ISTEXT(OFFSET('Sanitation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299" t="e">
        <f ca="1">+IF(AND(ISTEXT(OFFSET('Sanitation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299" t="e">
        <f ca="1">+IF(AND(ISTEXT(OFFSET('Sanitation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299" t="e">
        <f ca="1">+IF(AND(ISTEXT(OFFSET('Sanitation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299" t="e">
        <f ca="1">+IF(AND(ISTEXT(OFFSET('Sanitation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299" t="e">
        <f ca="1">+IF(AND(ISTEXT(OFFSET('Sanitation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299" t="e">
        <f ca="1">+IF(AND(ISTEXT(OFFSET('Sanitation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299" t="e">
        <f ca="1">+IF(AND(ISTEXT(OFFSET('Sanitation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299" t="e">
        <f ca="1">+IF(AND(ISTEXT(OFFSET('Sanitation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299" t="e">
        <f ca="1">+IF(AND(ISTEXT(OFFSET('Sanitation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299" t="e">
        <f ca="1">+IF(AND(ISTEXT(OFFSET('Sanitation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299" t="e">
        <f ca="1">+IF(AND(ISTEXT(OFFSET('Sanitation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299" t="e">
        <f ca="1">+IF(AND(ISTEXT(OFFSET('Sanitation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299" t="e">
        <f ca="1">+IF(AND(ISTEXT(OFFSET('Sanitation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299" t="e">
        <f ca="1">+IF(AND(ISTEXT(OFFSET('Sanitation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299" t="e">
        <f ca="1">+IF(AND(ISTEXT(OFFSET('Sanitation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299" t="e">
        <f ca="1">+IF(AND(ISTEXT(OFFSET('Sanitation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299" t="e">
        <f ca="1">+IF(AND(ISTEXT(OFFSET('Sanitation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299" t="e">
        <f ca="1">+IF(AND(ISTEXT(OFFSET('Sanitation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300" t="e">
        <f ca="1">+IF(AND(ISTEXT(OFFSET('Hygiene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368" t="e">
        <f ca="1">+IF(AND(ISTEXT(OFFSET('Hygiene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300" t="e">
        <f ca="1">+IF(AND(ISTEXT(OFFSET('Hygiene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300" t="e">
        <f ca="1">+IF(AND(ISTEXT(OFFSET('Hygiene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300" t="e">
        <f ca="1">+IF(AND(ISTEXT(OFFSET('Hygiene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300" t="e">
        <f ca="1">+IF(AND(ISTEXT(OFFSET('Hygiene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300" t="e">
        <f ca="1">+IF(AND(ISTEXT(OFFSET('Hygiene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300" t="e">
        <f ca="1">+IF(AND(ISTEXT(OFFSET('Hygiene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300" t="e">
        <f ca="1">+IF(AND(ISTEXT(OFFSET('Hygiene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300" t="e">
        <f ca="1">+IF(AND(ISTEXT(OFFSET('Hygiene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300" t="e">
        <f ca="1">+IF(AND(ISTEXT(OFFSET('Hygiene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300" t="e">
        <f ca="1">+IF(AND(ISTEXT(OFFSET('Hygiene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300" t="e">
        <f ca="1">+IF(AND(ISTEXT(OFFSET('Hygiene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300" t="e">
        <f ca="1">+IF(AND(ISTEXT(OFFSET('Hygiene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300" t="e">
        <f ca="1">+IF(AND(ISTEXT(OFFSET('Hygiene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300" t="e">
        <f ca="1">+IF(AND(ISTEXT(OFFSET('Hygiene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300" t="e">
        <f ca="1">+IF(AND(ISTEXT(OFFSET('Hygiene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300" t="e">
        <f ca="1">+IF(AND(ISTEXT(OFFSET('Hygiene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S179" s="187" t="str">
        <f ca="1">+IF(OFFSET('Water Data'!$D$27,0,10*ROW('Water Data'!D173))="","",OFFSET('Water Data'!$D$27,0,10*ROW('Water Data'!D173)))</f>
        <v/>
      </c>
      <c r="BT179" s="187" t="str">
        <f ca="1">+IF(OFFSET('Water Data'!$D$28,0,10*ROW('Water Data'!D173))="","",OFFSET('Water Data'!$D$28,0,10*ROW('Water Data'!D173)))</f>
        <v/>
      </c>
      <c r="BU179" s="187" t="str">
        <f ca="1">+IF(OFFSET('Water Data'!$D$29,0,10*ROW('Water Data'!D173))="","",OFFSET('Water Data'!$D$29,0,10*ROW('Water Data'!D173)))</f>
        <v/>
      </c>
      <c r="BV179" s="187" t="str">
        <f ca="1">+IF(OFFSET('Water Data'!$E$27,0,10*ROW('Water Data'!E173))="","",OFFSET('Water Data'!$E$27,0,10*ROW('Water Data'!E173)))</f>
        <v/>
      </c>
      <c r="BW179" s="187" t="str">
        <f ca="1">+IF(OFFSET('Water Data'!$E$28,0,10*ROW('Water Data'!E173))="","",OFFSET('Water Data'!$E$28,0,10*ROW('Water Data'!E173)))</f>
        <v/>
      </c>
      <c r="BX179" s="187" t="str">
        <f ca="1">+IF(OFFSET('Water Data'!$E$29,0,10*ROW('Water Data'!E173))="","",OFFSET('Water Data'!$E$29,0,10*ROW('Water Data'!E173)))</f>
        <v/>
      </c>
      <c r="BY179" s="187" t="str">
        <f ca="1">+IF(OFFSET('Water Data'!$F$27,0,10*ROW('Water Data'!F173))="","",OFFSET('Water Data'!$F$27,0,10*ROW('Water Data'!F173)))</f>
        <v/>
      </c>
      <c r="BZ179" s="187" t="str">
        <f ca="1">+IF(OFFSET('Water Data'!$F$28,0,10*ROW('Water Data'!F173))="","",OFFSET('Water Data'!$F$28,0,10*ROW('Water Data'!F173)))</f>
        <v/>
      </c>
      <c r="CA179" s="187" t="str">
        <f ca="1">+IF(OFFSET('Water Data'!$F$29,0,10*ROW('Water Data'!F173))="","",OFFSET('Water Data'!$F$29,0,10*ROW('Water Data'!F173)))</f>
        <v/>
      </c>
      <c r="CB179" s="187" t="str">
        <f ca="1">+IF(OFFSET('Water Data'!$G$27,0,10*ROW('Water Data'!G173))="","",OFFSET('Water Data'!$G$27,0,10*ROW('Water Data'!G173)))</f>
        <v/>
      </c>
      <c r="CC179" s="187" t="str">
        <f ca="1">+IF(OFFSET('Water Data'!$G$28,0,10*ROW('Water Data'!G173))="","",OFFSET('Water Data'!$G$28,0,10*ROW('Water Data'!G173)))</f>
        <v/>
      </c>
      <c r="CD179" s="187" t="str">
        <f ca="1">+IF(OFFSET('Water Data'!$G$29,0,10*ROW('Water Data'!G173))="","",OFFSET('Water Data'!$G$29,0,10*ROW('Water Data'!G173)))</f>
        <v/>
      </c>
      <c r="CE179" s="187" t="str">
        <f ca="1">+IF(OFFSET('Water Data'!$H$27,0,10*ROW('Water Data'!H173))="","",OFFSET('Water Data'!$H$27,0,10*ROW('Water Data'!H173)))</f>
        <v/>
      </c>
      <c r="CF179" s="187" t="str">
        <f ca="1">+IF(OFFSET('Water Data'!$H$28,0,10*ROW('Water Data'!H173))="","",OFFSET('Water Data'!$H$28,0,10*ROW('Water Data'!H173)))</f>
        <v/>
      </c>
      <c r="CG179" s="187" t="str">
        <f ca="1">+IF(OFFSET('Water Data'!$H$29,0,10*ROW('Water Data'!H173))="","",OFFSET('Water Data'!$H$29,0,10*ROW('Water Data'!H173)))</f>
        <v/>
      </c>
      <c r="CH179" s="187" t="str">
        <f ca="1">+IF(OFFSET('Water Data'!$I$27,0,10*ROW('Water Data'!I173))="","",OFFSET('Water Data'!$I$27,0,10*ROW('Water Data'!I173)))</f>
        <v/>
      </c>
      <c r="CI179" s="187" t="str">
        <f ca="1">+IF(OFFSET('Water Data'!$I$28,0,10*ROW('Water Data'!I173))="","",OFFSET('Water Data'!$I$28,0,10*ROW('Water Data'!I173)))</f>
        <v/>
      </c>
      <c r="CJ179" s="187" t="str">
        <f ca="1">+IF(OFFSET('Water Data'!$I$29,0,10*ROW('Water Data'!I173))="","",OFFSET('Water Data'!$I$29,0,10*ROW('Water Data'!I173)))</f>
        <v/>
      </c>
      <c r="CK179" s="187" t="str">
        <f ca="1">+IF(OFFSET('Sanitation Data'!$D$28,0,10*ROW('Sanitation Data'!D173))="","",OFFSET('Sanitation Data'!$D$28,0,10*ROW('Sanitation Data'!D173)))</f>
        <v/>
      </c>
      <c r="CL179" s="187" t="str">
        <f ca="1">+IF(OFFSET('Sanitation Data'!$D$29,0,10*ROW('Sanitation Data'!D173))="","",OFFSET('Sanitation Data'!$D$29,0,10*ROW('Sanitation Data'!D173)))</f>
        <v/>
      </c>
      <c r="CM179" s="187" t="str">
        <f ca="1">+IF(OFFSET('Sanitation Data'!$D$30,0,10*ROW('Sanitation Data'!D173))="","",OFFSET('Sanitation Data'!$D$30,0,10*ROW('Sanitation Data'!D173)))</f>
        <v/>
      </c>
      <c r="CN179" s="187" t="str">
        <f ca="1">+IF(OFFSET('Sanitation Data'!$D$31,0,10*ROW('Sanitation Data'!D173))="","",OFFSET('Sanitation Data'!$D$31,0,10*ROW('Sanitation Data'!D173)))</f>
        <v/>
      </c>
      <c r="CO179" s="187" t="str">
        <f ca="1">+IF(OFFSET('Sanitation Data'!$D$32,0,10*ROW('Sanitation Data'!D173))="","",OFFSET('Sanitation Data'!$D$32,0,10*ROW('Sanitation Data'!D173)))</f>
        <v/>
      </c>
      <c r="CP179" s="187" t="str">
        <f ca="1">+IF(OFFSET('Sanitation Data'!$E$28,0,10*ROW('Sanitation Data'!E173))="","",OFFSET('Sanitation Data'!$E$28,0,10*ROW('Sanitation Data'!E173)))</f>
        <v/>
      </c>
      <c r="CQ179" s="187" t="str">
        <f ca="1">+IF(OFFSET('Sanitation Data'!$E$29,0,10*ROW('Sanitation Data'!E173))="","",OFFSET('Sanitation Data'!$E$29,0,10*ROW('Sanitation Data'!E173)))</f>
        <v/>
      </c>
      <c r="CR179" s="187" t="str">
        <f ca="1">+IF(OFFSET('Sanitation Data'!$E$30,0,10*ROW('Sanitation Data'!E173))="","",OFFSET('Sanitation Data'!$E$30,0,10*ROW('Sanitation Data'!E173)))</f>
        <v/>
      </c>
      <c r="CS179" s="187" t="str">
        <f ca="1">+IF(OFFSET('Sanitation Data'!$E$31,0,10*ROW('Sanitation Data'!E173))="","",OFFSET('Sanitation Data'!$E$31,0,10*ROW('Sanitation Data'!E173)))</f>
        <v/>
      </c>
      <c r="CT179" s="187" t="str">
        <f ca="1">+IF(OFFSET('Sanitation Data'!$E$32,0,10*ROW('Sanitation Data'!E173))="","",OFFSET('Sanitation Data'!$E$32,0,10*ROW('Sanitation Data'!E173)))</f>
        <v/>
      </c>
      <c r="CU179" s="187" t="str">
        <f ca="1">+IF(OFFSET('Sanitation Data'!$F$28,0,10*ROW('Sanitation Data'!F173))="","",OFFSET('Sanitation Data'!$F$28,0,10*ROW('Sanitation Data'!F173)))</f>
        <v/>
      </c>
      <c r="CV179" s="187" t="str">
        <f ca="1">+IF(OFFSET('Sanitation Data'!$F$29,0,10*ROW('Sanitation Data'!F173))="","",OFFSET('Sanitation Data'!$F$29,0,10*ROW('Sanitation Data'!F173)))</f>
        <v/>
      </c>
      <c r="CW179" s="187" t="str">
        <f ca="1">+IF(OFFSET('Sanitation Data'!$F$30,0,10*ROW('Sanitation Data'!F173))="","",OFFSET('Sanitation Data'!$F$30,0,10*ROW('Sanitation Data'!F173)))</f>
        <v/>
      </c>
      <c r="CX179" s="187" t="str">
        <f ca="1">+IF(OFFSET('Sanitation Data'!$F$31,0,10*ROW('Sanitation Data'!F173))="","",OFFSET('Sanitation Data'!$F$31,0,10*ROW('Sanitation Data'!F173)))</f>
        <v/>
      </c>
      <c r="CY179" s="187" t="str">
        <f ca="1">+IF(OFFSET('Sanitation Data'!$F$32,0,10*ROW('Sanitation Data'!F173))="","",OFFSET('Sanitation Data'!$F$32,0,10*ROW('Sanitation Data'!F173)))</f>
        <v/>
      </c>
      <c r="CZ179" s="187" t="str">
        <f ca="1">+IF(OFFSET('Sanitation Data'!$G$28,0,10*ROW('Sanitation Data'!G173))="","",OFFSET('Sanitation Data'!$G$28,0,10*ROW('Sanitation Data'!G173)))</f>
        <v/>
      </c>
      <c r="DA179" s="187" t="str">
        <f ca="1">+IF(OFFSET('Sanitation Data'!$G$29,0,10*ROW('Sanitation Data'!G173))="","",OFFSET('Sanitation Data'!$G$29,0,10*ROW('Sanitation Data'!G173)))</f>
        <v/>
      </c>
      <c r="DB179" s="187" t="str">
        <f ca="1">+IF(OFFSET('Sanitation Data'!$G$30,0,10*ROW('Sanitation Data'!G173))="","",OFFSET('Sanitation Data'!$G$30,0,10*ROW('Sanitation Data'!G173)))</f>
        <v/>
      </c>
      <c r="DC179" s="187" t="str">
        <f ca="1">+IF(OFFSET('Sanitation Data'!$G$31,0,10*ROW('Sanitation Data'!G173))="","",OFFSET('Sanitation Data'!$G$31,0,10*ROW('Sanitation Data'!G173)))</f>
        <v/>
      </c>
      <c r="DD179" s="187" t="str">
        <f ca="1">+IF(OFFSET('Sanitation Data'!$G$32,0,10*ROW('Sanitation Data'!G173))="","",OFFSET('Sanitation Data'!$G$32,0,10*ROW('Sanitation Data'!G173)))</f>
        <v/>
      </c>
      <c r="DE179" s="187" t="str">
        <f ca="1">+IF(OFFSET('Sanitation Data'!$H$28,0,10*ROW('Sanitation Data'!H173))="","",OFFSET('Sanitation Data'!$H$28,0,10*ROW('Sanitation Data'!H173)))</f>
        <v/>
      </c>
      <c r="DF179" s="187" t="str">
        <f ca="1">+IF(OFFSET('Sanitation Data'!$H$29,0,10*ROW('Sanitation Data'!H173))="","",OFFSET('Sanitation Data'!$H$29,0,10*ROW('Sanitation Data'!H173)))</f>
        <v/>
      </c>
      <c r="DG179" s="187" t="str">
        <f ca="1">+IF(OFFSET('Sanitation Data'!$H$30,0,10*ROW('Sanitation Data'!H173))="","",OFFSET('Sanitation Data'!$H$30,0,10*ROW('Sanitation Data'!H173)))</f>
        <v/>
      </c>
      <c r="DH179" s="187" t="str">
        <f ca="1">+IF(OFFSET('Sanitation Data'!$H$31,0,10*ROW('Sanitation Data'!H173))="","",OFFSET('Sanitation Data'!$H$31,0,10*ROW('Sanitation Data'!H173)))</f>
        <v/>
      </c>
      <c r="DI179" s="187" t="str">
        <f ca="1">+IF(OFFSET('Sanitation Data'!$H$32,0,10*ROW('Sanitation Data'!H173))="","",OFFSET('Sanitation Data'!$H$32,0,10*ROW('Sanitation Data'!H173)))</f>
        <v/>
      </c>
      <c r="DJ179" s="187" t="str">
        <f ca="1">+IF(OFFSET('Sanitation Data'!$I$28,0,10*ROW('Sanitation Data'!I173))="","",OFFSET('Sanitation Data'!$I$28,0,10*ROW('Sanitation Data'!I173)))</f>
        <v/>
      </c>
      <c r="DK179" s="187" t="str">
        <f ca="1">+IF(OFFSET('Sanitation Data'!$I$29,0,10*ROW('Sanitation Data'!I173))="","",OFFSET('Sanitation Data'!$I$29,0,10*ROW('Sanitation Data'!I173)))</f>
        <v/>
      </c>
      <c r="DL179" s="187" t="str">
        <f ca="1">+IF(OFFSET('Sanitation Data'!$I$30,0,10*ROW('Sanitation Data'!I173))="","",OFFSET('Sanitation Data'!$I$30,0,10*ROW('Sanitation Data'!I173)))</f>
        <v/>
      </c>
      <c r="DM179" s="187" t="str">
        <f ca="1">+IF(OFFSET('Sanitation Data'!$I$31,0,10*ROW('Sanitation Data'!I173))="","",OFFSET('Sanitation Data'!$I$31,0,10*ROW('Sanitation Data'!I173)))</f>
        <v/>
      </c>
      <c r="DN179" s="187" t="str">
        <f ca="1">+IF(OFFSET('Sanitation Data'!$I$32,0,10*ROW('Sanitation Data'!I173))="","",OFFSET('Sanitation Data'!$I$32,0,10*ROW('Sanitation Data'!I173)))</f>
        <v/>
      </c>
      <c r="DO179" s="187" t="str">
        <f ca="1">+IF(OFFSET('Hygiene Data'!$D$11,0,10*ROW('Hygiene Data'!D173))="","",OFFSET('Hygiene Data'!$D$11,0,10*ROW('Hygiene Data'!D173)))</f>
        <v/>
      </c>
      <c r="DP179" s="187" t="str">
        <f ca="1">+IF(OFFSET('Hygiene Data'!$D$12,0,10*ROW('Hygiene Data'!D173))="","",OFFSET('Hygiene Data'!$D$12,0,10*ROW('Hygiene Data'!D173)))</f>
        <v/>
      </c>
      <c r="DQ179" s="187" t="str">
        <f ca="1">+IF(OFFSET('Hygiene Data'!$D$13,0,10*ROW('Hygiene Data'!D173))="","",OFFSET('Hygiene Data'!$D$13,0,10*ROW('Hygiene Data'!D173)))</f>
        <v/>
      </c>
      <c r="DR179" s="187" t="str">
        <f ca="1">+IF(OFFSET('Hygiene Data'!$E$11,0,10*ROW('Hygiene Data'!E173))="","",OFFSET('Hygiene Data'!$E$11,0,10*ROW('Hygiene Data'!E173)))</f>
        <v/>
      </c>
      <c r="DS179" s="187" t="str">
        <f ca="1">+IF(OFFSET('Hygiene Data'!$E$12,0,10*ROW('Hygiene Data'!E173))="","",OFFSET('Hygiene Data'!$E$12,0,10*ROW('Hygiene Data'!E173)))</f>
        <v/>
      </c>
      <c r="DT179" s="187" t="str">
        <f ca="1">+IF(OFFSET('Hygiene Data'!$E$13,0,10*ROW('Hygiene Data'!E173))="","",OFFSET('Hygiene Data'!$E$13,0,10*ROW('Hygiene Data'!E173)))</f>
        <v/>
      </c>
      <c r="DU179" s="187" t="str">
        <f ca="1">+IF(OFFSET('Hygiene Data'!$F$11,0,10*ROW('Hygiene Data'!F173))="","",OFFSET('Hygiene Data'!$F$11,0,10*ROW('Hygiene Data'!F173)))</f>
        <v/>
      </c>
      <c r="DV179" s="187" t="str">
        <f ca="1">+IF(OFFSET('Hygiene Data'!$F$12,0,10*ROW('Hygiene Data'!F173))="","",OFFSET('Hygiene Data'!$F$12,0,10*ROW('Hygiene Data'!F173)))</f>
        <v/>
      </c>
      <c r="DW179" s="187" t="str">
        <f ca="1">+IF(OFFSET('Hygiene Data'!$F$13,0,10*ROW('Hygiene Data'!F173))="","",OFFSET('Hygiene Data'!$F$13,0,10*ROW('Hygiene Data'!F173)))</f>
        <v/>
      </c>
      <c r="DX179" s="187" t="str">
        <f ca="1">+IF(OFFSET('Hygiene Data'!$G$11,0,10*ROW('Hygiene Data'!G173))="","",OFFSET('Hygiene Data'!$G$11,0,10*ROW('Hygiene Data'!G173)))</f>
        <v/>
      </c>
      <c r="DY179" s="187" t="str">
        <f ca="1">+IF(OFFSET('Hygiene Data'!$G$12,0,10*ROW('Hygiene Data'!G173))="","",OFFSET('Hygiene Data'!$G$12,0,10*ROW('Hygiene Data'!G173)))</f>
        <v/>
      </c>
      <c r="DZ179" s="187" t="str">
        <f ca="1">+IF(OFFSET('Hygiene Data'!$G$13,0,10*ROW('Hygiene Data'!G173))="","",OFFSET('Hygiene Data'!$G$13,0,10*ROW('Hygiene Data'!G173)))</f>
        <v/>
      </c>
      <c r="EA179" s="187" t="str">
        <f ca="1">+IF(OFFSET('Hygiene Data'!$H$11,0,10*ROW('Hygiene Data'!H173))="","",OFFSET('Hygiene Data'!$H$11,0,10*ROW('Hygiene Data'!H173)))</f>
        <v/>
      </c>
      <c r="EB179" s="187" t="str">
        <f ca="1">+IF(OFFSET('Hygiene Data'!$H$12,0,10*ROW('Hygiene Data'!H173))="","",OFFSET('Hygiene Data'!$H$12,0,10*ROW('Hygiene Data'!H173)))</f>
        <v/>
      </c>
      <c r="EC179" s="187" t="str">
        <f ca="1">+IF(OFFSET('Hygiene Data'!$H$13,0,10*ROW('Hygiene Data'!H173))="","",OFFSET('Hygiene Data'!$H$13,0,10*ROW('Hygiene Data'!H173)))</f>
        <v/>
      </c>
      <c r="ED179" s="187" t="str">
        <f ca="1">+IF(OFFSET('Hygiene Data'!$I$11,0,10*ROW('Hygiene Data'!I173))="","",OFFSET('Hygiene Data'!$I$11,0,10*ROW('Hygiene Data'!I173)))</f>
        <v/>
      </c>
      <c r="EE179" s="187" t="str">
        <f ca="1">+IF(OFFSET('Hygiene Data'!$I$12,0,10*ROW('Hygiene Data'!I173))="","",OFFSET('Hygiene Data'!$I$12,0,10*ROW('Hygiene Data'!I173)))</f>
        <v/>
      </c>
      <c r="EF179" s="187" t="str">
        <f ca="1">+IF(OFFSET('Hygiene Data'!$I$13,0,10*ROW('Hygiene Data'!I173))="","",OFFSET('Hygiene Data'!$I$13,0,10*ROW('Hygiene Data'!I173)))</f>
        <v/>
      </c>
    </row>
    <row r="180" spans="1:136" x14ac:dyDescent="0.2">
      <c r="A180" s="270" t="str">
        <f ca="1">+IF(OFFSET('Water Data'!$B$2,0,10*ROW('Water Data'!E174))="","",OFFSET('Water Data'!$B$2,0,10*ROW('Water Data'!E174)))</f>
        <v/>
      </c>
      <c r="B180" s="270" t="str">
        <f ca="1">IF(OFFSET('Water Data'!$C$2,0,10*ROW('Water Data'!F174))="","",IF(OFFSET('Water Data'!$C$2,0,10*ROW('Water Data'!F174))="Census",Key!$I$111,IF(OFFSET('Water Data'!$C$2,0,10*ROW('Water Data'!F174))="Survey with microdata",Key!$I$113,IF(OFFSET('Water Data'!$C$2,0,10*ROW('Water Data'!F174))="Survey",Key!$I$110,IF(OFFSET('Water Data'!$C$2,0,10*ROW('Water Data'!F174))="Admin",Key!$I$114,IF(OFFSET('Water Data'!$C$2,0,10*ROW('Water Data'!F174))="Other",Key!$I$112,IF(OFFSET('Water Data'!$C$2,0,10*ROW('Water Data'!F174))="EMIS",Key!$I$109)))))))</f>
        <v/>
      </c>
      <c r="C180" s="297" t="str">
        <f t="shared" ca="1" si="2"/>
        <v/>
      </c>
      <c r="D180" s="298" t="e">
        <f ca="1">+IF(AND(ISTEXT(OFFSET('Water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298" t="e">
        <f ca="1">+IF(AND(ISTEXT(OFFSET('Water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298" t="e">
        <f ca="1">+IF(AND(ISTEXT(OFFSET('Water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298" t="e">
        <f ca="1">+IF(AND(ISTEXT(OFFSET('Water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298" t="e">
        <f ca="1">+IF(AND(ISTEXT(OFFSET('Water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298" t="e">
        <f ca="1">+IF(AND(ISTEXT(OFFSET('Water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298" t="e">
        <f ca="1">+IF(AND(ISTEXT(OFFSET('Water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298" t="e">
        <f ca="1">+IF(AND(ISTEXT(OFFSET('Water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298" t="e">
        <f ca="1">+IF(AND(ISTEXT(OFFSET('Water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298" t="e">
        <f ca="1">+IF(AND(ISTEXT(OFFSET('Water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298" t="e">
        <f ca="1">+IF(AND(ISTEXT(OFFSET('Water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298" t="e">
        <f ca="1">+IF(AND(ISTEXT(OFFSET('Water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298" t="e">
        <f ca="1">+IF(AND(ISTEXT(OFFSET('Water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298" t="e">
        <f ca="1">+IF(AND(ISTEXT(OFFSET('Water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298" t="e">
        <f ca="1">+IF(AND(ISTEXT(OFFSET('Water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298" t="e">
        <f ca="1">+IF(AND(ISTEXT(OFFSET('Water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298" t="e">
        <f ca="1">+IF(AND(ISTEXT(OFFSET('Water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298" t="e">
        <f ca="1">+IF(AND(ISTEXT(OFFSET('Water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299" t="e">
        <f ca="1">+IF(AND(ISTEXT(OFFSET('Sanitation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299" t="e">
        <f ca="1">+IF(AND(ISTEXT(OFFSET('Sanitation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299" t="e">
        <f ca="1">+IF(AND(ISTEXT(OFFSET('Sanitation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299" t="e">
        <f ca="1">+IF(AND(ISTEXT(OFFSET('Sanitation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299" t="e">
        <f ca="1">+IF(AND(ISTEXT(OFFSET('Sanitation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299" t="e">
        <f ca="1">+IF(AND(ISTEXT(OFFSET('Sanitation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299" t="e">
        <f ca="1">+IF(AND(ISTEXT(OFFSET('Sanitation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299" t="e">
        <f ca="1">+IF(AND(ISTEXT(OFFSET('Sanitation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299" t="e">
        <f ca="1">+IF(AND(ISTEXT(OFFSET('Sanitation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299" t="e">
        <f ca="1">+IF(AND(ISTEXT(OFFSET('Sanitation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299" t="e">
        <f ca="1">+IF(AND(ISTEXT(OFFSET('Sanitation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299" t="e">
        <f ca="1">+IF(AND(ISTEXT(OFFSET('Sanitation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299" t="e">
        <f ca="1">+IF(AND(ISTEXT(OFFSET('Sanitation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299" t="e">
        <f ca="1">+IF(AND(ISTEXT(OFFSET('Sanitation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299" t="e">
        <f ca="1">+IF(AND(ISTEXT(OFFSET('Sanitation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299" t="e">
        <f ca="1">+IF(AND(ISTEXT(OFFSET('Sanitation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299" t="e">
        <f ca="1">+IF(AND(ISTEXT(OFFSET('Sanitation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299" t="e">
        <f ca="1">+IF(AND(ISTEXT(OFFSET('Sanitation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299" t="e">
        <f ca="1">+IF(AND(ISTEXT(OFFSET('Sanitation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299" t="e">
        <f ca="1">+IF(AND(ISTEXT(OFFSET('Sanitation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299" t="e">
        <f ca="1">+IF(AND(ISTEXT(OFFSET('Sanitation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299" t="e">
        <f ca="1">+IF(AND(ISTEXT(OFFSET('Sanitation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299" t="e">
        <f ca="1">+IF(AND(ISTEXT(OFFSET('Sanitation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299" t="e">
        <f ca="1">+IF(AND(ISTEXT(OFFSET('Sanitation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299" t="e">
        <f ca="1">+IF(AND(ISTEXT(OFFSET('Sanitation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299" t="e">
        <f ca="1">+IF(AND(ISTEXT(OFFSET('Sanitation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299" t="e">
        <f ca="1">+IF(AND(ISTEXT(OFFSET('Sanitation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299" t="e">
        <f ca="1">+IF(AND(ISTEXT(OFFSET('Sanitation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299" t="e">
        <f ca="1">+IF(AND(ISTEXT(OFFSET('Sanitation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299" t="e">
        <f ca="1">+IF(AND(ISTEXT(OFFSET('Sanitation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300" t="e">
        <f ca="1">+IF(AND(ISTEXT(OFFSET('Hygiene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368" t="e">
        <f ca="1">+IF(AND(ISTEXT(OFFSET('Hygiene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300" t="e">
        <f ca="1">+IF(AND(ISTEXT(OFFSET('Hygiene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300" t="e">
        <f ca="1">+IF(AND(ISTEXT(OFFSET('Hygiene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300" t="e">
        <f ca="1">+IF(AND(ISTEXT(OFFSET('Hygiene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300" t="e">
        <f ca="1">+IF(AND(ISTEXT(OFFSET('Hygiene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300" t="e">
        <f ca="1">+IF(AND(ISTEXT(OFFSET('Hygiene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300" t="e">
        <f ca="1">+IF(AND(ISTEXT(OFFSET('Hygiene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300" t="e">
        <f ca="1">+IF(AND(ISTEXT(OFFSET('Hygiene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300" t="e">
        <f ca="1">+IF(AND(ISTEXT(OFFSET('Hygiene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300" t="e">
        <f ca="1">+IF(AND(ISTEXT(OFFSET('Hygiene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300" t="e">
        <f ca="1">+IF(AND(ISTEXT(OFFSET('Hygiene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300" t="e">
        <f ca="1">+IF(AND(ISTEXT(OFFSET('Hygiene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300" t="e">
        <f ca="1">+IF(AND(ISTEXT(OFFSET('Hygiene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300" t="e">
        <f ca="1">+IF(AND(ISTEXT(OFFSET('Hygiene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300" t="e">
        <f ca="1">+IF(AND(ISTEXT(OFFSET('Hygiene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300" t="e">
        <f ca="1">+IF(AND(ISTEXT(OFFSET('Hygiene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300" t="e">
        <f ca="1">+IF(AND(ISTEXT(OFFSET('Hygiene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S180" s="187" t="str">
        <f ca="1">+IF(OFFSET('Water Data'!$D$27,0,10*ROW('Water Data'!D174))="","",OFFSET('Water Data'!$D$27,0,10*ROW('Water Data'!D174)))</f>
        <v/>
      </c>
      <c r="BT180" s="187" t="str">
        <f ca="1">+IF(OFFSET('Water Data'!$D$28,0,10*ROW('Water Data'!D174))="","",OFFSET('Water Data'!$D$28,0,10*ROW('Water Data'!D174)))</f>
        <v/>
      </c>
      <c r="BU180" s="187" t="str">
        <f ca="1">+IF(OFFSET('Water Data'!$D$29,0,10*ROW('Water Data'!D174))="","",OFFSET('Water Data'!$D$29,0,10*ROW('Water Data'!D174)))</f>
        <v/>
      </c>
      <c r="BV180" s="187" t="str">
        <f ca="1">+IF(OFFSET('Water Data'!$E$27,0,10*ROW('Water Data'!E174))="","",OFFSET('Water Data'!$E$27,0,10*ROW('Water Data'!E174)))</f>
        <v/>
      </c>
      <c r="BW180" s="187" t="str">
        <f ca="1">+IF(OFFSET('Water Data'!$E$28,0,10*ROW('Water Data'!E174))="","",OFFSET('Water Data'!$E$28,0,10*ROW('Water Data'!E174)))</f>
        <v/>
      </c>
      <c r="BX180" s="187" t="str">
        <f ca="1">+IF(OFFSET('Water Data'!$E$29,0,10*ROW('Water Data'!E174))="","",OFFSET('Water Data'!$E$29,0,10*ROW('Water Data'!E174)))</f>
        <v/>
      </c>
      <c r="BY180" s="187" t="str">
        <f ca="1">+IF(OFFSET('Water Data'!$F$27,0,10*ROW('Water Data'!F174))="","",OFFSET('Water Data'!$F$27,0,10*ROW('Water Data'!F174)))</f>
        <v/>
      </c>
      <c r="BZ180" s="187" t="str">
        <f ca="1">+IF(OFFSET('Water Data'!$F$28,0,10*ROW('Water Data'!F174))="","",OFFSET('Water Data'!$F$28,0,10*ROW('Water Data'!F174)))</f>
        <v/>
      </c>
      <c r="CA180" s="187" t="str">
        <f ca="1">+IF(OFFSET('Water Data'!$F$29,0,10*ROW('Water Data'!F174))="","",OFFSET('Water Data'!$F$29,0,10*ROW('Water Data'!F174)))</f>
        <v/>
      </c>
      <c r="CB180" s="187" t="str">
        <f ca="1">+IF(OFFSET('Water Data'!$G$27,0,10*ROW('Water Data'!G174))="","",OFFSET('Water Data'!$G$27,0,10*ROW('Water Data'!G174)))</f>
        <v/>
      </c>
      <c r="CC180" s="187" t="str">
        <f ca="1">+IF(OFFSET('Water Data'!$G$28,0,10*ROW('Water Data'!G174))="","",OFFSET('Water Data'!$G$28,0,10*ROW('Water Data'!G174)))</f>
        <v/>
      </c>
      <c r="CD180" s="187" t="str">
        <f ca="1">+IF(OFFSET('Water Data'!$G$29,0,10*ROW('Water Data'!G174))="","",OFFSET('Water Data'!$G$29,0,10*ROW('Water Data'!G174)))</f>
        <v/>
      </c>
      <c r="CE180" s="187" t="str">
        <f ca="1">+IF(OFFSET('Water Data'!$H$27,0,10*ROW('Water Data'!H174))="","",OFFSET('Water Data'!$H$27,0,10*ROW('Water Data'!H174)))</f>
        <v/>
      </c>
      <c r="CF180" s="187" t="str">
        <f ca="1">+IF(OFFSET('Water Data'!$H$28,0,10*ROW('Water Data'!H174))="","",OFFSET('Water Data'!$H$28,0,10*ROW('Water Data'!H174)))</f>
        <v/>
      </c>
      <c r="CG180" s="187" t="str">
        <f ca="1">+IF(OFFSET('Water Data'!$H$29,0,10*ROW('Water Data'!H174))="","",OFFSET('Water Data'!$H$29,0,10*ROW('Water Data'!H174)))</f>
        <v/>
      </c>
      <c r="CH180" s="187" t="str">
        <f ca="1">+IF(OFFSET('Water Data'!$I$27,0,10*ROW('Water Data'!I174))="","",OFFSET('Water Data'!$I$27,0,10*ROW('Water Data'!I174)))</f>
        <v/>
      </c>
      <c r="CI180" s="187" t="str">
        <f ca="1">+IF(OFFSET('Water Data'!$I$28,0,10*ROW('Water Data'!I174))="","",OFFSET('Water Data'!$I$28,0,10*ROW('Water Data'!I174)))</f>
        <v/>
      </c>
      <c r="CJ180" s="187" t="str">
        <f ca="1">+IF(OFFSET('Water Data'!$I$29,0,10*ROW('Water Data'!I174))="","",OFFSET('Water Data'!$I$29,0,10*ROW('Water Data'!I174)))</f>
        <v/>
      </c>
      <c r="CK180" s="187" t="str">
        <f ca="1">+IF(OFFSET('Sanitation Data'!$D$28,0,10*ROW('Sanitation Data'!D174))="","",OFFSET('Sanitation Data'!$D$28,0,10*ROW('Sanitation Data'!D174)))</f>
        <v/>
      </c>
      <c r="CL180" s="187" t="str">
        <f ca="1">+IF(OFFSET('Sanitation Data'!$D$29,0,10*ROW('Sanitation Data'!D174))="","",OFFSET('Sanitation Data'!$D$29,0,10*ROW('Sanitation Data'!D174)))</f>
        <v/>
      </c>
      <c r="CM180" s="187" t="str">
        <f ca="1">+IF(OFFSET('Sanitation Data'!$D$30,0,10*ROW('Sanitation Data'!D174))="","",OFFSET('Sanitation Data'!$D$30,0,10*ROW('Sanitation Data'!D174)))</f>
        <v/>
      </c>
      <c r="CN180" s="187" t="str">
        <f ca="1">+IF(OFFSET('Sanitation Data'!$D$31,0,10*ROW('Sanitation Data'!D174))="","",OFFSET('Sanitation Data'!$D$31,0,10*ROW('Sanitation Data'!D174)))</f>
        <v/>
      </c>
      <c r="CO180" s="187" t="str">
        <f ca="1">+IF(OFFSET('Sanitation Data'!$D$32,0,10*ROW('Sanitation Data'!D174))="","",OFFSET('Sanitation Data'!$D$32,0,10*ROW('Sanitation Data'!D174)))</f>
        <v/>
      </c>
      <c r="CP180" s="187" t="str">
        <f ca="1">+IF(OFFSET('Sanitation Data'!$E$28,0,10*ROW('Sanitation Data'!E174))="","",OFFSET('Sanitation Data'!$E$28,0,10*ROW('Sanitation Data'!E174)))</f>
        <v/>
      </c>
      <c r="CQ180" s="187" t="str">
        <f ca="1">+IF(OFFSET('Sanitation Data'!$E$29,0,10*ROW('Sanitation Data'!E174))="","",OFFSET('Sanitation Data'!$E$29,0,10*ROW('Sanitation Data'!E174)))</f>
        <v/>
      </c>
      <c r="CR180" s="187" t="str">
        <f ca="1">+IF(OFFSET('Sanitation Data'!$E$30,0,10*ROW('Sanitation Data'!E174))="","",OFFSET('Sanitation Data'!$E$30,0,10*ROW('Sanitation Data'!E174)))</f>
        <v/>
      </c>
      <c r="CS180" s="187" t="str">
        <f ca="1">+IF(OFFSET('Sanitation Data'!$E$31,0,10*ROW('Sanitation Data'!E174))="","",OFFSET('Sanitation Data'!$E$31,0,10*ROW('Sanitation Data'!E174)))</f>
        <v/>
      </c>
      <c r="CT180" s="187" t="str">
        <f ca="1">+IF(OFFSET('Sanitation Data'!$E$32,0,10*ROW('Sanitation Data'!E174))="","",OFFSET('Sanitation Data'!$E$32,0,10*ROW('Sanitation Data'!E174)))</f>
        <v/>
      </c>
      <c r="CU180" s="187" t="str">
        <f ca="1">+IF(OFFSET('Sanitation Data'!$F$28,0,10*ROW('Sanitation Data'!F174))="","",OFFSET('Sanitation Data'!$F$28,0,10*ROW('Sanitation Data'!F174)))</f>
        <v/>
      </c>
      <c r="CV180" s="187" t="str">
        <f ca="1">+IF(OFFSET('Sanitation Data'!$F$29,0,10*ROW('Sanitation Data'!F174))="","",OFFSET('Sanitation Data'!$F$29,0,10*ROW('Sanitation Data'!F174)))</f>
        <v/>
      </c>
      <c r="CW180" s="187" t="str">
        <f ca="1">+IF(OFFSET('Sanitation Data'!$F$30,0,10*ROW('Sanitation Data'!F174))="","",OFFSET('Sanitation Data'!$F$30,0,10*ROW('Sanitation Data'!F174)))</f>
        <v/>
      </c>
      <c r="CX180" s="187" t="str">
        <f ca="1">+IF(OFFSET('Sanitation Data'!$F$31,0,10*ROW('Sanitation Data'!F174))="","",OFFSET('Sanitation Data'!$F$31,0,10*ROW('Sanitation Data'!F174)))</f>
        <v/>
      </c>
      <c r="CY180" s="187" t="str">
        <f ca="1">+IF(OFFSET('Sanitation Data'!$F$32,0,10*ROW('Sanitation Data'!F174))="","",OFFSET('Sanitation Data'!$F$32,0,10*ROW('Sanitation Data'!F174)))</f>
        <v/>
      </c>
      <c r="CZ180" s="187" t="str">
        <f ca="1">+IF(OFFSET('Sanitation Data'!$G$28,0,10*ROW('Sanitation Data'!G174))="","",OFFSET('Sanitation Data'!$G$28,0,10*ROW('Sanitation Data'!G174)))</f>
        <v/>
      </c>
      <c r="DA180" s="187" t="str">
        <f ca="1">+IF(OFFSET('Sanitation Data'!$G$29,0,10*ROW('Sanitation Data'!G174))="","",OFFSET('Sanitation Data'!$G$29,0,10*ROW('Sanitation Data'!G174)))</f>
        <v/>
      </c>
      <c r="DB180" s="187" t="str">
        <f ca="1">+IF(OFFSET('Sanitation Data'!$G$30,0,10*ROW('Sanitation Data'!G174))="","",OFFSET('Sanitation Data'!$G$30,0,10*ROW('Sanitation Data'!G174)))</f>
        <v/>
      </c>
      <c r="DC180" s="187" t="str">
        <f ca="1">+IF(OFFSET('Sanitation Data'!$G$31,0,10*ROW('Sanitation Data'!G174))="","",OFFSET('Sanitation Data'!$G$31,0,10*ROW('Sanitation Data'!G174)))</f>
        <v/>
      </c>
      <c r="DD180" s="187" t="str">
        <f ca="1">+IF(OFFSET('Sanitation Data'!$G$32,0,10*ROW('Sanitation Data'!G174))="","",OFFSET('Sanitation Data'!$G$32,0,10*ROW('Sanitation Data'!G174)))</f>
        <v/>
      </c>
      <c r="DE180" s="187" t="str">
        <f ca="1">+IF(OFFSET('Sanitation Data'!$H$28,0,10*ROW('Sanitation Data'!H174))="","",OFFSET('Sanitation Data'!$H$28,0,10*ROW('Sanitation Data'!H174)))</f>
        <v/>
      </c>
      <c r="DF180" s="187" t="str">
        <f ca="1">+IF(OFFSET('Sanitation Data'!$H$29,0,10*ROW('Sanitation Data'!H174))="","",OFFSET('Sanitation Data'!$H$29,0,10*ROW('Sanitation Data'!H174)))</f>
        <v/>
      </c>
      <c r="DG180" s="187" t="str">
        <f ca="1">+IF(OFFSET('Sanitation Data'!$H$30,0,10*ROW('Sanitation Data'!H174))="","",OFFSET('Sanitation Data'!$H$30,0,10*ROW('Sanitation Data'!H174)))</f>
        <v/>
      </c>
      <c r="DH180" s="187" t="str">
        <f ca="1">+IF(OFFSET('Sanitation Data'!$H$31,0,10*ROW('Sanitation Data'!H174))="","",OFFSET('Sanitation Data'!$H$31,0,10*ROW('Sanitation Data'!H174)))</f>
        <v/>
      </c>
      <c r="DI180" s="187" t="str">
        <f ca="1">+IF(OFFSET('Sanitation Data'!$H$32,0,10*ROW('Sanitation Data'!H174))="","",OFFSET('Sanitation Data'!$H$32,0,10*ROW('Sanitation Data'!H174)))</f>
        <v/>
      </c>
      <c r="DJ180" s="187" t="str">
        <f ca="1">+IF(OFFSET('Sanitation Data'!$I$28,0,10*ROW('Sanitation Data'!I174))="","",OFFSET('Sanitation Data'!$I$28,0,10*ROW('Sanitation Data'!I174)))</f>
        <v/>
      </c>
      <c r="DK180" s="187" t="str">
        <f ca="1">+IF(OFFSET('Sanitation Data'!$I$29,0,10*ROW('Sanitation Data'!I174))="","",OFFSET('Sanitation Data'!$I$29,0,10*ROW('Sanitation Data'!I174)))</f>
        <v/>
      </c>
      <c r="DL180" s="187" t="str">
        <f ca="1">+IF(OFFSET('Sanitation Data'!$I$30,0,10*ROW('Sanitation Data'!I174))="","",OFFSET('Sanitation Data'!$I$30,0,10*ROW('Sanitation Data'!I174)))</f>
        <v/>
      </c>
      <c r="DM180" s="187" t="str">
        <f ca="1">+IF(OFFSET('Sanitation Data'!$I$31,0,10*ROW('Sanitation Data'!I174))="","",OFFSET('Sanitation Data'!$I$31,0,10*ROW('Sanitation Data'!I174)))</f>
        <v/>
      </c>
      <c r="DN180" s="187" t="str">
        <f ca="1">+IF(OFFSET('Sanitation Data'!$I$32,0,10*ROW('Sanitation Data'!I174))="","",OFFSET('Sanitation Data'!$I$32,0,10*ROW('Sanitation Data'!I174)))</f>
        <v/>
      </c>
      <c r="DO180" s="187" t="str">
        <f ca="1">+IF(OFFSET('Hygiene Data'!$D$11,0,10*ROW('Hygiene Data'!D174))="","",OFFSET('Hygiene Data'!$D$11,0,10*ROW('Hygiene Data'!D174)))</f>
        <v/>
      </c>
      <c r="DP180" s="187" t="str">
        <f ca="1">+IF(OFFSET('Hygiene Data'!$D$12,0,10*ROW('Hygiene Data'!D174))="","",OFFSET('Hygiene Data'!$D$12,0,10*ROW('Hygiene Data'!D174)))</f>
        <v/>
      </c>
      <c r="DQ180" s="187" t="str">
        <f ca="1">+IF(OFFSET('Hygiene Data'!$D$13,0,10*ROW('Hygiene Data'!D174))="","",OFFSET('Hygiene Data'!$D$13,0,10*ROW('Hygiene Data'!D174)))</f>
        <v/>
      </c>
      <c r="DR180" s="187" t="str">
        <f ca="1">+IF(OFFSET('Hygiene Data'!$E$11,0,10*ROW('Hygiene Data'!E174))="","",OFFSET('Hygiene Data'!$E$11,0,10*ROW('Hygiene Data'!E174)))</f>
        <v/>
      </c>
      <c r="DS180" s="187" t="str">
        <f ca="1">+IF(OFFSET('Hygiene Data'!$E$12,0,10*ROW('Hygiene Data'!E174))="","",OFFSET('Hygiene Data'!$E$12,0,10*ROW('Hygiene Data'!E174)))</f>
        <v/>
      </c>
      <c r="DT180" s="187" t="str">
        <f ca="1">+IF(OFFSET('Hygiene Data'!$E$13,0,10*ROW('Hygiene Data'!E174))="","",OFFSET('Hygiene Data'!$E$13,0,10*ROW('Hygiene Data'!E174)))</f>
        <v/>
      </c>
      <c r="DU180" s="187" t="str">
        <f ca="1">+IF(OFFSET('Hygiene Data'!$F$11,0,10*ROW('Hygiene Data'!F174))="","",OFFSET('Hygiene Data'!$F$11,0,10*ROW('Hygiene Data'!F174)))</f>
        <v/>
      </c>
      <c r="DV180" s="187" t="str">
        <f ca="1">+IF(OFFSET('Hygiene Data'!$F$12,0,10*ROW('Hygiene Data'!F174))="","",OFFSET('Hygiene Data'!$F$12,0,10*ROW('Hygiene Data'!F174)))</f>
        <v/>
      </c>
      <c r="DW180" s="187" t="str">
        <f ca="1">+IF(OFFSET('Hygiene Data'!$F$13,0,10*ROW('Hygiene Data'!F174))="","",OFFSET('Hygiene Data'!$F$13,0,10*ROW('Hygiene Data'!F174)))</f>
        <v/>
      </c>
      <c r="DX180" s="187" t="str">
        <f ca="1">+IF(OFFSET('Hygiene Data'!$G$11,0,10*ROW('Hygiene Data'!G174))="","",OFFSET('Hygiene Data'!$G$11,0,10*ROW('Hygiene Data'!G174)))</f>
        <v/>
      </c>
      <c r="DY180" s="187" t="str">
        <f ca="1">+IF(OFFSET('Hygiene Data'!$G$12,0,10*ROW('Hygiene Data'!G174))="","",OFFSET('Hygiene Data'!$G$12,0,10*ROW('Hygiene Data'!G174)))</f>
        <v/>
      </c>
      <c r="DZ180" s="187" t="str">
        <f ca="1">+IF(OFFSET('Hygiene Data'!$G$13,0,10*ROW('Hygiene Data'!G174))="","",OFFSET('Hygiene Data'!$G$13,0,10*ROW('Hygiene Data'!G174)))</f>
        <v/>
      </c>
      <c r="EA180" s="187" t="str">
        <f ca="1">+IF(OFFSET('Hygiene Data'!$H$11,0,10*ROW('Hygiene Data'!H174))="","",OFFSET('Hygiene Data'!$H$11,0,10*ROW('Hygiene Data'!H174)))</f>
        <v/>
      </c>
      <c r="EB180" s="187" t="str">
        <f ca="1">+IF(OFFSET('Hygiene Data'!$H$12,0,10*ROW('Hygiene Data'!H174))="","",OFFSET('Hygiene Data'!$H$12,0,10*ROW('Hygiene Data'!H174)))</f>
        <v/>
      </c>
      <c r="EC180" s="187" t="str">
        <f ca="1">+IF(OFFSET('Hygiene Data'!$H$13,0,10*ROW('Hygiene Data'!H174))="","",OFFSET('Hygiene Data'!$H$13,0,10*ROW('Hygiene Data'!H174)))</f>
        <v/>
      </c>
      <c r="ED180" s="187" t="str">
        <f ca="1">+IF(OFFSET('Hygiene Data'!$I$11,0,10*ROW('Hygiene Data'!I174))="","",OFFSET('Hygiene Data'!$I$11,0,10*ROW('Hygiene Data'!I174)))</f>
        <v/>
      </c>
      <c r="EE180" s="187" t="str">
        <f ca="1">+IF(OFFSET('Hygiene Data'!$I$12,0,10*ROW('Hygiene Data'!I174))="","",OFFSET('Hygiene Data'!$I$12,0,10*ROW('Hygiene Data'!I174)))</f>
        <v/>
      </c>
      <c r="EF180" s="187" t="str">
        <f ca="1">+IF(OFFSET('Hygiene Data'!$I$13,0,10*ROW('Hygiene Data'!I174))="","",OFFSET('Hygiene Data'!$I$13,0,10*ROW('Hygiene Data'!I174)))</f>
        <v/>
      </c>
    </row>
    <row r="181" spans="1:136" x14ac:dyDescent="0.2">
      <c r="A181" s="270" t="str">
        <f ca="1">+IF(OFFSET('Water Data'!$B$2,0,10*ROW('Water Data'!E175))="","",OFFSET('Water Data'!$B$2,0,10*ROW('Water Data'!E175)))</f>
        <v/>
      </c>
      <c r="B181" s="270" t="str">
        <f ca="1">IF(OFFSET('Water Data'!$C$2,0,10*ROW('Water Data'!F175))="","",IF(OFFSET('Water Data'!$C$2,0,10*ROW('Water Data'!F175))="Census",Key!$I$111,IF(OFFSET('Water Data'!$C$2,0,10*ROW('Water Data'!F175))="Survey with microdata",Key!$I$113,IF(OFFSET('Water Data'!$C$2,0,10*ROW('Water Data'!F175))="Survey",Key!$I$110,IF(OFFSET('Water Data'!$C$2,0,10*ROW('Water Data'!F175))="Admin",Key!$I$114,IF(OFFSET('Water Data'!$C$2,0,10*ROW('Water Data'!F175))="Other",Key!$I$112,IF(OFFSET('Water Data'!$C$2,0,10*ROW('Water Data'!F175))="EMIS",Key!$I$109)))))))</f>
        <v/>
      </c>
      <c r="C181" s="297" t="str">
        <f t="shared" ca="1" si="2"/>
        <v/>
      </c>
      <c r="D181" s="298" t="e">
        <f ca="1">+IF(AND(ISTEXT(OFFSET('Water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298" t="e">
        <f ca="1">+IF(AND(ISTEXT(OFFSET('Water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298" t="e">
        <f ca="1">+IF(AND(ISTEXT(OFFSET('Water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298" t="e">
        <f ca="1">+IF(AND(ISTEXT(OFFSET('Water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298" t="e">
        <f ca="1">+IF(AND(ISTEXT(OFFSET('Water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298" t="e">
        <f ca="1">+IF(AND(ISTEXT(OFFSET('Water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298" t="e">
        <f ca="1">+IF(AND(ISTEXT(OFFSET('Water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298" t="e">
        <f ca="1">+IF(AND(ISTEXT(OFFSET('Water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298" t="e">
        <f ca="1">+IF(AND(ISTEXT(OFFSET('Water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298" t="e">
        <f ca="1">+IF(AND(ISTEXT(OFFSET('Water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298" t="e">
        <f ca="1">+IF(AND(ISTEXT(OFFSET('Water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298" t="e">
        <f ca="1">+IF(AND(ISTEXT(OFFSET('Water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298" t="e">
        <f ca="1">+IF(AND(ISTEXT(OFFSET('Water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298" t="e">
        <f ca="1">+IF(AND(ISTEXT(OFFSET('Water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298" t="e">
        <f ca="1">+IF(AND(ISTEXT(OFFSET('Water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298" t="e">
        <f ca="1">+IF(AND(ISTEXT(OFFSET('Water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298" t="e">
        <f ca="1">+IF(AND(ISTEXT(OFFSET('Water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298" t="e">
        <f ca="1">+IF(AND(ISTEXT(OFFSET('Water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299" t="e">
        <f ca="1">+IF(AND(ISTEXT(OFFSET('Sanitation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299" t="e">
        <f ca="1">+IF(AND(ISTEXT(OFFSET('Sanitation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299" t="e">
        <f ca="1">+IF(AND(ISTEXT(OFFSET('Sanitation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299" t="e">
        <f ca="1">+IF(AND(ISTEXT(OFFSET('Sanitation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299" t="e">
        <f ca="1">+IF(AND(ISTEXT(OFFSET('Sanitation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299" t="e">
        <f ca="1">+IF(AND(ISTEXT(OFFSET('Sanitation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299" t="e">
        <f ca="1">+IF(AND(ISTEXT(OFFSET('Sanitation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299" t="e">
        <f ca="1">+IF(AND(ISTEXT(OFFSET('Sanitation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299" t="e">
        <f ca="1">+IF(AND(ISTEXT(OFFSET('Sanitation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299" t="e">
        <f ca="1">+IF(AND(ISTEXT(OFFSET('Sanitation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299" t="e">
        <f ca="1">+IF(AND(ISTEXT(OFFSET('Sanitation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299" t="e">
        <f ca="1">+IF(AND(ISTEXT(OFFSET('Sanitation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299" t="e">
        <f ca="1">+IF(AND(ISTEXT(OFFSET('Sanitation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299" t="e">
        <f ca="1">+IF(AND(ISTEXT(OFFSET('Sanitation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299" t="e">
        <f ca="1">+IF(AND(ISTEXT(OFFSET('Sanitation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299" t="e">
        <f ca="1">+IF(AND(ISTEXT(OFFSET('Sanitation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299" t="e">
        <f ca="1">+IF(AND(ISTEXT(OFFSET('Sanitation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299" t="e">
        <f ca="1">+IF(AND(ISTEXT(OFFSET('Sanitation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299" t="e">
        <f ca="1">+IF(AND(ISTEXT(OFFSET('Sanitation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299" t="e">
        <f ca="1">+IF(AND(ISTEXT(OFFSET('Sanitation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299" t="e">
        <f ca="1">+IF(AND(ISTEXT(OFFSET('Sanitation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299" t="e">
        <f ca="1">+IF(AND(ISTEXT(OFFSET('Sanitation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299" t="e">
        <f ca="1">+IF(AND(ISTEXT(OFFSET('Sanitation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299" t="e">
        <f ca="1">+IF(AND(ISTEXT(OFFSET('Sanitation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299" t="e">
        <f ca="1">+IF(AND(ISTEXT(OFFSET('Sanitation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299" t="e">
        <f ca="1">+IF(AND(ISTEXT(OFFSET('Sanitation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299" t="e">
        <f ca="1">+IF(AND(ISTEXT(OFFSET('Sanitation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299" t="e">
        <f ca="1">+IF(AND(ISTEXT(OFFSET('Sanitation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299" t="e">
        <f ca="1">+IF(AND(ISTEXT(OFFSET('Sanitation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299" t="e">
        <f ca="1">+IF(AND(ISTEXT(OFFSET('Sanitation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300" t="e">
        <f ca="1">+IF(AND(ISTEXT(OFFSET('Hygiene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368" t="e">
        <f ca="1">+IF(AND(ISTEXT(OFFSET('Hygiene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300" t="e">
        <f ca="1">+IF(AND(ISTEXT(OFFSET('Hygiene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300" t="e">
        <f ca="1">+IF(AND(ISTEXT(OFFSET('Hygiene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300" t="e">
        <f ca="1">+IF(AND(ISTEXT(OFFSET('Hygiene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300" t="e">
        <f ca="1">+IF(AND(ISTEXT(OFFSET('Hygiene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300" t="e">
        <f ca="1">+IF(AND(ISTEXT(OFFSET('Hygiene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300" t="e">
        <f ca="1">+IF(AND(ISTEXT(OFFSET('Hygiene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300" t="e">
        <f ca="1">+IF(AND(ISTEXT(OFFSET('Hygiene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300" t="e">
        <f ca="1">+IF(AND(ISTEXT(OFFSET('Hygiene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300" t="e">
        <f ca="1">+IF(AND(ISTEXT(OFFSET('Hygiene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300" t="e">
        <f ca="1">+IF(AND(ISTEXT(OFFSET('Hygiene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300" t="e">
        <f ca="1">+IF(AND(ISTEXT(OFFSET('Hygiene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300" t="e">
        <f ca="1">+IF(AND(ISTEXT(OFFSET('Hygiene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300" t="e">
        <f ca="1">+IF(AND(ISTEXT(OFFSET('Hygiene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300" t="e">
        <f ca="1">+IF(AND(ISTEXT(OFFSET('Hygiene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300" t="e">
        <f ca="1">+IF(AND(ISTEXT(OFFSET('Hygiene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300" t="e">
        <f ca="1">+IF(AND(ISTEXT(OFFSET('Hygiene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S181" s="187" t="str">
        <f ca="1">+IF(OFFSET('Water Data'!$D$27,0,10*ROW('Water Data'!D175))="","",OFFSET('Water Data'!$D$27,0,10*ROW('Water Data'!D175)))</f>
        <v/>
      </c>
      <c r="BT181" s="187" t="str">
        <f ca="1">+IF(OFFSET('Water Data'!$D$28,0,10*ROW('Water Data'!D175))="","",OFFSET('Water Data'!$D$28,0,10*ROW('Water Data'!D175)))</f>
        <v/>
      </c>
      <c r="BU181" s="187" t="str">
        <f ca="1">+IF(OFFSET('Water Data'!$D$29,0,10*ROW('Water Data'!D175))="","",OFFSET('Water Data'!$D$29,0,10*ROW('Water Data'!D175)))</f>
        <v/>
      </c>
      <c r="BV181" s="187" t="str">
        <f ca="1">+IF(OFFSET('Water Data'!$E$27,0,10*ROW('Water Data'!E175))="","",OFFSET('Water Data'!$E$27,0,10*ROW('Water Data'!E175)))</f>
        <v/>
      </c>
      <c r="BW181" s="187" t="str">
        <f ca="1">+IF(OFFSET('Water Data'!$E$28,0,10*ROW('Water Data'!E175))="","",OFFSET('Water Data'!$E$28,0,10*ROW('Water Data'!E175)))</f>
        <v/>
      </c>
      <c r="BX181" s="187" t="str">
        <f ca="1">+IF(OFFSET('Water Data'!$E$29,0,10*ROW('Water Data'!E175))="","",OFFSET('Water Data'!$E$29,0,10*ROW('Water Data'!E175)))</f>
        <v/>
      </c>
      <c r="BY181" s="187" t="str">
        <f ca="1">+IF(OFFSET('Water Data'!$F$27,0,10*ROW('Water Data'!F175))="","",OFFSET('Water Data'!$F$27,0,10*ROW('Water Data'!F175)))</f>
        <v/>
      </c>
      <c r="BZ181" s="187" t="str">
        <f ca="1">+IF(OFFSET('Water Data'!$F$28,0,10*ROW('Water Data'!F175))="","",OFFSET('Water Data'!$F$28,0,10*ROW('Water Data'!F175)))</f>
        <v/>
      </c>
      <c r="CA181" s="187" t="str">
        <f ca="1">+IF(OFFSET('Water Data'!$F$29,0,10*ROW('Water Data'!F175))="","",OFFSET('Water Data'!$F$29,0,10*ROW('Water Data'!F175)))</f>
        <v/>
      </c>
      <c r="CB181" s="187" t="str">
        <f ca="1">+IF(OFFSET('Water Data'!$G$27,0,10*ROW('Water Data'!G175))="","",OFFSET('Water Data'!$G$27,0,10*ROW('Water Data'!G175)))</f>
        <v/>
      </c>
      <c r="CC181" s="187" t="str">
        <f ca="1">+IF(OFFSET('Water Data'!$G$28,0,10*ROW('Water Data'!G175))="","",OFFSET('Water Data'!$G$28,0,10*ROW('Water Data'!G175)))</f>
        <v/>
      </c>
      <c r="CD181" s="187" t="str">
        <f ca="1">+IF(OFFSET('Water Data'!$G$29,0,10*ROW('Water Data'!G175))="","",OFFSET('Water Data'!$G$29,0,10*ROW('Water Data'!G175)))</f>
        <v/>
      </c>
      <c r="CE181" s="187" t="str">
        <f ca="1">+IF(OFFSET('Water Data'!$H$27,0,10*ROW('Water Data'!H175))="","",OFFSET('Water Data'!$H$27,0,10*ROW('Water Data'!H175)))</f>
        <v/>
      </c>
      <c r="CF181" s="187" t="str">
        <f ca="1">+IF(OFFSET('Water Data'!$H$28,0,10*ROW('Water Data'!H175))="","",OFFSET('Water Data'!$H$28,0,10*ROW('Water Data'!H175)))</f>
        <v/>
      </c>
      <c r="CG181" s="187" t="str">
        <f ca="1">+IF(OFFSET('Water Data'!$H$29,0,10*ROW('Water Data'!H175))="","",OFFSET('Water Data'!$H$29,0,10*ROW('Water Data'!H175)))</f>
        <v/>
      </c>
      <c r="CH181" s="187" t="str">
        <f ca="1">+IF(OFFSET('Water Data'!$I$27,0,10*ROW('Water Data'!I175))="","",OFFSET('Water Data'!$I$27,0,10*ROW('Water Data'!I175)))</f>
        <v/>
      </c>
      <c r="CI181" s="187" t="str">
        <f ca="1">+IF(OFFSET('Water Data'!$I$28,0,10*ROW('Water Data'!I175))="","",OFFSET('Water Data'!$I$28,0,10*ROW('Water Data'!I175)))</f>
        <v/>
      </c>
      <c r="CJ181" s="187" t="str">
        <f ca="1">+IF(OFFSET('Water Data'!$I$29,0,10*ROW('Water Data'!I175))="","",OFFSET('Water Data'!$I$29,0,10*ROW('Water Data'!I175)))</f>
        <v/>
      </c>
      <c r="CK181" s="187" t="str">
        <f ca="1">+IF(OFFSET('Sanitation Data'!$D$28,0,10*ROW('Sanitation Data'!D175))="","",OFFSET('Sanitation Data'!$D$28,0,10*ROW('Sanitation Data'!D175)))</f>
        <v/>
      </c>
      <c r="CL181" s="187" t="str">
        <f ca="1">+IF(OFFSET('Sanitation Data'!$D$29,0,10*ROW('Sanitation Data'!D175))="","",OFFSET('Sanitation Data'!$D$29,0,10*ROW('Sanitation Data'!D175)))</f>
        <v/>
      </c>
      <c r="CM181" s="187" t="str">
        <f ca="1">+IF(OFFSET('Sanitation Data'!$D$30,0,10*ROW('Sanitation Data'!D175))="","",OFFSET('Sanitation Data'!$D$30,0,10*ROW('Sanitation Data'!D175)))</f>
        <v/>
      </c>
      <c r="CN181" s="187" t="str">
        <f ca="1">+IF(OFFSET('Sanitation Data'!$D$31,0,10*ROW('Sanitation Data'!D175))="","",OFFSET('Sanitation Data'!$D$31,0,10*ROW('Sanitation Data'!D175)))</f>
        <v/>
      </c>
      <c r="CO181" s="187" t="str">
        <f ca="1">+IF(OFFSET('Sanitation Data'!$D$32,0,10*ROW('Sanitation Data'!D175))="","",OFFSET('Sanitation Data'!$D$32,0,10*ROW('Sanitation Data'!D175)))</f>
        <v/>
      </c>
      <c r="CP181" s="187" t="str">
        <f ca="1">+IF(OFFSET('Sanitation Data'!$E$28,0,10*ROW('Sanitation Data'!E175))="","",OFFSET('Sanitation Data'!$E$28,0,10*ROW('Sanitation Data'!E175)))</f>
        <v/>
      </c>
      <c r="CQ181" s="187" t="str">
        <f ca="1">+IF(OFFSET('Sanitation Data'!$E$29,0,10*ROW('Sanitation Data'!E175))="","",OFFSET('Sanitation Data'!$E$29,0,10*ROW('Sanitation Data'!E175)))</f>
        <v/>
      </c>
      <c r="CR181" s="187" t="str">
        <f ca="1">+IF(OFFSET('Sanitation Data'!$E$30,0,10*ROW('Sanitation Data'!E175))="","",OFFSET('Sanitation Data'!$E$30,0,10*ROW('Sanitation Data'!E175)))</f>
        <v/>
      </c>
      <c r="CS181" s="187" t="str">
        <f ca="1">+IF(OFFSET('Sanitation Data'!$E$31,0,10*ROW('Sanitation Data'!E175))="","",OFFSET('Sanitation Data'!$E$31,0,10*ROW('Sanitation Data'!E175)))</f>
        <v/>
      </c>
      <c r="CT181" s="187" t="str">
        <f ca="1">+IF(OFFSET('Sanitation Data'!$E$32,0,10*ROW('Sanitation Data'!E175))="","",OFFSET('Sanitation Data'!$E$32,0,10*ROW('Sanitation Data'!E175)))</f>
        <v/>
      </c>
      <c r="CU181" s="187" t="str">
        <f ca="1">+IF(OFFSET('Sanitation Data'!$F$28,0,10*ROW('Sanitation Data'!F175))="","",OFFSET('Sanitation Data'!$F$28,0,10*ROW('Sanitation Data'!F175)))</f>
        <v/>
      </c>
      <c r="CV181" s="187" t="str">
        <f ca="1">+IF(OFFSET('Sanitation Data'!$F$29,0,10*ROW('Sanitation Data'!F175))="","",OFFSET('Sanitation Data'!$F$29,0,10*ROW('Sanitation Data'!F175)))</f>
        <v/>
      </c>
      <c r="CW181" s="187" t="str">
        <f ca="1">+IF(OFFSET('Sanitation Data'!$F$30,0,10*ROW('Sanitation Data'!F175))="","",OFFSET('Sanitation Data'!$F$30,0,10*ROW('Sanitation Data'!F175)))</f>
        <v/>
      </c>
      <c r="CX181" s="187" t="str">
        <f ca="1">+IF(OFFSET('Sanitation Data'!$F$31,0,10*ROW('Sanitation Data'!F175))="","",OFFSET('Sanitation Data'!$F$31,0,10*ROW('Sanitation Data'!F175)))</f>
        <v/>
      </c>
      <c r="CY181" s="187" t="str">
        <f ca="1">+IF(OFFSET('Sanitation Data'!$F$32,0,10*ROW('Sanitation Data'!F175))="","",OFFSET('Sanitation Data'!$F$32,0,10*ROW('Sanitation Data'!F175)))</f>
        <v/>
      </c>
      <c r="CZ181" s="187" t="str">
        <f ca="1">+IF(OFFSET('Sanitation Data'!$G$28,0,10*ROW('Sanitation Data'!G175))="","",OFFSET('Sanitation Data'!$G$28,0,10*ROW('Sanitation Data'!G175)))</f>
        <v/>
      </c>
      <c r="DA181" s="187" t="str">
        <f ca="1">+IF(OFFSET('Sanitation Data'!$G$29,0,10*ROW('Sanitation Data'!G175))="","",OFFSET('Sanitation Data'!$G$29,0,10*ROW('Sanitation Data'!G175)))</f>
        <v/>
      </c>
      <c r="DB181" s="187" t="str">
        <f ca="1">+IF(OFFSET('Sanitation Data'!$G$30,0,10*ROW('Sanitation Data'!G175))="","",OFFSET('Sanitation Data'!$G$30,0,10*ROW('Sanitation Data'!G175)))</f>
        <v/>
      </c>
      <c r="DC181" s="187" t="str">
        <f ca="1">+IF(OFFSET('Sanitation Data'!$G$31,0,10*ROW('Sanitation Data'!G175))="","",OFFSET('Sanitation Data'!$G$31,0,10*ROW('Sanitation Data'!G175)))</f>
        <v/>
      </c>
      <c r="DD181" s="187" t="str">
        <f ca="1">+IF(OFFSET('Sanitation Data'!$G$32,0,10*ROW('Sanitation Data'!G175))="","",OFFSET('Sanitation Data'!$G$32,0,10*ROW('Sanitation Data'!G175)))</f>
        <v/>
      </c>
      <c r="DE181" s="187" t="str">
        <f ca="1">+IF(OFFSET('Sanitation Data'!$H$28,0,10*ROW('Sanitation Data'!H175))="","",OFFSET('Sanitation Data'!$H$28,0,10*ROW('Sanitation Data'!H175)))</f>
        <v/>
      </c>
      <c r="DF181" s="187" t="str">
        <f ca="1">+IF(OFFSET('Sanitation Data'!$H$29,0,10*ROW('Sanitation Data'!H175))="","",OFFSET('Sanitation Data'!$H$29,0,10*ROW('Sanitation Data'!H175)))</f>
        <v/>
      </c>
      <c r="DG181" s="187" t="str">
        <f ca="1">+IF(OFFSET('Sanitation Data'!$H$30,0,10*ROW('Sanitation Data'!H175))="","",OFFSET('Sanitation Data'!$H$30,0,10*ROW('Sanitation Data'!H175)))</f>
        <v/>
      </c>
      <c r="DH181" s="187" t="str">
        <f ca="1">+IF(OFFSET('Sanitation Data'!$H$31,0,10*ROW('Sanitation Data'!H175))="","",OFFSET('Sanitation Data'!$H$31,0,10*ROW('Sanitation Data'!H175)))</f>
        <v/>
      </c>
      <c r="DI181" s="187" t="str">
        <f ca="1">+IF(OFFSET('Sanitation Data'!$H$32,0,10*ROW('Sanitation Data'!H175))="","",OFFSET('Sanitation Data'!$H$32,0,10*ROW('Sanitation Data'!H175)))</f>
        <v/>
      </c>
      <c r="DJ181" s="187" t="str">
        <f ca="1">+IF(OFFSET('Sanitation Data'!$I$28,0,10*ROW('Sanitation Data'!I175))="","",OFFSET('Sanitation Data'!$I$28,0,10*ROW('Sanitation Data'!I175)))</f>
        <v/>
      </c>
      <c r="DK181" s="187" t="str">
        <f ca="1">+IF(OFFSET('Sanitation Data'!$I$29,0,10*ROW('Sanitation Data'!I175))="","",OFFSET('Sanitation Data'!$I$29,0,10*ROW('Sanitation Data'!I175)))</f>
        <v/>
      </c>
      <c r="DL181" s="187" t="str">
        <f ca="1">+IF(OFFSET('Sanitation Data'!$I$30,0,10*ROW('Sanitation Data'!I175))="","",OFFSET('Sanitation Data'!$I$30,0,10*ROW('Sanitation Data'!I175)))</f>
        <v/>
      </c>
      <c r="DM181" s="187" t="str">
        <f ca="1">+IF(OFFSET('Sanitation Data'!$I$31,0,10*ROW('Sanitation Data'!I175))="","",OFFSET('Sanitation Data'!$I$31,0,10*ROW('Sanitation Data'!I175)))</f>
        <v/>
      </c>
      <c r="DN181" s="187" t="str">
        <f ca="1">+IF(OFFSET('Sanitation Data'!$I$32,0,10*ROW('Sanitation Data'!I175))="","",OFFSET('Sanitation Data'!$I$32,0,10*ROW('Sanitation Data'!I175)))</f>
        <v/>
      </c>
      <c r="DO181" s="187" t="str">
        <f ca="1">+IF(OFFSET('Hygiene Data'!$D$11,0,10*ROW('Hygiene Data'!D175))="","",OFFSET('Hygiene Data'!$D$11,0,10*ROW('Hygiene Data'!D175)))</f>
        <v/>
      </c>
      <c r="DP181" s="187" t="str">
        <f ca="1">+IF(OFFSET('Hygiene Data'!$D$12,0,10*ROW('Hygiene Data'!D175))="","",OFFSET('Hygiene Data'!$D$12,0,10*ROW('Hygiene Data'!D175)))</f>
        <v/>
      </c>
      <c r="DQ181" s="187" t="str">
        <f ca="1">+IF(OFFSET('Hygiene Data'!$D$13,0,10*ROW('Hygiene Data'!D175))="","",OFFSET('Hygiene Data'!$D$13,0,10*ROW('Hygiene Data'!D175)))</f>
        <v/>
      </c>
      <c r="DR181" s="187" t="str">
        <f ca="1">+IF(OFFSET('Hygiene Data'!$E$11,0,10*ROW('Hygiene Data'!E175))="","",OFFSET('Hygiene Data'!$E$11,0,10*ROW('Hygiene Data'!E175)))</f>
        <v/>
      </c>
      <c r="DS181" s="187" t="str">
        <f ca="1">+IF(OFFSET('Hygiene Data'!$E$12,0,10*ROW('Hygiene Data'!E175))="","",OFFSET('Hygiene Data'!$E$12,0,10*ROW('Hygiene Data'!E175)))</f>
        <v/>
      </c>
      <c r="DT181" s="187" t="str">
        <f ca="1">+IF(OFFSET('Hygiene Data'!$E$13,0,10*ROW('Hygiene Data'!E175))="","",OFFSET('Hygiene Data'!$E$13,0,10*ROW('Hygiene Data'!E175)))</f>
        <v/>
      </c>
      <c r="DU181" s="187" t="str">
        <f ca="1">+IF(OFFSET('Hygiene Data'!$F$11,0,10*ROW('Hygiene Data'!F175))="","",OFFSET('Hygiene Data'!$F$11,0,10*ROW('Hygiene Data'!F175)))</f>
        <v/>
      </c>
      <c r="DV181" s="187" t="str">
        <f ca="1">+IF(OFFSET('Hygiene Data'!$F$12,0,10*ROW('Hygiene Data'!F175))="","",OFFSET('Hygiene Data'!$F$12,0,10*ROW('Hygiene Data'!F175)))</f>
        <v/>
      </c>
      <c r="DW181" s="187" t="str">
        <f ca="1">+IF(OFFSET('Hygiene Data'!$F$13,0,10*ROW('Hygiene Data'!F175))="","",OFFSET('Hygiene Data'!$F$13,0,10*ROW('Hygiene Data'!F175)))</f>
        <v/>
      </c>
      <c r="DX181" s="187" t="str">
        <f ca="1">+IF(OFFSET('Hygiene Data'!$G$11,0,10*ROW('Hygiene Data'!G175))="","",OFFSET('Hygiene Data'!$G$11,0,10*ROW('Hygiene Data'!G175)))</f>
        <v/>
      </c>
      <c r="DY181" s="187" t="str">
        <f ca="1">+IF(OFFSET('Hygiene Data'!$G$12,0,10*ROW('Hygiene Data'!G175))="","",OFFSET('Hygiene Data'!$G$12,0,10*ROW('Hygiene Data'!G175)))</f>
        <v/>
      </c>
      <c r="DZ181" s="187" t="str">
        <f ca="1">+IF(OFFSET('Hygiene Data'!$G$13,0,10*ROW('Hygiene Data'!G175))="","",OFFSET('Hygiene Data'!$G$13,0,10*ROW('Hygiene Data'!G175)))</f>
        <v/>
      </c>
      <c r="EA181" s="187" t="str">
        <f ca="1">+IF(OFFSET('Hygiene Data'!$H$11,0,10*ROW('Hygiene Data'!H175))="","",OFFSET('Hygiene Data'!$H$11,0,10*ROW('Hygiene Data'!H175)))</f>
        <v/>
      </c>
      <c r="EB181" s="187" t="str">
        <f ca="1">+IF(OFFSET('Hygiene Data'!$H$12,0,10*ROW('Hygiene Data'!H175))="","",OFFSET('Hygiene Data'!$H$12,0,10*ROW('Hygiene Data'!H175)))</f>
        <v/>
      </c>
      <c r="EC181" s="187" t="str">
        <f ca="1">+IF(OFFSET('Hygiene Data'!$H$13,0,10*ROW('Hygiene Data'!H175))="","",OFFSET('Hygiene Data'!$H$13,0,10*ROW('Hygiene Data'!H175)))</f>
        <v/>
      </c>
      <c r="ED181" s="187" t="str">
        <f ca="1">+IF(OFFSET('Hygiene Data'!$I$11,0,10*ROW('Hygiene Data'!I175))="","",OFFSET('Hygiene Data'!$I$11,0,10*ROW('Hygiene Data'!I175)))</f>
        <v/>
      </c>
      <c r="EE181" s="187" t="str">
        <f ca="1">+IF(OFFSET('Hygiene Data'!$I$12,0,10*ROW('Hygiene Data'!I175))="","",OFFSET('Hygiene Data'!$I$12,0,10*ROW('Hygiene Data'!I175)))</f>
        <v/>
      </c>
      <c r="EF181" s="187" t="str">
        <f ca="1">+IF(OFFSET('Hygiene Data'!$I$13,0,10*ROW('Hygiene Data'!I175))="","",OFFSET('Hygiene Data'!$I$13,0,10*ROW('Hygiene Data'!I175)))</f>
        <v/>
      </c>
    </row>
    <row r="182" spans="1:136" x14ac:dyDescent="0.2">
      <c r="A182" s="270" t="str">
        <f ca="1">+IF(OFFSET('Water Data'!$B$2,0,10*ROW('Water Data'!E176))="","",OFFSET('Water Data'!$B$2,0,10*ROW('Water Data'!E176)))</f>
        <v/>
      </c>
      <c r="B182" s="270" t="str">
        <f ca="1">IF(OFFSET('Water Data'!$C$2,0,10*ROW('Water Data'!F176))="","",IF(OFFSET('Water Data'!$C$2,0,10*ROW('Water Data'!F176))="Census",Key!$I$111,IF(OFFSET('Water Data'!$C$2,0,10*ROW('Water Data'!F176))="Survey with microdata",Key!$I$113,IF(OFFSET('Water Data'!$C$2,0,10*ROW('Water Data'!F176))="Survey",Key!$I$110,IF(OFFSET('Water Data'!$C$2,0,10*ROW('Water Data'!F176))="Admin",Key!$I$114,IF(OFFSET('Water Data'!$C$2,0,10*ROW('Water Data'!F176))="Other",Key!$I$112,IF(OFFSET('Water Data'!$C$2,0,10*ROW('Water Data'!F176))="EMIS",Key!$I$109)))))))</f>
        <v/>
      </c>
      <c r="C182" s="297" t="str">
        <f t="shared" ca="1" si="2"/>
        <v/>
      </c>
      <c r="D182" s="298" t="e">
        <f ca="1">+IF(AND(ISTEXT(OFFSET('Water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298" t="e">
        <f ca="1">+IF(AND(ISTEXT(OFFSET('Water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298" t="e">
        <f ca="1">+IF(AND(ISTEXT(OFFSET('Water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298" t="e">
        <f ca="1">+IF(AND(ISTEXT(OFFSET('Water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298" t="e">
        <f ca="1">+IF(AND(ISTEXT(OFFSET('Water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298" t="e">
        <f ca="1">+IF(AND(ISTEXT(OFFSET('Water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298" t="e">
        <f ca="1">+IF(AND(ISTEXT(OFFSET('Water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298" t="e">
        <f ca="1">+IF(AND(ISTEXT(OFFSET('Water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298" t="e">
        <f ca="1">+IF(AND(ISTEXT(OFFSET('Water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298" t="e">
        <f ca="1">+IF(AND(ISTEXT(OFFSET('Water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298" t="e">
        <f ca="1">+IF(AND(ISTEXT(OFFSET('Water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298" t="e">
        <f ca="1">+IF(AND(ISTEXT(OFFSET('Water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298" t="e">
        <f ca="1">+IF(AND(ISTEXT(OFFSET('Water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298" t="e">
        <f ca="1">+IF(AND(ISTEXT(OFFSET('Water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298" t="e">
        <f ca="1">+IF(AND(ISTEXT(OFFSET('Water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298" t="e">
        <f ca="1">+IF(AND(ISTEXT(OFFSET('Water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298" t="e">
        <f ca="1">+IF(AND(ISTEXT(OFFSET('Water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298" t="e">
        <f ca="1">+IF(AND(ISTEXT(OFFSET('Water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299" t="e">
        <f ca="1">+IF(AND(ISTEXT(OFFSET('Sanitation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299" t="e">
        <f ca="1">+IF(AND(ISTEXT(OFFSET('Sanitation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299" t="e">
        <f ca="1">+IF(AND(ISTEXT(OFFSET('Sanitation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299" t="e">
        <f ca="1">+IF(AND(ISTEXT(OFFSET('Sanitation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299" t="e">
        <f ca="1">+IF(AND(ISTEXT(OFFSET('Sanitation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299" t="e">
        <f ca="1">+IF(AND(ISTEXT(OFFSET('Sanitation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299" t="e">
        <f ca="1">+IF(AND(ISTEXT(OFFSET('Sanitation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299" t="e">
        <f ca="1">+IF(AND(ISTEXT(OFFSET('Sanitation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299" t="e">
        <f ca="1">+IF(AND(ISTEXT(OFFSET('Sanitation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299" t="e">
        <f ca="1">+IF(AND(ISTEXT(OFFSET('Sanitation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299" t="e">
        <f ca="1">+IF(AND(ISTEXT(OFFSET('Sanitation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299" t="e">
        <f ca="1">+IF(AND(ISTEXT(OFFSET('Sanitation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299" t="e">
        <f ca="1">+IF(AND(ISTEXT(OFFSET('Sanitation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299" t="e">
        <f ca="1">+IF(AND(ISTEXT(OFFSET('Sanitation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299" t="e">
        <f ca="1">+IF(AND(ISTEXT(OFFSET('Sanitation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299" t="e">
        <f ca="1">+IF(AND(ISTEXT(OFFSET('Sanitation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299" t="e">
        <f ca="1">+IF(AND(ISTEXT(OFFSET('Sanitation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299" t="e">
        <f ca="1">+IF(AND(ISTEXT(OFFSET('Sanitation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299" t="e">
        <f ca="1">+IF(AND(ISTEXT(OFFSET('Sanitation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299" t="e">
        <f ca="1">+IF(AND(ISTEXT(OFFSET('Sanitation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299" t="e">
        <f ca="1">+IF(AND(ISTEXT(OFFSET('Sanitation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299" t="e">
        <f ca="1">+IF(AND(ISTEXT(OFFSET('Sanitation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299" t="e">
        <f ca="1">+IF(AND(ISTEXT(OFFSET('Sanitation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299" t="e">
        <f ca="1">+IF(AND(ISTEXT(OFFSET('Sanitation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299" t="e">
        <f ca="1">+IF(AND(ISTEXT(OFFSET('Sanitation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299" t="e">
        <f ca="1">+IF(AND(ISTEXT(OFFSET('Sanitation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299" t="e">
        <f ca="1">+IF(AND(ISTEXT(OFFSET('Sanitation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299" t="e">
        <f ca="1">+IF(AND(ISTEXT(OFFSET('Sanitation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299" t="e">
        <f ca="1">+IF(AND(ISTEXT(OFFSET('Sanitation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299" t="e">
        <f ca="1">+IF(AND(ISTEXT(OFFSET('Sanitation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300" t="e">
        <f ca="1">+IF(AND(ISTEXT(OFFSET('Hygiene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368" t="e">
        <f ca="1">+IF(AND(ISTEXT(OFFSET('Hygiene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300" t="e">
        <f ca="1">+IF(AND(ISTEXT(OFFSET('Hygiene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300" t="e">
        <f ca="1">+IF(AND(ISTEXT(OFFSET('Hygiene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300" t="e">
        <f ca="1">+IF(AND(ISTEXT(OFFSET('Hygiene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300" t="e">
        <f ca="1">+IF(AND(ISTEXT(OFFSET('Hygiene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300" t="e">
        <f ca="1">+IF(AND(ISTEXT(OFFSET('Hygiene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300" t="e">
        <f ca="1">+IF(AND(ISTEXT(OFFSET('Hygiene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300" t="e">
        <f ca="1">+IF(AND(ISTEXT(OFFSET('Hygiene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300" t="e">
        <f ca="1">+IF(AND(ISTEXT(OFFSET('Hygiene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300" t="e">
        <f ca="1">+IF(AND(ISTEXT(OFFSET('Hygiene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300" t="e">
        <f ca="1">+IF(AND(ISTEXT(OFFSET('Hygiene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300" t="e">
        <f ca="1">+IF(AND(ISTEXT(OFFSET('Hygiene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300" t="e">
        <f ca="1">+IF(AND(ISTEXT(OFFSET('Hygiene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300" t="e">
        <f ca="1">+IF(AND(ISTEXT(OFFSET('Hygiene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300" t="e">
        <f ca="1">+IF(AND(ISTEXT(OFFSET('Hygiene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300" t="e">
        <f ca="1">+IF(AND(ISTEXT(OFFSET('Hygiene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300" t="e">
        <f ca="1">+IF(AND(ISTEXT(OFFSET('Hygiene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S182" s="187" t="str">
        <f ca="1">+IF(OFFSET('Water Data'!$D$27,0,10*ROW('Water Data'!D176))="","",OFFSET('Water Data'!$D$27,0,10*ROW('Water Data'!D176)))</f>
        <v/>
      </c>
      <c r="BT182" s="187" t="str">
        <f ca="1">+IF(OFFSET('Water Data'!$D$28,0,10*ROW('Water Data'!D176))="","",OFFSET('Water Data'!$D$28,0,10*ROW('Water Data'!D176)))</f>
        <v/>
      </c>
      <c r="BU182" s="187" t="str">
        <f ca="1">+IF(OFFSET('Water Data'!$D$29,0,10*ROW('Water Data'!D176))="","",OFFSET('Water Data'!$D$29,0,10*ROW('Water Data'!D176)))</f>
        <v/>
      </c>
      <c r="BV182" s="187" t="str">
        <f ca="1">+IF(OFFSET('Water Data'!$E$27,0,10*ROW('Water Data'!E176))="","",OFFSET('Water Data'!$E$27,0,10*ROW('Water Data'!E176)))</f>
        <v/>
      </c>
      <c r="BW182" s="187" t="str">
        <f ca="1">+IF(OFFSET('Water Data'!$E$28,0,10*ROW('Water Data'!E176))="","",OFFSET('Water Data'!$E$28,0,10*ROW('Water Data'!E176)))</f>
        <v/>
      </c>
      <c r="BX182" s="187" t="str">
        <f ca="1">+IF(OFFSET('Water Data'!$E$29,0,10*ROW('Water Data'!E176))="","",OFFSET('Water Data'!$E$29,0,10*ROW('Water Data'!E176)))</f>
        <v/>
      </c>
      <c r="BY182" s="187" t="str">
        <f ca="1">+IF(OFFSET('Water Data'!$F$27,0,10*ROW('Water Data'!F176))="","",OFFSET('Water Data'!$F$27,0,10*ROW('Water Data'!F176)))</f>
        <v/>
      </c>
      <c r="BZ182" s="187" t="str">
        <f ca="1">+IF(OFFSET('Water Data'!$F$28,0,10*ROW('Water Data'!F176))="","",OFFSET('Water Data'!$F$28,0,10*ROW('Water Data'!F176)))</f>
        <v/>
      </c>
      <c r="CA182" s="187" t="str">
        <f ca="1">+IF(OFFSET('Water Data'!$F$29,0,10*ROW('Water Data'!F176))="","",OFFSET('Water Data'!$F$29,0,10*ROW('Water Data'!F176)))</f>
        <v/>
      </c>
      <c r="CB182" s="187" t="str">
        <f ca="1">+IF(OFFSET('Water Data'!$G$27,0,10*ROW('Water Data'!G176))="","",OFFSET('Water Data'!$G$27,0,10*ROW('Water Data'!G176)))</f>
        <v/>
      </c>
      <c r="CC182" s="187" t="str">
        <f ca="1">+IF(OFFSET('Water Data'!$G$28,0,10*ROW('Water Data'!G176))="","",OFFSET('Water Data'!$G$28,0,10*ROW('Water Data'!G176)))</f>
        <v/>
      </c>
      <c r="CD182" s="187" t="str">
        <f ca="1">+IF(OFFSET('Water Data'!$G$29,0,10*ROW('Water Data'!G176))="","",OFFSET('Water Data'!$G$29,0,10*ROW('Water Data'!G176)))</f>
        <v/>
      </c>
      <c r="CE182" s="187" t="str">
        <f ca="1">+IF(OFFSET('Water Data'!$H$27,0,10*ROW('Water Data'!H176))="","",OFFSET('Water Data'!$H$27,0,10*ROW('Water Data'!H176)))</f>
        <v/>
      </c>
      <c r="CF182" s="187" t="str">
        <f ca="1">+IF(OFFSET('Water Data'!$H$28,0,10*ROW('Water Data'!H176))="","",OFFSET('Water Data'!$H$28,0,10*ROW('Water Data'!H176)))</f>
        <v/>
      </c>
      <c r="CG182" s="187" t="str">
        <f ca="1">+IF(OFFSET('Water Data'!$H$29,0,10*ROW('Water Data'!H176))="","",OFFSET('Water Data'!$H$29,0,10*ROW('Water Data'!H176)))</f>
        <v/>
      </c>
      <c r="CH182" s="187" t="str">
        <f ca="1">+IF(OFFSET('Water Data'!$I$27,0,10*ROW('Water Data'!I176))="","",OFFSET('Water Data'!$I$27,0,10*ROW('Water Data'!I176)))</f>
        <v/>
      </c>
      <c r="CI182" s="187" t="str">
        <f ca="1">+IF(OFFSET('Water Data'!$I$28,0,10*ROW('Water Data'!I176))="","",OFFSET('Water Data'!$I$28,0,10*ROW('Water Data'!I176)))</f>
        <v/>
      </c>
      <c r="CJ182" s="187" t="str">
        <f ca="1">+IF(OFFSET('Water Data'!$I$29,0,10*ROW('Water Data'!I176))="","",OFFSET('Water Data'!$I$29,0,10*ROW('Water Data'!I176)))</f>
        <v/>
      </c>
      <c r="CK182" s="187" t="str">
        <f ca="1">+IF(OFFSET('Sanitation Data'!$D$28,0,10*ROW('Sanitation Data'!D176))="","",OFFSET('Sanitation Data'!$D$28,0,10*ROW('Sanitation Data'!D176)))</f>
        <v/>
      </c>
      <c r="CL182" s="187" t="str">
        <f ca="1">+IF(OFFSET('Sanitation Data'!$D$29,0,10*ROW('Sanitation Data'!D176))="","",OFFSET('Sanitation Data'!$D$29,0,10*ROW('Sanitation Data'!D176)))</f>
        <v/>
      </c>
      <c r="CM182" s="187" t="str">
        <f ca="1">+IF(OFFSET('Sanitation Data'!$D$30,0,10*ROW('Sanitation Data'!D176))="","",OFFSET('Sanitation Data'!$D$30,0,10*ROW('Sanitation Data'!D176)))</f>
        <v/>
      </c>
      <c r="CN182" s="187" t="str">
        <f ca="1">+IF(OFFSET('Sanitation Data'!$D$31,0,10*ROW('Sanitation Data'!D176))="","",OFFSET('Sanitation Data'!$D$31,0,10*ROW('Sanitation Data'!D176)))</f>
        <v/>
      </c>
      <c r="CO182" s="187" t="str">
        <f ca="1">+IF(OFFSET('Sanitation Data'!$D$32,0,10*ROW('Sanitation Data'!D176))="","",OFFSET('Sanitation Data'!$D$32,0,10*ROW('Sanitation Data'!D176)))</f>
        <v/>
      </c>
      <c r="CP182" s="187" t="str">
        <f ca="1">+IF(OFFSET('Sanitation Data'!$E$28,0,10*ROW('Sanitation Data'!E176))="","",OFFSET('Sanitation Data'!$E$28,0,10*ROW('Sanitation Data'!E176)))</f>
        <v/>
      </c>
      <c r="CQ182" s="187" t="str">
        <f ca="1">+IF(OFFSET('Sanitation Data'!$E$29,0,10*ROW('Sanitation Data'!E176))="","",OFFSET('Sanitation Data'!$E$29,0,10*ROW('Sanitation Data'!E176)))</f>
        <v/>
      </c>
      <c r="CR182" s="187" t="str">
        <f ca="1">+IF(OFFSET('Sanitation Data'!$E$30,0,10*ROW('Sanitation Data'!E176))="","",OFFSET('Sanitation Data'!$E$30,0,10*ROW('Sanitation Data'!E176)))</f>
        <v/>
      </c>
      <c r="CS182" s="187" t="str">
        <f ca="1">+IF(OFFSET('Sanitation Data'!$E$31,0,10*ROW('Sanitation Data'!E176))="","",OFFSET('Sanitation Data'!$E$31,0,10*ROW('Sanitation Data'!E176)))</f>
        <v/>
      </c>
      <c r="CT182" s="187" t="str">
        <f ca="1">+IF(OFFSET('Sanitation Data'!$E$32,0,10*ROW('Sanitation Data'!E176))="","",OFFSET('Sanitation Data'!$E$32,0,10*ROW('Sanitation Data'!E176)))</f>
        <v/>
      </c>
      <c r="CU182" s="187" t="str">
        <f ca="1">+IF(OFFSET('Sanitation Data'!$F$28,0,10*ROW('Sanitation Data'!F176))="","",OFFSET('Sanitation Data'!$F$28,0,10*ROW('Sanitation Data'!F176)))</f>
        <v/>
      </c>
      <c r="CV182" s="187" t="str">
        <f ca="1">+IF(OFFSET('Sanitation Data'!$F$29,0,10*ROW('Sanitation Data'!F176))="","",OFFSET('Sanitation Data'!$F$29,0,10*ROW('Sanitation Data'!F176)))</f>
        <v/>
      </c>
      <c r="CW182" s="187" t="str">
        <f ca="1">+IF(OFFSET('Sanitation Data'!$F$30,0,10*ROW('Sanitation Data'!F176))="","",OFFSET('Sanitation Data'!$F$30,0,10*ROW('Sanitation Data'!F176)))</f>
        <v/>
      </c>
      <c r="CX182" s="187" t="str">
        <f ca="1">+IF(OFFSET('Sanitation Data'!$F$31,0,10*ROW('Sanitation Data'!F176))="","",OFFSET('Sanitation Data'!$F$31,0,10*ROW('Sanitation Data'!F176)))</f>
        <v/>
      </c>
      <c r="CY182" s="187" t="str">
        <f ca="1">+IF(OFFSET('Sanitation Data'!$F$32,0,10*ROW('Sanitation Data'!F176))="","",OFFSET('Sanitation Data'!$F$32,0,10*ROW('Sanitation Data'!F176)))</f>
        <v/>
      </c>
      <c r="CZ182" s="187" t="str">
        <f ca="1">+IF(OFFSET('Sanitation Data'!$G$28,0,10*ROW('Sanitation Data'!G176))="","",OFFSET('Sanitation Data'!$G$28,0,10*ROW('Sanitation Data'!G176)))</f>
        <v/>
      </c>
      <c r="DA182" s="187" t="str">
        <f ca="1">+IF(OFFSET('Sanitation Data'!$G$29,0,10*ROW('Sanitation Data'!G176))="","",OFFSET('Sanitation Data'!$G$29,0,10*ROW('Sanitation Data'!G176)))</f>
        <v/>
      </c>
      <c r="DB182" s="187" t="str">
        <f ca="1">+IF(OFFSET('Sanitation Data'!$G$30,0,10*ROW('Sanitation Data'!G176))="","",OFFSET('Sanitation Data'!$G$30,0,10*ROW('Sanitation Data'!G176)))</f>
        <v/>
      </c>
      <c r="DC182" s="187" t="str">
        <f ca="1">+IF(OFFSET('Sanitation Data'!$G$31,0,10*ROW('Sanitation Data'!G176))="","",OFFSET('Sanitation Data'!$G$31,0,10*ROW('Sanitation Data'!G176)))</f>
        <v/>
      </c>
      <c r="DD182" s="187" t="str">
        <f ca="1">+IF(OFFSET('Sanitation Data'!$G$32,0,10*ROW('Sanitation Data'!G176))="","",OFFSET('Sanitation Data'!$G$32,0,10*ROW('Sanitation Data'!G176)))</f>
        <v/>
      </c>
      <c r="DE182" s="187" t="str">
        <f ca="1">+IF(OFFSET('Sanitation Data'!$H$28,0,10*ROW('Sanitation Data'!H176))="","",OFFSET('Sanitation Data'!$H$28,0,10*ROW('Sanitation Data'!H176)))</f>
        <v/>
      </c>
      <c r="DF182" s="187" t="str">
        <f ca="1">+IF(OFFSET('Sanitation Data'!$H$29,0,10*ROW('Sanitation Data'!H176))="","",OFFSET('Sanitation Data'!$H$29,0,10*ROW('Sanitation Data'!H176)))</f>
        <v/>
      </c>
      <c r="DG182" s="187" t="str">
        <f ca="1">+IF(OFFSET('Sanitation Data'!$H$30,0,10*ROW('Sanitation Data'!H176))="","",OFFSET('Sanitation Data'!$H$30,0,10*ROW('Sanitation Data'!H176)))</f>
        <v/>
      </c>
      <c r="DH182" s="187" t="str">
        <f ca="1">+IF(OFFSET('Sanitation Data'!$H$31,0,10*ROW('Sanitation Data'!H176))="","",OFFSET('Sanitation Data'!$H$31,0,10*ROW('Sanitation Data'!H176)))</f>
        <v/>
      </c>
      <c r="DI182" s="187" t="str">
        <f ca="1">+IF(OFFSET('Sanitation Data'!$H$32,0,10*ROW('Sanitation Data'!H176))="","",OFFSET('Sanitation Data'!$H$32,0,10*ROW('Sanitation Data'!H176)))</f>
        <v/>
      </c>
      <c r="DJ182" s="187" t="str">
        <f ca="1">+IF(OFFSET('Sanitation Data'!$I$28,0,10*ROW('Sanitation Data'!I176))="","",OFFSET('Sanitation Data'!$I$28,0,10*ROW('Sanitation Data'!I176)))</f>
        <v/>
      </c>
      <c r="DK182" s="187" t="str">
        <f ca="1">+IF(OFFSET('Sanitation Data'!$I$29,0,10*ROW('Sanitation Data'!I176))="","",OFFSET('Sanitation Data'!$I$29,0,10*ROW('Sanitation Data'!I176)))</f>
        <v/>
      </c>
      <c r="DL182" s="187" t="str">
        <f ca="1">+IF(OFFSET('Sanitation Data'!$I$30,0,10*ROW('Sanitation Data'!I176))="","",OFFSET('Sanitation Data'!$I$30,0,10*ROW('Sanitation Data'!I176)))</f>
        <v/>
      </c>
      <c r="DM182" s="187" t="str">
        <f ca="1">+IF(OFFSET('Sanitation Data'!$I$31,0,10*ROW('Sanitation Data'!I176))="","",OFFSET('Sanitation Data'!$I$31,0,10*ROW('Sanitation Data'!I176)))</f>
        <v/>
      </c>
      <c r="DN182" s="187" t="str">
        <f ca="1">+IF(OFFSET('Sanitation Data'!$I$32,0,10*ROW('Sanitation Data'!I176))="","",OFFSET('Sanitation Data'!$I$32,0,10*ROW('Sanitation Data'!I176)))</f>
        <v/>
      </c>
      <c r="DO182" s="187" t="str">
        <f ca="1">+IF(OFFSET('Hygiene Data'!$D$11,0,10*ROW('Hygiene Data'!D176))="","",OFFSET('Hygiene Data'!$D$11,0,10*ROW('Hygiene Data'!D176)))</f>
        <v/>
      </c>
      <c r="DP182" s="187" t="str">
        <f ca="1">+IF(OFFSET('Hygiene Data'!$D$12,0,10*ROW('Hygiene Data'!D176))="","",OFFSET('Hygiene Data'!$D$12,0,10*ROW('Hygiene Data'!D176)))</f>
        <v/>
      </c>
      <c r="DQ182" s="187" t="str">
        <f ca="1">+IF(OFFSET('Hygiene Data'!$D$13,0,10*ROW('Hygiene Data'!D176))="","",OFFSET('Hygiene Data'!$D$13,0,10*ROW('Hygiene Data'!D176)))</f>
        <v/>
      </c>
      <c r="DR182" s="187" t="str">
        <f ca="1">+IF(OFFSET('Hygiene Data'!$E$11,0,10*ROW('Hygiene Data'!E176))="","",OFFSET('Hygiene Data'!$E$11,0,10*ROW('Hygiene Data'!E176)))</f>
        <v/>
      </c>
      <c r="DS182" s="187" t="str">
        <f ca="1">+IF(OFFSET('Hygiene Data'!$E$12,0,10*ROW('Hygiene Data'!E176))="","",OFFSET('Hygiene Data'!$E$12,0,10*ROW('Hygiene Data'!E176)))</f>
        <v/>
      </c>
      <c r="DT182" s="187" t="str">
        <f ca="1">+IF(OFFSET('Hygiene Data'!$E$13,0,10*ROW('Hygiene Data'!E176))="","",OFFSET('Hygiene Data'!$E$13,0,10*ROW('Hygiene Data'!E176)))</f>
        <v/>
      </c>
      <c r="DU182" s="187" t="str">
        <f ca="1">+IF(OFFSET('Hygiene Data'!$F$11,0,10*ROW('Hygiene Data'!F176))="","",OFFSET('Hygiene Data'!$F$11,0,10*ROW('Hygiene Data'!F176)))</f>
        <v/>
      </c>
      <c r="DV182" s="187" t="str">
        <f ca="1">+IF(OFFSET('Hygiene Data'!$F$12,0,10*ROW('Hygiene Data'!F176))="","",OFFSET('Hygiene Data'!$F$12,0,10*ROW('Hygiene Data'!F176)))</f>
        <v/>
      </c>
      <c r="DW182" s="187" t="str">
        <f ca="1">+IF(OFFSET('Hygiene Data'!$F$13,0,10*ROW('Hygiene Data'!F176))="","",OFFSET('Hygiene Data'!$F$13,0,10*ROW('Hygiene Data'!F176)))</f>
        <v/>
      </c>
      <c r="DX182" s="187" t="str">
        <f ca="1">+IF(OFFSET('Hygiene Data'!$G$11,0,10*ROW('Hygiene Data'!G176))="","",OFFSET('Hygiene Data'!$G$11,0,10*ROW('Hygiene Data'!G176)))</f>
        <v/>
      </c>
      <c r="DY182" s="187" t="str">
        <f ca="1">+IF(OFFSET('Hygiene Data'!$G$12,0,10*ROW('Hygiene Data'!G176))="","",OFFSET('Hygiene Data'!$G$12,0,10*ROW('Hygiene Data'!G176)))</f>
        <v/>
      </c>
      <c r="DZ182" s="187" t="str">
        <f ca="1">+IF(OFFSET('Hygiene Data'!$G$13,0,10*ROW('Hygiene Data'!G176))="","",OFFSET('Hygiene Data'!$G$13,0,10*ROW('Hygiene Data'!G176)))</f>
        <v/>
      </c>
      <c r="EA182" s="187" t="str">
        <f ca="1">+IF(OFFSET('Hygiene Data'!$H$11,0,10*ROW('Hygiene Data'!H176))="","",OFFSET('Hygiene Data'!$H$11,0,10*ROW('Hygiene Data'!H176)))</f>
        <v/>
      </c>
      <c r="EB182" s="187" t="str">
        <f ca="1">+IF(OFFSET('Hygiene Data'!$H$12,0,10*ROW('Hygiene Data'!H176))="","",OFFSET('Hygiene Data'!$H$12,0,10*ROW('Hygiene Data'!H176)))</f>
        <v/>
      </c>
      <c r="EC182" s="187" t="str">
        <f ca="1">+IF(OFFSET('Hygiene Data'!$H$13,0,10*ROW('Hygiene Data'!H176))="","",OFFSET('Hygiene Data'!$H$13,0,10*ROW('Hygiene Data'!H176)))</f>
        <v/>
      </c>
      <c r="ED182" s="187" t="str">
        <f ca="1">+IF(OFFSET('Hygiene Data'!$I$11,0,10*ROW('Hygiene Data'!I176))="","",OFFSET('Hygiene Data'!$I$11,0,10*ROW('Hygiene Data'!I176)))</f>
        <v/>
      </c>
      <c r="EE182" s="187" t="str">
        <f ca="1">+IF(OFFSET('Hygiene Data'!$I$12,0,10*ROW('Hygiene Data'!I176))="","",OFFSET('Hygiene Data'!$I$12,0,10*ROW('Hygiene Data'!I176)))</f>
        <v/>
      </c>
      <c r="EF182" s="187" t="str">
        <f ca="1">+IF(OFFSET('Hygiene Data'!$I$13,0,10*ROW('Hygiene Data'!I176))="","",OFFSET('Hygiene Data'!$I$13,0,10*ROW('Hygiene Data'!I176)))</f>
        <v/>
      </c>
    </row>
    <row r="183" spans="1:136" x14ac:dyDescent="0.2">
      <c r="A183" s="270" t="str">
        <f ca="1">+IF(OFFSET('Water Data'!$B$2,0,10*ROW('Water Data'!E177))="","",OFFSET('Water Data'!$B$2,0,10*ROW('Water Data'!E177)))</f>
        <v/>
      </c>
      <c r="B183" s="270" t="str">
        <f ca="1">IF(OFFSET('Water Data'!$C$2,0,10*ROW('Water Data'!F177))="","",IF(OFFSET('Water Data'!$C$2,0,10*ROW('Water Data'!F177))="Census",Key!$I$111,IF(OFFSET('Water Data'!$C$2,0,10*ROW('Water Data'!F177))="Survey with microdata",Key!$I$113,IF(OFFSET('Water Data'!$C$2,0,10*ROW('Water Data'!F177))="Survey",Key!$I$110,IF(OFFSET('Water Data'!$C$2,0,10*ROW('Water Data'!F177))="Admin",Key!$I$114,IF(OFFSET('Water Data'!$C$2,0,10*ROW('Water Data'!F177))="Other",Key!$I$112,IF(OFFSET('Water Data'!$C$2,0,10*ROW('Water Data'!F177))="EMIS",Key!$I$109)))))))</f>
        <v/>
      </c>
      <c r="C183" s="297" t="str">
        <f t="shared" ca="1" si="2"/>
        <v/>
      </c>
      <c r="D183" s="298" t="e">
        <f ca="1">+IF(AND(ISTEXT(OFFSET('Water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298" t="e">
        <f ca="1">+IF(AND(ISTEXT(OFFSET('Water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298" t="e">
        <f ca="1">+IF(AND(ISTEXT(OFFSET('Water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298" t="e">
        <f ca="1">+IF(AND(ISTEXT(OFFSET('Water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298" t="e">
        <f ca="1">+IF(AND(ISTEXT(OFFSET('Water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298" t="e">
        <f ca="1">+IF(AND(ISTEXT(OFFSET('Water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298" t="e">
        <f ca="1">+IF(AND(ISTEXT(OFFSET('Water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298" t="e">
        <f ca="1">+IF(AND(ISTEXT(OFFSET('Water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298" t="e">
        <f ca="1">+IF(AND(ISTEXT(OFFSET('Water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298" t="e">
        <f ca="1">+IF(AND(ISTEXT(OFFSET('Water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298" t="e">
        <f ca="1">+IF(AND(ISTEXT(OFFSET('Water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298" t="e">
        <f ca="1">+IF(AND(ISTEXT(OFFSET('Water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298" t="e">
        <f ca="1">+IF(AND(ISTEXT(OFFSET('Water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298" t="e">
        <f ca="1">+IF(AND(ISTEXT(OFFSET('Water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298" t="e">
        <f ca="1">+IF(AND(ISTEXT(OFFSET('Water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298" t="e">
        <f ca="1">+IF(AND(ISTEXT(OFFSET('Water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298" t="e">
        <f ca="1">+IF(AND(ISTEXT(OFFSET('Water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298" t="e">
        <f ca="1">+IF(AND(ISTEXT(OFFSET('Water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299" t="e">
        <f ca="1">+IF(AND(ISTEXT(OFFSET('Sanitation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299" t="e">
        <f ca="1">+IF(AND(ISTEXT(OFFSET('Sanitation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299" t="e">
        <f ca="1">+IF(AND(ISTEXT(OFFSET('Sanitation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299" t="e">
        <f ca="1">+IF(AND(ISTEXT(OFFSET('Sanitation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299" t="e">
        <f ca="1">+IF(AND(ISTEXT(OFFSET('Sanitation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299" t="e">
        <f ca="1">+IF(AND(ISTEXT(OFFSET('Sanitation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299" t="e">
        <f ca="1">+IF(AND(ISTEXT(OFFSET('Sanitation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299" t="e">
        <f ca="1">+IF(AND(ISTEXT(OFFSET('Sanitation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299" t="e">
        <f ca="1">+IF(AND(ISTEXT(OFFSET('Sanitation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299" t="e">
        <f ca="1">+IF(AND(ISTEXT(OFFSET('Sanitation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299" t="e">
        <f ca="1">+IF(AND(ISTEXT(OFFSET('Sanitation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299" t="e">
        <f ca="1">+IF(AND(ISTEXT(OFFSET('Sanitation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299" t="e">
        <f ca="1">+IF(AND(ISTEXT(OFFSET('Sanitation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299" t="e">
        <f ca="1">+IF(AND(ISTEXT(OFFSET('Sanitation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299" t="e">
        <f ca="1">+IF(AND(ISTEXT(OFFSET('Sanitation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299" t="e">
        <f ca="1">+IF(AND(ISTEXT(OFFSET('Sanitation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299" t="e">
        <f ca="1">+IF(AND(ISTEXT(OFFSET('Sanitation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299" t="e">
        <f ca="1">+IF(AND(ISTEXT(OFFSET('Sanitation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299" t="e">
        <f ca="1">+IF(AND(ISTEXT(OFFSET('Sanitation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299" t="e">
        <f ca="1">+IF(AND(ISTEXT(OFFSET('Sanitation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299" t="e">
        <f ca="1">+IF(AND(ISTEXT(OFFSET('Sanitation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299" t="e">
        <f ca="1">+IF(AND(ISTEXT(OFFSET('Sanitation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299" t="e">
        <f ca="1">+IF(AND(ISTEXT(OFFSET('Sanitation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299" t="e">
        <f ca="1">+IF(AND(ISTEXT(OFFSET('Sanitation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299" t="e">
        <f ca="1">+IF(AND(ISTEXT(OFFSET('Sanitation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299" t="e">
        <f ca="1">+IF(AND(ISTEXT(OFFSET('Sanitation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299" t="e">
        <f ca="1">+IF(AND(ISTEXT(OFFSET('Sanitation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299" t="e">
        <f ca="1">+IF(AND(ISTEXT(OFFSET('Sanitation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299" t="e">
        <f ca="1">+IF(AND(ISTEXT(OFFSET('Sanitation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299" t="e">
        <f ca="1">+IF(AND(ISTEXT(OFFSET('Sanitation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300" t="e">
        <f ca="1">+IF(AND(ISTEXT(OFFSET('Hygiene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368" t="e">
        <f ca="1">+IF(AND(ISTEXT(OFFSET('Hygiene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300" t="e">
        <f ca="1">+IF(AND(ISTEXT(OFFSET('Hygiene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300" t="e">
        <f ca="1">+IF(AND(ISTEXT(OFFSET('Hygiene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300" t="e">
        <f ca="1">+IF(AND(ISTEXT(OFFSET('Hygiene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300" t="e">
        <f ca="1">+IF(AND(ISTEXT(OFFSET('Hygiene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300" t="e">
        <f ca="1">+IF(AND(ISTEXT(OFFSET('Hygiene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300" t="e">
        <f ca="1">+IF(AND(ISTEXT(OFFSET('Hygiene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300" t="e">
        <f ca="1">+IF(AND(ISTEXT(OFFSET('Hygiene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300" t="e">
        <f ca="1">+IF(AND(ISTEXT(OFFSET('Hygiene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300" t="e">
        <f ca="1">+IF(AND(ISTEXT(OFFSET('Hygiene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300" t="e">
        <f ca="1">+IF(AND(ISTEXT(OFFSET('Hygiene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300" t="e">
        <f ca="1">+IF(AND(ISTEXT(OFFSET('Hygiene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300" t="e">
        <f ca="1">+IF(AND(ISTEXT(OFFSET('Hygiene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300" t="e">
        <f ca="1">+IF(AND(ISTEXT(OFFSET('Hygiene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300" t="e">
        <f ca="1">+IF(AND(ISTEXT(OFFSET('Hygiene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300" t="e">
        <f ca="1">+IF(AND(ISTEXT(OFFSET('Hygiene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300" t="e">
        <f ca="1">+IF(AND(ISTEXT(OFFSET('Hygiene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S183" s="187" t="str">
        <f ca="1">+IF(OFFSET('Water Data'!$D$27,0,10*ROW('Water Data'!D177))="","",OFFSET('Water Data'!$D$27,0,10*ROW('Water Data'!D177)))</f>
        <v/>
      </c>
      <c r="BT183" s="187" t="str">
        <f ca="1">+IF(OFFSET('Water Data'!$D$28,0,10*ROW('Water Data'!D177))="","",OFFSET('Water Data'!$D$28,0,10*ROW('Water Data'!D177)))</f>
        <v/>
      </c>
      <c r="BU183" s="187" t="str">
        <f ca="1">+IF(OFFSET('Water Data'!$D$29,0,10*ROW('Water Data'!D177))="","",OFFSET('Water Data'!$D$29,0,10*ROW('Water Data'!D177)))</f>
        <v/>
      </c>
      <c r="BV183" s="187" t="str">
        <f ca="1">+IF(OFFSET('Water Data'!$E$27,0,10*ROW('Water Data'!E177))="","",OFFSET('Water Data'!$E$27,0,10*ROW('Water Data'!E177)))</f>
        <v/>
      </c>
      <c r="BW183" s="187" t="str">
        <f ca="1">+IF(OFFSET('Water Data'!$E$28,0,10*ROW('Water Data'!E177))="","",OFFSET('Water Data'!$E$28,0,10*ROW('Water Data'!E177)))</f>
        <v/>
      </c>
      <c r="BX183" s="187" t="str">
        <f ca="1">+IF(OFFSET('Water Data'!$E$29,0,10*ROW('Water Data'!E177))="","",OFFSET('Water Data'!$E$29,0,10*ROW('Water Data'!E177)))</f>
        <v/>
      </c>
      <c r="BY183" s="187" t="str">
        <f ca="1">+IF(OFFSET('Water Data'!$F$27,0,10*ROW('Water Data'!F177))="","",OFFSET('Water Data'!$F$27,0,10*ROW('Water Data'!F177)))</f>
        <v/>
      </c>
      <c r="BZ183" s="187" t="str">
        <f ca="1">+IF(OFFSET('Water Data'!$F$28,0,10*ROW('Water Data'!F177))="","",OFFSET('Water Data'!$F$28,0,10*ROW('Water Data'!F177)))</f>
        <v/>
      </c>
      <c r="CA183" s="187" t="str">
        <f ca="1">+IF(OFFSET('Water Data'!$F$29,0,10*ROW('Water Data'!F177))="","",OFFSET('Water Data'!$F$29,0,10*ROW('Water Data'!F177)))</f>
        <v/>
      </c>
      <c r="CB183" s="187" t="str">
        <f ca="1">+IF(OFFSET('Water Data'!$G$27,0,10*ROW('Water Data'!G177))="","",OFFSET('Water Data'!$G$27,0,10*ROW('Water Data'!G177)))</f>
        <v/>
      </c>
      <c r="CC183" s="187" t="str">
        <f ca="1">+IF(OFFSET('Water Data'!$G$28,0,10*ROW('Water Data'!G177))="","",OFFSET('Water Data'!$G$28,0,10*ROW('Water Data'!G177)))</f>
        <v/>
      </c>
      <c r="CD183" s="187" t="str">
        <f ca="1">+IF(OFFSET('Water Data'!$G$29,0,10*ROW('Water Data'!G177))="","",OFFSET('Water Data'!$G$29,0,10*ROW('Water Data'!G177)))</f>
        <v/>
      </c>
      <c r="CE183" s="187" t="str">
        <f ca="1">+IF(OFFSET('Water Data'!$H$27,0,10*ROW('Water Data'!H177))="","",OFFSET('Water Data'!$H$27,0,10*ROW('Water Data'!H177)))</f>
        <v/>
      </c>
      <c r="CF183" s="187" t="str">
        <f ca="1">+IF(OFFSET('Water Data'!$H$28,0,10*ROW('Water Data'!H177))="","",OFFSET('Water Data'!$H$28,0,10*ROW('Water Data'!H177)))</f>
        <v/>
      </c>
      <c r="CG183" s="187" t="str">
        <f ca="1">+IF(OFFSET('Water Data'!$H$29,0,10*ROW('Water Data'!H177))="","",OFFSET('Water Data'!$H$29,0,10*ROW('Water Data'!H177)))</f>
        <v/>
      </c>
      <c r="CH183" s="187" t="str">
        <f ca="1">+IF(OFFSET('Water Data'!$I$27,0,10*ROW('Water Data'!I177))="","",OFFSET('Water Data'!$I$27,0,10*ROW('Water Data'!I177)))</f>
        <v/>
      </c>
      <c r="CI183" s="187" t="str">
        <f ca="1">+IF(OFFSET('Water Data'!$I$28,0,10*ROW('Water Data'!I177))="","",OFFSET('Water Data'!$I$28,0,10*ROW('Water Data'!I177)))</f>
        <v/>
      </c>
      <c r="CJ183" s="187" t="str">
        <f ca="1">+IF(OFFSET('Water Data'!$I$29,0,10*ROW('Water Data'!I177))="","",OFFSET('Water Data'!$I$29,0,10*ROW('Water Data'!I177)))</f>
        <v/>
      </c>
      <c r="CK183" s="187" t="str">
        <f ca="1">+IF(OFFSET('Sanitation Data'!$D$28,0,10*ROW('Sanitation Data'!D177))="","",OFFSET('Sanitation Data'!$D$28,0,10*ROW('Sanitation Data'!D177)))</f>
        <v/>
      </c>
      <c r="CL183" s="187" t="str">
        <f ca="1">+IF(OFFSET('Sanitation Data'!$D$29,0,10*ROW('Sanitation Data'!D177))="","",OFFSET('Sanitation Data'!$D$29,0,10*ROW('Sanitation Data'!D177)))</f>
        <v/>
      </c>
      <c r="CM183" s="187" t="str">
        <f ca="1">+IF(OFFSET('Sanitation Data'!$D$30,0,10*ROW('Sanitation Data'!D177))="","",OFFSET('Sanitation Data'!$D$30,0,10*ROW('Sanitation Data'!D177)))</f>
        <v/>
      </c>
      <c r="CN183" s="187" t="str">
        <f ca="1">+IF(OFFSET('Sanitation Data'!$D$31,0,10*ROW('Sanitation Data'!D177))="","",OFFSET('Sanitation Data'!$D$31,0,10*ROW('Sanitation Data'!D177)))</f>
        <v/>
      </c>
      <c r="CO183" s="187" t="str">
        <f ca="1">+IF(OFFSET('Sanitation Data'!$D$32,0,10*ROW('Sanitation Data'!D177))="","",OFFSET('Sanitation Data'!$D$32,0,10*ROW('Sanitation Data'!D177)))</f>
        <v/>
      </c>
      <c r="CP183" s="187" t="str">
        <f ca="1">+IF(OFFSET('Sanitation Data'!$E$28,0,10*ROW('Sanitation Data'!E177))="","",OFFSET('Sanitation Data'!$E$28,0,10*ROW('Sanitation Data'!E177)))</f>
        <v/>
      </c>
      <c r="CQ183" s="187" t="str">
        <f ca="1">+IF(OFFSET('Sanitation Data'!$E$29,0,10*ROW('Sanitation Data'!E177))="","",OFFSET('Sanitation Data'!$E$29,0,10*ROW('Sanitation Data'!E177)))</f>
        <v/>
      </c>
      <c r="CR183" s="187" t="str">
        <f ca="1">+IF(OFFSET('Sanitation Data'!$E$30,0,10*ROW('Sanitation Data'!E177))="","",OFFSET('Sanitation Data'!$E$30,0,10*ROW('Sanitation Data'!E177)))</f>
        <v/>
      </c>
      <c r="CS183" s="187" t="str">
        <f ca="1">+IF(OFFSET('Sanitation Data'!$E$31,0,10*ROW('Sanitation Data'!E177))="","",OFFSET('Sanitation Data'!$E$31,0,10*ROW('Sanitation Data'!E177)))</f>
        <v/>
      </c>
      <c r="CT183" s="187" t="str">
        <f ca="1">+IF(OFFSET('Sanitation Data'!$E$32,0,10*ROW('Sanitation Data'!E177))="","",OFFSET('Sanitation Data'!$E$32,0,10*ROW('Sanitation Data'!E177)))</f>
        <v/>
      </c>
      <c r="CU183" s="187" t="str">
        <f ca="1">+IF(OFFSET('Sanitation Data'!$F$28,0,10*ROW('Sanitation Data'!F177))="","",OFFSET('Sanitation Data'!$F$28,0,10*ROW('Sanitation Data'!F177)))</f>
        <v/>
      </c>
      <c r="CV183" s="187" t="str">
        <f ca="1">+IF(OFFSET('Sanitation Data'!$F$29,0,10*ROW('Sanitation Data'!F177))="","",OFFSET('Sanitation Data'!$F$29,0,10*ROW('Sanitation Data'!F177)))</f>
        <v/>
      </c>
      <c r="CW183" s="187" t="str">
        <f ca="1">+IF(OFFSET('Sanitation Data'!$F$30,0,10*ROW('Sanitation Data'!F177))="","",OFFSET('Sanitation Data'!$F$30,0,10*ROW('Sanitation Data'!F177)))</f>
        <v/>
      </c>
      <c r="CX183" s="187" t="str">
        <f ca="1">+IF(OFFSET('Sanitation Data'!$F$31,0,10*ROW('Sanitation Data'!F177))="","",OFFSET('Sanitation Data'!$F$31,0,10*ROW('Sanitation Data'!F177)))</f>
        <v/>
      </c>
      <c r="CY183" s="187" t="str">
        <f ca="1">+IF(OFFSET('Sanitation Data'!$F$32,0,10*ROW('Sanitation Data'!F177))="","",OFFSET('Sanitation Data'!$F$32,0,10*ROW('Sanitation Data'!F177)))</f>
        <v/>
      </c>
      <c r="CZ183" s="187" t="str">
        <f ca="1">+IF(OFFSET('Sanitation Data'!$G$28,0,10*ROW('Sanitation Data'!G177))="","",OFFSET('Sanitation Data'!$G$28,0,10*ROW('Sanitation Data'!G177)))</f>
        <v/>
      </c>
      <c r="DA183" s="187" t="str">
        <f ca="1">+IF(OFFSET('Sanitation Data'!$G$29,0,10*ROW('Sanitation Data'!G177))="","",OFFSET('Sanitation Data'!$G$29,0,10*ROW('Sanitation Data'!G177)))</f>
        <v/>
      </c>
      <c r="DB183" s="187" t="str">
        <f ca="1">+IF(OFFSET('Sanitation Data'!$G$30,0,10*ROW('Sanitation Data'!G177))="","",OFFSET('Sanitation Data'!$G$30,0,10*ROW('Sanitation Data'!G177)))</f>
        <v/>
      </c>
      <c r="DC183" s="187" t="str">
        <f ca="1">+IF(OFFSET('Sanitation Data'!$G$31,0,10*ROW('Sanitation Data'!G177))="","",OFFSET('Sanitation Data'!$G$31,0,10*ROW('Sanitation Data'!G177)))</f>
        <v/>
      </c>
      <c r="DD183" s="187" t="str">
        <f ca="1">+IF(OFFSET('Sanitation Data'!$G$32,0,10*ROW('Sanitation Data'!G177))="","",OFFSET('Sanitation Data'!$G$32,0,10*ROW('Sanitation Data'!G177)))</f>
        <v/>
      </c>
      <c r="DE183" s="187" t="str">
        <f ca="1">+IF(OFFSET('Sanitation Data'!$H$28,0,10*ROW('Sanitation Data'!H177))="","",OFFSET('Sanitation Data'!$H$28,0,10*ROW('Sanitation Data'!H177)))</f>
        <v/>
      </c>
      <c r="DF183" s="187" t="str">
        <f ca="1">+IF(OFFSET('Sanitation Data'!$H$29,0,10*ROW('Sanitation Data'!H177))="","",OFFSET('Sanitation Data'!$H$29,0,10*ROW('Sanitation Data'!H177)))</f>
        <v/>
      </c>
      <c r="DG183" s="187" t="str">
        <f ca="1">+IF(OFFSET('Sanitation Data'!$H$30,0,10*ROW('Sanitation Data'!H177))="","",OFFSET('Sanitation Data'!$H$30,0,10*ROW('Sanitation Data'!H177)))</f>
        <v/>
      </c>
      <c r="DH183" s="187" t="str">
        <f ca="1">+IF(OFFSET('Sanitation Data'!$H$31,0,10*ROW('Sanitation Data'!H177))="","",OFFSET('Sanitation Data'!$H$31,0,10*ROW('Sanitation Data'!H177)))</f>
        <v/>
      </c>
      <c r="DI183" s="187" t="str">
        <f ca="1">+IF(OFFSET('Sanitation Data'!$H$32,0,10*ROW('Sanitation Data'!H177))="","",OFFSET('Sanitation Data'!$H$32,0,10*ROW('Sanitation Data'!H177)))</f>
        <v/>
      </c>
      <c r="DJ183" s="187" t="str">
        <f ca="1">+IF(OFFSET('Sanitation Data'!$I$28,0,10*ROW('Sanitation Data'!I177))="","",OFFSET('Sanitation Data'!$I$28,0,10*ROW('Sanitation Data'!I177)))</f>
        <v/>
      </c>
      <c r="DK183" s="187" t="str">
        <f ca="1">+IF(OFFSET('Sanitation Data'!$I$29,0,10*ROW('Sanitation Data'!I177))="","",OFFSET('Sanitation Data'!$I$29,0,10*ROW('Sanitation Data'!I177)))</f>
        <v/>
      </c>
      <c r="DL183" s="187" t="str">
        <f ca="1">+IF(OFFSET('Sanitation Data'!$I$30,0,10*ROW('Sanitation Data'!I177))="","",OFFSET('Sanitation Data'!$I$30,0,10*ROW('Sanitation Data'!I177)))</f>
        <v/>
      </c>
      <c r="DM183" s="187" t="str">
        <f ca="1">+IF(OFFSET('Sanitation Data'!$I$31,0,10*ROW('Sanitation Data'!I177))="","",OFFSET('Sanitation Data'!$I$31,0,10*ROW('Sanitation Data'!I177)))</f>
        <v/>
      </c>
      <c r="DN183" s="187" t="str">
        <f ca="1">+IF(OFFSET('Sanitation Data'!$I$32,0,10*ROW('Sanitation Data'!I177))="","",OFFSET('Sanitation Data'!$I$32,0,10*ROW('Sanitation Data'!I177)))</f>
        <v/>
      </c>
      <c r="DO183" s="187" t="str">
        <f ca="1">+IF(OFFSET('Hygiene Data'!$D$11,0,10*ROW('Hygiene Data'!D177))="","",OFFSET('Hygiene Data'!$D$11,0,10*ROW('Hygiene Data'!D177)))</f>
        <v/>
      </c>
      <c r="DP183" s="187" t="str">
        <f ca="1">+IF(OFFSET('Hygiene Data'!$D$12,0,10*ROW('Hygiene Data'!D177))="","",OFFSET('Hygiene Data'!$D$12,0,10*ROW('Hygiene Data'!D177)))</f>
        <v/>
      </c>
      <c r="DQ183" s="187" t="str">
        <f ca="1">+IF(OFFSET('Hygiene Data'!$D$13,0,10*ROW('Hygiene Data'!D177))="","",OFFSET('Hygiene Data'!$D$13,0,10*ROW('Hygiene Data'!D177)))</f>
        <v/>
      </c>
      <c r="DR183" s="187" t="str">
        <f ca="1">+IF(OFFSET('Hygiene Data'!$E$11,0,10*ROW('Hygiene Data'!E177))="","",OFFSET('Hygiene Data'!$E$11,0,10*ROW('Hygiene Data'!E177)))</f>
        <v/>
      </c>
      <c r="DS183" s="187" t="str">
        <f ca="1">+IF(OFFSET('Hygiene Data'!$E$12,0,10*ROW('Hygiene Data'!E177))="","",OFFSET('Hygiene Data'!$E$12,0,10*ROW('Hygiene Data'!E177)))</f>
        <v/>
      </c>
      <c r="DT183" s="187" t="str">
        <f ca="1">+IF(OFFSET('Hygiene Data'!$E$13,0,10*ROW('Hygiene Data'!E177))="","",OFFSET('Hygiene Data'!$E$13,0,10*ROW('Hygiene Data'!E177)))</f>
        <v/>
      </c>
      <c r="DU183" s="187" t="str">
        <f ca="1">+IF(OFFSET('Hygiene Data'!$F$11,0,10*ROW('Hygiene Data'!F177))="","",OFFSET('Hygiene Data'!$F$11,0,10*ROW('Hygiene Data'!F177)))</f>
        <v/>
      </c>
      <c r="DV183" s="187" t="str">
        <f ca="1">+IF(OFFSET('Hygiene Data'!$F$12,0,10*ROW('Hygiene Data'!F177))="","",OFFSET('Hygiene Data'!$F$12,0,10*ROW('Hygiene Data'!F177)))</f>
        <v/>
      </c>
      <c r="DW183" s="187" t="str">
        <f ca="1">+IF(OFFSET('Hygiene Data'!$F$13,0,10*ROW('Hygiene Data'!F177))="","",OFFSET('Hygiene Data'!$F$13,0,10*ROW('Hygiene Data'!F177)))</f>
        <v/>
      </c>
      <c r="DX183" s="187" t="str">
        <f ca="1">+IF(OFFSET('Hygiene Data'!$G$11,0,10*ROW('Hygiene Data'!G177))="","",OFFSET('Hygiene Data'!$G$11,0,10*ROW('Hygiene Data'!G177)))</f>
        <v/>
      </c>
      <c r="DY183" s="187" t="str">
        <f ca="1">+IF(OFFSET('Hygiene Data'!$G$12,0,10*ROW('Hygiene Data'!G177))="","",OFFSET('Hygiene Data'!$G$12,0,10*ROW('Hygiene Data'!G177)))</f>
        <v/>
      </c>
      <c r="DZ183" s="187" t="str">
        <f ca="1">+IF(OFFSET('Hygiene Data'!$G$13,0,10*ROW('Hygiene Data'!G177))="","",OFFSET('Hygiene Data'!$G$13,0,10*ROW('Hygiene Data'!G177)))</f>
        <v/>
      </c>
      <c r="EA183" s="187" t="str">
        <f ca="1">+IF(OFFSET('Hygiene Data'!$H$11,0,10*ROW('Hygiene Data'!H177))="","",OFFSET('Hygiene Data'!$H$11,0,10*ROW('Hygiene Data'!H177)))</f>
        <v/>
      </c>
      <c r="EB183" s="187" t="str">
        <f ca="1">+IF(OFFSET('Hygiene Data'!$H$12,0,10*ROW('Hygiene Data'!H177))="","",OFFSET('Hygiene Data'!$H$12,0,10*ROW('Hygiene Data'!H177)))</f>
        <v/>
      </c>
      <c r="EC183" s="187" t="str">
        <f ca="1">+IF(OFFSET('Hygiene Data'!$H$13,0,10*ROW('Hygiene Data'!H177))="","",OFFSET('Hygiene Data'!$H$13,0,10*ROW('Hygiene Data'!H177)))</f>
        <v/>
      </c>
      <c r="ED183" s="187" t="str">
        <f ca="1">+IF(OFFSET('Hygiene Data'!$I$11,0,10*ROW('Hygiene Data'!I177))="","",OFFSET('Hygiene Data'!$I$11,0,10*ROW('Hygiene Data'!I177)))</f>
        <v/>
      </c>
      <c r="EE183" s="187" t="str">
        <f ca="1">+IF(OFFSET('Hygiene Data'!$I$12,0,10*ROW('Hygiene Data'!I177))="","",OFFSET('Hygiene Data'!$I$12,0,10*ROW('Hygiene Data'!I177)))</f>
        <v/>
      </c>
      <c r="EF183" s="187" t="str">
        <f ca="1">+IF(OFFSET('Hygiene Data'!$I$13,0,10*ROW('Hygiene Data'!I177))="","",OFFSET('Hygiene Data'!$I$13,0,10*ROW('Hygiene Data'!I177)))</f>
        <v/>
      </c>
    </row>
    <row r="184" spans="1:136" x14ac:dyDescent="0.2">
      <c r="A184" s="270" t="str">
        <f ca="1">+IF(OFFSET('Water Data'!$B$2,0,10*ROW('Water Data'!E178))="","",OFFSET('Water Data'!$B$2,0,10*ROW('Water Data'!E178)))</f>
        <v/>
      </c>
      <c r="B184" s="270" t="str">
        <f ca="1">IF(OFFSET('Water Data'!$C$2,0,10*ROW('Water Data'!F178))="","",IF(OFFSET('Water Data'!$C$2,0,10*ROW('Water Data'!F178))="Census",Key!$I$111,IF(OFFSET('Water Data'!$C$2,0,10*ROW('Water Data'!F178))="Survey with microdata",Key!$I$113,IF(OFFSET('Water Data'!$C$2,0,10*ROW('Water Data'!F178))="Survey",Key!$I$110,IF(OFFSET('Water Data'!$C$2,0,10*ROW('Water Data'!F178))="Admin",Key!$I$114,IF(OFFSET('Water Data'!$C$2,0,10*ROW('Water Data'!F178))="Other",Key!$I$112,IF(OFFSET('Water Data'!$C$2,0,10*ROW('Water Data'!F178))="EMIS",Key!$I$109)))))))</f>
        <v/>
      </c>
      <c r="C184" s="297" t="str">
        <f t="shared" ca="1" si="2"/>
        <v/>
      </c>
      <c r="D184" s="298" t="e">
        <f ca="1">+IF(AND(ISTEXT(OFFSET('Water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298" t="e">
        <f ca="1">+IF(AND(ISTEXT(OFFSET('Water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298" t="e">
        <f ca="1">+IF(AND(ISTEXT(OFFSET('Water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298" t="e">
        <f ca="1">+IF(AND(ISTEXT(OFFSET('Water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298" t="e">
        <f ca="1">+IF(AND(ISTEXT(OFFSET('Water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298" t="e">
        <f ca="1">+IF(AND(ISTEXT(OFFSET('Water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298" t="e">
        <f ca="1">+IF(AND(ISTEXT(OFFSET('Water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298" t="e">
        <f ca="1">+IF(AND(ISTEXT(OFFSET('Water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298" t="e">
        <f ca="1">+IF(AND(ISTEXT(OFFSET('Water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298" t="e">
        <f ca="1">+IF(AND(ISTEXT(OFFSET('Water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298" t="e">
        <f ca="1">+IF(AND(ISTEXT(OFFSET('Water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298" t="e">
        <f ca="1">+IF(AND(ISTEXT(OFFSET('Water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298" t="e">
        <f ca="1">+IF(AND(ISTEXT(OFFSET('Water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298" t="e">
        <f ca="1">+IF(AND(ISTEXT(OFFSET('Water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298" t="e">
        <f ca="1">+IF(AND(ISTEXT(OFFSET('Water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298" t="e">
        <f ca="1">+IF(AND(ISTEXT(OFFSET('Water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298" t="e">
        <f ca="1">+IF(AND(ISTEXT(OFFSET('Water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298" t="e">
        <f ca="1">+IF(AND(ISTEXT(OFFSET('Water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299" t="e">
        <f ca="1">+IF(AND(ISTEXT(OFFSET('Sanitation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299" t="e">
        <f ca="1">+IF(AND(ISTEXT(OFFSET('Sanitation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299" t="e">
        <f ca="1">+IF(AND(ISTEXT(OFFSET('Sanitation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299" t="e">
        <f ca="1">+IF(AND(ISTEXT(OFFSET('Sanitation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299" t="e">
        <f ca="1">+IF(AND(ISTEXT(OFFSET('Sanitation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299" t="e">
        <f ca="1">+IF(AND(ISTEXT(OFFSET('Sanitation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299" t="e">
        <f ca="1">+IF(AND(ISTEXT(OFFSET('Sanitation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299" t="e">
        <f ca="1">+IF(AND(ISTEXT(OFFSET('Sanitation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299" t="e">
        <f ca="1">+IF(AND(ISTEXT(OFFSET('Sanitation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299" t="e">
        <f ca="1">+IF(AND(ISTEXT(OFFSET('Sanitation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299" t="e">
        <f ca="1">+IF(AND(ISTEXT(OFFSET('Sanitation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299" t="e">
        <f ca="1">+IF(AND(ISTEXT(OFFSET('Sanitation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299" t="e">
        <f ca="1">+IF(AND(ISTEXT(OFFSET('Sanitation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299" t="e">
        <f ca="1">+IF(AND(ISTEXT(OFFSET('Sanitation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299" t="e">
        <f ca="1">+IF(AND(ISTEXT(OFFSET('Sanitation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299" t="e">
        <f ca="1">+IF(AND(ISTEXT(OFFSET('Sanitation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299" t="e">
        <f ca="1">+IF(AND(ISTEXT(OFFSET('Sanitation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299" t="e">
        <f ca="1">+IF(AND(ISTEXT(OFFSET('Sanitation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299" t="e">
        <f ca="1">+IF(AND(ISTEXT(OFFSET('Sanitation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299" t="e">
        <f ca="1">+IF(AND(ISTEXT(OFFSET('Sanitation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299" t="e">
        <f ca="1">+IF(AND(ISTEXT(OFFSET('Sanitation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299" t="e">
        <f ca="1">+IF(AND(ISTEXT(OFFSET('Sanitation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299" t="e">
        <f ca="1">+IF(AND(ISTEXT(OFFSET('Sanitation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299" t="e">
        <f ca="1">+IF(AND(ISTEXT(OFFSET('Sanitation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299" t="e">
        <f ca="1">+IF(AND(ISTEXT(OFFSET('Sanitation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299" t="e">
        <f ca="1">+IF(AND(ISTEXT(OFFSET('Sanitation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299" t="e">
        <f ca="1">+IF(AND(ISTEXT(OFFSET('Sanitation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299" t="e">
        <f ca="1">+IF(AND(ISTEXT(OFFSET('Sanitation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299" t="e">
        <f ca="1">+IF(AND(ISTEXT(OFFSET('Sanitation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299" t="e">
        <f ca="1">+IF(AND(ISTEXT(OFFSET('Sanitation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300" t="e">
        <f ca="1">+IF(AND(ISTEXT(OFFSET('Hygiene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368" t="e">
        <f ca="1">+IF(AND(ISTEXT(OFFSET('Hygiene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300" t="e">
        <f ca="1">+IF(AND(ISTEXT(OFFSET('Hygiene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300" t="e">
        <f ca="1">+IF(AND(ISTEXT(OFFSET('Hygiene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300" t="e">
        <f ca="1">+IF(AND(ISTEXT(OFFSET('Hygiene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300" t="e">
        <f ca="1">+IF(AND(ISTEXT(OFFSET('Hygiene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300" t="e">
        <f ca="1">+IF(AND(ISTEXT(OFFSET('Hygiene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300" t="e">
        <f ca="1">+IF(AND(ISTEXT(OFFSET('Hygiene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300" t="e">
        <f ca="1">+IF(AND(ISTEXT(OFFSET('Hygiene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300" t="e">
        <f ca="1">+IF(AND(ISTEXT(OFFSET('Hygiene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300" t="e">
        <f ca="1">+IF(AND(ISTEXT(OFFSET('Hygiene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300" t="e">
        <f ca="1">+IF(AND(ISTEXT(OFFSET('Hygiene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300" t="e">
        <f ca="1">+IF(AND(ISTEXT(OFFSET('Hygiene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300" t="e">
        <f ca="1">+IF(AND(ISTEXT(OFFSET('Hygiene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300" t="e">
        <f ca="1">+IF(AND(ISTEXT(OFFSET('Hygiene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300" t="e">
        <f ca="1">+IF(AND(ISTEXT(OFFSET('Hygiene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300" t="e">
        <f ca="1">+IF(AND(ISTEXT(OFFSET('Hygiene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300" t="e">
        <f ca="1">+IF(AND(ISTEXT(OFFSET('Hygiene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S184" s="187" t="str">
        <f ca="1">+IF(OFFSET('Water Data'!$D$27,0,10*ROW('Water Data'!D178))="","",OFFSET('Water Data'!$D$27,0,10*ROW('Water Data'!D178)))</f>
        <v/>
      </c>
      <c r="BT184" s="187" t="str">
        <f ca="1">+IF(OFFSET('Water Data'!$D$28,0,10*ROW('Water Data'!D178))="","",OFFSET('Water Data'!$D$28,0,10*ROW('Water Data'!D178)))</f>
        <v/>
      </c>
      <c r="BU184" s="187" t="str">
        <f ca="1">+IF(OFFSET('Water Data'!$D$29,0,10*ROW('Water Data'!D178))="","",OFFSET('Water Data'!$D$29,0,10*ROW('Water Data'!D178)))</f>
        <v/>
      </c>
      <c r="BV184" s="187" t="str">
        <f ca="1">+IF(OFFSET('Water Data'!$E$27,0,10*ROW('Water Data'!E178))="","",OFFSET('Water Data'!$E$27,0,10*ROW('Water Data'!E178)))</f>
        <v/>
      </c>
      <c r="BW184" s="187" t="str">
        <f ca="1">+IF(OFFSET('Water Data'!$E$28,0,10*ROW('Water Data'!E178))="","",OFFSET('Water Data'!$E$28,0,10*ROW('Water Data'!E178)))</f>
        <v/>
      </c>
      <c r="BX184" s="187" t="str">
        <f ca="1">+IF(OFFSET('Water Data'!$E$29,0,10*ROW('Water Data'!E178))="","",OFFSET('Water Data'!$E$29,0,10*ROW('Water Data'!E178)))</f>
        <v/>
      </c>
      <c r="BY184" s="187" t="str">
        <f ca="1">+IF(OFFSET('Water Data'!$F$27,0,10*ROW('Water Data'!F178))="","",OFFSET('Water Data'!$F$27,0,10*ROW('Water Data'!F178)))</f>
        <v/>
      </c>
      <c r="BZ184" s="187" t="str">
        <f ca="1">+IF(OFFSET('Water Data'!$F$28,0,10*ROW('Water Data'!F178))="","",OFFSET('Water Data'!$F$28,0,10*ROW('Water Data'!F178)))</f>
        <v/>
      </c>
      <c r="CA184" s="187" t="str">
        <f ca="1">+IF(OFFSET('Water Data'!$F$29,0,10*ROW('Water Data'!F178))="","",OFFSET('Water Data'!$F$29,0,10*ROW('Water Data'!F178)))</f>
        <v/>
      </c>
      <c r="CB184" s="187" t="str">
        <f ca="1">+IF(OFFSET('Water Data'!$G$27,0,10*ROW('Water Data'!G178))="","",OFFSET('Water Data'!$G$27,0,10*ROW('Water Data'!G178)))</f>
        <v/>
      </c>
      <c r="CC184" s="187" t="str">
        <f ca="1">+IF(OFFSET('Water Data'!$G$28,0,10*ROW('Water Data'!G178))="","",OFFSET('Water Data'!$G$28,0,10*ROW('Water Data'!G178)))</f>
        <v/>
      </c>
      <c r="CD184" s="187" t="str">
        <f ca="1">+IF(OFFSET('Water Data'!$G$29,0,10*ROW('Water Data'!G178))="","",OFFSET('Water Data'!$G$29,0,10*ROW('Water Data'!G178)))</f>
        <v/>
      </c>
      <c r="CE184" s="187" t="str">
        <f ca="1">+IF(OFFSET('Water Data'!$H$27,0,10*ROW('Water Data'!H178))="","",OFFSET('Water Data'!$H$27,0,10*ROW('Water Data'!H178)))</f>
        <v/>
      </c>
      <c r="CF184" s="187" t="str">
        <f ca="1">+IF(OFFSET('Water Data'!$H$28,0,10*ROW('Water Data'!H178))="","",OFFSET('Water Data'!$H$28,0,10*ROW('Water Data'!H178)))</f>
        <v/>
      </c>
      <c r="CG184" s="187" t="str">
        <f ca="1">+IF(OFFSET('Water Data'!$H$29,0,10*ROW('Water Data'!H178))="","",OFFSET('Water Data'!$H$29,0,10*ROW('Water Data'!H178)))</f>
        <v/>
      </c>
      <c r="CH184" s="187" t="str">
        <f ca="1">+IF(OFFSET('Water Data'!$I$27,0,10*ROW('Water Data'!I178))="","",OFFSET('Water Data'!$I$27,0,10*ROW('Water Data'!I178)))</f>
        <v/>
      </c>
      <c r="CI184" s="187" t="str">
        <f ca="1">+IF(OFFSET('Water Data'!$I$28,0,10*ROW('Water Data'!I178))="","",OFFSET('Water Data'!$I$28,0,10*ROW('Water Data'!I178)))</f>
        <v/>
      </c>
      <c r="CJ184" s="187" t="str">
        <f ca="1">+IF(OFFSET('Water Data'!$I$29,0,10*ROW('Water Data'!I178))="","",OFFSET('Water Data'!$I$29,0,10*ROW('Water Data'!I178)))</f>
        <v/>
      </c>
      <c r="CK184" s="187" t="str">
        <f ca="1">+IF(OFFSET('Sanitation Data'!$D$28,0,10*ROW('Sanitation Data'!D178))="","",OFFSET('Sanitation Data'!$D$28,0,10*ROW('Sanitation Data'!D178)))</f>
        <v/>
      </c>
      <c r="CL184" s="187" t="str">
        <f ca="1">+IF(OFFSET('Sanitation Data'!$D$29,0,10*ROW('Sanitation Data'!D178))="","",OFFSET('Sanitation Data'!$D$29,0,10*ROW('Sanitation Data'!D178)))</f>
        <v/>
      </c>
      <c r="CM184" s="187" t="str">
        <f ca="1">+IF(OFFSET('Sanitation Data'!$D$30,0,10*ROW('Sanitation Data'!D178))="","",OFFSET('Sanitation Data'!$D$30,0,10*ROW('Sanitation Data'!D178)))</f>
        <v/>
      </c>
      <c r="CN184" s="187" t="str">
        <f ca="1">+IF(OFFSET('Sanitation Data'!$D$31,0,10*ROW('Sanitation Data'!D178))="","",OFFSET('Sanitation Data'!$D$31,0,10*ROW('Sanitation Data'!D178)))</f>
        <v/>
      </c>
      <c r="CO184" s="187" t="str">
        <f ca="1">+IF(OFFSET('Sanitation Data'!$D$32,0,10*ROW('Sanitation Data'!D178))="","",OFFSET('Sanitation Data'!$D$32,0,10*ROW('Sanitation Data'!D178)))</f>
        <v/>
      </c>
      <c r="CP184" s="187" t="str">
        <f ca="1">+IF(OFFSET('Sanitation Data'!$E$28,0,10*ROW('Sanitation Data'!E178))="","",OFFSET('Sanitation Data'!$E$28,0,10*ROW('Sanitation Data'!E178)))</f>
        <v/>
      </c>
      <c r="CQ184" s="187" t="str">
        <f ca="1">+IF(OFFSET('Sanitation Data'!$E$29,0,10*ROW('Sanitation Data'!E178))="","",OFFSET('Sanitation Data'!$E$29,0,10*ROW('Sanitation Data'!E178)))</f>
        <v/>
      </c>
      <c r="CR184" s="187" t="str">
        <f ca="1">+IF(OFFSET('Sanitation Data'!$E$30,0,10*ROW('Sanitation Data'!E178))="","",OFFSET('Sanitation Data'!$E$30,0,10*ROW('Sanitation Data'!E178)))</f>
        <v/>
      </c>
      <c r="CS184" s="187" t="str">
        <f ca="1">+IF(OFFSET('Sanitation Data'!$E$31,0,10*ROW('Sanitation Data'!E178))="","",OFFSET('Sanitation Data'!$E$31,0,10*ROW('Sanitation Data'!E178)))</f>
        <v/>
      </c>
      <c r="CT184" s="187" t="str">
        <f ca="1">+IF(OFFSET('Sanitation Data'!$E$32,0,10*ROW('Sanitation Data'!E178))="","",OFFSET('Sanitation Data'!$E$32,0,10*ROW('Sanitation Data'!E178)))</f>
        <v/>
      </c>
      <c r="CU184" s="187" t="str">
        <f ca="1">+IF(OFFSET('Sanitation Data'!$F$28,0,10*ROW('Sanitation Data'!F178))="","",OFFSET('Sanitation Data'!$F$28,0,10*ROW('Sanitation Data'!F178)))</f>
        <v/>
      </c>
      <c r="CV184" s="187" t="str">
        <f ca="1">+IF(OFFSET('Sanitation Data'!$F$29,0,10*ROW('Sanitation Data'!F178))="","",OFFSET('Sanitation Data'!$F$29,0,10*ROW('Sanitation Data'!F178)))</f>
        <v/>
      </c>
      <c r="CW184" s="187" t="str">
        <f ca="1">+IF(OFFSET('Sanitation Data'!$F$30,0,10*ROW('Sanitation Data'!F178))="","",OFFSET('Sanitation Data'!$F$30,0,10*ROW('Sanitation Data'!F178)))</f>
        <v/>
      </c>
      <c r="CX184" s="187" t="str">
        <f ca="1">+IF(OFFSET('Sanitation Data'!$F$31,0,10*ROW('Sanitation Data'!F178))="","",OFFSET('Sanitation Data'!$F$31,0,10*ROW('Sanitation Data'!F178)))</f>
        <v/>
      </c>
      <c r="CY184" s="187" t="str">
        <f ca="1">+IF(OFFSET('Sanitation Data'!$F$32,0,10*ROW('Sanitation Data'!F178))="","",OFFSET('Sanitation Data'!$F$32,0,10*ROW('Sanitation Data'!F178)))</f>
        <v/>
      </c>
      <c r="CZ184" s="187" t="str">
        <f ca="1">+IF(OFFSET('Sanitation Data'!$G$28,0,10*ROW('Sanitation Data'!G178))="","",OFFSET('Sanitation Data'!$G$28,0,10*ROW('Sanitation Data'!G178)))</f>
        <v/>
      </c>
      <c r="DA184" s="187" t="str">
        <f ca="1">+IF(OFFSET('Sanitation Data'!$G$29,0,10*ROW('Sanitation Data'!G178))="","",OFFSET('Sanitation Data'!$G$29,0,10*ROW('Sanitation Data'!G178)))</f>
        <v/>
      </c>
      <c r="DB184" s="187" t="str">
        <f ca="1">+IF(OFFSET('Sanitation Data'!$G$30,0,10*ROW('Sanitation Data'!G178))="","",OFFSET('Sanitation Data'!$G$30,0,10*ROW('Sanitation Data'!G178)))</f>
        <v/>
      </c>
      <c r="DC184" s="187" t="str">
        <f ca="1">+IF(OFFSET('Sanitation Data'!$G$31,0,10*ROW('Sanitation Data'!G178))="","",OFFSET('Sanitation Data'!$G$31,0,10*ROW('Sanitation Data'!G178)))</f>
        <v/>
      </c>
      <c r="DD184" s="187" t="str">
        <f ca="1">+IF(OFFSET('Sanitation Data'!$G$32,0,10*ROW('Sanitation Data'!G178))="","",OFFSET('Sanitation Data'!$G$32,0,10*ROW('Sanitation Data'!G178)))</f>
        <v/>
      </c>
      <c r="DE184" s="187" t="str">
        <f ca="1">+IF(OFFSET('Sanitation Data'!$H$28,0,10*ROW('Sanitation Data'!H178))="","",OFFSET('Sanitation Data'!$H$28,0,10*ROW('Sanitation Data'!H178)))</f>
        <v/>
      </c>
      <c r="DF184" s="187" t="str">
        <f ca="1">+IF(OFFSET('Sanitation Data'!$H$29,0,10*ROW('Sanitation Data'!H178))="","",OFFSET('Sanitation Data'!$H$29,0,10*ROW('Sanitation Data'!H178)))</f>
        <v/>
      </c>
      <c r="DG184" s="187" t="str">
        <f ca="1">+IF(OFFSET('Sanitation Data'!$H$30,0,10*ROW('Sanitation Data'!H178))="","",OFFSET('Sanitation Data'!$H$30,0,10*ROW('Sanitation Data'!H178)))</f>
        <v/>
      </c>
      <c r="DH184" s="187" t="str">
        <f ca="1">+IF(OFFSET('Sanitation Data'!$H$31,0,10*ROW('Sanitation Data'!H178))="","",OFFSET('Sanitation Data'!$H$31,0,10*ROW('Sanitation Data'!H178)))</f>
        <v/>
      </c>
      <c r="DI184" s="187" t="str">
        <f ca="1">+IF(OFFSET('Sanitation Data'!$H$32,0,10*ROW('Sanitation Data'!H178))="","",OFFSET('Sanitation Data'!$H$32,0,10*ROW('Sanitation Data'!H178)))</f>
        <v/>
      </c>
      <c r="DJ184" s="187" t="str">
        <f ca="1">+IF(OFFSET('Sanitation Data'!$I$28,0,10*ROW('Sanitation Data'!I178))="","",OFFSET('Sanitation Data'!$I$28,0,10*ROW('Sanitation Data'!I178)))</f>
        <v/>
      </c>
      <c r="DK184" s="187" t="str">
        <f ca="1">+IF(OFFSET('Sanitation Data'!$I$29,0,10*ROW('Sanitation Data'!I178))="","",OFFSET('Sanitation Data'!$I$29,0,10*ROW('Sanitation Data'!I178)))</f>
        <v/>
      </c>
      <c r="DL184" s="187" t="str">
        <f ca="1">+IF(OFFSET('Sanitation Data'!$I$30,0,10*ROW('Sanitation Data'!I178))="","",OFFSET('Sanitation Data'!$I$30,0,10*ROW('Sanitation Data'!I178)))</f>
        <v/>
      </c>
      <c r="DM184" s="187" t="str">
        <f ca="1">+IF(OFFSET('Sanitation Data'!$I$31,0,10*ROW('Sanitation Data'!I178))="","",OFFSET('Sanitation Data'!$I$31,0,10*ROW('Sanitation Data'!I178)))</f>
        <v/>
      </c>
      <c r="DN184" s="187" t="str">
        <f ca="1">+IF(OFFSET('Sanitation Data'!$I$32,0,10*ROW('Sanitation Data'!I178))="","",OFFSET('Sanitation Data'!$I$32,0,10*ROW('Sanitation Data'!I178)))</f>
        <v/>
      </c>
      <c r="DO184" s="187" t="str">
        <f ca="1">+IF(OFFSET('Hygiene Data'!$D$11,0,10*ROW('Hygiene Data'!D178))="","",OFFSET('Hygiene Data'!$D$11,0,10*ROW('Hygiene Data'!D178)))</f>
        <v/>
      </c>
      <c r="DP184" s="187" t="str">
        <f ca="1">+IF(OFFSET('Hygiene Data'!$D$12,0,10*ROW('Hygiene Data'!D178))="","",OFFSET('Hygiene Data'!$D$12,0,10*ROW('Hygiene Data'!D178)))</f>
        <v/>
      </c>
      <c r="DQ184" s="187" t="str">
        <f ca="1">+IF(OFFSET('Hygiene Data'!$D$13,0,10*ROW('Hygiene Data'!D178))="","",OFFSET('Hygiene Data'!$D$13,0,10*ROW('Hygiene Data'!D178)))</f>
        <v/>
      </c>
      <c r="DR184" s="187" t="str">
        <f ca="1">+IF(OFFSET('Hygiene Data'!$E$11,0,10*ROW('Hygiene Data'!E178))="","",OFFSET('Hygiene Data'!$E$11,0,10*ROW('Hygiene Data'!E178)))</f>
        <v/>
      </c>
      <c r="DS184" s="187" t="str">
        <f ca="1">+IF(OFFSET('Hygiene Data'!$E$12,0,10*ROW('Hygiene Data'!E178))="","",OFFSET('Hygiene Data'!$E$12,0,10*ROW('Hygiene Data'!E178)))</f>
        <v/>
      </c>
      <c r="DT184" s="187" t="str">
        <f ca="1">+IF(OFFSET('Hygiene Data'!$E$13,0,10*ROW('Hygiene Data'!E178))="","",OFFSET('Hygiene Data'!$E$13,0,10*ROW('Hygiene Data'!E178)))</f>
        <v/>
      </c>
      <c r="DU184" s="187" t="str">
        <f ca="1">+IF(OFFSET('Hygiene Data'!$F$11,0,10*ROW('Hygiene Data'!F178))="","",OFFSET('Hygiene Data'!$F$11,0,10*ROW('Hygiene Data'!F178)))</f>
        <v/>
      </c>
      <c r="DV184" s="187" t="str">
        <f ca="1">+IF(OFFSET('Hygiene Data'!$F$12,0,10*ROW('Hygiene Data'!F178))="","",OFFSET('Hygiene Data'!$F$12,0,10*ROW('Hygiene Data'!F178)))</f>
        <v/>
      </c>
      <c r="DW184" s="187" t="str">
        <f ca="1">+IF(OFFSET('Hygiene Data'!$F$13,0,10*ROW('Hygiene Data'!F178))="","",OFFSET('Hygiene Data'!$F$13,0,10*ROW('Hygiene Data'!F178)))</f>
        <v/>
      </c>
      <c r="DX184" s="187" t="str">
        <f ca="1">+IF(OFFSET('Hygiene Data'!$G$11,0,10*ROW('Hygiene Data'!G178))="","",OFFSET('Hygiene Data'!$G$11,0,10*ROW('Hygiene Data'!G178)))</f>
        <v/>
      </c>
      <c r="DY184" s="187" t="str">
        <f ca="1">+IF(OFFSET('Hygiene Data'!$G$12,0,10*ROW('Hygiene Data'!G178))="","",OFFSET('Hygiene Data'!$G$12,0,10*ROW('Hygiene Data'!G178)))</f>
        <v/>
      </c>
      <c r="DZ184" s="187" t="str">
        <f ca="1">+IF(OFFSET('Hygiene Data'!$G$13,0,10*ROW('Hygiene Data'!G178))="","",OFFSET('Hygiene Data'!$G$13,0,10*ROW('Hygiene Data'!G178)))</f>
        <v/>
      </c>
      <c r="EA184" s="187" t="str">
        <f ca="1">+IF(OFFSET('Hygiene Data'!$H$11,0,10*ROW('Hygiene Data'!H178))="","",OFFSET('Hygiene Data'!$H$11,0,10*ROW('Hygiene Data'!H178)))</f>
        <v/>
      </c>
      <c r="EB184" s="187" t="str">
        <f ca="1">+IF(OFFSET('Hygiene Data'!$H$12,0,10*ROW('Hygiene Data'!H178))="","",OFFSET('Hygiene Data'!$H$12,0,10*ROW('Hygiene Data'!H178)))</f>
        <v/>
      </c>
      <c r="EC184" s="187" t="str">
        <f ca="1">+IF(OFFSET('Hygiene Data'!$H$13,0,10*ROW('Hygiene Data'!H178))="","",OFFSET('Hygiene Data'!$H$13,0,10*ROW('Hygiene Data'!H178)))</f>
        <v/>
      </c>
      <c r="ED184" s="187" t="str">
        <f ca="1">+IF(OFFSET('Hygiene Data'!$I$11,0,10*ROW('Hygiene Data'!I178))="","",OFFSET('Hygiene Data'!$I$11,0,10*ROW('Hygiene Data'!I178)))</f>
        <v/>
      </c>
      <c r="EE184" s="187" t="str">
        <f ca="1">+IF(OFFSET('Hygiene Data'!$I$12,0,10*ROW('Hygiene Data'!I178))="","",OFFSET('Hygiene Data'!$I$12,0,10*ROW('Hygiene Data'!I178)))</f>
        <v/>
      </c>
      <c r="EF184" s="187" t="str">
        <f ca="1">+IF(OFFSET('Hygiene Data'!$I$13,0,10*ROW('Hygiene Data'!I178))="","",OFFSET('Hygiene Data'!$I$13,0,10*ROW('Hygiene Data'!I178)))</f>
        <v/>
      </c>
    </row>
    <row r="185" spans="1:136" x14ac:dyDescent="0.2">
      <c r="A185" s="270" t="str">
        <f ca="1">+IF(OFFSET('Water Data'!$B$2,0,10*ROW('Water Data'!E179))="","",OFFSET('Water Data'!$B$2,0,10*ROW('Water Data'!E179)))</f>
        <v/>
      </c>
      <c r="B185" s="270" t="str">
        <f ca="1">IF(OFFSET('Water Data'!$C$2,0,10*ROW('Water Data'!F179))="","",IF(OFFSET('Water Data'!$C$2,0,10*ROW('Water Data'!F179))="Census",Key!$I$111,IF(OFFSET('Water Data'!$C$2,0,10*ROW('Water Data'!F179))="Survey with microdata",Key!$I$113,IF(OFFSET('Water Data'!$C$2,0,10*ROW('Water Data'!F179))="Survey",Key!$I$110,IF(OFFSET('Water Data'!$C$2,0,10*ROW('Water Data'!F179))="Admin",Key!$I$114,IF(OFFSET('Water Data'!$C$2,0,10*ROW('Water Data'!F179))="Other",Key!$I$112,IF(OFFSET('Water Data'!$C$2,0,10*ROW('Water Data'!F179))="EMIS",Key!$I$109)))))))</f>
        <v/>
      </c>
      <c r="C185" s="297" t="str">
        <f t="shared" ca="1" si="2"/>
        <v/>
      </c>
      <c r="D185" s="298" t="e">
        <f ca="1">+IF(AND(ISTEXT(OFFSET('Water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298" t="e">
        <f ca="1">+IF(AND(ISTEXT(OFFSET('Water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298" t="e">
        <f ca="1">+IF(AND(ISTEXT(OFFSET('Water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298" t="e">
        <f ca="1">+IF(AND(ISTEXT(OFFSET('Water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298" t="e">
        <f ca="1">+IF(AND(ISTEXT(OFFSET('Water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298" t="e">
        <f ca="1">+IF(AND(ISTEXT(OFFSET('Water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298" t="e">
        <f ca="1">+IF(AND(ISTEXT(OFFSET('Water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298" t="e">
        <f ca="1">+IF(AND(ISTEXT(OFFSET('Water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298" t="e">
        <f ca="1">+IF(AND(ISTEXT(OFFSET('Water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298" t="e">
        <f ca="1">+IF(AND(ISTEXT(OFFSET('Water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298" t="e">
        <f ca="1">+IF(AND(ISTEXT(OFFSET('Water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298" t="e">
        <f ca="1">+IF(AND(ISTEXT(OFFSET('Water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298" t="e">
        <f ca="1">+IF(AND(ISTEXT(OFFSET('Water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298" t="e">
        <f ca="1">+IF(AND(ISTEXT(OFFSET('Water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298" t="e">
        <f ca="1">+IF(AND(ISTEXT(OFFSET('Water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298" t="e">
        <f ca="1">+IF(AND(ISTEXT(OFFSET('Water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298" t="e">
        <f ca="1">+IF(AND(ISTEXT(OFFSET('Water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298" t="e">
        <f ca="1">+IF(AND(ISTEXT(OFFSET('Water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299" t="e">
        <f ca="1">+IF(AND(ISTEXT(OFFSET('Sanitation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299" t="e">
        <f ca="1">+IF(AND(ISTEXT(OFFSET('Sanitation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299" t="e">
        <f ca="1">+IF(AND(ISTEXT(OFFSET('Sanitation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299" t="e">
        <f ca="1">+IF(AND(ISTEXT(OFFSET('Sanitation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299" t="e">
        <f ca="1">+IF(AND(ISTEXT(OFFSET('Sanitation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299" t="e">
        <f ca="1">+IF(AND(ISTEXT(OFFSET('Sanitation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299" t="e">
        <f ca="1">+IF(AND(ISTEXT(OFFSET('Sanitation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299" t="e">
        <f ca="1">+IF(AND(ISTEXT(OFFSET('Sanitation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299" t="e">
        <f ca="1">+IF(AND(ISTEXT(OFFSET('Sanitation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299" t="e">
        <f ca="1">+IF(AND(ISTEXT(OFFSET('Sanitation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299" t="e">
        <f ca="1">+IF(AND(ISTEXT(OFFSET('Sanitation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299" t="e">
        <f ca="1">+IF(AND(ISTEXT(OFFSET('Sanitation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299" t="e">
        <f ca="1">+IF(AND(ISTEXT(OFFSET('Sanitation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299" t="e">
        <f ca="1">+IF(AND(ISTEXT(OFFSET('Sanitation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299" t="e">
        <f ca="1">+IF(AND(ISTEXT(OFFSET('Sanitation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299" t="e">
        <f ca="1">+IF(AND(ISTEXT(OFFSET('Sanitation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299" t="e">
        <f ca="1">+IF(AND(ISTEXT(OFFSET('Sanitation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299" t="e">
        <f ca="1">+IF(AND(ISTEXT(OFFSET('Sanitation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299" t="e">
        <f ca="1">+IF(AND(ISTEXT(OFFSET('Sanitation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299" t="e">
        <f ca="1">+IF(AND(ISTEXT(OFFSET('Sanitation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299" t="e">
        <f ca="1">+IF(AND(ISTEXT(OFFSET('Sanitation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299" t="e">
        <f ca="1">+IF(AND(ISTEXT(OFFSET('Sanitation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299" t="e">
        <f ca="1">+IF(AND(ISTEXT(OFFSET('Sanitation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299" t="e">
        <f ca="1">+IF(AND(ISTEXT(OFFSET('Sanitation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299" t="e">
        <f ca="1">+IF(AND(ISTEXT(OFFSET('Sanitation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299" t="e">
        <f ca="1">+IF(AND(ISTEXT(OFFSET('Sanitation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299" t="e">
        <f ca="1">+IF(AND(ISTEXT(OFFSET('Sanitation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299" t="e">
        <f ca="1">+IF(AND(ISTEXT(OFFSET('Sanitation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299" t="e">
        <f ca="1">+IF(AND(ISTEXT(OFFSET('Sanitation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299" t="e">
        <f ca="1">+IF(AND(ISTEXT(OFFSET('Sanitation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300" t="e">
        <f ca="1">+IF(AND(ISTEXT(OFFSET('Hygiene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368" t="e">
        <f ca="1">+IF(AND(ISTEXT(OFFSET('Hygiene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300" t="e">
        <f ca="1">+IF(AND(ISTEXT(OFFSET('Hygiene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300" t="e">
        <f ca="1">+IF(AND(ISTEXT(OFFSET('Hygiene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300" t="e">
        <f ca="1">+IF(AND(ISTEXT(OFFSET('Hygiene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300" t="e">
        <f ca="1">+IF(AND(ISTEXT(OFFSET('Hygiene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300" t="e">
        <f ca="1">+IF(AND(ISTEXT(OFFSET('Hygiene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300" t="e">
        <f ca="1">+IF(AND(ISTEXT(OFFSET('Hygiene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300" t="e">
        <f ca="1">+IF(AND(ISTEXT(OFFSET('Hygiene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300" t="e">
        <f ca="1">+IF(AND(ISTEXT(OFFSET('Hygiene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300" t="e">
        <f ca="1">+IF(AND(ISTEXT(OFFSET('Hygiene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300" t="e">
        <f ca="1">+IF(AND(ISTEXT(OFFSET('Hygiene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300" t="e">
        <f ca="1">+IF(AND(ISTEXT(OFFSET('Hygiene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300" t="e">
        <f ca="1">+IF(AND(ISTEXT(OFFSET('Hygiene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300" t="e">
        <f ca="1">+IF(AND(ISTEXT(OFFSET('Hygiene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300" t="e">
        <f ca="1">+IF(AND(ISTEXT(OFFSET('Hygiene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300" t="e">
        <f ca="1">+IF(AND(ISTEXT(OFFSET('Hygiene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300" t="e">
        <f ca="1">+IF(AND(ISTEXT(OFFSET('Hygiene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S185" s="187" t="str">
        <f ca="1">+IF(OFFSET('Water Data'!$D$27,0,10*ROW('Water Data'!D179))="","",OFFSET('Water Data'!$D$27,0,10*ROW('Water Data'!D179)))</f>
        <v/>
      </c>
      <c r="BT185" s="187" t="str">
        <f ca="1">+IF(OFFSET('Water Data'!$D$28,0,10*ROW('Water Data'!D179))="","",OFFSET('Water Data'!$D$28,0,10*ROW('Water Data'!D179)))</f>
        <v/>
      </c>
      <c r="BU185" s="187" t="str">
        <f ca="1">+IF(OFFSET('Water Data'!$D$29,0,10*ROW('Water Data'!D179))="","",OFFSET('Water Data'!$D$29,0,10*ROW('Water Data'!D179)))</f>
        <v/>
      </c>
      <c r="BV185" s="187" t="str">
        <f ca="1">+IF(OFFSET('Water Data'!$E$27,0,10*ROW('Water Data'!E179))="","",OFFSET('Water Data'!$E$27,0,10*ROW('Water Data'!E179)))</f>
        <v/>
      </c>
      <c r="BW185" s="187" t="str">
        <f ca="1">+IF(OFFSET('Water Data'!$E$28,0,10*ROW('Water Data'!E179))="","",OFFSET('Water Data'!$E$28,0,10*ROW('Water Data'!E179)))</f>
        <v/>
      </c>
      <c r="BX185" s="187" t="str">
        <f ca="1">+IF(OFFSET('Water Data'!$E$29,0,10*ROW('Water Data'!E179))="","",OFFSET('Water Data'!$E$29,0,10*ROW('Water Data'!E179)))</f>
        <v/>
      </c>
      <c r="BY185" s="187" t="str">
        <f ca="1">+IF(OFFSET('Water Data'!$F$27,0,10*ROW('Water Data'!F179))="","",OFFSET('Water Data'!$F$27,0,10*ROW('Water Data'!F179)))</f>
        <v/>
      </c>
      <c r="BZ185" s="187" t="str">
        <f ca="1">+IF(OFFSET('Water Data'!$F$28,0,10*ROW('Water Data'!F179))="","",OFFSET('Water Data'!$F$28,0,10*ROW('Water Data'!F179)))</f>
        <v/>
      </c>
      <c r="CA185" s="187" t="str">
        <f ca="1">+IF(OFFSET('Water Data'!$F$29,0,10*ROW('Water Data'!F179))="","",OFFSET('Water Data'!$F$29,0,10*ROW('Water Data'!F179)))</f>
        <v/>
      </c>
      <c r="CB185" s="187" t="str">
        <f ca="1">+IF(OFFSET('Water Data'!$G$27,0,10*ROW('Water Data'!G179))="","",OFFSET('Water Data'!$G$27,0,10*ROW('Water Data'!G179)))</f>
        <v/>
      </c>
      <c r="CC185" s="187" t="str">
        <f ca="1">+IF(OFFSET('Water Data'!$G$28,0,10*ROW('Water Data'!G179))="","",OFFSET('Water Data'!$G$28,0,10*ROW('Water Data'!G179)))</f>
        <v/>
      </c>
      <c r="CD185" s="187" t="str">
        <f ca="1">+IF(OFFSET('Water Data'!$G$29,0,10*ROW('Water Data'!G179))="","",OFFSET('Water Data'!$G$29,0,10*ROW('Water Data'!G179)))</f>
        <v/>
      </c>
      <c r="CE185" s="187" t="str">
        <f ca="1">+IF(OFFSET('Water Data'!$H$27,0,10*ROW('Water Data'!H179))="","",OFFSET('Water Data'!$H$27,0,10*ROW('Water Data'!H179)))</f>
        <v/>
      </c>
      <c r="CF185" s="187" t="str">
        <f ca="1">+IF(OFFSET('Water Data'!$H$28,0,10*ROW('Water Data'!H179))="","",OFFSET('Water Data'!$H$28,0,10*ROW('Water Data'!H179)))</f>
        <v/>
      </c>
      <c r="CG185" s="187" t="str">
        <f ca="1">+IF(OFFSET('Water Data'!$H$29,0,10*ROW('Water Data'!H179))="","",OFFSET('Water Data'!$H$29,0,10*ROW('Water Data'!H179)))</f>
        <v/>
      </c>
      <c r="CH185" s="187" t="str">
        <f ca="1">+IF(OFFSET('Water Data'!$I$27,0,10*ROW('Water Data'!I179))="","",OFFSET('Water Data'!$I$27,0,10*ROW('Water Data'!I179)))</f>
        <v/>
      </c>
      <c r="CI185" s="187" t="str">
        <f ca="1">+IF(OFFSET('Water Data'!$I$28,0,10*ROW('Water Data'!I179))="","",OFFSET('Water Data'!$I$28,0,10*ROW('Water Data'!I179)))</f>
        <v/>
      </c>
      <c r="CJ185" s="187" t="str">
        <f ca="1">+IF(OFFSET('Water Data'!$I$29,0,10*ROW('Water Data'!I179))="","",OFFSET('Water Data'!$I$29,0,10*ROW('Water Data'!I179)))</f>
        <v/>
      </c>
      <c r="CK185" s="187" t="str">
        <f ca="1">+IF(OFFSET('Sanitation Data'!$D$28,0,10*ROW('Sanitation Data'!D179))="","",OFFSET('Sanitation Data'!$D$28,0,10*ROW('Sanitation Data'!D179)))</f>
        <v/>
      </c>
      <c r="CL185" s="187" t="str">
        <f ca="1">+IF(OFFSET('Sanitation Data'!$D$29,0,10*ROW('Sanitation Data'!D179))="","",OFFSET('Sanitation Data'!$D$29,0,10*ROW('Sanitation Data'!D179)))</f>
        <v/>
      </c>
      <c r="CM185" s="187" t="str">
        <f ca="1">+IF(OFFSET('Sanitation Data'!$D$30,0,10*ROW('Sanitation Data'!D179))="","",OFFSET('Sanitation Data'!$D$30,0,10*ROW('Sanitation Data'!D179)))</f>
        <v/>
      </c>
      <c r="CN185" s="187" t="str">
        <f ca="1">+IF(OFFSET('Sanitation Data'!$D$31,0,10*ROW('Sanitation Data'!D179))="","",OFFSET('Sanitation Data'!$D$31,0,10*ROW('Sanitation Data'!D179)))</f>
        <v/>
      </c>
      <c r="CO185" s="187" t="str">
        <f ca="1">+IF(OFFSET('Sanitation Data'!$D$32,0,10*ROW('Sanitation Data'!D179))="","",OFFSET('Sanitation Data'!$D$32,0,10*ROW('Sanitation Data'!D179)))</f>
        <v/>
      </c>
      <c r="CP185" s="187" t="str">
        <f ca="1">+IF(OFFSET('Sanitation Data'!$E$28,0,10*ROW('Sanitation Data'!E179))="","",OFFSET('Sanitation Data'!$E$28,0,10*ROW('Sanitation Data'!E179)))</f>
        <v/>
      </c>
      <c r="CQ185" s="187" t="str">
        <f ca="1">+IF(OFFSET('Sanitation Data'!$E$29,0,10*ROW('Sanitation Data'!E179))="","",OFFSET('Sanitation Data'!$E$29,0,10*ROW('Sanitation Data'!E179)))</f>
        <v/>
      </c>
      <c r="CR185" s="187" t="str">
        <f ca="1">+IF(OFFSET('Sanitation Data'!$E$30,0,10*ROW('Sanitation Data'!E179))="","",OFFSET('Sanitation Data'!$E$30,0,10*ROW('Sanitation Data'!E179)))</f>
        <v/>
      </c>
      <c r="CS185" s="187" t="str">
        <f ca="1">+IF(OFFSET('Sanitation Data'!$E$31,0,10*ROW('Sanitation Data'!E179))="","",OFFSET('Sanitation Data'!$E$31,0,10*ROW('Sanitation Data'!E179)))</f>
        <v/>
      </c>
      <c r="CT185" s="187" t="str">
        <f ca="1">+IF(OFFSET('Sanitation Data'!$E$32,0,10*ROW('Sanitation Data'!E179))="","",OFFSET('Sanitation Data'!$E$32,0,10*ROW('Sanitation Data'!E179)))</f>
        <v/>
      </c>
      <c r="CU185" s="187" t="str">
        <f ca="1">+IF(OFFSET('Sanitation Data'!$F$28,0,10*ROW('Sanitation Data'!F179))="","",OFFSET('Sanitation Data'!$F$28,0,10*ROW('Sanitation Data'!F179)))</f>
        <v/>
      </c>
      <c r="CV185" s="187" t="str">
        <f ca="1">+IF(OFFSET('Sanitation Data'!$F$29,0,10*ROW('Sanitation Data'!F179))="","",OFFSET('Sanitation Data'!$F$29,0,10*ROW('Sanitation Data'!F179)))</f>
        <v/>
      </c>
      <c r="CW185" s="187" t="str">
        <f ca="1">+IF(OFFSET('Sanitation Data'!$F$30,0,10*ROW('Sanitation Data'!F179))="","",OFFSET('Sanitation Data'!$F$30,0,10*ROW('Sanitation Data'!F179)))</f>
        <v/>
      </c>
      <c r="CX185" s="187" t="str">
        <f ca="1">+IF(OFFSET('Sanitation Data'!$F$31,0,10*ROW('Sanitation Data'!F179))="","",OFFSET('Sanitation Data'!$F$31,0,10*ROW('Sanitation Data'!F179)))</f>
        <v/>
      </c>
      <c r="CY185" s="187" t="str">
        <f ca="1">+IF(OFFSET('Sanitation Data'!$F$32,0,10*ROW('Sanitation Data'!F179))="","",OFFSET('Sanitation Data'!$F$32,0,10*ROW('Sanitation Data'!F179)))</f>
        <v/>
      </c>
      <c r="CZ185" s="187" t="str">
        <f ca="1">+IF(OFFSET('Sanitation Data'!$G$28,0,10*ROW('Sanitation Data'!G179))="","",OFFSET('Sanitation Data'!$G$28,0,10*ROW('Sanitation Data'!G179)))</f>
        <v/>
      </c>
      <c r="DA185" s="187" t="str">
        <f ca="1">+IF(OFFSET('Sanitation Data'!$G$29,0,10*ROW('Sanitation Data'!G179))="","",OFFSET('Sanitation Data'!$G$29,0,10*ROW('Sanitation Data'!G179)))</f>
        <v/>
      </c>
      <c r="DB185" s="187" t="str">
        <f ca="1">+IF(OFFSET('Sanitation Data'!$G$30,0,10*ROW('Sanitation Data'!G179))="","",OFFSET('Sanitation Data'!$G$30,0,10*ROW('Sanitation Data'!G179)))</f>
        <v/>
      </c>
      <c r="DC185" s="187" t="str">
        <f ca="1">+IF(OFFSET('Sanitation Data'!$G$31,0,10*ROW('Sanitation Data'!G179))="","",OFFSET('Sanitation Data'!$G$31,0,10*ROW('Sanitation Data'!G179)))</f>
        <v/>
      </c>
      <c r="DD185" s="187" t="str">
        <f ca="1">+IF(OFFSET('Sanitation Data'!$G$32,0,10*ROW('Sanitation Data'!G179))="","",OFFSET('Sanitation Data'!$G$32,0,10*ROW('Sanitation Data'!G179)))</f>
        <v/>
      </c>
      <c r="DE185" s="187" t="str">
        <f ca="1">+IF(OFFSET('Sanitation Data'!$H$28,0,10*ROW('Sanitation Data'!H179))="","",OFFSET('Sanitation Data'!$H$28,0,10*ROW('Sanitation Data'!H179)))</f>
        <v/>
      </c>
      <c r="DF185" s="187" t="str">
        <f ca="1">+IF(OFFSET('Sanitation Data'!$H$29,0,10*ROW('Sanitation Data'!H179))="","",OFFSET('Sanitation Data'!$H$29,0,10*ROW('Sanitation Data'!H179)))</f>
        <v/>
      </c>
      <c r="DG185" s="187" t="str">
        <f ca="1">+IF(OFFSET('Sanitation Data'!$H$30,0,10*ROW('Sanitation Data'!H179))="","",OFFSET('Sanitation Data'!$H$30,0,10*ROW('Sanitation Data'!H179)))</f>
        <v/>
      </c>
      <c r="DH185" s="187" t="str">
        <f ca="1">+IF(OFFSET('Sanitation Data'!$H$31,0,10*ROW('Sanitation Data'!H179))="","",OFFSET('Sanitation Data'!$H$31,0,10*ROW('Sanitation Data'!H179)))</f>
        <v/>
      </c>
      <c r="DI185" s="187" t="str">
        <f ca="1">+IF(OFFSET('Sanitation Data'!$H$32,0,10*ROW('Sanitation Data'!H179))="","",OFFSET('Sanitation Data'!$H$32,0,10*ROW('Sanitation Data'!H179)))</f>
        <v/>
      </c>
      <c r="DJ185" s="187" t="str">
        <f ca="1">+IF(OFFSET('Sanitation Data'!$I$28,0,10*ROW('Sanitation Data'!I179))="","",OFFSET('Sanitation Data'!$I$28,0,10*ROW('Sanitation Data'!I179)))</f>
        <v/>
      </c>
      <c r="DK185" s="187" t="str">
        <f ca="1">+IF(OFFSET('Sanitation Data'!$I$29,0,10*ROW('Sanitation Data'!I179))="","",OFFSET('Sanitation Data'!$I$29,0,10*ROW('Sanitation Data'!I179)))</f>
        <v/>
      </c>
      <c r="DL185" s="187" t="str">
        <f ca="1">+IF(OFFSET('Sanitation Data'!$I$30,0,10*ROW('Sanitation Data'!I179))="","",OFFSET('Sanitation Data'!$I$30,0,10*ROW('Sanitation Data'!I179)))</f>
        <v/>
      </c>
      <c r="DM185" s="187" t="str">
        <f ca="1">+IF(OFFSET('Sanitation Data'!$I$31,0,10*ROW('Sanitation Data'!I179))="","",OFFSET('Sanitation Data'!$I$31,0,10*ROW('Sanitation Data'!I179)))</f>
        <v/>
      </c>
      <c r="DN185" s="187" t="str">
        <f ca="1">+IF(OFFSET('Sanitation Data'!$I$32,0,10*ROW('Sanitation Data'!I179))="","",OFFSET('Sanitation Data'!$I$32,0,10*ROW('Sanitation Data'!I179)))</f>
        <v/>
      </c>
      <c r="DO185" s="187" t="str">
        <f ca="1">+IF(OFFSET('Hygiene Data'!$D$11,0,10*ROW('Hygiene Data'!D179))="","",OFFSET('Hygiene Data'!$D$11,0,10*ROW('Hygiene Data'!D179)))</f>
        <v/>
      </c>
      <c r="DP185" s="187" t="str">
        <f ca="1">+IF(OFFSET('Hygiene Data'!$D$12,0,10*ROW('Hygiene Data'!D179))="","",OFFSET('Hygiene Data'!$D$12,0,10*ROW('Hygiene Data'!D179)))</f>
        <v/>
      </c>
      <c r="DQ185" s="187" t="str">
        <f ca="1">+IF(OFFSET('Hygiene Data'!$D$13,0,10*ROW('Hygiene Data'!D179))="","",OFFSET('Hygiene Data'!$D$13,0,10*ROW('Hygiene Data'!D179)))</f>
        <v/>
      </c>
      <c r="DR185" s="187" t="str">
        <f ca="1">+IF(OFFSET('Hygiene Data'!$E$11,0,10*ROW('Hygiene Data'!E179))="","",OFFSET('Hygiene Data'!$E$11,0,10*ROW('Hygiene Data'!E179)))</f>
        <v/>
      </c>
      <c r="DS185" s="187" t="str">
        <f ca="1">+IF(OFFSET('Hygiene Data'!$E$12,0,10*ROW('Hygiene Data'!E179))="","",OFFSET('Hygiene Data'!$E$12,0,10*ROW('Hygiene Data'!E179)))</f>
        <v/>
      </c>
      <c r="DT185" s="187" t="str">
        <f ca="1">+IF(OFFSET('Hygiene Data'!$E$13,0,10*ROW('Hygiene Data'!E179))="","",OFFSET('Hygiene Data'!$E$13,0,10*ROW('Hygiene Data'!E179)))</f>
        <v/>
      </c>
      <c r="DU185" s="187" t="str">
        <f ca="1">+IF(OFFSET('Hygiene Data'!$F$11,0,10*ROW('Hygiene Data'!F179))="","",OFFSET('Hygiene Data'!$F$11,0,10*ROW('Hygiene Data'!F179)))</f>
        <v/>
      </c>
      <c r="DV185" s="187" t="str">
        <f ca="1">+IF(OFFSET('Hygiene Data'!$F$12,0,10*ROW('Hygiene Data'!F179))="","",OFFSET('Hygiene Data'!$F$12,0,10*ROW('Hygiene Data'!F179)))</f>
        <v/>
      </c>
      <c r="DW185" s="187" t="str">
        <f ca="1">+IF(OFFSET('Hygiene Data'!$F$13,0,10*ROW('Hygiene Data'!F179))="","",OFFSET('Hygiene Data'!$F$13,0,10*ROW('Hygiene Data'!F179)))</f>
        <v/>
      </c>
      <c r="DX185" s="187" t="str">
        <f ca="1">+IF(OFFSET('Hygiene Data'!$G$11,0,10*ROW('Hygiene Data'!G179))="","",OFFSET('Hygiene Data'!$G$11,0,10*ROW('Hygiene Data'!G179)))</f>
        <v/>
      </c>
      <c r="DY185" s="187" t="str">
        <f ca="1">+IF(OFFSET('Hygiene Data'!$G$12,0,10*ROW('Hygiene Data'!G179))="","",OFFSET('Hygiene Data'!$G$12,0,10*ROW('Hygiene Data'!G179)))</f>
        <v/>
      </c>
      <c r="DZ185" s="187" t="str">
        <f ca="1">+IF(OFFSET('Hygiene Data'!$G$13,0,10*ROW('Hygiene Data'!G179))="","",OFFSET('Hygiene Data'!$G$13,0,10*ROW('Hygiene Data'!G179)))</f>
        <v/>
      </c>
      <c r="EA185" s="187" t="str">
        <f ca="1">+IF(OFFSET('Hygiene Data'!$H$11,0,10*ROW('Hygiene Data'!H179))="","",OFFSET('Hygiene Data'!$H$11,0,10*ROW('Hygiene Data'!H179)))</f>
        <v/>
      </c>
      <c r="EB185" s="187" t="str">
        <f ca="1">+IF(OFFSET('Hygiene Data'!$H$12,0,10*ROW('Hygiene Data'!H179))="","",OFFSET('Hygiene Data'!$H$12,0,10*ROW('Hygiene Data'!H179)))</f>
        <v/>
      </c>
      <c r="EC185" s="187" t="str">
        <f ca="1">+IF(OFFSET('Hygiene Data'!$H$13,0,10*ROW('Hygiene Data'!H179))="","",OFFSET('Hygiene Data'!$H$13,0,10*ROW('Hygiene Data'!H179)))</f>
        <v/>
      </c>
      <c r="ED185" s="187" t="str">
        <f ca="1">+IF(OFFSET('Hygiene Data'!$I$11,0,10*ROW('Hygiene Data'!I179))="","",OFFSET('Hygiene Data'!$I$11,0,10*ROW('Hygiene Data'!I179)))</f>
        <v/>
      </c>
      <c r="EE185" s="187" t="str">
        <f ca="1">+IF(OFFSET('Hygiene Data'!$I$12,0,10*ROW('Hygiene Data'!I179))="","",OFFSET('Hygiene Data'!$I$12,0,10*ROW('Hygiene Data'!I179)))</f>
        <v/>
      </c>
      <c r="EF185" s="187" t="str">
        <f ca="1">+IF(OFFSET('Hygiene Data'!$I$13,0,10*ROW('Hygiene Data'!I179))="","",OFFSET('Hygiene Data'!$I$13,0,10*ROW('Hygiene Data'!I179)))</f>
        <v/>
      </c>
    </row>
    <row r="186" spans="1:136" x14ac:dyDescent="0.2">
      <c r="A186" s="270" t="str">
        <f ca="1">+IF(OFFSET('Water Data'!$B$2,0,10*ROW('Water Data'!E180))="","",OFFSET('Water Data'!$B$2,0,10*ROW('Water Data'!E180)))</f>
        <v/>
      </c>
      <c r="B186" s="270" t="str">
        <f ca="1">IF(OFFSET('Water Data'!$C$2,0,10*ROW('Water Data'!F180))="","",IF(OFFSET('Water Data'!$C$2,0,10*ROW('Water Data'!F180))="Census",Key!$I$111,IF(OFFSET('Water Data'!$C$2,0,10*ROW('Water Data'!F180))="Survey with microdata",Key!$I$113,IF(OFFSET('Water Data'!$C$2,0,10*ROW('Water Data'!F180))="Survey",Key!$I$110,IF(OFFSET('Water Data'!$C$2,0,10*ROW('Water Data'!F180))="Admin",Key!$I$114,IF(OFFSET('Water Data'!$C$2,0,10*ROW('Water Data'!F180))="Other",Key!$I$112,IF(OFFSET('Water Data'!$C$2,0,10*ROW('Water Data'!F180))="EMIS",Key!$I$109)))))))</f>
        <v/>
      </c>
      <c r="C186" s="297" t="str">
        <f t="shared" ca="1" si="2"/>
        <v/>
      </c>
      <c r="D186" s="298" t="e">
        <f ca="1">+IF(AND(ISTEXT(OFFSET('Water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298" t="e">
        <f ca="1">+IF(AND(ISTEXT(OFFSET('Water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298" t="e">
        <f ca="1">+IF(AND(ISTEXT(OFFSET('Water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298" t="e">
        <f ca="1">+IF(AND(ISTEXT(OFFSET('Water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298" t="e">
        <f ca="1">+IF(AND(ISTEXT(OFFSET('Water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298" t="e">
        <f ca="1">+IF(AND(ISTEXT(OFFSET('Water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298" t="e">
        <f ca="1">+IF(AND(ISTEXT(OFFSET('Water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298" t="e">
        <f ca="1">+IF(AND(ISTEXT(OFFSET('Water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298" t="e">
        <f ca="1">+IF(AND(ISTEXT(OFFSET('Water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298" t="e">
        <f ca="1">+IF(AND(ISTEXT(OFFSET('Water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298" t="e">
        <f ca="1">+IF(AND(ISTEXT(OFFSET('Water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298" t="e">
        <f ca="1">+IF(AND(ISTEXT(OFFSET('Water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298" t="e">
        <f ca="1">+IF(AND(ISTEXT(OFFSET('Water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298" t="e">
        <f ca="1">+IF(AND(ISTEXT(OFFSET('Water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298" t="e">
        <f ca="1">+IF(AND(ISTEXT(OFFSET('Water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298" t="e">
        <f ca="1">+IF(AND(ISTEXT(OFFSET('Water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298" t="e">
        <f ca="1">+IF(AND(ISTEXT(OFFSET('Water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298" t="e">
        <f ca="1">+IF(AND(ISTEXT(OFFSET('Water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299" t="e">
        <f ca="1">+IF(AND(ISTEXT(OFFSET('Sanitation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299" t="e">
        <f ca="1">+IF(AND(ISTEXT(OFFSET('Sanitation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299" t="e">
        <f ca="1">+IF(AND(ISTEXT(OFFSET('Sanitation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299" t="e">
        <f ca="1">+IF(AND(ISTEXT(OFFSET('Sanitation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299" t="e">
        <f ca="1">+IF(AND(ISTEXT(OFFSET('Sanitation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299" t="e">
        <f ca="1">+IF(AND(ISTEXT(OFFSET('Sanitation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299" t="e">
        <f ca="1">+IF(AND(ISTEXT(OFFSET('Sanitation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299" t="e">
        <f ca="1">+IF(AND(ISTEXT(OFFSET('Sanitation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299" t="e">
        <f ca="1">+IF(AND(ISTEXT(OFFSET('Sanitation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299" t="e">
        <f ca="1">+IF(AND(ISTEXT(OFFSET('Sanitation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299" t="e">
        <f ca="1">+IF(AND(ISTEXT(OFFSET('Sanitation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299" t="e">
        <f ca="1">+IF(AND(ISTEXT(OFFSET('Sanitation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299" t="e">
        <f ca="1">+IF(AND(ISTEXT(OFFSET('Sanitation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299" t="e">
        <f ca="1">+IF(AND(ISTEXT(OFFSET('Sanitation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299" t="e">
        <f ca="1">+IF(AND(ISTEXT(OFFSET('Sanitation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299" t="e">
        <f ca="1">+IF(AND(ISTEXT(OFFSET('Sanitation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299" t="e">
        <f ca="1">+IF(AND(ISTEXT(OFFSET('Sanitation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299" t="e">
        <f ca="1">+IF(AND(ISTEXT(OFFSET('Sanitation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299" t="e">
        <f ca="1">+IF(AND(ISTEXT(OFFSET('Sanitation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299" t="e">
        <f ca="1">+IF(AND(ISTEXT(OFFSET('Sanitation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299" t="e">
        <f ca="1">+IF(AND(ISTEXT(OFFSET('Sanitation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299" t="e">
        <f ca="1">+IF(AND(ISTEXT(OFFSET('Sanitation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299" t="e">
        <f ca="1">+IF(AND(ISTEXT(OFFSET('Sanitation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299" t="e">
        <f ca="1">+IF(AND(ISTEXT(OFFSET('Sanitation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299" t="e">
        <f ca="1">+IF(AND(ISTEXT(OFFSET('Sanitation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299" t="e">
        <f ca="1">+IF(AND(ISTEXT(OFFSET('Sanitation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299" t="e">
        <f ca="1">+IF(AND(ISTEXT(OFFSET('Sanitation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299" t="e">
        <f ca="1">+IF(AND(ISTEXT(OFFSET('Sanitation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299" t="e">
        <f ca="1">+IF(AND(ISTEXT(OFFSET('Sanitation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299" t="e">
        <f ca="1">+IF(AND(ISTEXT(OFFSET('Sanitation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300" t="e">
        <f ca="1">+IF(AND(ISTEXT(OFFSET('Hygiene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368" t="e">
        <f ca="1">+IF(AND(ISTEXT(OFFSET('Hygiene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300" t="e">
        <f ca="1">+IF(AND(ISTEXT(OFFSET('Hygiene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300" t="e">
        <f ca="1">+IF(AND(ISTEXT(OFFSET('Hygiene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300" t="e">
        <f ca="1">+IF(AND(ISTEXT(OFFSET('Hygiene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300" t="e">
        <f ca="1">+IF(AND(ISTEXT(OFFSET('Hygiene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300" t="e">
        <f ca="1">+IF(AND(ISTEXT(OFFSET('Hygiene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300" t="e">
        <f ca="1">+IF(AND(ISTEXT(OFFSET('Hygiene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300" t="e">
        <f ca="1">+IF(AND(ISTEXT(OFFSET('Hygiene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300" t="e">
        <f ca="1">+IF(AND(ISTEXT(OFFSET('Hygiene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300" t="e">
        <f ca="1">+IF(AND(ISTEXT(OFFSET('Hygiene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300" t="e">
        <f ca="1">+IF(AND(ISTEXT(OFFSET('Hygiene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300" t="e">
        <f ca="1">+IF(AND(ISTEXT(OFFSET('Hygiene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300" t="e">
        <f ca="1">+IF(AND(ISTEXT(OFFSET('Hygiene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300" t="e">
        <f ca="1">+IF(AND(ISTEXT(OFFSET('Hygiene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300" t="e">
        <f ca="1">+IF(AND(ISTEXT(OFFSET('Hygiene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300" t="e">
        <f ca="1">+IF(AND(ISTEXT(OFFSET('Hygiene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300" t="e">
        <f ca="1">+IF(AND(ISTEXT(OFFSET('Hygiene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S186" s="187" t="str">
        <f ca="1">+IF(OFFSET('Water Data'!$D$27,0,10*ROW('Water Data'!D180))="","",OFFSET('Water Data'!$D$27,0,10*ROW('Water Data'!D180)))</f>
        <v/>
      </c>
      <c r="BT186" s="187" t="str">
        <f ca="1">+IF(OFFSET('Water Data'!$D$28,0,10*ROW('Water Data'!D180))="","",OFFSET('Water Data'!$D$28,0,10*ROW('Water Data'!D180)))</f>
        <v/>
      </c>
      <c r="BU186" s="187" t="str">
        <f ca="1">+IF(OFFSET('Water Data'!$D$29,0,10*ROW('Water Data'!D180))="","",OFFSET('Water Data'!$D$29,0,10*ROW('Water Data'!D180)))</f>
        <v/>
      </c>
      <c r="BV186" s="187" t="str">
        <f ca="1">+IF(OFFSET('Water Data'!$E$27,0,10*ROW('Water Data'!E180))="","",OFFSET('Water Data'!$E$27,0,10*ROW('Water Data'!E180)))</f>
        <v/>
      </c>
      <c r="BW186" s="187" t="str">
        <f ca="1">+IF(OFFSET('Water Data'!$E$28,0,10*ROW('Water Data'!E180))="","",OFFSET('Water Data'!$E$28,0,10*ROW('Water Data'!E180)))</f>
        <v/>
      </c>
      <c r="BX186" s="187" t="str">
        <f ca="1">+IF(OFFSET('Water Data'!$E$29,0,10*ROW('Water Data'!E180))="","",OFFSET('Water Data'!$E$29,0,10*ROW('Water Data'!E180)))</f>
        <v/>
      </c>
      <c r="BY186" s="187" t="str">
        <f ca="1">+IF(OFFSET('Water Data'!$F$27,0,10*ROW('Water Data'!F180))="","",OFFSET('Water Data'!$F$27,0,10*ROW('Water Data'!F180)))</f>
        <v/>
      </c>
      <c r="BZ186" s="187" t="str">
        <f ca="1">+IF(OFFSET('Water Data'!$F$28,0,10*ROW('Water Data'!F180))="","",OFFSET('Water Data'!$F$28,0,10*ROW('Water Data'!F180)))</f>
        <v/>
      </c>
      <c r="CA186" s="187" t="str">
        <f ca="1">+IF(OFFSET('Water Data'!$F$29,0,10*ROW('Water Data'!F180))="","",OFFSET('Water Data'!$F$29,0,10*ROW('Water Data'!F180)))</f>
        <v/>
      </c>
      <c r="CB186" s="187" t="str">
        <f ca="1">+IF(OFFSET('Water Data'!$G$27,0,10*ROW('Water Data'!G180))="","",OFFSET('Water Data'!$G$27,0,10*ROW('Water Data'!G180)))</f>
        <v/>
      </c>
      <c r="CC186" s="187" t="str">
        <f ca="1">+IF(OFFSET('Water Data'!$G$28,0,10*ROW('Water Data'!G180))="","",OFFSET('Water Data'!$G$28,0,10*ROW('Water Data'!G180)))</f>
        <v/>
      </c>
      <c r="CD186" s="187" t="str">
        <f ca="1">+IF(OFFSET('Water Data'!$G$29,0,10*ROW('Water Data'!G180))="","",OFFSET('Water Data'!$G$29,0,10*ROW('Water Data'!G180)))</f>
        <v/>
      </c>
      <c r="CE186" s="187" t="str">
        <f ca="1">+IF(OFFSET('Water Data'!$H$27,0,10*ROW('Water Data'!H180))="","",OFFSET('Water Data'!$H$27,0,10*ROW('Water Data'!H180)))</f>
        <v/>
      </c>
      <c r="CF186" s="187" t="str">
        <f ca="1">+IF(OFFSET('Water Data'!$H$28,0,10*ROW('Water Data'!H180))="","",OFFSET('Water Data'!$H$28,0,10*ROW('Water Data'!H180)))</f>
        <v/>
      </c>
      <c r="CG186" s="187" t="str">
        <f ca="1">+IF(OFFSET('Water Data'!$H$29,0,10*ROW('Water Data'!H180))="","",OFFSET('Water Data'!$H$29,0,10*ROW('Water Data'!H180)))</f>
        <v/>
      </c>
      <c r="CH186" s="187" t="str">
        <f ca="1">+IF(OFFSET('Water Data'!$I$27,0,10*ROW('Water Data'!I180))="","",OFFSET('Water Data'!$I$27,0,10*ROW('Water Data'!I180)))</f>
        <v/>
      </c>
      <c r="CI186" s="187" t="str">
        <f ca="1">+IF(OFFSET('Water Data'!$I$28,0,10*ROW('Water Data'!I180))="","",OFFSET('Water Data'!$I$28,0,10*ROW('Water Data'!I180)))</f>
        <v/>
      </c>
      <c r="CJ186" s="187" t="str">
        <f ca="1">+IF(OFFSET('Water Data'!$I$29,0,10*ROW('Water Data'!I180))="","",OFFSET('Water Data'!$I$29,0,10*ROW('Water Data'!I180)))</f>
        <v/>
      </c>
      <c r="CK186" s="187" t="str">
        <f ca="1">+IF(OFFSET('Sanitation Data'!$D$28,0,10*ROW('Sanitation Data'!D180))="","",OFFSET('Sanitation Data'!$D$28,0,10*ROW('Sanitation Data'!D180)))</f>
        <v/>
      </c>
      <c r="CL186" s="187" t="str">
        <f ca="1">+IF(OFFSET('Sanitation Data'!$D$29,0,10*ROW('Sanitation Data'!D180))="","",OFFSET('Sanitation Data'!$D$29,0,10*ROW('Sanitation Data'!D180)))</f>
        <v/>
      </c>
      <c r="CM186" s="187" t="str">
        <f ca="1">+IF(OFFSET('Sanitation Data'!$D$30,0,10*ROW('Sanitation Data'!D180))="","",OFFSET('Sanitation Data'!$D$30,0,10*ROW('Sanitation Data'!D180)))</f>
        <v/>
      </c>
      <c r="CN186" s="187" t="str">
        <f ca="1">+IF(OFFSET('Sanitation Data'!$D$31,0,10*ROW('Sanitation Data'!D180))="","",OFFSET('Sanitation Data'!$D$31,0,10*ROW('Sanitation Data'!D180)))</f>
        <v/>
      </c>
      <c r="CO186" s="187" t="str">
        <f ca="1">+IF(OFFSET('Sanitation Data'!$D$32,0,10*ROW('Sanitation Data'!D180))="","",OFFSET('Sanitation Data'!$D$32,0,10*ROW('Sanitation Data'!D180)))</f>
        <v/>
      </c>
      <c r="CP186" s="187" t="str">
        <f ca="1">+IF(OFFSET('Sanitation Data'!$E$28,0,10*ROW('Sanitation Data'!E180))="","",OFFSET('Sanitation Data'!$E$28,0,10*ROW('Sanitation Data'!E180)))</f>
        <v/>
      </c>
      <c r="CQ186" s="187" t="str">
        <f ca="1">+IF(OFFSET('Sanitation Data'!$E$29,0,10*ROW('Sanitation Data'!E180))="","",OFFSET('Sanitation Data'!$E$29,0,10*ROW('Sanitation Data'!E180)))</f>
        <v/>
      </c>
      <c r="CR186" s="187" t="str">
        <f ca="1">+IF(OFFSET('Sanitation Data'!$E$30,0,10*ROW('Sanitation Data'!E180))="","",OFFSET('Sanitation Data'!$E$30,0,10*ROW('Sanitation Data'!E180)))</f>
        <v/>
      </c>
      <c r="CS186" s="187" t="str">
        <f ca="1">+IF(OFFSET('Sanitation Data'!$E$31,0,10*ROW('Sanitation Data'!E180))="","",OFFSET('Sanitation Data'!$E$31,0,10*ROW('Sanitation Data'!E180)))</f>
        <v/>
      </c>
      <c r="CT186" s="187" t="str">
        <f ca="1">+IF(OFFSET('Sanitation Data'!$E$32,0,10*ROW('Sanitation Data'!E180))="","",OFFSET('Sanitation Data'!$E$32,0,10*ROW('Sanitation Data'!E180)))</f>
        <v/>
      </c>
      <c r="CU186" s="187" t="str">
        <f ca="1">+IF(OFFSET('Sanitation Data'!$F$28,0,10*ROW('Sanitation Data'!F180))="","",OFFSET('Sanitation Data'!$F$28,0,10*ROW('Sanitation Data'!F180)))</f>
        <v/>
      </c>
      <c r="CV186" s="187" t="str">
        <f ca="1">+IF(OFFSET('Sanitation Data'!$F$29,0,10*ROW('Sanitation Data'!F180))="","",OFFSET('Sanitation Data'!$F$29,0,10*ROW('Sanitation Data'!F180)))</f>
        <v/>
      </c>
      <c r="CW186" s="187" t="str">
        <f ca="1">+IF(OFFSET('Sanitation Data'!$F$30,0,10*ROW('Sanitation Data'!F180))="","",OFFSET('Sanitation Data'!$F$30,0,10*ROW('Sanitation Data'!F180)))</f>
        <v/>
      </c>
      <c r="CX186" s="187" t="str">
        <f ca="1">+IF(OFFSET('Sanitation Data'!$F$31,0,10*ROW('Sanitation Data'!F180))="","",OFFSET('Sanitation Data'!$F$31,0,10*ROW('Sanitation Data'!F180)))</f>
        <v/>
      </c>
      <c r="CY186" s="187" t="str">
        <f ca="1">+IF(OFFSET('Sanitation Data'!$F$32,0,10*ROW('Sanitation Data'!F180))="","",OFFSET('Sanitation Data'!$F$32,0,10*ROW('Sanitation Data'!F180)))</f>
        <v/>
      </c>
      <c r="CZ186" s="187" t="str">
        <f ca="1">+IF(OFFSET('Sanitation Data'!$G$28,0,10*ROW('Sanitation Data'!G180))="","",OFFSET('Sanitation Data'!$G$28,0,10*ROW('Sanitation Data'!G180)))</f>
        <v/>
      </c>
      <c r="DA186" s="187" t="str">
        <f ca="1">+IF(OFFSET('Sanitation Data'!$G$29,0,10*ROW('Sanitation Data'!G180))="","",OFFSET('Sanitation Data'!$G$29,0,10*ROW('Sanitation Data'!G180)))</f>
        <v/>
      </c>
      <c r="DB186" s="187" t="str">
        <f ca="1">+IF(OFFSET('Sanitation Data'!$G$30,0,10*ROW('Sanitation Data'!G180))="","",OFFSET('Sanitation Data'!$G$30,0,10*ROW('Sanitation Data'!G180)))</f>
        <v/>
      </c>
      <c r="DC186" s="187" t="str">
        <f ca="1">+IF(OFFSET('Sanitation Data'!$G$31,0,10*ROW('Sanitation Data'!G180))="","",OFFSET('Sanitation Data'!$G$31,0,10*ROW('Sanitation Data'!G180)))</f>
        <v/>
      </c>
      <c r="DD186" s="187" t="str">
        <f ca="1">+IF(OFFSET('Sanitation Data'!$G$32,0,10*ROW('Sanitation Data'!G180))="","",OFFSET('Sanitation Data'!$G$32,0,10*ROW('Sanitation Data'!G180)))</f>
        <v/>
      </c>
      <c r="DE186" s="187" t="str">
        <f ca="1">+IF(OFFSET('Sanitation Data'!$H$28,0,10*ROW('Sanitation Data'!H180))="","",OFFSET('Sanitation Data'!$H$28,0,10*ROW('Sanitation Data'!H180)))</f>
        <v/>
      </c>
      <c r="DF186" s="187" t="str">
        <f ca="1">+IF(OFFSET('Sanitation Data'!$H$29,0,10*ROW('Sanitation Data'!H180))="","",OFFSET('Sanitation Data'!$H$29,0,10*ROW('Sanitation Data'!H180)))</f>
        <v/>
      </c>
      <c r="DG186" s="187" t="str">
        <f ca="1">+IF(OFFSET('Sanitation Data'!$H$30,0,10*ROW('Sanitation Data'!H180))="","",OFFSET('Sanitation Data'!$H$30,0,10*ROW('Sanitation Data'!H180)))</f>
        <v/>
      </c>
      <c r="DH186" s="187" t="str">
        <f ca="1">+IF(OFFSET('Sanitation Data'!$H$31,0,10*ROW('Sanitation Data'!H180))="","",OFFSET('Sanitation Data'!$H$31,0,10*ROW('Sanitation Data'!H180)))</f>
        <v/>
      </c>
      <c r="DI186" s="187" t="str">
        <f ca="1">+IF(OFFSET('Sanitation Data'!$H$32,0,10*ROW('Sanitation Data'!H180))="","",OFFSET('Sanitation Data'!$H$32,0,10*ROW('Sanitation Data'!H180)))</f>
        <v/>
      </c>
      <c r="DJ186" s="187" t="str">
        <f ca="1">+IF(OFFSET('Sanitation Data'!$I$28,0,10*ROW('Sanitation Data'!I180))="","",OFFSET('Sanitation Data'!$I$28,0,10*ROW('Sanitation Data'!I180)))</f>
        <v/>
      </c>
      <c r="DK186" s="187" t="str">
        <f ca="1">+IF(OFFSET('Sanitation Data'!$I$29,0,10*ROW('Sanitation Data'!I180))="","",OFFSET('Sanitation Data'!$I$29,0,10*ROW('Sanitation Data'!I180)))</f>
        <v/>
      </c>
      <c r="DL186" s="187" t="str">
        <f ca="1">+IF(OFFSET('Sanitation Data'!$I$30,0,10*ROW('Sanitation Data'!I180))="","",OFFSET('Sanitation Data'!$I$30,0,10*ROW('Sanitation Data'!I180)))</f>
        <v/>
      </c>
      <c r="DM186" s="187" t="str">
        <f ca="1">+IF(OFFSET('Sanitation Data'!$I$31,0,10*ROW('Sanitation Data'!I180))="","",OFFSET('Sanitation Data'!$I$31,0,10*ROW('Sanitation Data'!I180)))</f>
        <v/>
      </c>
      <c r="DN186" s="187" t="str">
        <f ca="1">+IF(OFFSET('Sanitation Data'!$I$32,0,10*ROW('Sanitation Data'!I180))="","",OFFSET('Sanitation Data'!$I$32,0,10*ROW('Sanitation Data'!I180)))</f>
        <v/>
      </c>
      <c r="DO186" s="187" t="str">
        <f ca="1">+IF(OFFSET('Hygiene Data'!$D$11,0,10*ROW('Hygiene Data'!D180))="","",OFFSET('Hygiene Data'!$D$11,0,10*ROW('Hygiene Data'!D180)))</f>
        <v/>
      </c>
      <c r="DP186" s="187" t="str">
        <f ca="1">+IF(OFFSET('Hygiene Data'!$D$12,0,10*ROW('Hygiene Data'!D180))="","",OFFSET('Hygiene Data'!$D$12,0,10*ROW('Hygiene Data'!D180)))</f>
        <v/>
      </c>
      <c r="DQ186" s="187" t="str">
        <f ca="1">+IF(OFFSET('Hygiene Data'!$D$13,0,10*ROW('Hygiene Data'!D180))="","",OFFSET('Hygiene Data'!$D$13,0,10*ROW('Hygiene Data'!D180)))</f>
        <v/>
      </c>
      <c r="DR186" s="187" t="str">
        <f ca="1">+IF(OFFSET('Hygiene Data'!$E$11,0,10*ROW('Hygiene Data'!E180))="","",OFFSET('Hygiene Data'!$E$11,0,10*ROW('Hygiene Data'!E180)))</f>
        <v/>
      </c>
      <c r="DS186" s="187" t="str">
        <f ca="1">+IF(OFFSET('Hygiene Data'!$E$12,0,10*ROW('Hygiene Data'!E180))="","",OFFSET('Hygiene Data'!$E$12,0,10*ROW('Hygiene Data'!E180)))</f>
        <v/>
      </c>
      <c r="DT186" s="187" t="str">
        <f ca="1">+IF(OFFSET('Hygiene Data'!$E$13,0,10*ROW('Hygiene Data'!E180))="","",OFFSET('Hygiene Data'!$E$13,0,10*ROW('Hygiene Data'!E180)))</f>
        <v/>
      </c>
      <c r="DU186" s="187" t="str">
        <f ca="1">+IF(OFFSET('Hygiene Data'!$F$11,0,10*ROW('Hygiene Data'!F180))="","",OFFSET('Hygiene Data'!$F$11,0,10*ROW('Hygiene Data'!F180)))</f>
        <v/>
      </c>
      <c r="DV186" s="187" t="str">
        <f ca="1">+IF(OFFSET('Hygiene Data'!$F$12,0,10*ROW('Hygiene Data'!F180))="","",OFFSET('Hygiene Data'!$F$12,0,10*ROW('Hygiene Data'!F180)))</f>
        <v/>
      </c>
      <c r="DW186" s="187" t="str">
        <f ca="1">+IF(OFFSET('Hygiene Data'!$F$13,0,10*ROW('Hygiene Data'!F180))="","",OFFSET('Hygiene Data'!$F$13,0,10*ROW('Hygiene Data'!F180)))</f>
        <v/>
      </c>
      <c r="DX186" s="187" t="str">
        <f ca="1">+IF(OFFSET('Hygiene Data'!$G$11,0,10*ROW('Hygiene Data'!G180))="","",OFFSET('Hygiene Data'!$G$11,0,10*ROW('Hygiene Data'!G180)))</f>
        <v/>
      </c>
      <c r="DY186" s="187" t="str">
        <f ca="1">+IF(OFFSET('Hygiene Data'!$G$12,0,10*ROW('Hygiene Data'!G180))="","",OFFSET('Hygiene Data'!$G$12,0,10*ROW('Hygiene Data'!G180)))</f>
        <v/>
      </c>
      <c r="DZ186" s="187" t="str">
        <f ca="1">+IF(OFFSET('Hygiene Data'!$G$13,0,10*ROW('Hygiene Data'!G180))="","",OFFSET('Hygiene Data'!$G$13,0,10*ROW('Hygiene Data'!G180)))</f>
        <v/>
      </c>
      <c r="EA186" s="187" t="str">
        <f ca="1">+IF(OFFSET('Hygiene Data'!$H$11,0,10*ROW('Hygiene Data'!H180))="","",OFFSET('Hygiene Data'!$H$11,0,10*ROW('Hygiene Data'!H180)))</f>
        <v/>
      </c>
      <c r="EB186" s="187" t="str">
        <f ca="1">+IF(OFFSET('Hygiene Data'!$H$12,0,10*ROW('Hygiene Data'!H180))="","",OFFSET('Hygiene Data'!$H$12,0,10*ROW('Hygiene Data'!H180)))</f>
        <v/>
      </c>
      <c r="EC186" s="187" t="str">
        <f ca="1">+IF(OFFSET('Hygiene Data'!$H$13,0,10*ROW('Hygiene Data'!H180))="","",OFFSET('Hygiene Data'!$H$13,0,10*ROW('Hygiene Data'!H180)))</f>
        <v/>
      </c>
      <c r="ED186" s="187" t="str">
        <f ca="1">+IF(OFFSET('Hygiene Data'!$I$11,0,10*ROW('Hygiene Data'!I180))="","",OFFSET('Hygiene Data'!$I$11,0,10*ROW('Hygiene Data'!I180)))</f>
        <v/>
      </c>
      <c r="EE186" s="187" t="str">
        <f ca="1">+IF(OFFSET('Hygiene Data'!$I$12,0,10*ROW('Hygiene Data'!I180))="","",OFFSET('Hygiene Data'!$I$12,0,10*ROW('Hygiene Data'!I180)))</f>
        <v/>
      </c>
      <c r="EF186" s="187" t="str">
        <f ca="1">+IF(OFFSET('Hygiene Data'!$I$13,0,10*ROW('Hygiene Data'!I180))="","",OFFSET('Hygiene Data'!$I$13,0,10*ROW('Hygiene Data'!I180)))</f>
        <v/>
      </c>
    </row>
    <row r="187" spans="1:136" x14ac:dyDescent="0.2">
      <c r="A187" s="270" t="str">
        <f ca="1">+IF(OFFSET('Water Data'!$B$2,0,10*ROW('Water Data'!E181))="","",OFFSET('Water Data'!$B$2,0,10*ROW('Water Data'!E181)))</f>
        <v/>
      </c>
      <c r="B187" s="270" t="str">
        <f ca="1">IF(OFFSET('Water Data'!$C$2,0,10*ROW('Water Data'!F181))="","",IF(OFFSET('Water Data'!$C$2,0,10*ROW('Water Data'!F181))="Census",Key!$I$111,IF(OFFSET('Water Data'!$C$2,0,10*ROW('Water Data'!F181))="Survey with microdata",Key!$I$113,IF(OFFSET('Water Data'!$C$2,0,10*ROW('Water Data'!F181))="Survey",Key!$I$110,IF(OFFSET('Water Data'!$C$2,0,10*ROW('Water Data'!F181))="Admin",Key!$I$114,IF(OFFSET('Water Data'!$C$2,0,10*ROW('Water Data'!F181))="Other",Key!$I$112,IF(OFFSET('Water Data'!$C$2,0,10*ROW('Water Data'!F181))="EMIS",Key!$I$109)))))))</f>
        <v/>
      </c>
      <c r="C187" s="297" t="str">
        <f t="shared" ca="1" si="2"/>
        <v/>
      </c>
      <c r="D187" s="298" t="e">
        <f ca="1">+IF(AND(ISTEXT(OFFSET('Water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298" t="e">
        <f ca="1">+IF(AND(ISTEXT(OFFSET('Water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298" t="e">
        <f ca="1">+IF(AND(ISTEXT(OFFSET('Water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298" t="e">
        <f ca="1">+IF(AND(ISTEXT(OFFSET('Water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298" t="e">
        <f ca="1">+IF(AND(ISTEXT(OFFSET('Water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298" t="e">
        <f ca="1">+IF(AND(ISTEXT(OFFSET('Water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298" t="e">
        <f ca="1">+IF(AND(ISTEXT(OFFSET('Water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298" t="e">
        <f ca="1">+IF(AND(ISTEXT(OFFSET('Water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298" t="e">
        <f ca="1">+IF(AND(ISTEXT(OFFSET('Water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298" t="e">
        <f ca="1">+IF(AND(ISTEXT(OFFSET('Water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298" t="e">
        <f ca="1">+IF(AND(ISTEXT(OFFSET('Water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298" t="e">
        <f ca="1">+IF(AND(ISTEXT(OFFSET('Water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298" t="e">
        <f ca="1">+IF(AND(ISTEXT(OFFSET('Water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298" t="e">
        <f ca="1">+IF(AND(ISTEXT(OFFSET('Water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298" t="e">
        <f ca="1">+IF(AND(ISTEXT(OFFSET('Water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298" t="e">
        <f ca="1">+IF(AND(ISTEXT(OFFSET('Water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298" t="e">
        <f ca="1">+IF(AND(ISTEXT(OFFSET('Water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298" t="e">
        <f ca="1">+IF(AND(ISTEXT(OFFSET('Water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299" t="e">
        <f ca="1">+IF(AND(ISTEXT(OFFSET('Sanitation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299" t="e">
        <f ca="1">+IF(AND(ISTEXT(OFFSET('Sanitation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299" t="e">
        <f ca="1">+IF(AND(ISTEXT(OFFSET('Sanitation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299" t="e">
        <f ca="1">+IF(AND(ISTEXT(OFFSET('Sanitation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299" t="e">
        <f ca="1">+IF(AND(ISTEXT(OFFSET('Sanitation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299" t="e">
        <f ca="1">+IF(AND(ISTEXT(OFFSET('Sanitation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299" t="e">
        <f ca="1">+IF(AND(ISTEXT(OFFSET('Sanitation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299" t="e">
        <f ca="1">+IF(AND(ISTEXT(OFFSET('Sanitation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299" t="e">
        <f ca="1">+IF(AND(ISTEXT(OFFSET('Sanitation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299" t="e">
        <f ca="1">+IF(AND(ISTEXT(OFFSET('Sanitation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299" t="e">
        <f ca="1">+IF(AND(ISTEXT(OFFSET('Sanitation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299" t="e">
        <f ca="1">+IF(AND(ISTEXT(OFFSET('Sanitation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299" t="e">
        <f ca="1">+IF(AND(ISTEXT(OFFSET('Sanitation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299" t="e">
        <f ca="1">+IF(AND(ISTEXT(OFFSET('Sanitation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299" t="e">
        <f ca="1">+IF(AND(ISTEXT(OFFSET('Sanitation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299" t="e">
        <f ca="1">+IF(AND(ISTEXT(OFFSET('Sanitation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299" t="e">
        <f ca="1">+IF(AND(ISTEXT(OFFSET('Sanitation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299" t="e">
        <f ca="1">+IF(AND(ISTEXT(OFFSET('Sanitation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299" t="e">
        <f ca="1">+IF(AND(ISTEXT(OFFSET('Sanitation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299" t="e">
        <f ca="1">+IF(AND(ISTEXT(OFFSET('Sanitation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299" t="e">
        <f ca="1">+IF(AND(ISTEXT(OFFSET('Sanitation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299" t="e">
        <f ca="1">+IF(AND(ISTEXT(OFFSET('Sanitation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299" t="e">
        <f ca="1">+IF(AND(ISTEXT(OFFSET('Sanitation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299" t="e">
        <f ca="1">+IF(AND(ISTEXT(OFFSET('Sanitation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299" t="e">
        <f ca="1">+IF(AND(ISTEXT(OFFSET('Sanitation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299" t="e">
        <f ca="1">+IF(AND(ISTEXT(OFFSET('Sanitation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299" t="e">
        <f ca="1">+IF(AND(ISTEXT(OFFSET('Sanitation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299" t="e">
        <f ca="1">+IF(AND(ISTEXT(OFFSET('Sanitation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299" t="e">
        <f ca="1">+IF(AND(ISTEXT(OFFSET('Sanitation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299" t="e">
        <f ca="1">+IF(AND(ISTEXT(OFFSET('Sanitation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300" t="e">
        <f ca="1">+IF(AND(ISTEXT(OFFSET('Hygiene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368" t="e">
        <f ca="1">+IF(AND(ISTEXT(OFFSET('Hygiene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300" t="e">
        <f ca="1">+IF(AND(ISTEXT(OFFSET('Hygiene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300" t="e">
        <f ca="1">+IF(AND(ISTEXT(OFFSET('Hygiene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300" t="e">
        <f ca="1">+IF(AND(ISTEXT(OFFSET('Hygiene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300" t="e">
        <f ca="1">+IF(AND(ISTEXT(OFFSET('Hygiene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300" t="e">
        <f ca="1">+IF(AND(ISTEXT(OFFSET('Hygiene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300" t="e">
        <f ca="1">+IF(AND(ISTEXT(OFFSET('Hygiene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300" t="e">
        <f ca="1">+IF(AND(ISTEXT(OFFSET('Hygiene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300" t="e">
        <f ca="1">+IF(AND(ISTEXT(OFFSET('Hygiene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300" t="e">
        <f ca="1">+IF(AND(ISTEXT(OFFSET('Hygiene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300" t="e">
        <f ca="1">+IF(AND(ISTEXT(OFFSET('Hygiene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300" t="e">
        <f ca="1">+IF(AND(ISTEXT(OFFSET('Hygiene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300" t="e">
        <f ca="1">+IF(AND(ISTEXT(OFFSET('Hygiene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300" t="e">
        <f ca="1">+IF(AND(ISTEXT(OFFSET('Hygiene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300" t="e">
        <f ca="1">+IF(AND(ISTEXT(OFFSET('Hygiene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300" t="e">
        <f ca="1">+IF(AND(ISTEXT(OFFSET('Hygiene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300" t="e">
        <f ca="1">+IF(AND(ISTEXT(OFFSET('Hygiene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S187" s="187" t="str">
        <f ca="1">+IF(OFFSET('Water Data'!$D$27,0,10*ROW('Water Data'!D181))="","",OFFSET('Water Data'!$D$27,0,10*ROW('Water Data'!D181)))</f>
        <v/>
      </c>
      <c r="BT187" s="187" t="str">
        <f ca="1">+IF(OFFSET('Water Data'!$D$28,0,10*ROW('Water Data'!D181))="","",OFFSET('Water Data'!$D$28,0,10*ROW('Water Data'!D181)))</f>
        <v/>
      </c>
      <c r="BU187" s="187" t="str">
        <f ca="1">+IF(OFFSET('Water Data'!$D$29,0,10*ROW('Water Data'!D181))="","",OFFSET('Water Data'!$D$29,0,10*ROW('Water Data'!D181)))</f>
        <v/>
      </c>
      <c r="BV187" s="187" t="str">
        <f ca="1">+IF(OFFSET('Water Data'!$E$27,0,10*ROW('Water Data'!E181))="","",OFFSET('Water Data'!$E$27,0,10*ROW('Water Data'!E181)))</f>
        <v/>
      </c>
      <c r="BW187" s="187" t="str">
        <f ca="1">+IF(OFFSET('Water Data'!$E$28,0,10*ROW('Water Data'!E181))="","",OFFSET('Water Data'!$E$28,0,10*ROW('Water Data'!E181)))</f>
        <v/>
      </c>
      <c r="BX187" s="187" t="str">
        <f ca="1">+IF(OFFSET('Water Data'!$E$29,0,10*ROW('Water Data'!E181))="","",OFFSET('Water Data'!$E$29,0,10*ROW('Water Data'!E181)))</f>
        <v/>
      </c>
      <c r="BY187" s="187" t="str">
        <f ca="1">+IF(OFFSET('Water Data'!$F$27,0,10*ROW('Water Data'!F181))="","",OFFSET('Water Data'!$F$27,0,10*ROW('Water Data'!F181)))</f>
        <v/>
      </c>
      <c r="BZ187" s="187" t="str">
        <f ca="1">+IF(OFFSET('Water Data'!$F$28,0,10*ROW('Water Data'!F181))="","",OFFSET('Water Data'!$F$28,0,10*ROW('Water Data'!F181)))</f>
        <v/>
      </c>
      <c r="CA187" s="187" t="str">
        <f ca="1">+IF(OFFSET('Water Data'!$F$29,0,10*ROW('Water Data'!F181))="","",OFFSET('Water Data'!$F$29,0,10*ROW('Water Data'!F181)))</f>
        <v/>
      </c>
      <c r="CB187" s="187" t="str">
        <f ca="1">+IF(OFFSET('Water Data'!$G$27,0,10*ROW('Water Data'!G181))="","",OFFSET('Water Data'!$G$27,0,10*ROW('Water Data'!G181)))</f>
        <v/>
      </c>
      <c r="CC187" s="187" t="str">
        <f ca="1">+IF(OFFSET('Water Data'!$G$28,0,10*ROW('Water Data'!G181))="","",OFFSET('Water Data'!$G$28,0,10*ROW('Water Data'!G181)))</f>
        <v/>
      </c>
      <c r="CD187" s="187" t="str">
        <f ca="1">+IF(OFFSET('Water Data'!$G$29,0,10*ROW('Water Data'!G181))="","",OFFSET('Water Data'!$G$29,0,10*ROW('Water Data'!G181)))</f>
        <v/>
      </c>
      <c r="CE187" s="187" t="str">
        <f ca="1">+IF(OFFSET('Water Data'!$H$27,0,10*ROW('Water Data'!H181))="","",OFFSET('Water Data'!$H$27,0,10*ROW('Water Data'!H181)))</f>
        <v/>
      </c>
      <c r="CF187" s="187" t="str">
        <f ca="1">+IF(OFFSET('Water Data'!$H$28,0,10*ROW('Water Data'!H181))="","",OFFSET('Water Data'!$H$28,0,10*ROW('Water Data'!H181)))</f>
        <v/>
      </c>
      <c r="CG187" s="187" t="str">
        <f ca="1">+IF(OFFSET('Water Data'!$H$29,0,10*ROW('Water Data'!H181))="","",OFFSET('Water Data'!$H$29,0,10*ROW('Water Data'!H181)))</f>
        <v/>
      </c>
      <c r="CH187" s="187" t="str">
        <f ca="1">+IF(OFFSET('Water Data'!$I$27,0,10*ROW('Water Data'!I181))="","",OFFSET('Water Data'!$I$27,0,10*ROW('Water Data'!I181)))</f>
        <v/>
      </c>
      <c r="CI187" s="187" t="str">
        <f ca="1">+IF(OFFSET('Water Data'!$I$28,0,10*ROW('Water Data'!I181))="","",OFFSET('Water Data'!$I$28,0,10*ROW('Water Data'!I181)))</f>
        <v/>
      </c>
      <c r="CJ187" s="187" t="str">
        <f ca="1">+IF(OFFSET('Water Data'!$I$29,0,10*ROW('Water Data'!I181))="","",OFFSET('Water Data'!$I$29,0,10*ROW('Water Data'!I181)))</f>
        <v/>
      </c>
      <c r="CK187" s="187" t="str">
        <f ca="1">+IF(OFFSET('Sanitation Data'!$D$28,0,10*ROW('Sanitation Data'!D181))="","",OFFSET('Sanitation Data'!$D$28,0,10*ROW('Sanitation Data'!D181)))</f>
        <v/>
      </c>
      <c r="CL187" s="187" t="str">
        <f ca="1">+IF(OFFSET('Sanitation Data'!$D$29,0,10*ROW('Sanitation Data'!D181))="","",OFFSET('Sanitation Data'!$D$29,0,10*ROW('Sanitation Data'!D181)))</f>
        <v/>
      </c>
      <c r="CM187" s="187" t="str">
        <f ca="1">+IF(OFFSET('Sanitation Data'!$D$30,0,10*ROW('Sanitation Data'!D181))="","",OFFSET('Sanitation Data'!$D$30,0,10*ROW('Sanitation Data'!D181)))</f>
        <v/>
      </c>
      <c r="CN187" s="187" t="str">
        <f ca="1">+IF(OFFSET('Sanitation Data'!$D$31,0,10*ROW('Sanitation Data'!D181))="","",OFFSET('Sanitation Data'!$D$31,0,10*ROW('Sanitation Data'!D181)))</f>
        <v/>
      </c>
      <c r="CO187" s="187" t="str">
        <f ca="1">+IF(OFFSET('Sanitation Data'!$D$32,0,10*ROW('Sanitation Data'!D181))="","",OFFSET('Sanitation Data'!$D$32,0,10*ROW('Sanitation Data'!D181)))</f>
        <v/>
      </c>
      <c r="CP187" s="187" t="str">
        <f ca="1">+IF(OFFSET('Sanitation Data'!$E$28,0,10*ROW('Sanitation Data'!E181))="","",OFFSET('Sanitation Data'!$E$28,0,10*ROW('Sanitation Data'!E181)))</f>
        <v/>
      </c>
      <c r="CQ187" s="187" t="str">
        <f ca="1">+IF(OFFSET('Sanitation Data'!$E$29,0,10*ROW('Sanitation Data'!E181))="","",OFFSET('Sanitation Data'!$E$29,0,10*ROW('Sanitation Data'!E181)))</f>
        <v/>
      </c>
      <c r="CR187" s="187" t="str">
        <f ca="1">+IF(OFFSET('Sanitation Data'!$E$30,0,10*ROW('Sanitation Data'!E181))="","",OFFSET('Sanitation Data'!$E$30,0,10*ROW('Sanitation Data'!E181)))</f>
        <v/>
      </c>
      <c r="CS187" s="187" t="str">
        <f ca="1">+IF(OFFSET('Sanitation Data'!$E$31,0,10*ROW('Sanitation Data'!E181))="","",OFFSET('Sanitation Data'!$E$31,0,10*ROW('Sanitation Data'!E181)))</f>
        <v/>
      </c>
      <c r="CT187" s="187" t="str">
        <f ca="1">+IF(OFFSET('Sanitation Data'!$E$32,0,10*ROW('Sanitation Data'!E181))="","",OFFSET('Sanitation Data'!$E$32,0,10*ROW('Sanitation Data'!E181)))</f>
        <v/>
      </c>
      <c r="CU187" s="187" t="str">
        <f ca="1">+IF(OFFSET('Sanitation Data'!$F$28,0,10*ROW('Sanitation Data'!F181))="","",OFFSET('Sanitation Data'!$F$28,0,10*ROW('Sanitation Data'!F181)))</f>
        <v/>
      </c>
      <c r="CV187" s="187" t="str">
        <f ca="1">+IF(OFFSET('Sanitation Data'!$F$29,0,10*ROW('Sanitation Data'!F181))="","",OFFSET('Sanitation Data'!$F$29,0,10*ROW('Sanitation Data'!F181)))</f>
        <v/>
      </c>
      <c r="CW187" s="187" t="str">
        <f ca="1">+IF(OFFSET('Sanitation Data'!$F$30,0,10*ROW('Sanitation Data'!F181))="","",OFFSET('Sanitation Data'!$F$30,0,10*ROW('Sanitation Data'!F181)))</f>
        <v/>
      </c>
      <c r="CX187" s="187" t="str">
        <f ca="1">+IF(OFFSET('Sanitation Data'!$F$31,0,10*ROW('Sanitation Data'!F181))="","",OFFSET('Sanitation Data'!$F$31,0,10*ROW('Sanitation Data'!F181)))</f>
        <v/>
      </c>
      <c r="CY187" s="187" t="str">
        <f ca="1">+IF(OFFSET('Sanitation Data'!$F$32,0,10*ROW('Sanitation Data'!F181))="","",OFFSET('Sanitation Data'!$F$32,0,10*ROW('Sanitation Data'!F181)))</f>
        <v/>
      </c>
      <c r="CZ187" s="187" t="str">
        <f ca="1">+IF(OFFSET('Sanitation Data'!$G$28,0,10*ROW('Sanitation Data'!G181))="","",OFFSET('Sanitation Data'!$G$28,0,10*ROW('Sanitation Data'!G181)))</f>
        <v/>
      </c>
      <c r="DA187" s="187" t="str">
        <f ca="1">+IF(OFFSET('Sanitation Data'!$G$29,0,10*ROW('Sanitation Data'!G181))="","",OFFSET('Sanitation Data'!$G$29,0,10*ROW('Sanitation Data'!G181)))</f>
        <v/>
      </c>
      <c r="DB187" s="187" t="str">
        <f ca="1">+IF(OFFSET('Sanitation Data'!$G$30,0,10*ROW('Sanitation Data'!G181))="","",OFFSET('Sanitation Data'!$G$30,0,10*ROW('Sanitation Data'!G181)))</f>
        <v/>
      </c>
      <c r="DC187" s="187" t="str">
        <f ca="1">+IF(OFFSET('Sanitation Data'!$G$31,0,10*ROW('Sanitation Data'!G181))="","",OFFSET('Sanitation Data'!$G$31,0,10*ROW('Sanitation Data'!G181)))</f>
        <v/>
      </c>
      <c r="DD187" s="187" t="str">
        <f ca="1">+IF(OFFSET('Sanitation Data'!$G$32,0,10*ROW('Sanitation Data'!G181))="","",OFFSET('Sanitation Data'!$G$32,0,10*ROW('Sanitation Data'!G181)))</f>
        <v/>
      </c>
      <c r="DE187" s="187" t="str">
        <f ca="1">+IF(OFFSET('Sanitation Data'!$H$28,0,10*ROW('Sanitation Data'!H181))="","",OFFSET('Sanitation Data'!$H$28,0,10*ROW('Sanitation Data'!H181)))</f>
        <v/>
      </c>
      <c r="DF187" s="187" t="str">
        <f ca="1">+IF(OFFSET('Sanitation Data'!$H$29,0,10*ROW('Sanitation Data'!H181))="","",OFFSET('Sanitation Data'!$H$29,0,10*ROW('Sanitation Data'!H181)))</f>
        <v/>
      </c>
      <c r="DG187" s="187" t="str">
        <f ca="1">+IF(OFFSET('Sanitation Data'!$H$30,0,10*ROW('Sanitation Data'!H181))="","",OFFSET('Sanitation Data'!$H$30,0,10*ROW('Sanitation Data'!H181)))</f>
        <v/>
      </c>
      <c r="DH187" s="187" t="str">
        <f ca="1">+IF(OFFSET('Sanitation Data'!$H$31,0,10*ROW('Sanitation Data'!H181))="","",OFFSET('Sanitation Data'!$H$31,0,10*ROW('Sanitation Data'!H181)))</f>
        <v/>
      </c>
      <c r="DI187" s="187" t="str">
        <f ca="1">+IF(OFFSET('Sanitation Data'!$H$32,0,10*ROW('Sanitation Data'!H181))="","",OFFSET('Sanitation Data'!$H$32,0,10*ROW('Sanitation Data'!H181)))</f>
        <v/>
      </c>
      <c r="DJ187" s="187" t="str">
        <f ca="1">+IF(OFFSET('Sanitation Data'!$I$28,0,10*ROW('Sanitation Data'!I181))="","",OFFSET('Sanitation Data'!$I$28,0,10*ROW('Sanitation Data'!I181)))</f>
        <v/>
      </c>
      <c r="DK187" s="187" t="str">
        <f ca="1">+IF(OFFSET('Sanitation Data'!$I$29,0,10*ROW('Sanitation Data'!I181))="","",OFFSET('Sanitation Data'!$I$29,0,10*ROW('Sanitation Data'!I181)))</f>
        <v/>
      </c>
      <c r="DL187" s="187" t="str">
        <f ca="1">+IF(OFFSET('Sanitation Data'!$I$30,0,10*ROW('Sanitation Data'!I181))="","",OFFSET('Sanitation Data'!$I$30,0,10*ROW('Sanitation Data'!I181)))</f>
        <v/>
      </c>
      <c r="DM187" s="187" t="str">
        <f ca="1">+IF(OFFSET('Sanitation Data'!$I$31,0,10*ROW('Sanitation Data'!I181))="","",OFFSET('Sanitation Data'!$I$31,0,10*ROW('Sanitation Data'!I181)))</f>
        <v/>
      </c>
      <c r="DN187" s="187" t="str">
        <f ca="1">+IF(OFFSET('Sanitation Data'!$I$32,0,10*ROW('Sanitation Data'!I181))="","",OFFSET('Sanitation Data'!$I$32,0,10*ROW('Sanitation Data'!I181)))</f>
        <v/>
      </c>
      <c r="DO187" s="187" t="str">
        <f ca="1">+IF(OFFSET('Hygiene Data'!$D$11,0,10*ROW('Hygiene Data'!D181))="","",OFFSET('Hygiene Data'!$D$11,0,10*ROW('Hygiene Data'!D181)))</f>
        <v/>
      </c>
      <c r="DP187" s="187" t="str">
        <f ca="1">+IF(OFFSET('Hygiene Data'!$D$12,0,10*ROW('Hygiene Data'!D181))="","",OFFSET('Hygiene Data'!$D$12,0,10*ROW('Hygiene Data'!D181)))</f>
        <v/>
      </c>
      <c r="DQ187" s="187" t="str">
        <f ca="1">+IF(OFFSET('Hygiene Data'!$D$13,0,10*ROW('Hygiene Data'!D181))="","",OFFSET('Hygiene Data'!$D$13,0,10*ROW('Hygiene Data'!D181)))</f>
        <v/>
      </c>
      <c r="DR187" s="187" t="str">
        <f ca="1">+IF(OFFSET('Hygiene Data'!$E$11,0,10*ROW('Hygiene Data'!E181))="","",OFFSET('Hygiene Data'!$E$11,0,10*ROW('Hygiene Data'!E181)))</f>
        <v/>
      </c>
      <c r="DS187" s="187" t="str">
        <f ca="1">+IF(OFFSET('Hygiene Data'!$E$12,0,10*ROW('Hygiene Data'!E181))="","",OFFSET('Hygiene Data'!$E$12,0,10*ROW('Hygiene Data'!E181)))</f>
        <v/>
      </c>
      <c r="DT187" s="187" t="str">
        <f ca="1">+IF(OFFSET('Hygiene Data'!$E$13,0,10*ROW('Hygiene Data'!E181))="","",OFFSET('Hygiene Data'!$E$13,0,10*ROW('Hygiene Data'!E181)))</f>
        <v/>
      </c>
      <c r="DU187" s="187" t="str">
        <f ca="1">+IF(OFFSET('Hygiene Data'!$F$11,0,10*ROW('Hygiene Data'!F181))="","",OFFSET('Hygiene Data'!$F$11,0,10*ROW('Hygiene Data'!F181)))</f>
        <v/>
      </c>
      <c r="DV187" s="187" t="str">
        <f ca="1">+IF(OFFSET('Hygiene Data'!$F$12,0,10*ROW('Hygiene Data'!F181))="","",OFFSET('Hygiene Data'!$F$12,0,10*ROW('Hygiene Data'!F181)))</f>
        <v/>
      </c>
      <c r="DW187" s="187" t="str">
        <f ca="1">+IF(OFFSET('Hygiene Data'!$F$13,0,10*ROW('Hygiene Data'!F181))="","",OFFSET('Hygiene Data'!$F$13,0,10*ROW('Hygiene Data'!F181)))</f>
        <v/>
      </c>
      <c r="DX187" s="187" t="str">
        <f ca="1">+IF(OFFSET('Hygiene Data'!$G$11,0,10*ROW('Hygiene Data'!G181))="","",OFFSET('Hygiene Data'!$G$11,0,10*ROW('Hygiene Data'!G181)))</f>
        <v/>
      </c>
      <c r="DY187" s="187" t="str">
        <f ca="1">+IF(OFFSET('Hygiene Data'!$G$12,0,10*ROW('Hygiene Data'!G181))="","",OFFSET('Hygiene Data'!$G$12,0,10*ROW('Hygiene Data'!G181)))</f>
        <v/>
      </c>
      <c r="DZ187" s="187" t="str">
        <f ca="1">+IF(OFFSET('Hygiene Data'!$G$13,0,10*ROW('Hygiene Data'!G181))="","",OFFSET('Hygiene Data'!$G$13,0,10*ROW('Hygiene Data'!G181)))</f>
        <v/>
      </c>
      <c r="EA187" s="187" t="str">
        <f ca="1">+IF(OFFSET('Hygiene Data'!$H$11,0,10*ROW('Hygiene Data'!H181))="","",OFFSET('Hygiene Data'!$H$11,0,10*ROW('Hygiene Data'!H181)))</f>
        <v/>
      </c>
      <c r="EB187" s="187" t="str">
        <f ca="1">+IF(OFFSET('Hygiene Data'!$H$12,0,10*ROW('Hygiene Data'!H181))="","",OFFSET('Hygiene Data'!$H$12,0,10*ROW('Hygiene Data'!H181)))</f>
        <v/>
      </c>
      <c r="EC187" s="187" t="str">
        <f ca="1">+IF(OFFSET('Hygiene Data'!$H$13,0,10*ROW('Hygiene Data'!H181))="","",OFFSET('Hygiene Data'!$H$13,0,10*ROW('Hygiene Data'!H181)))</f>
        <v/>
      </c>
      <c r="ED187" s="187" t="str">
        <f ca="1">+IF(OFFSET('Hygiene Data'!$I$11,0,10*ROW('Hygiene Data'!I181))="","",OFFSET('Hygiene Data'!$I$11,0,10*ROW('Hygiene Data'!I181)))</f>
        <v/>
      </c>
      <c r="EE187" s="187" t="str">
        <f ca="1">+IF(OFFSET('Hygiene Data'!$I$12,0,10*ROW('Hygiene Data'!I181))="","",OFFSET('Hygiene Data'!$I$12,0,10*ROW('Hygiene Data'!I181)))</f>
        <v/>
      </c>
      <c r="EF187" s="187" t="str">
        <f ca="1">+IF(OFFSET('Hygiene Data'!$I$13,0,10*ROW('Hygiene Data'!I181))="","",OFFSET('Hygiene Data'!$I$13,0,10*ROW('Hygiene Data'!I181)))</f>
        <v/>
      </c>
    </row>
    <row r="188" spans="1:136" x14ac:dyDescent="0.2">
      <c r="A188" s="270" t="str">
        <f ca="1">+IF(OFFSET('Water Data'!$B$2,0,10*ROW('Water Data'!E182))="","",OFFSET('Water Data'!$B$2,0,10*ROW('Water Data'!E182)))</f>
        <v/>
      </c>
      <c r="B188" s="270" t="str">
        <f ca="1">IF(OFFSET('Water Data'!$C$2,0,10*ROW('Water Data'!F182))="","",IF(OFFSET('Water Data'!$C$2,0,10*ROW('Water Data'!F182))="Census",Key!$I$111,IF(OFFSET('Water Data'!$C$2,0,10*ROW('Water Data'!F182))="Survey with microdata",Key!$I$113,IF(OFFSET('Water Data'!$C$2,0,10*ROW('Water Data'!F182))="Survey",Key!$I$110,IF(OFFSET('Water Data'!$C$2,0,10*ROW('Water Data'!F182))="Admin",Key!$I$114,IF(OFFSET('Water Data'!$C$2,0,10*ROW('Water Data'!F182))="Other",Key!$I$112,IF(OFFSET('Water Data'!$C$2,0,10*ROW('Water Data'!F182))="EMIS",Key!$I$109)))))))</f>
        <v/>
      </c>
      <c r="C188" s="297" t="str">
        <f t="shared" ca="1" si="2"/>
        <v/>
      </c>
      <c r="D188" s="298" t="e">
        <f ca="1">+IF(AND(ISTEXT(OFFSET('Water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298" t="e">
        <f ca="1">+IF(AND(ISTEXT(OFFSET('Water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298" t="e">
        <f ca="1">+IF(AND(ISTEXT(OFFSET('Water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298" t="e">
        <f ca="1">+IF(AND(ISTEXT(OFFSET('Water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298" t="e">
        <f ca="1">+IF(AND(ISTEXT(OFFSET('Water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298" t="e">
        <f ca="1">+IF(AND(ISTEXT(OFFSET('Water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298" t="e">
        <f ca="1">+IF(AND(ISTEXT(OFFSET('Water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298" t="e">
        <f ca="1">+IF(AND(ISTEXT(OFFSET('Water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298" t="e">
        <f ca="1">+IF(AND(ISTEXT(OFFSET('Water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298" t="e">
        <f ca="1">+IF(AND(ISTEXT(OFFSET('Water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298" t="e">
        <f ca="1">+IF(AND(ISTEXT(OFFSET('Water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298" t="e">
        <f ca="1">+IF(AND(ISTEXT(OFFSET('Water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298" t="e">
        <f ca="1">+IF(AND(ISTEXT(OFFSET('Water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298" t="e">
        <f ca="1">+IF(AND(ISTEXT(OFFSET('Water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298" t="e">
        <f ca="1">+IF(AND(ISTEXT(OFFSET('Water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298" t="e">
        <f ca="1">+IF(AND(ISTEXT(OFFSET('Water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298" t="e">
        <f ca="1">+IF(AND(ISTEXT(OFFSET('Water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298" t="e">
        <f ca="1">+IF(AND(ISTEXT(OFFSET('Water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299" t="e">
        <f ca="1">+IF(AND(ISTEXT(OFFSET('Sanitation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299" t="e">
        <f ca="1">+IF(AND(ISTEXT(OFFSET('Sanitation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299" t="e">
        <f ca="1">+IF(AND(ISTEXT(OFFSET('Sanitation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299" t="e">
        <f ca="1">+IF(AND(ISTEXT(OFFSET('Sanitation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299" t="e">
        <f ca="1">+IF(AND(ISTEXT(OFFSET('Sanitation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299" t="e">
        <f ca="1">+IF(AND(ISTEXT(OFFSET('Sanitation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299" t="e">
        <f ca="1">+IF(AND(ISTEXT(OFFSET('Sanitation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299" t="e">
        <f ca="1">+IF(AND(ISTEXT(OFFSET('Sanitation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299" t="e">
        <f ca="1">+IF(AND(ISTEXT(OFFSET('Sanitation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299" t="e">
        <f ca="1">+IF(AND(ISTEXT(OFFSET('Sanitation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299" t="e">
        <f ca="1">+IF(AND(ISTEXT(OFFSET('Sanitation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299" t="e">
        <f ca="1">+IF(AND(ISTEXT(OFFSET('Sanitation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299" t="e">
        <f ca="1">+IF(AND(ISTEXT(OFFSET('Sanitation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299" t="e">
        <f ca="1">+IF(AND(ISTEXT(OFFSET('Sanitation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299" t="e">
        <f ca="1">+IF(AND(ISTEXT(OFFSET('Sanitation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299" t="e">
        <f ca="1">+IF(AND(ISTEXT(OFFSET('Sanitation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299" t="e">
        <f ca="1">+IF(AND(ISTEXT(OFFSET('Sanitation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299" t="e">
        <f ca="1">+IF(AND(ISTEXT(OFFSET('Sanitation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299" t="e">
        <f ca="1">+IF(AND(ISTEXT(OFFSET('Sanitation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299" t="e">
        <f ca="1">+IF(AND(ISTEXT(OFFSET('Sanitation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299" t="e">
        <f ca="1">+IF(AND(ISTEXT(OFFSET('Sanitation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299" t="e">
        <f ca="1">+IF(AND(ISTEXT(OFFSET('Sanitation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299" t="e">
        <f ca="1">+IF(AND(ISTEXT(OFFSET('Sanitation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299" t="e">
        <f ca="1">+IF(AND(ISTEXT(OFFSET('Sanitation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299" t="e">
        <f ca="1">+IF(AND(ISTEXT(OFFSET('Sanitation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299" t="e">
        <f ca="1">+IF(AND(ISTEXT(OFFSET('Sanitation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299" t="e">
        <f ca="1">+IF(AND(ISTEXT(OFFSET('Sanitation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299" t="e">
        <f ca="1">+IF(AND(ISTEXT(OFFSET('Sanitation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299" t="e">
        <f ca="1">+IF(AND(ISTEXT(OFFSET('Sanitation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299" t="e">
        <f ca="1">+IF(AND(ISTEXT(OFFSET('Sanitation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300" t="e">
        <f ca="1">+IF(AND(ISTEXT(OFFSET('Hygiene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368" t="e">
        <f ca="1">+IF(AND(ISTEXT(OFFSET('Hygiene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300" t="e">
        <f ca="1">+IF(AND(ISTEXT(OFFSET('Hygiene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300" t="e">
        <f ca="1">+IF(AND(ISTEXT(OFFSET('Hygiene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300" t="e">
        <f ca="1">+IF(AND(ISTEXT(OFFSET('Hygiene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300" t="e">
        <f ca="1">+IF(AND(ISTEXT(OFFSET('Hygiene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300" t="e">
        <f ca="1">+IF(AND(ISTEXT(OFFSET('Hygiene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300" t="e">
        <f ca="1">+IF(AND(ISTEXT(OFFSET('Hygiene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300" t="e">
        <f ca="1">+IF(AND(ISTEXT(OFFSET('Hygiene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300" t="e">
        <f ca="1">+IF(AND(ISTEXT(OFFSET('Hygiene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300" t="e">
        <f ca="1">+IF(AND(ISTEXT(OFFSET('Hygiene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300" t="e">
        <f ca="1">+IF(AND(ISTEXT(OFFSET('Hygiene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300" t="e">
        <f ca="1">+IF(AND(ISTEXT(OFFSET('Hygiene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300" t="e">
        <f ca="1">+IF(AND(ISTEXT(OFFSET('Hygiene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300" t="e">
        <f ca="1">+IF(AND(ISTEXT(OFFSET('Hygiene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300" t="e">
        <f ca="1">+IF(AND(ISTEXT(OFFSET('Hygiene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300" t="e">
        <f ca="1">+IF(AND(ISTEXT(OFFSET('Hygiene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300" t="e">
        <f ca="1">+IF(AND(ISTEXT(OFFSET('Hygiene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S188" s="187" t="str">
        <f ca="1">+IF(OFFSET('Water Data'!$D$27,0,10*ROW('Water Data'!D182))="","",OFFSET('Water Data'!$D$27,0,10*ROW('Water Data'!D182)))</f>
        <v/>
      </c>
      <c r="BT188" s="187" t="str">
        <f ca="1">+IF(OFFSET('Water Data'!$D$28,0,10*ROW('Water Data'!D182))="","",OFFSET('Water Data'!$D$28,0,10*ROW('Water Data'!D182)))</f>
        <v/>
      </c>
      <c r="BU188" s="187" t="str">
        <f ca="1">+IF(OFFSET('Water Data'!$D$29,0,10*ROW('Water Data'!D182))="","",OFFSET('Water Data'!$D$29,0,10*ROW('Water Data'!D182)))</f>
        <v/>
      </c>
      <c r="BV188" s="187" t="str">
        <f ca="1">+IF(OFFSET('Water Data'!$E$27,0,10*ROW('Water Data'!E182))="","",OFFSET('Water Data'!$E$27,0,10*ROW('Water Data'!E182)))</f>
        <v/>
      </c>
      <c r="BW188" s="187" t="str">
        <f ca="1">+IF(OFFSET('Water Data'!$E$28,0,10*ROW('Water Data'!E182))="","",OFFSET('Water Data'!$E$28,0,10*ROW('Water Data'!E182)))</f>
        <v/>
      </c>
      <c r="BX188" s="187" t="str">
        <f ca="1">+IF(OFFSET('Water Data'!$E$29,0,10*ROW('Water Data'!E182))="","",OFFSET('Water Data'!$E$29,0,10*ROW('Water Data'!E182)))</f>
        <v/>
      </c>
      <c r="BY188" s="187" t="str">
        <f ca="1">+IF(OFFSET('Water Data'!$F$27,0,10*ROW('Water Data'!F182))="","",OFFSET('Water Data'!$F$27,0,10*ROW('Water Data'!F182)))</f>
        <v/>
      </c>
      <c r="BZ188" s="187" t="str">
        <f ca="1">+IF(OFFSET('Water Data'!$F$28,0,10*ROW('Water Data'!F182))="","",OFFSET('Water Data'!$F$28,0,10*ROW('Water Data'!F182)))</f>
        <v/>
      </c>
      <c r="CA188" s="187" t="str">
        <f ca="1">+IF(OFFSET('Water Data'!$F$29,0,10*ROW('Water Data'!F182))="","",OFFSET('Water Data'!$F$29,0,10*ROW('Water Data'!F182)))</f>
        <v/>
      </c>
      <c r="CB188" s="187" t="str">
        <f ca="1">+IF(OFFSET('Water Data'!$G$27,0,10*ROW('Water Data'!G182))="","",OFFSET('Water Data'!$G$27,0,10*ROW('Water Data'!G182)))</f>
        <v/>
      </c>
      <c r="CC188" s="187" t="str">
        <f ca="1">+IF(OFFSET('Water Data'!$G$28,0,10*ROW('Water Data'!G182))="","",OFFSET('Water Data'!$G$28,0,10*ROW('Water Data'!G182)))</f>
        <v/>
      </c>
      <c r="CD188" s="187" t="str">
        <f ca="1">+IF(OFFSET('Water Data'!$G$29,0,10*ROW('Water Data'!G182))="","",OFFSET('Water Data'!$G$29,0,10*ROW('Water Data'!G182)))</f>
        <v/>
      </c>
      <c r="CE188" s="187" t="str">
        <f ca="1">+IF(OFFSET('Water Data'!$H$27,0,10*ROW('Water Data'!H182))="","",OFFSET('Water Data'!$H$27,0,10*ROW('Water Data'!H182)))</f>
        <v/>
      </c>
      <c r="CF188" s="187" t="str">
        <f ca="1">+IF(OFFSET('Water Data'!$H$28,0,10*ROW('Water Data'!H182))="","",OFFSET('Water Data'!$H$28,0,10*ROW('Water Data'!H182)))</f>
        <v/>
      </c>
      <c r="CG188" s="187" t="str">
        <f ca="1">+IF(OFFSET('Water Data'!$H$29,0,10*ROW('Water Data'!H182))="","",OFFSET('Water Data'!$H$29,0,10*ROW('Water Data'!H182)))</f>
        <v/>
      </c>
      <c r="CH188" s="187" t="str">
        <f ca="1">+IF(OFFSET('Water Data'!$I$27,0,10*ROW('Water Data'!I182))="","",OFFSET('Water Data'!$I$27,0,10*ROW('Water Data'!I182)))</f>
        <v/>
      </c>
      <c r="CI188" s="187" t="str">
        <f ca="1">+IF(OFFSET('Water Data'!$I$28,0,10*ROW('Water Data'!I182))="","",OFFSET('Water Data'!$I$28,0,10*ROW('Water Data'!I182)))</f>
        <v/>
      </c>
      <c r="CJ188" s="187" t="str">
        <f ca="1">+IF(OFFSET('Water Data'!$I$29,0,10*ROW('Water Data'!I182))="","",OFFSET('Water Data'!$I$29,0,10*ROW('Water Data'!I182)))</f>
        <v/>
      </c>
      <c r="CK188" s="187" t="str">
        <f ca="1">+IF(OFFSET('Sanitation Data'!$D$28,0,10*ROW('Sanitation Data'!D182))="","",OFFSET('Sanitation Data'!$D$28,0,10*ROW('Sanitation Data'!D182)))</f>
        <v/>
      </c>
      <c r="CL188" s="187" t="str">
        <f ca="1">+IF(OFFSET('Sanitation Data'!$D$29,0,10*ROW('Sanitation Data'!D182))="","",OFFSET('Sanitation Data'!$D$29,0,10*ROW('Sanitation Data'!D182)))</f>
        <v/>
      </c>
      <c r="CM188" s="187" t="str">
        <f ca="1">+IF(OFFSET('Sanitation Data'!$D$30,0,10*ROW('Sanitation Data'!D182))="","",OFFSET('Sanitation Data'!$D$30,0,10*ROW('Sanitation Data'!D182)))</f>
        <v/>
      </c>
      <c r="CN188" s="187" t="str">
        <f ca="1">+IF(OFFSET('Sanitation Data'!$D$31,0,10*ROW('Sanitation Data'!D182))="","",OFFSET('Sanitation Data'!$D$31,0,10*ROW('Sanitation Data'!D182)))</f>
        <v/>
      </c>
      <c r="CO188" s="187" t="str">
        <f ca="1">+IF(OFFSET('Sanitation Data'!$D$32,0,10*ROW('Sanitation Data'!D182))="","",OFFSET('Sanitation Data'!$D$32,0,10*ROW('Sanitation Data'!D182)))</f>
        <v/>
      </c>
      <c r="CP188" s="187" t="str">
        <f ca="1">+IF(OFFSET('Sanitation Data'!$E$28,0,10*ROW('Sanitation Data'!E182))="","",OFFSET('Sanitation Data'!$E$28,0,10*ROW('Sanitation Data'!E182)))</f>
        <v/>
      </c>
      <c r="CQ188" s="187" t="str">
        <f ca="1">+IF(OFFSET('Sanitation Data'!$E$29,0,10*ROW('Sanitation Data'!E182))="","",OFFSET('Sanitation Data'!$E$29,0,10*ROW('Sanitation Data'!E182)))</f>
        <v/>
      </c>
      <c r="CR188" s="187" t="str">
        <f ca="1">+IF(OFFSET('Sanitation Data'!$E$30,0,10*ROW('Sanitation Data'!E182))="","",OFFSET('Sanitation Data'!$E$30,0,10*ROW('Sanitation Data'!E182)))</f>
        <v/>
      </c>
      <c r="CS188" s="187" t="str">
        <f ca="1">+IF(OFFSET('Sanitation Data'!$E$31,0,10*ROW('Sanitation Data'!E182))="","",OFFSET('Sanitation Data'!$E$31,0,10*ROW('Sanitation Data'!E182)))</f>
        <v/>
      </c>
      <c r="CT188" s="187" t="str">
        <f ca="1">+IF(OFFSET('Sanitation Data'!$E$32,0,10*ROW('Sanitation Data'!E182))="","",OFFSET('Sanitation Data'!$E$32,0,10*ROW('Sanitation Data'!E182)))</f>
        <v/>
      </c>
      <c r="CU188" s="187" t="str">
        <f ca="1">+IF(OFFSET('Sanitation Data'!$F$28,0,10*ROW('Sanitation Data'!F182))="","",OFFSET('Sanitation Data'!$F$28,0,10*ROW('Sanitation Data'!F182)))</f>
        <v/>
      </c>
      <c r="CV188" s="187" t="str">
        <f ca="1">+IF(OFFSET('Sanitation Data'!$F$29,0,10*ROW('Sanitation Data'!F182))="","",OFFSET('Sanitation Data'!$F$29,0,10*ROW('Sanitation Data'!F182)))</f>
        <v/>
      </c>
      <c r="CW188" s="187" t="str">
        <f ca="1">+IF(OFFSET('Sanitation Data'!$F$30,0,10*ROW('Sanitation Data'!F182))="","",OFFSET('Sanitation Data'!$F$30,0,10*ROW('Sanitation Data'!F182)))</f>
        <v/>
      </c>
      <c r="CX188" s="187" t="str">
        <f ca="1">+IF(OFFSET('Sanitation Data'!$F$31,0,10*ROW('Sanitation Data'!F182))="","",OFFSET('Sanitation Data'!$F$31,0,10*ROW('Sanitation Data'!F182)))</f>
        <v/>
      </c>
      <c r="CY188" s="187" t="str">
        <f ca="1">+IF(OFFSET('Sanitation Data'!$F$32,0,10*ROW('Sanitation Data'!F182))="","",OFFSET('Sanitation Data'!$F$32,0,10*ROW('Sanitation Data'!F182)))</f>
        <v/>
      </c>
      <c r="CZ188" s="187" t="str">
        <f ca="1">+IF(OFFSET('Sanitation Data'!$G$28,0,10*ROW('Sanitation Data'!G182))="","",OFFSET('Sanitation Data'!$G$28,0,10*ROW('Sanitation Data'!G182)))</f>
        <v/>
      </c>
      <c r="DA188" s="187" t="str">
        <f ca="1">+IF(OFFSET('Sanitation Data'!$G$29,0,10*ROW('Sanitation Data'!G182))="","",OFFSET('Sanitation Data'!$G$29,0,10*ROW('Sanitation Data'!G182)))</f>
        <v/>
      </c>
      <c r="DB188" s="187" t="str">
        <f ca="1">+IF(OFFSET('Sanitation Data'!$G$30,0,10*ROW('Sanitation Data'!G182))="","",OFFSET('Sanitation Data'!$G$30,0,10*ROW('Sanitation Data'!G182)))</f>
        <v/>
      </c>
      <c r="DC188" s="187" t="str">
        <f ca="1">+IF(OFFSET('Sanitation Data'!$G$31,0,10*ROW('Sanitation Data'!G182))="","",OFFSET('Sanitation Data'!$G$31,0,10*ROW('Sanitation Data'!G182)))</f>
        <v/>
      </c>
      <c r="DD188" s="187" t="str">
        <f ca="1">+IF(OFFSET('Sanitation Data'!$G$32,0,10*ROW('Sanitation Data'!G182))="","",OFFSET('Sanitation Data'!$G$32,0,10*ROW('Sanitation Data'!G182)))</f>
        <v/>
      </c>
      <c r="DE188" s="187" t="str">
        <f ca="1">+IF(OFFSET('Sanitation Data'!$H$28,0,10*ROW('Sanitation Data'!H182))="","",OFFSET('Sanitation Data'!$H$28,0,10*ROW('Sanitation Data'!H182)))</f>
        <v/>
      </c>
      <c r="DF188" s="187" t="str">
        <f ca="1">+IF(OFFSET('Sanitation Data'!$H$29,0,10*ROW('Sanitation Data'!H182))="","",OFFSET('Sanitation Data'!$H$29,0,10*ROW('Sanitation Data'!H182)))</f>
        <v/>
      </c>
      <c r="DG188" s="187" t="str">
        <f ca="1">+IF(OFFSET('Sanitation Data'!$H$30,0,10*ROW('Sanitation Data'!H182))="","",OFFSET('Sanitation Data'!$H$30,0,10*ROW('Sanitation Data'!H182)))</f>
        <v/>
      </c>
      <c r="DH188" s="187" t="str">
        <f ca="1">+IF(OFFSET('Sanitation Data'!$H$31,0,10*ROW('Sanitation Data'!H182))="","",OFFSET('Sanitation Data'!$H$31,0,10*ROW('Sanitation Data'!H182)))</f>
        <v/>
      </c>
      <c r="DI188" s="187" t="str">
        <f ca="1">+IF(OFFSET('Sanitation Data'!$H$32,0,10*ROW('Sanitation Data'!H182))="","",OFFSET('Sanitation Data'!$H$32,0,10*ROW('Sanitation Data'!H182)))</f>
        <v/>
      </c>
      <c r="DJ188" s="187" t="str">
        <f ca="1">+IF(OFFSET('Sanitation Data'!$I$28,0,10*ROW('Sanitation Data'!I182))="","",OFFSET('Sanitation Data'!$I$28,0,10*ROW('Sanitation Data'!I182)))</f>
        <v/>
      </c>
      <c r="DK188" s="187" t="str">
        <f ca="1">+IF(OFFSET('Sanitation Data'!$I$29,0,10*ROW('Sanitation Data'!I182))="","",OFFSET('Sanitation Data'!$I$29,0,10*ROW('Sanitation Data'!I182)))</f>
        <v/>
      </c>
      <c r="DL188" s="187" t="str">
        <f ca="1">+IF(OFFSET('Sanitation Data'!$I$30,0,10*ROW('Sanitation Data'!I182))="","",OFFSET('Sanitation Data'!$I$30,0,10*ROW('Sanitation Data'!I182)))</f>
        <v/>
      </c>
      <c r="DM188" s="187" t="str">
        <f ca="1">+IF(OFFSET('Sanitation Data'!$I$31,0,10*ROW('Sanitation Data'!I182))="","",OFFSET('Sanitation Data'!$I$31,0,10*ROW('Sanitation Data'!I182)))</f>
        <v/>
      </c>
      <c r="DN188" s="187" t="str">
        <f ca="1">+IF(OFFSET('Sanitation Data'!$I$32,0,10*ROW('Sanitation Data'!I182))="","",OFFSET('Sanitation Data'!$I$32,0,10*ROW('Sanitation Data'!I182)))</f>
        <v/>
      </c>
      <c r="DO188" s="187" t="str">
        <f ca="1">+IF(OFFSET('Hygiene Data'!$D$11,0,10*ROW('Hygiene Data'!D182))="","",OFFSET('Hygiene Data'!$D$11,0,10*ROW('Hygiene Data'!D182)))</f>
        <v/>
      </c>
      <c r="DP188" s="187" t="str">
        <f ca="1">+IF(OFFSET('Hygiene Data'!$D$12,0,10*ROW('Hygiene Data'!D182))="","",OFFSET('Hygiene Data'!$D$12,0,10*ROW('Hygiene Data'!D182)))</f>
        <v/>
      </c>
      <c r="DQ188" s="187" t="str">
        <f ca="1">+IF(OFFSET('Hygiene Data'!$D$13,0,10*ROW('Hygiene Data'!D182))="","",OFFSET('Hygiene Data'!$D$13,0,10*ROW('Hygiene Data'!D182)))</f>
        <v/>
      </c>
      <c r="DR188" s="187" t="str">
        <f ca="1">+IF(OFFSET('Hygiene Data'!$E$11,0,10*ROW('Hygiene Data'!E182))="","",OFFSET('Hygiene Data'!$E$11,0,10*ROW('Hygiene Data'!E182)))</f>
        <v/>
      </c>
      <c r="DS188" s="187" t="str">
        <f ca="1">+IF(OFFSET('Hygiene Data'!$E$12,0,10*ROW('Hygiene Data'!E182))="","",OFFSET('Hygiene Data'!$E$12,0,10*ROW('Hygiene Data'!E182)))</f>
        <v/>
      </c>
      <c r="DT188" s="187" t="str">
        <f ca="1">+IF(OFFSET('Hygiene Data'!$E$13,0,10*ROW('Hygiene Data'!E182))="","",OFFSET('Hygiene Data'!$E$13,0,10*ROW('Hygiene Data'!E182)))</f>
        <v/>
      </c>
      <c r="DU188" s="187" t="str">
        <f ca="1">+IF(OFFSET('Hygiene Data'!$F$11,0,10*ROW('Hygiene Data'!F182))="","",OFFSET('Hygiene Data'!$F$11,0,10*ROW('Hygiene Data'!F182)))</f>
        <v/>
      </c>
      <c r="DV188" s="187" t="str">
        <f ca="1">+IF(OFFSET('Hygiene Data'!$F$12,0,10*ROW('Hygiene Data'!F182))="","",OFFSET('Hygiene Data'!$F$12,0,10*ROW('Hygiene Data'!F182)))</f>
        <v/>
      </c>
      <c r="DW188" s="187" t="str">
        <f ca="1">+IF(OFFSET('Hygiene Data'!$F$13,0,10*ROW('Hygiene Data'!F182))="","",OFFSET('Hygiene Data'!$F$13,0,10*ROW('Hygiene Data'!F182)))</f>
        <v/>
      </c>
      <c r="DX188" s="187" t="str">
        <f ca="1">+IF(OFFSET('Hygiene Data'!$G$11,0,10*ROW('Hygiene Data'!G182))="","",OFFSET('Hygiene Data'!$G$11,0,10*ROW('Hygiene Data'!G182)))</f>
        <v/>
      </c>
      <c r="DY188" s="187" t="str">
        <f ca="1">+IF(OFFSET('Hygiene Data'!$G$12,0,10*ROW('Hygiene Data'!G182))="","",OFFSET('Hygiene Data'!$G$12,0,10*ROW('Hygiene Data'!G182)))</f>
        <v/>
      </c>
      <c r="DZ188" s="187" t="str">
        <f ca="1">+IF(OFFSET('Hygiene Data'!$G$13,0,10*ROW('Hygiene Data'!G182))="","",OFFSET('Hygiene Data'!$G$13,0,10*ROW('Hygiene Data'!G182)))</f>
        <v/>
      </c>
      <c r="EA188" s="187" t="str">
        <f ca="1">+IF(OFFSET('Hygiene Data'!$H$11,0,10*ROW('Hygiene Data'!H182))="","",OFFSET('Hygiene Data'!$H$11,0,10*ROW('Hygiene Data'!H182)))</f>
        <v/>
      </c>
      <c r="EB188" s="187" t="str">
        <f ca="1">+IF(OFFSET('Hygiene Data'!$H$12,0,10*ROW('Hygiene Data'!H182))="","",OFFSET('Hygiene Data'!$H$12,0,10*ROW('Hygiene Data'!H182)))</f>
        <v/>
      </c>
      <c r="EC188" s="187" t="str">
        <f ca="1">+IF(OFFSET('Hygiene Data'!$H$13,0,10*ROW('Hygiene Data'!H182))="","",OFFSET('Hygiene Data'!$H$13,0,10*ROW('Hygiene Data'!H182)))</f>
        <v/>
      </c>
      <c r="ED188" s="187" t="str">
        <f ca="1">+IF(OFFSET('Hygiene Data'!$I$11,0,10*ROW('Hygiene Data'!I182))="","",OFFSET('Hygiene Data'!$I$11,0,10*ROW('Hygiene Data'!I182)))</f>
        <v/>
      </c>
      <c r="EE188" s="187" t="str">
        <f ca="1">+IF(OFFSET('Hygiene Data'!$I$12,0,10*ROW('Hygiene Data'!I182))="","",OFFSET('Hygiene Data'!$I$12,0,10*ROW('Hygiene Data'!I182)))</f>
        <v/>
      </c>
      <c r="EF188" s="187" t="str">
        <f ca="1">+IF(OFFSET('Hygiene Data'!$I$13,0,10*ROW('Hygiene Data'!I182))="","",OFFSET('Hygiene Data'!$I$13,0,10*ROW('Hygiene Data'!I182)))</f>
        <v/>
      </c>
    </row>
    <row r="189" spans="1:136" x14ac:dyDescent="0.2">
      <c r="A189" s="270" t="str">
        <f ca="1">+IF(OFFSET('Water Data'!$B$2,0,10*ROW('Water Data'!E183))="","",OFFSET('Water Data'!$B$2,0,10*ROW('Water Data'!E183)))</f>
        <v/>
      </c>
      <c r="B189" s="270" t="str">
        <f ca="1">IF(OFFSET('Water Data'!$C$2,0,10*ROW('Water Data'!F183))="","",IF(OFFSET('Water Data'!$C$2,0,10*ROW('Water Data'!F183))="Census",Key!$I$111,IF(OFFSET('Water Data'!$C$2,0,10*ROW('Water Data'!F183))="Survey with microdata",Key!$I$113,IF(OFFSET('Water Data'!$C$2,0,10*ROW('Water Data'!F183))="Survey",Key!$I$110,IF(OFFSET('Water Data'!$C$2,0,10*ROW('Water Data'!F183))="Admin",Key!$I$114,IF(OFFSET('Water Data'!$C$2,0,10*ROW('Water Data'!F183))="Other",Key!$I$112,IF(OFFSET('Water Data'!$C$2,0,10*ROW('Water Data'!F183))="EMIS",Key!$I$109)))))))</f>
        <v/>
      </c>
      <c r="C189" s="297" t="str">
        <f t="shared" ca="1" si="2"/>
        <v/>
      </c>
      <c r="D189" s="298" t="e">
        <f ca="1">+IF(AND(ISTEXT(OFFSET('Water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298" t="e">
        <f ca="1">+IF(AND(ISTEXT(OFFSET('Water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298" t="e">
        <f ca="1">+IF(AND(ISTEXT(OFFSET('Water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298" t="e">
        <f ca="1">+IF(AND(ISTEXT(OFFSET('Water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298" t="e">
        <f ca="1">+IF(AND(ISTEXT(OFFSET('Water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298" t="e">
        <f ca="1">+IF(AND(ISTEXT(OFFSET('Water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298" t="e">
        <f ca="1">+IF(AND(ISTEXT(OFFSET('Water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298" t="e">
        <f ca="1">+IF(AND(ISTEXT(OFFSET('Water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298" t="e">
        <f ca="1">+IF(AND(ISTEXT(OFFSET('Water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298" t="e">
        <f ca="1">+IF(AND(ISTEXT(OFFSET('Water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298" t="e">
        <f ca="1">+IF(AND(ISTEXT(OFFSET('Water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298" t="e">
        <f ca="1">+IF(AND(ISTEXT(OFFSET('Water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298" t="e">
        <f ca="1">+IF(AND(ISTEXT(OFFSET('Water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298" t="e">
        <f ca="1">+IF(AND(ISTEXT(OFFSET('Water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298" t="e">
        <f ca="1">+IF(AND(ISTEXT(OFFSET('Water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298" t="e">
        <f ca="1">+IF(AND(ISTEXT(OFFSET('Water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298" t="e">
        <f ca="1">+IF(AND(ISTEXT(OFFSET('Water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298" t="e">
        <f ca="1">+IF(AND(ISTEXT(OFFSET('Water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299" t="e">
        <f ca="1">+IF(AND(ISTEXT(OFFSET('Sanitation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299" t="e">
        <f ca="1">+IF(AND(ISTEXT(OFFSET('Sanitation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299" t="e">
        <f ca="1">+IF(AND(ISTEXT(OFFSET('Sanitation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299" t="e">
        <f ca="1">+IF(AND(ISTEXT(OFFSET('Sanitation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299" t="e">
        <f ca="1">+IF(AND(ISTEXT(OFFSET('Sanitation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299" t="e">
        <f ca="1">+IF(AND(ISTEXT(OFFSET('Sanitation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299" t="e">
        <f ca="1">+IF(AND(ISTEXT(OFFSET('Sanitation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299" t="e">
        <f ca="1">+IF(AND(ISTEXT(OFFSET('Sanitation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299" t="e">
        <f ca="1">+IF(AND(ISTEXT(OFFSET('Sanitation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299" t="e">
        <f ca="1">+IF(AND(ISTEXT(OFFSET('Sanitation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299" t="e">
        <f ca="1">+IF(AND(ISTEXT(OFFSET('Sanitation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299" t="e">
        <f ca="1">+IF(AND(ISTEXT(OFFSET('Sanitation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299" t="e">
        <f ca="1">+IF(AND(ISTEXT(OFFSET('Sanitation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299" t="e">
        <f ca="1">+IF(AND(ISTEXT(OFFSET('Sanitation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299" t="e">
        <f ca="1">+IF(AND(ISTEXT(OFFSET('Sanitation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299" t="e">
        <f ca="1">+IF(AND(ISTEXT(OFFSET('Sanitation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299" t="e">
        <f ca="1">+IF(AND(ISTEXT(OFFSET('Sanitation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299" t="e">
        <f ca="1">+IF(AND(ISTEXT(OFFSET('Sanitation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299" t="e">
        <f ca="1">+IF(AND(ISTEXT(OFFSET('Sanitation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299" t="e">
        <f ca="1">+IF(AND(ISTEXT(OFFSET('Sanitation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299" t="e">
        <f ca="1">+IF(AND(ISTEXT(OFFSET('Sanitation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299" t="e">
        <f ca="1">+IF(AND(ISTEXT(OFFSET('Sanitation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299" t="e">
        <f ca="1">+IF(AND(ISTEXT(OFFSET('Sanitation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299" t="e">
        <f ca="1">+IF(AND(ISTEXT(OFFSET('Sanitation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299" t="e">
        <f ca="1">+IF(AND(ISTEXT(OFFSET('Sanitation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299" t="e">
        <f ca="1">+IF(AND(ISTEXT(OFFSET('Sanitation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299" t="e">
        <f ca="1">+IF(AND(ISTEXT(OFFSET('Sanitation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299" t="e">
        <f ca="1">+IF(AND(ISTEXT(OFFSET('Sanitation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299" t="e">
        <f ca="1">+IF(AND(ISTEXT(OFFSET('Sanitation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299" t="e">
        <f ca="1">+IF(AND(ISTEXT(OFFSET('Sanitation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300" t="e">
        <f ca="1">+IF(AND(ISTEXT(OFFSET('Hygiene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368" t="e">
        <f ca="1">+IF(AND(ISTEXT(OFFSET('Hygiene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300" t="e">
        <f ca="1">+IF(AND(ISTEXT(OFFSET('Hygiene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300" t="e">
        <f ca="1">+IF(AND(ISTEXT(OFFSET('Hygiene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300" t="e">
        <f ca="1">+IF(AND(ISTEXT(OFFSET('Hygiene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300" t="e">
        <f ca="1">+IF(AND(ISTEXT(OFFSET('Hygiene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300" t="e">
        <f ca="1">+IF(AND(ISTEXT(OFFSET('Hygiene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300" t="e">
        <f ca="1">+IF(AND(ISTEXT(OFFSET('Hygiene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300" t="e">
        <f ca="1">+IF(AND(ISTEXT(OFFSET('Hygiene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300" t="e">
        <f ca="1">+IF(AND(ISTEXT(OFFSET('Hygiene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300" t="e">
        <f ca="1">+IF(AND(ISTEXT(OFFSET('Hygiene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300" t="e">
        <f ca="1">+IF(AND(ISTEXT(OFFSET('Hygiene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300" t="e">
        <f ca="1">+IF(AND(ISTEXT(OFFSET('Hygiene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300" t="e">
        <f ca="1">+IF(AND(ISTEXT(OFFSET('Hygiene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300" t="e">
        <f ca="1">+IF(AND(ISTEXT(OFFSET('Hygiene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300" t="e">
        <f ca="1">+IF(AND(ISTEXT(OFFSET('Hygiene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300" t="e">
        <f ca="1">+IF(AND(ISTEXT(OFFSET('Hygiene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300" t="e">
        <f ca="1">+IF(AND(ISTEXT(OFFSET('Hygiene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S189" s="187" t="str">
        <f ca="1">+IF(OFFSET('Water Data'!$D$27,0,10*ROW('Water Data'!D183))="","",OFFSET('Water Data'!$D$27,0,10*ROW('Water Data'!D183)))</f>
        <v/>
      </c>
      <c r="BT189" s="187" t="str">
        <f ca="1">+IF(OFFSET('Water Data'!$D$28,0,10*ROW('Water Data'!D183))="","",OFFSET('Water Data'!$D$28,0,10*ROW('Water Data'!D183)))</f>
        <v/>
      </c>
      <c r="BU189" s="187" t="str">
        <f ca="1">+IF(OFFSET('Water Data'!$D$29,0,10*ROW('Water Data'!D183))="","",OFFSET('Water Data'!$D$29,0,10*ROW('Water Data'!D183)))</f>
        <v/>
      </c>
      <c r="BV189" s="187" t="str">
        <f ca="1">+IF(OFFSET('Water Data'!$E$27,0,10*ROW('Water Data'!E183))="","",OFFSET('Water Data'!$E$27,0,10*ROW('Water Data'!E183)))</f>
        <v/>
      </c>
      <c r="BW189" s="187" t="str">
        <f ca="1">+IF(OFFSET('Water Data'!$E$28,0,10*ROW('Water Data'!E183))="","",OFFSET('Water Data'!$E$28,0,10*ROW('Water Data'!E183)))</f>
        <v/>
      </c>
      <c r="BX189" s="187" t="str">
        <f ca="1">+IF(OFFSET('Water Data'!$E$29,0,10*ROW('Water Data'!E183))="","",OFFSET('Water Data'!$E$29,0,10*ROW('Water Data'!E183)))</f>
        <v/>
      </c>
      <c r="BY189" s="187" t="str">
        <f ca="1">+IF(OFFSET('Water Data'!$F$27,0,10*ROW('Water Data'!F183))="","",OFFSET('Water Data'!$F$27,0,10*ROW('Water Data'!F183)))</f>
        <v/>
      </c>
      <c r="BZ189" s="187" t="str">
        <f ca="1">+IF(OFFSET('Water Data'!$F$28,0,10*ROW('Water Data'!F183))="","",OFFSET('Water Data'!$F$28,0,10*ROW('Water Data'!F183)))</f>
        <v/>
      </c>
      <c r="CA189" s="187" t="str">
        <f ca="1">+IF(OFFSET('Water Data'!$F$29,0,10*ROW('Water Data'!F183))="","",OFFSET('Water Data'!$F$29,0,10*ROW('Water Data'!F183)))</f>
        <v/>
      </c>
      <c r="CB189" s="187" t="str">
        <f ca="1">+IF(OFFSET('Water Data'!$G$27,0,10*ROW('Water Data'!G183))="","",OFFSET('Water Data'!$G$27,0,10*ROW('Water Data'!G183)))</f>
        <v/>
      </c>
      <c r="CC189" s="187" t="str">
        <f ca="1">+IF(OFFSET('Water Data'!$G$28,0,10*ROW('Water Data'!G183))="","",OFFSET('Water Data'!$G$28,0,10*ROW('Water Data'!G183)))</f>
        <v/>
      </c>
      <c r="CD189" s="187" t="str">
        <f ca="1">+IF(OFFSET('Water Data'!$G$29,0,10*ROW('Water Data'!G183))="","",OFFSET('Water Data'!$G$29,0,10*ROW('Water Data'!G183)))</f>
        <v/>
      </c>
      <c r="CE189" s="187" t="str">
        <f ca="1">+IF(OFFSET('Water Data'!$H$27,0,10*ROW('Water Data'!H183))="","",OFFSET('Water Data'!$H$27,0,10*ROW('Water Data'!H183)))</f>
        <v/>
      </c>
      <c r="CF189" s="187" t="str">
        <f ca="1">+IF(OFFSET('Water Data'!$H$28,0,10*ROW('Water Data'!H183))="","",OFFSET('Water Data'!$H$28,0,10*ROW('Water Data'!H183)))</f>
        <v/>
      </c>
      <c r="CG189" s="187" t="str">
        <f ca="1">+IF(OFFSET('Water Data'!$H$29,0,10*ROW('Water Data'!H183))="","",OFFSET('Water Data'!$H$29,0,10*ROW('Water Data'!H183)))</f>
        <v/>
      </c>
      <c r="CH189" s="187" t="str">
        <f ca="1">+IF(OFFSET('Water Data'!$I$27,0,10*ROW('Water Data'!I183))="","",OFFSET('Water Data'!$I$27,0,10*ROW('Water Data'!I183)))</f>
        <v/>
      </c>
      <c r="CI189" s="187" t="str">
        <f ca="1">+IF(OFFSET('Water Data'!$I$28,0,10*ROW('Water Data'!I183))="","",OFFSET('Water Data'!$I$28,0,10*ROW('Water Data'!I183)))</f>
        <v/>
      </c>
      <c r="CJ189" s="187" t="str">
        <f ca="1">+IF(OFFSET('Water Data'!$I$29,0,10*ROW('Water Data'!I183))="","",OFFSET('Water Data'!$I$29,0,10*ROW('Water Data'!I183)))</f>
        <v/>
      </c>
      <c r="CK189" s="187" t="str">
        <f ca="1">+IF(OFFSET('Sanitation Data'!$D$28,0,10*ROW('Sanitation Data'!D183))="","",OFFSET('Sanitation Data'!$D$28,0,10*ROW('Sanitation Data'!D183)))</f>
        <v/>
      </c>
      <c r="CL189" s="187" t="str">
        <f ca="1">+IF(OFFSET('Sanitation Data'!$D$29,0,10*ROW('Sanitation Data'!D183))="","",OFFSET('Sanitation Data'!$D$29,0,10*ROW('Sanitation Data'!D183)))</f>
        <v/>
      </c>
      <c r="CM189" s="187" t="str">
        <f ca="1">+IF(OFFSET('Sanitation Data'!$D$30,0,10*ROW('Sanitation Data'!D183))="","",OFFSET('Sanitation Data'!$D$30,0,10*ROW('Sanitation Data'!D183)))</f>
        <v/>
      </c>
      <c r="CN189" s="187" t="str">
        <f ca="1">+IF(OFFSET('Sanitation Data'!$D$31,0,10*ROW('Sanitation Data'!D183))="","",OFFSET('Sanitation Data'!$D$31,0,10*ROW('Sanitation Data'!D183)))</f>
        <v/>
      </c>
      <c r="CO189" s="187" t="str">
        <f ca="1">+IF(OFFSET('Sanitation Data'!$D$32,0,10*ROW('Sanitation Data'!D183))="","",OFFSET('Sanitation Data'!$D$32,0,10*ROW('Sanitation Data'!D183)))</f>
        <v/>
      </c>
      <c r="CP189" s="187" t="str">
        <f ca="1">+IF(OFFSET('Sanitation Data'!$E$28,0,10*ROW('Sanitation Data'!E183))="","",OFFSET('Sanitation Data'!$E$28,0,10*ROW('Sanitation Data'!E183)))</f>
        <v/>
      </c>
      <c r="CQ189" s="187" t="str">
        <f ca="1">+IF(OFFSET('Sanitation Data'!$E$29,0,10*ROW('Sanitation Data'!E183))="","",OFFSET('Sanitation Data'!$E$29,0,10*ROW('Sanitation Data'!E183)))</f>
        <v/>
      </c>
      <c r="CR189" s="187" t="str">
        <f ca="1">+IF(OFFSET('Sanitation Data'!$E$30,0,10*ROW('Sanitation Data'!E183))="","",OFFSET('Sanitation Data'!$E$30,0,10*ROW('Sanitation Data'!E183)))</f>
        <v/>
      </c>
      <c r="CS189" s="187" t="str">
        <f ca="1">+IF(OFFSET('Sanitation Data'!$E$31,0,10*ROW('Sanitation Data'!E183))="","",OFFSET('Sanitation Data'!$E$31,0,10*ROW('Sanitation Data'!E183)))</f>
        <v/>
      </c>
      <c r="CT189" s="187" t="str">
        <f ca="1">+IF(OFFSET('Sanitation Data'!$E$32,0,10*ROW('Sanitation Data'!E183))="","",OFFSET('Sanitation Data'!$E$32,0,10*ROW('Sanitation Data'!E183)))</f>
        <v/>
      </c>
      <c r="CU189" s="187" t="str">
        <f ca="1">+IF(OFFSET('Sanitation Data'!$F$28,0,10*ROW('Sanitation Data'!F183))="","",OFFSET('Sanitation Data'!$F$28,0,10*ROW('Sanitation Data'!F183)))</f>
        <v/>
      </c>
      <c r="CV189" s="187" t="str">
        <f ca="1">+IF(OFFSET('Sanitation Data'!$F$29,0,10*ROW('Sanitation Data'!F183))="","",OFFSET('Sanitation Data'!$F$29,0,10*ROW('Sanitation Data'!F183)))</f>
        <v/>
      </c>
      <c r="CW189" s="187" t="str">
        <f ca="1">+IF(OFFSET('Sanitation Data'!$F$30,0,10*ROW('Sanitation Data'!F183))="","",OFFSET('Sanitation Data'!$F$30,0,10*ROW('Sanitation Data'!F183)))</f>
        <v/>
      </c>
      <c r="CX189" s="187" t="str">
        <f ca="1">+IF(OFFSET('Sanitation Data'!$F$31,0,10*ROW('Sanitation Data'!F183))="","",OFFSET('Sanitation Data'!$F$31,0,10*ROW('Sanitation Data'!F183)))</f>
        <v/>
      </c>
      <c r="CY189" s="187" t="str">
        <f ca="1">+IF(OFFSET('Sanitation Data'!$F$32,0,10*ROW('Sanitation Data'!F183))="","",OFFSET('Sanitation Data'!$F$32,0,10*ROW('Sanitation Data'!F183)))</f>
        <v/>
      </c>
      <c r="CZ189" s="187" t="str">
        <f ca="1">+IF(OFFSET('Sanitation Data'!$G$28,0,10*ROW('Sanitation Data'!G183))="","",OFFSET('Sanitation Data'!$G$28,0,10*ROW('Sanitation Data'!G183)))</f>
        <v/>
      </c>
      <c r="DA189" s="187" t="str">
        <f ca="1">+IF(OFFSET('Sanitation Data'!$G$29,0,10*ROW('Sanitation Data'!G183))="","",OFFSET('Sanitation Data'!$G$29,0,10*ROW('Sanitation Data'!G183)))</f>
        <v/>
      </c>
      <c r="DB189" s="187" t="str">
        <f ca="1">+IF(OFFSET('Sanitation Data'!$G$30,0,10*ROW('Sanitation Data'!G183))="","",OFFSET('Sanitation Data'!$G$30,0,10*ROW('Sanitation Data'!G183)))</f>
        <v/>
      </c>
      <c r="DC189" s="187" t="str">
        <f ca="1">+IF(OFFSET('Sanitation Data'!$G$31,0,10*ROW('Sanitation Data'!G183))="","",OFFSET('Sanitation Data'!$G$31,0,10*ROW('Sanitation Data'!G183)))</f>
        <v/>
      </c>
      <c r="DD189" s="187" t="str">
        <f ca="1">+IF(OFFSET('Sanitation Data'!$G$32,0,10*ROW('Sanitation Data'!G183))="","",OFFSET('Sanitation Data'!$G$32,0,10*ROW('Sanitation Data'!G183)))</f>
        <v/>
      </c>
      <c r="DE189" s="187" t="str">
        <f ca="1">+IF(OFFSET('Sanitation Data'!$H$28,0,10*ROW('Sanitation Data'!H183))="","",OFFSET('Sanitation Data'!$H$28,0,10*ROW('Sanitation Data'!H183)))</f>
        <v/>
      </c>
      <c r="DF189" s="187" t="str">
        <f ca="1">+IF(OFFSET('Sanitation Data'!$H$29,0,10*ROW('Sanitation Data'!H183))="","",OFFSET('Sanitation Data'!$H$29,0,10*ROW('Sanitation Data'!H183)))</f>
        <v/>
      </c>
      <c r="DG189" s="187" t="str">
        <f ca="1">+IF(OFFSET('Sanitation Data'!$H$30,0,10*ROW('Sanitation Data'!H183))="","",OFFSET('Sanitation Data'!$H$30,0,10*ROW('Sanitation Data'!H183)))</f>
        <v/>
      </c>
      <c r="DH189" s="187" t="str">
        <f ca="1">+IF(OFFSET('Sanitation Data'!$H$31,0,10*ROW('Sanitation Data'!H183))="","",OFFSET('Sanitation Data'!$H$31,0,10*ROW('Sanitation Data'!H183)))</f>
        <v/>
      </c>
      <c r="DI189" s="187" t="str">
        <f ca="1">+IF(OFFSET('Sanitation Data'!$H$32,0,10*ROW('Sanitation Data'!H183))="","",OFFSET('Sanitation Data'!$H$32,0,10*ROW('Sanitation Data'!H183)))</f>
        <v/>
      </c>
      <c r="DJ189" s="187" t="str">
        <f ca="1">+IF(OFFSET('Sanitation Data'!$I$28,0,10*ROW('Sanitation Data'!I183))="","",OFFSET('Sanitation Data'!$I$28,0,10*ROW('Sanitation Data'!I183)))</f>
        <v/>
      </c>
      <c r="DK189" s="187" t="str">
        <f ca="1">+IF(OFFSET('Sanitation Data'!$I$29,0,10*ROW('Sanitation Data'!I183))="","",OFFSET('Sanitation Data'!$I$29,0,10*ROW('Sanitation Data'!I183)))</f>
        <v/>
      </c>
      <c r="DL189" s="187" t="str">
        <f ca="1">+IF(OFFSET('Sanitation Data'!$I$30,0,10*ROW('Sanitation Data'!I183))="","",OFFSET('Sanitation Data'!$I$30,0,10*ROW('Sanitation Data'!I183)))</f>
        <v/>
      </c>
      <c r="DM189" s="187" t="str">
        <f ca="1">+IF(OFFSET('Sanitation Data'!$I$31,0,10*ROW('Sanitation Data'!I183))="","",OFFSET('Sanitation Data'!$I$31,0,10*ROW('Sanitation Data'!I183)))</f>
        <v/>
      </c>
      <c r="DN189" s="187" t="str">
        <f ca="1">+IF(OFFSET('Sanitation Data'!$I$32,0,10*ROW('Sanitation Data'!I183))="","",OFFSET('Sanitation Data'!$I$32,0,10*ROW('Sanitation Data'!I183)))</f>
        <v/>
      </c>
      <c r="DO189" s="187" t="str">
        <f ca="1">+IF(OFFSET('Hygiene Data'!$D$11,0,10*ROW('Hygiene Data'!D183))="","",OFFSET('Hygiene Data'!$D$11,0,10*ROW('Hygiene Data'!D183)))</f>
        <v/>
      </c>
      <c r="DP189" s="187" t="str">
        <f ca="1">+IF(OFFSET('Hygiene Data'!$D$12,0,10*ROW('Hygiene Data'!D183))="","",OFFSET('Hygiene Data'!$D$12,0,10*ROW('Hygiene Data'!D183)))</f>
        <v/>
      </c>
      <c r="DQ189" s="187" t="str">
        <f ca="1">+IF(OFFSET('Hygiene Data'!$D$13,0,10*ROW('Hygiene Data'!D183))="","",OFFSET('Hygiene Data'!$D$13,0,10*ROW('Hygiene Data'!D183)))</f>
        <v/>
      </c>
      <c r="DR189" s="187" t="str">
        <f ca="1">+IF(OFFSET('Hygiene Data'!$E$11,0,10*ROW('Hygiene Data'!E183))="","",OFFSET('Hygiene Data'!$E$11,0,10*ROW('Hygiene Data'!E183)))</f>
        <v/>
      </c>
      <c r="DS189" s="187" t="str">
        <f ca="1">+IF(OFFSET('Hygiene Data'!$E$12,0,10*ROW('Hygiene Data'!E183))="","",OFFSET('Hygiene Data'!$E$12,0,10*ROW('Hygiene Data'!E183)))</f>
        <v/>
      </c>
      <c r="DT189" s="187" t="str">
        <f ca="1">+IF(OFFSET('Hygiene Data'!$E$13,0,10*ROW('Hygiene Data'!E183))="","",OFFSET('Hygiene Data'!$E$13,0,10*ROW('Hygiene Data'!E183)))</f>
        <v/>
      </c>
      <c r="DU189" s="187" t="str">
        <f ca="1">+IF(OFFSET('Hygiene Data'!$F$11,0,10*ROW('Hygiene Data'!F183))="","",OFFSET('Hygiene Data'!$F$11,0,10*ROW('Hygiene Data'!F183)))</f>
        <v/>
      </c>
      <c r="DV189" s="187" t="str">
        <f ca="1">+IF(OFFSET('Hygiene Data'!$F$12,0,10*ROW('Hygiene Data'!F183))="","",OFFSET('Hygiene Data'!$F$12,0,10*ROW('Hygiene Data'!F183)))</f>
        <v/>
      </c>
      <c r="DW189" s="187" t="str">
        <f ca="1">+IF(OFFSET('Hygiene Data'!$F$13,0,10*ROW('Hygiene Data'!F183))="","",OFFSET('Hygiene Data'!$F$13,0,10*ROW('Hygiene Data'!F183)))</f>
        <v/>
      </c>
      <c r="DX189" s="187" t="str">
        <f ca="1">+IF(OFFSET('Hygiene Data'!$G$11,0,10*ROW('Hygiene Data'!G183))="","",OFFSET('Hygiene Data'!$G$11,0,10*ROW('Hygiene Data'!G183)))</f>
        <v/>
      </c>
      <c r="DY189" s="187" t="str">
        <f ca="1">+IF(OFFSET('Hygiene Data'!$G$12,0,10*ROW('Hygiene Data'!G183))="","",OFFSET('Hygiene Data'!$G$12,0,10*ROW('Hygiene Data'!G183)))</f>
        <v/>
      </c>
      <c r="DZ189" s="187" t="str">
        <f ca="1">+IF(OFFSET('Hygiene Data'!$G$13,0,10*ROW('Hygiene Data'!G183))="","",OFFSET('Hygiene Data'!$G$13,0,10*ROW('Hygiene Data'!G183)))</f>
        <v/>
      </c>
      <c r="EA189" s="187" t="str">
        <f ca="1">+IF(OFFSET('Hygiene Data'!$H$11,0,10*ROW('Hygiene Data'!H183))="","",OFFSET('Hygiene Data'!$H$11,0,10*ROW('Hygiene Data'!H183)))</f>
        <v/>
      </c>
      <c r="EB189" s="187" t="str">
        <f ca="1">+IF(OFFSET('Hygiene Data'!$H$12,0,10*ROW('Hygiene Data'!H183))="","",OFFSET('Hygiene Data'!$H$12,0,10*ROW('Hygiene Data'!H183)))</f>
        <v/>
      </c>
      <c r="EC189" s="187" t="str">
        <f ca="1">+IF(OFFSET('Hygiene Data'!$H$13,0,10*ROW('Hygiene Data'!H183))="","",OFFSET('Hygiene Data'!$H$13,0,10*ROW('Hygiene Data'!H183)))</f>
        <v/>
      </c>
      <c r="ED189" s="187" t="str">
        <f ca="1">+IF(OFFSET('Hygiene Data'!$I$11,0,10*ROW('Hygiene Data'!I183))="","",OFFSET('Hygiene Data'!$I$11,0,10*ROW('Hygiene Data'!I183)))</f>
        <v/>
      </c>
      <c r="EE189" s="187" t="str">
        <f ca="1">+IF(OFFSET('Hygiene Data'!$I$12,0,10*ROW('Hygiene Data'!I183))="","",OFFSET('Hygiene Data'!$I$12,0,10*ROW('Hygiene Data'!I183)))</f>
        <v/>
      </c>
      <c r="EF189" s="187" t="str">
        <f ca="1">+IF(OFFSET('Hygiene Data'!$I$13,0,10*ROW('Hygiene Data'!I183))="","",OFFSET('Hygiene Data'!$I$13,0,10*ROW('Hygiene Data'!I183)))</f>
        <v/>
      </c>
    </row>
    <row r="190" spans="1:136" x14ac:dyDescent="0.2">
      <c r="A190" s="270" t="str">
        <f ca="1">+IF(OFFSET('Water Data'!$B$2,0,10*ROW('Water Data'!E184))="","",OFFSET('Water Data'!$B$2,0,10*ROW('Water Data'!E184)))</f>
        <v/>
      </c>
      <c r="B190" s="270" t="str">
        <f ca="1">IF(OFFSET('Water Data'!$C$2,0,10*ROW('Water Data'!F184))="","",IF(OFFSET('Water Data'!$C$2,0,10*ROW('Water Data'!F184))="Census",Key!$I$111,IF(OFFSET('Water Data'!$C$2,0,10*ROW('Water Data'!F184))="Survey with microdata",Key!$I$113,IF(OFFSET('Water Data'!$C$2,0,10*ROW('Water Data'!F184))="Survey",Key!$I$110,IF(OFFSET('Water Data'!$C$2,0,10*ROW('Water Data'!F184))="Admin",Key!$I$114,IF(OFFSET('Water Data'!$C$2,0,10*ROW('Water Data'!F184))="Other",Key!$I$112,IF(OFFSET('Water Data'!$C$2,0,10*ROW('Water Data'!F184))="EMIS",Key!$I$109)))))))</f>
        <v/>
      </c>
      <c r="C190" s="297" t="str">
        <f t="shared" ca="1" si="2"/>
        <v/>
      </c>
      <c r="D190" s="298" t="e">
        <f ca="1">+IF(AND(ISTEXT(OFFSET('Water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298" t="e">
        <f ca="1">+IF(AND(ISTEXT(OFFSET('Water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298" t="e">
        <f ca="1">+IF(AND(ISTEXT(OFFSET('Water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298" t="e">
        <f ca="1">+IF(AND(ISTEXT(OFFSET('Water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298" t="e">
        <f ca="1">+IF(AND(ISTEXT(OFFSET('Water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298" t="e">
        <f ca="1">+IF(AND(ISTEXT(OFFSET('Water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298" t="e">
        <f ca="1">+IF(AND(ISTEXT(OFFSET('Water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298" t="e">
        <f ca="1">+IF(AND(ISTEXT(OFFSET('Water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298" t="e">
        <f ca="1">+IF(AND(ISTEXT(OFFSET('Water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298" t="e">
        <f ca="1">+IF(AND(ISTEXT(OFFSET('Water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298" t="e">
        <f ca="1">+IF(AND(ISTEXT(OFFSET('Water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298" t="e">
        <f ca="1">+IF(AND(ISTEXT(OFFSET('Water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298" t="e">
        <f ca="1">+IF(AND(ISTEXT(OFFSET('Water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298" t="e">
        <f ca="1">+IF(AND(ISTEXT(OFFSET('Water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298" t="e">
        <f ca="1">+IF(AND(ISTEXT(OFFSET('Water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298" t="e">
        <f ca="1">+IF(AND(ISTEXT(OFFSET('Water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298" t="e">
        <f ca="1">+IF(AND(ISTEXT(OFFSET('Water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298" t="e">
        <f ca="1">+IF(AND(ISTEXT(OFFSET('Water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299" t="e">
        <f ca="1">+IF(AND(ISTEXT(OFFSET('Sanitation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299" t="e">
        <f ca="1">+IF(AND(ISTEXT(OFFSET('Sanitation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299" t="e">
        <f ca="1">+IF(AND(ISTEXT(OFFSET('Sanitation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299" t="e">
        <f ca="1">+IF(AND(ISTEXT(OFFSET('Sanitation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299" t="e">
        <f ca="1">+IF(AND(ISTEXT(OFFSET('Sanitation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299" t="e">
        <f ca="1">+IF(AND(ISTEXT(OFFSET('Sanitation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299" t="e">
        <f ca="1">+IF(AND(ISTEXT(OFFSET('Sanitation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299" t="e">
        <f ca="1">+IF(AND(ISTEXT(OFFSET('Sanitation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299" t="e">
        <f ca="1">+IF(AND(ISTEXT(OFFSET('Sanitation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299" t="e">
        <f ca="1">+IF(AND(ISTEXT(OFFSET('Sanitation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299" t="e">
        <f ca="1">+IF(AND(ISTEXT(OFFSET('Sanitation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299" t="e">
        <f ca="1">+IF(AND(ISTEXT(OFFSET('Sanitation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299" t="e">
        <f ca="1">+IF(AND(ISTEXT(OFFSET('Sanitation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299" t="e">
        <f ca="1">+IF(AND(ISTEXT(OFFSET('Sanitation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299" t="e">
        <f ca="1">+IF(AND(ISTEXT(OFFSET('Sanitation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299" t="e">
        <f ca="1">+IF(AND(ISTEXT(OFFSET('Sanitation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299" t="e">
        <f ca="1">+IF(AND(ISTEXT(OFFSET('Sanitation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299" t="e">
        <f ca="1">+IF(AND(ISTEXT(OFFSET('Sanitation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299" t="e">
        <f ca="1">+IF(AND(ISTEXT(OFFSET('Sanitation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299" t="e">
        <f ca="1">+IF(AND(ISTEXT(OFFSET('Sanitation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299" t="e">
        <f ca="1">+IF(AND(ISTEXT(OFFSET('Sanitation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299" t="e">
        <f ca="1">+IF(AND(ISTEXT(OFFSET('Sanitation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299" t="e">
        <f ca="1">+IF(AND(ISTEXT(OFFSET('Sanitation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299" t="e">
        <f ca="1">+IF(AND(ISTEXT(OFFSET('Sanitation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299" t="e">
        <f ca="1">+IF(AND(ISTEXT(OFFSET('Sanitation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299" t="e">
        <f ca="1">+IF(AND(ISTEXT(OFFSET('Sanitation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299" t="e">
        <f ca="1">+IF(AND(ISTEXT(OFFSET('Sanitation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299" t="e">
        <f ca="1">+IF(AND(ISTEXT(OFFSET('Sanitation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299" t="e">
        <f ca="1">+IF(AND(ISTEXT(OFFSET('Sanitation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299" t="e">
        <f ca="1">+IF(AND(ISTEXT(OFFSET('Sanitation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300" t="e">
        <f ca="1">+IF(AND(ISTEXT(OFFSET('Hygiene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368" t="e">
        <f ca="1">+IF(AND(ISTEXT(OFFSET('Hygiene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300" t="e">
        <f ca="1">+IF(AND(ISTEXT(OFFSET('Hygiene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300" t="e">
        <f ca="1">+IF(AND(ISTEXT(OFFSET('Hygiene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300" t="e">
        <f ca="1">+IF(AND(ISTEXT(OFFSET('Hygiene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300" t="e">
        <f ca="1">+IF(AND(ISTEXT(OFFSET('Hygiene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300" t="e">
        <f ca="1">+IF(AND(ISTEXT(OFFSET('Hygiene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300" t="e">
        <f ca="1">+IF(AND(ISTEXT(OFFSET('Hygiene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300" t="e">
        <f ca="1">+IF(AND(ISTEXT(OFFSET('Hygiene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300" t="e">
        <f ca="1">+IF(AND(ISTEXT(OFFSET('Hygiene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300" t="e">
        <f ca="1">+IF(AND(ISTEXT(OFFSET('Hygiene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300" t="e">
        <f ca="1">+IF(AND(ISTEXT(OFFSET('Hygiene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300" t="e">
        <f ca="1">+IF(AND(ISTEXT(OFFSET('Hygiene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300" t="e">
        <f ca="1">+IF(AND(ISTEXT(OFFSET('Hygiene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300" t="e">
        <f ca="1">+IF(AND(ISTEXT(OFFSET('Hygiene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300" t="e">
        <f ca="1">+IF(AND(ISTEXT(OFFSET('Hygiene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300" t="e">
        <f ca="1">+IF(AND(ISTEXT(OFFSET('Hygiene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300" t="e">
        <f ca="1">+IF(AND(ISTEXT(OFFSET('Hygiene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S190" s="187" t="str">
        <f ca="1">+IF(OFFSET('Water Data'!$D$27,0,10*ROW('Water Data'!D184))="","",OFFSET('Water Data'!$D$27,0,10*ROW('Water Data'!D184)))</f>
        <v/>
      </c>
      <c r="BT190" s="187" t="str">
        <f ca="1">+IF(OFFSET('Water Data'!$D$28,0,10*ROW('Water Data'!D184))="","",OFFSET('Water Data'!$D$28,0,10*ROW('Water Data'!D184)))</f>
        <v/>
      </c>
      <c r="BU190" s="187" t="str">
        <f ca="1">+IF(OFFSET('Water Data'!$D$29,0,10*ROW('Water Data'!D184))="","",OFFSET('Water Data'!$D$29,0,10*ROW('Water Data'!D184)))</f>
        <v/>
      </c>
      <c r="BV190" s="187" t="str">
        <f ca="1">+IF(OFFSET('Water Data'!$E$27,0,10*ROW('Water Data'!E184))="","",OFFSET('Water Data'!$E$27,0,10*ROW('Water Data'!E184)))</f>
        <v/>
      </c>
      <c r="BW190" s="187" t="str">
        <f ca="1">+IF(OFFSET('Water Data'!$E$28,0,10*ROW('Water Data'!E184))="","",OFFSET('Water Data'!$E$28,0,10*ROW('Water Data'!E184)))</f>
        <v/>
      </c>
      <c r="BX190" s="187" t="str">
        <f ca="1">+IF(OFFSET('Water Data'!$E$29,0,10*ROW('Water Data'!E184))="","",OFFSET('Water Data'!$E$29,0,10*ROW('Water Data'!E184)))</f>
        <v/>
      </c>
      <c r="BY190" s="187" t="str">
        <f ca="1">+IF(OFFSET('Water Data'!$F$27,0,10*ROW('Water Data'!F184))="","",OFFSET('Water Data'!$F$27,0,10*ROW('Water Data'!F184)))</f>
        <v/>
      </c>
      <c r="BZ190" s="187" t="str">
        <f ca="1">+IF(OFFSET('Water Data'!$F$28,0,10*ROW('Water Data'!F184))="","",OFFSET('Water Data'!$F$28,0,10*ROW('Water Data'!F184)))</f>
        <v/>
      </c>
      <c r="CA190" s="187" t="str">
        <f ca="1">+IF(OFFSET('Water Data'!$F$29,0,10*ROW('Water Data'!F184))="","",OFFSET('Water Data'!$F$29,0,10*ROW('Water Data'!F184)))</f>
        <v/>
      </c>
      <c r="CB190" s="187" t="str">
        <f ca="1">+IF(OFFSET('Water Data'!$G$27,0,10*ROW('Water Data'!G184))="","",OFFSET('Water Data'!$G$27,0,10*ROW('Water Data'!G184)))</f>
        <v/>
      </c>
      <c r="CC190" s="187" t="str">
        <f ca="1">+IF(OFFSET('Water Data'!$G$28,0,10*ROW('Water Data'!G184))="","",OFFSET('Water Data'!$G$28,0,10*ROW('Water Data'!G184)))</f>
        <v/>
      </c>
      <c r="CD190" s="187" t="str">
        <f ca="1">+IF(OFFSET('Water Data'!$G$29,0,10*ROW('Water Data'!G184))="","",OFFSET('Water Data'!$G$29,0,10*ROW('Water Data'!G184)))</f>
        <v/>
      </c>
      <c r="CE190" s="187" t="str">
        <f ca="1">+IF(OFFSET('Water Data'!$H$27,0,10*ROW('Water Data'!H184))="","",OFFSET('Water Data'!$H$27,0,10*ROW('Water Data'!H184)))</f>
        <v/>
      </c>
      <c r="CF190" s="187" t="str">
        <f ca="1">+IF(OFFSET('Water Data'!$H$28,0,10*ROW('Water Data'!H184))="","",OFFSET('Water Data'!$H$28,0,10*ROW('Water Data'!H184)))</f>
        <v/>
      </c>
      <c r="CG190" s="187" t="str">
        <f ca="1">+IF(OFFSET('Water Data'!$H$29,0,10*ROW('Water Data'!H184))="","",OFFSET('Water Data'!$H$29,0,10*ROW('Water Data'!H184)))</f>
        <v/>
      </c>
      <c r="CH190" s="187" t="str">
        <f ca="1">+IF(OFFSET('Water Data'!$I$27,0,10*ROW('Water Data'!I184))="","",OFFSET('Water Data'!$I$27,0,10*ROW('Water Data'!I184)))</f>
        <v/>
      </c>
      <c r="CI190" s="187" t="str">
        <f ca="1">+IF(OFFSET('Water Data'!$I$28,0,10*ROW('Water Data'!I184))="","",OFFSET('Water Data'!$I$28,0,10*ROW('Water Data'!I184)))</f>
        <v/>
      </c>
      <c r="CJ190" s="187" t="str">
        <f ca="1">+IF(OFFSET('Water Data'!$I$29,0,10*ROW('Water Data'!I184))="","",OFFSET('Water Data'!$I$29,0,10*ROW('Water Data'!I184)))</f>
        <v/>
      </c>
      <c r="CK190" s="187" t="str">
        <f ca="1">+IF(OFFSET('Sanitation Data'!$D$28,0,10*ROW('Sanitation Data'!D184))="","",OFFSET('Sanitation Data'!$D$28,0,10*ROW('Sanitation Data'!D184)))</f>
        <v/>
      </c>
      <c r="CL190" s="187" t="str">
        <f ca="1">+IF(OFFSET('Sanitation Data'!$D$29,0,10*ROW('Sanitation Data'!D184))="","",OFFSET('Sanitation Data'!$D$29,0,10*ROW('Sanitation Data'!D184)))</f>
        <v/>
      </c>
      <c r="CM190" s="187" t="str">
        <f ca="1">+IF(OFFSET('Sanitation Data'!$D$30,0,10*ROW('Sanitation Data'!D184))="","",OFFSET('Sanitation Data'!$D$30,0,10*ROW('Sanitation Data'!D184)))</f>
        <v/>
      </c>
      <c r="CN190" s="187" t="str">
        <f ca="1">+IF(OFFSET('Sanitation Data'!$D$31,0,10*ROW('Sanitation Data'!D184))="","",OFFSET('Sanitation Data'!$D$31,0,10*ROW('Sanitation Data'!D184)))</f>
        <v/>
      </c>
      <c r="CO190" s="187" t="str">
        <f ca="1">+IF(OFFSET('Sanitation Data'!$D$32,0,10*ROW('Sanitation Data'!D184))="","",OFFSET('Sanitation Data'!$D$32,0,10*ROW('Sanitation Data'!D184)))</f>
        <v/>
      </c>
      <c r="CP190" s="187" t="str">
        <f ca="1">+IF(OFFSET('Sanitation Data'!$E$28,0,10*ROW('Sanitation Data'!E184))="","",OFFSET('Sanitation Data'!$E$28,0,10*ROW('Sanitation Data'!E184)))</f>
        <v/>
      </c>
      <c r="CQ190" s="187" t="str">
        <f ca="1">+IF(OFFSET('Sanitation Data'!$E$29,0,10*ROW('Sanitation Data'!E184))="","",OFFSET('Sanitation Data'!$E$29,0,10*ROW('Sanitation Data'!E184)))</f>
        <v/>
      </c>
      <c r="CR190" s="187" t="str">
        <f ca="1">+IF(OFFSET('Sanitation Data'!$E$30,0,10*ROW('Sanitation Data'!E184))="","",OFFSET('Sanitation Data'!$E$30,0,10*ROW('Sanitation Data'!E184)))</f>
        <v/>
      </c>
      <c r="CS190" s="187" t="str">
        <f ca="1">+IF(OFFSET('Sanitation Data'!$E$31,0,10*ROW('Sanitation Data'!E184))="","",OFFSET('Sanitation Data'!$E$31,0,10*ROW('Sanitation Data'!E184)))</f>
        <v/>
      </c>
      <c r="CT190" s="187" t="str">
        <f ca="1">+IF(OFFSET('Sanitation Data'!$E$32,0,10*ROW('Sanitation Data'!E184))="","",OFFSET('Sanitation Data'!$E$32,0,10*ROW('Sanitation Data'!E184)))</f>
        <v/>
      </c>
      <c r="CU190" s="187" t="str">
        <f ca="1">+IF(OFFSET('Sanitation Data'!$F$28,0,10*ROW('Sanitation Data'!F184))="","",OFFSET('Sanitation Data'!$F$28,0,10*ROW('Sanitation Data'!F184)))</f>
        <v/>
      </c>
      <c r="CV190" s="187" t="str">
        <f ca="1">+IF(OFFSET('Sanitation Data'!$F$29,0,10*ROW('Sanitation Data'!F184))="","",OFFSET('Sanitation Data'!$F$29,0,10*ROW('Sanitation Data'!F184)))</f>
        <v/>
      </c>
      <c r="CW190" s="187" t="str">
        <f ca="1">+IF(OFFSET('Sanitation Data'!$F$30,0,10*ROW('Sanitation Data'!F184))="","",OFFSET('Sanitation Data'!$F$30,0,10*ROW('Sanitation Data'!F184)))</f>
        <v/>
      </c>
      <c r="CX190" s="187" t="str">
        <f ca="1">+IF(OFFSET('Sanitation Data'!$F$31,0,10*ROW('Sanitation Data'!F184))="","",OFFSET('Sanitation Data'!$F$31,0,10*ROW('Sanitation Data'!F184)))</f>
        <v/>
      </c>
      <c r="CY190" s="187" t="str">
        <f ca="1">+IF(OFFSET('Sanitation Data'!$F$32,0,10*ROW('Sanitation Data'!F184))="","",OFFSET('Sanitation Data'!$F$32,0,10*ROW('Sanitation Data'!F184)))</f>
        <v/>
      </c>
      <c r="CZ190" s="187" t="str">
        <f ca="1">+IF(OFFSET('Sanitation Data'!$G$28,0,10*ROW('Sanitation Data'!G184))="","",OFFSET('Sanitation Data'!$G$28,0,10*ROW('Sanitation Data'!G184)))</f>
        <v/>
      </c>
      <c r="DA190" s="187" t="str">
        <f ca="1">+IF(OFFSET('Sanitation Data'!$G$29,0,10*ROW('Sanitation Data'!G184))="","",OFFSET('Sanitation Data'!$G$29,0,10*ROW('Sanitation Data'!G184)))</f>
        <v/>
      </c>
      <c r="DB190" s="187" t="str">
        <f ca="1">+IF(OFFSET('Sanitation Data'!$G$30,0,10*ROW('Sanitation Data'!G184))="","",OFFSET('Sanitation Data'!$G$30,0,10*ROW('Sanitation Data'!G184)))</f>
        <v/>
      </c>
      <c r="DC190" s="187" t="str">
        <f ca="1">+IF(OFFSET('Sanitation Data'!$G$31,0,10*ROW('Sanitation Data'!G184))="","",OFFSET('Sanitation Data'!$G$31,0,10*ROW('Sanitation Data'!G184)))</f>
        <v/>
      </c>
      <c r="DD190" s="187" t="str">
        <f ca="1">+IF(OFFSET('Sanitation Data'!$G$32,0,10*ROW('Sanitation Data'!G184))="","",OFFSET('Sanitation Data'!$G$32,0,10*ROW('Sanitation Data'!G184)))</f>
        <v/>
      </c>
      <c r="DE190" s="187" t="str">
        <f ca="1">+IF(OFFSET('Sanitation Data'!$H$28,0,10*ROW('Sanitation Data'!H184))="","",OFFSET('Sanitation Data'!$H$28,0,10*ROW('Sanitation Data'!H184)))</f>
        <v/>
      </c>
      <c r="DF190" s="187" t="str">
        <f ca="1">+IF(OFFSET('Sanitation Data'!$H$29,0,10*ROW('Sanitation Data'!H184))="","",OFFSET('Sanitation Data'!$H$29,0,10*ROW('Sanitation Data'!H184)))</f>
        <v/>
      </c>
      <c r="DG190" s="187" t="str">
        <f ca="1">+IF(OFFSET('Sanitation Data'!$H$30,0,10*ROW('Sanitation Data'!H184))="","",OFFSET('Sanitation Data'!$H$30,0,10*ROW('Sanitation Data'!H184)))</f>
        <v/>
      </c>
      <c r="DH190" s="187" t="str">
        <f ca="1">+IF(OFFSET('Sanitation Data'!$H$31,0,10*ROW('Sanitation Data'!H184))="","",OFFSET('Sanitation Data'!$H$31,0,10*ROW('Sanitation Data'!H184)))</f>
        <v/>
      </c>
      <c r="DI190" s="187" t="str">
        <f ca="1">+IF(OFFSET('Sanitation Data'!$H$32,0,10*ROW('Sanitation Data'!H184))="","",OFFSET('Sanitation Data'!$H$32,0,10*ROW('Sanitation Data'!H184)))</f>
        <v/>
      </c>
      <c r="DJ190" s="187" t="str">
        <f ca="1">+IF(OFFSET('Sanitation Data'!$I$28,0,10*ROW('Sanitation Data'!I184))="","",OFFSET('Sanitation Data'!$I$28,0,10*ROW('Sanitation Data'!I184)))</f>
        <v/>
      </c>
      <c r="DK190" s="187" t="str">
        <f ca="1">+IF(OFFSET('Sanitation Data'!$I$29,0,10*ROW('Sanitation Data'!I184))="","",OFFSET('Sanitation Data'!$I$29,0,10*ROW('Sanitation Data'!I184)))</f>
        <v/>
      </c>
      <c r="DL190" s="187" t="str">
        <f ca="1">+IF(OFFSET('Sanitation Data'!$I$30,0,10*ROW('Sanitation Data'!I184))="","",OFFSET('Sanitation Data'!$I$30,0,10*ROW('Sanitation Data'!I184)))</f>
        <v/>
      </c>
      <c r="DM190" s="187" t="str">
        <f ca="1">+IF(OFFSET('Sanitation Data'!$I$31,0,10*ROW('Sanitation Data'!I184))="","",OFFSET('Sanitation Data'!$I$31,0,10*ROW('Sanitation Data'!I184)))</f>
        <v/>
      </c>
      <c r="DN190" s="187" t="str">
        <f ca="1">+IF(OFFSET('Sanitation Data'!$I$32,0,10*ROW('Sanitation Data'!I184))="","",OFFSET('Sanitation Data'!$I$32,0,10*ROW('Sanitation Data'!I184)))</f>
        <v/>
      </c>
      <c r="DO190" s="187" t="str">
        <f ca="1">+IF(OFFSET('Hygiene Data'!$D$11,0,10*ROW('Hygiene Data'!D184))="","",OFFSET('Hygiene Data'!$D$11,0,10*ROW('Hygiene Data'!D184)))</f>
        <v/>
      </c>
      <c r="DP190" s="187" t="str">
        <f ca="1">+IF(OFFSET('Hygiene Data'!$D$12,0,10*ROW('Hygiene Data'!D184))="","",OFFSET('Hygiene Data'!$D$12,0,10*ROW('Hygiene Data'!D184)))</f>
        <v/>
      </c>
      <c r="DQ190" s="187" t="str">
        <f ca="1">+IF(OFFSET('Hygiene Data'!$D$13,0,10*ROW('Hygiene Data'!D184))="","",OFFSET('Hygiene Data'!$D$13,0,10*ROW('Hygiene Data'!D184)))</f>
        <v/>
      </c>
      <c r="DR190" s="187" t="str">
        <f ca="1">+IF(OFFSET('Hygiene Data'!$E$11,0,10*ROW('Hygiene Data'!E184))="","",OFFSET('Hygiene Data'!$E$11,0,10*ROW('Hygiene Data'!E184)))</f>
        <v/>
      </c>
      <c r="DS190" s="187" t="str">
        <f ca="1">+IF(OFFSET('Hygiene Data'!$E$12,0,10*ROW('Hygiene Data'!E184))="","",OFFSET('Hygiene Data'!$E$12,0,10*ROW('Hygiene Data'!E184)))</f>
        <v/>
      </c>
      <c r="DT190" s="187" t="str">
        <f ca="1">+IF(OFFSET('Hygiene Data'!$E$13,0,10*ROW('Hygiene Data'!E184))="","",OFFSET('Hygiene Data'!$E$13,0,10*ROW('Hygiene Data'!E184)))</f>
        <v/>
      </c>
      <c r="DU190" s="187" t="str">
        <f ca="1">+IF(OFFSET('Hygiene Data'!$F$11,0,10*ROW('Hygiene Data'!F184))="","",OFFSET('Hygiene Data'!$F$11,0,10*ROW('Hygiene Data'!F184)))</f>
        <v/>
      </c>
      <c r="DV190" s="187" t="str">
        <f ca="1">+IF(OFFSET('Hygiene Data'!$F$12,0,10*ROW('Hygiene Data'!F184))="","",OFFSET('Hygiene Data'!$F$12,0,10*ROW('Hygiene Data'!F184)))</f>
        <v/>
      </c>
      <c r="DW190" s="187" t="str">
        <f ca="1">+IF(OFFSET('Hygiene Data'!$F$13,0,10*ROW('Hygiene Data'!F184))="","",OFFSET('Hygiene Data'!$F$13,0,10*ROW('Hygiene Data'!F184)))</f>
        <v/>
      </c>
      <c r="DX190" s="187" t="str">
        <f ca="1">+IF(OFFSET('Hygiene Data'!$G$11,0,10*ROW('Hygiene Data'!G184))="","",OFFSET('Hygiene Data'!$G$11,0,10*ROW('Hygiene Data'!G184)))</f>
        <v/>
      </c>
      <c r="DY190" s="187" t="str">
        <f ca="1">+IF(OFFSET('Hygiene Data'!$G$12,0,10*ROW('Hygiene Data'!G184))="","",OFFSET('Hygiene Data'!$G$12,0,10*ROW('Hygiene Data'!G184)))</f>
        <v/>
      </c>
      <c r="DZ190" s="187" t="str">
        <f ca="1">+IF(OFFSET('Hygiene Data'!$G$13,0,10*ROW('Hygiene Data'!G184))="","",OFFSET('Hygiene Data'!$G$13,0,10*ROW('Hygiene Data'!G184)))</f>
        <v/>
      </c>
      <c r="EA190" s="187" t="str">
        <f ca="1">+IF(OFFSET('Hygiene Data'!$H$11,0,10*ROW('Hygiene Data'!H184))="","",OFFSET('Hygiene Data'!$H$11,0,10*ROW('Hygiene Data'!H184)))</f>
        <v/>
      </c>
      <c r="EB190" s="187" t="str">
        <f ca="1">+IF(OFFSET('Hygiene Data'!$H$12,0,10*ROW('Hygiene Data'!H184))="","",OFFSET('Hygiene Data'!$H$12,0,10*ROW('Hygiene Data'!H184)))</f>
        <v/>
      </c>
      <c r="EC190" s="187" t="str">
        <f ca="1">+IF(OFFSET('Hygiene Data'!$H$13,0,10*ROW('Hygiene Data'!H184))="","",OFFSET('Hygiene Data'!$H$13,0,10*ROW('Hygiene Data'!H184)))</f>
        <v/>
      </c>
      <c r="ED190" s="187" t="str">
        <f ca="1">+IF(OFFSET('Hygiene Data'!$I$11,0,10*ROW('Hygiene Data'!I184))="","",OFFSET('Hygiene Data'!$I$11,0,10*ROW('Hygiene Data'!I184)))</f>
        <v/>
      </c>
      <c r="EE190" s="187" t="str">
        <f ca="1">+IF(OFFSET('Hygiene Data'!$I$12,0,10*ROW('Hygiene Data'!I184))="","",OFFSET('Hygiene Data'!$I$12,0,10*ROW('Hygiene Data'!I184)))</f>
        <v/>
      </c>
      <c r="EF190" s="187" t="str">
        <f ca="1">+IF(OFFSET('Hygiene Data'!$I$13,0,10*ROW('Hygiene Data'!I184))="","",OFFSET('Hygiene Data'!$I$13,0,10*ROW('Hygiene Data'!I184)))</f>
        <v/>
      </c>
    </row>
    <row r="191" spans="1:136" x14ac:dyDescent="0.2">
      <c r="A191" s="270" t="str">
        <f ca="1">+IF(OFFSET('Water Data'!$B$2,0,10*ROW('Water Data'!E185))="","",OFFSET('Water Data'!$B$2,0,10*ROW('Water Data'!E185)))</f>
        <v/>
      </c>
      <c r="B191" s="270" t="str">
        <f ca="1">IF(OFFSET('Water Data'!$C$2,0,10*ROW('Water Data'!F185))="","",IF(OFFSET('Water Data'!$C$2,0,10*ROW('Water Data'!F185))="Census",Key!$I$111,IF(OFFSET('Water Data'!$C$2,0,10*ROW('Water Data'!F185))="Survey with microdata",Key!$I$113,IF(OFFSET('Water Data'!$C$2,0,10*ROW('Water Data'!F185))="Survey",Key!$I$110,IF(OFFSET('Water Data'!$C$2,0,10*ROW('Water Data'!F185))="Admin",Key!$I$114,IF(OFFSET('Water Data'!$C$2,0,10*ROW('Water Data'!F185))="Other",Key!$I$112,IF(OFFSET('Water Data'!$C$2,0,10*ROW('Water Data'!F185))="EMIS",Key!$I$109)))))))</f>
        <v/>
      </c>
      <c r="C191" s="297" t="str">
        <f t="shared" ca="1" si="2"/>
        <v/>
      </c>
      <c r="D191" s="298" t="e">
        <f ca="1">+IF(AND(ISTEXT(OFFSET('Water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298" t="e">
        <f ca="1">+IF(AND(ISTEXT(OFFSET('Water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298" t="e">
        <f ca="1">+IF(AND(ISTEXT(OFFSET('Water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298" t="e">
        <f ca="1">+IF(AND(ISTEXT(OFFSET('Water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298" t="e">
        <f ca="1">+IF(AND(ISTEXT(OFFSET('Water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298" t="e">
        <f ca="1">+IF(AND(ISTEXT(OFFSET('Water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298" t="e">
        <f ca="1">+IF(AND(ISTEXT(OFFSET('Water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298" t="e">
        <f ca="1">+IF(AND(ISTEXT(OFFSET('Water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298" t="e">
        <f ca="1">+IF(AND(ISTEXT(OFFSET('Water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298" t="e">
        <f ca="1">+IF(AND(ISTEXT(OFFSET('Water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298" t="e">
        <f ca="1">+IF(AND(ISTEXT(OFFSET('Water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298" t="e">
        <f ca="1">+IF(AND(ISTEXT(OFFSET('Water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298" t="e">
        <f ca="1">+IF(AND(ISTEXT(OFFSET('Water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298" t="e">
        <f ca="1">+IF(AND(ISTEXT(OFFSET('Water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298" t="e">
        <f ca="1">+IF(AND(ISTEXT(OFFSET('Water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298" t="e">
        <f ca="1">+IF(AND(ISTEXT(OFFSET('Water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298" t="e">
        <f ca="1">+IF(AND(ISTEXT(OFFSET('Water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298" t="e">
        <f ca="1">+IF(AND(ISTEXT(OFFSET('Water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299" t="e">
        <f ca="1">+IF(AND(ISTEXT(OFFSET('Sanitation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299" t="e">
        <f ca="1">+IF(AND(ISTEXT(OFFSET('Sanitation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299" t="e">
        <f ca="1">+IF(AND(ISTEXT(OFFSET('Sanitation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299" t="e">
        <f ca="1">+IF(AND(ISTEXT(OFFSET('Sanitation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299" t="e">
        <f ca="1">+IF(AND(ISTEXT(OFFSET('Sanitation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299" t="e">
        <f ca="1">+IF(AND(ISTEXT(OFFSET('Sanitation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299" t="e">
        <f ca="1">+IF(AND(ISTEXT(OFFSET('Sanitation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299" t="e">
        <f ca="1">+IF(AND(ISTEXT(OFFSET('Sanitation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299" t="e">
        <f ca="1">+IF(AND(ISTEXT(OFFSET('Sanitation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299" t="e">
        <f ca="1">+IF(AND(ISTEXT(OFFSET('Sanitation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299" t="e">
        <f ca="1">+IF(AND(ISTEXT(OFFSET('Sanitation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299" t="e">
        <f ca="1">+IF(AND(ISTEXT(OFFSET('Sanitation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299" t="e">
        <f ca="1">+IF(AND(ISTEXT(OFFSET('Sanitation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299" t="e">
        <f ca="1">+IF(AND(ISTEXT(OFFSET('Sanitation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299" t="e">
        <f ca="1">+IF(AND(ISTEXT(OFFSET('Sanitation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299" t="e">
        <f ca="1">+IF(AND(ISTEXT(OFFSET('Sanitation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299" t="e">
        <f ca="1">+IF(AND(ISTEXT(OFFSET('Sanitation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299" t="e">
        <f ca="1">+IF(AND(ISTEXT(OFFSET('Sanitation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299" t="e">
        <f ca="1">+IF(AND(ISTEXT(OFFSET('Sanitation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299" t="e">
        <f ca="1">+IF(AND(ISTEXT(OFFSET('Sanitation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299" t="e">
        <f ca="1">+IF(AND(ISTEXT(OFFSET('Sanitation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299" t="e">
        <f ca="1">+IF(AND(ISTEXT(OFFSET('Sanitation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299" t="e">
        <f ca="1">+IF(AND(ISTEXT(OFFSET('Sanitation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299" t="e">
        <f ca="1">+IF(AND(ISTEXT(OFFSET('Sanitation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299" t="e">
        <f ca="1">+IF(AND(ISTEXT(OFFSET('Sanitation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299" t="e">
        <f ca="1">+IF(AND(ISTEXT(OFFSET('Sanitation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299" t="e">
        <f ca="1">+IF(AND(ISTEXT(OFFSET('Sanitation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299" t="e">
        <f ca="1">+IF(AND(ISTEXT(OFFSET('Sanitation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299" t="e">
        <f ca="1">+IF(AND(ISTEXT(OFFSET('Sanitation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299" t="e">
        <f ca="1">+IF(AND(ISTEXT(OFFSET('Sanitation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300" t="e">
        <f ca="1">+IF(AND(ISTEXT(OFFSET('Hygiene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368" t="e">
        <f ca="1">+IF(AND(ISTEXT(OFFSET('Hygiene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300" t="e">
        <f ca="1">+IF(AND(ISTEXT(OFFSET('Hygiene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300" t="e">
        <f ca="1">+IF(AND(ISTEXT(OFFSET('Hygiene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300" t="e">
        <f ca="1">+IF(AND(ISTEXT(OFFSET('Hygiene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300" t="e">
        <f ca="1">+IF(AND(ISTEXT(OFFSET('Hygiene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300" t="e">
        <f ca="1">+IF(AND(ISTEXT(OFFSET('Hygiene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300" t="e">
        <f ca="1">+IF(AND(ISTEXT(OFFSET('Hygiene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300" t="e">
        <f ca="1">+IF(AND(ISTEXT(OFFSET('Hygiene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300" t="e">
        <f ca="1">+IF(AND(ISTEXT(OFFSET('Hygiene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300" t="e">
        <f ca="1">+IF(AND(ISTEXT(OFFSET('Hygiene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300" t="e">
        <f ca="1">+IF(AND(ISTEXT(OFFSET('Hygiene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300" t="e">
        <f ca="1">+IF(AND(ISTEXT(OFFSET('Hygiene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300" t="e">
        <f ca="1">+IF(AND(ISTEXT(OFFSET('Hygiene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300" t="e">
        <f ca="1">+IF(AND(ISTEXT(OFFSET('Hygiene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300" t="e">
        <f ca="1">+IF(AND(ISTEXT(OFFSET('Hygiene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300" t="e">
        <f ca="1">+IF(AND(ISTEXT(OFFSET('Hygiene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300" t="e">
        <f ca="1">+IF(AND(ISTEXT(OFFSET('Hygiene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S191" s="187" t="str">
        <f ca="1">+IF(OFFSET('Water Data'!$D$27,0,10*ROW('Water Data'!D185))="","",OFFSET('Water Data'!$D$27,0,10*ROW('Water Data'!D185)))</f>
        <v/>
      </c>
      <c r="BT191" s="187" t="str">
        <f ca="1">+IF(OFFSET('Water Data'!$D$28,0,10*ROW('Water Data'!D185))="","",OFFSET('Water Data'!$D$28,0,10*ROW('Water Data'!D185)))</f>
        <v/>
      </c>
      <c r="BU191" s="187" t="str">
        <f ca="1">+IF(OFFSET('Water Data'!$D$29,0,10*ROW('Water Data'!D185))="","",OFFSET('Water Data'!$D$29,0,10*ROW('Water Data'!D185)))</f>
        <v/>
      </c>
      <c r="BV191" s="187" t="str">
        <f ca="1">+IF(OFFSET('Water Data'!$E$27,0,10*ROW('Water Data'!E185))="","",OFFSET('Water Data'!$E$27,0,10*ROW('Water Data'!E185)))</f>
        <v/>
      </c>
      <c r="BW191" s="187" t="str">
        <f ca="1">+IF(OFFSET('Water Data'!$E$28,0,10*ROW('Water Data'!E185))="","",OFFSET('Water Data'!$E$28,0,10*ROW('Water Data'!E185)))</f>
        <v/>
      </c>
      <c r="BX191" s="187" t="str">
        <f ca="1">+IF(OFFSET('Water Data'!$E$29,0,10*ROW('Water Data'!E185))="","",OFFSET('Water Data'!$E$29,0,10*ROW('Water Data'!E185)))</f>
        <v/>
      </c>
      <c r="BY191" s="187" t="str">
        <f ca="1">+IF(OFFSET('Water Data'!$F$27,0,10*ROW('Water Data'!F185))="","",OFFSET('Water Data'!$F$27,0,10*ROW('Water Data'!F185)))</f>
        <v/>
      </c>
      <c r="BZ191" s="187" t="str">
        <f ca="1">+IF(OFFSET('Water Data'!$F$28,0,10*ROW('Water Data'!F185))="","",OFFSET('Water Data'!$F$28,0,10*ROW('Water Data'!F185)))</f>
        <v/>
      </c>
      <c r="CA191" s="187" t="str">
        <f ca="1">+IF(OFFSET('Water Data'!$F$29,0,10*ROW('Water Data'!F185))="","",OFFSET('Water Data'!$F$29,0,10*ROW('Water Data'!F185)))</f>
        <v/>
      </c>
      <c r="CB191" s="187" t="str">
        <f ca="1">+IF(OFFSET('Water Data'!$G$27,0,10*ROW('Water Data'!G185))="","",OFFSET('Water Data'!$G$27,0,10*ROW('Water Data'!G185)))</f>
        <v/>
      </c>
      <c r="CC191" s="187" t="str">
        <f ca="1">+IF(OFFSET('Water Data'!$G$28,0,10*ROW('Water Data'!G185))="","",OFFSET('Water Data'!$G$28,0,10*ROW('Water Data'!G185)))</f>
        <v/>
      </c>
      <c r="CD191" s="187" t="str">
        <f ca="1">+IF(OFFSET('Water Data'!$G$29,0,10*ROW('Water Data'!G185))="","",OFFSET('Water Data'!$G$29,0,10*ROW('Water Data'!G185)))</f>
        <v/>
      </c>
      <c r="CE191" s="187" t="str">
        <f ca="1">+IF(OFFSET('Water Data'!$H$27,0,10*ROW('Water Data'!H185))="","",OFFSET('Water Data'!$H$27,0,10*ROW('Water Data'!H185)))</f>
        <v/>
      </c>
      <c r="CF191" s="187" t="str">
        <f ca="1">+IF(OFFSET('Water Data'!$H$28,0,10*ROW('Water Data'!H185))="","",OFFSET('Water Data'!$H$28,0,10*ROW('Water Data'!H185)))</f>
        <v/>
      </c>
      <c r="CG191" s="187" t="str">
        <f ca="1">+IF(OFFSET('Water Data'!$H$29,0,10*ROW('Water Data'!H185))="","",OFFSET('Water Data'!$H$29,0,10*ROW('Water Data'!H185)))</f>
        <v/>
      </c>
      <c r="CH191" s="187" t="str">
        <f ca="1">+IF(OFFSET('Water Data'!$I$27,0,10*ROW('Water Data'!I185))="","",OFFSET('Water Data'!$I$27,0,10*ROW('Water Data'!I185)))</f>
        <v/>
      </c>
      <c r="CI191" s="187" t="str">
        <f ca="1">+IF(OFFSET('Water Data'!$I$28,0,10*ROW('Water Data'!I185))="","",OFFSET('Water Data'!$I$28,0,10*ROW('Water Data'!I185)))</f>
        <v/>
      </c>
      <c r="CJ191" s="187" t="str">
        <f ca="1">+IF(OFFSET('Water Data'!$I$29,0,10*ROW('Water Data'!I185))="","",OFFSET('Water Data'!$I$29,0,10*ROW('Water Data'!I185)))</f>
        <v/>
      </c>
      <c r="CK191" s="187" t="str">
        <f ca="1">+IF(OFFSET('Sanitation Data'!$D$28,0,10*ROW('Sanitation Data'!D185))="","",OFFSET('Sanitation Data'!$D$28,0,10*ROW('Sanitation Data'!D185)))</f>
        <v/>
      </c>
      <c r="CL191" s="187" t="str">
        <f ca="1">+IF(OFFSET('Sanitation Data'!$D$29,0,10*ROW('Sanitation Data'!D185))="","",OFFSET('Sanitation Data'!$D$29,0,10*ROW('Sanitation Data'!D185)))</f>
        <v/>
      </c>
      <c r="CM191" s="187" t="str">
        <f ca="1">+IF(OFFSET('Sanitation Data'!$D$30,0,10*ROW('Sanitation Data'!D185))="","",OFFSET('Sanitation Data'!$D$30,0,10*ROW('Sanitation Data'!D185)))</f>
        <v/>
      </c>
      <c r="CN191" s="187" t="str">
        <f ca="1">+IF(OFFSET('Sanitation Data'!$D$31,0,10*ROW('Sanitation Data'!D185))="","",OFFSET('Sanitation Data'!$D$31,0,10*ROW('Sanitation Data'!D185)))</f>
        <v/>
      </c>
      <c r="CO191" s="187" t="str">
        <f ca="1">+IF(OFFSET('Sanitation Data'!$D$32,0,10*ROW('Sanitation Data'!D185))="","",OFFSET('Sanitation Data'!$D$32,0,10*ROW('Sanitation Data'!D185)))</f>
        <v/>
      </c>
      <c r="CP191" s="187" t="str">
        <f ca="1">+IF(OFFSET('Sanitation Data'!$E$28,0,10*ROW('Sanitation Data'!E185))="","",OFFSET('Sanitation Data'!$E$28,0,10*ROW('Sanitation Data'!E185)))</f>
        <v/>
      </c>
      <c r="CQ191" s="187" t="str">
        <f ca="1">+IF(OFFSET('Sanitation Data'!$E$29,0,10*ROW('Sanitation Data'!E185))="","",OFFSET('Sanitation Data'!$E$29,0,10*ROW('Sanitation Data'!E185)))</f>
        <v/>
      </c>
      <c r="CR191" s="187" t="str">
        <f ca="1">+IF(OFFSET('Sanitation Data'!$E$30,0,10*ROW('Sanitation Data'!E185))="","",OFFSET('Sanitation Data'!$E$30,0,10*ROW('Sanitation Data'!E185)))</f>
        <v/>
      </c>
      <c r="CS191" s="187" t="str">
        <f ca="1">+IF(OFFSET('Sanitation Data'!$E$31,0,10*ROW('Sanitation Data'!E185))="","",OFFSET('Sanitation Data'!$E$31,0,10*ROW('Sanitation Data'!E185)))</f>
        <v/>
      </c>
      <c r="CT191" s="187" t="str">
        <f ca="1">+IF(OFFSET('Sanitation Data'!$E$32,0,10*ROW('Sanitation Data'!E185))="","",OFFSET('Sanitation Data'!$E$32,0,10*ROW('Sanitation Data'!E185)))</f>
        <v/>
      </c>
      <c r="CU191" s="187" t="str">
        <f ca="1">+IF(OFFSET('Sanitation Data'!$F$28,0,10*ROW('Sanitation Data'!F185))="","",OFFSET('Sanitation Data'!$F$28,0,10*ROW('Sanitation Data'!F185)))</f>
        <v/>
      </c>
      <c r="CV191" s="187" t="str">
        <f ca="1">+IF(OFFSET('Sanitation Data'!$F$29,0,10*ROW('Sanitation Data'!F185))="","",OFFSET('Sanitation Data'!$F$29,0,10*ROW('Sanitation Data'!F185)))</f>
        <v/>
      </c>
      <c r="CW191" s="187" t="str">
        <f ca="1">+IF(OFFSET('Sanitation Data'!$F$30,0,10*ROW('Sanitation Data'!F185))="","",OFFSET('Sanitation Data'!$F$30,0,10*ROW('Sanitation Data'!F185)))</f>
        <v/>
      </c>
      <c r="CX191" s="187" t="str">
        <f ca="1">+IF(OFFSET('Sanitation Data'!$F$31,0,10*ROW('Sanitation Data'!F185))="","",OFFSET('Sanitation Data'!$F$31,0,10*ROW('Sanitation Data'!F185)))</f>
        <v/>
      </c>
      <c r="CY191" s="187" t="str">
        <f ca="1">+IF(OFFSET('Sanitation Data'!$F$32,0,10*ROW('Sanitation Data'!F185))="","",OFFSET('Sanitation Data'!$F$32,0,10*ROW('Sanitation Data'!F185)))</f>
        <v/>
      </c>
      <c r="CZ191" s="187" t="str">
        <f ca="1">+IF(OFFSET('Sanitation Data'!$G$28,0,10*ROW('Sanitation Data'!G185))="","",OFFSET('Sanitation Data'!$G$28,0,10*ROW('Sanitation Data'!G185)))</f>
        <v/>
      </c>
      <c r="DA191" s="187" t="str">
        <f ca="1">+IF(OFFSET('Sanitation Data'!$G$29,0,10*ROW('Sanitation Data'!G185))="","",OFFSET('Sanitation Data'!$G$29,0,10*ROW('Sanitation Data'!G185)))</f>
        <v/>
      </c>
      <c r="DB191" s="187" t="str">
        <f ca="1">+IF(OFFSET('Sanitation Data'!$G$30,0,10*ROW('Sanitation Data'!G185))="","",OFFSET('Sanitation Data'!$G$30,0,10*ROW('Sanitation Data'!G185)))</f>
        <v/>
      </c>
      <c r="DC191" s="187" t="str">
        <f ca="1">+IF(OFFSET('Sanitation Data'!$G$31,0,10*ROW('Sanitation Data'!G185))="","",OFFSET('Sanitation Data'!$G$31,0,10*ROW('Sanitation Data'!G185)))</f>
        <v/>
      </c>
      <c r="DD191" s="187" t="str">
        <f ca="1">+IF(OFFSET('Sanitation Data'!$G$32,0,10*ROW('Sanitation Data'!G185))="","",OFFSET('Sanitation Data'!$G$32,0,10*ROW('Sanitation Data'!G185)))</f>
        <v/>
      </c>
      <c r="DE191" s="187" t="str">
        <f ca="1">+IF(OFFSET('Sanitation Data'!$H$28,0,10*ROW('Sanitation Data'!H185))="","",OFFSET('Sanitation Data'!$H$28,0,10*ROW('Sanitation Data'!H185)))</f>
        <v/>
      </c>
      <c r="DF191" s="187" t="str">
        <f ca="1">+IF(OFFSET('Sanitation Data'!$H$29,0,10*ROW('Sanitation Data'!H185))="","",OFFSET('Sanitation Data'!$H$29,0,10*ROW('Sanitation Data'!H185)))</f>
        <v/>
      </c>
      <c r="DG191" s="187" t="str">
        <f ca="1">+IF(OFFSET('Sanitation Data'!$H$30,0,10*ROW('Sanitation Data'!H185))="","",OFFSET('Sanitation Data'!$H$30,0,10*ROW('Sanitation Data'!H185)))</f>
        <v/>
      </c>
      <c r="DH191" s="187" t="str">
        <f ca="1">+IF(OFFSET('Sanitation Data'!$H$31,0,10*ROW('Sanitation Data'!H185))="","",OFFSET('Sanitation Data'!$H$31,0,10*ROW('Sanitation Data'!H185)))</f>
        <v/>
      </c>
      <c r="DI191" s="187" t="str">
        <f ca="1">+IF(OFFSET('Sanitation Data'!$H$32,0,10*ROW('Sanitation Data'!H185))="","",OFFSET('Sanitation Data'!$H$32,0,10*ROW('Sanitation Data'!H185)))</f>
        <v/>
      </c>
      <c r="DJ191" s="187" t="str">
        <f ca="1">+IF(OFFSET('Sanitation Data'!$I$28,0,10*ROW('Sanitation Data'!I185))="","",OFFSET('Sanitation Data'!$I$28,0,10*ROW('Sanitation Data'!I185)))</f>
        <v/>
      </c>
      <c r="DK191" s="187" t="str">
        <f ca="1">+IF(OFFSET('Sanitation Data'!$I$29,0,10*ROW('Sanitation Data'!I185))="","",OFFSET('Sanitation Data'!$I$29,0,10*ROW('Sanitation Data'!I185)))</f>
        <v/>
      </c>
      <c r="DL191" s="187" t="str">
        <f ca="1">+IF(OFFSET('Sanitation Data'!$I$30,0,10*ROW('Sanitation Data'!I185))="","",OFFSET('Sanitation Data'!$I$30,0,10*ROW('Sanitation Data'!I185)))</f>
        <v/>
      </c>
      <c r="DM191" s="187" t="str">
        <f ca="1">+IF(OFFSET('Sanitation Data'!$I$31,0,10*ROW('Sanitation Data'!I185))="","",OFFSET('Sanitation Data'!$I$31,0,10*ROW('Sanitation Data'!I185)))</f>
        <v/>
      </c>
      <c r="DN191" s="187" t="str">
        <f ca="1">+IF(OFFSET('Sanitation Data'!$I$32,0,10*ROW('Sanitation Data'!I185))="","",OFFSET('Sanitation Data'!$I$32,0,10*ROW('Sanitation Data'!I185)))</f>
        <v/>
      </c>
      <c r="DO191" s="187" t="str">
        <f ca="1">+IF(OFFSET('Hygiene Data'!$D$11,0,10*ROW('Hygiene Data'!D185))="","",OFFSET('Hygiene Data'!$D$11,0,10*ROW('Hygiene Data'!D185)))</f>
        <v/>
      </c>
      <c r="DP191" s="187" t="str">
        <f ca="1">+IF(OFFSET('Hygiene Data'!$D$12,0,10*ROW('Hygiene Data'!D185))="","",OFFSET('Hygiene Data'!$D$12,0,10*ROW('Hygiene Data'!D185)))</f>
        <v/>
      </c>
      <c r="DQ191" s="187" t="str">
        <f ca="1">+IF(OFFSET('Hygiene Data'!$D$13,0,10*ROW('Hygiene Data'!D185))="","",OFFSET('Hygiene Data'!$D$13,0,10*ROW('Hygiene Data'!D185)))</f>
        <v/>
      </c>
      <c r="DR191" s="187" t="str">
        <f ca="1">+IF(OFFSET('Hygiene Data'!$E$11,0,10*ROW('Hygiene Data'!E185))="","",OFFSET('Hygiene Data'!$E$11,0,10*ROW('Hygiene Data'!E185)))</f>
        <v/>
      </c>
      <c r="DS191" s="187" t="str">
        <f ca="1">+IF(OFFSET('Hygiene Data'!$E$12,0,10*ROW('Hygiene Data'!E185))="","",OFFSET('Hygiene Data'!$E$12,0,10*ROW('Hygiene Data'!E185)))</f>
        <v/>
      </c>
      <c r="DT191" s="187" t="str">
        <f ca="1">+IF(OFFSET('Hygiene Data'!$E$13,0,10*ROW('Hygiene Data'!E185))="","",OFFSET('Hygiene Data'!$E$13,0,10*ROW('Hygiene Data'!E185)))</f>
        <v/>
      </c>
      <c r="DU191" s="187" t="str">
        <f ca="1">+IF(OFFSET('Hygiene Data'!$F$11,0,10*ROW('Hygiene Data'!F185))="","",OFFSET('Hygiene Data'!$F$11,0,10*ROW('Hygiene Data'!F185)))</f>
        <v/>
      </c>
      <c r="DV191" s="187" t="str">
        <f ca="1">+IF(OFFSET('Hygiene Data'!$F$12,0,10*ROW('Hygiene Data'!F185))="","",OFFSET('Hygiene Data'!$F$12,0,10*ROW('Hygiene Data'!F185)))</f>
        <v/>
      </c>
      <c r="DW191" s="187" t="str">
        <f ca="1">+IF(OFFSET('Hygiene Data'!$F$13,0,10*ROW('Hygiene Data'!F185))="","",OFFSET('Hygiene Data'!$F$13,0,10*ROW('Hygiene Data'!F185)))</f>
        <v/>
      </c>
      <c r="DX191" s="187" t="str">
        <f ca="1">+IF(OFFSET('Hygiene Data'!$G$11,0,10*ROW('Hygiene Data'!G185))="","",OFFSET('Hygiene Data'!$G$11,0,10*ROW('Hygiene Data'!G185)))</f>
        <v/>
      </c>
      <c r="DY191" s="187" t="str">
        <f ca="1">+IF(OFFSET('Hygiene Data'!$G$12,0,10*ROW('Hygiene Data'!G185))="","",OFFSET('Hygiene Data'!$G$12,0,10*ROW('Hygiene Data'!G185)))</f>
        <v/>
      </c>
      <c r="DZ191" s="187" t="str">
        <f ca="1">+IF(OFFSET('Hygiene Data'!$G$13,0,10*ROW('Hygiene Data'!G185))="","",OFFSET('Hygiene Data'!$G$13,0,10*ROW('Hygiene Data'!G185)))</f>
        <v/>
      </c>
      <c r="EA191" s="187" t="str">
        <f ca="1">+IF(OFFSET('Hygiene Data'!$H$11,0,10*ROW('Hygiene Data'!H185))="","",OFFSET('Hygiene Data'!$H$11,0,10*ROW('Hygiene Data'!H185)))</f>
        <v/>
      </c>
      <c r="EB191" s="187" t="str">
        <f ca="1">+IF(OFFSET('Hygiene Data'!$H$12,0,10*ROW('Hygiene Data'!H185))="","",OFFSET('Hygiene Data'!$H$12,0,10*ROW('Hygiene Data'!H185)))</f>
        <v/>
      </c>
      <c r="EC191" s="187" t="str">
        <f ca="1">+IF(OFFSET('Hygiene Data'!$H$13,0,10*ROW('Hygiene Data'!H185))="","",OFFSET('Hygiene Data'!$H$13,0,10*ROW('Hygiene Data'!H185)))</f>
        <v/>
      </c>
      <c r="ED191" s="187" t="str">
        <f ca="1">+IF(OFFSET('Hygiene Data'!$I$11,0,10*ROW('Hygiene Data'!I185))="","",OFFSET('Hygiene Data'!$I$11,0,10*ROW('Hygiene Data'!I185)))</f>
        <v/>
      </c>
      <c r="EE191" s="187" t="str">
        <f ca="1">+IF(OFFSET('Hygiene Data'!$I$12,0,10*ROW('Hygiene Data'!I185))="","",OFFSET('Hygiene Data'!$I$12,0,10*ROW('Hygiene Data'!I185)))</f>
        <v/>
      </c>
      <c r="EF191" s="187" t="str">
        <f ca="1">+IF(OFFSET('Hygiene Data'!$I$13,0,10*ROW('Hygiene Data'!I185))="","",OFFSET('Hygiene Data'!$I$13,0,10*ROW('Hygiene Data'!I185)))</f>
        <v/>
      </c>
    </row>
    <row r="192" spans="1:136" x14ac:dyDescent="0.2">
      <c r="A192" s="270" t="str">
        <f ca="1">+IF(OFFSET('Water Data'!$B$2,0,10*ROW('Water Data'!E186))="","",OFFSET('Water Data'!$B$2,0,10*ROW('Water Data'!E186)))</f>
        <v/>
      </c>
      <c r="B192" s="270" t="str">
        <f ca="1">IF(OFFSET('Water Data'!$C$2,0,10*ROW('Water Data'!F186))="","",IF(OFFSET('Water Data'!$C$2,0,10*ROW('Water Data'!F186))="Census",Key!$I$111,IF(OFFSET('Water Data'!$C$2,0,10*ROW('Water Data'!F186))="Survey with microdata",Key!$I$113,IF(OFFSET('Water Data'!$C$2,0,10*ROW('Water Data'!F186))="Survey",Key!$I$110,IF(OFFSET('Water Data'!$C$2,0,10*ROW('Water Data'!F186))="Admin",Key!$I$114,IF(OFFSET('Water Data'!$C$2,0,10*ROW('Water Data'!F186))="Other",Key!$I$112,IF(OFFSET('Water Data'!$C$2,0,10*ROW('Water Data'!F186))="EMIS",Key!$I$109)))))))</f>
        <v/>
      </c>
      <c r="C192" s="297" t="str">
        <f t="shared" ca="1" si="2"/>
        <v/>
      </c>
      <c r="D192" s="298" t="e">
        <f ca="1">+IF(AND(ISTEXT(OFFSET('Water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298" t="e">
        <f ca="1">+IF(AND(ISTEXT(OFFSET('Water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298" t="e">
        <f ca="1">+IF(AND(ISTEXT(OFFSET('Water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298" t="e">
        <f ca="1">+IF(AND(ISTEXT(OFFSET('Water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298" t="e">
        <f ca="1">+IF(AND(ISTEXT(OFFSET('Water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298" t="e">
        <f ca="1">+IF(AND(ISTEXT(OFFSET('Water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298" t="e">
        <f ca="1">+IF(AND(ISTEXT(OFFSET('Water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298" t="e">
        <f ca="1">+IF(AND(ISTEXT(OFFSET('Water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298" t="e">
        <f ca="1">+IF(AND(ISTEXT(OFFSET('Water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298" t="e">
        <f ca="1">+IF(AND(ISTEXT(OFFSET('Water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298" t="e">
        <f ca="1">+IF(AND(ISTEXT(OFFSET('Water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298" t="e">
        <f ca="1">+IF(AND(ISTEXT(OFFSET('Water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298" t="e">
        <f ca="1">+IF(AND(ISTEXT(OFFSET('Water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298" t="e">
        <f ca="1">+IF(AND(ISTEXT(OFFSET('Water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298" t="e">
        <f ca="1">+IF(AND(ISTEXT(OFFSET('Water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298" t="e">
        <f ca="1">+IF(AND(ISTEXT(OFFSET('Water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298" t="e">
        <f ca="1">+IF(AND(ISTEXT(OFFSET('Water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298" t="e">
        <f ca="1">+IF(AND(ISTEXT(OFFSET('Water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299" t="e">
        <f ca="1">+IF(AND(ISTEXT(OFFSET('Sanitation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299" t="e">
        <f ca="1">+IF(AND(ISTEXT(OFFSET('Sanitation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299" t="e">
        <f ca="1">+IF(AND(ISTEXT(OFFSET('Sanitation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299" t="e">
        <f ca="1">+IF(AND(ISTEXT(OFFSET('Sanitation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299" t="e">
        <f ca="1">+IF(AND(ISTEXT(OFFSET('Sanitation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299" t="e">
        <f ca="1">+IF(AND(ISTEXT(OFFSET('Sanitation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299" t="e">
        <f ca="1">+IF(AND(ISTEXT(OFFSET('Sanitation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299" t="e">
        <f ca="1">+IF(AND(ISTEXT(OFFSET('Sanitation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299" t="e">
        <f ca="1">+IF(AND(ISTEXT(OFFSET('Sanitation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299" t="e">
        <f ca="1">+IF(AND(ISTEXT(OFFSET('Sanitation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299" t="e">
        <f ca="1">+IF(AND(ISTEXT(OFFSET('Sanitation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299" t="e">
        <f ca="1">+IF(AND(ISTEXT(OFFSET('Sanitation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299" t="e">
        <f ca="1">+IF(AND(ISTEXT(OFFSET('Sanitation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299" t="e">
        <f ca="1">+IF(AND(ISTEXT(OFFSET('Sanitation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299" t="e">
        <f ca="1">+IF(AND(ISTEXT(OFFSET('Sanitation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299" t="e">
        <f ca="1">+IF(AND(ISTEXT(OFFSET('Sanitation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299" t="e">
        <f ca="1">+IF(AND(ISTEXT(OFFSET('Sanitation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299" t="e">
        <f ca="1">+IF(AND(ISTEXT(OFFSET('Sanitation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299" t="e">
        <f ca="1">+IF(AND(ISTEXT(OFFSET('Sanitation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299" t="e">
        <f ca="1">+IF(AND(ISTEXT(OFFSET('Sanitation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299" t="e">
        <f ca="1">+IF(AND(ISTEXT(OFFSET('Sanitation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299" t="e">
        <f ca="1">+IF(AND(ISTEXT(OFFSET('Sanitation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299" t="e">
        <f ca="1">+IF(AND(ISTEXT(OFFSET('Sanitation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299" t="e">
        <f ca="1">+IF(AND(ISTEXT(OFFSET('Sanitation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299" t="e">
        <f ca="1">+IF(AND(ISTEXT(OFFSET('Sanitation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299" t="e">
        <f ca="1">+IF(AND(ISTEXT(OFFSET('Sanitation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299" t="e">
        <f ca="1">+IF(AND(ISTEXT(OFFSET('Sanitation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299" t="e">
        <f ca="1">+IF(AND(ISTEXT(OFFSET('Sanitation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299" t="e">
        <f ca="1">+IF(AND(ISTEXT(OFFSET('Sanitation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299" t="e">
        <f ca="1">+IF(AND(ISTEXT(OFFSET('Sanitation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300" t="e">
        <f ca="1">+IF(AND(ISTEXT(OFFSET('Hygiene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368" t="e">
        <f ca="1">+IF(AND(ISTEXT(OFFSET('Hygiene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300" t="e">
        <f ca="1">+IF(AND(ISTEXT(OFFSET('Hygiene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300" t="e">
        <f ca="1">+IF(AND(ISTEXT(OFFSET('Hygiene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300" t="e">
        <f ca="1">+IF(AND(ISTEXT(OFFSET('Hygiene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300" t="e">
        <f ca="1">+IF(AND(ISTEXT(OFFSET('Hygiene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300" t="e">
        <f ca="1">+IF(AND(ISTEXT(OFFSET('Hygiene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300" t="e">
        <f ca="1">+IF(AND(ISTEXT(OFFSET('Hygiene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300" t="e">
        <f ca="1">+IF(AND(ISTEXT(OFFSET('Hygiene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300" t="e">
        <f ca="1">+IF(AND(ISTEXT(OFFSET('Hygiene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300" t="e">
        <f ca="1">+IF(AND(ISTEXT(OFFSET('Hygiene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300" t="e">
        <f ca="1">+IF(AND(ISTEXT(OFFSET('Hygiene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300" t="e">
        <f ca="1">+IF(AND(ISTEXT(OFFSET('Hygiene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300" t="e">
        <f ca="1">+IF(AND(ISTEXT(OFFSET('Hygiene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300" t="e">
        <f ca="1">+IF(AND(ISTEXT(OFFSET('Hygiene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300" t="e">
        <f ca="1">+IF(AND(ISTEXT(OFFSET('Hygiene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300" t="e">
        <f ca="1">+IF(AND(ISTEXT(OFFSET('Hygiene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300" t="e">
        <f ca="1">+IF(AND(ISTEXT(OFFSET('Hygiene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S192" s="187" t="str">
        <f ca="1">+IF(OFFSET('Water Data'!$D$27,0,10*ROW('Water Data'!D186))="","",OFFSET('Water Data'!$D$27,0,10*ROW('Water Data'!D186)))</f>
        <v/>
      </c>
      <c r="BT192" s="187" t="str">
        <f ca="1">+IF(OFFSET('Water Data'!$D$28,0,10*ROW('Water Data'!D186))="","",OFFSET('Water Data'!$D$28,0,10*ROW('Water Data'!D186)))</f>
        <v/>
      </c>
      <c r="BU192" s="187" t="str">
        <f ca="1">+IF(OFFSET('Water Data'!$D$29,0,10*ROW('Water Data'!D186))="","",OFFSET('Water Data'!$D$29,0,10*ROW('Water Data'!D186)))</f>
        <v/>
      </c>
      <c r="BV192" s="187" t="str">
        <f ca="1">+IF(OFFSET('Water Data'!$E$27,0,10*ROW('Water Data'!E186))="","",OFFSET('Water Data'!$E$27,0,10*ROW('Water Data'!E186)))</f>
        <v/>
      </c>
      <c r="BW192" s="187" t="str">
        <f ca="1">+IF(OFFSET('Water Data'!$E$28,0,10*ROW('Water Data'!E186))="","",OFFSET('Water Data'!$E$28,0,10*ROW('Water Data'!E186)))</f>
        <v/>
      </c>
      <c r="BX192" s="187" t="str">
        <f ca="1">+IF(OFFSET('Water Data'!$E$29,0,10*ROW('Water Data'!E186))="","",OFFSET('Water Data'!$E$29,0,10*ROW('Water Data'!E186)))</f>
        <v/>
      </c>
      <c r="BY192" s="187" t="str">
        <f ca="1">+IF(OFFSET('Water Data'!$F$27,0,10*ROW('Water Data'!F186))="","",OFFSET('Water Data'!$F$27,0,10*ROW('Water Data'!F186)))</f>
        <v/>
      </c>
      <c r="BZ192" s="187" t="str">
        <f ca="1">+IF(OFFSET('Water Data'!$F$28,0,10*ROW('Water Data'!F186))="","",OFFSET('Water Data'!$F$28,0,10*ROW('Water Data'!F186)))</f>
        <v/>
      </c>
      <c r="CA192" s="187" t="str">
        <f ca="1">+IF(OFFSET('Water Data'!$F$29,0,10*ROW('Water Data'!F186))="","",OFFSET('Water Data'!$F$29,0,10*ROW('Water Data'!F186)))</f>
        <v/>
      </c>
      <c r="CB192" s="187" t="str">
        <f ca="1">+IF(OFFSET('Water Data'!$G$27,0,10*ROW('Water Data'!G186))="","",OFFSET('Water Data'!$G$27,0,10*ROW('Water Data'!G186)))</f>
        <v/>
      </c>
      <c r="CC192" s="187" t="str">
        <f ca="1">+IF(OFFSET('Water Data'!$G$28,0,10*ROW('Water Data'!G186))="","",OFFSET('Water Data'!$G$28,0,10*ROW('Water Data'!G186)))</f>
        <v/>
      </c>
      <c r="CD192" s="187" t="str">
        <f ca="1">+IF(OFFSET('Water Data'!$G$29,0,10*ROW('Water Data'!G186))="","",OFFSET('Water Data'!$G$29,0,10*ROW('Water Data'!G186)))</f>
        <v/>
      </c>
      <c r="CE192" s="187" t="str">
        <f ca="1">+IF(OFFSET('Water Data'!$H$27,0,10*ROW('Water Data'!H186))="","",OFFSET('Water Data'!$H$27,0,10*ROW('Water Data'!H186)))</f>
        <v/>
      </c>
      <c r="CF192" s="187" t="str">
        <f ca="1">+IF(OFFSET('Water Data'!$H$28,0,10*ROW('Water Data'!H186))="","",OFFSET('Water Data'!$H$28,0,10*ROW('Water Data'!H186)))</f>
        <v/>
      </c>
      <c r="CG192" s="187" t="str">
        <f ca="1">+IF(OFFSET('Water Data'!$H$29,0,10*ROW('Water Data'!H186))="","",OFFSET('Water Data'!$H$29,0,10*ROW('Water Data'!H186)))</f>
        <v/>
      </c>
      <c r="CH192" s="187" t="str">
        <f ca="1">+IF(OFFSET('Water Data'!$I$27,0,10*ROW('Water Data'!I186))="","",OFFSET('Water Data'!$I$27,0,10*ROW('Water Data'!I186)))</f>
        <v/>
      </c>
      <c r="CI192" s="187" t="str">
        <f ca="1">+IF(OFFSET('Water Data'!$I$28,0,10*ROW('Water Data'!I186))="","",OFFSET('Water Data'!$I$28,0,10*ROW('Water Data'!I186)))</f>
        <v/>
      </c>
      <c r="CJ192" s="187" t="str">
        <f ca="1">+IF(OFFSET('Water Data'!$I$29,0,10*ROW('Water Data'!I186))="","",OFFSET('Water Data'!$I$29,0,10*ROW('Water Data'!I186)))</f>
        <v/>
      </c>
      <c r="CK192" s="187" t="str">
        <f ca="1">+IF(OFFSET('Sanitation Data'!$D$28,0,10*ROW('Sanitation Data'!D186))="","",OFFSET('Sanitation Data'!$D$28,0,10*ROW('Sanitation Data'!D186)))</f>
        <v/>
      </c>
      <c r="CL192" s="187" t="str">
        <f ca="1">+IF(OFFSET('Sanitation Data'!$D$29,0,10*ROW('Sanitation Data'!D186))="","",OFFSET('Sanitation Data'!$D$29,0,10*ROW('Sanitation Data'!D186)))</f>
        <v/>
      </c>
      <c r="CM192" s="187" t="str">
        <f ca="1">+IF(OFFSET('Sanitation Data'!$D$30,0,10*ROW('Sanitation Data'!D186))="","",OFFSET('Sanitation Data'!$D$30,0,10*ROW('Sanitation Data'!D186)))</f>
        <v/>
      </c>
      <c r="CN192" s="187" t="str">
        <f ca="1">+IF(OFFSET('Sanitation Data'!$D$31,0,10*ROW('Sanitation Data'!D186))="","",OFFSET('Sanitation Data'!$D$31,0,10*ROW('Sanitation Data'!D186)))</f>
        <v/>
      </c>
      <c r="CO192" s="187" t="str">
        <f ca="1">+IF(OFFSET('Sanitation Data'!$D$32,0,10*ROW('Sanitation Data'!D186))="","",OFFSET('Sanitation Data'!$D$32,0,10*ROW('Sanitation Data'!D186)))</f>
        <v/>
      </c>
      <c r="CP192" s="187" t="str">
        <f ca="1">+IF(OFFSET('Sanitation Data'!$E$28,0,10*ROW('Sanitation Data'!E186))="","",OFFSET('Sanitation Data'!$E$28,0,10*ROW('Sanitation Data'!E186)))</f>
        <v/>
      </c>
      <c r="CQ192" s="187" t="str">
        <f ca="1">+IF(OFFSET('Sanitation Data'!$E$29,0,10*ROW('Sanitation Data'!E186))="","",OFFSET('Sanitation Data'!$E$29,0,10*ROW('Sanitation Data'!E186)))</f>
        <v/>
      </c>
      <c r="CR192" s="187" t="str">
        <f ca="1">+IF(OFFSET('Sanitation Data'!$E$30,0,10*ROW('Sanitation Data'!E186))="","",OFFSET('Sanitation Data'!$E$30,0,10*ROW('Sanitation Data'!E186)))</f>
        <v/>
      </c>
      <c r="CS192" s="187" t="str">
        <f ca="1">+IF(OFFSET('Sanitation Data'!$E$31,0,10*ROW('Sanitation Data'!E186))="","",OFFSET('Sanitation Data'!$E$31,0,10*ROW('Sanitation Data'!E186)))</f>
        <v/>
      </c>
      <c r="CT192" s="187" t="str">
        <f ca="1">+IF(OFFSET('Sanitation Data'!$E$32,0,10*ROW('Sanitation Data'!E186))="","",OFFSET('Sanitation Data'!$E$32,0,10*ROW('Sanitation Data'!E186)))</f>
        <v/>
      </c>
      <c r="CU192" s="187" t="str">
        <f ca="1">+IF(OFFSET('Sanitation Data'!$F$28,0,10*ROW('Sanitation Data'!F186))="","",OFFSET('Sanitation Data'!$F$28,0,10*ROW('Sanitation Data'!F186)))</f>
        <v/>
      </c>
      <c r="CV192" s="187" t="str">
        <f ca="1">+IF(OFFSET('Sanitation Data'!$F$29,0,10*ROW('Sanitation Data'!F186))="","",OFFSET('Sanitation Data'!$F$29,0,10*ROW('Sanitation Data'!F186)))</f>
        <v/>
      </c>
      <c r="CW192" s="187" t="str">
        <f ca="1">+IF(OFFSET('Sanitation Data'!$F$30,0,10*ROW('Sanitation Data'!F186))="","",OFFSET('Sanitation Data'!$F$30,0,10*ROW('Sanitation Data'!F186)))</f>
        <v/>
      </c>
      <c r="CX192" s="187" t="str">
        <f ca="1">+IF(OFFSET('Sanitation Data'!$F$31,0,10*ROW('Sanitation Data'!F186))="","",OFFSET('Sanitation Data'!$F$31,0,10*ROW('Sanitation Data'!F186)))</f>
        <v/>
      </c>
      <c r="CY192" s="187" t="str">
        <f ca="1">+IF(OFFSET('Sanitation Data'!$F$32,0,10*ROW('Sanitation Data'!F186))="","",OFFSET('Sanitation Data'!$F$32,0,10*ROW('Sanitation Data'!F186)))</f>
        <v/>
      </c>
      <c r="CZ192" s="187" t="str">
        <f ca="1">+IF(OFFSET('Sanitation Data'!$G$28,0,10*ROW('Sanitation Data'!G186))="","",OFFSET('Sanitation Data'!$G$28,0,10*ROW('Sanitation Data'!G186)))</f>
        <v/>
      </c>
      <c r="DA192" s="187" t="str">
        <f ca="1">+IF(OFFSET('Sanitation Data'!$G$29,0,10*ROW('Sanitation Data'!G186))="","",OFFSET('Sanitation Data'!$G$29,0,10*ROW('Sanitation Data'!G186)))</f>
        <v/>
      </c>
      <c r="DB192" s="187" t="str">
        <f ca="1">+IF(OFFSET('Sanitation Data'!$G$30,0,10*ROW('Sanitation Data'!G186))="","",OFFSET('Sanitation Data'!$G$30,0,10*ROW('Sanitation Data'!G186)))</f>
        <v/>
      </c>
      <c r="DC192" s="187" t="str">
        <f ca="1">+IF(OFFSET('Sanitation Data'!$G$31,0,10*ROW('Sanitation Data'!G186))="","",OFFSET('Sanitation Data'!$G$31,0,10*ROW('Sanitation Data'!G186)))</f>
        <v/>
      </c>
      <c r="DD192" s="187" t="str">
        <f ca="1">+IF(OFFSET('Sanitation Data'!$G$32,0,10*ROW('Sanitation Data'!G186))="","",OFFSET('Sanitation Data'!$G$32,0,10*ROW('Sanitation Data'!G186)))</f>
        <v/>
      </c>
      <c r="DE192" s="187" t="str">
        <f ca="1">+IF(OFFSET('Sanitation Data'!$H$28,0,10*ROW('Sanitation Data'!H186))="","",OFFSET('Sanitation Data'!$H$28,0,10*ROW('Sanitation Data'!H186)))</f>
        <v/>
      </c>
      <c r="DF192" s="187" t="str">
        <f ca="1">+IF(OFFSET('Sanitation Data'!$H$29,0,10*ROW('Sanitation Data'!H186))="","",OFFSET('Sanitation Data'!$H$29,0,10*ROW('Sanitation Data'!H186)))</f>
        <v/>
      </c>
      <c r="DG192" s="187" t="str">
        <f ca="1">+IF(OFFSET('Sanitation Data'!$H$30,0,10*ROW('Sanitation Data'!H186))="","",OFFSET('Sanitation Data'!$H$30,0,10*ROW('Sanitation Data'!H186)))</f>
        <v/>
      </c>
      <c r="DH192" s="187" t="str">
        <f ca="1">+IF(OFFSET('Sanitation Data'!$H$31,0,10*ROW('Sanitation Data'!H186))="","",OFFSET('Sanitation Data'!$H$31,0,10*ROW('Sanitation Data'!H186)))</f>
        <v/>
      </c>
      <c r="DI192" s="187" t="str">
        <f ca="1">+IF(OFFSET('Sanitation Data'!$H$32,0,10*ROW('Sanitation Data'!H186))="","",OFFSET('Sanitation Data'!$H$32,0,10*ROW('Sanitation Data'!H186)))</f>
        <v/>
      </c>
      <c r="DJ192" s="187" t="str">
        <f ca="1">+IF(OFFSET('Sanitation Data'!$I$28,0,10*ROW('Sanitation Data'!I186))="","",OFFSET('Sanitation Data'!$I$28,0,10*ROW('Sanitation Data'!I186)))</f>
        <v/>
      </c>
      <c r="DK192" s="187" t="str">
        <f ca="1">+IF(OFFSET('Sanitation Data'!$I$29,0,10*ROW('Sanitation Data'!I186))="","",OFFSET('Sanitation Data'!$I$29,0,10*ROW('Sanitation Data'!I186)))</f>
        <v/>
      </c>
      <c r="DL192" s="187" t="str">
        <f ca="1">+IF(OFFSET('Sanitation Data'!$I$30,0,10*ROW('Sanitation Data'!I186))="","",OFFSET('Sanitation Data'!$I$30,0,10*ROW('Sanitation Data'!I186)))</f>
        <v/>
      </c>
      <c r="DM192" s="187" t="str">
        <f ca="1">+IF(OFFSET('Sanitation Data'!$I$31,0,10*ROW('Sanitation Data'!I186))="","",OFFSET('Sanitation Data'!$I$31,0,10*ROW('Sanitation Data'!I186)))</f>
        <v/>
      </c>
      <c r="DN192" s="187" t="str">
        <f ca="1">+IF(OFFSET('Sanitation Data'!$I$32,0,10*ROW('Sanitation Data'!I186))="","",OFFSET('Sanitation Data'!$I$32,0,10*ROW('Sanitation Data'!I186)))</f>
        <v/>
      </c>
      <c r="DO192" s="187" t="str">
        <f ca="1">+IF(OFFSET('Hygiene Data'!$D$11,0,10*ROW('Hygiene Data'!D186))="","",OFFSET('Hygiene Data'!$D$11,0,10*ROW('Hygiene Data'!D186)))</f>
        <v/>
      </c>
      <c r="DP192" s="187" t="str">
        <f ca="1">+IF(OFFSET('Hygiene Data'!$D$12,0,10*ROW('Hygiene Data'!D186))="","",OFFSET('Hygiene Data'!$D$12,0,10*ROW('Hygiene Data'!D186)))</f>
        <v/>
      </c>
      <c r="DQ192" s="187" t="str">
        <f ca="1">+IF(OFFSET('Hygiene Data'!$D$13,0,10*ROW('Hygiene Data'!D186))="","",OFFSET('Hygiene Data'!$D$13,0,10*ROW('Hygiene Data'!D186)))</f>
        <v/>
      </c>
      <c r="DR192" s="187" t="str">
        <f ca="1">+IF(OFFSET('Hygiene Data'!$E$11,0,10*ROW('Hygiene Data'!E186))="","",OFFSET('Hygiene Data'!$E$11,0,10*ROW('Hygiene Data'!E186)))</f>
        <v/>
      </c>
      <c r="DS192" s="187" t="str">
        <f ca="1">+IF(OFFSET('Hygiene Data'!$E$12,0,10*ROW('Hygiene Data'!E186))="","",OFFSET('Hygiene Data'!$E$12,0,10*ROW('Hygiene Data'!E186)))</f>
        <v/>
      </c>
      <c r="DT192" s="187" t="str">
        <f ca="1">+IF(OFFSET('Hygiene Data'!$E$13,0,10*ROW('Hygiene Data'!E186))="","",OFFSET('Hygiene Data'!$E$13,0,10*ROW('Hygiene Data'!E186)))</f>
        <v/>
      </c>
      <c r="DU192" s="187" t="str">
        <f ca="1">+IF(OFFSET('Hygiene Data'!$F$11,0,10*ROW('Hygiene Data'!F186))="","",OFFSET('Hygiene Data'!$F$11,0,10*ROW('Hygiene Data'!F186)))</f>
        <v/>
      </c>
      <c r="DV192" s="187" t="str">
        <f ca="1">+IF(OFFSET('Hygiene Data'!$F$12,0,10*ROW('Hygiene Data'!F186))="","",OFFSET('Hygiene Data'!$F$12,0,10*ROW('Hygiene Data'!F186)))</f>
        <v/>
      </c>
      <c r="DW192" s="187" t="str">
        <f ca="1">+IF(OFFSET('Hygiene Data'!$F$13,0,10*ROW('Hygiene Data'!F186))="","",OFFSET('Hygiene Data'!$F$13,0,10*ROW('Hygiene Data'!F186)))</f>
        <v/>
      </c>
      <c r="DX192" s="187" t="str">
        <f ca="1">+IF(OFFSET('Hygiene Data'!$G$11,0,10*ROW('Hygiene Data'!G186))="","",OFFSET('Hygiene Data'!$G$11,0,10*ROW('Hygiene Data'!G186)))</f>
        <v/>
      </c>
      <c r="DY192" s="187" t="str">
        <f ca="1">+IF(OFFSET('Hygiene Data'!$G$12,0,10*ROW('Hygiene Data'!G186))="","",OFFSET('Hygiene Data'!$G$12,0,10*ROW('Hygiene Data'!G186)))</f>
        <v/>
      </c>
      <c r="DZ192" s="187" t="str">
        <f ca="1">+IF(OFFSET('Hygiene Data'!$G$13,0,10*ROW('Hygiene Data'!G186))="","",OFFSET('Hygiene Data'!$G$13,0,10*ROW('Hygiene Data'!G186)))</f>
        <v/>
      </c>
      <c r="EA192" s="187" t="str">
        <f ca="1">+IF(OFFSET('Hygiene Data'!$H$11,0,10*ROW('Hygiene Data'!H186))="","",OFFSET('Hygiene Data'!$H$11,0,10*ROW('Hygiene Data'!H186)))</f>
        <v/>
      </c>
      <c r="EB192" s="187" t="str">
        <f ca="1">+IF(OFFSET('Hygiene Data'!$H$12,0,10*ROW('Hygiene Data'!H186))="","",OFFSET('Hygiene Data'!$H$12,0,10*ROW('Hygiene Data'!H186)))</f>
        <v/>
      </c>
      <c r="EC192" s="187" t="str">
        <f ca="1">+IF(OFFSET('Hygiene Data'!$H$13,0,10*ROW('Hygiene Data'!H186))="","",OFFSET('Hygiene Data'!$H$13,0,10*ROW('Hygiene Data'!H186)))</f>
        <v/>
      </c>
      <c r="ED192" s="187" t="str">
        <f ca="1">+IF(OFFSET('Hygiene Data'!$I$11,0,10*ROW('Hygiene Data'!I186))="","",OFFSET('Hygiene Data'!$I$11,0,10*ROW('Hygiene Data'!I186)))</f>
        <v/>
      </c>
      <c r="EE192" s="187" t="str">
        <f ca="1">+IF(OFFSET('Hygiene Data'!$I$12,0,10*ROW('Hygiene Data'!I186))="","",OFFSET('Hygiene Data'!$I$12,0,10*ROW('Hygiene Data'!I186)))</f>
        <v/>
      </c>
      <c r="EF192" s="187" t="str">
        <f ca="1">+IF(OFFSET('Hygiene Data'!$I$13,0,10*ROW('Hygiene Data'!I186))="","",OFFSET('Hygiene Data'!$I$13,0,10*ROW('Hygiene Data'!I186)))</f>
        <v/>
      </c>
    </row>
    <row r="193" spans="1:136" x14ac:dyDescent="0.2">
      <c r="A193" s="270" t="str">
        <f ca="1">+IF(OFFSET('Water Data'!$B$2,0,10*ROW('Water Data'!E187))="","",OFFSET('Water Data'!$B$2,0,10*ROW('Water Data'!E187)))</f>
        <v/>
      </c>
      <c r="B193" s="270" t="str">
        <f ca="1">IF(OFFSET('Water Data'!$C$2,0,10*ROW('Water Data'!F187))="","",IF(OFFSET('Water Data'!$C$2,0,10*ROW('Water Data'!F187))="Census",Key!$I$111,IF(OFFSET('Water Data'!$C$2,0,10*ROW('Water Data'!F187))="Survey with microdata",Key!$I$113,IF(OFFSET('Water Data'!$C$2,0,10*ROW('Water Data'!F187))="Survey",Key!$I$110,IF(OFFSET('Water Data'!$C$2,0,10*ROW('Water Data'!F187))="Admin",Key!$I$114,IF(OFFSET('Water Data'!$C$2,0,10*ROW('Water Data'!F187))="Other",Key!$I$112,IF(OFFSET('Water Data'!$C$2,0,10*ROW('Water Data'!F187))="EMIS",Key!$I$109)))))))</f>
        <v/>
      </c>
      <c r="C193" s="297" t="str">
        <f t="shared" ca="1" si="2"/>
        <v/>
      </c>
      <c r="D193" s="298" t="e">
        <f ca="1">+IF(AND(ISTEXT(OFFSET('Water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298" t="e">
        <f ca="1">+IF(AND(ISTEXT(OFFSET('Water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298" t="e">
        <f ca="1">+IF(AND(ISTEXT(OFFSET('Water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298" t="e">
        <f ca="1">+IF(AND(ISTEXT(OFFSET('Water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298" t="e">
        <f ca="1">+IF(AND(ISTEXT(OFFSET('Water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298" t="e">
        <f ca="1">+IF(AND(ISTEXT(OFFSET('Water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298" t="e">
        <f ca="1">+IF(AND(ISTEXT(OFFSET('Water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298" t="e">
        <f ca="1">+IF(AND(ISTEXT(OFFSET('Water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298" t="e">
        <f ca="1">+IF(AND(ISTEXT(OFFSET('Water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298" t="e">
        <f ca="1">+IF(AND(ISTEXT(OFFSET('Water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298" t="e">
        <f ca="1">+IF(AND(ISTEXT(OFFSET('Water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298" t="e">
        <f ca="1">+IF(AND(ISTEXT(OFFSET('Water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298" t="e">
        <f ca="1">+IF(AND(ISTEXT(OFFSET('Water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298" t="e">
        <f ca="1">+IF(AND(ISTEXT(OFFSET('Water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298" t="e">
        <f ca="1">+IF(AND(ISTEXT(OFFSET('Water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298" t="e">
        <f ca="1">+IF(AND(ISTEXT(OFFSET('Water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298" t="e">
        <f ca="1">+IF(AND(ISTEXT(OFFSET('Water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298" t="e">
        <f ca="1">+IF(AND(ISTEXT(OFFSET('Water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299" t="e">
        <f ca="1">+IF(AND(ISTEXT(OFFSET('Sanitation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299" t="e">
        <f ca="1">+IF(AND(ISTEXT(OFFSET('Sanitation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299" t="e">
        <f ca="1">+IF(AND(ISTEXT(OFFSET('Sanitation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299" t="e">
        <f ca="1">+IF(AND(ISTEXT(OFFSET('Sanitation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299" t="e">
        <f ca="1">+IF(AND(ISTEXT(OFFSET('Sanitation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299" t="e">
        <f ca="1">+IF(AND(ISTEXT(OFFSET('Sanitation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299" t="e">
        <f ca="1">+IF(AND(ISTEXT(OFFSET('Sanitation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299" t="e">
        <f ca="1">+IF(AND(ISTEXT(OFFSET('Sanitation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299" t="e">
        <f ca="1">+IF(AND(ISTEXT(OFFSET('Sanitation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299" t="e">
        <f ca="1">+IF(AND(ISTEXT(OFFSET('Sanitation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299" t="e">
        <f ca="1">+IF(AND(ISTEXT(OFFSET('Sanitation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299" t="e">
        <f ca="1">+IF(AND(ISTEXT(OFFSET('Sanitation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299" t="e">
        <f ca="1">+IF(AND(ISTEXT(OFFSET('Sanitation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299" t="e">
        <f ca="1">+IF(AND(ISTEXT(OFFSET('Sanitation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299" t="e">
        <f ca="1">+IF(AND(ISTEXT(OFFSET('Sanitation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299" t="e">
        <f ca="1">+IF(AND(ISTEXT(OFFSET('Sanitation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299" t="e">
        <f ca="1">+IF(AND(ISTEXT(OFFSET('Sanitation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299" t="e">
        <f ca="1">+IF(AND(ISTEXT(OFFSET('Sanitation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299" t="e">
        <f ca="1">+IF(AND(ISTEXT(OFFSET('Sanitation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299" t="e">
        <f ca="1">+IF(AND(ISTEXT(OFFSET('Sanitation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299" t="e">
        <f ca="1">+IF(AND(ISTEXT(OFFSET('Sanitation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299" t="e">
        <f ca="1">+IF(AND(ISTEXT(OFFSET('Sanitation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299" t="e">
        <f ca="1">+IF(AND(ISTEXT(OFFSET('Sanitation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299" t="e">
        <f ca="1">+IF(AND(ISTEXT(OFFSET('Sanitation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299" t="e">
        <f ca="1">+IF(AND(ISTEXT(OFFSET('Sanitation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299" t="e">
        <f ca="1">+IF(AND(ISTEXT(OFFSET('Sanitation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299" t="e">
        <f ca="1">+IF(AND(ISTEXT(OFFSET('Sanitation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299" t="e">
        <f ca="1">+IF(AND(ISTEXT(OFFSET('Sanitation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299" t="e">
        <f ca="1">+IF(AND(ISTEXT(OFFSET('Sanitation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299" t="e">
        <f ca="1">+IF(AND(ISTEXT(OFFSET('Sanitation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300" t="e">
        <f ca="1">+IF(AND(ISTEXT(OFFSET('Hygiene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368" t="e">
        <f ca="1">+IF(AND(ISTEXT(OFFSET('Hygiene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300" t="e">
        <f ca="1">+IF(AND(ISTEXT(OFFSET('Hygiene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300" t="e">
        <f ca="1">+IF(AND(ISTEXT(OFFSET('Hygiene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300" t="e">
        <f ca="1">+IF(AND(ISTEXT(OFFSET('Hygiene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300" t="e">
        <f ca="1">+IF(AND(ISTEXT(OFFSET('Hygiene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300" t="e">
        <f ca="1">+IF(AND(ISTEXT(OFFSET('Hygiene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300" t="e">
        <f ca="1">+IF(AND(ISTEXT(OFFSET('Hygiene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300" t="e">
        <f ca="1">+IF(AND(ISTEXT(OFFSET('Hygiene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300" t="e">
        <f ca="1">+IF(AND(ISTEXT(OFFSET('Hygiene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300" t="e">
        <f ca="1">+IF(AND(ISTEXT(OFFSET('Hygiene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300" t="e">
        <f ca="1">+IF(AND(ISTEXT(OFFSET('Hygiene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300" t="e">
        <f ca="1">+IF(AND(ISTEXT(OFFSET('Hygiene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300" t="e">
        <f ca="1">+IF(AND(ISTEXT(OFFSET('Hygiene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300" t="e">
        <f ca="1">+IF(AND(ISTEXT(OFFSET('Hygiene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300" t="e">
        <f ca="1">+IF(AND(ISTEXT(OFFSET('Hygiene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300" t="e">
        <f ca="1">+IF(AND(ISTEXT(OFFSET('Hygiene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300" t="e">
        <f ca="1">+IF(AND(ISTEXT(OFFSET('Hygiene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S193" s="187" t="str">
        <f ca="1">+IF(OFFSET('Water Data'!$D$27,0,10*ROW('Water Data'!D187))="","",OFFSET('Water Data'!$D$27,0,10*ROW('Water Data'!D187)))</f>
        <v/>
      </c>
      <c r="BT193" s="187" t="str">
        <f ca="1">+IF(OFFSET('Water Data'!$D$28,0,10*ROW('Water Data'!D187))="","",OFFSET('Water Data'!$D$28,0,10*ROW('Water Data'!D187)))</f>
        <v/>
      </c>
      <c r="BU193" s="187" t="str">
        <f ca="1">+IF(OFFSET('Water Data'!$D$29,0,10*ROW('Water Data'!D187))="","",OFFSET('Water Data'!$D$29,0,10*ROW('Water Data'!D187)))</f>
        <v/>
      </c>
      <c r="BV193" s="187" t="str">
        <f ca="1">+IF(OFFSET('Water Data'!$E$27,0,10*ROW('Water Data'!E187))="","",OFFSET('Water Data'!$E$27,0,10*ROW('Water Data'!E187)))</f>
        <v/>
      </c>
      <c r="BW193" s="187" t="str">
        <f ca="1">+IF(OFFSET('Water Data'!$E$28,0,10*ROW('Water Data'!E187))="","",OFFSET('Water Data'!$E$28,0,10*ROW('Water Data'!E187)))</f>
        <v/>
      </c>
      <c r="BX193" s="187" t="str">
        <f ca="1">+IF(OFFSET('Water Data'!$E$29,0,10*ROW('Water Data'!E187))="","",OFFSET('Water Data'!$E$29,0,10*ROW('Water Data'!E187)))</f>
        <v/>
      </c>
      <c r="BY193" s="187" t="str">
        <f ca="1">+IF(OFFSET('Water Data'!$F$27,0,10*ROW('Water Data'!F187))="","",OFFSET('Water Data'!$F$27,0,10*ROW('Water Data'!F187)))</f>
        <v/>
      </c>
      <c r="BZ193" s="187" t="str">
        <f ca="1">+IF(OFFSET('Water Data'!$F$28,0,10*ROW('Water Data'!F187))="","",OFFSET('Water Data'!$F$28,0,10*ROW('Water Data'!F187)))</f>
        <v/>
      </c>
      <c r="CA193" s="187" t="str">
        <f ca="1">+IF(OFFSET('Water Data'!$F$29,0,10*ROW('Water Data'!F187))="","",OFFSET('Water Data'!$F$29,0,10*ROW('Water Data'!F187)))</f>
        <v/>
      </c>
      <c r="CB193" s="187" t="str">
        <f ca="1">+IF(OFFSET('Water Data'!$G$27,0,10*ROW('Water Data'!G187))="","",OFFSET('Water Data'!$G$27,0,10*ROW('Water Data'!G187)))</f>
        <v/>
      </c>
      <c r="CC193" s="187" t="str">
        <f ca="1">+IF(OFFSET('Water Data'!$G$28,0,10*ROW('Water Data'!G187))="","",OFFSET('Water Data'!$G$28,0,10*ROW('Water Data'!G187)))</f>
        <v/>
      </c>
      <c r="CD193" s="187" t="str">
        <f ca="1">+IF(OFFSET('Water Data'!$G$29,0,10*ROW('Water Data'!G187))="","",OFFSET('Water Data'!$G$29,0,10*ROW('Water Data'!G187)))</f>
        <v/>
      </c>
      <c r="CE193" s="187" t="str">
        <f ca="1">+IF(OFFSET('Water Data'!$H$27,0,10*ROW('Water Data'!H187))="","",OFFSET('Water Data'!$H$27,0,10*ROW('Water Data'!H187)))</f>
        <v/>
      </c>
      <c r="CF193" s="187" t="str">
        <f ca="1">+IF(OFFSET('Water Data'!$H$28,0,10*ROW('Water Data'!H187))="","",OFFSET('Water Data'!$H$28,0,10*ROW('Water Data'!H187)))</f>
        <v/>
      </c>
      <c r="CG193" s="187" t="str">
        <f ca="1">+IF(OFFSET('Water Data'!$H$29,0,10*ROW('Water Data'!H187))="","",OFFSET('Water Data'!$H$29,0,10*ROW('Water Data'!H187)))</f>
        <v/>
      </c>
      <c r="CH193" s="187" t="str">
        <f ca="1">+IF(OFFSET('Water Data'!$I$27,0,10*ROW('Water Data'!I187))="","",OFFSET('Water Data'!$I$27,0,10*ROW('Water Data'!I187)))</f>
        <v/>
      </c>
      <c r="CI193" s="187" t="str">
        <f ca="1">+IF(OFFSET('Water Data'!$I$28,0,10*ROW('Water Data'!I187))="","",OFFSET('Water Data'!$I$28,0,10*ROW('Water Data'!I187)))</f>
        <v/>
      </c>
      <c r="CJ193" s="187" t="str">
        <f ca="1">+IF(OFFSET('Water Data'!$I$29,0,10*ROW('Water Data'!I187))="","",OFFSET('Water Data'!$I$29,0,10*ROW('Water Data'!I187)))</f>
        <v/>
      </c>
      <c r="CK193" s="187" t="str">
        <f ca="1">+IF(OFFSET('Sanitation Data'!$D$28,0,10*ROW('Sanitation Data'!D187))="","",OFFSET('Sanitation Data'!$D$28,0,10*ROW('Sanitation Data'!D187)))</f>
        <v/>
      </c>
      <c r="CL193" s="187" t="str">
        <f ca="1">+IF(OFFSET('Sanitation Data'!$D$29,0,10*ROW('Sanitation Data'!D187))="","",OFFSET('Sanitation Data'!$D$29,0,10*ROW('Sanitation Data'!D187)))</f>
        <v/>
      </c>
      <c r="CM193" s="187" t="str">
        <f ca="1">+IF(OFFSET('Sanitation Data'!$D$30,0,10*ROW('Sanitation Data'!D187))="","",OFFSET('Sanitation Data'!$D$30,0,10*ROW('Sanitation Data'!D187)))</f>
        <v/>
      </c>
      <c r="CN193" s="187" t="str">
        <f ca="1">+IF(OFFSET('Sanitation Data'!$D$31,0,10*ROW('Sanitation Data'!D187))="","",OFFSET('Sanitation Data'!$D$31,0,10*ROW('Sanitation Data'!D187)))</f>
        <v/>
      </c>
      <c r="CO193" s="187" t="str">
        <f ca="1">+IF(OFFSET('Sanitation Data'!$D$32,0,10*ROW('Sanitation Data'!D187))="","",OFFSET('Sanitation Data'!$D$32,0,10*ROW('Sanitation Data'!D187)))</f>
        <v/>
      </c>
      <c r="CP193" s="187" t="str">
        <f ca="1">+IF(OFFSET('Sanitation Data'!$E$28,0,10*ROW('Sanitation Data'!E187))="","",OFFSET('Sanitation Data'!$E$28,0,10*ROW('Sanitation Data'!E187)))</f>
        <v/>
      </c>
      <c r="CQ193" s="187" t="str">
        <f ca="1">+IF(OFFSET('Sanitation Data'!$E$29,0,10*ROW('Sanitation Data'!E187))="","",OFFSET('Sanitation Data'!$E$29,0,10*ROW('Sanitation Data'!E187)))</f>
        <v/>
      </c>
      <c r="CR193" s="187" t="str">
        <f ca="1">+IF(OFFSET('Sanitation Data'!$E$30,0,10*ROW('Sanitation Data'!E187))="","",OFFSET('Sanitation Data'!$E$30,0,10*ROW('Sanitation Data'!E187)))</f>
        <v/>
      </c>
      <c r="CS193" s="187" t="str">
        <f ca="1">+IF(OFFSET('Sanitation Data'!$E$31,0,10*ROW('Sanitation Data'!E187))="","",OFFSET('Sanitation Data'!$E$31,0,10*ROW('Sanitation Data'!E187)))</f>
        <v/>
      </c>
      <c r="CT193" s="187" t="str">
        <f ca="1">+IF(OFFSET('Sanitation Data'!$E$32,0,10*ROW('Sanitation Data'!E187))="","",OFFSET('Sanitation Data'!$E$32,0,10*ROW('Sanitation Data'!E187)))</f>
        <v/>
      </c>
      <c r="CU193" s="187" t="str">
        <f ca="1">+IF(OFFSET('Sanitation Data'!$F$28,0,10*ROW('Sanitation Data'!F187))="","",OFFSET('Sanitation Data'!$F$28,0,10*ROW('Sanitation Data'!F187)))</f>
        <v/>
      </c>
      <c r="CV193" s="187" t="str">
        <f ca="1">+IF(OFFSET('Sanitation Data'!$F$29,0,10*ROW('Sanitation Data'!F187))="","",OFFSET('Sanitation Data'!$F$29,0,10*ROW('Sanitation Data'!F187)))</f>
        <v/>
      </c>
      <c r="CW193" s="187" t="str">
        <f ca="1">+IF(OFFSET('Sanitation Data'!$F$30,0,10*ROW('Sanitation Data'!F187))="","",OFFSET('Sanitation Data'!$F$30,0,10*ROW('Sanitation Data'!F187)))</f>
        <v/>
      </c>
      <c r="CX193" s="187" t="str">
        <f ca="1">+IF(OFFSET('Sanitation Data'!$F$31,0,10*ROW('Sanitation Data'!F187))="","",OFFSET('Sanitation Data'!$F$31,0,10*ROW('Sanitation Data'!F187)))</f>
        <v/>
      </c>
      <c r="CY193" s="187" t="str">
        <f ca="1">+IF(OFFSET('Sanitation Data'!$F$32,0,10*ROW('Sanitation Data'!F187))="","",OFFSET('Sanitation Data'!$F$32,0,10*ROW('Sanitation Data'!F187)))</f>
        <v/>
      </c>
      <c r="CZ193" s="187" t="str">
        <f ca="1">+IF(OFFSET('Sanitation Data'!$G$28,0,10*ROW('Sanitation Data'!G187))="","",OFFSET('Sanitation Data'!$G$28,0,10*ROW('Sanitation Data'!G187)))</f>
        <v/>
      </c>
      <c r="DA193" s="187" t="str">
        <f ca="1">+IF(OFFSET('Sanitation Data'!$G$29,0,10*ROW('Sanitation Data'!G187))="","",OFFSET('Sanitation Data'!$G$29,0,10*ROW('Sanitation Data'!G187)))</f>
        <v/>
      </c>
      <c r="DB193" s="187" t="str">
        <f ca="1">+IF(OFFSET('Sanitation Data'!$G$30,0,10*ROW('Sanitation Data'!G187))="","",OFFSET('Sanitation Data'!$G$30,0,10*ROW('Sanitation Data'!G187)))</f>
        <v/>
      </c>
      <c r="DC193" s="187" t="str">
        <f ca="1">+IF(OFFSET('Sanitation Data'!$G$31,0,10*ROW('Sanitation Data'!G187))="","",OFFSET('Sanitation Data'!$G$31,0,10*ROW('Sanitation Data'!G187)))</f>
        <v/>
      </c>
      <c r="DD193" s="187" t="str">
        <f ca="1">+IF(OFFSET('Sanitation Data'!$G$32,0,10*ROW('Sanitation Data'!G187))="","",OFFSET('Sanitation Data'!$G$32,0,10*ROW('Sanitation Data'!G187)))</f>
        <v/>
      </c>
      <c r="DE193" s="187" t="str">
        <f ca="1">+IF(OFFSET('Sanitation Data'!$H$28,0,10*ROW('Sanitation Data'!H187))="","",OFFSET('Sanitation Data'!$H$28,0,10*ROW('Sanitation Data'!H187)))</f>
        <v/>
      </c>
      <c r="DF193" s="187" t="str">
        <f ca="1">+IF(OFFSET('Sanitation Data'!$H$29,0,10*ROW('Sanitation Data'!H187))="","",OFFSET('Sanitation Data'!$H$29,0,10*ROW('Sanitation Data'!H187)))</f>
        <v/>
      </c>
      <c r="DG193" s="187" t="str">
        <f ca="1">+IF(OFFSET('Sanitation Data'!$H$30,0,10*ROW('Sanitation Data'!H187))="","",OFFSET('Sanitation Data'!$H$30,0,10*ROW('Sanitation Data'!H187)))</f>
        <v/>
      </c>
      <c r="DH193" s="187" t="str">
        <f ca="1">+IF(OFFSET('Sanitation Data'!$H$31,0,10*ROW('Sanitation Data'!H187))="","",OFFSET('Sanitation Data'!$H$31,0,10*ROW('Sanitation Data'!H187)))</f>
        <v/>
      </c>
      <c r="DI193" s="187" t="str">
        <f ca="1">+IF(OFFSET('Sanitation Data'!$H$32,0,10*ROW('Sanitation Data'!H187))="","",OFFSET('Sanitation Data'!$H$32,0,10*ROW('Sanitation Data'!H187)))</f>
        <v/>
      </c>
      <c r="DJ193" s="187" t="str">
        <f ca="1">+IF(OFFSET('Sanitation Data'!$I$28,0,10*ROW('Sanitation Data'!I187))="","",OFFSET('Sanitation Data'!$I$28,0,10*ROW('Sanitation Data'!I187)))</f>
        <v/>
      </c>
      <c r="DK193" s="187" t="str">
        <f ca="1">+IF(OFFSET('Sanitation Data'!$I$29,0,10*ROW('Sanitation Data'!I187))="","",OFFSET('Sanitation Data'!$I$29,0,10*ROW('Sanitation Data'!I187)))</f>
        <v/>
      </c>
      <c r="DL193" s="187" t="str">
        <f ca="1">+IF(OFFSET('Sanitation Data'!$I$30,0,10*ROW('Sanitation Data'!I187))="","",OFFSET('Sanitation Data'!$I$30,0,10*ROW('Sanitation Data'!I187)))</f>
        <v/>
      </c>
      <c r="DM193" s="187" t="str">
        <f ca="1">+IF(OFFSET('Sanitation Data'!$I$31,0,10*ROW('Sanitation Data'!I187))="","",OFFSET('Sanitation Data'!$I$31,0,10*ROW('Sanitation Data'!I187)))</f>
        <v/>
      </c>
      <c r="DN193" s="187" t="str">
        <f ca="1">+IF(OFFSET('Sanitation Data'!$I$32,0,10*ROW('Sanitation Data'!I187))="","",OFFSET('Sanitation Data'!$I$32,0,10*ROW('Sanitation Data'!I187)))</f>
        <v/>
      </c>
      <c r="DO193" s="187" t="str">
        <f ca="1">+IF(OFFSET('Hygiene Data'!$D$11,0,10*ROW('Hygiene Data'!D187))="","",OFFSET('Hygiene Data'!$D$11,0,10*ROW('Hygiene Data'!D187)))</f>
        <v/>
      </c>
      <c r="DP193" s="187" t="str">
        <f ca="1">+IF(OFFSET('Hygiene Data'!$D$12,0,10*ROW('Hygiene Data'!D187))="","",OFFSET('Hygiene Data'!$D$12,0,10*ROW('Hygiene Data'!D187)))</f>
        <v/>
      </c>
      <c r="DQ193" s="187" t="str">
        <f ca="1">+IF(OFFSET('Hygiene Data'!$D$13,0,10*ROW('Hygiene Data'!D187))="","",OFFSET('Hygiene Data'!$D$13,0,10*ROW('Hygiene Data'!D187)))</f>
        <v/>
      </c>
      <c r="DR193" s="187" t="str">
        <f ca="1">+IF(OFFSET('Hygiene Data'!$E$11,0,10*ROW('Hygiene Data'!E187))="","",OFFSET('Hygiene Data'!$E$11,0,10*ROW('Hygiene Data'!E187)))</f>
        <v/>
      </c>
      <c r="DS193" s="187" t="str">
        <f ca="1">+IF(OFFSET('Hygiene Data'!$E$12,0,10*ROW('Hygiene Data'!E187))="","",OFFSET('Hygiene Data'!$E$12,0,10*ROW('Hygiene Data'!E187)))</f>
        <v/>
      </c>
      <c r="DT193" s="187" t="str">
        <f ca="1">+IF(OFFSET('Hygiene Data'!$E$13,0,10*ROW('Hygiene Data'!E187))="","",OFFSET('Hygiene Data'!$E$13,0,10*ROW('Hygiene Data'!E187)))</f>
        <v/>
      </c>
      <c r="DU193" s="187" t="str">
        <f ca="1">+IF(OFFSET('Hygiene Data'!$F$11,0,10*ROW('Hygiene Data'!F187))="","",OFFSET('Hygiene Data'!$F$11,0,10*ROW('Hygiene Data'!F187)))</f>
        <v/>
      </c>
      <c r="DV193" s="187" t="str">
        <f ca="1">+IF(OFFSET('Hygiene Data'!$F$12,0,10*ROW('Hygiene Data'!F187))="","",OFFSET('Hygiene Data'!$F$12,0,10*ROW('Hygiene Data'!F187)))</f>
        <v/>
      </c>
      <c r="DW193" s="187" t="str">
        <f ca="1">+IF(OFFSET('Hygiene Data'!$F$13,0,10*ROW('Hygiene Data'!F187))="","",OFFSET('Hygiene Data'!$F$13,0,10*ROW('Hygiene Data'!F187)))</f>
        <v/>
      </c>
      <c r="DX193" s="187" t="str">
        <f ca="1">+IF(OFFSET('Hygiene Data'!$G$11,0,10*ROW('Hygiene Data'!G187))="","",OFFSET('Hygiene Data'!$G$11,0,10*ROW('Hygiene Data'!G187)))</f>
        <v/>
      </c>
      <c r="DY193" s="187" t="str">
        <f ca="1">+IF(OFFSET('Hygiene Data'!$G$12,0,10*ROW('Hygiene Data'!G187))="","",OFFSET('Hygiene Data'!$G$12,0,10*ROW('Hygiene Data'!G187)))</f>
        <v/>
      </c>
      <c r="DZ193" s="187" t="str">
        <f ca="1">+IF(OFFSET('Hygiene Data'!$G$13,0,10*ROW('Hygiene Data'!G187))="","",OFFSET('Hygiene Data'!$G$13,0,10*ROW('Hygiene Data'!G187)))</f>
        <v/>
      </c>
      <c r="EA193" s="187" t="str">
        <f ca="1">+IF(OFFSET('Hygiene Data'!$H$11,0,10*ROW('Hygiene Data'!H187))="","",OFFSET('Hygiene Data'!$H$11,0,10*ROW('Hygiene Data'!H187)))</f>
        <v/>
      </c>
      <c r="EB193" s="187" t="str">
        <f ca="1">+IF(OFFSET('Hygiene Data'!$H$12,0,10*ROW('Hygiene Data'!H187))="","",OFFSET('Hygiene Data'!$H$12,0,10*ROW('Hygiene Data'!H187)))</f>
        <v/>
      </c>
      <c r="EC193" s="187" t="str">
        <f ca="1">+IF(OFFSET('Hygiene Data'!$H$13,0,10*ROW('Hygiene Data'!H187))="","",OFFSET('Hygiene Data'!$H$13,0,10*ROW('Hygiene Data'!H187)))</f>
        <v/>
      </c>
      <c r="ED193" s="187" t="str">
        <f ca="1">+IF(OFFSET('Hygiene Data'!$I$11,0,10*ROW('Hygiene Data'!I187))="","",OFFSET('Hygiene Data'!$I$11,0,10*ROW('Hygiene Data'!I187)))</f>
        <v/>
      </c>
      <c r="EE193" s="187" t="str">
        <f ca="1">+IF(OFFSET('Hygiene Data'!$I$12,0,10*ROW('Hygiene Data'!I187))="","",OFFSET('Hygiene Data'!$I$12,0,10*ROW('Hygiene Data'!I187)))</f>
        <v/>
      </c>
      <c r="EF193" s="187" t="str">
        <f ca="1">+IF(OFFSET('Hygiene Data'!$I$13,0,10*ROW('Hygiene Data'!I187))="","",OFFSET('Hygiene Data'!$I$13,0,10*ROW('Hygiene Data'!I187)))</f>
        <v/>
      </c>
    </row>
    <row r="194" spans="1:136" x14ac:dyDescent="0.2">
      <c r="A194" s="270" t="str">
        <f ca="1">+IF(OFFSET('Water Data'!$B$2,0,10*ROW('Water Data'!E188))="","",OFFSET('Water Data'!$B$2,0,10*ROW('Water Data'!E188)))</f>
        <v/>
      </c>
      <c r="B194" s="270" t="str">
        <f ca="1">IF(OFFSET('Water Data'!$C$2,0,10*ROW('Water Data'!F188))="","",IF(OFFSET('Water Data'!$C$2,0,10*ROW('Water Data'!F188))="Census",Key!$I$111,IF(OFFSET('Water Data'!$C$2,0,10*ROW('Water Data'!F188))="Survey with microdata",Key!$I$113,IF(OFFSET('Water Data'!$C$2,0,10*ROW('Water Data'!F188))="Survey",Key!$I$110,IF(OFFSET('Water Data'!$C$2,0,10*ROW('Water Data'!F188))="Admin",Key!$I$114,IF(OFFSET('Water Data'!$C$2,0,10*ROW('Water Data'!F188))="Other",Key!$I$112,IF(OFFSET('Water Data'!$C$2,0,10*ROW('Water Data'!F188))="EMIS",Key!$I$109)))))))</f>
        <v/>
      </c>
      <c r="C194" s="297" t="str">
        <f t="shared" ca="1" si="2"/>
        <v/>
      </c>
      <c r="D194" s="298" t="e">
        <f ca="1">+IF(AND(ISTEXT(OFFSET('Water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298" t="e">
        <f ca="1">+IF(AND(ISTEXT(OFFSET('Water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298" t="e">
        <f ca="1">+IF(AND(ISTEXT(OFFSET('Water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298" t="e">
        <f ca="1">+IF(AND(ISTEXT(OFFSET('Water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298" t="e">
        <f ca="1">+IF(AND(ISTEXT(OFFSET('Water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298" t="e">
        <f ca="1">+IF(AND(ISTEXT(OFFSET('Water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298" t="e">
        <f ca="1">+IF(AND(ISTEXT(OFFSET('Water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298" t="e">
        <f ca="1">+IF(AND(ISTEXT(OFFSET('Water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298" t="e">
        <f ca="1">+IF(AND(ISTEXT(OFFSET('Water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298" t="e">
        <f ca="1">+IF(AND(ISTEXT(OFFSET('Water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298" t="e">
        <f ca="1">+IF(AND(ISTEXT(OFFSET('Water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298" t="e">
        <f ca="1">+IF(AND(ISTEXT(OFFSET('Water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298" t="e">
        <f ca="1">+IF(AND(ISTEXT(OFFSET('Water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298" t="e">
        <f ca="1">+IF(AND(ISTEXT(OFFSET('Water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298" t="e">
        <f ca="1">+IF(AND(ISTEXT(OFFSET('Water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298" t="e">
        <f ca="1">+IF(AND(ISTEXT(OFFSET('Water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298" t="e">
        <f ca="1">+IF(AND(ISTEXT(OFFSET('Water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298" t="e">
        <f ca="1">+IF(AND(ISTEXT(OFFSET('Water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299" t="e">
        <f ca="1">+IF(AND(ISTEXT(OFFSET('Sanitation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299" t="e">
        <f ca="1">+IF(AND(ISTEXT(OFFSET('Sanitation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299" t="e">
        <f ca="1">+IF(AND(ISTEXT(OFFSET('Sanitation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299" t="e">
        <f ca="1">+IF(AND(ISTEXT(OFFSET('Sanitation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299" t="e">
        <f ca="1">+IF(AND(ISTEXT(OFFSET('Sanitation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299" t="e">
        <f ca="1">+IF(AND(ISTEXT(OFFSET('Sanitation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299" t="e">
        <f ca="1">+IF(AND(ISTEXT(OFFSET('Sanitation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299" t="e">
        <f ca="1">+IF(AND(ISTEXT(OFFSET('Sanitation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299" t="e">
        <f ca="1">+IF(AND(ISTEXT(OFFSET('Sanitation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299" t="e">
        <f ca="1">+IF(AND(ISTEXT(OFFSET('Sanitation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299" t="e">
        <f ca="1">+IF(AND(ISTEXT(OFFSET('Sanitation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299" t="e">
        <f ca="1">+IF(AND(ISTEXT(OFFSET('Sanitation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299" t="e">
        <f ca="1">+IF(AND(ISTEXT(OFFSET('Sanitation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299" t="e">
        <f ca="1">+IF(AND(ISTEXT(OFFSET('Sanitation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299" t="e">
        <f ca="1">+IF(AND(ISTEXT(OFFSET('Sanitation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299" t="e">
        <f ca="1">+IF(AND(ISTEXT(OFFSET('Sanitation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299" t="e">
        <f ca="1">+IF(AND(ISTEXT(OFFSET('Sanitation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299" t="e">
        <f ca="1">+IF(AND(ISTEXT(OFFSET('Sanitation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299" t="e">
        <f ca="1">+IF(AND(ISTEXT(OFFSET('Sanitation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299" t="e">
        <f ca="1">+IF(AND(ISTEXT(OFFSET('Sanitation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299" t="e">
        <f ca="1">+IF(AND(ISTEXT(OFFSET('Sanitation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299" t="e">
        <f ca="1">+IF(AND(ISTEXT(OFFSET('Sanitation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299" t="e">
        <f ca="1">+IF(AND(ISTEXT(OFFSET('Sanitation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299" t="e">
        <f ca="1">+IF(AND(ISTEXT(OFFSET('Sanitation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299" t="e">
        <f ca="1">+IF(AND(ISTEXT(OFFSET('Sanitation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299" t="e">
        <f ca="1">+IF(AND(ISTEXT(OFFSET('Sanitation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299" t="e">
        <f ca="1">+IF(AND(ISTEXT(OFFSET('Sanitation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299" t="e">
        <f ca="1">+IF(AND(ISTEXT(OFFSET('Sanitation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299" t="e">
        <f ca="1">+IF(AND(ISTEXT(OFFSET('Sanitation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299" t="e">
        <f ca="1">+IF(AND(ISTEXT(OFFSET('Sanitation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300" t="e">
        <f ca="1">+IF(AND(ISTEXT(OFFSET('Hygiene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368" t="e">
        <f ca="1">+IF(AND(ISTEXT(OFFSET('Hygiene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300" t="e">
        <f ca="1">+IF(AND(ISTEXT(OFFSET('Hygiene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300" t="e">
        <f ca="1">+IF(AND(ISTEXT(OFFSET('Hygiene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300" t="e">
        <f ca="1">+IF(AND(ISTEXT(OFFSET('Hygiene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300" t="e">
        <f ca="1">+IF(AND(ISTEXT(OFFSET('Hygiene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300" t="e">
        <f ca="1">+IF(AND(ISTEXT(OFFSET('Hygiene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300" t="e">
        <f ca="1">+IF(AND(ISTEXT(OFFSET('Hygiene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300" t="e">
        <f ca="1">+IF(AND(ISTEXT(OFFSET('Hygiene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300" t="e">
        <f ca="1">+IF(AND(ISTEXT(OFFSET('Hygiene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300" t="e">
        <f ca="1">+IF(AND(ISTEXT(OFFSET('Hygiene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300" t="e">
        <f ca="1">+IF(AND(ISTEXT(OFFSET('Hygiene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300" t="e">
        <f ca="1">+IF(AND(ISTEXT(OFFSET('Hygiene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300" t="e">
        <f ca="1">+IF(AND(ISTEXT(OFFSET('Hygiene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300" t="e">
        <f ca="1">+IF(AND(ISTEXT(OFFSET('Hygiene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300" t="e">
        <f ca="1">+IF(AND(ISTEXT(OFFSET('Hygiene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300" t="e">
        <f ca="1">+IF(AND(ISTEXT(OFFSET('Hygiene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300" t="e">
        <f ca="1">+IF(AND(ISTEXT(OFFSET('Hygiene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S194" s="187" t="str">
        <f ca="1">+IF(OFFSET('Water Data'!$D$27,0,10*ROW('Water Data'!D188))="","",OFFSET('Water Data'!$D$27,0,10*ROW('Water Data'!D188)))</f>
        <v/>
      </c>
      <c r="BT194" s="187" t="str">
        <f ca="1">+IF(OFFSET('Water Data'!$D$28,0,10*ROW('Water Data'!D188))="","",OFFSET('Water Data'!$D$28,0,10*ROW('Water Data'!D188)))</f>
        <v/>
      </c>
      <c r="BU194" s="187" t="str">
        <f ca="1">+IF(OFFSET('Water Data'!$D$29,0,10*ROW('Water Data'!D188))="","",OFFSET('Water Data'!$D$29,0,10*ROW('Water Data'!D188)))</f>
        <v/>
      </c>
      <c r="BV194" s="187" t="str">
        <f ca="1">+IF(OFFSET('Water Data'!$E$27,0,10*ROW('Water Data'!E188))="","",OFFSET('Water Data'!$E$27,0,10*ROW('Water Data'!E188)))</f>
        <v/>
      </c>
      <c r="BW194" s="187" t="str">
        <f ca="1">+IF(OFFSET('Water Data'!$E$28,0,10*ROW('Water Data'!E188))="","",OFFSET('Water Data'!$E$28,0,10*ROW('Water Data'!E188)))</f>
        <v/>
      </c>
      <c r="BX194" s="187" t="str">
        <f ca="1">+IF(OFFSET('Water Data'!$E$29,0,10*ROW('Water Data'!E188))="","",OFFSET('Water Data'!$E$29,0,10*ROW('Water Data'!E188)))</f>
        <v/>
      </c>
      <c r="BY194" s="187" t="str">
        <f ca="1">+IF(OFFSET('Water Data'!$F$27,0,10*ROW('Water Data'!F188))="","",OFFSET('Water Data'!$F$27,0,10*ROW('Water Data'!F188)))</f>
        <v/>
      </c>
      <c r="BZ194" s="187" t="str">
        <f ca="1">+IF(OFFSET('Water Data'!$F$28,0,10*ROW('Water Data'!F188))="","",OFFSET('Water Data'!$F$28,0,10*ROW('Water Data'!F188)))</f>
        <v/>
      </c>
      <c r="CA194" s="187" t="str">
        <f ca="1">+IF(OFFSET('Water Data'!$F$29,0,10*ROW('Water Data'!F188))="","",OFFSET('Water Data'!$F$29,0,10*ROW('Water Data'!F188)))</f>
        <v/>
      </c>
      <c r="CB194" s="187" t="str">
        <f ca="1">+IF(OFFSET('Water Data'!$G$27,0,10*ROW('Water Data'!G188))="","",OFFSET('Water Data'!$G$27,0,10*ROW('Water Data'!G188)))</f>
        <v/>
      </c>
      <c r="CC194" s="187" t="str">
        <f ca="1">+IF(OFFSET('Water Data'!$G$28,0,10*ROW('Water Data'!G188))="","",OFFSET('Water Data'!$G$28,0,10*ROW('Water Data'!G188)))</f>
        <v/>
      </c>
      <c r="CD194" s="187" t="str">
        <f ca="1">+IF(OFFSET('Water Data'!$G$29,0,10*ROW('Water Data'!G188))="","",OFFSET('Water Data'!$G$29,0,10*ROW('Water Data'!G188)))</f>
        <v/>
      </c>
      <c r="CE194" s="187" t="str">
        <f ca="1">+IF(OFFSET('Water Data'!$H$27,0,10*ROW('Water Data'!H188))="","",OFFSET('Water Data'!$H$27,0,10*ROW('Water Data'!H188)))</f>
        <v/>
      </c>
      <c r="CF194" s="187" t="str">
        <f ca="1">+IF(OFFSET('Water Data'!$H$28,0,10*ROW('Water Data'!H188))="","",OFFSET('Water Data'!$H$28,0,10*ROW('Water Data'!H188)))</f>
        <v/>
      </c>
      <c r="CG194" s="187" t="str">
        <f ca="1">+IF(OFFSET('Water Data'!$H$29,0,10*ROW('Water Data'!H188))="","",OFFSET('Water Data'!$H$29,0,10*ROW('Water Data'!H188)))</f>
        <v/>
      </c>
      <c r="CH194" s="187" t="str">
        <f ca="1">+IF(OFFSET('Water Data'!$I$27,0,10*ROW('Water Data'!I188))="","",OFFSET('Water Data'!$I$27,0,10*ROW('Water Data'!I188)))</f>
        <v/>
      </c>
      <c r="CI194" s="187" t="str">
        <f ca="1">+IF(OFFSET('Water Data'!$I$28,0,10*ROW('Water Data'!I188))="","",OFFSET('Water Data'!$I$28,0,10*ROW('Water Data'!I188)))</f>
        <v/>
      </c>
      <c r="CJ194" s="187" t="str">
        <f ca="1">+IF(OFFSET('Water Data'!$I$29,0,10*ROW('Water Data'!I188))="","",OFFSET('Water Data'!$I$29,0,10*ROW('Water Data'!I188)))</f>
        <v/>
      </c>
      <c r="CK194" s="187" t="str">
        <f ca="1">+IF(OFFSET('Sanitation Data'!$D$28,0,10*ROW('Sanitation Data'!D188))="","",OFFSET('Sanitation Data'!$D$28,0,10*ROW('Sanitation Data'!D188)))</f>
        <v/>
      </c>
      <c r="CL194" s="187" t="str">
        <f ca="1">+IF(OFFSET('Sanitation Data'!$D$29,0,10*ROW('Sanitation Data'!D188))="","",OFFSET('Sanitation Data'!$D$29,0,10*ROW('Sanitation Data'!D188)))</f>
        <v/>
      </c>
      <c r="CM194" s="187" t="str">
        <f ca="1">+IF(OFFSET('Sanitation Data'!$D$30,0,10*ROW('Sanitation Data'!D188))="","",OFFSET('Sanitation Data'!$D$30,0,10*ROW('Sanitation Data'!D188)))</f>
        <v/>
      </c>
      <c r="CN194" s="187" t="str">
        <f ca="1">+IF(OFFSET('Sanitation Data'!$D$31,0,10*ROW('Sanitation Data'!D188))="","",OFFSET('Sanitation Data'!$D$31,0,10*ROW('Sanitation Data'!D188)))</f>
        <v/>
      </c>
      <c r="CO194" s="187" t="str">
        <f ca="1">+IF(OFFSET('Sanitation Data'!$D$32,0,10*ROW('Sanitation Data'!D188))="","",OFFSET('Sanitation Data'!$D$32,0,10*ROW('Sanitation Data'!D188)))</f>
        <v/>
      </c>
      <c r="CP194" s="187" t="str">
        <f ca="1">+IF(OFFSET('Sanitation Data'!$E$28,0,10*ROW('Sanitation Data'!E188))="","",OFFSET('Sanitation Data'!$E$28,0,10*ROW('Sanitation Data'!E188)))</f>
        <v/>
      </c>
      <c r="CQ194" s="187" t="str">
        <f ca="1">+IF(OFFSET('Sanitation Data'!$E$29,0,10*ROW('Sanitation Data'!E188))="","",OFFSET('Sanitation Data'!$E$29,0,10*ROW('Sanitation Data'!E188)))</f>
        <v/>
      </c>
      <c r="CR194" s="187" t="str">
        <f ca="1">+IF(OFFSET('Sanitation Data'!$E$30,0,10*ROW('Sanitation Data'!E188))="","",OFFSET('Sanitation Data'!$E$30,0,10*ROW('Sanitation Data'!E188)))</f>
        <v/>
      </c>
      <c r="CS194" s="187" t="str">
        <f ca="1">+IF(OFFSET('Sanitation Data'!$E$31,0,10*ROW('Sanitation Data'!E188))="","",OFFSET('Sanitation Data'!$E$31,0,10*ROW('Sanitation Data'!E188)))</f>
        <v/>
      </c>
      <c r="CT194" s="187" t="str">
        <f ca="1">+IF(OFFSET('Sanitation Data'!$E$32,0,10*ROW('Sanitation Data'!E188))="","",OFFSET('Sanitation Data'!$E$32,0,10*ROW('Sanitation Data'!E188)))</f>
        <v/>
      </c>
      <c r="CU194" s="187" t="str">
        <f ca="1">+IF(OFFSET('Sanitation Data'!$F$28,0,10*ROW('Sanitation Data'!F188))="","",OFFSET('Sanitation Data'!$F$28,0,10*ROW('Sanitation Data'!F188)))</f>
        <v/>
      </c>
      <c r="CV194" s="187" t="str">
        <f ca="1">+IF(OFFSET('Sanitation Data'!$F$29,0,10*ROW('Sanitation Data'!F188))="","",OFFSET('Sanitation Data'!$F$29,0,10*ROW('Sanitation Data'!F188)))</f>
        <v/>
      </c>
      <c r="CW194" s="187" t="str">
        <f ca="1">+IF(OFFSET('Sanitation Data'!$F$30,0,10*ROW('Sanitation Data'!F188))="","",OFFSET('Sanitation Data'!$F$30,0,10*ROW('Sanitation Data'!F188)))</f>
        <v/>
      </c>
      <c r="CX194" s="187" t="str">
        <f ca="1">+IF(OFFSET('Sanitation Data'!$F$31,0,10*ROW('Sanitation Data'!F188))="","",OFFSET('Sanitation Data'!$F$31,0,10*ROW('Sanitation Data'!F188)))</f>
        <v/>
      </c>
      <c r="CY194" s="187" t="str">
        <f ca="1">+IF(OFFSET('Sanitation Data'!$F$32,0,10*ROW('Sanitation Data'!F188))="","",OFFSET('Sanitation Data'!$F$32,0,10*ROW('Sanitation Data'!F188)))</f>
        <v/>
      </c>
      <c r="CZ194" s="187" t="str">
        <f ca="1">+IF(OFFSET('Sanitation Data'!$G$28,0,10*ROW('Sanitation Data'!G188))="","",OFFSET('Sanitation Data'!$G$28,0,10*ROW('Sanitation Data'!G188)))</f>
        <v/>
      </c>
      <c r="DA194" s="187" t="str">
        <f ca="1">+IF(OFFSET('Sanitation Data'!$G$29,0,10*ROW('Sanitation Data'!G188))="","",OFFSET('Sanitation Data'!$G$29,0,10*ROW('Sanitation Data'!G188)))</f>
        <v/>
      </c>
      <c r="DB194" s="187" t="str">
        <f ca="1">+IF(OFFSET('Sanitation Data'!$G$30,0,10*ROW('Sanitation Data'!G188))="","",OFFSET('Sanitation Data'!$G$30,0,10*ROW('Sanitation Data'!G188)))</f>
        <v/>
      </c>
      <c r="DC194" s="187" t="str">
        <f ca="1">+IF(OFFSET('Sanitation Data'!$G$31,0,10*ROW('Sanitation Data'!G188))="","",OFFSET('Sanitation Data'!$G$31,0,10*ROW('Sanitation Data'!G188)))</f>
        <v/>
      </c>
      <c r="DD194" s="187" t="str">
        <f ca="1">+IF(OFFSET('Sanitation Data'!$G$32,0,10*ROW('Sanitation Data'!G188))="","",OFFSET('Sanitation Data'!$G$32,0,10*ROW('Sanitation Data'!G188)))</f>
        <v/>
      </c>
      <c r="DE194" s="187" t="str">
        <f ca="1">+IF(OFFSET('Sanitation Data'!$H$28,0,10*ROW('Sanitation Data'!H188))="","",OFFSET('Sanitation Data'!$H$28,0,10*ROW('Sanitation Data'!H188)))</f>
        <v/>
      </c>
      <c r="DF194" s="187" t="str">
        <f ca="1">+IF(OFFSET('Sanitation Data'!$H$29,0,10*ROW('Sanitation Data'!H188))="","",OFFSET('Sanitation Data'!$H$29,0,10*ROW('Sanitation Data'!H188)))</f>
        <v/>
      </c>
      <c r="DG194" s="187" t="str">
        <f ca="1">+IF(OFFSET('Sanitation Data'!$H$30,0,10*ROW('Sanitation Data'!H188))="","",OFFSET('Sanitation Data'!$H$30,0,10*ROW('Sanitation Data'!H188)))</f>
        <v/>
      </c>
      <c r="DH194" s="187" t="str">
        <f ca="1">+IF(OFFSET('Sanitation Data'!$H$31,0,10*ROW('Sanitation Data'!H188))="","",OFFSET('Sanitation Data'!$H$31,0,10*ROW('Sanitation Data'!H188)))</f>
        <v/>
      </c>
      <c r="DI194" s="187" t="str">
        <f ca="1">+IF(OFFSET('Sanitation Data'!$H$32,0,10*ROW('Sanitation Data'!H188))="","",OFFSET('Sanitation Data'!$H$32,0,10*ROW('Sanitation Data'!H188)))</f>
        <v/>
      </c>
      <c r="DJ194" s="187" t="str">
        <f ca="1">+IF(OFFSET('Sanitation Data'!$I$28,0,10*ROW('Sanitation Data'!I188))="","",OFFSET('Sanitation Data'!$I$28,0,10*ROW('Sanitation Data'!I188)))</f>
        <v/>
      </c>
      <c r="DK194" s="187" t="str">
        <f ca="1">+IF(OFFSET('Sanitation Data'!$I$29,0,10*ROW('Sanitation Data'!I188))="","",OFFSET('Sanitation Data'!$I$29,0,10*ROW('Sanitation Data'!I188)))</f>
        <v/>
      </c>
      <c r="DL194" s="187" t="str">
        <f ca="1">+IF(OFFSET('Sanitation Data'!$I$30,0,10*ROW('Sanitation Data'!I188))="","",OFFSET('Sanitation Data'!$I$30,0,10*ROW('Sanitation Data'!I188)))</f>
        <v/>
      </c>
      <c r="DM194" s="187" t="str">
        <f ca="1">+IF(OFFSET('Sanitation Data'!$I$31,0,10*ROW('Sanitation Data'!I188))="","",OFFSET('Sanitation Data'!$I$31,0,10*ROW('Sanitation Data'!I188)))</f>
        <v/>
      </c>
      <c r="DN194" s="187" t="str">
        <f ca="1">+IF(OFFSET('Sanitation Data'!$I$32,0,10*ROW('Sanitation Data'!I188))="","",OFFSET('Sanitation Data'!$I$32,0,10*ROW('Sanitation Data'!I188)))</f>
        <v/>
      </c>
      <c r="DO194" s="187" t="str">
        <f ca="1">+IF(OFFSET('Hygiene Data'!$D$11,0,10*ROW('Hygiene Data'!D188))="","",OFFSET('Hygiene Data'!$D$11,0,10*ROW('Hygiene Data'!D188)))</f>
        <v/>
      </c>
      <c r="DP194" s="187" t="str">
        <f ca="1">+IF(OFFSET('Hygiene Data'!$D$12,0,10*ROW('Hygiene Data'!D188))="","",OFFSET('Hygiene Data'!$D$12,0,10*ROW('Hygiene Data'!D188)))</f>
        <v/>
      </c>
      <c r="DQ194" s="187" t="str">
        <f ca="1">+IF(OFFSET('Hygiene Data'!$D$13,0,10*ROW('Hygiene Data'!D188))="","",OFFSET('Hygiene Data'!$D$13,0,10*ROW('Hygiene Data'!D188)))</f>
        <v/>
      </c>
      <c r="DR194" s="187" t="str">
        <f ca="1">+IF(OFFSET('Hygiene Data'!$E$11,0,10*ROW('Hygiene Data'!E188))="","",OFFSET('Hygiene Data'!$E$11,0,10*ROW('Hygiene Data'!E188)))</f>
        <v/>
      </c>
      <c r="DS194" s="187" t="str">
        <f ca="1">+IF(OFFSET('Hygiene Data'!$E$12,0,10*ROW('Hygiene Data'!E188))="","",OFFSET('Hygiene Data'!$E$12,0,10*ROW('Hygiene Data'!E188)))</f>
        <v/>
      </c>
      <c r="DT194" s="187" t="str">
        <f ca="1">+IF(OFFSET('Hygiene Data'!$E$13,0,10*ROW('Hygiene Data'!E188))="","",OFFSET('Hygiene Data'!$E$13,0,10*ROW('Hygiene Data'!E188)))</f>
        <v/>
      </c>
      <c r="DU194" s="187" t="str">
        <f ca="1">+IF(OFFSET('Hygiene Data'!$F$11,0,10*ROW('Hygiene Data'!F188))="","",OFFSET('Hygiene Data'!$F$11,0,10*ROW('Hygiene Data'!F188)))</f>
        <v/>
      </c>
      <c r="DV194" s="187" t="str">
        <f ca="1">+IF(OFFSET('Hygiene Data'!$F$12,0,10*ROW('Hygiene Data'!F188))="","",OFFSET('Hygiene Data'!$F$12,0,10*ROW('Hygiene Data'!F188)))</f>
        <v/>
      </c>
      <c r="DW194" s="187" t="str">
        <f ca="1">+IF(OFFSET('Hygiene Data'!$F$13,0,10*ROW('Hygiene Data'!F188))="","",OFFSET('Hygiene Data'!$F$13,0,10*ROW('Hygiene Data'!F188)))</f>
        <v/>
      </c>
      <c r="DX194" s="187" t="str">
        <f ca="1">+IF(OFFSET('Hygiene Data'!$G$11,0,10*ROW('Hygiene Data'!G188))="","",OFFSET('Hygiene Data'!$G$11,0,10*ROW('Hygiene Data'!G188)))</f>
        <v/>
      </c>
      <c r="DY194" s="187" t="str">
        <f ca="1">+IF(OFFSET('Hygiene Data'!$G$12,0,10*ROW('Hygiene Data'!G188))="","",OFFSET('Hygiene Data'!$G$12,0,10*ROW('Hygiene Data'!G188)))</f>
        <v/>
      </c>
      <c r="DZ194" s="187" t="str">
        <f ca="1">+IF(OFFSET('Hygiene Data'!$G$13,0,10*ROW('Hygiene Data'!G188))="","",OFFSET('Hygiene Data'!$G$13,0,10*ROW('Hygiene Data'!G188)))</f>
        <v/>
      </c>
      <c r="EA194" s="187" t="str">
        <f ca="1">+IF(OFFSET('Hygiene Data'!$H$11,0,10*ROW('Hygiene Data'!H188))="","",OFFSET('Hygiene Data'!$H$11,0,10*ROW('Hygiene Data'!H188)))</f>
        <v/>
      </c>
      <c r="EB194" s="187" t="str">
        <f ca="1">+IF(OFFSET('Hygiene Data'!$H$12,0,10*ROW('Hygiene Data'!H188))="","",OFFSET('Hygiene Data'!$H$12,0,10*ROW('Hygiene Data'!H188)))</f>
        <v/>
      </c>
      <c r="EC194" s="187" t="str">
        <f ca="1">+IF(OFFSET('Hygiene Data'!$H$13,0,10*ROW('Hygiene Data'!H188))="","",OFFSET('Hygiene Data'!$H$13,0,10*ROW('Hygiene Data'!H188)))</f>
        <v/>
      </c>
      <c r="ED194" s="187" t="str">
        <f ca="1">+IF(OFFSET('Hygiene Data'!$I$11,0,10*ROW('Hygiene Data'!I188))="","",OFFSET('Hygiene Data'!$I$11,0,10*ROW('Hygiene Data'!I188)))</f>
        <v/>
      </c>
      <c r="EE194" s="187" t="str">
        <f ca="1">+IF(OFFSET('Hygiene Data'!$I$12,0,10*ROW('Hygiene Data'!I188))="","",OFFSET('Hygiene Data'!$I$12,0,10*ROW('Hygiene Data'!I188)))</f>
        <v/>
      </c>
      <c r="EF194" s="187" t="str">
        <f ca="1">+IF(OFFSET('Hygiene Data'!$I$13,0,10*ROW('Hygiene Data'!I188))="","",OFFSET('Hygiene Data'!$I$13,0,10*ROW('Hygiene Data'!I188)))</f>
        <v/>
      </c>
    </row>
    <row r="195" spans="1:136" x14ac:dyDescent="0.2">
      <c r="A195" s="270" t="str">
        <f ca="1">+IF(OFFSET('Water Data'!$B$2,0,10*ROW('Water Data'!E189))="","",OFFSET('Water Data'!$B$2,0,10*ROW('Water Data'!E189)))</f>
        <v/>
      </c>
      <c r="B195" s="270" t="str">
        <f ca="1">IF(OFFSET('Water Data'!$C$2,0,10*ROW('Water Data'!F189))="","",IF(OFFSET('Water Data'!$C$2,0,10*ROW('Water Data'!F189))="Census",Key!$I$111,IF(OFFSET('Water Data'!$C$2,0,10*ROW('Water Data'!F189))="Survey with microdata",Key!$I$113,IF(OFFSET('Water Data'!$C$2,0,10*ROW('Water Data'!F189))="Survey",Key!$I$110,IF(OFFSET('Water Data'!$C$2,0,10*ROW('Water Data'!F189))="Admin",Key!$I$114,IF(OFFSET('Water Data'!$C$2,0,10*ROW('Water Data'!F189))="Other",Key!$I$112,IF(OFFSET('Water Data'!$C$2,0,10*ROW('Water Data'!F189))="EMIS",Key!$I$109)))))))</f>
        <v/>
      </c>
      <c r="C195" s="297" t="str">
        <f t="shared" ca="1" si="2"/>
        <v/>
      </c>
      <c r="D195" s="298" t="e">
        <f ca="1">+IF(AND(ISTEXT(OFFSET('Water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298" t="e">
        <f ca="1">+IF(AND(ISTEXT(OFFSET('Water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298" t="e">
        <f ca="1">+IF(AND(ISTEXT(OFFSET('Water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298" t="e">
        <f ca="1">+IF(AND(ISTEXT(OFFSET('Water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298" t="e">
        <f ca="1">+IF(AND(ISTEXT(OFFSET('Water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298" t="e">
        <f ca="1">+IF(AND(ISTEXT(OFFSET('Water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298" t="e">
        <f ca="1">+IF(AND(ISTEXT(OFFSET('Water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298" t="e">
        <f ca="1">+IF(AND(ISTEXT(OFFSET('Water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298" t="e">
        <f ca="1">+IF(AND(ISTEXT(OFFSET('Water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298" t="e">
        <f ca="1">+IF(AND(ISTEXT(OFFSET('Water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298" t="e">
        <f ca="1">+IF(AND(ISTEXT(OFFSET('Water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298" t="e">
        <f ca="1">+IF(AND(ISTEXT(OFFSET('Water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298" t="e">
        <f ca="1">+IF(AND(ISTEXT(OFFSET('Water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298" t="e">
        <f ca="1">+IF(AND(ISTEXT(OFFSET('Water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298" t="e">
        <f ca="1">+IF(AND(ISTEXT(OFFSET('Water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298" t="e">
        <f ca="1">+IF(AND(ISTEXT(OFFSET('Water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298" t="e">
        <f ca="1">+IF(AND(ISTEXT(OFFSET('Water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298" t="e">
        <f ca="1">+IF(AND(ISTEXT(OFFSET('Water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299" t="e">
        <f ca="1">+IF(AND(ISTEXT(OFFSET('Sanitation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299" t="e">
        <f ca="1">+IF(AND(ISTEXT(OFFSET('Sanitation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299" t="e">
        <f ca="1">+IF(AND(ISTEXT(OFFSET('Sanitation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299" t="e">
        <f ca="1">+IF(AND(ISTEXT(OFFSET('Sanitation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299" t="e">
        <f ca="1">+IF(AND(ISTEXT(OFFSET('Sanitation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299" t="e">
        <f ca="1">+IF(AND(ISTEXT(OFFSET('Sanitation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299" t="e">
        <f ca="1">+IF(AND(ISTEXT(OFFSET('Sanitation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299" t="e">
        <f ca="1">+IF(AND(ISTEXT(OFFSET('Sanitation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299" t="e">
        <f ca="1">+IF(AND(ISTEXT(OFFSET('Sanitation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299" t="e">
        <f ca="1">+IF(AND(ISTEXT(OFFSET('Sanitation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299" t="e">
        <f ca="1">+IF(AND(ISTEXT(OFFSET('Sanitation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299" t="e">
        <f ca="1">+IF(AND(ISTEXT(OFFSET('Sanitation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299" t="e">
        <f ca="1">+IF(AND(ISTEXT(OFFSET('Sanitation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299" t="e">
        <f ca="1">+IF(AND(ISTEXT(OFFSET('Sanitation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299" t="e">
        <f ca="1">+IF(AND(ISTEXT(OFFSET('Sanitation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299" t="e">
        <f ca="1">+IF(AND(ISTEXT(OFFSET('Sanitation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299" t="e">
        <f ca="1">+IF(AND(ISTEXT(OFFSET('Sanitation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299" t="e">
        <f ca="1">+IF(AND(ISTEXT(OFFSET('Sanitation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299" t="e">
        <f ca="1">+IF(AND(ISTEXT(OFFSET('Sanitation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299" t="e">
        <f ca="1">+IF(AND(ISTEXT(OFFSET('Sanitation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299" t="e">
        <f ca="1">+IF(AND(ISTEXT(OFFSET('Sanitation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299" t="e">
        <f ca="1">+IF(AND(ISTEXT(OFFSET('Sanitation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299" t="e">
        <f ca="1">+IF(AND(ISTEXT(OFFSET('Sanitation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299" t="e">
        <f ca="1">+IF(AND(ISTEXT(OFFSET('Sanitation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299" t="e">
        <f ca="1">+IF(AND(ISTEXT(OFFSET('Sanitation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299" t="e">
        <f ca="1">+IF(AND(ISTEXT(OFFSET('Sanitation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299" t="e">
        <f ca="1">+IF(AND(ISTEXT(OFFSET('Sanitation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299" t="e">
        <f ca="1">+IF(AND(ISTEXT(OFFSET('Sanitation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299" t="e">
        <f ca="1">+IF(AND(ISTEXT(OFFSET('Sanitation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299" t="e">
        <f ca="1">+IF(AND(ISTEXT(OFFSET('Sanitation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300" t="e">
        <f ca="1">+IF(AND(ISTEXT(OFFSET('Hygiene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368" t="e">
        <f ca="1">+IF(AND(ISTEXT(OFFSET('Hygiene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300" t="e">
        <f ca="1">+IF(AND(ISTEXT(OFFSET('Hygiene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300" t="e">
        <f ca="1">+IF(AND(ISTEXT(OFFSET('Hygiene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300" t="e">
        <f ca="1">+IF(AND(ISTEXT(OFFSET('Hygiene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300" t="e">
        <f ca="1">+IF(AND(ISTEXT(OFFSET('Hygiene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300" t="e">
        <f ca="1">+IF(AND(ISTEXT(OFFSET('Hygiene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300" t="e">
        <f ca="1">+IF(AND(ISTEXT(OFFSET('Hygiene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300" t="e">
        <f ca="1">+IF(AND(ISTEXT(OFFSET('Hygiene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300" t="e">
        <f ca="1">+IF(AND(ISTEXT(OFFSET('Hygiene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300" t="e">
        <f ca="1">+IF(AND(ISTEXT(OFFSET('Hygiene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300" t="e">
        <f ca="1">+IF(AND(ISTEXT(OFFSET('Hygiene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300" t="e">
        <f ca="1">+IF(AND(ISTEXT(OFFSET('Hygiene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300" t="e">
        <f ca="1">+IF(AND(ISTEXT(OFFSET('Hygiene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300" t="e">
        <f ca="1">+IF(AND(ISTEXT(OFFSET('Hygiene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300" t="e">
        <f ca="1">+IF(AND(ISTEXT(OFFSET('Hygiene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300" t="e">
        <f ca="1">+IF(AND(ISTEXT(OFFSET('Hygiene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300" t="e">
        <f ca="1">+IF(AND(ISTEXT(OFFSET('Hygiene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S195" s="187" t="str">
        <f ca="1">+IF(OFFSET('Water Data'!$D$27,0,10*ROW('Water Data'!D189))="","",OFFSET('Water Data'!$D$27,0,10*ROW('Water Data'!D189)))</f>
        <v/>
      </c>
      <c r="BT195" s="187" t="str">
        <f ca="1">+IF(OFFSET('Water Data'!$D$28,0,10*ROW('Water Data'!D189))="","",OFFSET('Water Data'!$D$28,0,10*ROW('Water Data'!D189)))</f>
        <v/>
      </c>
      <c r="BU195" s="187" t="str">
        <f ca="1">+IF(OFFSET('Water Data'!$D$29,0,10*ROW('Water Data'!D189))="","",OFFSET('Water Data'!$D$29,0,10*ROW('Water Data'!D189)))</f>
        <v/>
      </c>
      <c r="BV195" s="187" t="str">
        <f ca="1">+IF(OFFSET('Water Data'!$E$27,0,10*ROW('Water Data'!E189))="","",OFFSET('Water Data'!$E$27,0,10*ROW('Water Data'!E189)))</f>
        <v/>
      </c>
      <c r="BW195" s="187" t="str">
        <f ca="1">+IF(OFFSET('Water Data'!$E$28,0,10*ROW('Water Data'!E189))="","",OFFSET('Water Data'!$E$28,0,10*ROW('Water Data'!E189)))</f>
        <v/>
      </c>
      <c r="BX195" s="187" t="str">
        <f ca="1">+IF(OFFSET('Water Data'!$E$29,0,10*ROW('Water Data'!E189))="","",OFFSET('Water Data'!$E$29,0,10*ROW('Water Data'!E189)))</f>
        <v/>
      </c>
      <c r="BY195" s="187" t="str">
        <f ca="1">+IF(OFFSET('Water Data'!$F$27,0,10*ROW('Water Data'!F189))="","",OFFSET('Water Data'!$F$27,0,10*ROW('Water Data'!F189)))</f>
        <v/>
      </c>
      <c r="BZ195" s="187" t="str">
        <f ca="1">+IF(OFFSET('Water Data'!$F$28,0,10*ROW('Water Data'!F189))="","",OFFSET('Water Data'!$F$28,0,10*ROW('Water Data'!F189)))</f>
        <v/>
      </c>
      <c r="CA195" s="187" t="str">
        <f ca="1">+IF(OFFSET('Water Data'!$F$29,0,10*ROW('Water Data'!F189))="","",OFFSET('Water Data'!$F$29,0,10*ROW('Water Data'!F189)))</f>
        <v/>
      </c>
      <c r="CB195" s="187" t="str">
        <f ca="1">+IF(OFFSET('Water Data'!$G$27,0,10*ROW('Water Data'!G189))="","",OFFSET('Water Data'!$G$27,0,10*ROW('Water Data'!G189)))</f>
        <v/>
      </c>
      <c r="CC195" s="187" t="str">
        <f ca="1">+IF(OFFSET('Water Data'!$G$28,0,10*ROW('Water Data'!G189))="","",OFFSET('Water Data'!$G$28,0,10*ROW('Water Data'!G189)))</f>
        <v/>
      </c>
      <c r="CD195" s="187" t="str">
        <f ca="1">+IF(OFFSET('Water Data'!$G$29,0,10*ROW('Water Data'!G189))="","",OFFSET('Water Data'!$G$29,0,10*ROW('Water Data'!G189)))</f>
        <v/>
      </c>
      <c r="CE195" s="187" t="str">
        <f ca="1">+IF(OFFSET('Water Data'!$H$27,0,10*ROW('Water Data'!H189))="","",OFFSET('Water Data'!$H$27,0,10*ROW('Water Data'!H189)))</f>
        <v/>
      </c>
      <c r="CF195" s="187" t="str">
        <f ca="1">+IF(OFFSET('Water Data'!$H$28,0,10*ROW('Water Data'!H189))="","",OFFSET('Water Data'!$H$28,0,10*ROW('Water Data'!H189)))</f>
        <v/>
      </c>
      <c r="CG195" s="187" t="str">
        <f ca="1">+IF(OFFSET('Water Data'!$H$29,0,10*ROW('Water Data'!H189))="","",OFFSET('Water Data'!$H$29,0,10*ROW('Water Data'!H189)))</f>
        <v/>
      </c>
      <c r="CH195" s="187" t="str">
        <f ca="1">+IF(OFFSET('Water Data'!$I$27,0,10*ROW('Water Data'!I189))="","",OFFSET('Water Data'!$I$27,0,10*ROW('Water Data'!I189)))</f>
        <v/>
      </c>
      <c r="CI195" s="187" t="str">
        <f ca="1">+IF(OFFSET('Water Data'!$I$28,0,10*ROW('Water Data'!I189))="","",OFFSET('Water Data'!$I$28,0,10*ROW('Water Data'!I189)))</f>
        <v/>
      </c>
      <c r="CJ195" s="187" t="str">
        <f ca="1">+IF(OFFSET('Water Data'!$I$29,0,10*ROW('Water Data'!I189))="","",OFFSET('Water Data'!$I$29,0,10*ROW('Water Data'!I189)))</f>
        <v/>
      </c>
      <c r="CK195" s="187" t="str">
        <f ca="1">+IF(OFFSET('Sanitation Data'!$D$28,0,10*ROW('Sanitation Data'!D189))="","",OFFSET('Sanitation Data'!$D$28,0,10*ROW('Sanitation Data'!D189)))</f>
        <v/>
      </c>
      <c r="CL195" s="187" t="str">
        <f ca="1">+IF(OFFSET('Sanitation Data'!$D$29,0,10*ROW('Sanitation Data'!D189))="","",OFFSET('Sanitation Data'!$D$29,0,10*ROW('Sanitation Data'!D189)))</f>
        <v/>
      </c>
      <c r="CM195" s="187" t="str">
        <f ca="1">+IF(OFFSET('Sanitation Data'!$D$30,0,10*ROW('Sanitation Data'!D189))="","",OFFSET('Sanitation Data'!$D$30,0,10*ROW('Sanitation Data'!D189)))</f>
        <v/>
      </c>
      <c r="CN195" s="187" t="str">
        <f ca="1">+IF(OFFSET('Sanitation Data'!$D$31,0,10*ROW('Sanitation Data'!D189))="","",OFFSET('Sanitation Data'!$D$31,0,10*ROW('Sanitation Data'!D189)))</f>
        <v/>
      </c>
      <c r="CO195" s="187" t="str">
        <f ca="1">+IF(OFFSET('Sanitation Data'!$D$32,0,10*ROW('Sanitation Data'!D189))="","",OFFSET('Sanitation Data'!$D$32,0,10*ROW('Sanitation Data'!D189)))</f>
        <v/>
      </c>
      <c r="CP195" s="187" t="str">
        <f ca="1">+IF(OFFSET('Sanitation Data'!$E$28,0,10*ROW('Sanitation Data'!E189))="","",OFFSET('Sanitation Data'!$E$28,0,10*ROW('Sanitation Data'!E189)))</f>
        <v/>
      </c>
      <c r="CQ195" s="187" t="str">
        <f ca="1">+IF(OFFSET('Sanitation Data'!$E$29,0,10*ROW('Sanitation Data'!E189))="","",OFFSET('Sanitation Data'!$E$29,0,10*ROW('Sanitation Data'!E189)))</f>
        <v/>
      </c>
      <c r="CR195" s="187" t="str">
        <f ca="1">+IF(OFFSET('Sanitation Data'!$E$30,0,10*ROW('Sanitation Data'!E189))="","",OFFSET('Sanitation Data'!$E$30,0,10*ROW('Sanitation Data'!E189)))</f>
        <v/>
      </c>
      <c r="CS195" s="187" t="str">
        <f ca="1">+IF(OFFSET('Sanitation Data'!$E$31,0,10*ROW('Sanitation Data'!E189))="","",OFFSET('Sanitation Data'!$E$31,0,10*ROW('Sanitation Data'!E189)))</f>
        <v/>
      </c>
      <c r="CT195" s="187" t="str">
        <f ca="1">+IF(OFFSET('Sanitation Data'!$E$32,0,10*ROW('Sanitation Data'!E189))="","",OFFSET('Sanitation Data'!$E$32,0,10*ROW('Sanitation Data'!E189)))</f>
        <v/>
      </c>
      <c r="CU195" s="187" t="str">
        <f ca="1">+IF(OFFSET('Sanitation Data'!$F$28,0,10*ROW('Sanitation Data'!F189))="","",OFFSET('Sanitation Data'!$F$28,0,10*ROW('Sanitation Data'!F189)))</f>
        <v/>
      </c>
      <c r="CV195" s="187" t="str">
        <f ca="1">+IF(OFFSET('Sanitation Data'!$F$29,0,10*ROW('Sanitation Data'!F189))="","",OFFSET('Sanitation Data'!$F$29,0,10*ROW('Sanitation Data'!F189)))</f>
        <v/>
      </c>
      <c r="CW195" s="187" t="str">
        <f ca="1">+IF(OFFSET('Sanitation Data'!$F$30,0,10*ROW('Sanitation Data'!F189))="","",OFFSET('Sanitation Data'!$F$30,0,10*ROW('Sanitation Data'!F189)))</f>
        <v/>
      </c>
      <c r="CX195" s="187" t="str">
        <f ca="1">+IF(OFFSET('Sanitation Data'!$F$31,0,10*ROW('Sanitation Data'!F189))="","",OFFSET('Sanitation Data'!$F$31,0,10*ROW('Sanitation Data'!F189)))</f>
        <v/>
      </c>
      <c r="CY195" s="187" t="str">
        <f ca="1">+IF(OFFSET('Sanitation Data'!$F$32,0,10*ROW('Sanitation Data'!F189))="","",OFFSET('Sanitation Data'!$F$32,0,10*ROW('Sanitation Data'!F189)))</f>
        <v/>
      </c>
      <c r="CZ195" s="187" t="str">
        <f ca="1">+IF(OFFSET('Sanitation Data'!$G$28,0,10*ROW('Sanitation Data'!G189))="","",OFFSET('Sanitation Data'!$G$28,0,10*ROW('Sanitation Data'!G189)))</f>
        <v/>
      </c>
      <c r="DA195" s="187" t="str">
        <f ca="1">+IF(OFFSET('Sanitation Data'!$G$29,0,10*ROW('Sanitation Data'!G189))="","",OFFSET('Sanitation Data'!$G$29,0,10*ROW('Sanitation Data'!G189)))</f>
        <v/>
      </c>
      <c r="DB195" s="187" t="str">
        <f ca="1">+IF(OFFSET('Sanitation Data'!$G$30,0,10*ROW('Sanitation Data'!G189))="","",OFFSET('Sanitation Data'!$G$30,0,10*ROW('Sanitation Data'!G189)))</f>
        <v/>
      </c>
      <c r="DC195" s="187" t="str">
        <f ca="1">+IF(OFFSET('Sanitation Data'!$G$31,0,10*ROW('Sanitation Data'!G189))="","",OFFSET('Sanitation Data'!$G$31,0,10*ROW('Sanitation Data'!G189)))</f>
        <v/>
      </c>
      <c r="DD195" s="187" t="str">
        <f ca="1">+IF(OFFSET('Sanitation Data'!$G$32,0,10*ROW('Sanitation Data'!G189))="","",OFFSET('Sanitation Data'!$G$32,0,10*ROW('Sanitation Data'!G189)))</f>
        <v/>
      </c>
      <c r="DE195" s="187" t="str">
        <f ca="1">+IF(OFFSET('Sanitation Data'!$H$28,0,10*ROW('Sanitation Data'!H189))="","",OFFSET('Sanitation Data'!$H$28,0,10*ROW('Sanitation Data'!H189)))</f>
        <v/>
      </c>
      <c r="DF195" s="187" t="str">
        <f ca="1">+IF(OFFSET('Sanitation Data'!$H$29,0,10*ROW('Sanitation Data'!H189))="","",OFFSET('Sanitation Data'!$H$29,0,10*ROW('Sanitation Data'!H189)))</f>
        <v/>
      </c>
      <c r="DG195" s="187" t="str">
        <f ca="1">+IF(OFFSET('Sanitation Data'!$H$30,0,10*ROW('Sanitation Data'!H189))="","",OFFSET('Sanitation Data'!$H$30,0,10*ROW('Sanitation Data'!H189)))</f>
        <v/>
      </c>
      <c r="DH195" s="187" t="str">
        <f ca="1">+IF(OFFSET('Sanitation Data'!$H$31,0,10*ROW('Sanitation Data'!H189))="","",OFFSET('Sanitation Data'!$H$31,0,10*ROW('Sanitation Data'!H189)))</f>
        <v/>
      </c>
      <c r="DI195" s="187" t="str">
        <f ca="1">+IF(OFFSET('Sanitation Data'!$H$32,0,10*ROW('Sanitation Data'!H189))="","",OFFSET('Sanitation Data'!$H$32,0,10*ROW('Sanitation Data'!H189)))</f>
        <v/>
      </c>
      <c r="DJ195" s="187" t="str">
        <f ca="1">+IF(OFFSET('Sanitation Data'!$I$28,0,10*ROW('Sanitation Data'!I189))="","",OFFSET('Sanitation Data'!$I$28,0,10*ROW('Sanitation Data'!I189)))</f>
        <v/>
      </c>
      <c r="DK195" s="187" t="str">
        <f ca="1">+IF(OFFSET('Sanitation Data'!$I$29,0,10*ROW('Sanitation Data'!I189))="","",OFFSET('Sanitation Data'!$I$29,0,10*ROW('Sanitation Data'!I189)))</f>
        <v/>
      </c>
      <c r="DL195" s="187" t="str">
        <f ca="1">+IF(OFFSET('Sanitation Data'!$I$30,0,10*ROW('Sanitation Data'!I189))="","",OFFSET('Sanitation Data'!$I$30,0,10*ROW('Sanitation Data'!I189)))</f>
        <v/>
      </c>
      <c r="DM195" s="187" t="str">
        <f ca="1">+IF(OFFSET('Sanitation Data'!$I$31,0,10*ROW('Sanitation Data'!I189))="","",OFFSET('Sanitation Data'!$I$31,0,10*ROW('Sanitation Data'!I189)))</f>
        <v/>
      </c>
      <c r="DN195" s="187" t="str">
        <f ca="1">+IF(OFFSET('Sanitation Data'!$I$32,0,10*ROW('Sanitation Data'!I189))="","",OFFSET('Sanitation Data'!$I$32,0,10*ROW('Sanitation Data'!I189)))</f>
        <v/>
      </c>
      <c r="DO195" s="187" t="str">
        <f ca="1">+IF(OFFSET('Hygiene Data'!$D$11,0,10*ROW('Hygiene Data'!D189))="","",OFFSET('Hygiene Data'!$D$11,0,10*ROW('Hygiene Data'!D189)))</f>
        <v/>
      </c>
      <c r="DP195" s="187" t="str">
        <f ca="1">+IF(OFFSET('Hygiene Data'!$D$12,0,10*ROW('Hygiene Data'!D189))="","",OFFSET('Hygiene Data'!$D$12,0,10*ROW('Hygiene Data'!D189)))</f>
        <v/>
      </c>
      <c r="DQ195" s="187" t="str">
        <f ca="1">+IF(OFFSET('Hygiene Data'!$D$13,0,10*ROW('Hygiene Data'!D189))="","",OFFSET('Hygiene Data'!$D$13,0,10*ROW('Hygiene Data'!D189)))</f>
        <v/>
      </c>
      <c r="DR195" s="187" t="str">
        <f ca="1">+IF(OFFSET('Hygiene Data'!$E$11,0,10*ROW('Hygiene Data'!E189))="","",OFFSET('Hygiene Data'!$E$11,0,10*ROW('Hygiene Data'!E189)))</f>
        <v/>
      </c>
      <c r="DS195" s="187" t="str">
        <f ca="1">+IF(OFFSET('Hygiene Data'!$E$12,0,10*ROW('Hygiene Data'!E189))="","",OFFSET('Hygiene Data'!$E$12,0,10*ROW('Hygiene Data'!E189)))</f>
        <v/>
      </c>
      <c r="DT195" s="187" t="str">
        <f ca="1">+IF(OFFSET('Hygiene Data'!$E$13,0,10*ROW('Hygiene Data'!E189))="","",OFFSET('Hygiene Data'!$E$13,0,10*ROW('Hygiene Data'!E189)))</f>
        <v/>
      </c>
      <c r="DU195" s="187" t="str">
        <f ca="1">+IF(OFFSET('Hygiene Data'!$F$11,0,10*ROW('Hygiene Data'!F189))="","",OFFSET('Hygiene Data'!$F$11,0,10*ROW('Hygiene Data'!F189)))</f>
        <v/>
      </c>
      <c r="DV195" s="187" t="str">
        <f ca="1">+IF(OFFSET('Hygiene Data'!$F$12,0,10*ROW('Hygiene Data'!F189))="","",OFFSET('Hygiene Data'!$F$12,0,10*ROW('Hygiene Data'!F189)))</f>
        <v/>
      </c>
      <c r="DW195" s="187" t="str">
        <f ca="1">+IF(OFFSET('Hygiene Data'!$F$13,0,10*ROW('Hygiene Data'!F189))="","",OFFSET('Hygiene Data'!$F$13,0,10*ROW('Hygiene Data'!F189)))</f>
        <v/>
      </c>
      <c r="DX195" s="187" t="str">
        <f ca="1">+IF(OFFSET('Hygiene Data'!$G$11,0,10*ROW('Hygiene Data'!G189))="","",OFFSET('Hygiene Data'!$G$11,0,10*ROW('Hygiene Data'!G189)))</f>
        <v/>
      </c>
      <c r="DY195" s="187" t="str">
        <f ca="1">+IF(OFFSET('Hygiene Data'!$G$12,0,10*ROW('Hygiene Data'!G189))="","",OFFSET('Hygiene Data'!$G$12,0,10*ROW('Hygiene Data'!G189)))</f>
        <v/>
      </c>
      <c r="DZ195" s="187" t="str">
        <f ca="1">+IF(OFFSET('Hygiene Data'!$G$13,0,10*ROW('Hygiene Data'!G189))="","",OFFSET('Hygiene Data'!$G$13,0,10*ROW('Hygiene Data'!G189)))</f>
        <v/>
      </c>
      <c r="EA195" s="187" t="str">
        <f ca="1">+IF(OFFSET('Hygiene Data'!$H$11,0,10*ROW('Hygiene Data'!H189))="","",OFFSET('Hygiene Data'!$H$11,0,10*ROW('Hygiene Data'!H189)))</f>
        <v/>
      </c>
      <c r="EB195" s="187" t="str">
        <f ca="1">+IF(OFFSET('Hygiene Data'!$H$12,0,10*ROW('Hygiene Data'!H189))="","",OFFSET('Hygiene Data'!$H$12,0,10*ROW('Hygiene Data'!H189)))</f>
        <v/>
      </c>
      <c r="EC195" s="187" t="str">
        <f ca="1">+IF(OFFSET('Hygiene Data'!$H$13,0,10*ROW('Hygiene Data'!H189))="","",OFFSET('Hygiene Data'!$H$13,0,10*ROW('Hygiene Data'!H189)))</f>
        <v/>
      </c>
      <c r="ED195" s="187" t="str">
        <f ca="1">+IF(OFFSET('Hygiene Data'!$I$11,0,10*ROW('Hygiene Data'!I189))="","",OFFSET('Hygiene Data'!$I$11,0,10*ROW('Hygiene Data'!I189)))</f>
        <v/>
      </c>
      <c r="EE195" s="187" t="str">
        <f ca="1">+IF(OFFSET('Hygiene Data'!$I$12,0,10*ROW('Hygiene Data'!I189))="","",OFFSET('Hygiene Data'!$I$12,0,10*ROW('Hygiene Data'!I189)))</f>
        <v/>
      </c>
      <c r="EF195" s="187" t="str">
        <f ca="1">+IF(OFFSET('Hygiene Data'!$I$13,0,10*ROW('Hygiene Data'!I189))="","",OFFSET('Hygiene Data'!$I$13,0,10*ROW('Hygiene Data'!I189)))</f>
        <v/>
      </c>
    </row>
    <row r="196" spans="1:136" x14ac:dyDescent="0.2">
      <c r="A196" s="270" t="str">
        <f ca="1">+IF(OFFSET('Water Data'!$B$2,0,10*ROW('Water Data'!E190))="","",OFFSET('Water Data'!$B$2,0,10*ROW('Water Data'!E190)))</f>
        <v/>
      </c>
      <c r="B196" s="270" t="str">
        <f ca="1">IF(OFFSET('Water Data'!$C$2,0,10*ROW('Water Data'!F190))="","",IF(OFFSET('Water Data'!$C$2,0,10*ROW('Water Data'!F190))="Census",Key!$I$111,IF(OFFSET('Water Data'!$C$2,0,10*ROW('Water Data'!F190))="Survey with microdata",Key!$I$113,IF(OFFSET('Water Data'!$C$2,0,10*ROW('Water Data'!F190))="Survey",Key!$I$110,IF(OFFSET('Water Data'!$C$2,0,10*ROW('Water Data'!F190))="Admin",Key!$I$114,IF(OFFSET('Water Data'!$C$2,0,10*ROW('Water Data'!F190))="Other",Key!$I$112,IF(OFFSET('Water Data'!$C$2,0,10*ROW('Water Data'!F190))="EMIS",Key!$I$109)))))))</f>
        <v/>
      </c>
      <c r="C196" s="297" t="str">
        <f t="shared" ca="1" si="2"/>
        <v/>
      </c>
      <c r="D196" s="298" t="e">
        <f ca="1">+IF(AND(ISTEXT(OFFSET('Water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298" t="e">
        <f ca="1">+IF(AND(ISTEXT(OFFSET('Water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298" t="e">
        <f ca="1">+IF(AND(ISTEXT(OFFSET('Water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298" t="e">
        <f ca="1">+IF(AND(ISTEXT(OFFSET('Water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298" t="e">
        <f ca="1">+IF(AND(ISTEXT(OFFSET('Water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298" t="e">
        <f ca="1">+IF(AND(ISTEXT(OFFSET('Water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298" t="e">
        <f ca="1">+IF(AND(ISTEXT(OFFSET('Water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298" t="e">
        <f ca="1">+IF(AND(ISTEXT(OFFSET('Water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298" t="e">
        <f ca="1">+IF(AND(ISTEXT(OFFSET('Water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298" t="e">
        <f ca="1">+IF(AND(ISTEXT(OFFSET('Water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298" t="e">
        <f ca="1">+IF(AND(ISTEXT(OFFSET('Water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298" t="e">
        <f ca="1">+IF(AND(ISTEXT(OFFSET('Water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298" t="e">
        <f ca="1">+IF(AND(ISTEXT(OFFSET('Water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298" t="e">
        <f ca="1">+IF(AND(ISTEXT(OFFSET('Water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298" t="e">
        <f ca="1">+IF(AND(ISTEXT(OFFSET('Water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298" t="e">
        <f ca="1">+IF(AND(ISTEXT(OFFSET('Water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298" t="e">
        <f ca="1">+IF(AND(ISTEXT(OFFSET('Water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298" t="e">
        <f ca="1">+IF(AND(ISTEXT(OFFSET('Water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299" t="e">
        <f ca="1">+IF(AND(ISTEXT(OFFSET('Sanitation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299" t="e">
        <f ca="1">+IF(AND(ISTEXT(OFFSET('Sanitation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299" t="e">
        <f ca="1">+IF(AND(ISTEXT(OFFSET('Sanitation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299" t="e">
        <f ca="1">+IF(AND(ISTEXT(OFFSET('Sanitation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299" t="e">
        <f ca="1">+IF(AND(ISTEXT(OFFSET('Sanitation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299" t="e">
        <f ca="1">+IF(AND(ISTEXT(OFFSET('Sanitation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299" t="e">
        <f ca="1">+IF(AND(ISTEXT(OFFSET('Sanitation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299" t="e">
        <f ca="1">+IF(AND(ISTEXT(OFFSET('Sanitation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299" t="e">
        <f ca="1">+IF(AND(ISTEXT(OFFSET('Sanitation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299" t="e">
        <f ca="1">+IF(AND(ISTEXT(OFFSET('Sanitation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299" t="e">
        <f ca="1">+IF(AND(ISTEXT(OFFSET('Sanitation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299" t="e">
        <f ca="1">+IF(AND(ISTEXT(OFFSET('Sanitation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299" t="e">
        <f ca="1">+IF(AND(ISTEXT(OFFSET('Sanitation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299" t="e">
        <f ca="1">+IF(AND(ISTEXT(OFFSET('Sanitation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299" t="e">
        <f ca="1">+IF(AND(ISTEXT(OFFSET('Sanitation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299" t="e">
        <f ca="1">+IF(AND(ISTEXT(OFFSET('Sanitation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299" t="e">
        <f ca="1">+IF(AND(ISTEXT(OFFSET('Sanitation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299" t="e">
        <f ca="1">+IF(AND(ISTEXT(OFFSET('Sanitation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299" t="e">
        <f ca="1">+IF(AND(ISTEXT(OFFSET('Sanitation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299" t="e">
        <f ca="1">+IF(AND(ISTEXT(OFFSET('Sanitation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299" t="e">
        <f ca="1">+IF(AND(ISTEXT(OFFSET('Sanitation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299" t="e">
        <f ca="1">+IF(AND(ISTEXT(OFFSET('Sanitation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299" t="e">
        <f ca="1">+IF(AND(ISTEXT(OFFSET('Sanitation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299" t="e">
        <f ca="1">+IF(AND(ISTEXT(OFFSET('Sanitation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299" t="e">
        <f ca="1">+IF(AND(ISTEXT(OFFSET('Sanitation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299" t="e">
        <f ca="1">+IF(AND(ISTEXT(OFFSET('Sanitation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299" t="e">
        <f ca="1">+IF(AND(ISTEXT(OFFSET('Sanitation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299" t="e">
        <f ca="1">+IF(AND(ISTEXT(OFFSET('Sanitation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299" t="e">
        <f ca="1">+IF(AND(ISTEXT(OFFSET('Sanitation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299" t="e">
        <f ca="1">+IF(AND(ISTEXT(OFFSET('Sanitation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300" t="e">
        <f ca="1">+IF(AND(ISTEXT(OFFSET('Hygiene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368" t="e">
        <f ca="1">+IF(AND(ISTEXT(OFFSET('Hygiene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300" t="e">
        <f ca="1">+IF(AND(ISTEXT(OFFSET('Hygiene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300" t="e">
        <f ca="1">+IF(AND(ISTEXT(OFFSET('Hygiene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300" t="e">
        <f ca="1">+IF(AND(ISTEXT(OFFSET('Hygiene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300" t="e">
        <f ca="1">+IF(AND(ISTEXT(OFFSET('Hygiene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300" t="e">
        <f ca="1">+IF(AND(ISTEXT(OFFSET('Hygiene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300" t="e">
        <f ca="1">+IF(AND(ISTEXT(OFFSET('Hygiene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300" t="e">
        <f ca="1">+IF(AND(ISTEXT(OFFSET('Hygiene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300" t="e">
        <f ca="1">+IF(AND(ISTEXT(OFFSET('Hygiene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300" t="e">
        <f ca="1">+IF(AND(ISTEXT(OFFSET('Hygiene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300" t="e">
        <f ca="1">+IF(AND(ISTEXT(OFFSET('Hygiene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300" t="e">
        <f ca="1">+IF(AND(ISTEXT(OFFSET('Hygiene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300" t="e">
        <f ca="1">+IF(AND(ISTEXT(OFFSET('Hygiene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300" t="e">
        <f ca="1">+IF(AND(ISTEXT(OFFSET('Hygiene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300" t="e">
        <f ca="1">+IF(AND(ISTEXT(OFFSET('Hygiene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300" t="e">
        <f ca="1">+IF(AND(ISTEXT(OFFSET('Hygiene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300" t="e">
        <f ca="1">+IF(AND(ISTEXT(OFFSET('Hygiene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S196" s="187" t="str">
        <f ca="1">+IF(OFFSET('Water Data'!$D$27,0,10*ROW('Water Data'!D190))="","",OFFSET('Water Data'!$D$27,0,10*ROW('Water Data'!D190)))</f>
        <v/>
      </c>
      <c r="BT196" s="187" t="str">
        <f ca="1">+IF(OFFSET('Water Data'!$D$28,0,10*ROW('Water Data'!D190))="","",OFFSET('Water Data'!$D$28,0,10*ROW('Water Data'!D190)))</f>
        <v/>
      </c>
      <c r="BU196" s="187" t="str">
        <f ca="1">+IF(OFFSET('Water Data'!$D$29,0,10*ROW('Water Data'!D190))="","",OFFSET('Water Data'!$D$29,0,10*ROW('Water Data'!D190)))</f>
        <v/>
      </c>
      <c r="BV196" s="187" t="str">
        <f ca="1">+IF(OFFSET('Water Data'!$E$27,0,10*ROW('Water Data'!E190))="","",OFFSET('Water Data'!$E$27,0,10*ROW('Water Data'!E190)))</f>
        <v/>
      </c>
      <c r="BW196" s="187" t="str">
        <f ca="1">+IF(OFFSET('Water Data'!$E$28,0,10*ROW('Water Data'!E190))="","",OFFSET('Water Data'!$E$28,0,10*ROW('Water Data'!E190)))</f>
        <v/>
      </c>
      <c r="BX196" s="187" t="str">
        <f ca="1">+IF(OFFSET('Water Data'!$E$29,0,10*ROW('Water Data'!E190))="","",OFFSET('Water Data'!$E$29,0,10*ROW('Water Data'!E190)))</f>
        <v/>
      </c>
      <c r="BY196" s="187" t="str">
        <f ca="1">+IF(OFFSET('Water Data'!$F$27,0,10*ROW('Water Data'!F190))="","",OFFSET('Water Data'!$F$27,0,10*ROW('Water Data'!F190)))</f>
        <v/>
      </c>
      <c r="BZ196" s="187" t="str">
        <f ca="1">+IF(OFFSET('Water Data'!$F$28,0,10*ROW('Water Data'!F190))="","",OFFSET('Water Data'!$F$28,0,10*ROW('Water Data'!F190)))</f>
        <v/>
      </c>
      <c r="CA196" s="187" t="str">
        <f ca="1">+IF(OFFSET('Water Data'!$F$29,0,10*ROW('Water Data'!F190))="","",OFFSET('Water Data'!$F$29,0,10*ROW('Water Data'!F190)))</f>
        <v/>
      </c>
      <c r="CB196" s="187" t="str">
        <f ca="1">+IF(OFFSET('Water Data'!$G$27,0,10*ROW('Water Data'!G190))="","",OFFSET('Water Data'!$G$27,0,10*ROW('Water Data'!G190)))</f>
        <v/>
      </c>
      <c r="CC196" s="187" t="str">
        <f ca="1">+IF(OFFSET('Water Data'!$G$28,0,10*ROW('Water Data'!G190))="","",OFFSET('Water Data'!$G$28,0,10*ROW('Water Data'!G190)))</f>
        <v/>
      </c>
      <c r="CD196" s="187" t="str">
        <f ca="1">+IF(OFFSET('Water Data'!$G$29,0,10*ROW('Water Data'!G190))="","",OFFSET('Water Data'!$G$29,0,10*ROW('Water Data'!G190)))</f>
        <v/>
      </c>
      <c r="CE196" s="187" t="str">
        <f ca="1">+IF(OFFSET('Water Data'!$H$27,0,10*ROW('Water Data'!H190))="","",OFFSET('Water Data'!$H$27,0,10*ROW('Water Data'!H190)))</f>
        <v/>
      </c>
      <c r="CF196" s="187" t="str">
        <f ca="1">+IF(OFFSET('Water Data'!$H$28,0,10*ROW('Water Data'!H190))="","",OFFSET('Water Data'!$H$28,0,10*ROW('Water Data'!H190)))</f>
        <v/>
      </c>
      <c r="CG196" s="187" t="str">
        <f ca="1">+IF(OFFSET('Water Data'!$H$29,0,10*ROW('Water Data'!H190))="","",OFFSET('Water Data'!$H$29,0,10*ROW('Water Data'!H190)))</f>
        <v/>
      </c>
      <c r="CH196" s="187" t="str">
        <f ca="1">+IF(OFFSET('Water Data'!$I$27,0,10*ROW('Water Data'!I190))="","",OFFSET('Water Data'!$I$27,0,10*ROW('Water Data'!I190)))</f>
        <v/>
      </c>
      <c r="CI196" s="187" t="str">
        <f ca="1">+IF(OFFSET('Water Data'!$I$28,0,10*ROW('Water Data'!I190))="","",OFFSET('Water Data'!$I$28,0,10*ROW('Water Data'!I190)))</f>
        <v/>
      </c>
      <c r="CJ196" s="187" t="str">
        <f ca="1">+IF(OFFSET('Water Data'!$I$29,0,10*ROW('Water Data'!I190))="","",OFFSET('Water Data'!$I$29,0,10*ROW('Water Data'!I190)))</f>
        <v/>
      </c>
      <c r="CK196" s="187" t="str">
        <f ca="1">+IF(OFFSET('Sanitation Data'!$D$28,0,10*ROW('Sanitation Data'!D190))="","",OFFSET('Sanitation Data'!$D$28,0,10*ROW('Sanitation Data'!D190)))</f>
        <v/>
      </c>
      <c r="CL196" s="187" t="str">
        <f ca="1">+IF(OFFSET('Sanitation Data'!$D$29,0,10*ROW('Sanitation Data'!D190))="","",OFFSET('Sanitation Data'!$D$29,0,10*ROW('Sanitation Data'!D190)))</f>
        <v/>
      </c>
      <c r="CM196" s="187" t="str">
        <f ca="1">+IF(OFFSET('Sanitation Data'!$D$30,0,10*ROW('Sanitation Data'!D190))="","",OFFSET('Sanitation Data'!$D$30,0,10*ROW('Sanitation Data'!D190)))</f>
        <v/>
      </c>
      <c r="CN196" s="187" t="str">
        <f ca="1">+IF(OFFSET('Sanitation Data'!$D$31,0,10*ROW('Sanitation Data'!D190))="","",OFFSET('Sanitation Data'!$D$31,0,10*ROW('Sanitation Data'!D190)))</f>
        <v/>
      </c>
      <c r="CO196" s="187" t="str">
        <f ca="1">+IF(OFFSET('Sanitation Data'!$D$32,0,10*ROW('Sanitation Data'!D190))="","",OFFSET('Sanitation Data'!$D$32,0,10*ROW('Sanitation Data'!D190)))</f>
        <v/>
      </c>
      <c r="CP196" s="187" t="str">
        <f ca="1">+IF(OFFSET('Sanitation Data'!$E$28,0,10*ROW('Sanitation Data'!E190))="","",OFFSET('Sanitation Data'!$E$28,0,10*ROW('Sanitation Data'!E190)))</f>
        <v/>
      </c>
      <c r="CQ196" s="187" t="str">
        <f ca="1">+IF(OFFSET('Sanitation Data'!$E$29,0,10*ROW('Sanitation Data'!E190))="","",OFFSET('Sanitation Data'!$E$29,0,10*ROW('Sanitation Data'!E190)))</f>
        <v/>
      </c>
      <c r="CR196" s="187" t="str">
        <f ca="1">+IF(OFFSET('Sanitation Data'!$E$30,0,10*ROW('Sanitation Data'!E190))="","",OFFSET('Sanitation Data'!$E$30,0,10*ROW('Sanitation Data'!E190)))</f>
        <v/>
      </c>
      <c r="CS196" s="187" t="str">
        <f ca="1">+IF(OFFSET('Sanitation Data'!$E$31,0,10*ROW('Sanitation Data'!E190))="","",OFFSET('Sanitation Data'!$E$31,0,10*ROW('Sanitation Data'!E190)))</f>
        <v/>
      </c>
      <c r="CT196" s="187" t="str">
        <f ca="1">+IF(OFFSET('Sanitation Data'!$E$32,0,10*ROW('Sanitation Data'!E190))="","",OFFSET('Sanitation Data'!$E$32,0,10*ROW('Sanitation Data'!E190)))</f>
        <v/>
      </c>
      <c r="CU196" s="187" t="str">
        <f ca="1">+IF(OFFSET('Sanitation Data'!$F$28,0,10*ROW('Sanitation Data'!F190))="","",OFFSET('Sanitation Data'!$F$28,0,10*ROW('Sanitation Data'!F190)))</f>
        <v/>
      </c>
      <c r="CV196" s="187" t="str">
        <f ca="1">+IF(OFFSET('Sanitation Data'!$F$29,0,10*ROW('Sanitation Data'!F190))="","",OFFSET('Sanitation Data'!$F$29,0,10*ROW('Sanitation Data'!F190)))</f>
        <v/>
      </c>
      <c r="CW196" s="187" t="str">
        <f ca="1">+IF(OFFSET('Sanitation Data'!$F$30,0,10*ROW('Sanitation Data'!F190))="","",OFFSET('Sanitation Data'!$F$30,0,10*ROW('Sanitation Data'!F190)))</f>
        <v/>
      </c>
      <c r="CX196" s="187" t="str">
        <f ca="1">+IF(OFFSET('Sanitation Data'!$F$31,0,10*ROW('Sanitation Data'!F190))="","",OFFSET('Sanitation Data'!$F$31,0,10*ROW('Sanitation Data'!F190)))</f>
        <v/>
      </c>
      <c r="CY196" s="187" t="str">
        <f ca="1">+IF(OFFSET('Sanitation Data'!$F$32,0,10*ROW('Sanitation Data'!F190))="","",OFFSET('Sanitation Data'!$F$32,0,10*ROW('Sanitation Data'!F190)))</f>
        <v/>
      </c>
      <c r="CZ196" s="187" t="str">
        <f ca="1">+IF(OFFSET('Sanitation Data'!$G$28,0,10*ROW('Sanitation Data'!G190))="","",OFFSET('Sanitation Data'!$G$28,0,10*ROW('Sanitation Data'!G190)))</f>
        <v/>
      </c>
      <c r="DA196" s="187" t="str">
        <f ca="1">+IF(OFFSET('Sanitation Data'!$G$29,0,10*ROW('Sanitation Data'!G190))="","",OFFSET('Sanitation Data'!$G$29,0,10*ROW('Sanitation Data'!G190)))</f>
        <v/>
      </c>
      <c r="DB196" s="187" t="str">
        <f ca="1">+IF(OFFSET('Sanitation Data'!$G$30,0,10*ROW('Sanitation Data'!G190))="","",OFFSET('Sanitation Data'!$G$30,0,10*ROW('Sanitation Data'!G190)))</f>
        <v/>
      </c>
      <c r="DC196" s="187" t="str">
        <f ca="1">+IF(OFFSET('Sanitation Data'!$G$31,0,10*ROW('Sanitation Data'!G190))="","",OFFSET('Sanitation Data'!$G$31,0,10*ROW('Sanitation Data'!G190)))</f>
        <v/>
      </c>
      <c r="DD196" s="187" t="str">
        <f ca="1">+IF(OFFSET('Sanitation Data'!$G$32,0,10*ROW('Sanitation Data'!G190))="","",OFFSET('Sanitation Data'!$G$32,0,10*ROW('Sanitation Data'!G190)))</f>
        <v/>
      </c>
      <c r="DE196" s="187" t="str">
        <f ca="1">+IF(OFFSET('Sanitation Data'!$H$28,0,10*ROW('Sanitation Data'!H190))="","",OFFSET('Sanitation Data'!$H$28,0,10*ROW('Sanitation Data'!H190)))</f>
        <v/>
      </c>
      <c r="DF196" s="187" t="str">
        <f ca="1">+IF(OFFSET('Sanitation Data'!$H$29,0,10*ROW('Sanitation Data'!H190))="","",OFFSET('Sanitation Data'!$H$29,0,10*ROW('Sanitation Data'!H190)))</f>
        <v/>
      </c>
      <c r="DG196" s="187" t="str">
        <f ca="1">+IF(OFFSET('Sanitation Data'!$H$30,0,10*ROW('Sanitation Data'!H190))="","",OFFSET('Sanitation Data'!$H$30,0,10*ROW('Sanitation Data'!H190)))</f>
        <v/>
      </c>
      <c r="DH196" s="187" t="str">
        <f ca="1">+IF(OFFSET('Sanitation Data'!$H$31,0,10*ROW('Sanitation Data'!H190))="","",OFFSET('Sanitation Data'!$H$31,0,10*ROW('Sanitation Data'!H190)))</f>
        <v/>
      </c>
      <c r="DI196" s="187" t="str">
        <f ca="1">+IF(OFFSET('Sanitation Data'!$H$32,0,10*ROW('Sanitation Data'!H190))="","",OFFSET('Sanitation Data'!$H$32,0,10*ROW('Sanitation Data'!H190)))</f>
        <v/>
      </c>
      <c r="DJ196" s="187" t="str">
        <f ca="1">+IF(OFFSET('Sanitation Data'!$I$28,0,10*ROW('Sanitation Data'!I190))="","",OFFSET('Sanitation Data'!$I$28,0,10*ROW('Sanitation Data'!I190)))</f>
        <v/>
      </c>
      <c r="DK196" s="187" t="str">
        <f ca="1">+IF(OFFSET('Sanitation Data'!$I$29,0,10*ROW('Sanitation Data'!I190))="","",OFFSET('Sanitation Data'!$I$29,0,10*ROW('Sanitation Data'!I190)))</f>
        <v/>
      </c>
      <c r="DL196" s="187" t="str">
        <f ca="1">+IF(OFFSET('Sanitation Data'!$I$30,0,10*ROW('Sanitation Data'!I190))="","",OFFSET('Sanitation Data'!$I$30,0,10*ROW('Sanitation Data'!I190)))</f>
        <v/>
      </c>
      <c r="DM196" s="187" t="str">
        <f ca="1">+IF(OFFSET('Sanitation Data'!$I$31,0,10*ROW('Sanitation Data'!I190))="","",OFFSET('Sanitation Data'!$I$31,0,10*ROW('Sanitation Data'!I190)))</f>
        <v/>
      </c>
      <c r="DN196" s="187" t="str">
        <f ca="1">+IF(OFFSET('Sanitation Data'!$I$32,0,10*ROW('Sanitation Data'!I190))="","",OFFSET('Sanitation Data'!$I$32,0,10*ROW('Sanitation Data'!I190)))</f>
        <v/>
      </c>
      <c r="DO196" s="187" t="str">
        <f ca="1">+IF(OFFSET('Hygiene Data'!$D$11,0,10*ROW('Hygiene Data'!D190))="","",OFFSET('Hygiene Data'!$D$11,0,10*ROW('Hygiene Data'!D190)))</f>
        <v/>
      </c>
      <c r="DP196" s="187" t="str">
        <f ca="1">+IF(OFFSET('Hygiene Data'!$D$12,0,10*ROW('Hygiene Data'!D190))="","",OFFSET('Hygiene Data'!$D$12,0,10*ROW('Hygiene Data'!D190)))</f>
        <v/>
      </c>
      <c r="DQ196" s="187" t="str">
        <f ca="1">+IF(OFFSET('Hygiene Data'!$D$13,0,10*ROW('Hygiene Data'!D190))="","",OFFSET('Hygiene Data'!$D$13,0,10*ROW('Hygiene Data'!D190)))</f>
        <v/>
      </c>
      <c r="DR196" s="187" t="str">
        <f ca="1">+IF(OFFSET('Hygiene Data'!$E$11,0,10*ROW('Hygiene Data'!E190))="","",OFFSET('Hygiene Data'!$E$11,0,10*ROW('Hygiene Data'!E190)))</f>
        <v/>
      </c>
      <c r="DS196" s="187" t="str">
        <f ca="1">+IF(OFFSET('Hygiene Data'!$E$12,0,10*ROW('Hygiene Data'!E190))="","",OFFSET('Hygiene Data'!$E$12,0,10*ROW('Hygiene Data'!E190)))</f>
        <v/>
      </c>
      <c r="DT196" s="187" t="str">
        <f ca="1">+IF(OFFSET('Hygiene Data'!$E$13,0,10*ROW('Hygiene Data'!E190))="","",OFFSET('Hygiene Data'!$E$13,0,10*ROW('Hygiene Data'!E190)))</f>
        <v/>
      </c>
      <c r="DU196" s="187" t="str">
        <f ca="1">+IF(OFFSET('Hygiene Data'!$F$11,0,10*ROW('Hygiene Data'!F190))="","",OFFSET('Hygiene Data'!$F$11,0,10*ROW('Hygiene Data'!F190)))</f>
        <v/>
      </c>
      <c r="DV196" s="187" t="str">
        <f ca="1">+IF(OFFSET('Hygiene Data'!$F$12,0,10*ROW('Hygiene Data'!F190))="","",OFFSET('Hygiene Data'!$F$12,0,10*ROW('Hygiene Data'!F190)))</f>
        <v/>
      </c>
      <c r="DW196" s="187" t="str">
        <f ca="1">+IF(OFFSET('Hygiene Data'!$F$13,0,10*ROW('Hygiene Data'!F190))="","",OFFSET('Hygiene Data'!$F$13,0,10*ROW('Hygiene Data'!F190)))</f>
        <v/>
      </c>
      <c r="DX196" s="187" t="str">
        <f ca="1">+IF(OFFSET('Hygiene Data'!$G$11,0,10*ROW('Hygiene Data'!G190))="","",OFFSET('Hygiene Data'!$G$11,0,10*ROW('Hygiene Data'!G190)))</f>
        <v/>
      </c>
      <c r="DY196" s="187" t="str">
        <f ca="1">+IF(OFFSET('Hygiene Data'!$G$12,0,10*ROW('Hygiene Data'!G190))="","",OFFSET('Hygiene Data'!$G$12,0,10*ROW('Hygiene Data'!G190)))</f>
        <v/>
      </c>
      <c r="DZ196" s="187" t="str">
        <f ca="1">+IF(OFFSET('Hygiene Data'!$G$13,0,10*ROW('Hygiene Data'!G190))="","",OFFSET('Hygiene Data'!$G$13,0,10*ROW('Hygiene Data'!G190)))</f>
        <v/>
      </c>
      <c r="EA196" s="187" t="str">
        <f ca="1">+IF(OFFSET('Hygiene Data'!$H$11,0,10*ROW('Hygiene Data'!H190))="","",OFFSET('Hygiene Data'!$H$11,0,10*ROW('Hygiene Data'!H190)))</f>
        <v/>
      </c>
      <c r="EB196" s="187" t="str">
        <f ca="1">+IF(OFFSET('Hygiene Data'!$H$12,0,10*ROW('Hygiene Data'!H190))="","",OFFSET('Hygiene Data'!$H$12,0,10*ROW('Hygiene Data'!H190)))</f>
        <v/>
      </c>
      <c r="EC196" s="187" t="str">
        <f ca="1">+IF(OFFSET('Hygiene Data'!$H$13,0,10*ROW('Hygiene Data'!H190))="","",OFFSET('Hygiene Data'!$H$13,0,10*ROW('Hygiene Data'!H190)))</f>
        <v/>
      </c>
      <c r="ED196" s="187" t="str">
        <f ca="1">+IF(OFFSET('Hygiene Data'!$I$11,0,10*ROW('Hygiene Data'!I190))="","",OFFSET('Hygiene Data'!$I$11,0,10*ROW('Hygiene Data'!I190)))</f>
        <v/>
      </c>
      <c r="EE196" s="187" t="str">
        <f ca="1">+IF(OFFSET('Hygiene Data'!$I$12,0,10*ROW('Hygiene Data'!I190))="","",OFFSET('Hygiene Data'!$I$12,0,10*ROW('Hygiene Data'!I190)))</f>
        <v/>
      </c>
      <c r="EF196" s="187" t="str">
        <f ca="1">+IF(OFFSET('Hygiene Data'!$I$13,0,10*ROW('Hygiene Data'!I190))="","",OFFSET('Hygiene Data'!$I$13,0,10*ROW('Hygiene Data'!I190)))</f>
        <v/>
      </c>
    </row>
    <row r="197" spans="1:136" x14ac:dyDescent="0.2">
      <c r="A197" s="270" t="str">
        <f ca="1">+IF(OFFSET('Water Data'!$B$2,0,10*ROW('Water Data'!E191))="","",OFFSET('Water Data'!$B$2,0,10*ROW('Water Data'!E191)))</f>
        <v/>
      </c>
      <c r="B197" s="270" t="str">
        <f ca="1">IF(OFFSET('Water Data'!$C$2,0,10*ROW('Water Data'!F191))="","",IF(OFFSET('Water Data'!$C$2,0,10*ROW('Water Data'!F191))="Census",Key!$I$111,IF(OFFSET('Water Data'!$C$2,0,10*ROW('Water Data'!F191))="Survey with microdata",Key!$I$113,IF(OFFSET('Water Data'!$C$2,0,10*ROW('Water Data'!F191))="Survey",Key!$I$110,IF(OFFSET('Water Data'!$C$2,0,10*ROW('Water Data'!F191))="Admin",Key!$I$114,IF(OFFSET('Water Data'!$C$2,0,10*ROW('Water Data'!F191))="Other",Key!$I$112,IF(OFFSET('Water Data'!$C$2,0,10*ROW('Water Data'!F191))="EMIS",Key!$I$109)))))))</f>
        <v/>
      </c>
      <c r="C197" s="297" t="str">
        <f t="shared" ca="1" si="2"/>
        <v/>
      </c>
      <c r="D197" s="298" t="e">
        <f ca="1">+IF(AND(ISTEXT(OFFSET('Water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298" t="e">
        <f ca="1">+IF(AND(ISTEXT(OFFSET('Water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298" t="e">
        <f ca="1">+IF(AND(ISTEXT(OFFSET('Water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298" t="e">
        <f ca="1">+IF(AND(ISTEXT(OFFSET('Water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298" t="e">
        <f ca="1">+IF(AND(ISTEXT(OFFSET('Water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298" t="e">
        <f ca="1">+IF(AND(ISTEXT(OFFSET('Water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298" t="e">
        <f ca="1">+IF(AND(ISTEXT(OFFSET('Water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298" t="e">
        <f ca="1">+IF(AND(ISTEXT(OFFSET('Water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298" t="e">
        <f ca="1">+IF(AND(ISTEXT(OFFSET('Water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298" t="e">
        <f ca="1">+IF(AND(ISTEXT(OFFSET('Water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298" t="e">
        <f ca="1">+IF(AND(ISTEXT(OFFSET('Water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298" t="e">
        <f ca="1">+IF(AND(ISTEXT(OFFSET('Water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298" t="e">
        <f ca="1">+IF(AND(ISTEXT(OFFSET('Water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298" t="e">
        <f ca="1">+IF(AND(ISTEXT(OFFSET('Water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298" t="e">
        <f ca="1">+IF(AND(ISTEXT(OFFSET('Water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298" t="e">
        <f ca="1">+IF(AND(ISTEXT(OFFSET('Water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298" t="e">
        <f ca="1">+IF(AND(ISTEXT(OFFSET('Water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298" t="e">
        <f ca="1">+IF(AND(ISTEXT(OFFSET('Water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299" t="e">
        <f ca="1">+IF(AND(ISTEXT(OFFSET('Sanitation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299" t="e">
        <f ca="1">+IF(AND(ISTEXT(OFFSET('Sanitation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299" t="e">
        <f ca="1">+IF(AND(ISTEXT(OFFSET('Sanitation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299" t="e">
        <f ca="1">+IF(AND(ISTEXT(OFFSET('Sanitation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299" t="e">
        <f ca="1">+IF(AND(ISTEXT(OFFSET('Sanitation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299" t="e">
        <f ca="1">+IF(AND(ISTEXT(OFFSET('Sanitation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299" t="e">
        <f ca="1">+IF(AND(ISTEXT(OFFSET('Sanitation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299" t="e">
        <f ca="1">+IF(AND(ISTEXT(OFFSET('Sanitation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299" t="e">
        <f ca="1">+IF(AND(ISTEXT(OFFSET('Sanitation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299" t="e">
        <f ca="1">+IF(AND(ISTEXT(OFFSET('Sanitation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299" t="e">
        <f ca="1">+IF(AND(ISTEXT(OFFSET('Sanitation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299" t="e">
        <f ca="1">+IF(AND(ISTEXT(OFFSET('Sanitation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299" t="e">
        <f ca="1">+IF(AND(ISTEXT(OFFSET('Sanitation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299" t="e">
        <f ca="1">+IF(AND(ISTEXT(OFFSET('Sanitation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299" t="e">
        <f ca="1">+IF(AND(ISTEXT(OFFSET('Sanitation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299" t="e">
        <f ca="1">+IF(AND(ISTEXT(OFFSET('Sanitation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299" t="e">
        <f ca="1">+IF(AND(ISTEXT(OFFSET('Sanitation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299" t="e">
        <f ca="1">+IF(AND(ISTEXT(OFFSET('Sanitation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299" t="e">
        <f ca="1">+IF(AND(ISTEXT(OFFSET('Sanitation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299" t="e">
        <f ca="1">+IF(AND(ISTEXT(OFFSET('Sanitation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299" t="e">
        <f ca="1">+IF(AND(ISTEXT(OFFSET('Sanitation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299" t="e">
        <f ca="1">+IF(AND(ISTEXT(OFFSET('Sanitation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299" t="e">
        <f ca="1">+IF(AND(ISTEXT(OFFSET('Sanitation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299" t="e">
        <f ca="1">+IF(AND(ISTEXT(OFFSET('Sanitation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299" t="e">
        <f ca="1">+IF(AND(ISTEXT(OFFSET('Sanitation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299" t="e">
        <f ca="1">+IF(AND(ISTEXT(OFFSET('Sanitation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299" t="e">
        <f ca="1">+IF(AND(ISTEXT(OFFSET('Sanitation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299" t="e">
        <f ca="1">+IF(AND(ISTEXT(OFFSET('Sanitation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299" t="e">
        <f ca="1">+IF(AND(ISTEXT(OFFSET('Sanitation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299" t="e">
        <f ca="1">+IF(AND(ISTEXT(OFFSET('Sanitation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300" t="e">
        <f ca="1">+IF(AND(ISTEXT(OFFSET('Hygiene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368" t="e">
        <f ca="1">+IF(AND(ISTEXT(OFFSET('Hygiene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300" t="e">
        <f ca="1">+IF(AND(ISTEXT(OFFSET('Hygiene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300" t="e">
        <f ca="1">+IF(AND(ISTEXT(OFFSET('Hygiene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300" t="e">
        <f ca="1">+IF(AND(ISTEXT(OFFSET('Hygiene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300" t="e">
        <f ca="1">+IF(AND(ISTEXT(OFFSET('Hygiene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300" t="e">
        <f ca="1">+IF(AND(ISTEXT(OFFSET('Hygiene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300" t="e">
        <f ca="1">+IF(AND(ISTEXT(OFFSET('Hygiene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300" t="e">
        <f ca="1">+IF(AND(ISTEXT(OFFSET('Hygiene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300" t="e">
        <f ca="1">+IF(AND(ISTEXT(OFFSET('Hygiene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300" t="e">
        <f ca="1">+IF(AND(ISTEXT(OFFSET('Hygiene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300" t="e">
        <f ca="1">+IF(AND(ISTEXT(OFFSET('Hygiene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300" t="e">
        <f ca="1">+IF(AND(ISTEXT(OFFSET('Hygiene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300" t="e">
        <f ca="1">+IF(AND(ISTEXT(OFFSET('Hygiene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300" t="e">
        <f ca="1">+IF(AND(ISTEXT(OFFSET('Hygiene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300" t="e">
        <f ca="1">+IF(AND(ISTEXT(OFFSET('Hygiene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300" t="e">
        <f ca="1">+IF(AND(ISTEXT(OFFSET('Hygiene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300" t="e">
        <f ca="1">+IF(AND(ISTEXT(OFFSET('Hygiene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S197" s="187" t="str">
        <f ca="1">+IF(OFFSET('Water Data'!$D$27,0,10*ROW('Water Data'!D191))="","",OFFSET('Water Data'!$D$27,0,10*ROW('Water Data'!D191)))</f>
        <v/>
      </c>
      <c r="BT197" s="187" t="str">
        <f ca="1">+IF(OFFSET('Water Data'!$D$28,0,10*ROW('Water Data'!D191))="","",OFFSET('Water Data'!$D$28,0,10*ROW('Water Data'!D191)))</f>
        <v/>
      </c>
      <c r="BU197" s="187" t="str">
        <f ca="1">+IF(OFFSET('Water Data'!$D$29,0,10*ROW('Water Data'!D191))="","",OFFSET('Water Data'!$D$29,0,10*ROW('Water Data'!D191)))</f>
        <v/>
      </c>
      <c r="BV197" s="187" t="str">
        <f ca="1">+IF(OFFSET('Water Data'!$E$27,0,10*ROW('Water Data'!E191))="","",OFFSET('Water Data'!$E$27,0,10*ROW('Water Data'!E191)))</f>
        <v/>
      </c>
      <c r="BW197" s="187" t="str">
        <f ca="1">+IF(OFFSET('Water Data'!$E$28,0,10*ROW('Water Data'!E191))="","",OFFSET('Water Data'!$E$28,0,10*ROW('Water Data'!E191)))</f>
        <v/>
      </c>
      <c r="BX197" s="187" t="str">
        <f ca="1">+IF(OFFSET('Water Data'!$E$29,0,10*ROW('Water Data'!E191))="","",OFFSET('Water Data'!$E$29,0,10*ROW('Water Data'!E191)))</f>
        <v/>
      </c>
      <c r="BY197" s="187" t="str">
        <f ca="1">+IF(OFFSET('Water Data'!$F$27,0,10*ROW('Water Data'!F191))="","",OFFSET('Water Data'!$F$27,0,10*ROW('Water Data'!F191)))</f>
        <v/>
      </c>
      <c r="BZ197" s="187" t="str">
        <f ca="1">+IF(OFFSET('Water Data'!$F$28,0,10*ROW('Water Data'!F191))="","",OFFSET('Water Data'!$F$28,0,10*ROW('Water Data'!F191)))</f>
        <v/>
      </c>
      <c r="CA197" s="187" t="str">
        <f ca="1">+IF(OFFSET('Water Data'!$F$29,0,10*ROW('Water Data'!F191))="","",OFFSET('Water Data'!$F$29,0,10*ROW('Water Data'!F191)))</f>
        <v/>
      </c>
      <c r="CB197" s="187" t="str">
        <f ca="1">+IF(OFFSET('Water Data'!$G$27,0,10*ROW('Water Data'!G191))="","",OFFSET('Water Data'!$G$27,0,10*ROW('Water Data'!G191)))</f>
        <v/>
      </c>
      <c r="CC197" s="187" t="str">
        <f ca="1">+IF(OFFSET('Water Data'!$G$28,0,10*ROW('Water Data'!G191))="","",OFFSET('Water Data'!$G$28,0,10*ROW('Water Data'!G191)))</f>
        <v/>
      </c>
      <c r="CD197" s="187" t="str">
        <f ca="1">+IF(OFFSET('Water Data'!$G$29,0,10*ROW('Water Data'!G191))="","",OFFSET('Water Data'!$G$29,0,10*ROW('Water Data'!G191)))</f>
        <v/>
      </c>
      <c r="CE197" s="187" t="str">
        <f ca="1">+IF(OFFSET('Water Data'!$H$27,0,10*ROW('Water Data'!H191))="","",OFFSET('Water Data'!$H$27,0,10*ROW('Water Data'!H191)))</f>
        <v/>
      </c>
      <c r="CF197" s="187" t="str">
        <f ca="1">+IF(OFFSET('Water Data'!$H$28,0,10*ROW('Water Data'!H191))="","",OFFSET('Water Data'!$H$28,0,10*ROW('Water Data'!H191)))</f>
        <v/>
      </c>
      <c r="CG197" s="187" t="str">
        <f ca="1">+IF(OFFSET('Water Data'!$H$29,0,10*ROW('Water Data'!H191))="","",OFFSET('Water Data'!$H$29,0,10*ROW('Water Data'!H191)))</f>
        <v/>
      </c>
      <c r="CH197" s="187" t="str">
        <f ca="1">+IF(OFFSET('Water Data'!$I$27,0,10*ROW('Water Data'!I191))="","",OFFSET('Water Data'!$I$27,0,10*ROW('Water Data'!I191)))</f>
        <v/>
      </c>
      <c r="CI197" s="187" t="str">
        <f ca="1">+IF(OFFSET('Water Data'!$I$28,0,10*ROW('Water Data'!I191))="","",OFFSET('Water Data'!$I$28,0,10*ROW('Water Data'!I191)))</f>
        <v/>
      </c>
      <c r="CJ197" s="187" t="str">
        <f ca="1">+IF(OFFSET('Water Data'!$I$29,0,10*ROW('Water Data'!I191))="","",OFFSET('Water Data'!$I$29,0,10*ROW('Water Data'!I191)))</f>
        <v/>
      </c>
      <c r="CK197" s="187" t="str">
        <f ca="1">+IF(OFFSET('Sanitation Data'!$D$28,0,10*ROW('Sanitation Data'!D191))="","",OFFSET('Sanitation Data'!$D$28,0,10*ROW('Sanitation Data'!D191)))</f>
        <v/>
      </c>
      <c r="CL197" s="187" t="str">
        <f ca="1">+IF(OFFSET('Sanitation Data'!$D$29,0,10*ROW('Sanitation Data'!D191))="","",OFFSET('Sanitation Data'!$D$29,0,10*ROW('Sanitation Data'!D191)))</f>
        <v/>
      </c>
      <c r="CM197" s="187" t="str">
        <f ca="1">+IF(OFFSET('Sanitation Data'!$D$30,0,10*ROW('Sanitation Data'!D191))="","",OFFSET('Sanitation Data'!$D$30,0,10*ROW('Sanitation Data'!D191)))</f>
        <v/>
      </c>
      <c r="CN197" s="187" t="str">
        <f ca="1">+IF(OFFSET('Sanitation Data'!$D$31,0,10*ROW('Sanitation Data'!D191))="","",OFFSET('Sanitation Data'!$D$31,0,10*ROW('Sanitation Data'!D191)))</f>
        <v/>
      </c>
      <c r="CO197" s="187" t="str">
        <f ca="1">+IF(OFFSET('Sanitation Data'!$D$32,0,10*ROW('Sanitation Data'!D191))="","",OFFSET('Sanitation Data'!$D$32,0,10*ROW('Sanitation Data'!D191)))</f>
        <v/>
      </c>
      <c r="CP197" s="187" t="str">
        <f ca="1">+IF(OFFSET('Sanitation Data'!$E$28,0,10*ROW('Sanitation Data'!E191))="","",OFFSET('Sanitation Data'!$E$28,0,10*ROW('Sanitation Data'!E191)))</f>
        <v/>
      </c>
      <c r="CQ197" s="187" t="str">
        <f ca="1">+IF(OFFSET('Sanitation Data'!$E$29,0,10*ROW('Sanitation Data'!E191))="","",OFFSET('Sanitation Data'!$E$29,0,10*ROW('Sanitation Data'!E191)))</f>
        <v/>
      </c>
      <c r="CR197" s="187" t="str">
        <f ca="1">+IF(OFFSET('Sanitation Data'!$E$30,0,10*ROW('Sanitation Data'!E191))="","",OFFSET('Sanitation Data'!$E$30,0,10*ROW('Sanitation Data'!E191)))</f>
        <v/>
      </c>
      <c r="CS197" s="187" t="str">
        <f ca="1">+IF(OFFSET('Sanitation Data'!$E$31,0,10*ROW('Sanitation Data'!E191))="","",OFFSET('Sanitation Data'!$E$31,0,10*ROW('Sanitation Data'!E191)))</f>
        <v/>
      </c>
      <c r="CT197" s="187" t="str">
        <f ca="1">+IF(OFFSET('Sanitation Data'!$E$32,0,10*ROW('Sanitation Data'!E191))="","",OFFSET('Sanitation Data'!$E$32,0,10*ROW('Sanitation Data'!E191)))</f>
        <v/>
      </c>
      <c r="CU197" s="187" t="str">
        <f ca="1">+IF(OFFSET('Sanitation Data'!$F$28,0,10*ROW('Sanitation Data'!F191))="","",OFFSET('Sanitation Data'!$F$28,0,10*ROW('Sanitation Data'!F191)))</f>
        <v/>
      </c>
      <c r="CV197" s="187" t="str">
        <f ca="1">+IF(OFFSET('Sanitation Data'!$F$29,0,10*ROW('Sanitation Data'!F191))="","",OFFSET('Sanitation Data'!$F$29,0,10*ROW('Sanitation Data'!F191)))</f>
        <v/>
      </c>
      <c r="CW197" s="187" t="str">
        <f ca="1">+IF(OFFSET('Sanitation Data'!$F$30,0,10*ROW('Sanitation Data'!F191))="","",OFFSET('Sanitation Data'!$F$30,0,10*ROW('Sanitation Data'!F191)))</f>
        <v/>
      </c>
      <c r="CX197" s="187" t="str">
        <f ca="1">+IF(OFFSET('Sanitation Data'!$F$31,0,10*ROW('Sanitation Data'!F191))="","",OFFSET('Sanitation Data'!$F$31,0,10*ROW('Sanitation Data'!F191)))</f>
        <v/>
      </c>
      <c r="CY197" s="187" t="str">
        <f ca="1">+IF(OFFSET('Sanitation Data'!$F$32,0,10*ROW('Sanitation Data'!F191))="","",OFFSET('Sanitation Data'!$F$32,0,10*ROW('Sanitation Data'!F191)))</f>
        <v/>
      </c>
      <c r="CZ197" s="187" t="str">
        <f ca="1">+IF(OFFSET('Sanitation Data'!$G$28,0,10*ROW('Sanitation Data'!G191))="","",OFFSET('Sanitation Data'!$G$28,0,10*ROW('Sanitation Data'!G191)))</f>
        <v/>
      </c>
      <c r="DA197" s="187" t="str">
        <f ca="1">+IF(OFFSET('Sanitation Data'!$G$29,0,10*ROW('Sanitation Data'!G191))="","",OFFSET('Sanitation Data'!$G$29,0,10*ROW('Sanitation Data'!G191)))</f>
        <v/>
      </c>
      <c r="DB197" s="187" t="str">
        <f ca="1">+IF(OFFSET('Sanitation Data'!$G$30,0,10*ROW('Sanitation Data'!G191))="","",OFFSET('Sanitation Data'!$G$30,0,10*ROW('Sanitation Data'!G191)))</f>
        <v/>
      </c>
      <c r="DC197" s="187" t="str">
        <f ca="1">+IF(OFFSET('Sanitation Data'!$G$31,0,10*ROW('Sanitation Data'!G191))="","",OFFSET('Sanitation Data'!$G$31,0,10*ROW('Sanitation Data'!G191)))</f>
        <v/>
      </c>
      <c r="DD197" s="187" t="str">
        <f ca="1">+IF(OFFSET('Sanitation Data'!$G$32,0,10*ROW('Sanitation Data'!G191))="","",OFFSET('Sanitation Data'!$G$32,0,10*ROW('Sanitation Data'!G191)))</f>
        <v/>
      </c>
      <c r="DE197" s="187" t="str">
        <f ca="1">+IF(OFFSET('Sanitation Data'!$H$28,0,10*ROW('Sanitation Data'!H191))="","",OFFSET('Sanitation Data'!$H$28,0,10*ROW('Sanitation Data'!H191)))</f>
        <v/>
      </c>
      <c r="DF197" s="187" t="str">
        <f ca="1">+IF(OFFSET('Sanitation Data'!$H$29,0,10*ROW('Sanitation Data'!H191))="","",OFFSET('Sanitation Data'!$H$29,0,10*ROW('Sanitation Data'!H191)))</f>
        <v/>
      </c>
      <c r="DG197" s="187" t="str">
        <f ca="1">+IF(OFFSET('Sanitation Data'!$H$30,0,10*ROW('Sanitation Data'!H191))="","",OFFSET('Sanitation Data'!$H$30,0,10*ROW('Sanitation Data'!H191)))</f>
        <v/>
      </c>
      <c r="DH197" s="187" t="str">
        <f ca="1">+IF(OFFSET('Sanitation Data'!$H$31,0,10*ROW('Sanitation Data'!H191))="","",OFFSET('Sanitation Data'!$H$31,0,10*ROW('Sanitation Data'!H191)))</f>
        <v/>
      </c>
      <c r="DI197" s="187" t="str">
        <f ca="1">+IF(OFFSET('Sanitation Data'!$H$32,0,10*ROW('Sanitation Data'!H191))="","",OFFSET('Sanitation Data'!$H$32,0,10*ROW('Sanitation Data'!H191)))</f>
        <v/>
      </c>
      <c r="DJ197" s="187" t="str">
        <f ca="1">+IF(OFFSET('Sanitation Data'!$I$28,0,10*ROW('Sanitation Data'!I191))="","",OFFSET('Sanitation Data'!$I$28,0,10*ROW('Sanitation Data'!I191)))</f>
        <v/>
      </c>
      <c r="DK197" s="187" t="str">
        <f ca="1">+IF(OFFSET('Sanitation Data'!$I$29,0,10*ROW('Sanitation Data'!I191))="","",OFFSET('Sanitation Data'!$I$29,0,10*ROW('Sanitation Data'!I191)))</f>
        <v/>
      </c>
      <c r="DL197" s="187" t="str">
        <f ca="1">+IF(OFFSET('Sanitation Data'!$I$30,0,10*ROW('Sanitation Data'!I191))="","",OFFSET('Sanitation Data'!$I$30,0,10*ROW('Sanitation Data'!I191)))</f>
        <v/>
      </c>
      <c r="DM197" s="187" t="str">
        <f ca="1">+IF(OFFSET('Sanitation Data'!$I$31,0,10*ROW('Sanitation Data'!I191))="","",OFFSET('Sanitation Data'!$I$31,0,10*ROW('Sanitation Data'!I191)))</f>
        <v/>
      </c>
      <c r="DN197" s="187" t="str">
        <f ca="1">+IF(OFFSET('Sanitation Data'!$I$32,0,10*ROW('Sanitation Data'!I191))="","",OFFSET('Sanitation Data'!$I$32,0,10*ROW('Sanitation Data'!I191)))</f>
        <v/>
      </c>
      <c r="DO197" s="187" t="str">
        <f ca="1">+IF(OFFSET('Hygiene Data'!$D$11,0,10*ROW('Hygiene Data'!D191))="","",OFFSET('Hygiene Data'!$D$11,0,10*ROW('Hygiene Data'!D191)))</f>
        <v/>
      </c>
      <c r="DP197" s="187" t="str">
        <f ca="1">+IF(OFFSET('Hygiene Data'!$D$12,0,10*ROW('Hygiene Data'!D191))="","",OFFSET('Hygiene Data'!$D$12,0,10*ROW('Hygiene Data'!D191)))</f>
        <v/>
      </c>
      <c r="DQ197" s="187" t="str">
        <f ca="1">+IF(OFFSET('Hygiene Data'!$D$13,0,10*ROW('Hygiene Data'!D191))="","",OFFSET('Hygiene Data'!$D$13,0,10*ROW('Hygiene Data'!D191)))</f>
        <v/>
      </c>
      <c r="DR197" s="187" t="str">
        <f ca="1">+IF(OFFSET('Hygiene Data'!$E$11,0,10*ROW('Hygiene Data'!E191))="","",OFFSET('Hygiene Data'!$E$11,0,10*ROW('Hygiene Data'!E191)))</f>
        <v/>
      </c>
      <c r="DS197" s="187" t="str">
        <f ca="1">+IF(OFFSET('Hygiene Data'!$E$12,0,10*ROW('Hygiene Data'!E191))="","",OFFSET('Hygiene Data'!$E$12,0,10*ROW('Hygiene Data'!E191)))</f>
        <v/>
      </c>
      <c r="DT197" s="187" t="str">
        <f ca="1">+IF(OFFSET('Hygiene Data'!$E$13,0,10*ROW('Hygiene Data'!E191))="","",OFFSET('Hygiene Data'!$E$13,0,10*ROW('Hygiene Data'!E191)))</f>
        <v/>
      </c>
      <c r="DU197" s="187" t="str">
        <f ca="1">+IF(OFFSET('Hygiene Data'!$F$11,0,10*ROW('Hygiene Data'!F191))="","",OFFSET('Hygiene Data'!$F$11,0,10*ROW('Hygiene Data'!F191)))</f>
        <v/>
      </c>
      <c r="DV197" s="187" t="str">
        <f ca="1">+IF(OFFSET('Hygiene Data'!$F$12,0,10*ROW('Hygiene Data'!F191))="","",OFFSET('Hygiene Data'!$F$12,0,10*ROW('Hygiene Data'!F191)))</f>
        <v/>
      </c>
      <c r="DW197" s="187" t="str">
        <f ca="1">+IF(OFFSET('Hygiene Data'!$F$13,0,10*ROW('Hygiene Data'!F191))="","",OFFSET('Hygiene Data'!$F$13,0,10*ROW('Hygiene Data'!F191)))</f>
        <v/>
      </c>
      <c r="DX197" s="187" t="str">
        <f ca="1">+IF(OFFSET('Hygiene Data'!$G$11,0,10*ROW('Hygiene Data'!G191))="","",OFFSET('Hygiene Data'!$G$11,0,10*ROW('Hygiene Data'!G191)))</f>
        <v/>
      </c>
      <c r="DY197" s="187" t="str">
        <f ca="1">+IF(OFFSET('Hygiene Data'!$G$12,0,10*ROW('Hygiene Data'!G191))="","",OFFSET('Hygiene Data'!$G$12,0,10*ROW('Hygiene Data'!G191)))</f>
        <v/>
      </c>
      <c r="DZ197" s="187" t="str">
        <f ca="1">+IF(OFFSET('Hygiene Data'!$G$13,0,10*ROW('Hygiene Data'!G191))="","",OFFSET('Hygiene Data'!$G$13,0,10*ROW('Hygiene Data'!G191)))</f>
        <v/>
      </c>
      <c r="EA197" s="187" t="str">
        <f ca="1">+IF(OFFSET('Hygiene Data'!$H$11,0,10*ROW('Hygiene Data'!H191))="","",OFFSET('Hygiene Data'!$H$11,0,10*ROW('Hygiene Data'!H191)))</f>
        <v/>
      </c>
      <c r="EB197" s="187" t="str">
        <f ca="1">+IF(OFFSET('Hygiene Data'!$H$12,0,10*ROW('Hygiene Data'!H191))="","",OFFSET('Hygiene Data'!$H$12,0,10*ROW('Hygiene Data'!H191)))</f>
        <v/>
      </c>
      <c r="EC197" s="187" t="str">
        <f ca="1">+IF(OFFSET('Hygiene Data'!$H$13,0,10*ROW('Hygiene Data'!H191))="","",OFFSET('Hygiene Data'!$H$13,0,10*ROW('Hygiene Data'!H191)))</f>
        <v/>
      </c>
      <c r="ED197" s="187" t="str">
        <f ca="1">+IF(OFFSET('Hygiene Data'!$I$11,0,10*ROW('Hygiene Data'!I191))="","",OFFSET('Hygiene Data'!$I$11,0,10*ROW('Hygiene Data'!I191)))</f>
        <v/>
      </c>
      <c r="EE197" s="187" t="str">
        <f ca="1">+IF(OFFSET('Hygiene Data'!$I$12,0,10*ROW('Hygiene Data'!I191))="","",OFFSET('Hygiene Data'!$I$12,0,10*ROW('Hygiene Data'!I191)))</f>
        <v/>
      </c>
      <c r="EF197" s="187" t="str">
        <f ca="1">+IF(OFFSET('Hygiene Data'!$I$13,0,10*ROW('Hygiene Data'!I191))="","",OFFSET('Hygiene Data'!$I$13,0,10*ROW('Hygiene Data'!I191)))</f>
        <v/>
      </c>
    </row>
    <row r="198" spans="1:136" x14ac:dyDescent="0.2">
      <c r="A198" s="270" t="str">
        <f ca="1">+IF(OFFSET('Water Data'!$B$2,0,10*ROW('Water Data'!E192))="","",OFFSET('Water Data'!$B$2,0,10*ROW('Water Data'!E192)))</f>
        <v/>
      </c>
      <c r="B198" s="270" t="str">
        <f ca="1">IF(OFFSET('Water Data'!$C$2,0,10*ROW('Water Data'!F192))="","",IF(OFFSET('Water Data'!$C$2,0,10*ROW('Water Data'!F192))="Census",Key!$I$111,IF(OFFSET('Water Data'!$C$2,0,10*ROW('Water Data'!F192))="Survey with microdata",Key!$I$113,IF(OFFSET('Water Data'!$C$2,0,10*ROW('Water Data'!F192))="Survey",Key!$I$110,IF(OFFSET('Water Data'!$C$2,0,10*ROW('Water Data'!F192))="Admin",Key!$I$114,IF(OFFSET('Water Data'!$C$2,0,10*ROW('Water Data'!F192))="Other",Key!$I$112,IF(OFFSET('Water Data'!$C$2,0,10*ROW('Water Data'!F192))="EMIS",Key!$I$109)))))))</f>
        <v/>
      </c>
      <c r="C198" s="297" t="str">
        <f t="shared" ca="1" si="2"/>
        <v/>
      </c>
      <c r="D198" s="298" t="e">
        <f ca="1">+IF(AND(ISTEXT(OFFSET('Water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298" t="e">
        <f ca="1">+IF(AND(ISTEXT(OFFSET('Water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298" t="e">
        <f ca="1">+IF(AND(ISTEXT(OFFSET('Water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298" t="e">
        <f ca="1">+IF(AND(ISTEXT(OFFSET('Water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298" t="e">
        <f ca="1">+IF(AND(ISTEXT(OFFSET('Water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298" t="e">
        <f ca="1">+IF(AND(ISTEXT(OFFSET('Water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298" t="e">
        <f ca="1">+IF(AND(ISTEXT(OFFSET('Water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298" t="e">
        <f ca="1">+IF(AND(ISTEXT(OFFSET('Water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298" t="e">
        <f ca="1">+IF(AND(ISTEXT(OFFSET('Water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298" t="e">
        <f ca="1">+IF(AND(ISTEXT(OFFSET('Water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298" t="e">
        <f ca="1">+IF(AND(ISTEXT(OFFSET('Water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298" t="e">
        <f ca="1">+IF(AND(ISTEXT(OFFSET('Water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298" t="e">
        <f ca="1">+IF(AND(ISTEXT(OFFSET('Water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298" t="e">
        <f ca="1">+IF(AND(ISTEXT(OFFSET('Water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298" t="e">
        <f ca="1">+IF(AND(ISTEXT(OFFSET('Water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298" t="e">
        <f ca="1">+IF(AND(ISTEXT(OFFSET('Water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298" t="e">
        <f ca="1">+IF(AND(ISTEXT(OFFSET('Water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298" t="e">
        <f ca="1">+IF(AND(ISTEXT(OFFSET('Water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299" t="e">
        <f ca="1">+IF(AND(ISTEXT(OFFSET('Sanitation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299" t="e">
        <f ca="1">+IF(AND(ISTEXT(OFFSET('Sanitation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299" t="e">
        <f ca="1">+IF(AND(ISTEXT(OFFSET('Sanitation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299" t="e">
        <f ca="1">+IF(AND(ISTEXT(OFFSET('Sanitation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299" t="e">
        <f ca="1">+IF(AND(ISTEXT(OFFSET('Sanitation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299" t="e">
        <f ca="1">+IF(AND(ISTEXT(OFFSET('Sanitation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299" t="e">
        <f ca="1">+IF(AND(ISTEXT(OFFSET('Sanitation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299" t="e">
        <f ca="1">+IF(AND(ISTEXT(OFFSET('Sanitation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299" t="e">
        <f ca="1">+IF(AND(ISTEXT(OFFSET('Sanitation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299" t="e">
        <f ca="1">+IF(AND(ISTEXT(OFFSET('Sanitation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299" t="e">
        <f ca="1">+IF(AND(ISTEXT(OFFSET('Sanitation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299" t="e">
        <f ca="1">+IF(AND(ISTEXT(OFFSET('Sanitation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299" t="e">
        <f ca="1">+IF(AND(ISTEXT(OFFSET('Sanitation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299" t="e">
        <f ca="1">+IF(AND(ISTEXT(OFFSET('Sanitation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299" t="e">
        <f ca="1">+IF(AND(ISTEXT(OFFSET('Sanitation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299" t="e">
        <f ca="1">+IF(AND(ISTEXT(OFFSET('Sanitation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299" t="e">
        <f ca="1">+IF(AND(ISTEXT(OFFSET('Sanitation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299" t="e">
        <f ca="1">+IF(AND(ISTEXT(OFFSET('Sanitation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299" t="e">
        <f ca="1">+IF(AND(ISTEXT(OFFSET('Sanitation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299" t="e">
        <f ca="1">+IF(AND(ISTEXT(OFFSET('Sanitation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299" t="e">
        <f ca="1">+IF(AND(ISTEXT(OFFSET('Sanitation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299" t="e">
        <f ca="1">+IF(AND(ISTEXT(OFFSET('Sanitation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299" t="e">
        <f ca="1">+IF(AND(ISTEXT(OFFSET('Sanitation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299" t="e">
        <f ca="1">+IF(AND(ISTEXT(OFFSET('Sanitation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299" t="e">
        <f ca="1">+IF(AND(ISTEXT(OFFSET('Sanitation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299" t="e">
        <f ca="1">+IF(AND(ISTEXT(OFFSET('Sanitation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299" t="e">
        <f ca="1">+IF(AND(ISTEXT(OFFSET('Sanitation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299" t="e">
        <f ca="1">+IF(AND(ISTEXT(OFFSET('Sanitation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299" t="e">
        <f ca="1">+IF(AND(ISTEXT(OFFSET('Sanitation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299" t="e">
        <f ca="1">+IF(AND(ISTEXT(OFFSET('Sanitation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300" t="e">
        <f ca="1">+IF(AND(ISTEXT(OFFSET('Hygiene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368" t="e">
        <f ca="1">+IF(AND(ISTEXT(OFFSET('Hygiene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300" t="e">
        <f ca="1">+IF(AND(ISTEXT(OFFSET('Hygiene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300" t="e">
        <f ca="1">+IF(AND(ISTEXT(OFFSET('Hygiene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300" t="e">
        <f ca="1">+IF(AND(ISTEXT(OFFSET('Hygiene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300" t="e">
        <f ca="1">+IF(AND(ISTEXT(OFFSET('Hygiene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300" t="e">
        <f ca="1">+IF(AND(ISTEXT(OFFSET('Hygiene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300" t="e">
        <f ca="1">+IF(AND(ISTEXT(OFFSET('Hygiene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300" t="e">
        <f ca="1">+IF(AND(ISTEXT(OFFSET('Hygiene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300" t="e">
        <f ca="1">+IF(AND(ISTEXT(OFFSET('Hygiene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300" t="e">
        <f ca="1">+IF(AND(ISTEXT(OFFSET('Hygiene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300" t="e">
        <f ca="1">+IF(AND(ISTEXT(OFFSET('Hygiene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300" t="e">
        <f ca="1">+IF(AND(ISTEXT(OFFSET('Hygiene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300" t="e">
        <f ca="1">+IF(AND(ISTEXT(OFFSET('Hygiene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300" t="e">
        <f ca="1">+IF(AND(ISTEXT(OFFSET('Hygiene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300" t="e">
        <f ca="1">+IF(AND(ISTEXT(OFFSET('Hygiene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300" t="e">
        <f ca="1">+IF(AND(ISTEXT(OFFSET('Hygiene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300" t="e">
        <f ca="1">+IF(AND(ISTEXT(OFFSET('Hygiene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S198" s="187" t="str">
        <f ca="1">+IF(OFFSET('Water Data'!$D$27,0,10*ROW('Water Data'!D192))="","",OFFSET('Water Data'!$D$27,0,10*ROW('Water Data'!D192)))</f>
        <v/>
      </c>
      <c r="BT198" s="187" t="str">
        <f ca="1">+IF(OFFSET('Water Data'!$D$28,0,10*ROW('Water Data'!D192))="","",OFFSET('Water Data'!$D$28,0,10*ROW('Water Data'!D192)))</f>
        <v/>
      </c>
      <c r="BU198" s="187" t="str">
        <f ca="1">+IF(OFFSET('Water Data'!$D$29,0,10*ROW('Water Data'!D192))="","",OFFSET('Water Data'!$D$29,0,10*ROW('Water Data'!D192)))</f>
        <v/>
      </c>
      <c r="BV198" s="187" t="str">
        <f ca="1">+IF(OFFSET('Water Data'!$E$27,0,10*ROW('Water Data'!E192))="","",OFFSET('Water Data'!$E$27,0,10*ROW('Water Data'!E192)))</f>
        <v/>
      </c>
      <c r="BW198" s="187" t="str">
        <f ca="1">+IF(OFFSET('Water Data'!$E$28,0,10*ROW('Water Data'!E192))="","",OFFSET('Water Data'!$E$28,0,10*ROW('Water Data'!E192)))</f>
        <v/>
      </c>
      <c r="BX198" s="187" t="str">
        <f ca="1">+IF(OFFSET('Water Data'!$E$29,0,10*ROW('Water Data'!E192))="","",OFFSET('Water Data'!$E$29,0,10*ROW('Water Data'!E192)))</f>
        <v/>
      </c>
      <c r="BY198" s="187" t="str">
        <f ca="1">+IF(OFFSET('Water Data'!$F$27,0,10*ROW('Water Data'!F192))="","",OFFSET('Water Data'!$F$27,0,10*ROW('Water Data'!F192)))</f>
        <v/>
      </c>
      <c r="BZ198" s="187" t="str">
        <f ca="1">+IF(OFFSET('Water Data'!$F$28,0,10*ROW('Water Data'!F192))="","",OFFSET('Water Data'!$F$28,0,10*ROW('Water Data'!F192)))</f>
        <v/>
      </c>
      <c r="CA198" s="187" t="str">
        <f ca="1">+IF(OFFSET('Water Data'!$F$29,0,10*ROW('Water Data'!F192))="","",OFFSET('Water Data'!$F$29,0,10*ROW('Water Data'!F192)))</f>
        <v/>
      </c>
      <c r="CB198" s="187" t="str">
        <f ca="1">+IF(OFFSET('Water Data'!$G$27,0,10*ROW('Water Data'!G192))="","",OFFSET('Water Data'!$G$27,0,10*ROW('Water Data'!G192)))</f>
        <v/>
      </c>
      <c r="CC198" s="187" t="str">
        <f ca="1">+IF(OFFSET('Water Data'!$G$28,0,10*ROW('Water Data'!G192))="","",OFFSET('Water Data'!$G$28,0,10*ROW('Water Data'!G192)))</f>
        <v/>
      </c>
      <c r="CD198" s="187" t="str">
        <f ca="1">+IF(OFFSET('Water Data'!$G$29,0,10*ROW('Water Data'!G192))="","",OFFSET('Water Data'!$G$29,0,10*ROW('Water Data'!G192)))</f>
        <v/>
      </c>
      <c r="CE198" s="187" t="str">
        <f ca="1">+IF(OFFSET('Water Data'!$H$27,0,10*ROW('Water Data'!H192))="","",OFFSET('Water Data'!$H$27,0,10*ROW('Water Data'!H192)))</f>
        <v/>
      </c>
      <c r="CF198" s="187" t="str">
        <f ca="1">+IF(OFFSET('Water Data'!$H$28,0,10*ROW('Water Data'!H192))="","",OFFSET('Water Data'!$H$28,0,10*ROW('Water Data'!H192)))</f>
        <v/>
      </c>
      <c r="CG198" s="187" t="str">
        <f ca="1">+IF(OFFSET('Water Data'!$H$29,0,10*ROW('Water Data'!H192))="","",OFFSET('Water Data'!$H$29,0,10*ROW('Water Data'!H192)))</f>
        <v/>
      </c>
      <c r="CH198" s="187" t="str">
        <f ca="1">+IF(OFFSET('Water Data'!$I$27,0,10*ROW('Water Data'!I192))="","",OFFSET('Water Data'!$I$27,0,10*ROW('Water Data'!I192)))</f>
        <v/>
      </c>
      <c r="CI198" s="187" t="str">
        <f ca="1">+IF(OFFSET('Water Data'!$I$28,0,10*ROW('Water Data'!I192))="","",OFFSET('Water Data'!$I$28,0,10*ROW('Water Data'!I192)))</f>
        <v/>
      </c>
      <c r="CJ198" s="187" t="str">
        <f ca="1">+IF(OFFSET('Water Data'!$I$29,0,10*ROW('Water Data'!I192))="","",OFFSET('Water Data'!$I$29,0,10*ROW('Water Data'!I192)))</f>
        <v/>
      </c>
      <c r="CK198" s="187" t="str">
        <f ca="1">+IF(OFFSET('Sanitation Data'!$D$28,0,10*ROW('Sanitation Data'!D192))="","",OFFSET('Sanitation Data'!$D$28,0,10*ROW('Sanitation Data'!D192)))</f>
        <v/>
      </c>
      <c r="CL198" s="187" t="str">
        <f ca="1">+IF(OFFSET('Sanitation Data'!$D$29,0,10*ROW('Sanitation Data'!D192))="","",OFFSET('Sanitation Data'!$D$29,0,10*ROW('Sanitation Data'!D192)))</f>
        <v/>
      </c>
      <c r="CM198" s="187" t="str">
        <f ca="1">+IF(OFFSET('Sanitation Data'!$D$30,0,10*ROW('Sanitation Data'!D192))="","",OFFSET('Sanitation Data'!$D$30,0,10*ROW('Sanitation Data'!D192)))</f>
        <v/>
      </c>
      <c r="CN198" s="187" t="str">
        <f ca="1">+IF(OFFSET('Sanitation Data'!$D$31,0,10*ROW('Sanitation Data'!D192))="","",OFFSET('Sanitation Data'!$D$31,0,10*ROW('Sanitation Data'!D192)))</f>
        <v/>
      </c>
      <c r="CO198" s="187" t="str">
        <f ca="1">+IF(OFFSET('Sanitation Data'!$D$32,0,10*ROW('Sanitation Data'!D192))="","",OFFSET('Sanitation Data'!$D$32,0,10*ROW('Sanitation Data'!D192)))</f>
        <v/>
      </c>
      <c r="CP198" s="187" t="str">
        <f ca="1">+IF(OFFSET('Sanitation Data'!$E$28,0,10*ROW('Sanitation Data'!E192))="","",OFFSET('Sanitation Data'!$E$28,0,10*ROW('Sanitation Data'!E192)))</f>
        <v/>
      </c>
      <c r="CQ198" s="187" t="str">
        <f ca="1">+IF(OFFSET('Sanitation Data'!$E$29,0,10*ROW('Sanitation Data'!E192))="","",OFFSET('Sanitation Data'!$E$29,0,10*ROW('Sanitation Data'!E192)))</f>
        <v/>
      </c>
      <c r="CR198" s="187" t="str">
        <f ca="1">+IF(OFFSET('Sanitation Data'!$E$30,0,10*ROW('Sanitation Data'!E192))="","",OFFSET('Sanitation Data'!$E$30,0,10*ROW('Sanitation Data'!E192)))</f>
        <v/>
      </c>
      <c r="CS198" s="187" t="str">
        <f ca="1">+IF(OFFSET('Sanitation Data'!$E$31,0,10*ROW('Sanitation Data'!E192))="","",OFFSET('Sanitation Data'!$E$31,0,10*ROW('Sanitation Data'!E192)))</f>
        <v/>
      </c>
      <c r="CT198" s="187" t="str">
        <f ca="1">+IF(OFFSET('Sanitation Data'!$E$32,0,10*ROW('Sanitation Data'!E192))="","",OFFSET('Sanitation Data'!$E$32,0,10*ROW('Sanitation Data'!E192)))</f>
        <v/>
      </c>
      <c r="CU198" s="187" t="str">
        <f ca="1">+IF(OFFSET('Sanitation Data'!$F$28,0,10*ROW('Sanitation Data'!F192))="","",OFFSET('Sanitation Data'!$F$28,0,10*ROW('Sanitation Data'!F192)))</f>
        <v/>
      </c>
      <c r="CV198" s="187" t="str">
        <f ca="1">+IF(OFFSET('Sanitation Data'!$F$29,0,10*ROW('Sanitation Data'!F192))="","",OFFSET('Sanitation Data'!$F$29,0,10*ROW('Sanitation Data'!F192)))</f>
        <v/>
      </c>
      <c r="CW198" s="187" t="str">
        <f ca="1">+IF(OFFSET('Sanitation Data'!$F$30,0,10*ROW('Sanitation Data'!F192))="","",OFFSET('Sanitation Data'!$F$30,0,10*ROW('Sanitation Data'!F192)))</f>
        <v/>
      </c>
      <c r="CX198" s="187" t="str">
        <f ca="1">+IF(OFFSET('Sanitation Data'!$F$31,0,10*ROW('Sanitation Data'!F192))="","",OFFSET('Sanitation Data'!$F$31,0,10*ROW('Sanitation Data'!F192)))</f>
        <v/>
      </c>
      <c r="CY198" s="187" t="str">
        <f ca="1">+IF(OFFSET('Sanitation Data'!$F$32,0,10*ROW('Sanitation Data'!F192))="","",OFFSET('Sanitation Data'!$F$32,0,10*ROW('Sanitation Data'!F192)))</f>
        <v/>
      </c>
      <c r="CZ198" s="187" t="str">
        <f ca="1">+IF(OFFSET('Sanitation Data'!$G$28,0,10*ROW('Sanitation Data'!G192))="","",OFFSET('Sanitation Data'!$G$28,0,10*ROW('Sanitation Data'!G192)))</f>
        <v/>
      </c>
      <c r="DA198" s="187" t="str">
        <f ca="1">+IF(OFFSET('Sanitation Data'!$G$29,0,10*ROW('Sanitation Data'!G192))="","",OFFSET('Sanitation Data'!$G$29,0,10*ROW('Sanitation Data'!G192)))</f>
        <v/>
      </c>
      <c r="DB198" s="187" t="str">
        <f ca="1">+IF(OFFSET('Sanitation Data'!$G$30,0,10*ROW('Sanitation Data'!G192))="","",OFFSET('Sanitation Data'!$G$30,0,10*ROW('Sanitation Data'!G192)))</f>
        <v/>
      </c>
      <c r="DC198" s="187" t="str">
        <f ca="1">+IF(OFFSET('Sanitation Data'!$G$31,0,10*ROW('Sanitation Data'!G192))="","",OFFSET('Sanitation Data'!$G$31,0,10*ROW('Sanitation Data'!G192)))</f>
        <v/>
      </c>
      <c r="DD198" s="187" t="str">
        <f ca="1">+IF(OFFSET('Sanitation Data'!$G$32,0,10*ROW('Sanitation Data'!G192))="","",OFFSET('Sanitation Data'!$G$32,0,10*ROW('Sanitation Data'!G192)))</f>
        <v/>
      </c>
      <c r="DE198" s="187" t="str">
        <f ca="1">+IF(OFFSET('Sanitation Data'!$H$28,0,10*ROW('Sanitation Data'!H192))="","",OFFSET('Sanitation Data'!$H$28,0,10*ROW('Sanitation Data'!H192)))</f>
        <v/>
      </c>
      <c r="DF198" s="187" t="str">
        <f ca="1">+IF(OFFSET('Sanitation Data'!$H$29,0,10*ROW('Sanitation Data'!H192))="","",OFFSET('Sanitation Data'!$H$29,0,10*ROW('Sanitation Data'!H192)))</f>
        <v/>
      </c>
      <c r="DG198" s="187" t="str">
        <f ca="1">+IF(OFFSET('Sanitation Data'!$H$30,0,10*ROW('Sanitation Data'!H192))="","",OFFSET('Sanitation Data'!$H$30,0,10*ROW('Sanitation Data'!H192)))</f>
        <v/>
      </c>
      <c r="DH198" s="187" t="str">
        <f ca="1">+IF(OFFSET('Sanitation Data'!$H$31,0,10*ROW('Sanitation Data'!H192))="","",OFFSET('Sanitation Data'!$H$31,0,10*ROW('Sanitation Data'!H192)))</f>
        <v/>
      </c>
      <c r="DI198" s="187" t="str">
        <f ca="1">+IF(OFFSET('Sanitation Data'!$H$32,0,10*ROW('Sanitation Data'!H192))="","",OFFSET('Sanitation Data'!$H$32,0,10*ROW('Sanitation Data'!H192)))</f>
        <v/>
      </c>
      <c r="DJ198" s="187" t="str">
        <f ca="1">+IF(OFFSET('Sanitation Data'!$I$28,0,10*ROW('Sanitation Data'!I192))="","",OFFSET('Sanitation Data'!$I$28,0,10*ROW('Sanitation Data'!I192)))</f>
        <v/>
      </c>
      <c r="DK198" s="187" t="str">
        <f ca="1">+IF(OFFSET('Sanitation Data'!$I$29,0,10*ROW('Sanitation Data'!I192))="","",OFFSET('Sanitation Data'!$I$29,0,10*ROW('Sanitation Data'!I192)))</f>
        <v/>
      </c>
      <c r="DL198" s="187" t="str">
        <f ca="1">+IF(OFFSET('Sanitation Data'!$I$30,0,10*ROW('Sanitation Data'!I192))="","",OFFSET('Sanitation Data'!$I$30,0,10*ROW('Sanitation Data'!I192)))</f>
        <v/>
      </c>
      <c r="DM198" s="187" t="str">
        <f ca="1">+IF(OFFSET('Sanitation Data'!$I$31,0,10*ROW('Sanitation Data'!I192))="","",OFFSET('Sanitation Data'!$I$31,0,10*ROW('Sanitation Data'!I192)))</f>
        <v/>
      </c>
      <c r="DN198" s="187" t="str">
        <f ca="1">+IF(OFFSET('Sanitation Data'!$I$32,0,10*ROW('Sanitation Data'!I192))="","",OFFSET('Sanitation Data'!$I$32,0,10*ROW('Sanitation Data'!I192)))</f>
        <v/>
      </c>
      <c r="DO198" s="187" t="str">
        <f ca="1">+IF(OFFSET('Hygiene Data'!$D$11,0,10*ROW('Hygiene Data'!D192))="","",OFFSET('Hygiene Data'!$D$11,0,10*ROW('Hygiene Data'!D192)))</f>
        <v/>
      </c>
      <c r="DP198" s="187" t="str">
        <f ca="1">+IF(OFFSET('Hygiene Data'!$D$12,0,10*ROW('Hygiene Data'!D192))="","",OFFSET('Hygiene Data'!$D$12,0,10*ROW('Hygiene Data'!D192)))</f>
        <v/>
      </c>
      <c r="DQ198" s="187" t="str">
        <f ca="1">+IF(OFFSET('Hygiene Data'!$D$13,0,10*ROW('Hygiene Data'!D192))="","",OFFSET('Hygiene Data'!$D$13,0,10*ROW('Hygiene Data'!D192)))</f>
        <v/>
      </c>
      <c r="DR198" s="187" t="str">
        <f ca="1">+IF(OFFSET('Hygiene Data'!$E$11,0,10*ROW('Hygiene Data'!E192))="","",OFFSET('Hygiene Data'!$E$11,0,10*ROW('Hygiene Data'!E192)))</f>
        <v/>
      </c>
      <c r="DS198" s="187" t="str">
        <f ca="1">+IF(OFFSET('Hygiene Data'!$E$12,0,10*ROW('Hygiene Data'!E192))="","",OFFSET('Hygiene Data'!$E$12,0,10*ROW('Hygiene Data'!E192)))</f>
        <v/>
      </c>
      <c r="DT198" s="187" t="str">
        <f ca="1">+IF(OFFSET('Hygiene Data'!$E$13,0,10*ROW('Hygiene Data'!E192))="","",OFFSET('Hygiene Data'!$E$13,0,10*ROW('Hygiene Data'!E192)))</f>
        <v/>
      </c>
      <c r="DU198" s="187" t="str">
        <f ca="1">+IF(OFFSET('Hygiene Data'!$F$11,0,10*ROW('Hygiene Data'!F192))="","",OFFSET('Hygiene Data'!$F$11,0,10*ROW('Hygiene Data'!F192)))</f>
        <v/>
      </c>
      <c r="DV198" s="187" t="str">
        <f ca="1">+IF(OFFSET('Hygiene Data'!$F$12,0,10*ROW('Hygiene Data'!F192))="","",OFFSET('Hygiene Data'!$F$12,0,10*ROW('Hygiene Data'!F192)))</f>
        <v/>
      </c>
      <c r="DW198" s="187" t="str">
        <f ca="1">+IF(OFFSET('Hygiene Data'!$F$13,0,10*ROW('Hygiene Data'!F192))="","",OFFSET('Hygiene Data'!$F$13,0,10*ROW('Hygiene Data'!F192)))</f>
        <v/>
      </c>
      <c r="DX198" s="187" t="str">
        <f ca="1">+IF(OFFSET('Hygiene Data'!$G$11,0,10*ROW('Hygiene Data'!G192))="","",OFFSET('Hygiene Data'!$G$11,0,10*ROW('Hygiene Data'!G192)))</f>
        <v/>
      </c>
      <c r="DY198" s="187" t="str">
        <f ca="1">+IF(OFFSET('Hygiene Data'!$G$12,0,10*ROW('Hygiene Data'!G192))="","",OFFSET('Hygiene Data'!$G$12,0,10*ROW('Hygiene Data'!G192)))</f>
        <v/>
      </c>
      <c r="DZ198" s="187" t="str">
        <f ca="1">+IF(OFFSET('Hygiene Data'!$G$13,0,10*ROW('Hygiene Data'!G192))="","",OFFSET('Hygiene Data'!$G$13,0,10*ROW('Hygiene Data'!G192)))</f>
        <v/>
      </c>
      <c r="EA198" s="187" t="str">
        <f ca="1">+IF(OFFSET('Hygiene Data'!$H$11,0,10*ROW('Hygiene Data'!H192))="","",OFFSET('Hygiene Data'!$H$11,0,10*ROW('Hygiene Data'!H192)))</f>
        <v/>
      </c>
      <c r="EB198" s="187" t="str">
        <f ca="1">+IF(OFFSET('Hygiene Data'!$H$12,0,10*ROW('Hygiene Data'!H192))="","",OFFSET('Hygiene Data'!$H$12,0,10*ROW('Hygiene Data'!H192)))</f>
        <v/>
      </c>
      <c r="EC198" s="187" t="str">
        <f ca="1">+IF(OFFSET('Hygiene Data'!$H$13,0,10*ROW('Hygiene Data'!H192))="","",OFFSET('Hygiene Data'!$H$13,0,10*ROW('Hygiene Data'!H192)))</f>
        <v/>
      </c>
      <c r="ED198" s="187" t="str">
        <f ca="1">+IF(OFFSET('Hygiene Data'!$I$11,0,10*ROW('Hygiene Data'!I192))="","",OFFSET('Hygiene Data'!$I$11,0,10*ROW('Hygiene Data'!I192)))</f>
        <v/>
      </c>
      <c r="EE198" s="187" t="str">
        <f ca="1">+IF(OFFSET('Hygiene Data'!$I$12,0,10*ROW('Hygiene Data'!I192))="","",OFFSET('Hygiene Data'!$I$12,0,10*ROW('Hygiene Data'!I192)))</f>
        <v/>
      </c>
      <c r="EF198" s="187" t="str">
        <f ca="1">+IF(OFFSET('Hygiene Data'!$I$13,0,10*ROW('Hygiene Data'!I192))="","",OFFSET('Hygiene Data'!$I$13,0,10*ROW('Hygiene Data'!I192)))</f>
        <v/>
      </c>
    </row>
    <row r="199" spans="1:136" x14ac:dyDescent="0.2">
      <c r="A199" s="270" t="str">
        <f ca="1">+IF(OFFSET('Water Data'!$B$2,0,10*ROW('Water Data'!E193))="","",OFFSET('Water Data'!$B$2,0,10*ROW('Water Data'!E193)))</f>
        <v/>
      </c>
      <c r="B199" s="270" t="str">
        <f ca="1">IF(OFFSET('Water Data'!$C$2,0,10*ROW('Water Data'!F193))="","",IF(OFFSET('Water Data'!$C$2,0,10*ROW('Water Data'!F193))="Census",Key!$I$111,IF(OFFSET('Water Data'!$C$2,0,10*ROW('Water Data'!F193))="Survey with microdata",Key!$I$113,IF(OFFSET('Water Data'!$C$2,0,10*ROW('Water Data'!F193))="Survey",Key!$I$110,IF(OFFSET('Water Data'!$C$2,0,10*ROW('Water Data'!F193))="Admin",Key!$I$114,IF(OFFSET('Water Data'!$C$2,0,10*ROW('Water Data'!F193))="Other",Key!$I$112,IF(OFFSET('Water Data'!$C$2,0,10*ROW('Water Data'!F193))="EMIS",Key!$I$109)))))))</f>
        <v/>
      </c>
      <c r="C199" s="297" t="str">
        <f t="shared" ref="C199:C207" ca="1" si="3">+IF(ISNUMBER(VALUE(MID(A199,5,4))), VALUE(MID(A199, 5,4)),"")</f>
        <v/>
      </c>
      <c r="D199" s="298" t="e">
        <f ca="1">+IF(AND(ISTEXT(OFFSET('Water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298" t="e">
        <f ca="1">+IF(AND(ISTEXT(OFFSET('Water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298" t="e">
        <f ca="1">+IF(AND(ISTEXT(OFFSET('Water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298" t="e">
        <f ca="1">+IF(AND(ISTEXT(OFFSET('Water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298" t="e">
        <f ca="1">+IF(AND(ISTEXT(OFFSET('Water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298" t="e">
        <f ca="1">+IF(AND(ISTEXT(OFFSET('Water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298" t="e">
        <f ca="1">+IF(AND(ISTEXT(OFFSET('Water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298" t="e">
        <f ca="1">+IF(AND(ISTEXT(OFFSET('Water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298" t="e">
        <f ca="1">+IF(AND(ISTEXT(OFFSET('Water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298" t="e">
        <f ca="1">+IF(AND(ISTEXT(OFFSET('Water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298" t="e">
        <f ca="1">+IF(AND(ISTEXT(OFFSET('Water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298" t="e">
        <f ca="1">+IF(AND(ISTEXT(OFFSET('Water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298" t="e">
        <f ca="1">+IF(AND(ISTEXT(OFFSET('Water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298" t="e">
        <f ca="1">+IF(AND(ISTEXT(OFFSET('Water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298" t="e">
        <f ca="1">+IF(AND(ISTEXT(OFFSET('Water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298" t="e">
        <f ca="1">+IF(AND(ISTEXT(OFFSET('Water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298" t="e">
        <f ca="1">+IF(AND(ISTEXT(OFFSET('Water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298" t="e">
        <f ca="1">+IF(AND(ISTEXT(OFFSET('Water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299" t="e">
        <f ca="1">+IF(AND(ISTEXT(OFFSET('Sanitation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299" t="e">
        <f ca="1">+IF(AND(ISTEXT(OFFSET('Sanitation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299" t="e">
        <f ca="1">+IF(AND(ISTEXT(OFFSET('Sanitation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299" t="e">
        <f ca="1">+IF(AND(ISTEXT(OFFSET('Sanitation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299" t="e">
        <f ca="1">+IF(AND(ISTEXT(OFFSET('Sanitation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299" t="e">
        <f ca="1">+IF(AND(ISTEXT(OFFSET('Sanitation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299" t="e">
        <f ca="1">+IF(AND(ISTEXT(OFFSET('Sanitation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299" t="e">
        <f ca="1">+IF(AND(ISTEXT(OFFSET('Sanitation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299" t="e">
        <f ca="1">+IF(AND(ISTEXT(OFFSET('Sanitation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299" t="e">
        <f ca="1">+IF(AND(ISTEXT(OFFSET('Sanitation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299" t="e">
        <f ca="1">+IF(AND(ISTEXT(OFFSET('Sanitation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299" t="e">
        <f ca="1">+IF(AND(ISTEXT(OFFSET('Sanitation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299" t="e">
        <f ca="1">+IF(AND(ISTEXT(OFFSET('Sanitation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299" t="e">
        <f ca="1">+IF(AND(ISTEXT(OFFSET('Sanitation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299" t="e">
        <f ca="1">+IF(AND(ISTEXT(OFFSET('Sanitation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299" t="e">
        <f ca="1">+IF(AND(ISTEXT(OFFSET('Sanitation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299" t="e">
        <f ca="1">+IF(AND(ISTEXT(OFFSET('Sanitation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299" t="e">
        <f ca="1">+IF(AND(ISTEXT(OFFSET('Sanitation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299" t="e">
        <f ca="1">+IF(AND(ISTEXT(OFFSET('Sanitation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299" t="e">
        <f ca="1">+IF(AND(ISTEXT(OFFSET('Sanitation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299" t="e">
        <f ca="1">+IF(AND(ISTEXT(OFFSET('Sanitation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299" t="e">
        <f ca="1">+IF(AND(ISTEXT(OFFSET('Sanitation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299" t="e">
        <f ca="1">+IF(AND(ISTEXT(OFFSET('Sanitation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299" t="e">
        <f ca="1">+IF(AND(ISTEXT(OFFSET('Sanitation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299" t="e">
        <f ca="1">+IF(AND(ISTEXT(OFFSET('Sanitation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299" t="e">
        <f ca="1">+IF(AND(ISTEXT(OFFSET('Sanitation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299" t="e">
        <f ca="1">+IF(AND(ISTEXT(OFFSET('Sanitation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299" t="e">
        <f ca="1">+IF(AND(ISTEXT(OFFSET('Sanitation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299" t="e">
        <f ca="1">+IF(AND(ISTEXT(OFFSET('Sanitation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299" t="e">
        <f ca="1">+IF(AND(ISTEXT(OFFSET('Sanitation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300" t="e">
        <f ca="1">+IF(AND(ISTEXT(OFFSET('Hygiene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368" t="e">
        <f ca="1">+IF(AND(ISTEXT(OFFSET('Hygiene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300" t="e">
        <f ca="1">+IF(AND(ISTEXT(OFFSET('Hygiene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300" t="e">
        <f ca="1">+IF(AND(ISTEXT(OFFSET('Hygiene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300" t="e">
        <f ca="1">+IF(AND(ISTEXT(OFFSET('Hygiene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300" t="e">
        <f ca="1">+IF(AND(ISTEXT(OFFSET('Hygiene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300" t="e">
        <f ca="1">+IF(AND(ISTEXT(OFFSET('Hygiene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300" t="e">
        <f ca="1">+IF(AND(ISTEXT(OFFSET('Hygiene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300" t="e">
        <f ca="1">+IF(AND(ISTEXT(OFFSET('Hygiene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300" t="e">
        <f ca="1">+IF(AND(ISTEXT(OFFSET('Hygiene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300" t="e">
        <f ca="1">+IF(AND(ISTEXT(OFFSET('Hygiene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300" t="e">
        <f ca="1">+IF(AND(ISTEXT(OFFSET('Hygiene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300" t="e">
        <f ca="1">+IF(AND(ISTEXT(OFFSET('Hygiene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300" t="e">
        <f ca="1">+IF(AND(ISTEXT(OFFSET('Hygiene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300" t="e">
        <f ca="1">+IF(AND(ISTEXT(OFFSET('Hygiene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300" t="e">
        <f ca="1">+IF(AND(ISTEXT(OFFSET('Hygiene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300" t="e">
        <f ca="1">+IF(AND(ISTEXT(OFFSET('Hygiene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300" t="e">
        <f ca="1">+IF(AND(ISTEXT(OFFSET('Hygiene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S199" s="187" t="str">
        <f ca="1">+IF(OFFSET('Water Data'!$D$27,0,10*ROW('Water Data'!D193))="","",OFFSET('Water Data'!$D$27,0,10*ROW('Water Data'!D193)))</f>
        <v/>
      </c>
      <c r="BT199" s="187" t="str">
        <f ca="1">+IF(OFFSET('Water Data'!$D$28,0,10*ROW('Water Data'!D193))="","",OFFSET('Water Data'!$D$28,0,10*ROW('Water Data'!D193)))</f>
        <v/>
      </c>
      <c r="BU199" s="187" t="str">
        <f ca="1">+IF(OFFSET('Water Data'!$D$29,0,10*ROW('Water Data'!D193))="","",OFFSET('Water Data'!$D$29,0,10*ROW('Water Data'!D193)))</f>
        <v/>
      </c>
      <c r="BV199" s="187" t="str">
        <f ca="1">+IF(OFFSET('Water Data'!$E$27,0,10*ROW('Water Data'!E193))="","",OFFSET('Water Data'!$E$27,0,10*ROW('Water Data'!E193)))</f>
        <v/>
      </c>
      <c r="BW199" s="187" t="str">
        <f ca="1">+IF(OFFSET('Water Data'!$E$28,0,10*ROW('Water Data'!E193))="","",OFFSET('Water Data'!$E$28,0,10*ROW('Water Data'!E193)))</f>
        <v/>
      </c>
      <c r="BX199" s="187" t="str">
        <f ca="1">+IF(OFFSET('Water Data'!$E$29,0,10*ROW('Water Data'!E193))="","",OFFSET('Water Data'!$E$29,0,10*ROW('Water Data'!E193)))</f>
        <v/>
      </c>
      <c r="BY199" s="187" t="str">
        <f ca="1">+IF(OFFSET('Water Data'!$F$27,0,10*ROW('Water Data'!F193))="","",OFFSET('Water Data'!$F$27,0,10*ROW('Water Data'!F193)))</f>
        <v/>
      </c>
      <c r="BZ199" s="187" t="str">
        <f ca="1">+IF(OFFSET('Water Data'!$F$28,0,10*ROW('Water Data'!F193))="","",OFFSET('Water Data'!$F$28,0,10*ROW('Water Data'!F193)))</f>
        <v/>
      </c>
      <c r="CA199" s="187" t="str">
        <f ca="1">+IF(OFFSET('Water Data'!$F$29,0,10*ROW('Water Data'!F193))="","",OFFSET('Water Data'!$F$29,0,10*ROW('Water Data'!F193)))</f>
        <v/>
      </c>
      <c r="CB199" s="187" t="str">
        <f ca="1">+IF(OFFSET('Water Data'!$G$27,0,10*ROW('Water Data'!G193))="","",OFFSET('Water Data'!$G$27,0,10*ROW('Water Data'!G193)))</f>
        <v/>
      </c>
      <c r="CC199" s="187" t="str">
        <f ca="1">+IF(OFFSET('Water Data'!$G$28,0,10*ROW('Water Data'!G193))="","",OFFSET('Water Data'!$G$28,0,10*ROW('Water Data'!G193)))</f>
        <v/>
      </c>
      <c r="CD199" s="187" t="str">
        <f ca="1">+IF(OFFSET('Water Data'!$G$29,0,10*ROW('Water Data'!G193))="","",OFFSET('Water Data'!$G$29,0,10*ROW('Water Data'!G193)))</f>
        <v/>
      </c>
      <c r="CE199" s="187" t="str">
        <f ca="1">+IF(OFFSET('Water Data'!$H$27,0,10*ROW('Water Data'!H193))="","",OFFSET('Water Data'!$H$27,0,10*ROW('Water Data'!H193)))</f>
        <v/>
      </c>
      <c r="CF199" s="187" t="str">
        <f ca="1">+IF(OFFSET('Water Data'!$H$28,0,10*ROW('Water Data'!H193))="","",OFFSET('Water Data'!$H$28,0,10*ROW('Water Data'!H193)))</f>
        <v/>
      </c>
      <c r="CG199" s="187" t="str">
        <f ca="1">+IF(OFFSET('Water Data'!$H$29,0,10*ROW('Water Data'!H193))="","",OFFSET('Water Data'!$H$29,0,10*ROW('Water Data'!H193)))</f>
        <v/>
      </c>
      <c r="CH199" s="187" t="str">
        <f ca="1">+IF(OFFSET('Water Data'!$I$27,0,10*ROW('Water Data'!I193))="","",OFFSET('Water Data'!$I$27,0,10*ROW('Water Data'!I193)))</f>
        <v/>
      </c>
      <c r="CI199" s="187" t="str">
        <f ca="1">+IF(OFFSET('Water Data'!$I$28,0,10*ROW('Water Data'!I193))="","",OFFSET('Water Data'!$I$28,0,10*ROW('Water Data'!I193)))</f>
        <v/>
      </c>
      <c r="CJ199" s="187" t="str">
        <f ca="1">+IF(OFFSET('Water Data'!$I$29,0,10*ROW('Water Data'!I193))="","",OFFSET('Water Data'!$I$29,0,10*ROW('Water Data'!I193)))</f>
        <v/>
      </c>
      <c r="CK199" s="187" t="str">
        <f ca="1">+IF(OFFSET('Sanitation Data'!$D$28,0,10*ROW('Sanitation Data'!D193))="","",OFFSET('Sanitation Data'!$D$28,0,10*ROW('Sanitation Data'!D193)))</f>
        <v/>
      </c>
      <c r="CL199" s="187" t="str">
        <f ca="1">+IF(OFFSET('Sanitation Data'!$D$29,0,10*ROW('Sanitation Data'!D193))="","",OFFSET('Sanitation Data'!$D$29,0,10*ROW('Sanitation Data'!D193)))</f>
        <v/>
      </c>
      <c r="CM199" s="187" t="str">
        <f ca="1">+IF(OFFSET('Sanitation Data'!$D$30,0,10*ROW('Sanitation Data'!D193))="","",OFFSET('Sanitation Data'!$D$30,0,10*ROW('Sanitation Data'!D193)))</f>
        <v/>
      </c>
      <c r="CN199" s="187" t="str">
        <f ca="1">+IF(OFFSET('Sanitation Data'!$D$31,0,10*ROW('Sanitation Data'!D193))="","",OFFSET('Sanitation Data'!$D$31,0,10*ROW('Sanitation Data'!D193)))</f>
        <v/>
      </c>
      <c r="CO199" s="187" t="str">
        <f ca="1">+IF(OFFSET('Sanitation Data'!$D$32,0,10*ROW('Sanitation Data'!D193))="","",OFFSET('Sanitation Data'!$D$32,0,10*ROW('Sanitation Data'!D193)))</f>
        <v/>
      </c>
      <c r="CP199" s="187" t="str">
        <f ca="1">+IF(OFFSET('Sanitation Data'!$E$28,0,10*ROW('Sanitation Data'!E193))="","",OFFSET('Sanitation Data'!$E$28,0,10*ROW('Sanitation Data'!E193)))</f>
        <v/>
      </c>
      <c r="CQ199" s="187" t="str">
        <f ca="1">+IF(OFFSET('Sanitation Data'!$E$29,0,10*ROW('Sanitation Data'!E193))="","",OFFSET('Sanitation Data'!$E$29,0,10*ROW('Sanitation Data'!E193)))</f>
        <v/>
      </c>
      <c r="CR199" s="187" t="str">
        <f ca="1">+IF(OFFSET('Sanitation Data'!$E$30,0,10*ROW('Sanitation Data'!E193))="","",OFFSET('Sanitation Data'!$E$30,0,10*ROW('Sanitation Data'!E193)))</f>
        <v/>
      </c>
      <c r="CS199" s="187" t="str">
        <f ca="1">+IF(OFFSET('Sanitation Data'!$E$31,0,10*ROW('Sanitation Data'!E193))="","",OFFSET('Sanitation Data'!$E$31,0,10*ROW('Sanitation Data'!E193)))</f>
        <v/>
      </c>
      <c r="CT199" s="187" t="str">
        <f ca="1">+IF(OFFSET('Sanitation Data'!$E$32,0,10*ROW('Sanitation Data'!E193))="","",OFFSET('Sanitation Data'!$E$32,0,10*ROW('Sanitation Data'!E193)))</f>
        <v/>
      </c>
      <c r="CU199" s="187" t="str">
        <f ca="1">+IF(OFFSET('Sanitation Data'!$F$28,0,10*ROW('Sanitation Data'!F193))="","",OFFSET('Sanitation Data'!$F$28,0,10*ROW('Sanitation Data'!F193)))</f>
        <v/>
      </c>
      <c r="CV199" s="187" t="str">
        <f ca="1">+IF(OFFSET('Sanitation Data'!$F$29,0,10*ROW('Sanitation Data'!F193))="","",OFFSET('Sanitation Data'!$F$29,0,10*ROW('Sanitation Data'!F193)))</f>
        <v/>
      </c>
      <c r="CW199" s="187" t="str">
        <f ca="1">+IF(OFFSET('Sanitation Data'!$F$30,0,10*ROW('Sanitation Data'!F193))="","",OFFSET('Sanitation Data'!$F$30,0,10*ROW('Sanitation Data'!F193)))</f>
        <v/>
      </c>
      <c r="CX199" s="187" t="str">
        <f ca="1">+IF(OFFSET('Sanitation Data'!$F$31,0,10*ROW('Sanitation Data'!F193))="","",OFFSET('Sanitation Data'!$F$31,0,10*ROW('Sanitation Data'!F193)))</f>
        <v/>
      </c>
      <c r="CY199" s="187" t="str">
        <f ca="1">+IF(OFFSET('Sanitation Data'!$F$32,0,10*ROW('Sanitation Data'!F193))="","",OFFSET('Sanitation Data'!$F$32,0,10*ROW('Sanitation Data'!F193)))</f>
        <v/>
      </c>
      <c r="CZ199" s="187" t="str">
        <f ca="1">+IF(OFFSET('Sanitation Data'!$G$28,0,10*ROW('Sanitation Data'!G193))="","",OFFSET('Sanitation Data'!$G$28,0,10*ROW('Sanitation Data'!G193)))</f>
        <v/>
      </c>
      <c r="DA199" s="187" t="str">
        <f ca="1">+IF(OFFSET('Sanitation Data'!$G$29,0,10*ROW('Sanitation Data'!G193))="","",OFFSET('Sanitation Data'!$G$29,0,10*ROW('Sanitation Data'!G193)))</f>
        <v/>
      </c>
      <c r="DB199" s="187" t="str">
        <f ca="1">+IF(OFFSET('Sanitation Data'!$G$30,0,10*ROW('Sanitation Data'!G193))="","",OFFSET('Sanitation Data'!$G$30,0,10*ROW('Sanitation Data'!G193)))</f>
        <v/>
      </c>
      <c r="DC199" s="187" t="str">
        <f ca="1">+IF(OFFSET('Sanitation Data'!$G$31,0,10*ROW('Sanitation Data'!G193))="","",OFFSET('Sanitation Data'!$G$31,0,10*ROW('Sanitation Data'!G193)))</f>
        <v/>
      </c>
      <c r="DD199" s="187" t="str">
        <f ca="1">+IF(OFFSET('Sanitation Data'!$G$32,0,10*ROW('Sanitation Data'!G193))="","",OFFSET('Sanitation Data'!$G$32,0,10*ROW('Sanitation Data'!G193)))</f>
        <v/>
      </c>
      <c r="DE199" s="187" t="str">
        <f ca="1">+IF(OFFSET('Sanitation Data'!$H$28,0,10*ROW('Sanitation Data'!H193))="","",OFFSET('Sanitation Data'!$H$28,0,10*ROW('Sanitation Data'!H193)))</f>
        <v/>
      </c>
      <c r="DF199" s="187" t="str">
        <f ca="1">+IF(OFFSET('Sanitation Data'!$H$29,0,10*ROW('Sanitation Data'!H193))="","",OFFSET('Sanitation Data'!$H$29,0,10*ROW('Sanitation Data'!H193)))</f>
        <v/>
      </c>
      <c r="DG199" s="187" t="str">
        <f ca="1">+IF(OFFSET('Sanitation Data'!$H$30,0,10*ROW('Sanitation Data'!H193))="","",OFFSET('Sanitation Data'!$H$30,0,10*ROW('Sanitation Data'!H193)))</f>
        <v/>
      </c>
      <c r="DH199" s="187" t="str">
        <f ca="1">+IF(OFFSET('Sanitation Data'!$H$31,0,10*ROW('Sanitation Data'!H193))="","",OFFSET('Sanitation Data'!$H$31,0,10*ROW('Sanitation Data'!H193)))</f>
        <v/>
      </c>
      <c r="DI199" s="187" t="str">
        <f ca="1">+IF(OFFSET('Sanitation Data'!$H$32,0,10*ROW('Sanitation Data'!H193))="","",OFFSET('Sanitation Data'!$H$32,0,10*ROW('Sanitation Data'!H193)))</f>
        <v/>
      </c>
      <c r="DJ199" s="187" t="str">
        <f ca="1">+IF(OFFSET('Sanitation Data'!$I$28,0,10*ROW('Sanitation Data'!I193))="","",OFFSET('Sanitation Data'!$I$28,0,10*ROW('Sanitation Data'!I193)))</f>
        <v/>
      </c>
      <c r="DK199" s="187" t="str">
        <f ca="1">+IF(OFFSET('Sanitation Data'!$I$29,0,10*ROW('Sanitation Data'!I193))="","",OFFSET('Sanitation Data'!$I$29,0,10*ROW('Sanitation Data'!I193)))</f>
        <v/>
      </c>
      <c r="DL199" s="187" t="str">
        <f ca="1">+IF(OFFSET('Sanitation Data'!$I$30,0,10*ROW('Sanitation Data'!I193))="","",OFFSET('Sanitation Data'!$I$30,0,10*ROW('Sanitation Data'!I193)))</f>
        <v/>
      </c>
      <c r="DM199" s="187" t="str">
        <f ca="1">+IF(OFFSET('Sanitation Data'!$I$31,0,10*ROW('Sanitation Data'!I193))="","",OFFSET('Sanitation Data'!$I$31,0,10*ROW('Sanitation Data'!I193)))</f>
        <v/>
      </c>
      <c r="DN199" s="187" t="str">
        <f ca="1">+IF(OFFSET('Sanitation Data'!$I$32,0,10*ROW('Sanitation Data'!I193))="","",OFFSET('Sanitation Data'!$I$32,0,10*ROW('Sanitation Data'!I193)))</f>
        <v/>
      </c>
      <c r="DO199" s="187" t="str">
        <f ca="1">+IF(OFFSET('Hygiene Data'!$D$11,0,10*ROW('Hygiene Data'!D193))="","",OFFSET('Hygiene Data'!$D$11,0,10*ROW('Hygiene Data'!D193)))</f>
        <v/>
      </c>
      <c r="DP199" s="187" t="str">
        <f ca="1">+IF(OFFSET('Hygiene Data'!$D$12,0,10*ROW('Hygiene Data'!D193))="","",OFFSET('Hygiene Data'!$D$12,0,10*ROW('Hygiene Data'!D193)))</f>
        <v/>
      </c>
      <c r="DQ199" s="187" t="str">
        <f ca="1">+IF(OFFSET('Hygiene Data'!$D$13,0,10*ROW('Hygiene Data'!D193))="","",OFFSET('Hygiene Data'!$D$13,0,10*ROW('Hygiene Data'!D193)))</f>
        <v/>
      </c>
      <c r="DR199" s="187" t="str">
        <f ca="1">+IF(OFFSET('Hygiene Data'!$E$11,0,10*ROW('Hygiene Data'!E193))="","",OFFSET('Hygiene Data'!$E$11,0,10*ROW('Hygiene Data'!E193)))</f>
        <v/>
      </c>
      <c r="DS199" s="187" t="str">
        <f ca="1">+IF(OFFSET('Hygiene Data'!$E$12,0,10*ROW('Hygiene Data'!E193))="","",OFFSET('Hygiene Data'!$E$12,0,10*ROW('Hygiene Data'!E193)))</f>
        <v/>
      </c>
      <c r="DT199" s="187" t="str">
        <f ca="1">+IF(OFFSET('Hygiene Data'!$E$13,0,10*ROW('Hygiene Data'!E193))="","",OFFSET('Hygiene Data'!$E$13,0,10*ROW('Hygiene Data'!E193)))</f>
        <v/>
      </c>
      <c r="DU199" s="187" t="str">
        <f ca="1">+IF(OFFSET('Hygiene Data'!$F$11,0,10*ROW('Hygiene Data'!F193))="","",OFFSET('Hygiene Data'!$F$11,0,10*ROW('Hygiene Data'!F193)))</f>
        <v/>
      </c>
      <c r="DV199" s="187" t="str">
        <f ca="1">+IF(OFFSET('Hygiene Data'!$F$12,0,10*ROW('Hygiene Data'!F193))="","",OFFSET('Hygiene Data'!$F$12,0,10*ROW('Hygiene Data'!F193)))</f>
        <v/>
      </c>
      <c r="DW199" s="187" t="str">
        <f ca="1">+IF(OFFSET('Hygiene Data'!$F$13,0,10*ROW('Hygiene Data'!F193))="","",OFFSET('Hygiene Data'!$F$13,0,10*ROW('Hygiene Data'!F193)))</f>
        <v/>
      </c>
      <c r="DX199" s="187" t="str">
        <f ca="1">+IF(OFFSET('Hygiene Data'!$G$11,0,10*ROW('Hygiene Data'!G193))="","",OFFSET('Hygiene Data'!$G$11,0,10*ROW('Hygiene Data'!G193)))</f>
        <v/>
      </c>
      <c r="DY199" s="187" t="str">
        <f ca="1">+IF(OFFSET('Hygiene Data'!$G$12,0,10*ROW('Hygiene Data'!G193))="","",OFFSET('Hygiene Data'!$G$12,0,10*ROW('Hygiene Data'!G193)))</f>
        <v/>
      </c>
      <c r="DZ199" s="187" t="str">
        <f ca="1">+IF(OFFSET('Hygiene Data'!$G$13,0,10*ROW('Hygiene Data'!G193))="","",OFFSET('Hygiene Data'!$G$13,0,10*ROW('Hygiene Data'!G193)))</f>
        <v/>
      </c>
      <c r="EA199" s="187" t="str">
        <f ca="1">+IF(OFFSET('Hygiene Data'!$H$11,0,10*ROW('Hygiene Data'!H193))="","",OFFSET('Hygiene Data'!$H$11,0,10*ROW('Hygiene Data'!H193)))</f>
        <v/>
      </c>
      <c r="EB199" s="187" t="str">
        <f ca="1">+IF(OFFSET('Hygiene Data'!$H$12,0,10*ROW('Hygiene Data'!H193))="","",OFFSET('Hygiene Data'!$H$12,0,10*ROW('Hygiene Data'!H193)))</f>
        <v/>
      </c>
      <c r="EC199" s="187" t="str">
        <f ca="1">+IF(OFFSET('Hygiene Data'!$H$13,0,10*ROW('Hygiene Data'!H193))="","",OFFSET('Hygiene Data'!$H$13,0,10*ROW('Hygiene Data'!H193)))</f>
        <v/>
      </c>
      <c r="ED199" s="187" t="str">
        <f ca="1">+IF(OFFSET('Hygiene Data'!$I$11,0,10*ROW('Hygiene Data'!I193))="","",OFFSET('Hygiene Data'!$I$11,0,10*ROW('Hygiene Data'!I193)))</f>
        <v/>
      </c>
      <c r="EE199" s="187" t="str">
        <f ca="1">+IF(OFFSET('Hygiene Data'!$I$12,0,10*ROW('Hygiene Data'!I193))="","",OFFSET('Hygiene Data'!$I$12,0,10*ROW('Hygiene Data'!I193)))</f>
        <v/>
      </c>
      <c r="EF199" s="187" t="str">
        <f ca="1">+IF(OFFSET('Hygiene Data'!$I$13,0,10*ROW('Hygiene Data'!I193))="","",OFFSET('Hygiene Data'!$I$13,0,10*ROW('Hygiene Data'!I193)))</f>
        <v/>
      </c>
    </row>
    <row r="200" spans="1:136" x14ac:dyDescent="0.2">
      <c r="A200" s="270" t="str">
        <f ca="1">+IF(OFFSET('Water Data'!$B$2,0,10*ROW('Water Data'!E194))="","",OFFSET('Water Data'!$B$2,0,10*ROW('Water Data'!E194)))</f>
        <v/>
      </c>
      <c r="B200" s="270" t="str">
        <f ca="1">IF(OFFSET('Water Data'!$C$2,0,10*ROW('Water Data'!F194))="","",IF(OFFSET('Water Data'!$C$2,0,10*ROW('Water Data'!F194))="Census",Key!$I$111,IF(OFFSET('Water Data'!$C$2,0,10*ROW('Water Data'!F194))="Survey with microdata",Key!$I$113,IF(OFFSET('Water Data'!$C$2,0,10*ROW('Water Data'!F194))="Survey",Key!$I$110,IF(OFFSET('Water Data'!$C$2,0,10*ROW('Water Data'!F194))="Admin",Key!$I$114,IF(OFFSET('Water Data'!$C$2,0,10*ROW('Water Data'!F194))="Other",Key!$I$112,IF(OFFSET('Water Data'!$C$2,0,10*ROW('Water Data'!F194))="EMIS",Key!$I$109)))))))</f>
        <v/>
      </c>
      <c r="C200" s="297" t="str">
        <f t="shared" ca="1" si="3"/>
        <v/>
      </c>
      <c r="D200" s="298" t="e">
        <f ca="1">+IF(AND(ISTEXT(OFFSET('Water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298" t="e">
        <f ca="1">+IF(AND(ISTEXT(OFFSET('Water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298" t="e">
        <f ca="1">+IF(AND(ISTEXT(OFFSET('Water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298" t="e">
        <f ca="1">+IF(AND(ISTEXT(OFFSET('Water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298" t="e">
        <f ca="1">+IF(AND(ISTEXT(OFFSET('Water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298" t="e">
        <f ca="1">+IF(AND(ISTEXT(OFFSET('Water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298" t="e">
        <f ca="1">+IF(AND(ISTEXT(OFFSET('Water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298" t="e">
        <f ca="1">+IF(AND(ISTEXT(OFFSET('Water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298" t="e">
        <f ca="1">+IF(AND(ISTEXT(OFFSET('Water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298" t="e">
        <f ca="1">+IF(AND(ISTEXT(OFFSET('Water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298" t="e">
        <f ca="1">+IF(AND(ISTEXT(OFFSET('Water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298" t="e">
        <f ca="1">+IF(AND(ISTEXT(OFFSET('Water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298" t="e">
        <f ca="1">+IF(AND(ISTEXT(OFFSET('Water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298" t="e">
        <f ca="1">+IF(AND(ISTEXT(OFFSET('Water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298" t="e">
        <f ca="1">+IF(AND(ISTEXT(OFFSET('Water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298" t="e">
        <f ca="1">+IF(AND(ISTEXT(OFFSET('Water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298" t="e">
        <f ca="1">+IF(AND(ISTEXT(OFFSET('Water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298" t="e">
        <f ca="1">+IF(AND(ISTEXT(OFFSET('Water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299" t="e">
        <f ca="1">+IF(AND(ISTEXT(OFFSET('Sanitation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299" t="e">
        <f ca="1">+IF(AND(ISTEXT(OFFSET('Sanitation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299" t="e">
        <f ca="1">+IF(AND(ISTEXT(OFFSET('Sanitation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299" t="e">
        <f ca="1">+IF(AND(ISTEXT(OFFSET('Sanitation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299" t="e">
        <f ca="1">+IF(AND(ISTEXT(OFFSET('Sanitation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299" t="e">
        <f ca="1">+IF(AND(ISTEXT(OFFSET('Sanitation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299" t="e">
        <f ca="1">+IF(AND(ISTEXT(OFFSET('Sanitation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299" t="e">
        <f ca="1">+IF(AND(ISTEXT(OFFSET('Sanitation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299" t="e">
        <f ca="1">+IF(AND(ISTEXT(OFFSET('Sanitation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299" t="e">
        <f ca="1">+IF(AND(ISTEXT(OFFSET('Sanitation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299" t="e">
        <f ca="1">+IF(AND(ISTEXT(OFFSET('Sanitation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299" t="e">
        <f ca="1">+IF(AND(ISTEXT(OFFSET('Sanitation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299" t="e">
        <f ca="1">+IF(AND(ISTEXT(OFFSET('Sanitation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299" t="e">
        <f ca="1">+IF(AND(ISTEXT(OFFSET('Sanitation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299" t="e">
        <f ca="1">+IF(AND(ISTEXT(OFFSET('Sanitation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299" t="e">
        <f ca="1">+IF(AND(ISTEXT(OFFSET('Sanitation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299" t="e">
        <f ca="1">+IF(AND(ISTEXT(OFFSET('Sanitation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299" t="e">
        <f ca="1">+IF(AND(ISTEXT(OFFSET('Sanitation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299" t="e">
        <f ca="1">+IF(AND(ISTEXT(OFFSET('Sanitation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299" t="e">
        <f ca="1">+IF(AND(ISTEXT(OFFSET('Sanitation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299" t="e">
        <f ca="1">+IF(AND(ISTEXT(OFFSET('Sanitation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299" t="e">
        <f ca="1">+IF(AND(ISTEXT(OFFSET('Sanitation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299" t="e">
        <f ca="1">+IF(AND(ISTEXT(OFFSET('Sanitation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299" t="e">
        <f ca="1">+IF(AND(ISTEXT(OFFSET('Sanitation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299" t="e">
        <f ca="1">+IF(AND(ISTEXT(OFFSET('Sanitation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299" t="e">
        <f ca="1">+IF(AND(ISTEXT(OFFSET('Sanitation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299" t="e">
        <f ca="1">+IF(AND(ISTEXT(OFFSET('Sanitation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299" t="e">
        <f ca="1">+IF(AND(ISTEXT(OFFSET('Sanitation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299" t="e">
        <f ca="1">+IF(AND(ISTEXT(OFFSET('Sanitation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299" t="e">
        <f ca="1">+IF(AND(ISTEXT(OFFSET('Sanitation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300" t="e">
        <f ca="1">+IF(AND(ISTEXT(OFFSET('Hygiene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368" t="e">
        <f ca="1">+IF(AND(ISTEXT(OFFSET('Hygiene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300" t="e">
        <f ca="1">+IF(AND(ISTEXT(OFFSET('Hygiene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300" t="e">
        <f ca="1">+IF(AND(ISTEXT(OFFSET('Hygiene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300" t="e">
        <f ca="1">+IF(AND(ISTEXT(OFFSET('Hygiene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300" t="e">
        <f ca="1">+IF(AND(ISTEXT(OFFSET('Hygiene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300" t="e">
        <f ca="1">+IF(AND(ISTEXT(OFFSET('Hygiene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300" t="e">
        <f ca="1">+IF(AND(ISTEXT(OFFSET('Hygiene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300" t="e">
        <f ca="1">+IF(AND(ISTEXT(OFFSET('Hygiene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300" t="e">
        <f ca="1">+IF(AND(ISTEXT(OFFSET('Hygiene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300" t="e">
        <f ca="1">+IF(AND(ISTEXT(OFFSET('Hygiene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300" t="e">
        <f ca="1">+IF(AND(ISTEXT(OFFSET('Hygiene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300" t="e">
        <f ca="1">+IF(AND(ISTEXT(OFFSET('Hygiene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300" t="e">
        <f ca="1">+IF(AND(ISTEXT(OFFSET('Hygiene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300" t="e">
        <f ca="1">+IF(AND(ISTEXT(OFFSET('Hygiene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300" t="e">
        <f ca="1">+IF(AND(ISTEXT(OFFSET('Hygiene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300" t="e">
        <f ca="1">+IF(AND(ISTEXT(OFFSET('Hygiene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300" t="e">
        <f ca="1">+IF(AND(ISTEXT(OFFSET('Hygiene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S200" s="187" t="str">
        <f ca="1">+IF(OFFSET('Water Data'!$D$27,0,10*ROW('Water Data'!D194))="","",OFFSET('Water Data'!$D$27,0,10*ROW('Water Data'!D194)))</f>
        <v/>
      </c>
      <c r="BT200" s="187" t="str">
        <f ca="1">+IF(OFFSET('Water Data'!$D$28,0,10*ROW('Water Data'!D194))="","",OFFSET('Water Data'!$D$28,0,10*ROW('Water Data'!D194)))</f>
        <v/>
      </c>
      <c r="BU200" s="187" t="str">
        <f ca="1">+IF(OFFSET('Water Data'!$D$29,0,10*ROW('Water Data'!D194))="","",OFFSET('Water Data'!$D$29,0,10*ROW('Water Data'!D194)))</f>
        <v/>
      </c>
      <c r="BV200" s="187" t="str">
        <f ca="1">+IF(OFFSET('Water Data'!$E$27,0,10*ROW('Water Data'!E194))="","",OFFSET('Water Data'!$E$27,0,10*ROW('Water Data'!E194)))</f>
        <v/>
      </c>
      <c r="BW200" s="187" t="str">
        <f ca="1">+IF(OFFSET('Water Data'!$E$28,0,10*ROW('Water Data'!E194))="","",OFFSET('Water Data'!$E$28,0,10*ROW('Water Data'!E194)))</f>
        <v/>
      </c>
      <c r="BX200" s="187" t="str">
        <f ca="1">+IF(OFFSET('Water Data'!$E$29,0,10*ROW('Water Data'!E194))="","",OFFSET('Water Data'!$E$29,0,10*ROW('Water Data'!E194)))</f>
        <v/>
      </c>
      <c r="BY200" s="187" t="str">
        <f ca="1">+IF(OFFSET('Water Data'!$F$27,0,10*ROW('Water Data'!F194))="","",OFFSET('Water Data'!$F$27,0,10*ROW('Water Data'!F194)))</f>
        <v/>
      </c>
      <c r="BZ200" s="187" t="str">
        <f ca="1">+IF(OFFSET('Water Data'!$F$28,0,10*ROW('Water Data'!F194))="","",OFFSET('Water Data'!$F$28,0,10*ROW('Water Data'!F194)))</f>
        <v/>
      </c>
      <c r="CA200" s="187" t="str">
        <f ca="1">+IF(OFFSET('Water Data'!$F$29,0,10*ROW('Water Data'!F194))="","",OFFSET('Water Data'!$F$29,0,10*ROW('Water Data'!F194)))</f>
        <v/>
      </c>
      <c r="CB200" s="187" t="str">
        <f ca="1">+IF(OFFSET('Water Data'!$G$27,0,10*ROW('Water Data'!G194))="","",OFFSET('Water Data'!$G$27,0,10*ROW('Water Data'!G194)))</f>
        <v/>
      </c>
      <c r="CC200" s="187" t="str">
        <f ca="1">+IF(OFFSET('Water Data'!$G$28,0,10*ROW('Water Data'!G194))="","",OFFSET('Water Data'!$G$28,0,10*ROW('Water Data'!G194)))</f>
        <v/>
      </c>
      <c r="CD200" s="187" t="str">
        <f ca="1">+IF(OFFSET('Water Data'!$G$29,0,10*ROW('Water Data'!G194))="","",OFFSET('Water Data'!$G$29,0,10*ROW('Water Data'!G194)))</f>
        <v/>
      </c>
      <c r="CE200" s="187" t="str">
        <f ca="1">+IF(OFFSET('Water Data'!$H$27,0,10*ROW('Water Data'!H194))="","",OFFSET('Water Data'!$H$27,0,10*ROW('Water Data'!H194)))</f>
        <v/>
      </c>
      <c r="CF200" s="187" t="str">
        <f ca="1">+IF(OFFSET('Water Data'!$H$28,0,10*ROW('Water Data'!H194))="","",OFFSET('Water Data'!$H$28,0,10*ROW('Water Data'!H194)))</f>
        <v/>
      </c>
      <c r="CG200" s="187" t="str">
        <f ca="1">+IF(OFFSET('Water Data'!$H$29,0,10*ROW('Water Data'!H194))="","",OFFSET('Water Data'!$H$29,0,10*ROW('Water Data'!H194)))</f>
        <v/>
      </c>
      <c r="CH200" s="187" t="str">
        <f ca="1">+IF(OFFSET('Water Data'!$I$27,0,10*ROW('Water Data'!I194))="","",OFFSET('Water Data'!$I$27,0,10*ROW('Water Data'!I194)))</f>
        <v/>
      </c>
      <c r="CI200" s="187" t="str">
        <f ca="1">+IF(OFFSET('Water Data'!$I$28,0,10*ROW('Water Data'!I194))="","",OFFSET('Water Data'!$I$28,0,10*ROW('Water Data'!I194)))</f>
        <v/>
      </c>
      <c r="CJ200" s="187" t="str">
        <f ca="1">+IF(OFFSET('Water Data'!$I$29,0,10*ROW('Water Data'!I194))="","",OFFSET('Water Data'!$I$29,0,10*ROW('Water Data'!I194)))</f>
        <v/>
      </c>
      <c r="CK200" s="187" t="str">
        <f ca="1">+IF(OFFSET('Sanitation Data'!$D$28,0,10*ROW('Sanitation Data'!D194))="","",OFFSET('Sanitation Data'!$D$28,0,10*ROW('Sanitation Data'!D194)))</f>
        <v/>
      </c>
      <c r="CL200" s="187" t="str">
        <f ca="1">+IF(OFFSET('Sanitation Data'!$D$29,0,10*ROW('Sanitation Data'!D194))="","",OFFSET('Sanitation Data'!$D$29,0,10*ROW('Sanitation Data'!D194)))</f>
        <v/>
      </c>
      <c r="CM200" s="187" t="str">
        <f ca="1">+IF(OFFSET('Sanitation Data'!$D$30,0,10*ROW('Sanitation Data'!D194))="","",OFFSET('Sanitation Data'!$D$30,0,10*ROW('Sanitation Data'!D194)))</f>
        <v/>
      </c>
      <c r="CN200" s="187" t="str">
        <f ca="1">+IF(OFFSET('Sanitation Data'!$D$31,0,10*ROW('Sanitation Data'!D194))="","",OFFSET('Sanitation Data'!$D$31,0,10*ROW('Sanitation Data'!D194)))</f>
        <v/>
      </c>
      <c r="CO200" s="187" t="str">
        <f ca="1">+IF(OFFSET('Sanitation Data'!$D$32,0,10*ROW('Sanitation Data'!D194))="","",OFFSET('Sanitation Data'!$D$32,0,10*ROW('Sanitation Data'!D194)))</f>
        <v/>
      </c>
      <c r="CP200" s="187" t="str">
        <f ca="1">+IF(OFFSET('Sanitation Data'!$E$28,0,10*ROW('Sanitation Data'!E194))="","",OFFSET('Sanitation Data'!$E$28,0,10*ROW('Sanitation Data'!E194)))</f>
        <v/>
      </c>
      <c r="CQ200" s="187" t="str">
        <f ca="1">+IF(OFFSET('Sanitation Data'!$E$29,0,10*ROW('Sanitation Data'!E194))="","",OFFSET('Sanitation Data'!$E$29,0,10*ROW('Sanitation Data'!E194)))</f>
        <v/>
      </c>
      <c r="CR200" s="187" t="str">
        <f ca="1">+IF(OFFSET('Sanitation Data'!$E$30,0,10*ROW('Sanitation Data'!E194))="","",OFFSET('Sanitation Data'!$E$30,0,10*ROW('Sanitation Data'!E194)))</f>
        <v/>
      </c>
      <c r="CS200" s="187" t="str">
        <f ca="1">+IF(OFFSET('Sanitation Data'!$E$31,0,10*ROW('Sanitation Data'!E194))="","",OFFSET('Sanitation Data'!$E$31,0,10*ROW('Sanitation Data'!E194)))</f>
        <v/>
      </c>
      <c r="CT200" s="187" t="str">
        <f ca="1">+IF(OFFSET('Sanitation Data'!$E$32,0,10*ROW('Sanitation Data'!E194))="","",OFFSET('Sanitation Data'!$E$32,0,10*ROW('Sanitation Data'!E194)))</f>
        <v/>
      </c>
      <c r="CU200" s="187" t="str">
        <f ca="1">+IF(OFFSET('Sanitation Data'!$F$28,0,10*ROW('Sanitation Data'!F194))="","",OFFSET('Sanitation Data'!$F$28,0,10*ROW('Sanitation Data'!F194)))</f>
        <v/>
      </c>
      <c r="CV200" s="187" t="str">
        <f ca="1">+IF(OFFSET('Sanitation Data'!$F$29,0,10*ROW('Sanitation Data'!F194))="","",OFFSET('Sanitation Data'!$F$29,0,10*ROW('Sanitation Data'!F194)))</f>
        <v/>
      </c>
      <c r="CW200" s="187" t="str">
        <f ca="1">+IF(OFFSET('Sanitation Data'!$F$30,0,10*ROW('Sanitation Data'!F194))="","",OFFSET('Sanitation Data'!$F$30,0,10*ROW('Sanitation Data'!F194)))</f>
        <v/>
      </c>
      <c r="CX200" s="187" t="str">
        <f ca="1">+IF(OFFSET('Sanitation Data'!$F$31,0,10*ROW('Sanitation Data'!F194))="","",OFFSET('Sanitation Data'!$F$31,0,10*ROW('Sanitation Data'!F194)))</f>
        <v/>
      </c>
      <c r="CY200" s="187" t="str">
        <f ca="1">+IF(OFFSET('Sanitation Data'!$F$32,0,10*ROW('Sanitation Data'!F194))="","",OFFSET('Sanitation Data'!$F$32,0,10*ROW('Sanitation Data'!F194)))</f>
        <v/>
      </c>
      <c r="CZ200" s="187" t="str">
        <f ca="1">+IF(OFFSET('Sanitation Data'!$G$28,0,10*ROW('Sanitation Data'!G194))="","",OFFSET('Sanitation Data'!$G$28,0,10*ROW('Sanitation Data'!G194)))</f>
        <v/>
      </c>
      <c r="DA200" s="187" t="str">
        <f ca="1">+IF(OFFSET('Sanitation Data'!$G$29,0,10*ROW('Sanitation Data'!G194))="","",OFFSET('Sanitation Data'!$G$29,0,10*ROW('Sanitation Data'!G194)))</f>
        <v/>
      </c>
      <c r="DB200" s="187" t="str">
        <f ca="1">+IF(OFFSET('Sanitation Data'!$G$30,0,10*ROW('Sanitation Data'!G194))="","",OFFSET('Sanitation Data'!$G$30,0,10*ROW('Sanitation Data'!G194)))</f>
        <v/>
      </c>
      <c r="DC200" s="187" t="str">
        <f ca="1">+IF(OFFSET('Sanitation Data'!$G$31,0,10*ROW('Sanitation Data'!G194))="","",OFFSET('Sanitation Data'!$G$31,0,10*ROW('Sanitation Data'!G194)))</f>
        <v/>
      </c>
      <c r="DD200" s="187" t="str">
        <f ca="1">+IF(OFFSET('Sanitation Data'!$G$32,0,10*ROW('Sanitation Data'!G194))="","",OFFSET('Sanitation Data'!$G$32,0,10*ROW('Sanitation Data'!G194)))</f>
        <v/>
      </c>
      <c r="DE200" s="187" t="str">
        <f ca="1">+IF(OFFSET('Sanitation Data'!$H$28,0,10*ROW('Sanitation Data'!H194))="","",OFFSET('Sanitation Data'!$H$28,0,10*ROW('Sanitation Data'!H194)))</f>
        <v/>
      </c>
      <c r="DF200" s="187" t="str">
        <f ca="1">+IF(OFFSET('Sanitation Data'!$H$29,0,10*ROW('Sanitation Data'!H194))="","",OFFSET('Sanitation Data'!$H$29,0,10*ROW('Sanitation Data'!H194)))</f>
        <v/>
      </c>
      <c r="DG200" s="187" t="str">
        <f ca="1">+IF(OFFSET('Sanitation Data'!$H$30,0,10*ROW('Sanitation Data'!H194))="","",OFFSET('Sanitation Data'!$H$30,0,10*ROW('Sanitation Data'!H194)))</f>
        <v/>
      </c>
      <c r="DH200" s="187" t="str">
        <f ca="1">+IF(OFFSET('Sanitation Data'!$H$31,0,10*ROW('Sanitation Data'!H194))="","",OFFSET('Sanitation Data'!$H$31,0,10*ROW('Sanitation Data'!H194)))</f>
        <v/>
      </c>
      <c r="DI200" s="187" t="str">
        <f ca="1">+IF(OFFSET('Sanitation Data'!$H$32,0,10*ROW('Sanitation Data'!H194))="","",OFFSET('Sanitation Data'!$H$32,0,10*ROW('Sanitation Data'!H194)))</f>
        <v/>
      </c>
      <c r="DJ200" s="187" t="str">
        <f ca="1">+IF(OFFSET('Sanitation Data'!$I$28,0,10*ROW('Sanitation Data'!I194))="","",OFFSET('Sanitation Data'!$I$28,0,10*ROW('Sanitation Data'!I194)))</f>
        <v/>
      </c>
      <c r="DK200" s="187" t="str">
        <f ca="1">+IF(OFFSET('Sanitation Data'!$I$29,0,10*ROW('Sanitation Data'!I194))="","",OFFSET('Sanitation Data'!$I$29,0,10*ROW('Sanitation Data'!I194)))</f>
        <v/>
      </c>
      <c r="DL200" s="187" t="str">
        <f ca="1">+IF(OFFSET('Sanitation Data'!$I$30,0,10*ROW('Sanitation Data'!I194))="","",OFFSET('Sanitation Data'!$I$30,0,10*ROW('Sanitation Data'!I194)))</f>
        <v/>
      </c>
      <c r="DM200" s="187" t="str">
        <f ca="1">+IF(OFFSET('Sanitation Data'!$I$31,0,10*ROW('Sanitation Data'!I194))="","",OFFSET('Sanitation Data'!$I$31,0,10*ROW('Sanitation Data'!I194)))</f>
        <v/>
      </c>
      <c r="DN200" s="187" t="str">
        <f ca="1">+IF(OFFSET('Sanitation Data'!$I$32,0,10*ROW('Sanitation Data'!I194))="","",OFFSET('Sanitation Data'!$I$32,0,10*ROW('Sanitation Data'!I194)))</f>
        <v/>
      </c>
      <c r="DO200" s="187" t="str">
        <f ca="1">+IF(OFFSET('Hygiene Data'!$D$11,0,10*ROW('Hygiene Data'!D194))="","",OFFSET('Hygiene Data'!$D$11,0,10*ROW('Hygiene Data'!D194)))</f>
        <v/>
      </c>
      <c r="DP200" s="187" t="str">
        <f ca="1">+IF(OFFSET('Hygiene Data'!$D$12,0,10*ROW('Hygiene Data'!D194))="","",OFFSET('Hygiene Data'!$D$12,0,10*ROW('Hygiene Data'!D194)))</f>
        <v/>
      </c>
      <c r="DQ200" s="187" t="str">
        <f ca="1">+IF(OFFSET('Hygiene Data'!$D$13,0,10*ROW('Hygiene Data'!D194))="","",OFFSET('Hygiene Data'!$D$13,0,10*ROW('Hygiene Data'!D194)))</f>
        <v/>
      </c>
      <c r="DR200" s="187" t="str">
        <f ca="1">+IF(OFFSET('Hygiene Data'!$E$11,0,10*ROW('Hygiene Data'!E194))="","",OFFSET('Hygiene Data'!$E$11,0,10*ROW('Hygiene Data'!E194)))</f>
        <v/>
      </c>
      <c r="DS200" s="187" t="str">
        <f ca="1">+IF(OFFSET('Hygiene Data'!$E$12,0,10*ROW('Hygiene Data'!E194))="","",OFFSET('Hygiene Data'!$E$12,0,10*ROW('Hygiene Data'!E194)))</f>
        <v/>
      </c>
      <c r="DT200" s="187" t="str">
        <f ca="1">+IF(OFFSET('Hygiene Data'!$E$13,0,10*ROW('Hygiene Data'!E194))="","",OFFSET('Hygiene Data'!$E$13,0,10*ROW('Hygiene Data'!E194)))</f>
        <v/>
      </c>
      <c r="DU200" s="187" t="str">
        <f ca="1">+IF(OFFSET('Hygiene Data'!$F$11,0,10*ROW('Hygiene Data'!F194))="","",OFFSET('Hygiene Data'!$F$11,0,10*ROW('Hygiene Data'!F194)))</f>
        <v/>
      </c>
      <c r="DV200" s="187" t="str">
        <f ca="1">+IF(OFFSET('Hygiene Data'!$F$12,0,10*ROW('Hygiene Data'!F194))="","",OFFSET('Hygiene Data'!$F$12,0,10*ROW('Hygiene Data'!F194)))</f>
        <v/>
      </c>
      <c r="DW200" s="187" t="str">
        <f ca="1">+IF(OFFSET('Hygiene Data'!$F$13,0,10*ROW('Hygiene Data'!F194))="","",OFFSET('Hygiene Data'!$F$13,0,10*ROW('Hygiene Data'!F194)))</f>
        <v/>
      </c>
      <c r="DX200" s="187" t="str">
        <f ca="1">+IF(OFFSET('Hygiene Data'!$G$11,0,10*ROW('Hygiene Data'!G194))="","",OFFSET('Hygiene Data'!$G$11,0,10*ROW('Hygiene Data'!G194)))</f>
        <v/>
      </c>
      <c r="DY200" s="187" t="str">
        <f ca="1">+IF(OFFSET('Hygiene Data'!$G$12,0,10*ROW('Hygiene Data'!G194))="","",OFFSET('Hygiene Data'!$G$12,0,10*ROW('Hygiene Data'!G194)))</f>
        <v/>
      </c>
      <c r="DZ200" s="187" t="str">
        <f ca="1">+IF(OFFSET('Hygiene Data'!$G$13,0,10*ROW('Hygiene Data'!G194))="","",OFFSET('Hygiene Data'!$G$13,0,10*ROW('Hygiene Data'!G194)))</f>
        <v/>
      </c>
      <c r="EA200" s="187" t="str">
        <f ca="1">+IF(OFFSET('Hygiene Data'!$H$11,0,10*ROW('Hygiene Data'!H194))="","",OFFSET('Hygiene Data'!$H$11,0,10*ROW('Hygiene Data'!H194)))</f>
        <v/>
      </c>
      <c r="EB200" s="187" t="str">
        <f ca="1">+IF(OFFSET('Hygiene Data'!$H$12,0,10*ROW('Hygiene Data'!H194))="","",OFFSET('Hygiene Data'!$H$12,0,10*ROW('Hygiene Data'!H194)))</f>
        <v/>
      </c>
      <c r="EC200" s="187" t="str">
        <f ca="1">+IF(OFFSET('Hygiene Data'!$H$13,0,10*ROW('Hygiene Data'!H194))="","",OFFSET('Hygiene Data'!$H$13,0,10*ROW('Hygiene Data'!H194)))</f>
        <v/>
      </c>
      <c r="ED200" s="187" t="str">
        <f ca="1">+IF(OFFSET('Hygiene Data'!$I$11,0,10*ROW('Hygiene Data'!I194))="","",OFFSET('Hygiene Data'!$I$11,0,10*ROW('Hygiene Data'!I194)))</f>
        <v/>
      </c>
      <c r="EE200" s="187" t="str">
        <f ca="1">+IF(OFFSET('Hygiene Data'!$I$12,0,10*ROW('Hygiene Data'!I194))="","",OFFSET('Hygiene Data'!$I$12,0,10*ROW('Hygiene Data'!I194)))</f>
        <v/>
      </c>
      <c r="EF200" s="187" t="str">
        <f ca="1">+IF(OFFSET('Hygiene Data'!$I$13,0,10*ROW('Hygiene Data'!I194))="","",OFFSET('Hygiene Data'!$I$13,0,10*ROW('Hygiene Data'!I194)))</f>
        <v/>
      </c>
    </row>
    <row r="201" spans="1:136" x14ac:dyDescent="0.2">
      <c r="A201" s="270" t="str">
        <f ca="1">+IF(OFFSET('Water Data'!$B$2,0,10*ROW('Water Data'!E195))="","",OFFSET('Water Data'!$B$2,0,10*ROW('Water Data'!E195)))</f>
        <v/>
      </c>
      <c r="B201" s="270" t="str">
        <f ca="1">IF(OFFSET('Water Data'!$C$2,0,10*ROW('Water Data'!F195))="","",IF(OFFSET('Water Data'!$C$2,0,10*ROW('Water Data'!F195))="Census",Key!$I$111,IF(OFFSET('Water Data'!$C$2,0,10*ROW('Water Data'!F195))="Survey with microdata",Key!$I$113,IF(OFFSET('Water Data'!$C$2,0,10*ROW('Water Data'!F195))="Survey",Key!$I$110,IF(OFFSET('Water Data'!$C$2,0,10*ROW('Water Data'!F195))="Admin",Key!$I$114,IF(OFFSET('Water Data'!$C$2,0,10*ROW('Water Data'!F195))="Other",Key!$I$112,IF(OFFSET('Water Data'!$C$2,0,10*ROW('Water Data'!F195))="EMIS",Key!$I$109)))))))</f>
        <v/>
      </c>
      <c r="C201" s="297" t="str">
        <f t="shared" ca="1" si="3"/>
        <v/>
      </c>
      <c r="D201" s="298" t="e">
        <f ca="1">+IF(AND(ISTEXT(OFFSET('Water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298" t="e">
        <f ca="1">+IF(AND(ISTEXT(OFFSET('Water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298" t="e">
        <f ca="1">+IF(AND(ISTEXT(OFFSET('Water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298" t="e">
        <f ca="1">+IF(AND(ISTEXT(OFFSET('Water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298" t="e">
        <f ca="1">+IF(AND(ISTEXT(OFFSET('Water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298" t="e">
        <f ca="1">+IF(AND(ISTEXT(OFFSET('Water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298" t="e">
        <f ca="1">+IF(AND(ISTEXT(OFFSET('Water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298" t="e">
        <f ca="1">+IF(AND(ISTEXT(OFFSET('Water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298" t="e">
        <f ca="1">+IF(AND(ISTEXT(OFFSET('Water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298" t="e">
        <f ca="1">+IF(AND(ISTEXT(OFFSET('Water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298" t="e">
        <f ca="1">+IF(AND(ISTEXT(OFFSET('Water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298" t="e">
        <f ca="1">+IF(AND(ISTEXT(OFFSET('Water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298" t="e">
        <f ca="1">+IF(AND(ISTEXT(OFFSET('Water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298" t="e">
        <f ca="1">+IF(AND(ISTEXT(OFFSET('Water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298" t="e">
        <f ca="1">+IF(AND(ISTEXT(OFFSET('Water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298" t="e">
        <f ca="1">+IF(AND(ISTEXT(OFFSET('Water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298" t="e">
        <f ca="1">+IF(AND(ISTEXT(OFFSET('Water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298" t="e">
        <f ca="1">+IF(AND(ISTEXT(OFFSET('Water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299" t="e">
        <f ca="1">+IF(AND(ISTEXT(OFFSET('Sanitation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299" t="e">
        <f ca="1">+IF(AND(ISTEXT(OFFSET('Sanitation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299" t="e">
        <f ca="1">+IF(AND(ISTEXT(OFFSET('Sanitation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299" t="e">
        <f ca="1">+IF(AND(ISTEXT(OFFSET('Sanitation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299" t="e">
        <f ca="1">+IF(AND(ISTEXT(OFFSET('Sanitation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299" t="e">
        <f ca="1">+IF(AND(ISTEXT(OFFSET('Sanitation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299" t="e">
        <f ca="1">+IF(AND(ISTEXT(OFFSET('Sanitation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299" t="e">
        <f ca="1">+IF(AND(ISTEXT(OFFSET('Sanitation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299" t="e">
        <f ca="1">+IF(AND(ISTEXT(OFFSET('Sanitation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299" t="e">
        <f ca="1">+IF(AND(ISTEXT(OFFSET('Sanitation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299" t="e">
        <f ca="1">+IF(AND(ISTEXT(OFFSET('Sanitation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299" t="e">
        <f ca="1">+IF(AND(ISTEXT(OFFSET('Sanitation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299" t="e">
        <f ca="1">+IF(AND(ISTEXT(OFFSET('Sanitation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299" t="e">
        <f ca="1">+IF(AND(ISTEXT(OFFSET('Sanitation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299" t="e">
        <f ca="1">+IF(AND(ISTEXT(OFFSET('Sanitation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299" t="e">
        <f ca="1">+IF(AND(ISTEXT(OFFSET('Sanitation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299" t="e">
        <f ca="1">+IF(AND(ISTEXT(OFFSET('Sanitation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299" t="e">
        <f ca="1">+IF(AND(ISTEXT(OFFSET('Sanitation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299" t="e">
        <f ca="1">+IF(AND(ISTEXT(OFFSET('Sanitation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299" t="e">
        <f ca="1">+IF(AND(ISTEXT(OFFSET('Sanitation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299" t="e">
        <f ca="1">+IF(AND(ISTEXT(OFFSET('Sanitation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299" t="e">
        <f ca="1">+IF(AND(ISTEXT(OFFSET('Sanitation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299" t="e">
        <f ca="1">+IF(AND(ISTEXT(OFFSET('Sanitation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299" t="e">
        <f ca="1">+IF(AND(ISTEXT(OFFSET('Sanitation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299" t="e">
        <f ca="1">+IF(AND(ISTEXT(OFFSET('Sanitation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299" t="e">
        <f ca="1">+IF(AND(ISTEXT(OFFSET('Sanitation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299" t="e">
        <f ca="1">+IF(AND(ISTEXT(OFFSET('Sanitation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299" t="e">
        <f ca="1">+IF(AND(ISTEXT(OFFSET('Sanitation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299" t="e">
        <f ca="1">+IF(AND(ISTEXT(OFFSET('Sanitation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299" t="e">
        <f ca="1">+IF(AND(ISTEXT(OFFSET('Sanitation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300" t="e">
        <f ca="1">+IF(AND(ISTEXT(OFFSET('Hygiene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368" t="e">
        <f ca="1">+IF(AND(ISTEXT(OFFSET('Hygiene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300" t="e">
        <f ca="1">+IF(AND(ISTEXT(OFFSET('Hygiene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300" t="e">
        <f ca="1">+IF(AND(ISTEXT(OFFSET('Hygiene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300" t="e">
        <f ca="1">+IF(AND(ISTEXT(OFFSET('Hygiene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300" t="e">
        <f ca="1">+IF(AND(ISTEXT(OFFSET('Hygiene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300" t="e">
        <f ca="1">+IF(AND(ISTEXT(OFFSET('Hygiene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300" t="e">
        <f ca="1">+IF(AND(ISTEXT(OFFSET('Hygiene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300" t="e">
        <f ca="1">+IF(AND(ISTEXT(OFFSET('Hygiene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300" t="e">
        <f ca="1">+IF(AND(ISTEXT(OFFSET('Hygiene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300" t="e">
        <f ca="1">+IF(AND(ISTEXT(OFFSET('Hygiene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300" t="e">
        <f ca="1">+IF(AND(ISTEXT(OFFSET('Hygiene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300" t="e">
        <f ca="1">+IF(AND(ISTEXT(OFFSET('Hygiene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300" t="e">
        <f ca="1">+IF(AND(ISTEXT(OFFSET('Hygiene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300" t="e">
        <f ca="1">+IF(AND(ISTEXT(OFFSET('Hygiene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300" t="e">
        <f ca="1">+IF(AND(ISTEXT(OFFSET('Hygiene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300" t="e">
        <f ca="1">+IF(AND(ISTEXT(OFFSET('Hygiene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300" t="e">
        <f ca="1">+IF(AND(ISTEXT(OFFSET('Hygiene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S201" s="187" t="str">
        <f ca="1">+IF(OFFSET('Water Data'!$D$27,0,10*ROW('Water Data'!D195))="","",OFFSET('Water Data'!$D$27,0,10*ROW('Water Data'!D195)))</f>
        <v/>
      </c>
      <c r="BT201" s="187" t="str">
        <f ca="1">+IF(OFFSET('Water Data'!$D$28,0,10*ROW('Water Data'!D195))="","",OFFSET('Water Data'!$D$28,0,10*ROW('Water Data'!D195)))</f>
        <v/>
      </c>
      <c r="BU201" s="187" t="str">
        <f ca="1">+IF(OFFSET('Water Data'!$D$29,0,10*ROW('Water Data'!D195))="","",OFFSET('Water Data'!$D$29,0,10*ROW('Water Data'!D195)))</f>
        <v/>
      </c>
      <c r="BV201" s="187" t="str">
        <f ca="1">+IF(OFFSET('Water Data'!$E$27,0,10*ROW('Water Data'!E195))="","",OFFSET('Water Data'!$E$27,0,10*ROW('Water Data'!E195)))</f>
        <v/>
      </c>
      <c r="BW201" s="187" t="str">
        <f ca="1">+IF(OFFSET('Water Data'!$E$28,0,10*ROW('Water Data'!E195))="","",OFFSET('Water Data'!$E$28,0,10*ROW('Water Data'!E195)))</f>
        <v/>
      </c>
      <c r="BX201" s="187" t="str">
        <f ca="1">+IF(OFFSET('Water Data'!$E$29,0,10*ROW('Water Data'!E195))="","",OFFSET('Water Data'!$E$29,0,10*ROW('Water Data'!E195)))</f>
        <v/>
      </c>
      <c r="BY201" s="187" t="str">
        <f ca="1">+IF(OFFSET('Water Data'!$F$27,0,10*ROW('Water Data'!F195))="","",OFFSET('Water Data'!$F$27,0,10*ROW('Water Data'!F195)))</f>
        <v/>
      </c>
      <c r="BZ201" s="187" t="str">
        <f ca="1">+IF(OFFSET('Water Data'!$F$28,0,10*ROW('Water Data'!F195))="","",OFFSET('Water Data'!$F$28,0,10*ROW('Water Data'!F195)))</f>
        <v/>
      </c>
      <c r="CA201" s="187" t="str">
        <f ca="1">+IF(OFFSET('Water Data'!$F$29,0,10*ROW('Water Data'!F195))="","",OFFSET('Water Data'!$F$29,0,10*ROW('Water Data'!F195)))</f>
        <v/>
      </c>
      <c r="CB201" s="187" t="str">
        <f ca="1">+IF(OFFSET('Water Data'!$G$27,0,10*ROW('Water Data'!G195))="","",OFFSET('Water Data'!$G$27,0,10*ROW('Water Data'!G195)))</f>
        <v/>
      </c>
      <c r="CC201" s="187" t="str">
        <f ca="1">+IF(OFFSET('Water Data'!$G$28,0,10*ROW('Water Data'!G195))="","",OFFSET('Water Data'!$G$28,0,10*ROW('Water Data'!G195)))</f>
        <v/>
      </c>
      <c r="CD201" s="187" t="str">
        <f ca="1">+IF(OFFSET('Water Data'!$G$29,0,10*ROW('Water Data'!G195))="","",OFFSET('Water Data'!$G$29,0,10*ROW('Water Data'!G195)))</f>
        <v/>
      </c>
      <c r="CE201" s="187" t="str">
        <f ca="1">+IF(OFFSET('Water Data'!$H$27,0,10*ROW('Water Data'!H195))="","",OFFSET('Water Data'!$H$27,0,10*ROW('Water Data'!H195)))</f>
        <v/>
      </c>
      <c r="CF201" s="187" t="str">
        <f ca="1">+IF(OFFSET('Water Data'!$H$28,0,10*ROW('Water Data'!H195))="","",OFFSET('Water Data'!$H$28,0,10*ROW('Water Data'!H195)))</f>
        <v/>
      </c>
      <c r="CG201" s="187" t="str">
        <f ca="1">+IF(OFFSET('Water Data'!$H$29,0,10*ROW('Water Data'!H195))="","",OFFSET('Water Data'!$H$29,0,10*ROW('Water Data'!H195)))</f>
        <v/>
      </c>
      <c r="CH201" s="187" t="str">
        <f ca="1">+IF(OFFSET('Water Data'!$I$27,0,10*ROW('Water Data'!I195))="","",OFFSET('Water Data'!$I$27,0,10*ROW('Water Data'!I195)))</f>
        <v/>
      </c>
      <c r="CI201" s="187" t="str">
        <f ca="1">+IF(OFFSET('Water Data'!$I$28,0,10*ROW('Water Data'!I195))="","",OFFSET('Water Data'!$I$28,0,10*ROW('Water Data'!I195)))</f>
        <v/>
      </c>
      <c r="CJ201" s="187" t="str">
        <f ca="1">+IF(OFFSET('Water Data'!$I$29,0,10*ROW('Water Data'!I195))="","",OFFSET('Water Data'!$I$29,0,10*ROW('Water Data'!I195)))</f>
        <v/>
      </c>
      <c r="CK201" s="187" t="str">
        <f ca="1">+IF(OFFSET('Sanitation Data'!$D$28,0,10*ROW('Sanitation Data'!D195))="","",OFFSET('Sanitation Data'!$D$28,0,10*ROW('Sanitation Data'!D195)))</f>
        <v/>
      </c>
      <c r="CL201" s="187" t="str">
        <f ca="1">+IF(OFFSET('Sanitation Data'!$D$29,0,10*ROW('Sanitation Data'!D195))="","",OFFSET('Sanitation Data'!$D$29,0,10*ROW('Sanitation Data'!D195)))</f>
        <v/>
      </c>
      <c r="CM201" s="187" t="str">
        <f ca="1">+IF(OFFSET('Sanitation Data'!$D$30,0,10*ROW('Sanitation Data'!D195))="","",OFFSET('Sanitation Data'!$D$30,0,10*ROW('Sanitation Data'!D195)))</f>
        <v/>
      </c>
      <c r="CN201" s="187" t="str">
        <f ca="1">+IF(OFFSET('Sanitation Data'!$D$31,0,10*ROW('Sanitation Data'!D195))="","",OFFSET('Sanitation Data'!$D$31,0,10*ROW('Sanitation Data'!D195)))</f>
        <v/>
      </c>
      <c r="CO201" s="187" t="str">
        <f ca="1">+IF(OFFSET('Sanitation Data'!$D$32,0,10*ROW('Sanitation Data'!D195))="","",OFFSET('Sanitation Data'!$D$32,0,10*ROW('Sanitation Data'!D195)))</f>
        <v/>
      </c>
      <c r="CP201" s="187" t="str">
        <f ca="1">+IF(OFFSET('Sanitation Data'!$E$28,0,10*ROW('Sanitation Data'!E195))="","",OFFSET('Sanitation Data'!$E$28,0,10*ROW('Sanitation Data'!E195)))</f>
        <v/>
      </c>
      <c r="CQ201" s="187" t="str">
        <f ca="1">+IF(OFFSET('Sanitation Data'!$E$29,0,10*ROW('Sanitation Data'!E195))="","",OFFSET('Sanitation Data'!$E$29,0,10*ROW('Sanitation Data'!E195)))</f>
        <v/>
      </c>
      <c r="CR201" s="187" t="str">
        <f ca="1">+IF(OFFSET('Sanitation Data'!$E$30,0,10*ROW('Sanitation Data'!E195))="","",OFFSET('Sanitation Data'!$E$30,0,10*ROW('Sanitation Data'!E195)))</f>
        <v/>
      </c>
      <c r="CS201" s="187" t="str">
        <f ca="1">+IF(OFFSET('Sanitation Data'!$E$31,0,10*ROW('Sanitation Data'!E195))="","",OFFSET('Sanitation Data'!$E$31,0,10*ROW('Sanitation Data'!E195)))</f>
        <v/>
      </c>
      <c r="CT201" s="187" t="str">
        <f ca="1">+IF(OFFSET('Sanitation Data'!$E$32,0,10*ROW('Sanitation Data'!E195))="","",OFFSET('Sanitation Data'!$E$32,0,10*ROW('Sanitation Data'!E195)))</f>
        <v/>
      </c>
      <c r="CU201" s="187" t="str">
        <f ca="1">+IF(OFFSET('Sanitation Data'!$F$28,0,10*ROW('Sanitation Data'!F195))="","",OFFSET('Sanitation Data'!$F$28,0,10*ROW('Sanitation Data'!F195)))</f>
        <v/>
      </c>
      <c r="CV201" s="187" t="str">
        <f ca="1">+IF(OFFSET('Sanitation Data'!$F$29,0,10*ROW('Sanitation Data'!F195))="","",OFFSET('Sanitation Data'!$F$29,0,10*ROW('Sanitation Data'!F195)))</f>
        <v/>
      </c>
      <c r="CW201" s="187" t="str">
        <f ca="1">+IF(OFFSET('Sanitation Data'!$F$30,0,10*ROW('Sanitation Data'!F195))="","",OFFSET('Sanitation Data'!$F$30,0,10*ROW('Sanitation Data'!F195)))</f>
        <v/>
      </c>
      <c r="CX201" s="187" t="str">
        <f ca="1">+IF(OFFSET('Sanitation Data'!$F$31,0,10*ROW('Sanitation Data'!F195))="","",OFFSET('Sanitation Data'!$F$31,0,10*ROW('Sanitation Data'!F195)))</f>
        <v/>
      </c>
      <c r="CY201" s="187" t="str">
        <f ca="1">+IF(OFFSET('Sanitation Data'!$F$32,0,10*ROW('Sanitation Data'!F195))="","",OFFSET('Sanitation Data'!$F$32,0,10*ROW('Sanitation Data'!F195)))</f>
        <v/>
      </c>
      <c r="CZ201" s="187" t="str">
        <f ca="1">+IF(OFFSET('Sanitation Data'!$G$28,0,10*ROW('Sanitation Data'!G195))="","",OFFSET('Sanitation Data'!$G$28,0,10*ROW('Sanitation Data'!G195)))</f>
        <v/>
      </c>
      <c r="DA201" s="187" t="str">
        <f ca="1">+IF(OFFSET('Sanitation Data'!$G$29,0,10*ROW('Sanitation Data'!G195))="","",OFFSET('Sanitation Data'!$G$29,0,10*ROW('Sanitation Data'!G195)))</f>
        <v/>
      </c>
      <c r="DB201" s="187" t="str">
        <f ca="1">+IF(OFFSET('Sanitation Data'!$G$30,0,10*ROW('Sanitation Data'!G195))="","",OFFSET('Sanitation Data'!$G$30,0,10*ROW('Sanitation Data'!G195)))</f>
        <v/>
      </c>
      <c r="DC201" s="187" t="str">
        <f ca="1">+IF(OFFSET('Sanitation Data'!$G$31,0,10*ROW('Sanitation Data'!G195))="","",OFFSET('Sanitation Data'!$G$31,0,10*ROW('Sanitation Data'!G195)))</f>
        <v/>
      </c>
      <c r="DD201" s="187" t="str">
        <f ca="1">+IF(OFFSET('Sanitation Data'!$G$32,0,10*ROW('Sanitation Data'!G195))="","",OFFSET('Sanitation Data'!$G$32,0,10*ROW('Sanitation Data'!G195)))</f>
        <v/>
      </c>
      <c r="DE201" s="187" t="str">
        <f ca="1">+IF(OFFSET('Sanitation Data'!$H$28,0,10*ROW('Sanitation Data'!H195))="","",OFFSET('Sanitation Data'!$H$28,0,10*ROW('Sanitation Data'!H195)))</f>
        <v/>
      </c>
      <c r="DF201" s="187" t="str">
        <f ca="1">+IF(OFFSET('Sanitation Data'!$H$29,0,10*ROW('Sanitation Data'!H195))="","",OFFSET('Sanitation Data'!$H$29,0,10*ROW('Sanitation Data'!H195)))</f>
        <v/>
      </c>
      <c r="DG201" s="187" t="str">
        <f ca="1">+IF(OFFSET('Sanitation Data'!$H$30,0,10*ROW('Sanitation Data'!H195))="","",OFFSET('Sanitation Data'!$H$30,0,10*ROW('Sanitation Data'!H195)))</f>
        <v/>
      </c>
      <c r="DH201" s="187" t="str">
        <f ca="1">+IF(OFFSET('Sanitation Data'!$H$31,0,10*ROW('Sanitation Data'!H195))="","",OFFSET('Sanitation Data'!$H$31,0,10*ROW('Sanitation Data'!H195)))</f>
        <v/>
      </c>
      <c r="DI201" s="187" t="str">
        <f ca="1">+IF(OFFSET('Sanitation Data'!$H$32,0,10*ROW('Sanitation Data'!H195))="","",OFFSET('Sanitation Data'!$H$32,0,10*ROW('Sanitation Data'!H195)))</f>
        <v/>
      </c>
      <c r="DJ201" s="187" t="str">
        <f ca="1">+IF(OFFSET('Sanitation Data'!$I$28,0,10*ROW('Sanitation Data'!I195))="","",OFFSET('Sanitation Data'!$I$28,0,10*ROW('Sanitation Data'!I195)))</f>
        <v/>
      </c>
      <c r="DK201" s="187" t="str">
        <f ca="1">+IF(OFFSET('Sanitation Data'!$I$29,0,10*ROW('Sanitation Data'!I195))="","",OFFSET('Sanitation Data'!$I$29,0,10*ROW('Sanitation Data'!I195)))</f>
        <v/>
      </c>
      <c r="DL201" s="187" t="str">
        <f ca="1">+IF(OFFSET('Sanitation Data'!$I$30,0,10*ROW('Sanitation Data'!I195))="","",OFFSET('Sanitation Data'!$I$30,0,10*ROW('Sanitation Data'!I195)))</f>
        <v/>
      </c>
      <c r="DM201" s="187" t="str">
        <f ca="1">+IF(OFFSET('Sanitation Data'!$I$31,0,10*ROW('Sanitation Data'!I195))="","",OFFSET('Sanitation Data'!$I$31,0,10*ROW('Sanitation Data'!I195)))</f>
        <v/>
      </c>
      <c r="DN201" s="187" t="str">
        <f ca="1">+IF(OFFSET('Sanitation Data'!$I$32,0,10*ROW('Sanitation Data'!I195))="","",OFFSET('Sanitation Data'!$I$32,0,10*ROW('Sanitation Data'!I195)))</f>
        <v/>
      </c>
      <c r="DO201" s="187" t="str">
        <f ca="1">+IF(OFFSET('Hygiene Data'!$D$11,0,10*ROW('Hygiene Data'!D195))="","",OFFSET('Hygiene Data'!$D$11,0,10*ROW('Hygiene Data'!D195)))</f>
        <v/>
      </c>
      <c r="DP201" s="187" t="str">
        <f ca="1">+IF(OFFSET('Hygiene Data'!$D$12,0,10*ROW('Hygiene Data'!D195))="","",OFFSET('Hygiene Data'!$D$12,0,10*ROW('Hygiene Data'!D195)))</f>
        <v/>
      </c>
      <c r="DQ201" s="187" t="str">
        <f ca="1">+IF(OFFSET('Hygiene Data'!$D$13,0,10*ROW('Hygiene Data'!D195))="","",OFFSET('Hygiene Data'!$D$13,0,10*ROW('Hygiene Data'!D195)))</f>
        <v/>
      </c>
      <c r="DR201" s="187" t="str">
        <f ca="1">+IF(OFFSET('Hygiene Data'!$E$11,0,10*ROW('Hygiene Data'!E195))="","",OFFSET('Hygiene Data'!$E$11,0,10*ROW('Hygiene Data'!E195)))</f>
        <v/>
      </c>
      <c r="DS201" s="187" t="str">
        <f ca="1">+IF(OFFSET('Hygiene Data'!$E$12,0,10*ROW('Hygiene Data'!E195))="","",OFFSET('Hygiene Data'!$E$12,0,10*ROW('Hygiene Data'!E195)))</f>
        <v/>
      </c>
      <c r="DT201" s="187" t="str">
        <f ca="1">+IF(OFFSET('Hygiene Data'!$E$13,0,10*ROW('Hygiene Data'!E195))="","",OFFSET('Hygiene Data'!$E$13,0,10*ROW('Hygiene Data'!E195)))</f>
        <v/>
      </c>
      <c r="DU201" s="187" t="str">
        <f ca="1">+IF(OFFSET('Hygiene Data'!$F$11,0,10*ROW('Hygiene Data'!F195))="","",OFFSET('Hygiene Data'!$F$11,0,10*ROW('Hygiene Data'!F195)))</f>
        <v/>
      </c>
      <c r="DV201" s="187" t="str">
        <f ca="1">+IF(OFFSET('Hygiene Data'!$F$12,0,10*ROW('Hygiene Data'!F195))="","",OFFSET('Hygiene Data'!$F$12,0,10*ROW('Hygiene Data'!F195)))</f>
        <v/>
      </c>
      <c r="DW201" s="187" t="str">
        <f ca="1">+IF(OFFSET('Hygiene Data'!$F$13,0,10*ROW('Hygiene Data'!F195))="","",OFFSET('Hygiene Data'!$F$13,0,10*ROW('Hygiene Data'!F195)))</f>
        <v/>
      </c>
      <c r="DX201" s="187" t="str">
        <f ca="1">+IF(OFFSET('Hygiene Data'!$G$11,0,10*ROW('Hygiene Data'!G195))="","",OFFSET('Hygiene Data'!$G$11,0,10*ROW('Hygiene Data'!G195)))</f>
        <v/>
      </c>
      <c r="DY201" s="187" t="str">
        <f ca="1">+IF(OFFSET('Hygiene Data'!$G$12,0,10*ROW('Hygiene Data'!G195))="","",OFFSET('Hygiene Data'!$G$12,0,10*ROW('Hygiene Data'!G195)))</f>
        <v/>
      </c>
      <c r="DZ201" s="187" t="str">
        <f ca="1">+IF(OFFSET('Hygiene Data'!$G$13,0,10*ROW('Hygiene Data'!G195))="","",OFFSET('Hygiene Data'!$G$13,0,10*ROW('Hygiene Data'!G195)))</f>
        <v/>
      </c>
      <c r="EA201" s="187" t="str">
        <f ca="1">+IF(OFFSET('Hygiene Data'!$H$11,0,10*ROW('Hygiene Data'!H195))="","",OFFSET('Hygiene Data'!$H$11,0,10*ROW('Hygiene Data'!H195)))</f>
        <v/>
      </c>
      <c r="EB201" s="187" t="str">
        <f ca="1">+IF(OFFSET('Hygiene Data'!$H$12,0,10*ROW('Hygiene Data'!H195))="","",OFFSET('Hygiene Data'!$H$12,0,10*ROW('Hygiene Data'!H195)))</f>
        <v/>
      </c>
      <c r="EC201" s="187" t="str">
        <f ca="1">+IF(OFFSET('Hygiene Data'!$H$13,0,10*ROW('Hygiene Data'!H195))="","",OFFSET('Hygiene Data'!$H$13,0,10*ROW('Hygiene Data'!H195)))</f>
        <v/>
      </c>
      <c r="ED201" s="187" t="str">
        <f ca="1">+IF(OFFSET('Hygiene Data'!$I$11,0,10*ROW('Hygiene Data'!I195))="","",OFFSET('Hygiene Data'!$I$11,0,10*ROW('Hygiene Data'!I195)))</f>
        <v/>
      </c>
      <c r="EE201" s="187" t="str">
        <f ca="1">+IF(OFFSET('Hygiene Data'!$I$12,0,10*ROW('Hygiene Data'!I195))="","",OFFSET('Hygiene Data'!$I$12,0,10*ROW('Hygiene Data'!I195)))</f>
        <v/>
      </c>
      <c r="EF201" s="187" t="str">
        <f ca="1">+IF(OFFSET('Hygiene Data'!$I$13,0,10*ROW('Hygiene Data'!I195))="","",OFFSET('Hygiene Data'!$I$13,0,10*ROW('Hygiene Data'!I195)))</f>
        <v/>
      </c>
    </row>
    <row r="202" spans="1:136" x14ac:dyDescent="0.2">
      <c r="A202" s="270" t="str">
        <f ca="1">+IF(OFFSET('Water Data'!$B$2,0,10*ROW('Water Data'!E196))="","",OFFSET('Water Data'!$B$2,0,10*ROW('Water Data'!E196)))</f>
        <v/>
      </c>
      <c r="B202" s="270" t="str">
        <f ca="1">IF(OFFSET('Water Data'!$C$2,0,10*ROW('Water Data'!F196))="","",IF(OFFSET('Water Data'!$C$2,0,10*ROW('Water Data'!F196))="Census",Key!$I$111,IF(OFFSET('Water Data'!$C$2,0,10*ROW('Water Data'!F196))="Survey with microdata",Key!$I$113,IF(OFFSET('Water Data'!$C$2,0,10*ROW('Water Data'!F196))="Survey",Key!$I$110,IF(OFFSET('Water Data'!$C$2,0,10*ROW('Water Data'!F196))="Admin",Key!$I$114,IF(OFFSET('Water Data'!$C$2,0,10*ROW('Water Data'!F196))="Other",Key!$I$112,IF(OFFSET('Water Data'!$C$2,0,10*ROW('Water Data'!F196))="EMIS",Key!$I$109)))))))</f>
        <v/>
      </c>
      <c r="C202" s="297" t="str">
        <f t="shared" ca="1" si="3"/>
        <v/>
      </c>
      <c r="D202" s="298" t="e">
        <f ca="1">+IF(AND(ISTEXT(OFFSET('Water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298" t="e">
        <f ca="1">+IF(AND(ISTEXT(OFFSET('Water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298" t="e">
        <f ca="1">+IF(AND(ISTEXT(OFFSET('Water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298" t="e">
        <f ca="1">+IF(AND(ISTEXT(OFFSET('Water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298" t="e">
        <f ca="1">+IF(AND(ISTEXT(OFFSET('Water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298" t="e">
        <f ca="1">+IF(AND(ISTEXT(OFFSET('Water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298" t="e">
        <f ca="1">+IF(AND(ISTEXT(OFFSET('Water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298" t="e">
        <f ca="1">+IF(AND(ISTEXT(OFFSET('Water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298" t="e">
        <f ca="1">+IF(AND(ISTEXT(OFFSET('Water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298" t="e">
        <f ca="1">+IF(AND(ISTEXT(OFFSET('Water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298" t="e">
        <f ca="1">+IF(AND(ISTEXT(OFFSET('Water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298" t="e">
        <f ca="1">+IF(AND(ISTEXT(OFFSET('Water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298" t="e">
        <f ca="1">+IF(AND(ISTEXT(OFFSET('Water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298" t="e">
        <f ca="1">+IF(AND(ISTEXT(OFFSET('Water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298" t="e">
        <f ca="1">+IF(AND(ISTEXT(OFFSET('Water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298" t="e">
        <f ca="1">+IF(AND(ISTEXT(OFFSET('Water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298" t="e">
        <f ca="1">+IF(AND(ISTEXT(OFFSET('Water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298" t="e">
        <f ca="1">+IF(AND(ISTEXT(OFFSET('Water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299" t="e">
        <f ca="1">+IF(AND(ISTEXT(OFFSET('Sanitation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299" t="e">
        <f ca="1">+IF(AND(ISTEXT(OFFSET('Sanitation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299" t="e">
        <f ca="1">+IF(AND(ISTEXT(OFFSET('Sanitation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299" t="e">
        <f ca="1">+IF(AND(ISTEXT(OFFSET('Sanitation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299" t="e">
        <f ca="1">+IF(AND(ISTEXT(OFFSET('Sanitation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299" t="e">
        <f ca="1">+IF(AND(ISTEXT(OFFSET('Sanitation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299" t="e">
        <f ca="1">+IF(AND(ISTEXT(OFFSET('Sanitation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299" t="e">
        <f ca="1">+IF(AND(ISTEXT(OFFSET('Sanitation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299" t="e">
        <f ca="1">+IF(AND(ISTEXT(OFFSET('Sanitation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299" t="e">
        <f ca="1">+IF(AND(ISTEXT(OFFSET('Sanitation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299" t="e">
        <f ca="1">+IF(AND(ISTEXT(OFFSET('Sanitation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299" t="e">
        <f ca="1">+IF(AND(ISTEXT(OFFSET('Sanitation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299" t="e">
        <f ca="1">+IF(AND(ISTEXT(OFFSET('Sanitation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299" t="e">
        <f ca="1">+IF(AND(ISTEXT(OFFSET('Sanitation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299" t="e">
        <f ca="1">+IF(AND(ISTEXT(OFFSET('Sanitation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299" t="e">
        <f ca="1">+IF(AND(ISTEXT(OFFSET('Sanitation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299" t="e">
        <f ca="1">+IF(AND(ISTEXT(OFFSET('Sanitation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299" t="e">
        <f ca="1">+IF(AND(ISTEXT(OFFSET('Sanitation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299" t="e">
        <f ca="1">+IF(AND(ISTEXT(OFFSET('Sanitation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299" t="e">
        <f ca="1">+IF(AND(ISTEXT(OFFSET('Sanitation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299" t="e">
        <f ca="1">+IF(AND(ISTEXT(OFFSET('Sanitation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299" t="e">
        <f ca="1">+IF(AND(ISTEXT(OFFSET('Sanitation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299" t="e">
        <f ca="1">+IF(AND(ISTEXT(OFFSET('Sanitation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299" t="e">
        <f ca="1">+IF(AND(ISTEXT(OFFSET('Sanitation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299" t="e">
        <f ca="1">+IF(AND(ISTEXT(OFFSET('Sanitation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299" t="e">
        <f ca="1">+IF(AND(ISTEXT(OFFSET('Sanitation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299" t="e">
        <f ca="1">+IF(AND(ISTEXT(OFFSET('Sanitation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299" t="e">
        <f ca="1">+IF(AND(ISTEXT(OFFSET('Sanitation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299" t="e">
        <f ca="1">+IF(AND(ISTEXT(OFFSET('Sanitation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299" t="e">
        <f ca="1">+IF(AND(ISTEXT(OFFSET('Sanitation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300" t="e">
        <f ca="1">+IF(AND(ISTEXT(OFFSET('Hygiene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368" t="e">
        <f ca="1">+IF(AND(ISTEXT(OFFSET('Hygiene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300" t="e">
        <f ca="1">+IF(AND(ISTEXT(OFFSET('Hygiene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300" t="e">
        <f ca="1">+IF(AND(ISTEXT(OFFSET('Hygiene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300" t="e">
        <f ca="1">+IF(AND(ISTEXT(OFFSET('Hygiene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300" t="e">
        <f ca="1">+IF(AND(ISTEXT(OFFSET('Hygiene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300" t="e">
        <f ca="1">+IF(AND(ISTEXT(OFFSET('Hygiene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300" t="e">
        <f ca="1">+IF(AND(ISTEXT(OFFSET('Hygiene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300" t="e">
        <f ca="1">+IF(AND(ISTEXT(OFFSET('Hygiene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300" t="e">
        <f ca="1">+IF(AND(ISTEXT(OFFSET('Hygiene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300" t="e">
        <f ca="1">+IF(AND(ISTEXT(OFFSET('Hygiene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300" t="e">
        <f ca="1">+IF(AND(ISTEXT(OFFSET('Hygiene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300" t="e">
        <f ca="1">+IF(AND(ISTEXT(OFFSET('Hygiene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300" t="e">
        <f ca="1">+IF(AND(ISTEXT(OFFSET('Hygiene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300" t="e">
        <f ca="1">+IF(AND(ISTEXT(OFFSET('Hygiene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300" t="e">
        <f ca="1">+IF(AND(ISTEXT(OFFSET('Hygiene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300" t="e">
        <f ca="1">+IF(AND(ISTEXT(OFFSET('Hygiene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300" t="e">
        <f ca="1">+IF(AND(ISTEXT(OFFSET('Hygiene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S202" s="187" t="str">
        <f ca="1">+IF(OFFSET('Water Data'!$D$27,0,10*ROW('Water Data'!D196))="","",OFFSET('Water Data'!$D$27,0,10*ROW('Water Data'!D196)))</f>
        <v/>
      </c>
      <c r="BT202" s="187" t="str">
        <f ca="1">+IF(OFFSET('Water Data'!$D$28,0,10*ROW('Water Data'!D196))="","",OFFSET('Water Data'!$D$28,0,10*ROW('Water Data'!D196)))</f>
        <v/>
      </c>
      <c r="BU202" s="187" t="str">
        <f ca="1">+IF(OFFSET('Water Data'!$D$29,0,10*ROW('Water Data'!D196))="","",OFFSET('Water Data'!$D$29,0,10*ROW('Water Data'!D196)))</f>
        <v/>
      </c>
      <c r="BV202" s="187" t="str">
        <f ca="1">+IF(OFFSET('Water Data'!$E$27,0,10*ROW('Water Data'!E196))="","",OFFSET('Water Data'!$E$27,0,10*ROW('Water Data'!E196)))</f>
        <v/>
      </c>
      <c r="BW202" s="187" t="str">
        <f ca="1">+IF(OFFSET('Water Data'!$E$28,0,10*ROW('Water Data'!E196))="","",OFFSET('Water Data'!$E$28,0,10*ROW('Water Data'!E196)))</f>
        <v/>
      </c>
      <c r="BX202" s="187" t="str">
        <f ca="1">+IF(OFFSET('Water Data'!$E$29,0,10*ROW('Water Data'!E196))="","",OFFSET('Water Data'!$E$29,0,10*ROW('Water Data'!E196)))</f>
        <v/>
      </c>
      <c r="BY202" s="187" t="str">
        <f ca="1">+IF(OFFSET('Water Data'!$F$27,0,10*ROW('Water Data'!F196))="","",OFFSET('Water Data'!$F$27,0,10*ROW('Water Data'!F196)))</f>
        <v/>
      </c>
      <c r="BZ202" s="187" t="str">
        <f ca="1">+IF(OFFSET('Water Data'!$F$28,0,10*ROW('Water Data'!F196))="","",OFFSET('Water Data'!$F$28,0,10*ROW('Water Data'!F196)))</f>
        <v/>
      </c>
      <c r="CA202" s="187" t="str">
        <f ca="1">+IF(OFFSET('Water Data'!$F$29,0,10*ROW('Water Data'!F196))="","",OFFSET('Water Data'!$F$29,0,10*ROW('Water Data'!F196)))</f>
        <v/>
      </c>
      <c r="CB202" s="187" t="str">
        <f ca="1">+IF(OFFSET('Water Data'!$G$27,0,10*ROW('Water Data'!G196))="","",OFFSET('Water Data'!$G$27,0,10*ROW('Water Data'!G196)))</f>
        <v/>
      </c>
      <c r="CC202" s="187" t="str">
        <f ca="1">+IF(OFFSET('Water Data'!$G$28,0,10*ROW('Water Data'!G196))="","",OFFSET('Water Data'!$G$28,0,10*ROW('Water Data'!G196)))</f>
        <v/>
      </c>
      <c r="CD202" s="187" t="str">
        <f ca="1">+IF(OFFSET('Water Data'!$G$29,0,10*ROW('Water Data'!G196))="","",OFFSET('Water Data'!$G$29,0,10*ROW('Water Data'!G196)))</f>
        <v/>
      </c>
      <c r="CE202" s="187" t="str">
        <f ca="1">+IF(OFFSET('Water Data'!$H$27,0,10*ROW('Water Data'!H196))="","",OFFSET('Water Data'!$H$27,0,10*ROW('Water Data'!H196)))</f>
        <v/>
      </c>
      <c r="CF202" s="187" t="str">
        <f ca="1">+IF(OFFSET('Water Data'!$H$28,0,10*ROW('Water Data'!H196))="","",OFFSET('Water Data'!$H$28,0,10*ROW('Water Data'!H196)))</f>
        <v/>
      </c>
      <c r="CG202" s="187" t="str">
        <f ca="1">+IF(OFFSET('Water Data'!$H$29,0,10*ROW('Water Data'!H196))="","",OFFSET('Water Data'!$H$29,0,10*ROW('Water Data'!H196)))</f>
        <v/>
      </c>
      <c r="CH202" s="187" t="str">
        <f ca="1">+IF(OFFSET('Water Data'!$I$27,0,10*ROW('Water Data'!I196))="","",OFFSET('Water Data'!$I$27,0,10*ROW('Water Data'!I196)))</f>
        <v/>
      </c>
      <c r="CI202" s="187" t="str">
        <f ca="1">+IF(OFFSET('Water Data'!$I$28,0,10*ROW('Water Data'!I196))="","",OFFSET('Water Data'!$I$28,0,10*ROW('Water Data'!I196)))</f>
        <v/>
      </c>
      <c r="CJ202" s="187" t="str">
        <f ca="1">+IF(OFFSET('Water Data'!$I$29,0,10*ROW('Water Data'!I196))="","",OFFSET('Water Data'!$I$29,0,10*ROW('Water Data'!I196)))</f>
        <v/>
      </c>
      <c r="CK202" s="187" t="str">
        <f ca="1">+IF(OFFSET('Sanitation Data'!$D$28,0,10*ROW('Sanitation Data'!D196))="","",OFFSET('Sanitation Data'!$D$28,0,10*ROW('Sanitation Data'!D196)))</f>
        <v/>
      </c>
      <c r="CL202" s="187" t="str">
        <f ca="1">+IF(OFFSET('Sanitation Data'!$D$29,0,10*ROW('Sanitation Data'!D196))="","",OFFSET('Sanitation Data'!$D$29,0,10*ROW('Sanitation Data'!D196)))</f>
        <v/>
      </c>
      <c r="CM202" s="187" t="str">
        <f ca="1">+IF(OFFSET('Sanitation Data'!$D$30,0,10*ROW('Sanitation Data'!D196))="","",OFFSET('Sanitation Data'!$D$30,0,10*ROW('Sanitation Data'!D196)))</f>
        <v/>
      </c>
      <c r="CN202" s="187" t="str">
        <f ca="1">+IF(OFFSET('Sanitation Data'!$D$31,0,10*ROW('Sanitation Data'!D196))="","",OFFSET('Sanitation Data'!$D$31,0,10*ROW('Sanitation Data'!D196)))</f>
        <v/>
      </c>
      <c r="CO202" s="187" t="str">
        <f ca="1">+IF(OFFSET('Sanitation Data'!$D$32,0,10*ROW('Sanitation Data'!D196))="","",OFFSET('Sanitation Data'!$D$32,0,10*ROW('Sanitation Data'!D196)))</f>
        <v/>
      </c>
      <c r="CP202" s="187" t="str">
        <f ca="1">+IF(OFFSET('Sanitation Data'!$E$28,0,10*ROW('Sanitation Data'!E196))="","",OFFSET('Sanitation Data'!$E$28,0,10*ROW('Sanitation Data'!E196)))</f>
        <v/>
      </c>
      <c r="CQ202" s="187" t="str">
        <f ca="1">+IF(OFFSET('Sanitation Data'!$E$29,0,10*ROW('Sanitation Data'!E196))="","",OFFSET('Sanitation Data'!$E$29,0,10*ROW('Sanitation Data'!E196)))</f>
        <v/>
      </c>
      <c r="CR202" s="187" t="str">
        <f ca="1">+IF(OFFSET('Sanitation Data'!$E$30,0,10*ROW('Sanitation Data'!E196))="","",OFFSET('Sanitation Data'!$E$30,0,10*ROW('Sanitation Data'!E196)))</f>
        <v/>
      </c>
      <c r="CS202" s="187" t="str">
        <f ca="1">+IF(OFFSET('Sanitation Data'!$E$31,0,10*ROW('Sanitation Data'!E196))="","",OFFSET('Sanitation Data'!$E$31,0,10*ROW('Sanitation Data'!E196)))</f>
        <v/>
      </c>
      <c r="CT202" s="187" t="str">
        <f ca="1">+IF(OFFSET('Sanitation Data'!$E$32,0,10*ROW('Sanitation Data'!E196))="","",OFFSET('Sanitation Data'!$E$32,0,10*ROW('Sanitation Data'!E196)))</f>
        <v/>
      </c>
      <c r="CU202" s="187" t="str">
        <f ca="1">+IF(OFFSET('Sanitation Data'!$F$28,0,10*ROW('Sanitation Data'!F196))="","",OFFSET('Sanitation Data'!$F$28,0,10*ROW('Sanitation Data'!F196)))</f>
        <v/>
      </c>
      <c r="CV202" s="187" t="str">
        <f ca="1">+IF(OFFSET('Sanitation Data'!$F$29,0,10*ROW('Sanitation Data'!F196))="","",OFFSET('Sanitation Data'!$F$29,0,10*ROW('Sanitation Data'!F196)))</f>
        <v/>
      </c>
      <c r="CW202" s="187" t="str">
        <f ca="1">+IF(OFFSET('Sanitation Data'!$F$30,0,10*ROW('Sanitation Data'!F196))="","",OFFSET('Sanitation Data'!$F$30,0,10*ROW('Sanitation Data'!F196)))</f>
        <v/>
      </c>
      <c r="CX202" s="187" t="str">
        <f ca="1">+IF(OFFSET('Sanitation Data'!$F$31,0,10*ROW('Sanitation Data'!F196))="","",OFFSET('Sanitation Data'!$F$31,0,10*ROW('Sanitation Data'!F196)))</f>
        <v/>
      </c>
      <c r="CY202" s="187" t="str">
        <f ca="1">+IF(OFFSET('Sanitation Data'!$F$32,0,10*ROW('Sanitation Data'!F196))="","",OFFSET('Sanitation Data'!$F$32,0,10*ROW('Sanitation Data'!F196)))</f>
        <v/>
      </c>
      <c r="CZ202" s="187" t="str">
        <f ca="1">+IF(OFFSET('Sanitation Data'!$G$28,0,10*ROW('Sanitation Data'!G196))="","",OFFSET('Sanitation Data'!$G$28,0,10*ROW('Sanitation Data'!G196)))</f>
        <v/>
      </c>
      <c r="DA202" s="187" t="str">
        <f ca="1">+IF(OFFSET('Sanitation Data'!$G$29,0,10*ROW('Sanitation Data'!G196))="","",OFFSET('Sanitation Data'!$G$29,0,10*ROW('Sanitation Data'!G196)))</f>
        <v/>
      </c>
      <c r="DB202" s="187" t="str">
        <f ca="1">+IF(OFFSET('Sanitation Data'!$G$30,0,10*ROW('Sanitation Data'!G196))="","",OFFSET('Sanitation Data'!$G$30,0,10*ROW('Sanitation Data'!G196)))</f>
        <v/>
      </c>
      <c r="DC202" s="187" t="str">
        <f ca="1">+IF(OFFSET('Sanitation Data'!$G$31,0,10*ROW('Sanitation Data'!G196))="","",OFFSET('Sanitation Data'!$G$31,0,10*ROW('Sanitation Data'!G196)))</f>
        <v/>
      </c>
      <c r="DD202" s="187" t="str">
        <f ca="1">+IF(OFFSET('Sanitation Data'!$G$32,0,10*ROW('Sanitation Data'!G196))="","",OFFSET('Sanitation Data'!$G$32,0,10*ROW('Sanitation Data'!G196)))</f>
        <v/>
      </c>
      <c r="DE202" s="187" t="str">
        <f ca="1">+IF(OFFSET('Sanitation Data'!$H$28,0,10*ROW('Sanitation Data'!H196))="","",OFFSET('Sanitation Data'!$H$28,0,10*ROW('Sanitation Data'!H196)))</f>
        <v/>
      </c>
      <c r="DF202" s="187" t="str">
        <f ca="1">+IF(OFFSET('Sanitation Data'!$H$29,0,10*ROW('Sanitation Data'!H196))="","",OFFSET('Sanitation Data'!$H$29,0,10*ROW('Sanitation Data'!H196)))</f>
        <v/>
      </c>
      <c r="DG202" s="187" t="str">
        <f ca="1">+IF(OFFSET('Sanitation Data'!$H$30,0,10*ROW('Sanitation Data'!H196))="","",OFFSET('Sanitation Data'!$H$30,0,10*ROW('Sanitation Data'!H196)))</f>
        <v/>
      </c>
      <c r="DH202" s="187" t="str">
        <f ca="1">+IF(OFFSET('Sanitation Data'!$H$31,0,10*ROW('Sanitation Data'!H196))="","",OFFSET('Sanitation Data'!$H$31,0,10*ROW('Sanitation Data'!H196)))</f>
        <v/>
      </c>
      <c r="DI202" s="187" t="str">
        <f ca="1">+IF(OFFSET('Sanitation Data'!$H$32,0,10*ROW('Sanitation Data'!H196))="","",OFFSET('Sanitation Data'!$H$32,0,10*ROW('Sanitation Data'!H196)))</f>
        <v/>
      </c>
      <c r="DJ202" s="187" t="str">
        <f ca="1">+IF(OFFSET('Sanitation Data'!$I$28,0,10*ROW('Sanitation Data'!I196))="","",OFFSET('Sanitation Data'!$I$28,0,10*ROW('Sanitation Data'!I196)))</f>
        <v/>
      </c>
      <c r="DK202" s="187" t="str">
        <f ca="1">+IF(OFFSET('Sanitation Data'!$I$29,0,10*ROW('Sanitation Data'!I196))="","",OFFSET('Sanitation Data'!$I$29,0,10*ROW('Sanitation Data'!I196)))</f>
        <v/>
      </c>
      <c r="DL202" s="187" t="str">
        <f ca="1">+IF(OFFSET('Sanitation Data'!$I$30,0,10*ROW('Sanitation Data'!I196))="","",OFFSET('Sanitation Data'!$I$30,0,10*ROW('Sanitation Data'!I196)))</f>
        <v/>
      </c>
      <c r="DM202" s="187" t="str">
        <f ca="1">+IF(OFFSET('Sanitation Data'!$I$31,0,10*ROW('Sanitation Data'!I196))="","",OFFSET('Sanitation Data'!$I$31,0,10*ROW('Sanitation Data'!I196)))</f>
        <v/>
      </c>
      <c r="DN202" s="187" t="str">
        <f ca="1">+IF(OFFSET('Sanitation Data'!$I$32,0,10*ROW('Sanitation Data'!I196))="","",OFFSET('Sanitation Data'!$I$32,0,10*ROW('Sanitation Data'!I196)))</f>
        <v/>
      </c>
      <c r="DO202" s="187" t="str">
        <f ca="1">+IF(OFFSET('Hygiene Data'!$D$11,0,10*ROW('Hygiene Data'!D196))="","",OFFSET('Hygiene Data'!$D$11,0,10*ROW('Hygiene Data'!D196)))</f>
        <v/>
      </c>
      <c r="DP202" s="187" t="str">
        <f ca="1">+IF(OFFSET('Hygiene Data'!$D$12,0,10*ROW('Hygiene Data'!D196))="","",OFFSET('Hygiene Data'!$D$12,0,10*ROW('Hygiene Data'!D196)))</f>
        <v/>
      </c>
      <c r="DQ202" s="187" t="str">
        <f ca="1">+IF(OFFSET('Hygiene Data'!$D$13,0,10*ROW('Hygiene Data'!D196))="","",OFFSET('Hygiene Data'!$D$13,0,10*ROW('Hygiene Data'!D196)))</f>
        <v/>
      </c>
      <c r="DR202" s="187" t="str">
        <f ca="1">+IF(OFFSET('Hygiene Data'!$E$11,0,10*ROW('Hygiene Data'!E196))="","",OFFSET('Hygiene Data'!$E$11,0,10*ROW('Hygiene Data'!E196)))</f>
        <v/>
      </c>
      <c r="DS202" s="187" t="str">
        <f ca="1">+IF(OFFSET('Hygiene Data'!$E$12,0,10*ROW('Hygiene Data'!E196))="","",OFFSET('Hygiene Data'!$E$12,0,10*ROW('Hygiene Data'!E196)))</f>
        <v/>
      </c>
      <c r="DT202" s="187" t="str">
        <f ca="1">+IF(OFFSET('Hygiene Data'!$E$13,0,10*ROW('Hygiene Data'!E196))="","",OFFSET('Hygiene Data'!$E$13,0,10*ROW('Hygiene Data'!E196)))</f>
        <v/>
      </c>
      <c r="DU202" s="187" t="str">
        <f ca="1">+IF(OFFSET('Hygiene Data'!$F$11,0,10*ROW('Hygiene Data'!F196))="","",OFFSET('Hygiene Data'!$F$11,0,10*ROW('Hygiene Data'!F196)))</f>
        <v/>
      </c>
      <c r="DV202" s="187" t="str">
        <f ca="1">+IF(OFFSET('Hygiene Data'!$F$12,0,10*ROW('Hygiene Data'!F196))="","",OFFSET('Hygiene Data'!$F$12,0,10*ROW('Hygiene Data'!F196)))</f>
        <v/>
      </c>
      <c r="DW202" s="187" t="str">
        <f ca="1">+IF(OFFSET('Hygiene Data'!$F$13,0,10*ROW('Hygiene Data'!F196))="","",OFFSET('Hygiene Data'!$F$13,0,10*ROW('Hygiene Data'!F196)))</f>
        <v/>
      </c>
      <c r="DX202" s="187" t="str">
        <f ca="1">+IF(OFFSET('Hygiene Data'!$G$11,0,10*ROW('Hygiene Data'!G196))="","",OFFSET('Hygiene Data'!$G$11,0,10*ROW('Hygiene Data'!G196)))</f>
        <v/>
      </c>
      <c r="DY202" s="187" t="str">
        <f ca="1">+IF(OFFSET('Hygiene Data'!$G$12,0,10*ROW('Hygiene Data'!G196))="","",OFFSET('Hygiene Data'!$G$12,0,10*ROW('Hygiene Data'!G196)))</f>
        <v/>
      </c>
      <c r="DZ202" s="187" t="str">
        <f ca="1">+IF(OFFSET('Hygiene Data'!$G$13,0,10*ROW('Hygiene Data'!G196))="","",OFFSET('Hygiene Data'!$G$13,0,10*ROW('Hygiene Data'!G196)))</f>
        <v/>
      </c>
      <c r="EA202" s="187" t="str">
        <f ca="1">+IF(OFFSET('Hygiene Data'!$H$11,0,10*ROW('Hygiene Data'!H196))="","",OFFSET('Hygiene Data'!$H$11,0,10*ROW('Hygiene Data'!H196)))</f>
        <v/>
      </c>
      <c r="EB202" s="187" t="str">
        <f ca="1">+IF(OFFSET('Hygiene Data'!$H$12,0,10*ROW('Hygiene Data'!H196))="","",OFFSET('Hygiene Data'!$H$12,0,10*ROW('Hygiene Data'!H196)))</f>
        <v/>
      </c>
      <c r="EC202" s="187" t="str">
        <f ca="1">+IF(OFFSET('Hygiene Data'!$H$13,0,10*ROW('Hygiene Data'!H196))="","",OFFSET('Hygiene Data'!$H$13,0,10*ROW('Hygiene Data'!H196)))</f>
        <v/>
      </c>
      <c r="ED202" s="187" t="str">
        <f ca="1">+IF(OFFSET('Hygiene Data'!$I$11,0,10*ROW('Hygiene Data'!I196))="","",OFFSET('Hygiene Data'!$I$11,0,10*ROW('Hygiene Data'!I196)))</f>
        <v/>
      </c>
      <c r="EE202" s="187" t="str">
        <f ca="1">+IF(OFFSET('Hygiene Data'!$I$12,0,10*ROW('Hygiene Data'!I196))="","",OFFSET('Hygiene Data'!$I$12,0,10*ROW('Hygiene Data'!I196)))</f>
        <v/>
      </c>
      <c r="EF202" s="187" t="str">
        <f ca="1">+IF(OFFSET('Hygiene Data'!$I$13,0,10*ROW('Hygiene Data'!I196))="","",OFFSET('Hygiene Data'!$I$13,0,10*ROW('Hygiene Data'!I196)))</f>
        <v/>
      </c>
    </row>
    <row r="203" spans="1:136" x14ac:dyDescent="0.2">
      <c r="A203" s="270" t="str">
        <f ca="1">+IF(OFFSET('Water Data'!$B$2,0,10*ROW('Water Data'!E197))="","",OFFSET('Water Data'!$B$2,0,10*ROW('Water Data'!E197)))</f>
        <v/>
      </c>
      <c r="B203" s="270" t="str">
        <f ca="1">IF(OFFSET('Water Data'!$C$2,0,10*ROW('Water Data'!F197))="","",IF(OFFSET('Water Data'!$C$2,0,10*ROW('Water Data'!F197))="Census",Key!$I$111,IF(OFFSET('Water Data'!$C$2,0,10*ROW('Water Data'!F197))="Survey with microdata",Key!$I$113,IF(OFFSET('Water Data'!$C$2,0,10*ROW('Water Data'!F197))="Survey",Key!$I$110,IF(OFFSET('Water Data'!$C$2,0,10*ROW('Water Data'!F197))="Admin",Key!$I$114,IF(OFFSET('Water Data'!$C$2,0,10*ROW('Water Data'!F197))="Other",Key!$I$112,IF(OFFSET('Water Data'!$C$2,0,10*ROW('Water Data'!F197))="EMIS",Key!$I$109)))))))</f>
        <v/>
      </c>
      <c r="C203" s="297" t="str">
        <f t="shared" ca="1" si="3"/>
        <v/>
      </c>
      <c r="D203" s="298" t="e">
        <f ca="1">+IF(AND(ISTEXT(OFFSET('Water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298" t="e">
        <f ca="1">+IF(AND(ISTEXT(OFFSET('Water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298" t="e">
        <f ca="1">+IF(AND(ISTEXT(OFFSET('Water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298" t="e">
        <f ca="1">+IF(AND(ISTEXT(OFFSET('Water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298" t="e">
        <f ca="1">+IF(AND(ISTEXT(OFFSET('Water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298" t="e">
        <f ca="1">+IF(AND(ISTEXT(OFFSET('Water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298" t="e">
        <f ca="1">+IF(AND(ISTEXT(OFFSET('Water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298" t="e">
        <f ca="1">+IF(AND(ISTEXT(OFFSET('Water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298" t="e">
        <f ca="1">+IF(AND(ISTEXT(OFFSET('Water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298" t="e">
        <f ca="1">+IF(AND(ISTEXT(OFFSET('Water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298" t="e">
        <f ca="1">+IF(AND(ISTEXT(OFFSET('Water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298" t="e">
        <f ca="1">+IF(AND(ISTEXT(OFFSET('Water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298" t="e">
        <f ca="1">+IF(AND(ISTEXT(OFFSET('Water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298" t="e">
        <f ca="1">+IF(AND(ISTEXT(OFFSET('Water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298" t="e">
        <f ca="1">+IF(AND(ISTEXT(OFFSET('Water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298" t="e">
        <f ca="1">+IF(AND(ISTEXT(OFFSET('Water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298" t="e">
        <f ca="1">+IF(AND(ISTEXT(OFFSET('Water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298" t="e">
        <f ca="1">+IF(AND(ISTEXT(OFFSET('Water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299" t="e">
        <f ca="1">+IF(AND(ISTEXT(OFFSET('Sanitation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299" t="e">
        <f ca="1">+IF(AND(ISTEXT(OFFSET('Sanitation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299" t="e">
        <f ca="1">+IF(AND(ISTEXT(OFFSET('Sanitation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299" t="e">
        <f ca="1">+IF(AND(ISTEXT(OFFSET('Sanitation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299" t="e">
        <f ca="1">+IF(AND(ISTEXT(OFFSET('Sanitation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299" t="e">
        <f ca="1">+IF(AND(ISTEXT(OFFSET('Sanitation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299" t="e">
        <f ca="1">+IF(AND(ISTEXT(OFFSET('Sanitation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299" t="e">
        <f ca="1">+IF(AND(ISTEXT(OFFSET('Sanitation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299" t="e">
        <f ca="1">+IF(AND(ISTEXT(OFFSET('Sanitation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299" t="e">
        <f ca="1">+IF(AND(ISTEXT(OFFSET('Sanitation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299" t="e">
        <f ca="1">+IF(AND(ISTEXT(OFFSET('Sanitation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299" t="e">
        <f ca="1">+IF(AND(ISTEXT(OFFSET('Sanitation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299" t="e">
        <f ca="1">+IF(AND(ISTEXT(OFFSET('Sanitation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299" t="e">
        <f ca="1">+IF(AND(ISTEXT(OFFSET('Sanitation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299" t="e">
        <f ca="1">+IF(AND(ISTEXT(OFFSET('Sanitation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299" t="e">
        <f ca="1">+IF(AND(ISTEXT(OFFSET('Sanitation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299" t="e">
        <f ca="1">+IF(AND(ISTEXT(OFFSET('Sanitation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299" t="e">
        <f ca="1">+IF(AND(ISTEXT(OFFSET('Sanitation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299" t="e">
        <f ca="1">+IF(AND(ISTEXT(OFFSET('Sanitation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299" t="e">
        <f ca="1">+IF(AND(ISTEXT(OFFSET('Sanitation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299" t="e">
        <f ca="1">+IF(AND(ISTEXT(OFFSET('Sanitation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299" t="e">
        <f ca="1">+IF(AND(ISTEXT(OFFSET('Sanitation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299" t="e">
        <f ca="1">+IF(AND(ISTEXT(OFFSET('Sanitation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299" t="e">
        <f ca="1">+IF(AND(ISTEXT(OFFSET('Sanitation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299" t="e">
        <f ca="1">+IF(AND(ISTEXT(OFFSET('Sanitation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299" t="e">
        <f ca="1">+IF(AND(ISTEXT(OFFSET('Sanitation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299" t="e">
        <f ca="1">+IF(AND(ISTEXT(OFFSET('Sanitation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299" t="e">
        <f ca="1">+IF(AND(ISTEXT(OFFSET('Sanitation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299" t="e">
        <f ca="1">+IF(AND(ISTEXT(OFFSET('Sanitation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299" t="e">
        <f ca="1">+IF(AND(ISTEXT(OFFSET('Sanitation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300" t="e">
        <f ca="1">+IF(AND(ISTEXT(OFFSET('Hygiene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368" t="e">
        <f ca="1">+IF(AND(ISTEXT(OFFSET('Hygiene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300" t="e">
        <f ca="1">+IF(AND(ISTEXT(OFFSET('Hygiene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300" t="e">
        <f ca="1">+IF(AND(ISTEXT(OFFSET('Hygiene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300" t="e">
        <f ca="1">+IF(AND(ISTEXT(OFFSET('Hygiene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300" t="e">
        <f ca="1">+IF(AND(ISTEXT(OFFSET('Hygiene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300" t="e">
        <f ca="1">+IF(AND(ISTEXT(OFFSET('Hygiene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300" t="e">
        <f ca="1">+IF(AND(ISTEXT(OFFSET('Hygiene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300" t="e">
        <f ca="1">+IF(AND(ISTEXT(OFFSET('Hygiene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300" t="e">
        <f ca="1">+IF(AND(ISTEXT(OFFSET('Hygiene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300" t="e">
        <f ca="1">+IF(AND(ISTEXT(OFFSET('Hygiene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300" t="e">
        <f ca="1">+IF(AND(ISTEXT(OFFSET('Hygiene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300" t="e">
        <f ca="1">+IF(AND(ISTEXT(OFFSET('Hygiene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300" t="e">
        <f ca="1">+IF(AND(ISTEXT(OFFSET('Hygiene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300" t="e">
        <f ca="1">+IF(AND(ISTEXT(OFFSET('Hygiene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300" t="e">
        <f ca="1">+IF(AND(ISTEXT(OFFSET('Hygiene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300" t="e">
        <f ca="1">+IF(AND(ISTEXT(OFFSET('Hygiene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300" t="e">
        <f ca="1">+IF(AND(ISTEXT(OFFSET('Hygiene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S203" s="187" t="str">
        <f ca="1">+IF(OFFSET('Water Data'!$D$27,0,10*ROW('Water Data'!D197))="","",OFFSET('Water Data'!$D$27,0,10*ROW('Water Data'!D197)))</f>
        <v/>
      </c>
      <c r="BT203" s="187" t="str">
        <f ca="1">+IF(OFFSET('Water Data'!$D$28,0,10*ROW('Water Data'!D197))="","",OFFSET('Water Data'!$D$28,0,10*ROW('Water Data'!D197)))</f>
        <v/>
      </c>
      <c r="BU203" s="187" t="str">
        <f ca="1">+IF(OFFSET('Water Data'!$D$29,0,10*ROW('Water Data'!D197))="","",OFFSET('Water Data'!$D$29,0,10*ROW('Water Data'!D197)))</f>
        <v/>
      </c>
      <c r="BV203" s="187" t="str">
        <f ca="1">+IF(OFFSET('Water Data'!$E$27,0,10*ROW('Water Data'!E197))="","",OFFSET('Water Data'!$E$27,0,10*ROW('Water Data'!E197)))</f>
        <v/>
      </c>
      <c r="BW203" s="187" t="str">
        <f ca="1">+IF(OFFSET('Water Data'!$E$28,0,10*ROW('Water Data'!E197))="","",OFFSET('Water Data'!$E$28,0,10*ROW('Water Data'!E197)))</f>
        <v/>
      </c>
      <c r="BX203" s="187" t="str">
        <f ca="1">+IF(OFFSET('Water Data'!$E$29,0,10*ROW('Water Data'!E197))="","",OFFSET('Water Data'!$E$29,0,10*ROW('Water Data'!E197)))</f>
        <v/>
      </c>
      <c r="BY203" s="187" t="str">
        <f ca="1">+IF(OFFSET('Water Data'!$F$27,0,10*ROW('Water Data'!F197))="","",OFFSET('Water Data'!$F$27,0,10*ROW('Water Data'!F197)))</f>
        <v/>
      </c>
      <c r="BZ203" s="187" t="str">
        <f ca="1">+IF(OFFSET('Water Data'!$F$28,0,10*ROW('Water Data'!F197))="","",OFFSET('Water Data'!$F$28,0,10*ROW('Water Data'!F197)))</f>
        <v/>
      </c>
      <c r="CA203" s="187" t="str">
        <f ca="1">+IF(OFFSET('Water Data'!$F$29,0,10*ROW('Water Data'!F197))="","",OFFSET('Water Data'!$F$29,0,10*ROW('Water Data'!F197)))</f>
        <v/>
      </c>
      <c r="CB203" s="187" t="str">
        <f ca="1">+IF(OFFSET('Water Data'!$G$27,0,10*ROW('Water Data'!G197))="","",OFFSET('Water Data'!$G$27,0,10*ROW('Water Data'!G197)))</f>
        <v/>
      </c>
      <c r="CC203" s="187" t="str">
        <f ca="1">+IF(OFFSET('Water Data'!$G$28,0,10*ROW('Water Data'!G197))="","",OFFSET('Water Data'!$G$28,0,10*ROW('Water Data'!G197)))</f>
        <v/>
      </c>
      <c r="CD203" s="187" t="str">
        <f ca="1">+IF(OFFSET('Water Data'!$G$29,0,10*ROW('Water Data'!G197))="","",OFFSET('Water Data'!$G$29,0,10*ROW('Water Data'!G197)))</f>
        <v/>
      </c>
      <c r="CE203" s="187" t="str">
        <f ca="1">+IF(OFFSET('Water Data'!$H$27,0,10*ROW('Water Data'!H197))="","",OFFSET('Water Data'!$H$27,0,10*ROW('Water Data'!H197)))</f>
        <v/>
      </c>
      <c r="CF203" s="187" t="str">
        <f ca="1">+IF(OFFSET('Water Data'!$H$28,0,10*ROW('Water Data'!H197))="","",OFFSET('Water Data'!$H$28,0,10*ROW('Water Data'!H197)))</f>
        <v/>
      </c>
      <c r="CG203" s="187" t="str">
        <f ca="1">+IF(OFFSET('Water Data'!$H$29,0,10*ROW('Water Data'!H197))="","",OFFSET('Water Data'!$H$29,0,10*ROW('Water Data'!H197)))</f>
        <v/>
      </c>
      <c r="CH203" s="187" t="str">
        <f ca="1">+IF(OFFSET('Water Data'!$I$27,0,10*ROW('Water Data'!I197))="","",OFFSET('Water Data'!$I$27,0,10*ROW('Water Data'!I197)))</f>
        <v/>
      </c>
      <c r="CI203" s="187" t="str">
        <f ca="1">+IF(OFFSET('Water Data'!$I$28,0,10*ROW('Water Data'!I197))="","",OFFSET('Water Data'!$I$28,0,10*ROW('Water Data'!I197)))</f>
        <v/>
      </c>
      <c r="CJ203" s="187" t="str">
        <f ca="1">+IF(OFFSET('Water Data'!$I$29,0,10*ROW('Water Data'!I197))="","",OFFSET('Water Data'!$I$29,0,10*ROW('Water Data'!I197)))</f>
        <v/>
      </c>
      <c r="CK203" s="187" t="str">
        <f ca="1">+IF(OFFSET('Sanitation Data'!$D$28,0,10*ROW('Sanitation Data'!D197))="","",OFFSET('Sanitation Data'!$D$28,0,10*ROW('Sanitation Data'!D197)))</f>
        <v/>
      </c>
      <c r="CL203" s="187" t="str">
        <f ca="1">+IF(OFFSET('Sanitation Data'!$D$29,0,10*ROW('Sanitation Data'!D197))="","",OFFSET('Sanitation Data'!$D$29,0,10*ROW('Sanitation Data'!D197)))</f>
        <v/>
      </c>
      <c r="CM203" s="187" t="str">
        <f ca="1">+IF(OFFSET('Sanitation Data'!$D$30,0,10*ROW('Sanitation Data'!D197))="","",OFFSET('Sanitation Data'!$D$30,0,10*ROW('Sanitation Data'!D197)))</f>
        <v/>
      </c>
      <c r="CN203" s="187" t="str">
        <f ca="1">+IF(OFFSET('Sanitation Data'!$D$31,0,10*ROW('Sanitation Data'!D197))="","",OFFSET('Sanitation Data'!$D$31,0,10*ROW('Sanitation Data'!D197)))</f>
        <v/>
      </c>
      <c r="CO203" s="187" t="str">
        <f ca="1">+IF(OFFSET('Sanitation Data'!$D$32,0,10*ROW('Sanitation Data'!D197))="","",OFFSET('Sanitation Data'!$D$32,0,10*ROW('Sanitation Data'!D197)))</f>
        <v/>
      </c>
      <c r="CP203" s="187" t="str">
        <f ca="1">+IF(OFFSET('Sanitation Data'!$E$28,0,10*ROW('Sanitation Data'!E197))="","",OFFSET('Sanitation Data'!$E$28,0,10*ROW('Sanitation Data'!E197)))</f>
        <v/>
      </c>
      <c r="CQ203" s="187" t="str">
        <f ca="1">+IF(OFFSET('Sanitation Data'!$E$29,0,10*ROW('Sanitation Data'!E197))="","",OFFSET('Sanitation Data'!$E$29,0,10*ROW('Sanitation Data'!E197)))</f>
        <v/>
      </c>
      <c r="CR203" s="187" t="str">
        <f ca="1">+IF(OFFSET('Sanitation Data'!$E$30,0,10*ROW('Sanitation Data'!E197))="","",OFFSET('Sanitation Data'!$E$30,0,10*ROW('Sanitation Data'!E197)))</f>
        <v/>
      </c>
      <c r="CS203" s="187" t="str">
        <f ca="1">+IF(OFFSET('Sanitation Data'!$E$31,0,10*ROW('Sanitation Data'!E197))="","",OFFSET('Sanitation Data'!$E$31,0,10*ROW('Sanitation Data'!E197)))</f>
        <v/>
      </c>
      <c r="CT203" s="187" t="str">
        <f ca="1">+IF(OFFSET('Sanitation Data'!$E$32,0,10*ROW('Sanitation Data'!E197))="","",OFFSET('Sanitation Data'!$E$32,0,10*ROW('Sanitation Data'!E197)))</f>
        <v/>
      </c>
      <c r="CU203" s="187" t="str">
        <f ca="1">+IF(OFFSET('Sanitation Data'!$F$28,0,10*ROW('Sanitation Data'!F197))="","",OFFSET('Sanitation Data'!$F$28,0,10*ROW('Sanitation Data'!F197)))</f>
        <v/>
      </c>
      <c r="CV203" s="187" t="str">
        <f ca="1">+IF(OFFSET('Sanitation Data'!$F$29,0,10*ROW('Sanitation Data'!F197))="","",OFFSET('Sanitation Data'!$F$29,0,10*ROW('Sanitation Data'!F197)))</f>
        <v/>
      </c>
      <c r="CW203" s="187" t="str">
        <f ca="1">+IF(OFFSET('Sanitation Data'!$F$30,0,10*ROW('Sanitation Data'!F197))="","",OFFSET('Sanitation Data'!$F$30,0,10*ROW('Sanitation Data'!F197)))</f>
        <v/>
      </c>
      <c r="CX203" s="187" t="str">
        <f ca="1">+IF(OFFSET('Sanitation Data'!$F$31,0,10*ROW('Sanitation Data'!F197))="","",OFFSET('Sanitation Data'!$F$31,0,10*ROW('Sanitation Data'!F197)))</f>
        <v/>
      </c>
      <c r="CY203" s="187" t="str">
        <f ca="1">+IF(OFFSET('Sanitation Data'!$F$32,0,10*ROW('Sanitation Data'!F197))="","",OFFSET('Sanitation Data'!$F$32,0,10*ROW('Sanitation Data'!F197)))</f>
        <v/>
      </c>
      <c r="CZ203" s="187" t="str">
        <f ca="1">+IF(OFFSET('Sanitation Data'!$G$28,0,10*ROW('Sanitation Data'!G197))="","",OFFSET('Sanitation Data'!$G$28,0,10*ROW('Sanitation Data'!G197)))</f>
        <v/>
      </c>
      <c r="DA203" s="187" t="str">
        <f ca="1">+IF(OFFSET('Sanitation Data'!$G$29,0,10*ROW('Sanitation Data'!G197))="","",OFFSET('Sanitation Data'!$G$29,0,10*ROW('Sanitation Data'!G197)))</f>
        <v/>
      </c>
      <c r="DB203" s="187" t="str">
        <f ca="1">+IF(OFFSET('Sanitation Data'!$G$30,0,10*ROW('Sanitation Data'!G197))="","",OFFSET('Sanitation Data'!$G$30,0,10*ROW('Sanitation Data'!G197)))</f>
        <v/>
      </c>
      <c r="DC203" s="187" t="str">
        <f ca="1">+IF(OFFSET('Sanitation Data'!$G$31,0,10*ROW('Sanitation Data'!G197))="","",OFFSET('Sanitation Data'!$G$31,0,10*ROW('Sanitation Data'!G197)))</f>
        <v/>
      </c>
      <c r="DD203" s="187" t="str">
        <f ca="1">+IF(OFFSET('Sanitation Data'!$G$32,0,10*ROW('Sanitation Data'!G197))="","",OFFSET('Sanitation Data'!$G$32,0,10*ROW('Sanitation Data'!G197)))</f>
        <v/>
      </c>
      <c r="DE203" s="187" t="str">
        <f ca="1">+IF(OFFSET('Sanitation Data'!$H$28,0,10*ROW('Sanitation Data'!H197))="","",OFFSET('Sanitation Data'!$H$28,0,10*ROW('Sanitation Data'!H197)))</f>
        <v/>
      </c>
      <c r="DF203" s="187" t="str">
        <f ca="1">+IF(OFFSET('Sanitation Data'!$H$29,0,10*ROW('Sanitation Data'!H197))="","",OFFSET('Sanitation Data'!$H$29,0,10*ROW('Sanitation Data'!H197)))</f>
        <v/>
      </c>
      <c r="DG203" s="187" t="str">
        <f ca="1">+IF(OFFSET('Sanitation Data'!$H$30,0,10*ROW('Sanitation Data'!H197))="","",OFFSET('Sanitation Data'!$H$30,0,10*ROW('Sanitation Data'!H197)))</f>
        <v/>
      </c>
      <c r="DH203" s="187" t="str">
        <f ca="1">+IF(OFFSET('Sanitation Data'!$H$31,0,10*ROW('Sanitation Data'!H197))="","",OFFSET('Sanitation Data'!$H$31,0,10*ROW('Sanitation Data'!H197)))</f>
        <v/>
      </c>
      <c r="DI203" s="187" t="str">
        <f ca="1">+IF(OFFSET('Sanitation Data'!$H$32,0,10*ROW('Sanitation Data'!H197))="","",OFFSET('Sanitation Data'!$H$32,0,10*ROW('Sanitation Data'!H197)))</f>
        <v/>
      </c>
      <c r="DJ203" s="187" t="str">
        <f ca="1">+IF(OFFSET('Sanitation Data'!$I$28,0,10*ROW('Sanitation Data'!I197))="","",OFFSET('Sanitation Data'!$I$28,0,10*ROW('Sanitation Data'!I197)))</f>
        <v/>
      </c>
      <c r="DK203" s="187" t="str">
        <f ca="1">+IF(OFFSET('Sanitation Data'!$I$29,0,10*ROW('Sanitation Data'!I197))="","",OFFSET('Sanitation Data'!$I$29,0,10*ROW('Sanitation Data'!I197)))</f>
        <v/>
      </c>
      <c r="DL203" s="187" t="str">
        <f ca="1">+IF(OFFSET('Sanitation Data'!$I$30,0,10*ROW('Sanitation Data'!I197))="","",OFFSET('Sanitation Data'!$I$30,0,10*ROW('Sanitation Data'!I197)))</f>
        <v/>
      </c>
      <c r="DM203" s="187" t="str">
        <f ca="1">+IF(OFFSET('Sanitation Data'!$I$31,0,10*ROW('Sanitation Data'!I197))="","",OFFSET('Sanitation Data'!$I$31,0,10*ROW('Sanitation Data'!I197)))</f>
        <v/>
      </c>
      <c r="DN203" s="187" t="str">
        <f ca="1">+IF(OFFSET('Sanitation Data'!$I$32,0,10*ROW('Sanitation Data'!I197))="","",OFFSET('Sanitation Data'!$I$32,0,10*ROW('Sanitation Data'!I197)))</f>
        <v/>
      </c>
      <c r="DO203" s="187" t="str">
        <f ca="1">+IF(OFFSET('Hygiene Data'!$D$11,0,10*ROW('Hygiene Data'!D197))="","",OFFSET('Hygiene Data'!$D$11,0,10*ROW('Hygiene Data'!D197)))</f>
        <v/>
      </c>
      <c r="DP203" s="187" t="str">
        <f ca="1">+IF(OFFSET('Hygiene Data'!$D$12,0,10*ROW('Hygiene Data'!D197))="","",OFFSET('Hygiene Data'!$D$12,0,10*ROW('Hygiene Data'!D197)))</f>
        <v/>
      </c>
      <c r="DQ203" s="187" t="str">
        <f ca="1">+IF(OFFSET('Hygiene Data'!$D$13,0,10*ROW('Hygiene Data'!D197))="","",OFFSET('Hygiene Data'!$D$13,0,10*ROW('Hygiene Data'!D197)))</f>
        <v/>
      </c>
      <c r="DR203" s="187" t="str">
        <f ca="1">+IF(OFFSET('Hygiene Data'!$E$11,0,10*ROW('Hygiene Data'!E197))="","",OFFSET('Hygiene Data'!$E$11,0,10*ROW('Hygiene Data'!E197)))</f>
        <v/>
      </c>
      <c r="DS203" s="187" t="str">
        <f ca="1">+IF(OFFSET('Hygiene Data'!$E$12,0,10*ROW('Hygiene Data'!E197))="","",OFFSET('Hygiene Data'!$E$12,0,10*ROW('Hygiene Data'!E197)))</f>
        <v/>
      </c>
      <c r="DT203" s="187" t="str">
        <f ca="1">+IF(OFFSET('Hygiene Data'!$E$13,0,10*ROW('Hygiene Data'!E197))="","",OFFSET('Hygiene Data'!$E$13,0,10*ROW('Hygiene Data'!E197)))</f>
        <v/>
      </c>
      <c r="DU203" s="187" t="str">
        <f ca="1">+IF(OFFSET('Hygiene Data'!$F$11,0,10*ROW('Hygiene Data'!F197))="","",OFFSET('Hygiene Data'!$F$11,0,10*ROW('Hygiene Data'!F197)))</f>
        <v/>
      </c>
      <c r="DV203" s="187" t="str">
        <f ca="1">+IF(OFFSET('Hygiene Data'!$F$12,0,10*ROW('Hygiene Data'!F197))="","",OFFSET('Hygiene Data'!$F$12,0,10*ROW('Hygiene Data'!F197)))</f>
        <v/>
      </c>
      <c r="DW203" s="187" t="str">
        <f ca="1">+IF(OFFSET('Hygiene Data'!$F$13,0,10*ROW('Hygiene Data'!F197))="","",OFFSET('Hygiene Data'!$F$13,0,10*ROW('Hygiene Data'!F197)))</f>
        <v/>
      </c>
      <c r="DX203" s="187" t="str">
        <f ca="1">+IF(OFFSET('Hygiene Data'!$G$11,0,10*ROW('Hygiene Data'!G197))="","",OFFSET('Hygiene Data'!$G$11,0,10*ROW('Hygiene Data'!G197)))</f>
        <v/>
      </c>
      <c r="DY203" s="187" t="str">
        <f ca="1">+IF(OFFSET('Hygiene Data'!$G$12,0,10*ROW('Hygiene Data'!G197))="","",OFFSET('Hygiene Data'!$G$12,0,10*ROW('Hygiene Data'!G197)))</f>
        <v/>
      </c>
      <c r="DZ203" s="187" t="str">
        <f ca="1">+IF(OFFSET('Hygiene Data'!$G$13,0,10*ROW('Hygiene Data'!G197))="","",OFFSET('Hygiene Data'!$G$13,0,10*ROW('Hygiene Data'!G197)))</f>
        <v/>
      </c>
      <c r="EA203" s="187" t="str">
        <f ca="1">+IF(OFFSET('Hygiene Data'!$H$11,0,10*ROW('Hygiene Data'!H197))="","",OFFSET('Hygiene Data'!$H$11,0,10*ROW('Hygiene Data'!H197)))</f>
        <v/>
      </c>
      <c r="EB203" s="187" t="str">
        <f ca="1">+IF(OFFSET('Hygiene Data'!$H$12,0,10*ROW('Hygiene Data'!H197))="","",OFFSET('Hygiene Data'!$H$12,0,10*ROW('Hygiene Data'!H197)))</f>
        <v/>
      </c>
      <c r="EC203" s="187" t="str">
        <f ca="1">+IF(OFFSET('Hygiene Data'!$H$13,0,10*ROW('Hygiene Data'!H197))="","",OFFSET('Hygiene Data'!$H$13,0,10*ROW('Hygiene Data'!H197)))</f>
        <v/>
      </c>
      <c r="ED203" s="187" t="str">
        <f ca="1">+IF(OFFSET('Hygiene Data'!$I$11,0,10*ROW('Hygiene Data'!I197))="","",OFFSET('Hygiene Data'!$I$11,0,10*ROW('Hygiene Data'!I197)))</f>
        <v/>
      </c>
      <c r="EE203" s="187" t="str">
        <f ca="1">+IF(OFFSET('Hygiene Data'!$I$12,0,10*ROW('Hygiene Data'!I197))="","",OFFSET('Hygiene Data'!$I$12,0,10*ROW('Hygiene Data'!I197)))</f>
        <v/>
      </c>
      <c r="EF203" s="187" t="str">
        <f ca="1">+IF(OFFSET('Hygiene Data'!$I$13,0,10*ROW('Hygiene Data'!I197))="","",OFFSET('Hygiene Data'!$I$13,0,10*ROW('Hygiene Data'!I197)))</f>
        <v/>
      </c>
    </row>
    <row r="204" spans="1:136" x14ac:dyDescent="0.2">
      <c r="A204" s="270" t="str">
        <f ca="1">+IF(OFFSET('Water Data'!$B$2,0,10*ROW('Water Data'!E198))="","",OFFSET('Water Data'!$B$2,0,10*ROW('Water Data'!E198)))</f>
        <v/>
      </c>
      <c r="B204" s="270" t="str">
        <f ca="1">IF(OFFSET('Water Data'!$C$2,0,10*ROW('Water Data'!F198))="","",IF(OFFSET('Water Data'!$C$2,0,10*ROW('Water Data'!F198))="Census",Key!$I$111,IF(OFFSET('Water Data'!$C$2,0,10*ROW('Water Data'!F198))="Survey with microdata",Key!$I$113,IF(OFFSET('Water Data'!$C$2,0,10*ROW('Water Data'!F198))="Survey",Key!$I$110,IF(OFFSET('Water Data'!$C$2,0,10*ROW('Water Data'!F198))="Admin",Key!$I$114,IF(OFFSET('Water Data'!$C$2,0,10*ROW('Water Data'!F198))="Other",Key!$I$112,IF(OFFSET('Water Data'!$C$2,0,10*ROW('Water Data'!F198))="EMIS",Key!$I$109)))))))</f>
        <v/>
      </c>
      <c r="C204" s="297" t="str">
        <f t="shared" ca="1" si="3"/>
        <v/>
      </c>
      <c r="D204" s="298" t="e">
        <f ca="1">+IF(AND(ISTEXT(OFFSET('Water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298" t="e">
        <f ca="1">+IF(AND(ISTEXT(OFFSET('Water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298" t="e">
        <f ca="1">+IF(AND(ISTEXT(OFFSET('Water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298" t="e">
        <f ca="1">+IF(AND(ISTEXT(OFFSET('Water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298" t="e">
        <f ca="1">+IF(AND(ISTEXT(OFFSET('Water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298" t="e">
        <f ca="1">+IF(AND(ISTEXT(OFFSET('Water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298" t="e">
        <f ca="1">+IF(AND(ISTEXT(OFFSET('Water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298" t="e">
        <f ca="1">+IF(AND(ISTEXT(OFFSET('Water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298" t="e">
        <f ca="1">+IF(AND(ISTEXT(OFFSET('Water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298" t="e">
        <f ca="1">+IF(AND(ISTEXT(OFFSET('Water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298" t="e">
        <f ca="1">+IF(AND(ISTEXT(OFFSET('Water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298" t="e">
        <f ca="1">+IF(AND(ISTEXT(OFFSET('Water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298" t="e">
        <f ca="1">+IF(AND(ISTEXT(OFFSET('Water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298" t="e">
        <f ca="1">+IF(AND(ISTEXT(OFFSET('Water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298" t="e">
        <f ca="1">+IF(AND(ISTEXT(OFFSET('Water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298" t="e">
        <f ca="1">+IF(AND(ISTEXT(OFFSET('Water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298" t="e">
        <f ca="1">+IF(AND(ISTEXT(OFFSET('Water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298" t="e">
        <f ca="1">+IF(AND(ISTEXT(OFFSET('Water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299" t="e">
        <f ca="1">+IF(AND(ISTEXT(OFFSET('Sanitation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299" t="e">
        <f ca="1">+IF(AND(ISTEXT(OFFSET('Sanitation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299" t="e">
        <f ca="1">+IF(AND(ISTEXT(OFFSET('Sanitation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299" t="e">
        <f ca="1">+IF(AND(ISTEXT(OFFSET('Sanitation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299" t="e">
        <f ca="1">+IF(AND(ISTEXT(OFFSET('Sanitation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299" t="e">
        <f ca="1">+IF(AND(ISTEXT(OFFSET('Sanitation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299" t="e">
        <f ca="1">+IF(AND(ISTEXT(OFFSET('Sanitation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299" t="e">
        <f ca="1">+IF(AND(ISTEXT(OFFSET('Sanitation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299" t="e">
        <f ca="1">+IF(AND(ISTEXT(OFFSET('Sanitation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299" t="e">
        <f ca="1">+IF(AND(ISTEXT(OFFSET('Sanitation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299" t="e">
        <f ca="1">+IF(AND(ISTEXT(OFFSET('Sanitation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299" t="e">
        <f ca="1">+IF(AND(ISTEXT(OFFSET('Sanitation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299" t="e">
        <f ca="1">+IF(AND(ISTEXT(OFFSET('Sanitation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299" t="e">
        <f ca="1">+IF(AND(ISTEXT(OFFSET('Sanitation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299" t="e">
        <f ca="1">+IF(AND(ISTEXT(OFFSET('Sanitation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299" t="e">
        <f ca="1">+IF(AND(ISTEXT(OFFSET('Sanitation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299" t="e">
        <f ca="1">+IF(AND(ISTEXT(OFFSET('Sanitation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299" t="e">
        <f ca="1">+IF(AND(ISTEXT(OFFSET('Sanitation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299" t="e">
        <f ca="1">+IF(AND(ISTEXT(OFFSET('Sanitation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299" t="e">
        <f ca="1">+IF(AND(ISTEXT(OFFSET('Sanitation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299" t="e">
        <f ca="1">+IF(AND(ISTEXT(OFFSET('Sanitation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299" t="e">
        <f ca="1">+IF(AND(ISTEXT(OFFSET('Sanitation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299" t="e">
        <f ca="1">+IF(AND(ISTEXT(OFFSET('Sanitation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299" t="e">
        <f ca="1">+IF(AND(ISTEXT(OFFSET('Sanitation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299" t="e">
        <f ca="1">+IF(AND(ISTEXT(OFFSET('Sanitation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299" t="e">
        <f ca="1">+IF(AND(ISTEXT(OFFSET('Sanitation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299" t="e">
        <f ca="1">+IF(AND(ISTEXT(OFFSET('Sanitation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299" t="e">
        <f ca="1">+IF(AND(ISTEXT(OFFSET('Sanitation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299" t="e">
        <f ca="1">+IF(AND(ISTEXT(OFFSET('Sanitation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299" t="e">
        <f ca="1">+IF(AND(ISTEXT(OFFSET('Sanitation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300" t="e">
        <f ca="1">+IF(AND(ISTEXT(OFFSET('Hygiene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368" t="e">
        <f ca="1">+IF(AND(ISTEXT(OFFSET('Hygiene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300" t="e">
        <f ca="1">+IF(AND(ISTEXT(OFFSET('Hygiene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300" t="e">
        <f ca="1">+IF(AND(ISTEXT(OFFSET('Hygiene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300" t="e">
        <f ca="1">+IF(AND(ISTEXT(OFFSET('Hygiene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300" t="e">
        <f ca="1">+IF(AND(ISTEXT(OFFSET('Hygiene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300" t="e">
        <f ca="1">+IF(AND(ISTEXT(OFFSET('Hygiene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300" t="e">
        <f ca="1">+IF(AND(ISTEXT(OFFSET('Hygiene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300" t="e">
        <f ca="1">+IF(AND(ISTEXT(OFFSET('Hygiene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300" t="e">
        <f ca="1">+IF(AND(ISTEXT(OFFSET('Hygiene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300" t="e">
        <f ca="1">+IF(AND(ISTEXT(OFFSET('Hygiene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300" t="e">
        <f ca="1">+IF(AND(ISTEXT(OFFSET('Hygiene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300" t="e">
        <f ca="1">+IF(AND(ISTEXT(OFFSET('Hygiene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300" t="e">
        <f ca="1">+IF(AND(ISTEXT(OFFSET('Hygiene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300" t="e">
        <f ca="1">+IF(AND(ISTEXT(OFFSET('Hygiene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300" t="e">
        <f ca="1">+IF(AND(ISTEXT(OFFSET('Hygiene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300" t="e">
        <f ca="1">+IF(AND(ISTEXT(OFFSET('Hygiene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300" t="e">
        <f ca="1">+IF(AND(ISTEXT(OFFSET('Hygiene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S204" s="187" t="str">
        <f ca="1">+IF(OFFSET('Water Data'!$D$27,0,10*ROW('Water Data'!D198))="","",OFFSET('Water Data'!$D$27,0,10*ROW('Water Data'!D198)))</f>
        <v/>
      </c>
      <c r="BT204" s="187" t="str">
        <f ca="1">+IF(OFFSET('Water Data'!$D$28,0,10*ROW('Water Data'!D198))="","",OFFSET('Water Data'!$D$28,0,10*ROW('Water Data'!D198)))</f>
        <v/>
      </c>
      <c r="BU204" s="187" t="str">
        <f ca="1">+IF(OFFSET('Water Data'!$D$29,0,10*ROW('Water Data'!D198))="","",OFFSET('Water Data'!$D$29,0,10*ROW('Water Data'!D198)))</f>
        <v/>
      </c>
      <c r="BV204" s="187" t="str">
        <f ca="1">+IF(OFFSET('Water Data'!$E$27,0,10*ROW('Water Data'!E198))="","",OFFSET('Water Data'!$E$27,0,10*ROW('Water Data'!E198)))</f>
        <v/>
      </c>
      <c r="BW204" s="187" t="str">
        <f ca="1">+IF(OFFSET('Water Data'!$E$28,0,10*ROW('Water Data'!E198))="","",OFFSET('Water Data'!$E$28,0,10*ROW('Water Data'!E198)))</f>
        <v/>
      </c>
      <c r="BX204" s="187" t="str">
        <f ca="1">+IF(OFFSET('Water Data'!$E$29,0,10*ROW('Water Data'!E198))="","",OFFSET('Water Data'!$E$29,0,10*ROW('Water Data'!E198)))</f>
        <v/>
      </c>
      <c r="BY204" s="187" t="str">
        <f ca="1">+IF(OFFSET('Water Data'!$F$27,0,10*ROW('Water Data'!F198))="","",OFFSET('Water Data'!$F$27,0,10*ROW('Water Data'!F198)))</f>
        <v/>
      </c>
      <c r="BZ204" s="187" t="str">
        <f ca="1">+IF(OFFSET('Water Data'!$F$28,0,10*ROW('Water Data'!F198))="","",OFFSET('Water Data'!$F$28,0,10*ROW('Water Data'!F198)))</f>
        <v/>
      </c>
      <c r="CA204" s="187" t="str">
        <f ca="1">+IF(OFFSET('Water Data'!$F$29,0,10*ROW('Water Data'!F198))="","",OFFSET('Water Data'!$F$29,0,10*ROW('Water Data'!F198)))</f>
        <v/>
      </c>
      <c r="CB204" s="187" t="str">
        <f ca="1">+IF(OFFSET('Water Data'!$G$27,0,10*ROW('Water Data'!G198))="","",OFFSET('Water Data'!$G$27,0,10*ROW('Water Data'!G198)))</f>
        <v/>
      </c>
      <c r="CC204" s="187" t="str">
        <f ca="1">+IF(OFFSET('Water Data'!$G$28,0,10*ROW('Water Data'!G198))="","",OFFSET('Water Data'!$G$28,0,10*ROW('Water Data'!G198)))</f>
        <v/>
      </c>
      <c r="CD204" s="187" t="str">
        <f ca="1">+IF(OFFSET('Water Data'!$G$29,0,10*ROW('Water Data'!G198))="","",OFFSET('Water Data'!$G$29,0,10*ROW('Water Data'!G198)))</f>
        <v/>
      </c>
      <c r="CE204" s="187" t="str">
        <f ca="1">+IF(OFFSET('Water Data'!$H$27,0,10*ROW('Water Data'!H198))="","",OFFSET('Water Data'!$H$27,0,10*ROW('Water Data'!H198)))</f>
        <v/>
      </c>
      <c r="CF204" s="187" t="str">
        <f ca="1">+IF(OFFSET('Water Data'!$H$28,0,10*ROW('Water Data'!H198))="","",OFFSET('Water Data'!$H$28,0,10*ROW('Water Data'!H198)))</f>
        <v/>
      </c>
      <c r="CG204" s="187" t="str">
        <f ca="1">+IF(OFFSET('Water Data'!$H$29,0,10*ROW('Water Data'!H198))="","",OFFSET('Water Data'!$H$29,0,10*ROW('Water Data'!H198)))</f>
        <v/>
      </c>
      <c r="CH204" s="187" t="str">
        <f ca="1">+IF(OFFSET('Water Data'!$I$27,0,10*ROW('Water Data'!I198))="","",OFFSET('Water Data'!$I$27,0,10*ROW('Water Data'!I198)))</f>
        <v/>
      </c>
      <c r="CI204" s="187" t="str">
        <f ca="1">+IF(OFFSET('Water Data'!$I$28,0,10*ROW('Water Data'!I198))="","",OFFSET('Water Data'!$I$28,0,10*ROW('Water Data'!I198)))</f>
        <v/>
      </c>
      <c r="CJ204" s="187" t="str">
        <f ca="1">+IF(OFFSET('Water Data'!$I$29,0,10*ROW('Water Data'!I198))="","",OFFSET('Water Data'!$I$29,0,10*ROW('Water Data'!I198)))</f>
        <v/>
      </c>
      <c r="CK204" s="187" t="str">
        <f ca="1">+IF(OFFSET('Sanitation Data'!$D$28,0,10*ROW('Sanitation Data'!D198))="","",OFFSET('Sanitation Data'!$D$28,0,10*ROW('Sanitation Data'!D198)))</f>
        <v/>
      </c>
      <c r="CL204" s="187" t="str">
        <f ca="1">+IF(OFFSET('Sanitation Data'!$D$29,0,10*ROW('Sanitation Data'!D198))="","",OFFSET('Sanitation Data'!$D$29,0,10*ROW('Sanitation Data'!D198)))</f>
        <v/>
      </c>
      <c r="CM204" s="187" t="str">
        <f ca="1">+IF(OFFSET('Sanitation Data'!$D$30,0,10*ROW('Sanitation Data'!D198))="","",OFFSET('Sanitation Data'!$D$30,0,10*ROW('Sanitation Data'!D198)))</f>
        <v/>
      </c>
      <c r="CN204" s="187" t="str">
        <f ca="1">+IF(OFFSET('Sanitation Data'!$D$31,0,10*ROW('Sanitation Data'!D198))="","",OFFSET('Sanitation Data'!$D$31,0,10*ROW('Sanitation Data'!D198)))</f>
        <v/>
      </c>
      <c r="CO204" s="187" t="str">
        <f ca="1">+IF(OFFSET('Sanitation Data'!$D$32,0,10*ROW('Sanitation Data'!D198))="","",OFFSET('Sanitation Data'!$D$32,0,10*ROW('Sanitation Data'!D198)))</f>
        <v/>
      </c>
      <c r="CP204" s="187" t="str">
        <f ca="1">+IF(OFFSET('Sanitation Data'!$E$28,0,10*ROW('Sanitation Data'!E198))="","",OFFSET('Sanitation Data'!$E$28,0,10*ROW('Sanitation Data'!E198)))</f>
        <v/>
      </c>
      <c r="CQ204" s="187" t="str">
        <f ca="1">+IF(OFFSET('Sanitation Data'!$E$29,0,10*ROW('Sanitation Data'!E198))="","",OFFSET('Sanitation Data'!$E$29,0,10*ROW('Sanitation Data'!E198)))</f>
        <v/>
      </c>
      <c r="CR204" s="187" t="str">
        <f ca="1">+IF(OFFSET('Sanitation Data'!$E$30,0,10*ROW('Sanitation Data'!E198))="","",OFFSET('Sanitation Data'!$E$30,0,10*ROW('Sanitation Data'!E198)))</f>
        <v/>
      </c>
      <c r="CS204" s="187" t="str">
        <f ca="1">+IF(OFFSET('Sanitation Data'!$E$31,0,10*ROW('Sanitation Data'!E198))="","",OFFSET('Sanitation Data'!$E$31,0,10*ROW('Sanitation Data'!E198)))</f>
        <v/>
      </c>
      <c r="CT204" s="187" t="str">
        <f ca="1">+IF(OFFSET('Sanitation Data'!$E$32,0,10*ROW('Sanitation Data'!E198))="","",OFFSET('Sanitation Data'!$E$32,0,10*ROW('Sanitation Data'!E198)))</f>
        <v/>
      </c>
      <c r="CU204" s="187" t="str">
        <f ca="1">+IF(OFFSET('Sanitation Data'!$F$28,0,10*ROW('Sanitation Data'!F198))="","",OFFSET('Sanitation Data'!$F$28,0,10*ROW('Sanitation Data'!F198)))</f>
        <v/>
      </c>
      <c r="CV204" s="187" t="str">
        <f ca="1">+IF(OFFSET('Sanitation Data'!$F$29,0,10*ROW('Sanitation Data'!F198))="","",OFFSET('Sanitation Data'!$F$29,0,10*ROW('Sanitation Data'!F198)))</f>
        <v/>
      </c>
      <c r="CW204" s="187" t="str">
        <f ca="1">+IF(OFFSET('Sanitation Data'!$F$30,0,10*ROW('Sanitation Data'!F198))="","",OFFSET('Sanitation Data'!$F$30,0,10*ROW('Sanitation Data'!F198)))</f>
        <v/>
      </c>
      <c r="CX204" s="187" t="str">
        <f ca="1">+IF(OFFSET('Sanitation Data'!$F$31,0,10*ROW('Sanitation Data'!F198))="","",OFFSET('Sanitation Data'!$F$31,0,10*ROW('Sanitation Data'!F198)))</f>
        <v/>
      </c>
      <c r="CY204" s="187" t="str">
        <f ca="1">+IF(OFFSET('Sanitation Data'!$F$32,0,10*ROW('Sanitation Data'!F198))="","",OFFSET('Sanitation Data'!$F$32,0,10*ROW('Sanitation Data'!F198)))</f>
        <v/>
      </c>
      <c r="CZ204" s="187" t="str">
        <f ca="1">+IF(OFFSET('Sanitation Data'!$G$28,0,10*ROW('Sanitation Data'!G198))="","",OFFSET('Sanitation Data'!$G$28,0,10*ROW('Sanitation Data'!G198)))</f>
        <v/>
      </c>
      <c r="DA204" s="187" t="str">
        <f ca="1">+IF(OFFSET('Sanitation Data'!$G$29,0,10*ROW('Sanitation Data'!G198))="","",OFFSET('Sanitation Data'!$G$29,0,10*ROW('Sanitation Data'!G198)))</f>
        <v/>
      </c>
      <c r="DB204" s="187" t="str">
        <f ca="1">+IF(OFFSET('Sanitation Data'!$G$30,0,10*ROW('Sanitation Data'!G198))="","",OFFSET('Sanitation Data'!$G$30,0,10*ROW('Sanitation Data'!G198)))</f>
        <v/>
      </c>
      <c r="DC204" s="187" t="str">
        <f ca="1">+IF(OFFSET('Sanitation Data'!$G$31,0,10*ROW('Sanitation Data'!G198))="","",OFFSET('Sanitation Data'!$G$31,0,10*ROW('Sanitation Data'!G198)))</f>
        <v/>
      </c>
      <c r="DD204" s="187" t="str">
        <f ca="1">+IF(OFFSET('Sanitation Data'!$G$32,0,10*ROW('Sanitation Data'!G198))="","",OFFSET('Sanitation Data'!$G$32,0,10*ROW('Sanitation Data'!G198)))</f>
        <v/>
      </c>
      <c r="DE204" s="187" t="str">
        <f ca="1">+IF(OFFSET('Sanitation Data'!$H$28,0,10*ROW('Sanitation Data'!H198))="","",OFFSET('Sanitation Data'!$H$28,0,10*ROW('Sanitation Data'!H198)))</f>
        <v/>
      </c>
      <c r="DF204" s="187" t="str">
        <f ca="1">+IF(OFFSET('Sanitation Data'!$H$29,0,10*ROW('Sanitation Data'!H198))="","",OFFSET('Sanitation Data'!$H$29,0,10*ROW('Sanitation Data'!H198)))</f>
        <v/>
      </c>
      <c r="DG204" s="187" t="str">
        <f ca="1">+IF(OFFSET('Sanitation Data'!$H$30,0,10*ROW('Sanitation Data'!H198))="","",OFFSET('Sanitation Data'!$H$30,0,10*ROW('Sanitation Data'!H198)))</f>
        <v/>
      </c>
      <c r="DH204" s="187" t="str">
        <f ca="1">+IF(OFFSET('Sanitation Data'!$H$31,0,10*ROW('Sanitation Data'!H198))="","",OFFSET('Sanitation Data'!$H$31,0,10*ROW('Sanitation Data'!H198)))</f>
        <v/>
      </c>
      <c r="DI204" s="187" t="str">
        <f ca="1">+IF(OFFSET('Sanitation Data'!$H$32,0,10*ROW('Sanitation Data'!H198))="","",OFFSET('Sanitation Data'!$H$32,0,10*ROW('Sanitation Data'!H198)))</f>
        <v/>
      </c>
      <c r="DJ204" s="187" t="str">
        <f ca="1">+IF(OFFSET('Sanitation Data'!$I$28,0,10*ROW('Sanitation Data'!I198))="","",OFFSET('Sanitation Data'!$I$28,0,10*ROW('Sanitation Data'!I198)))</f>
        <v/>
      </c>
      <c r="DK204" s="187" t="str">
        <f ca="1">+IF(OFFSET('Sanitation Data'!$I$29,0,10*ROW('Sanitation Data'!I198))="","",OFFSET('Sanitation Data'!$I$29,0,10*ROW('Sanitation Data'!I198)))</f>
        <v/>
      </c>
      <c r="DL204" s="187" t="str">
        <f ca="1">+IF(OFFSET('Sanitation Data'!$I$30,0,10*ROW('Sanitation Data'!I198))="","",OFFSET('Sanitation Data'!$I$30,0,10*ROW('Sanitation Data'!I198)))</f>
        <v/>
      </c>
      <c r="DM204" s="187" t="str">
        <f ca="1">+IF(OFFSET('Sanitation Data'!$I$31,0,10*ROW('Sanitation Data'!I198))="","",OFFSET('Sanitation Data'!$I$31,0,10*ROW('Sanitation Data'!I198)))</f>
        <v/>
      </c>
      <c r="DN204" s="187" t="str">
        <f ca="1">+IF(OFFSET('Sanitation Data'!$I$32,0,10*ROW('Sanitation Data'!I198))="","",OFFSET('Sanitation Data'!$I$32,0,10*ROW('Sanitation Data'!I198)))</f>
        <v/>
      </c>
      <c r="DO204" s="187" t="str">
        <f ca="1">+IF(OFFSET('Hygiene Data'!$D$11,0,10*ROW('Hygiene Data'!D198))="","",OFFSET('Hygiene Data'!$D$11,0,10*ROW('Hygiene Data'!D198)))</f>
        <v/>
      </c>
      <c r="DP204" s="187" t="str">
        <f ca="1">+IF(OFFSET('Hygiene Data'!$D$12,0,10*ROW('Hygiene Data'!D198))="","",OFFSET('Hygiene Data'!$D$12,0,10*ROW('Hygiene Data'!D198)))</f>
        <v/>
      </c>
      <c r="DQ204" s="187" t="str">
        <f ca="1">+IF(OFFSET('Hygiene Data'!$D$13,0,10*ROW('Hygiene Data'!D198))="","",OFFSET('Hygiene Data'!$D$13,0,10*ROW('Hygiene Data'!D198)))</f>
        <v/>
      </c>
      <c r="DR204" s="187" t="str">
        <f ca="1">+IF(OFFSET('Hygiene Data'!$E$11,0,10*ROW('Hygiene Data'!E198))="","",OFFSET('Hygiene Data'!$E$11,0,10*ROW('Hygiene Data'!E198)))</f>
        <v/>
      </c>
      <c r="DS204" s="187" t="str">
        <f ca="1">+IF(OFFSET('Hygiene Data'!$E$12,0,10*ROW('Hygiene Data'!E198))="","",OFFSET('Hygiene Data'!$E$12,0,10*ROW('Hygiene Data'!E198)))</f>
        <v/>
      </c>
      <c r="DT204" s="187" t="str">
        <f ca="1">+IF(OFFSET('Hygiene Data'!$E$13,0,10*ROW('Hygiene Data'!E198))="","",OFFSET('Hygiene Data'!$E$13,0,10*ROW('Hygiene Data'!E198)))</f>
        <v/>
      </c>
      <c r="DU204" s="187" t="str">
        <f ca="1">+IF(OFFSET('Hygiene Data'!$F$11,0,10*ROW('Hygiene Data'!F198))="","",OFFSET('Hygiene Data'!$F$11,0,10*ROW('Hygiene Data'!F198)))</f>
        <v/>
      </c>
      <c r="DV204" s="187" t="str">
        <f ca="1">+IF(OFFSET('Hygiene Data'!$F$12,0,10*ROW('Hygiene Data'!F198))="","",OFFSET('Hygiene Data'!$F$12,0,10*ROW('Hygiene Data'!F198)))</f>
        <v/>
      </c>
      <c r="DW204" s="187" t="str">
        <f ca="1">+IF(OFFSET('Hygiene Data'!$F$13,0,10*ROW('Hygiene Data'!F198))="","",OFFSET('Hygiene Data'!$F$13,0,10*ROW('Hygiene Data'!F198)))</f>
        <v/>
      </c>
      <c r="DX204" s="187" t="str">
        <f ca="1">+IF(OFFSET('Hygiene Data'!$G$11,0,10*ROW('Hygiene Data'!G198))="","",OFFSET('Hygiene Data'!$G$11,0,10*ROW('Hygiene Data'!G198)))</f>
        <v/>
      </c>
      <c r="DY204" s="187" t="str">
        <f ca="1">+IF(OFFSET('Hygiene Data'!$G$12,0,10*ROW('Hygiene Data'!G198))="","",OFFSET('Hygiene Data'!$G$12,0,10*ROW('Hygiene Data'!G198)))</f>
        <v/>
      </c>
      <c r="DZ204" s="187" t="str">
        <f ca="1">+IF(OFFSET('Hygiene Data'!$G$13,0,10*ROW('Hygiene Data'!G198))="","",OFFSET('Hygiene Data'!$G$13,0,10*ROW('Hygiene Data'!G198)))</f>
        <v/>
      </c>
      <c r="EA204" s="187" t="str">
        <f ca="1">+IF(OFFSET('Hygiene Data'!$H$11,0,10*ROW('Hygiene Data'!H198))="","",OFFSET('Hygiene Data'!$H$11,0,10*ROW('Hygiene Data'!H198)))</f>
        <v/>
      </c>
      <c r="EB204" s="187" t="str">
        <f ca="1">+IF(OFFSET('Hygiene Data'!$H$12,0,10*ROW('Hygiene Data'!H198))="","",OFFSET('Hygiene Data'!$H$12,0,10*ROW('Hygiene Data'!H198)))</f>
        <v/>
      </c>
      <c r="EC204" s="187" t="str">
        <f ca="1">+IF(OFFSET('Hygiene Data'!$H$13,0,10*ROW('Hygiene Data'!H198))="","",OFFSET('Hygiene Data'!$H$13,0,10*ROW('Hygiene Data'!H198)))</f>
        <v/>
      </c>
      <c r="ED204" s="187" t="str">
        <f ca="1">+IF(OFFSET('Hygiene Data'!$I$11,0,10*ROW('Hygiene Data'!I198))="","",OFFSET('Hygiene Data'!$I$11,0,10*ROW('Hygiene Data'!I198)))</f>
        <v/>
      </c>
      <c r="EE204" s="187" t="str">
        <f ca="1">+IF(OFFSET('Hygiene Data'!$I$12,0,10*ROW('Hygiene Data'!I198))="","",OFFSET('Hygiene Data'!$I$12,0,10*ROW('Hygiene Data'!I198)))</f>
        <v/>
      </c>
      <c r="EF204" s="187" t="str">
        <f ca="1">+IF(OFFSET('Hygiene Data'!$I$13,0,10*ROW('Hygiene Data'!I198))="","",OFFSET('Hygiene Data'!$I$13,0,10*ROW('Hygiene Data'!I198)))</f>
        <v/>
      </c>
    </row>
    <row r="205" spans="1:136" x14ac:dyDescent="0.2">
      <c r="A205" s="270" t="str">
        <f ca="1">+IF(OFFSET('Water Data'!$B$2,0,10*ROW('Water Data'!E199))="","",OFFSET('Water Data'!$B$2,0,10*ROW('Water Data'!E199)))</f>
        <v/>
      </c>
      <c r="B205" s="270" t="str">
        <f ca="1">IF(OFFSET('Water Data'!$C$2,0,10*ROW('Water Data'!F199))="","",IF(OFFSET('Water Data'!$C$2,0,10*ROW('Water Data'!F199))="Census",Key!$I$111,IF(OFFSET('Water Data'!$C$2,0,10*ROW('Water Data'!F199))="Survey with microdata",Key!$I$113,IF(OFFSET('Water Data'!$C$2,0,10*ROW('Water Data'!F199))="Survey",Key!$I$110,IF(OFFSET('Water Data'!$C$2,0,10*ROW('Water Data'!F199))="Admin",Key!$I$114,IF(OFFSET('Water Data'!$C$2,0,10*ROW('Water Data'!F199))="Other",Key!$I$112,IF(OFFSET('Water Data'!$C$2,0,10*ROW('Water Data'!F199))="EMIS",Key!$I$109)))))))</f>
        <v/>
      </c>
      <c r="C205" s="297" t="str">
        <f t="shared" ca="1" si="3"/>
        <v/>
      </c>
      <c r="D205" s="298" t="e">
        <f ca="1">+IF(AND(ISTEXT(OFFSET('Water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298" t="e">
        <f ca="1">+IF(AND(ISTEXT(OFFSET('Water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298" t="e">
        <f ca="1">+IF(AND(ISTEXT(OFFSET('Water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298" t="e">
        <f ca="1">+IF(AND(ISTEXT(OFFSET('Water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298" t="e">
        <f ca="1">+IF(AND(ISTEXT(OFFSET('Water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298" t="e">
        <f ca="1">+IF(AND(ISTEXT(OFFSET('Water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298" t="e">
        <f ca="1">+IF(AND(ISTEXT(OFFSET('Water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298" t="e">
        <f ca="1">+IF(AND(ISTEXT(OFFSET('Water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298" t="e">
        <f ca="1">+IF(AND(ISTEXT(OFFSET('Water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298" t="e">
        <f ca="1">+IF(AND(ISTEXT(OFFSET('Water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298" t="e">
        <f ca="1">+IF(AND(ISTEXT(OFFSET('Water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298" t="e">
        <f ca="1">+IF(AND(ISTEXT(OFFSET('Water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298" t="e">
        <f ca="1">+IF(AND(ISTEXT(OFFSET('Water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298" t="e">
        <f ca="1">+IF(AND(ISTEXT(OFFSET('Water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298" t="e">
        <f ca="1">+IF(AND(ISTEXT(OFFSET('Water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298" t="e">
        <f ca="1">+IF(AND(ISTEXT(OFFSET('Water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298" t="e">
        <f ca="1">+IF(AND(ISTEXT(OFFSET('Water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298" t="e">
        <f ca="1">+IF(AND(ISTEXT(OFFSET('Water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299" t="e">
        <f ca="1">+IF(AND(ISTEXT(OFFSET('Sanitation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299" t="e">
        <f ca="1">+IF(AND(ISTEXT(OFFSET('Sanitation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299" t="e">
        <f ca="1">+IF(AND(ISTEXT(OFFSET('Sanitation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299" t="e">
        <f ca="1">+IF(AND(ISTEXT(OFFSET('Sanitation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299" t="e">
        <f ca="1">+IF(AND(ISTEXT(OFFSET('Sanitation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299" t="e">
        <f ca="1">+IF(AND(ISTEXT(OFFSET('Sanitation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299" t="e">
        <f ca="1">+IF(AND(ISTEXT(OFFSET('Sanitation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299" t="e">
        <f ca="1">+IF(AND(ISTEXT(OFFSET('Sanitation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299" t="e">
        <f ca="1">+IF(AND(ISTEXT(OFFSET('Sanitation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299" t="e">
        <f ca="1">+IF(AND(ISTEXT(OFFSET('Sanitation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299" t="e">
        <f ca="1">+IF(AND(ISTEXT(OFFSET('Sanitation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299" t="e">
        <f ca="1">+IF(AND(ISTEXT(OFFSET('Sanitation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299" t="e">
        <f ca="1">+IF(AND(ISTEXT(OFFSET('Sanitation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299" t="e">
        <f ca="1">+IF(AND(ISTEXT(OFFSET('Sanitation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299" t="e">
        <f ca="1">+IF(AND(ISTEXT(OFFSET('Sanitation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299" t="e">
        <f ca="1">+IF(AND(ISTEXT(OFFSET('Sanitation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299" t="e">
        <f ca="1">+IF(AND(ISTEXT(OFFSET('Sanitation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299" t="e">
        <f ca="1">+IF(AND(ISTEXT(OFFSET('Sanitation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299" t="e">
        <f ca="1">+IF(AND(ISTEXT(OFFSET('Sanitation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299" t="e">
        <f ca="1">+IF(AND(ISTEXT(OFFSET('Sanitation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299" t="e">
        <f ca="1">+IF(AND(ISTEXT(OFFSET('Sanitation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299" t="e">
        <f ca="1">+IF(AND(ISTEXT(OFFSET('Sanitation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299" t="e">
        <f ca="1">+IF(AND(ISTEXT(OFFSET('Sanitation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299" t="e">
        <f ca="1">+IF(AND(ISTEXT(OFFSET('Sanitation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299" t="e">
        <f ca="1">+IF(AND(ISTEXT(OFFSET('Sanitation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299" t="e">
        <f ca="1">+IF(AND(ISTEXT(OFFSET('Sanitation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299" t="e">
        <f ca="1">+IF(AND(ISTEXT(OFFSET('Sanitation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299" t="e">
        <f ca="1">+IF(AND(ISTEXT(OFFSET('Sanitation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299" t="e">
        <f ca="1">+IF(AND(ISTEXT(OFFSET('Sanitation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299" t="e">
        <f ca="1">+IF(AND(ISTEXT(OFFSET('Sanitation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300" t="e">
        <f ca="1">+IF(AND(ISTEXT(OFFSET('Hygiene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368" t="e">
        <f ca="1">+IF(AND(ISTEXT(OFFSET('Hygiene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300" t="e">
        <f ca="1">+IF(AND(ISTEXT(OFFSET('Hygiene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300" t="e">
        <f ca="1">+IF(AND(ISTEXT(OFFSET('Hygiene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300" t="e">
        <f ca="1">+IF(AND(ISTEXT(OFFSET('Hygiene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300" t="e">
        <f ca="1">+IF(AND(ISTEXT(OFFSET('Hygiene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300" t="e">
        <f ca="1">+IF(AND(ISTEXT(OFFSET('Hygiene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300" t="e">
        <f ca="1">+IF(AND(ISTEXT(OFFSET('Hygiene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300" t="e">
        <f ca="1">+IF(AND(ISTEXT(OFFSET('Hygiene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300" t="e">
        <f ca="1">+IF(AND(ISTEXT(OFFSET('Hygiene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300" t="e">
        <f ca="1">+IF(AND(ISTEXT(OFFSET('Hygiene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300" t="e">
        <f ca="1">+IF(AND(ISTEXT(OFFSET('Hygiene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300" t="e">
        <f ca="1">+IF(AND(ISTEXT(OFFSET('Hygiene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300" t="e">
        <f ca="1">+IF(AND(ISTEXT(OFFSET('Hygiene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300" t="e">
        <f ca="1">+IF(AND(ISTEXT(OFFSET('Hygiene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300" t="e">
        <f ca="1">+IF(AND(ISTEXT(OFFSET('Hygiene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300" t="e">
        <f ca="1">+IF(AND(ISTEXT(OFFSET('Hygiene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300" t="e">
        <f ca="1">+IF(AND(ISTEXT(OFFSET('Hygiene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S205" s="187" t="str">
        <f ca="1">+IF(OFFSET('Water Data'!$D$27,0,10*ROW('Water Data'!D199))="","",OFFSET('Water Data'!$D$27,0,10*ROW('Water Data'!D199)))</f>
        <v/>
      </c>
      <c r="BT205" s="187" t="str">
        <f ca="1">+IF(OFFSET('Water Data'!$D$28,0,10*ROW('Water Data'!D199))="","",OFFSET('Water Data'!$D$28,0,10*ROW('Water Data'!D199)))</f>
        <v/>
      </c>
      <c r="BU205" s="187" t="str">
        <f ca="1">+IF(OFFSET('Water Data'!$D$29,0,10*ROW('Water Data'!D199))="","",OFFSET('Water Data'!$D$29,0,10*ROW('Water Data'!D199)))</f>
        <v/>
      </c>
      <c r="BV205" s="187" t="str">
        <f ca="1">+IF(OFFSET('Water Data'!$E$27,0,10*ROW('Water Data'!E199))="","",OFFSET('Water Data'!$E$27,0,10*ROW('Water Data'!E199)))</f>
        <v/>
      </c>
      <c r="BW205" s="187" t="str">
        <f ca="1">+IF(OFFSET('Water Data'!$E$28,0,10*ROW('Water Data'!E199))="","",OFFSET('Water Data'!$E$28,0,10*ROW('Water Data'!E199)))</f>
        <v/>
      </c>
      <c r="BX205" s="187" t="str">
        <f ca="1">+IF(OFFSET('Water Data'!$E$29,0,10*ROW('Water Data'!E199))="","",OFFSET('Water Data'!$E$29,0,10*ROW('Water Data'!E199)))</f>
        <v/>
      </c>
      <c r="BY205" s="187" t="str">
        <f ca="1">+IF(OFFSET('Water Data'!$F$27,0,10*ROW('Water Data'!F199))="","",OFFSET('Water Data'!$F$27,0,10*ROW('Water Data'!F199)))</f>
        <v/>
      </c>
      <c r="BZ205" s="187" t="str">
        <f ca="1">+IF(OFFSET('Water Data'!$F$28,0,10*ROW('Water Data'!F199))="","",OFFSET('Water Data'!$F$28,0,10*ROW('Water Data'!F199)))</f>
        <v/>
      </c>
      <c r="CA205" s="187" t="str">
        <f ca="1">+IF(OFFSET('Water Data'!$F$29,0,10*ROW('Water Data'!F199))="","",OFFSET('Water Data'!$F$29,0,10*ROW('Water Data'!F199)))</f>
        <v/>
      </c>
      <c r="CB205" s="187" t="str">
        <f ca="1">+IF(OFFSET('Water Data'!$G$27,0,10*ROW('Water Data'!G199))="","",OFFSET('Water Data'!$G$27,0,10*ROW('Water Data'!G199)))</f>
        <v/>
      </c>
      <c r="CC205" s="187" t="str">
        <f ca="1">+IF(OFFSET('Water Data'!$G$28,0,10*ROW('Water Data'!G199))="","",OFFSET('Water Data'!$G$28,0,10*ROW('Water Data'!G199)))</f>
        <v/>
      </c>
      <c r="CD205" s="187" t="str">
        <f ca="1">+IF(OFFSET('Water Data'!$G$29,0,10*ROW('Water Data'!G199))="","",OFFSET('Water Data'!$G$29,0,10*ROW('Water Data'!G199)))</f>
        <v/>
      </c>
      <c r="CE205" s="187" t="str">
        <f ca="1">+IF(OFFSET('Water Data'!$H$27,0,10*ROW('Water Data'!H199))="","",OFFSET('Water Data'!$H$27,0,10*ROW('Water Data'!H199)))</f>
        <v/>
      </c>
      <c r="CF205" s="187" t="str">
        <f ca="1">+IF(OFFSET('Water Data'!$H$28,0,10*ROW('Water Data'!H199))="","",OFFSET('Water Data'!$H$28,0,10*ROW('Water Data'!H199)))</f>
        <v/>
      </c>
      <c r="CG205" s="187" t="str">
        <f ca="1">+IF(OFFSET('Water Data'!$H$29,0,10*ROW('Water Data'!H199))="","",OFFSET('Water Data'!$H$29,0,10*ROW('Water Data'!H199)))</f>
        <v/>
      </c>
      <c r="CH205" s="187" t="str">
        <f ca="1">+IF(OFFSET('Water Data'!$I$27,0,10*ROW('Water Data'!I199))="","",OFFSET('Water Data'!$I$27,0,10*ROW('Water Data'!I199)))</f>
        <v/>
      </c>
      <c r="CI205" s="187" t="str">
        <f ca="1">+IF(OFFSET('Water Data'!$I$28,0,10*ROW('Water Data'!I199))="","",OFFSET('Water Data'!$I$28,0,10*ROW('Water Data'!I199)))</f>
        <v/>
      </c>
      <c r="CJ205" s="187" t="str">
        <f ca="1">+IF(OFFSET('Water Data'!$I$29,0,10*ROW('Water Data'!I199))="","",OFFSET('Water Data'!$I$29,0,10*ROW('Water Data'!I199)))</f>
        <v/>
      </c>
      <c r="CK205" s="187" t="str">
        <f ca="1">+IF(OFFSET('Sanitation Data'!$D$28,0,10*ROW('Sanitation Data'!D199))="","",OFFSET('Sanitation Data'!$D$28,0,10*ROW('Sanitation Data'!D199)))</f>
        <v/>
      </c>
      <c r="CL205" s="187" t="str">
        <f ca="1">+IF(OFFSET('Sanitation Data'!$D$29,0,10*ROW('Sanitation Data'!D199))="","",OFFSET('Sanitation Data'!$D$29,0,10*ROW('Sanitation Data'!D199)))</f>
        <v/>
      </c>
      <c r="CM205" s="187" t="str">
        <f ca="1">+IF(OFFSET('Sanitation Data'!$D$30,0,10*ROW('Sanitation Data'!D199))="","",OFFSET('Sanitation Data'!$D$30,0,10*ROW('Sanitation Data'!D199)))</f>
        <v/>
      </c>
      <c r="CN205" s="187" t="str">
        <f ca="1">+IF(OFFSET('Sanitation Data'!$D$31,0,10*ROW('Sanitation Data'!D199))="","",OFFSET('Sanitation Data'!$D$31,0,10*ROW('Sanitation Data'!D199)))</f>
        <v/>
      </c>
      <c r="CO205" s="187" t="str">
        <f ca="1">+IF(OFFSET('Sanitation Data'!$D$32,0,10*ROW('Sanitation Data'!D199))="","",OFFSET('Sanitation Data'!$D$32,0,10*ROW('Sanitation Data'!D199)))</f>
        <v/>
      </c>
      <c r="CP205" s="187" t="str">
        <f ca="1">+IF(OFFSET('Sanitation Data'!$E$28,0,10*ROW('Sanitation Data'!E199))="","",OFFSET('Sanitation Data'!$E$28,0,10*ROW('Sanitation Data'!E199)))</f>
        <v/>
      </c>
      <c r="CQ205" s="187" t="str">
        <f ca="1">+IF(OFFSET('Sanitation Data'!$E$29,0,10*ROW('Sanitation Data'!E199))="","",OFFSET('Sanitation Data'!$E$29,0,10*ROW('Sanitation Data'!E199)))</f>
        <v/>
      </c>
      <c r="CR205" s="187" t="str">
        <f ca="1">+IF(OFFSET('Sanitation Data'!$E$30,0,10*ROW('Sanitation Data'!E199))="","",OFFSET('Sanitation Data'!$E$30,0,10*ROW('Sanitation Data'!E199)))</f>
        <v/>
      </c>
      <c r="CS205" s="187" t="str">
        <f ca="1">+IF(OFFSET('Sanitation Data'!$E$31,0,10*ROW('Sanitation Data'!E199))="","",OFFSET('Sanitation Data'!$E$31,0,10*ROW('Sanitation Data'!E199)))</f>
        <v/>
      </c>
      <c r="CT205" s="187" t="str">
        <f ca="1">+IF(OFFSET('Sanitation Data'!$E$32,0,10*ROW('Sanitation Data'!E199))="","",OFFSET('Sanitation Data'!$E$32,0,10*ROW('Sanitation Data'!E199)))</f>
        <v/>
      </c>
      <c r="CU205" s="187" t="str">
        <f ca="1">+IF(OFFSET('Sanitation Data'!$F$28,0,10*ROW('Sanitation Data'!F199))="","",OFFSET('Sanitation Data'!$F$28,0,10*ROW('Sanitation Data'!F199)))</f>
        <v/>
      </c>
      <c r="CV205" s="187" t="str">
        <f ca="1">+IF(OFFSET('Sanitation Data'!$F$29,0,10*ROW('Sanitation Data'!F199))="","",OFFSET('Sanitation Data'!$F$29,0,10*ROW('Sanitation Data'!F199)))</f>
        <v/>
      </c>
      <c r="CW205" s="187" t="str">
        <f ca="1">+IF(OFFSET('Sanitation Data'!$F$30,0,10*ROW('Sanitation Data'!F199))="","",OFFSET('Sanitation Data'!$F$30,0,10*ROW('Sanitation Data'!F199)))</f>
        <v/>
      </c>
      <c r="CX205" s="187" t="str">
        <f ca="1">+IF(OFFSET('Sanitation Data'!$F$31,0,10*ROW('Sanitation Data'!F199))="","",OFFSET('Sanitation Data'!$F$31,0,10*ROW('Sanitation Data'!F199)))</f>
        <v/>
      </c>
      <c r="CY205" s="187" t="str">
        <f ca="1">+IF(OFFSET('Sanitation Data'!$F$32,0,10*ROW('Sanitation Data'!F199))="","",OFFSET('Sanitation Data'!$F$32,0,10*ROW('Sanitation Data'!F199)))</f>
        <v/>
      </c>
      <c r="CZ205" s="187" t="str">
        <f ca="1">+IF(OFFSET('Sanitation Data'!$G$28,0,10*ROW('Sanitation Data'!G199))="","",OFFSET('Sanitation Data'!$G$28,0,10*ROW('Sanitation Data'!G199)))</f>
        <v/>
      </c>
      <c r="DA205" s="187" t="str">
        <f ca="1">+IF(OFFSET('Sanitation Data'!$G$29,0,10*ROW('Sanitation Data'!G199))="","",OFFSET('Sanitation Data'!$G$29,0,10*ROW('Sanitation Data'!G199)))</f>
        <v/>
      </c>
      <c r="DB205" s="187" t="str">
        <f ca="1">+IF(OFFSET('Sanitation Data'!$G$30,0,10*ROW('Sanitation Data'!G199))="","",OFFSET('Sanitation Data'!$G$30,0,10*ROW('Sanitation Data'!G199)))</f>
        <v/>
      </c>
      <c r="DC205" s="187" t="str">
        <f ca="1">+IF(OFFSET('Sanitation Data'!$G$31,0,10*ROW('Sanitation Data'!G199))="","",OFFSET('Sanitation Data'!$G$31,0,10*ROW('Sanitation Data'!G199)))</f>
        <v/>
      </c>
      <c r="DD205" s="187" t="str">
        <f ca="1">+IF(OFFSET('Sanitation Data'!$G$32,0,10*ROW('Sanitation Data'!G199))="","",OFFSET('Sanitation Data'!$G$32,0,10*ROW('Sanitation Data'!G199)))</f>
        <v/>
      </c>
      <c r="DE205" s="187" t="str">
        <f ca="1">+IF(OFFSET('Sanitation Data'!$H$28,0,10*ROW('Sanitation Data'!H199))="","",OFFSET('Sanitation Data'!$H$28,0,10*ROW('Sanitation Data'!H199)))</f>
        <v/>
      </c>
      <c r="DF205" s="187" t="str">
        <f ca="1">+IF(OFFSET('Sanitation Data'!$H$29,0,10*ROW('Sanitation Data'!H199))="","",OFFSET('Sanitation Data'!$H$29,0,10*ROW('Sanitation Data'!H199)))</f>
        <v/>
      </c>
      <c r="DG205" s="187" t="str">
        <f ca="1">+IF(OFFSET('Sanitation Data'!$H$30,0,10*ROW('Sanitation Data'!H199))="","",OFFSET('Sanitation Data'!$H$30,0,10*ROW('Sanitation Data'!H199)))</f>
        <v/>
      </c>
      <c r="DH205" s="187" t="str">
        <f ca="1">+IF(OFFSET('Sanitation Data'!$H$31,0,10*ROW('Sanitation Data'!H199))="","",OFFSET('Sanitation Data'!$H$31,0,10*ROW('Sanitation Data'!H199)))</f>
        <v/>
      </c>
      <c r="DI205" s="187" t="str">
        <f ca="1">+IF(OFFSET('Sanitation Data'!$H$32,0,10*ROW('Sanitation Data'!H199))="","",OFFSET('Sanitation Data'!$H$32,0,10*ROW('Sanitation Data'!H199)))</f>
        <v/>
      </c>
      <c r="DJ205" s="187" t="str">
        <f ca="1">+IF(OFFSET('Sanitation Data'!$I$28,0,10*ROW('Sanitation Data'!I199))="","",OFFSET('Sanitation Data'!$I$28,0,10*ROW('Sanitation Data'!I199)))</f>
        <v/>
      </c>
      <c r="DK205" s="187" t="str">
        <f ca="1">+IF(OFFSET('Sanitation Data'!$I$29,0,10*ROW('Sanitation Data'!I199))="","",OFFSET('Sanitation Data'!$I$29,0,10*ROW('Sanitation Data'!I199)))</f>
        <v/>
      </c>
      <c r="DL205" s="187" t="str">
        <f ca="1">+IF(OFFSET('Sanitation Data'!$I$30,0,10*ROW('Sanitation Data'!I199))="","",OFFSET('Sanitation Data'!$I$30,0,10*ROW('Sanitation Data'!I199)))</f>
        <v/>
      </c>
      <c r="DM205" s="187" t="str">
        <f ca="1">+IF(OFFSET('Sanitation Data'!$I$31,0,10*ROW('Sanitation Data'!I199))="","",OFFSET('Sanitation Data'!$I$31,0,10*ROW('Sanitation Data'!I199)))</f>
        <v/>
      </c>
      <c r="DN205" s="187" t="str">
        <f ca="1">+IF(OFFSET('Sanitation Data'!$I$32,0,10*ROW('Sanitation Data'!I199))="","",OFFSET('Sanitation Data'!$I$32,0,10*ROW('Sanitation Data'!I199)))</f>
        <v/>
      </c>
      <c r="DO205" s="187" t="str">
        <f ca="1">+IF(OFFSET('Hygiene Data'!$D$11,0,10*ROW('Hygiene Data'!D199))="","",OFFSET('Hygiene Data'!$D$11,0,10*ROW('Hygiene Data'!D199)))</f>
        <v/>
      </c>
      <c r="DP205" s="187" t="str">
        <f ca="1">+IF(OFFSET('Hygiene Data'!$D$12,0,10*ROW('Hygiene Data'!D199))="","",OFFSET('Hygiene Data'!$D$12,0,10*ROW('Hygiene Data'!D199)))</f>
        <v/>
      </c>
      <c r="DQ205" s="187" t="str">
        <f ca="1">+IF(OFFSET('Hygiene Data'!$D$13,0,10*ROW('Hygiene Data'!D199))="","",OFFSET('Hygiene Data'!$D$13,0,10*ROW('Hygiene Data'!D199)))</f>
        <v/>
      </c>
      <c r="DR205" s="187" t="str">
        <f ca="1">+IF(OFFSET('Hygiene Data'!$E$11,0,10*ROW('Hygiene Data'!E199))="","",OFFSET('Hygiene Data'!$E$11,0,10*ROW('Hygiene Data'!E199)))</f>
        <v/>
      </c>
      <c r="DS205" s="187" t="str">
        <f ca="1">+IF(OFFSET('Hygiene Data'!$E$12,0,10*ROW('Hygiene Data'!E199))="","",OFFSET('Hygiene Data'!$E$12,0,10*ROW('Hygiene Data'!E199)))</f>
        <v/>
      </c>
      <c r="DT205" s="187" t="str">
        <f ca="1">+IF(OFFSET('Hygiene Data'!$E$13,0,10*ROW('Hygiene Data'!E199))="","",OFFSET('Hygiene Data'!$E$13,0,10*ROW('Hygiene Data'!E199)))</f>
        <v/>
      </c>
      <c r="DU205" s="187" t="str">
        <f ca="1">+IF(OFFSET('Hygiene Data'!$F$11,0,10*ROW('Hygiene Data'!F199))="","",OFFSET('Hygiene Data'!$F$11,0,10*ROW('Hygiene Data'!F199)))</f>
        <v/>
      </c>
      <c r="DV205" s="187" t="str">
        <f ca="1">+IF(OFFSET('Hygiene Data'!$F$12,0,10*ROW('Hygiene Data'!F199))="","",OFFSET('Hygiene Data'!$F$12,0,10*ROW('Hygiene Data'!F199)))</f>
        <v/>
      </c>
      <c r="DW205" s="187" t="str">
        <f ca="1">+IF(OFFSET('Hygiene Data'!$F$13,0,10*ROW('Hygiene Data'!F199))="","",OFFSET('Hygiene Data'!$F$13,0,10*ROW('Hygiene Data'!F199)))</f>
        <v/>
      </c>
      <c r="DX205" s="187" t="str">
        <f ca="1">+IF(OFFSET('Hygiene Data'!$G$11,0,10*ROW('Hygiene Data'!G199))="","",OFFSET('Hygiene Data'!$G$11,0,10*ROW('Hygiene Data'!G199)))</f>
        <v/>
      </c>
      <c r="DY205" s="187" t="str">
        <f ca="1">+IF(OFFSET('Hygiene Data'!$G$12,0,10*ROW('Hygiene Data'!G199))="","",OFFSET('Hygiene Data'!$G$12,0,10*ROW('Hygiene Data'!G199)))</f>
        <v/>
      </c>
      <c r="DZ205" s="187" t="str">
        <f ca="1">+IF(OFFSET('Hygiene Data'!$G$13,0,10*ROW('Hygiene Data'!G199))="","",OFFSET('Hygiene Data'!$G$13,0,10*ROW('Hygiene Data'!G199)))</f>
        <v/>
      </c>
      <c r="EA205" s="187" t="str">
        <f ca="1">+IF(OFFSET('Hygiene Data'!$H$11,0,10*ROW('Hygiene Data'!H199))="","",OFFSET('Hygiene Data'!$H$11,0,10*ROW('Hygiene Data'!H199)))</f>
        <v/>
      </c>
      <c r="EB205" s="187" t="str">
        <f ca="1">+IF(OFFSET('Hygiene Data'!$H$12,0,10*ROW('Hygiene Data'!H199))="","",OFFSET('Hygiene Data'!$H$12,0,10*ROW('Hygiene Data'!H199)))</f>
        <v/>
      </c>
      <c r="EC205" s="187" t="str">
        <f ca="1">+IF(OFFSET('Hygiene Data'!$H$13,0,10*ROW('Hygiene Data'!H199))="","",OFFSET('Hygiene Data'!$H$13,0,10*ROW('Hygiene Data'!H199)))</f>
        <v/>
      </c>
      <c r="ED205" s="187" t="str">
        <f ca="1">+IF(OFFSET('Hygiene Data'!$I$11,0,10*ROW('Hygiene Data'!I199))="","",OFFSET('Hygiene Data'!$I$11,0,10*ROW('Hygiene Data'!I199)))</f>
        <v/>
      </c>
      <c r="EE205" s="187" t="str">
        <f ca="1">+IF(OFFSET('Hygiene Data'!$I$12,0,10*ROW('Hygiene Data'!I199))="","",OFFSET('Hygiene Data'!$I$12,0,10*ROW('Hygiene Data'!I199)))</f>
        <v/>
      </c>
      <c r="EF205" s="187" t="str">
        <f ca="1">+IF(OFFSET('Hygiene Data'!$I$13,0,10*ROW('Hygiene Data'!I199))="","",OFFSET('Hygiene Data'!$I$13,0,10*ROW('Hygiene Data'!I199)))</f>
        <v/>
      </c>
    </row>
    <row r="206" spans="1:136" x14ac:dyDescent="0.2">
      <c r="A206" s="270" t="str">
        <f ca="1">+IF(OFFSET('Water Data'!$B$2,0,10*ROW('Water Data'!E200))="","",OFFSET('Water Data'!$B$2,0,10*ROW('Water Data'!E200)))</f>
        <v/>
      </c>
      <c r="B206" s="270" t="str">
        <f ca="1">IF(OFFSET('Water Data'!$C$2,0,10*ROW('Water Data'!F200))="","",IF(OFFSET('Water Data'!$C$2,0,10*ROW('Water Data'!F200))="Census",Key!$I$111,IF(OFFSET('Water Data'!$C$2,0,10*ROW('Water Data'!F200))="Survey with microdata",Key!$I$113,IF(OFFSET('Water Data'!$C$2,0,10*ROW('Water Data'!F200))="Survey",Key!$I$110,IF(OFFSET('Water Data'!$C$2,0,10*ROW('Water Data'!F200))="Admin",Key!$I$114,IF(OFFSET('Water Data'!$C$2,0,10*ROW('Water Data'!F200))="Other",Key!$I$112,IF(OFFSET('Water Data'!$C$2,0,10*ROW('Water Data'!F200))="EMIS",Key!$I$109)))))))</f>
        <v/>
      </c>
      <c r="C206" s="297" t="str">
        <f t="shared" ca="1" si="3"/>
        <v/>
      </c>
      <c r="D206" s="298" t="e">
        <f ca="1">+IF(AND(ISTEXT(OFFSET('Water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298" t="e">
        <f ca="1">+IF(AND(ISTEXT(OFFSET('Water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298" t="e">
        <f ca="1">+IF(AND(ISTEXT(OFFSET('Water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298" t="e">
        <f ca="1">+IF(AND(ISTEXT(OFFSET('Water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298" t="e">
        <f ca="1">+IF(AND(ISTEXT(OFFSET('Water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298" t="e">
        <f ca="1">+IF(AND(ISTEXT(OFFSET('Water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298" t="e">
        <f ca="1">+IF(AND(ISTEXT(OFFSET('Water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298" t="e">
        <f ca="1">+IF(AND(ISTEXT(OFFSET('Water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298" t="e">
        <f ca="1">+IF(AND(ISTEXT(OFFSET('Water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298" t="e">
        <f ca="1">+IF(AND(ISTEXT(OFFSET('Water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298" t="e">
        <f ca="1">+IF(AND(ISTEXT(OFFSET('Water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298" t="e">
        <f ca="1">+IF(AND(ISTEXT(OFFSET('Water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298" t="e">
        <f ca="1">+IF(AND(ISTEXT(OFFSET('Water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298" t="e">
        <f ca="1">+IF(AND(ISTEXT(OFFSET('Water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298" t="e">
        <f ca="1">+IF(AND(ISTEXT(OFFSET('Water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298" t="e">
        <f ca="1">+IF(AND(ISTEXT(OFFSET('Water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298" t="e">
        <f ca="1">+IF(AND(ISTEXT(OFFSET('Water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298" t="e">
        <f ca="1">+IF(AND(ISTEXT(OFFSET('Water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299" t="e">
        <f ca="1">+IF(AND(ISTEXT(OFFSET('Sanitation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299" t="e">
        <f ca="1">+IF(AND(ISTEXT(OFFSET('Sanitation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299" t="e">
        <f ca="1">+IF(AND(ISTEXT(OFFSET('Sanitation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299" t="e">
        <f ca="1">+IF(AND(ISTEXT(OFFSET('Sanitation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299" t="e">
        <f ca="1">+IF(AND(ISTEXT(OFFSET('Sanitation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299" t="e">
        <f ca="1">+IF(AND(ISTEXT(OFFSET('Sanitation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299" t="e">
        <f ca="1">+IF(AND(ISTEXT(OFFSET('Sanitation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299" t="e">
        <f ca="1">+IF(AND(ISTEXT(OFFSET('Sanitation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299" t="e">
        <f ca="1">+IF(AND(ISTEXT(OFFSET('Sanitation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299" t="e">
        <f ca="1">+IF(AND(ISTEXT(OFFSET('Sanitation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299" t="e">
        <f ca="1">+IF(AND(ISTEXT(OFFSET('Sanitation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299" t="e">
        <f ca="1">+IF(AND(ISTEXT(OFFSET('Sanitation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299" t="e">
        <f ca="1">+IF(AND(ISTEXT(OFFSET('Sanitation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299" t="e">
        <f ca="1">+IF(AND(ISTEXT(OFFSET('Sanitation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299" t="e">
        <f ca="1">+IF(AND(ISTEXT(OFFSET('Sanitation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299" t="e">
        <f ca="1">+IF(AND(ISTEXT(OFFSET('Sanitation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299" t="e">
        <f ca="1">+IF(AND(ISTEXT(OFFSET('Sanitation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299" t="e">
        <f ca="1">+IF(AND(ISTEXT(OFFSET('Sanitation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299" t="e">
        <f ca="1">+IF(AND(ISTEXT(OFFSET('Sanitation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299" t="e">
        <f ca="1">+IF(AND(ISTEXT(OFFSET('Sanitation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299" t="e">
        <f ca="1">+IF(AND(ISTEXT(OFFSET('Sanitation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299" t="e">
        <f ca="1">+IF(AND(ISTEXT(OFFSET('Sanitation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299" t="e">
        <f ca="1">+IF(AND(ISTEXT(OFFSET('Sanitation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299" t="e">
        <f ca="1">+IF(AND(ISTEXT(OFFSET('Sanitation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299" t="e">
        <f ca="1">+IF(AND(ISTEXT(OFFSET('Sanitation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299" t="e">
        <f ca="1">+IF(AND(ISTEXT(OFFSET('Sanitation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299" t="e">
        <f ca="1">+IF(AND(ISTEXT(OFFSET('Sanitation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299" t="e">
        <f ca="1">+IF(AND(ISTEXT(OFFSET('Sanitation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299" t="e">
        <f ca="1">+IF(AND(ISTEXT(OFFSET('Sanitation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299" t="e">
        <f ca="1">+IF(AND(ISTEXT(OFFSET('Sanitation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300" t="e">
        <f ca="1">+IF(AND(ISTEXT(OFFSET('Hygiene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368" t="e">
        <f ca="1">+IF(AND(ISTEXT(OFFSET('Hygiene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300" t="e">
        <f ca="1">+IF(AND(ISTEXT(OFFSET('Hygiene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300" t="e">
        <f ca="1">+IF(AND(ISTEXT(OFFSET('Hygiene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300" t="e">
        <f ca="1">+IF(AND(ISTEXT(OFFSET('Hygiene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300" t="e">
        <f ca="1">+IF(AND(ISTEXT(OFFSET('Hygiene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300" t="e">
        <f ca="1">+IF(AND(ISTEXT(OFFSET('Hygiene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300" t="e">
        <f ca="1">+IF(AND(ISTEXT(OFFSET('Hygiene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300" t="e">
        <f ca="1">+IF(AND(ISTEXT(OFFSET('Hygiene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300" t="e">
        <f ca="1">+IF(AND(ISTEXT(OFFSET('Hygiene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300" t="e">
        <f ca="1">+IF(AND(ISTEXT(OFFSET('Hygiene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300" t="e">
        <f ca="1">+IF(AND(ISTEXT(OFFSET('Hygiene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300" t="e">
        <f ca="1">+IF(AND(ISTEXT(OFFSET('Hygiene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300" t="e">
        <f ca="1">+IF(AND(ISTEXT(OFFSET('Hygiene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300" t="e">
        <f ca="1">+IF(AND(ISTEXT(OFFSET('Hygiene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300" t="e">
        <f ca="1">+IF(AND(ISTEXT(OFFSET('Hygiene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300" t="e">
        <f ca="1">+IF(AND(ISTEXT(OFFSET('Hygiene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300" t="e">
        <f ca="1">+IF(AND(ISTEXT(OFFSET('Hygiene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S206" s="187" t="str">
        <f ca="1">+IF(OFFSET('Water Data'!$D$27,0,10*ROW('Water Data'!D200))="","",OFFSET('Water Data'!$D$27,0,10*ROW('Water Data'!D200)))</f>
        <v/>
      </c>
      <c r="BT206" s="187" t="str">
        <f ca="1">+IF(OFFSET('Water Data'!$D$28,0,10*ROW('Water Data'!D200))="","",OFFSET('Water Data'!$D$28,0,10*ROW('Water Data'!D200)))</f>
        <v/>
      </c>
      <c r="BU206" s="187" t="str">
        <f ca="1">+IF(OFFSET('Water Data'!$D$29,0,10*ROW('Water Data'!D200))="","",OFFSET('Water Data'!$D$29,0,10*ROW('Water Data'!D200)))</f>
        <v/>
      </c>
      <c r="BV206" s="187" t="str">
        <f ca="1">+IF(OFFSET('Water Data'!$E$27,0,10*ROW('Water Data'!E200))="","",OFFSET('Water Data'!$E$27,0,10*ROW('Water Data'!E200)))</f>
        <v/>
      </c>
      <c r="BW206" s="187" t="str">
        <f ca="1">+IF(OFFSET('Water Data'!$E$28,0,10*ROW('Water Data'!E200))="","",OFFSET('Water Data'!$E$28,0,10*ROW('Water Data'!E200)))</f>
        <v/>
      </c>
      <c r="BX206" s="187" t="str">
        <f ca="1">+IF(OFFSET('Water Data'!$E$29,0,10*ROW('Water Data'!E200))="","",OFFSET('Water Data'!$E$29,0,10*ROW('Water Data'!E200)))</f>
        <v/>
      </c>
      <c r="BY206" s="187" t="str">
        <f ca="1">+IF(OFFSET('Water Data'!$F$27,0,10*ROW('Water Data'!F200))="","",OFFSET('Water Data'!$F$27,0,10*ROW('Water Data'!F200)))</f>
        <v/>
      </c>
      <c r="BZ206" s="187" t="str">
        <f ca="1">+IF(OFFSET('Water Data'!$F$28,0,10*ROW('Water Data'!F200))="","",OFFSET('Water Data'!$F$28,0,10*ROW('Water Data'!F200)))</f>
        <v/>
      </c>
      <c r="CA206" s="187" t="str">
        <f ca="1">+IF(OFFSET('Water Data'!$F$29,0,10*ROW('Water Data'!F200))="","",OFFSET('Water Data'!$F$29,0,10*ROW('Water Data'!F200)))</f>
        <v/>
      </c>
      <c r="CB206" s="187" t="str">
        <f ca="1">+IF(OFFSET('Water Data'!$G$27,0,10*ROW('Water Data'!G200))="","",OFFSET('Water Data'!$G$27,0,10*ROW('Water Data'!G200)))</f>
        <v/>
      </c>
      <c r="CC206" s="187" t="str">
        <f ca="1">+IF(OFFSET('Water Data'!$G$28,0,10*ROW('Water Data'!G200))="","",OFFSET('Water Data'!$G$28,0,10*ROW('Water Data'!G200)))</f>
        <v/>
      </c>
      <c r="CD206" s="187" t="str">
        <f ca="1">+IF(OFFSET('Water Data'!$G$29,0,10*ROW('Water Data'!G200))="","",OFFSET('Water Data'!$G$29,0,10*ROW('Water Data'!G200)))</f>
        <v/>
      </c>
      <c r="CE206" s="187" t="str">
        <f ca="1">+IF(OFFSET('Water Data'!$H$27,0,10*ROW('Water Data'!H200))="","",OFFSET('Water Data'!$H$27,0,10*ROW('Water Data'!H200)))</f>
        <v/>
      </c>
      <c r="CF206" s="187" t="str">
        <f ca="1">+IF(OFFSET('Water Data'!$H$28,0,10*ROW('Water Data'!H200))="","",OFFSET('Water Data'!$H$28,0,10*ROW('Water Data'!H200)))</f>
        <v/>
      </c>
      <c r="CG206" s="187" t="str">
        <f ca="1">+IF(OFFSET('Water Data'!$H$29,0,10*ROW('Water Data'!H200))="","",OFFSET('Water Data'!$H$29,0,10*ROW('Water Data'!H200)))</f>
        <v/>
      </c>
      <c r="CH206" s="187" t="str">
        <f ca="1">+IF(OFFSET('Water Data'!$I$27,0,10*ROW('Water Data'!I200))="","",OFFSET('Water Data'!$I$27,0,10*ROW('Water Data'!I200)))</f>
        <v/>
      </c>
      <c r="CI206" s="187" t="str">
        <f ca="1">+IF(OFFSET('Water Data'!$I$28,0,10*ROW('Water Data'!I200))="","",OFFSET('Water Data'!$I$28,0,10*ROW('Water Data'!I200)))</f>
        <v/>
      </c>
      <c r="CJ206" s="187" t="str">
        <f ca="1">+IF(OFFSET('Water Data'!$I$29,0,10*ROW('Water Data'!I200))="","",OFFSET('Water Data'!$I$29,0,10*ROW('Water Data'!I200)))</f>
        <v/>
      </c>
      <c r="CK206" s="187" t="str">
        <f ca="1">+IF(OFFSET('Sanitation Data'!$D$28,0,10*ROW('Sanitation Data'!D200))="","",OFFSET('Sanitation Data'!$D$28,0,10*ROW('Sanitation Data'!D200)))</f>
        <v/>
      </c>
      <c r="CL206" s="187" t="str">
        <f ca="1">+IF(OFFSET('Sanitation Data'!$D$29,0,10*ROW('Sanitation Data'!D200))="","",OFFSET('Sanitation Data'!$D$29,0,10*ROW('Sanitation Data'!D200)))</f>
        <v/>
      </c>
      <c r="CM206" s="187" t="str">
        <f ca="1">+IF(OFFSET('Sanitation Data'!$D$30,0,10*ROW('Sanitation Data'!D200))="","",OFFSET('Sanitation Data'!$D$30,0,10*ROW('Sanitation Data'!D200)))</f>
        <v/>
      </c>
      <c r="CN206" s="187" t="str">
        <f ca="1">+IF(OFFSET('Sanitation Data'!$D$31,0,10*ROW('Sanitation Data'!D200))="","",OFFSET('Sanitation Data'!$D$31,0,10*ROW('Sanitation Data'!D200)))</f>
        <v/>
      </c>
      <c r="CO206" s="187" t="str">
        <f ca="1">+IF(OFFSET('Sanitation Data'!$D$32,0,10*ROW('Sanitation Data'!D200))="","",OFFSET('Sanitation Data'!$D$32,0,10*ROW('Sanitation Data'!D200)))</f>
        <v/>
      </c>
      <c r="CP206" s="187" t="str">
        <f ca="1">+IF(OFFSET('Sanitation Data'!$E$28,0,10*ROW('Sanitation Data'!E200))="","",OFFSET('Sanitation Data'!$E$28,0,10*ROW('Sanitation Data'!E200)))</f>
        <v/>
      </c>
      <c r="CQ206" s="187" t="str">
        <f ca="1">+IF(OFFSET('Sanitation Data'!$E$29,0,10*ROW('Sanitation Data'!E200))="","",OFFSET('Sanitation Data'!$E$29,0,10*ROW('Sanitation Data'!E200)))</f>
        <v/>
      </c>
      <c r="CR206" s="187" t="str">
        <f ca="1">+IF(OFFSET('Sanitation Data'!$E$30,0,10*ROW('Sanitation Data'!E200))="","",OFFSET('Sanitation Data'!$E$30,0,10*ROW('Sanitation Data'!E200)))</f>
        <v/>
      </c>
      <c r="CS206" s="187" t="str">
        <f ca="1">+IF(OFFSET('Sanitation Data'!$E$31,0,10*ROW('Sanitation Data'!E200))="","",OFFSET('Sanitation Data'!$E$31,0,10*ROW('Sanitation Data'!E200)))</f>
        <v/>
      </c>
      <c r="CT206" s="187" t="str">
        <f ca="1">+IF(OFFSET('Sanitation Data'!$E$32,0,10*ROW('Sanitation Data'!E200))="","",OFFSET('Sanitation Data'!$E$32,0,10*ROW('Sanitation Data'!E200)))</f>
        <v/>
      </c>
      <c r="CU206" s="187" t="str">
        <f ca="1">+IF(OFFSET('Sanitation Data'!$F$28,0,10*ROW('Sanitation Data'!F200))="","",OFFSET('Sanitation Data'!$F$28,0,10*ROW('Sanitation Data'!F200)))</f>
        <v/>
      </c>
      <c r="CV206" s="187" t="str">
        <f ca="1">+IF(OFFSET('Sanitation Data'!$F$29,0,10*ROW('Sanitation Data'!F200))="","",OFFSET('Sanitation Data'!$F$29,0,10*ROW('Sanitation Data'!F200)))</f>
        <v/>
      </c>
      <c r="CW206" s="187" t="str">
        <f ca="1">+IF(OFFSET('Sanitation Data'!$F$30,0,10*ROW('Sanitation Data'!F200))="","",OFFSET('Sanitation Data'!$F$30,0,10*ROW('Sanitation Data'!F200)))</f>
        <v/>
      </c>
      <c r="CX206" s="187" t="str">
        <f ca="1">+IF(OFFSET('Sanitation Data'!$F$31,0,10*ROW('Sanitation Data'!F200))="","",OFFSET('Sanitation Data'!$F$31,0,10*ROW('Sanitation Data'!F200)))</f>
        <v/>
      </c>
      <c r="CY206" s="187" t="str">
        <f ca="1">+IF(OFFSET('Sanitation Data'!$F$32,0,10*ROW('Sanitation Data'!F200))="","",OFFSET('Sanitation Data'!$F$32,0,10*ROW('Sanitation Data'!F200)))</f>
        <v/>
      </c>
      <c r="CZ206" s="187" t="str">
        <f ca="1">+IF(OFFSET('Sanitation Data'!$G$28,0,10*ROW('Sanitation Data'!G200))="","",OFFSET('Sanitation Data'!$G$28,0,10*ROW('Sanitation Data'!G200)))</f>
        <v/>
      </c>
      <c r="DA206" s="187" t="str">
        <f ca="1">+IF(OFFSET('Sanitation Data'!$G$29,0,10*ROW('Sanitation Data'!G200))="","",OFFSET('Sanitation Data'!$G$29,0,10*ROW('Sanitation Data'!G200)))</f>
        <v/>
      </c>
      <c r="DB206" s="187" t="str">
        <f ca="1">+IF(OFFSET('Sanitation Data'!$G$30,0,10*ROW('Sanitation Data'!G200))="","",OFFSET('Sanitation Data'!$G$30,0,10*ROW('Sanitation Data'!G200)))</f>
        <v/>
      </c>
      <c r="DC206" s="187" t="str">
        <f ca="1">+IF(OFFSET('Sanitation Data'!$G$31,0,10*ROW('Sanitation Data'!G200))="","",OFFSET('Sanitation Data'!$G$31,0,10*ROW('Sanitation Data'!G200)))</f>
        <v/>
      </c>
      <c r="DD206" s="187" t="str">
        <f ca="1">+IF(OFFSET('Sanitation Data'!$G$32,0,10*ROW('Sanitation Data'!G200))="","",OFFSET('Sanitation Data'!$G$32,0,10*ROW('Sanitation Data'!G200)))</f>
        <v/>
      </c>
      <c r="DE206" s="187" t="str">
        <f ca="1">+IF(OFFSET('Sanitation Data'!$H$28,0,10*ROW('Sanitation Data'!H200))="","",OFFSET('Sanitation Data'!$H$28,0,10*ROW('Sanitation Data'!H200)))</f>
        <v/>
      </c>
      <c r="DF206" s="187" t="str">
        <f ca="1">+IF(OFFSET('Sanitation Data'!$H$29,0,10*ROW('Sanitation Data'!H200))="","",OFFSET('Sanitation Data'!$H$29,0,10*ROW('Sanitation Data'!H200)))</f>
        <v/>
      </c>
      <c r="DG206" s="187" t="str">
        <f ca="1">+IF(OFFSET('Sanitation Data'!$H$30,0,10*ROW('Sanitation Data'!H200))="","",OFFSET('Sanitation Data'!$H$30,0,10*ROW('Sanitation Data'!H200)))</f>
        <v/>
      </c>
      <c r="DH206" s="187" t="str">
        <f ca="1">+IF(OFFSET('Sanitation Data'!$H$31,0,10*ROW('Sanitation Data'!H200))="","",OFFSET('Sanitation Data'!$H$31,0,10*ROW('Sanitation Data'!H200)))</f>
        <v/>
      </c>
      <c r="DI206" s="187" t="str">
        <f ca="1">+IF(OFFSET('Sanitation Data'!$H$32,0,10*ROW('Sanitation Data'!H200))="","",OFFSET('Sanitation Data'!$H$32,0,10*ROW('Sanitation Data'!H200)))</f>
        <v/>
      </c>
      <c r="DJ206" s="187" t="str">
        <f ca="1">+IF(OFFSET('Sanitation Data'!$I$28,0,10*ROW('Sanitation Data'!I200))="","",OFFSET('Sanitation Data'!$I$28,0,10*ROW('Sanitation Data'!I200)))</f>
        <v/>
      </c>
      <c r="DK206" s="187" t="str">
        <f ca="1">+IF(OFFSET('Sanitation Data'!$I$29,0,10*ROW('Sanitation Data'!I200))="","",OFFSET('Sanitation Data'!$I$29,0,10*ROW('Sanitation Data'!I200)))</f>
        <v/>
      </c>
      <c r="DL206" s="187" t="str">
        <f ca="1">+IF(OFFSET('Sanitation Data'!$I$30,0,10*ROW('Sanitation Data'!I200))="","",OFFSET('Sanitation Data'!$I$30,0,10*ROW('Sanitation Data'!I200)))</f>
        <v/>
      </c>
      <c r="DM206" s="187" t="str">
        <f ca="1">+IF(OFFSET('Sanitation Data'!$I$31,0,10*ROW('Sanitation Data'!I200))="","",OFFSET('Sanitation Data'!$I$31,0,10*ROW('Sanitation Data'!I200)))</f>
        <v/>
      </c>
      <c r="DN206" s="187" t="str">
        <f ca="1">+IF(OFFSET('Sanitation Data'!$I$32,0,10*ROW('Sanitation Data'!I200))="","",OFFSET('Sanitation Data'!$I$32,0,10*ROW('Sanitation Data'!I200)))</f>
        <v/>
      </c>
      <c r="DO206" s="187" t="str">
        <f ca="1">+IF(OFFSET('Hygiene Data'!$D$11,0,10*ROW('Hygiene Data'!D200))="","",OFFSET('Hygiene Data'!$D$11,0,10*ROW('Hygiene Data'!D200)))</f>
        <v/>
      </c>
      <c r="DP206" s="187" t="str">
        <f ca="1">+IF(OFFSET('Hygiene Data'!$D$12,0,10*ROW('Hygiene Data'!D200))="","",OFFSET('Hygiene Data'!$D$12,0,10*ROW('Hygiene Data'!D200)))</f>
        <v/>
      </c>
      <c r="DQ206" s="187" t="str">
        <f ca="1">+IF(OFFSET('Hygiene Data'!$D$13,0,10*ROW('Hygiene Data'!D200))="","",OFFSET('Hygiene Data'!$D$13,0,10*ROW('Hygiene Data'!D200)))</f>
        <v/>
      </c>
      <c r="DR206" s="187" t="str">
        <f ca="1">+IF(OFFSET('Hygiene Data'!$E$11,0,10*ROW('Hygiene Data'!E200))="","",OFFSET('Hygiene Data'!$E$11,0,10*ROW('Hygiene Data'!E200)))</f>
        <v/>
      </c>
      <c r="DS206" s="187" t="str">
        <f ca="1">+IF(OFFSET('Hygiene Data'!$E$12,0,10*ROW('Hygiene Data'!E200))="","",OFFSET('Hygiene Data'!$E$12,0,10*ROW('Hygiene Data'!E200)))</f>
        <v/>
      </c>
      <c r="DT206" s="187" t="str">
        <f ca="1">+IF(OFFSET('Hygiene Data'!$E$13,0,10*ROW('Hygiene Data'!E200))="","",OFFSET('Hygiene Data'!$E$13,0,10*ROW('Hygiene Data'!E200)))</f>
        <v/>
      </c>
      <c r="DU206" s="187" t="str">
        <f ca="1">+IF(OFFSET('Hygiene Data'!$F$11,0,10*ROW('Hygiene Data'!F200))="","",OFFSET('Hygiene Data'!$F$11,0,10*ROW('Hygiene Data'!F200)))</f>
        <v/>
      </c>
      <c r="DV206" s="187" t="str">
        <f ca="1">+IF(OFFSET('Hygiene Data'!$F$12,0,10*ROW('Hygiene Data'!F200))="","",OFFSET('Hygiene Data'!$F$12,0,10*ROW('Hygiene Data'!F200)))</f>
        <v/>
      </c>
      <c r="DW206" s="187" t="str">
        <f ca="1">+IF(OFFSET('Hygiene Data'!$F$13,0,10*ROW('Hygiene Data'!F200))="","",OFFSET('Hygiene Data'!$F$13,0,10*ROW('Hygiene Data'!F200)))</f>
        <v/>
      </c>
      <c r="DX206" s="187" t="str">
        <f ca="1">+IF(OFFSET('Hygiene Data'!$G$11,0,10*ROW('Hygiene Data'!G200))="","",OFFSET('Hygiene Data'!$G$11,0,10*ROW('Hygiene Data'!G200)))</f>
        <v/>
      </c>
      <c r="DY206" s="187" t="str">
        <f ca="1">+IF(OFFSET('Hygiene Data'!$G$12,0,10*ROW('Hygiene Data'!G200))="","",OFFSET('Hygiene Data'!$G$12,0,10*ROW('Hygiene Data'!G200)))</f>
        <v/>
      </c>
      <c r="DZ206" s="187" t="str">
        <f ca="1">+IF(OFFSET('Hygiene Data'!$G$13,0,10*ROW('Hygiene Data'!G200))="","",OFFSET('Hygiene Data'!$G$13,0,10*ROW('Hygiene Data'!G200)))</f>
        <v/>
      </c>
      <c r="EA206" s="187" t="str">
        <f ca="1">+IF(OFFSET('Hygiene Data'!$H$11,0,10*ROW('Hygiene Data'!H200))="","",OFFSET('Hygiene Data'!$H$11,0,10*ROW('Hygiene Data'!H200)))</f>
        <v/>
      </c>
      <c r="EB206" s="187" t="str">
        <f ca="1">+IF(OFFSET('Hygiene Data'!$H$12,0,10*ROW('Hygiene Data'!H200))="","",OFFSET('Hygiene Data'!$H$12,0,10*ROW('Hygiene Data'!H200)))</f>
        <v/>
      </c>
      <c r="EC206" s="187" t="str">
        <f ca="1">+IF(OFFSET('Hygiene Data'!$H$13,0,10*ROW('Hygiene Data'!H200))="","",OFFSET('Hygiene Data'!$H$13,0,10*ROW('Hygiene Data'!H200)))</f>
        <v/>
      </c>
      <c r="ED206" s="187" t="str">
        <f ca="1">+IF(OFFSET('Hygiene Data'!$I$11,0,10*ROW('Hygiene Data'!I200))="","",OFFSET('Hygiene Data'!$I$11,0,10*ROW('Hygiene Data'!I200)))</f>
        <v/>
      </c>
      <c r="EE206" s="187" t="str">
        <f ca="1">+IF(OFFSET('Hygiene Data'!$I$12,0,10*ROW('Hygiene Data'!I200))="","",OFFSET('Hygiene Data'!$I$12,0,10*ROW('Hygiene Data'!I200)))</f>
        <v/>
      </c>
      <c r="EF206" s="187" t="str">
        <f ca="1">+IF(OFFSET('Hygiene Data'!$I$13,0,10*ROW('Hygiene Data'!I200))="","",OFFSET('Hygiene Data'!$I$13,0,10*ROW('Hygiene Data'!I200)))</f>
        <v/>
      </c>
    </row>
    <row r="207" spans="1:136" x14ac:dyDescent="0.2">
      <c r="A207" s="270" t="str">
        <f ca="1">+IF(OFFSET('Water Data'!$B$2,0,10*ROW('Water Data'!E201))="","",OFFSET('Water Data'!$B$2,0,10*ROW('Water Data'!E201)))</f>
        <v/>
      </c>
      <c r="B207" s="270" t="str">
        <f ca="1">IF(OFFSET('Water Data'!$C$2,0,10*ROW('Water Data'!F201))="","",IF(OFFSET('Water Data'!$C$2,0,10*ROW('Water Data'!F201))="Census",Key!$I$111,IF(OFFSET('Water Data'!$C$2,0,10*ROW('Water Data'!F201))="Survey with microdata",Key!$I$113,IF(OFFSET('Water Data'!$C$2,0,10*ROW('Water Data'!F201))="Survey",Key!$I$110,IF(OFFSET('Water Data'!$C$2,0,10*ROW('Water Data'!F201))="Admin",Key!$I$114,IF(OFFSET('Water Data'!$C$2,0,10*ROW('Water Data'!F201))="Other",Key!$I$112,IF(OFFSET('Water Data'!$C$2,0,10*ROW('Water Data'!F201))="EMIS",Key!$I$109)))))))</f>
        <v/>
      </c>
      <c r="C207" s="297" t="str">
        <f t="shared" ca="1" si="3"/>
        <v/>
      </c>
      <c r="D207" s="298" t="e">
        <f ca="1">+IF(AND(ISTEXT(OFFSET('Water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298" t="e">
        <f ca="1">+IF(AND(ISTEXT(OFFSET('Water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298" t="e">
        <f ca="1">+IF(AND(ISTEXT(OFFSET('Water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298" t="e">
        <f ca="1">+IF(AND(ISTEXT(OFFSET('Water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298" t="e">
        <f ca="1">+IF(AND(ISTEXT(OFFSET('Water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298" t="e">
        <f ca="1">+IF(AND(ISTEXT(OFFSET('Water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298" t="e">
        <f ca="1">+IF(AND(ISTEXT(OFFSET('Water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298" t="e">
        <f ca="1">+IF(AND(ISTEXT(OFFSET('Water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298" t="e">
        <f ca="1">+IF(AND(ISTEXT(OFFSET('Water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298" t="e">
        <f ca="1">+IF(AND(ISTEXT(OFFSET('Water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298" t="e">
        <f ca="1">+IF(AND(ISTEXT(OFFSET('Water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298" t="e">
        <f ca="1">+IF(AND(ISTEXT(OFFSET('Water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298" t="e">
        <f ca="1">+IF(AND(ISTEXT(OFFSET('Water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298" t="e">
        <f ca="1">+IF(AND(ISTEXT(OFFSET('Water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298" t="e">
        <f ca="1">+IF(AND(ISTEXT(OFFSET('Water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298" t="e">
        <f ca="1">+IF(AND(ISTEXT(OFFSET('Water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298" t="e">
        <f ca="1">+IF(AND(ISTEXT(OFFSET('Water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298" t="e">
        <f ca="1">+IF(AND(ISTEXT(OFFSET('Water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299" t="e">
        <f ca="1">+IF(AND(ISTEXT(OFFSET('Sanitation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299" t="e">
        <f ca="1">+IF(AND(ISTEXT(OFFSET('Sanitation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299" t="e">
        <f ca="1">+IF(AND(ISTEXT(OFFSET('Sanitation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299" t="e">
        <f ca="1">+IF(AND(ISTEXT(OFFSET('Sanitation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299" t="e">
        <f ca="1">+IF(AND(ISTEXT(OFFSET('Sanitation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299" t="e">
        <f ca="1">+IF(AND(ISTEXT(OFFSET('Sanitation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299" t="e">
        <f ca="1">+IF(AND(ISTEXT(OFFSET('Sanitation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299" t="e">
        <f ca="1">+IF(AND(ISTEXT(OFFSET('Sanitation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299" t="e">
        <f ca="1">+IF(AND(ISTEXT(OFFSET('Sanitation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299" t="e">
        <f ca="1">+IF(AND(ISTEXT(OFFSET('Sanitation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299" t="e">
        <f ca="1">+IF(AND(ISTEXT(OFFSET('Sanitation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299" t="e">
        <f ca="1">+IF(AND(ISTEXT(OFFSET('Sanitation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299" t="e">
        <f ca="1">+IF(AND(ISTEXT(OFFSET('Sanitation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299" t="e">
        <f ca="1">+IF(AND(ISTEXT(OFFSET('Sanitation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299" t="e">
        <f ca="1">+IF(AND(ISTEXT(OFFSET('Sanitation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299" t="e">
        <f ca="1">+IF(AND(ISTEXT(OFFSET('Sanitation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299" t="e">
        <f ca="1">+IF(AND(ISTEXT(OFFSET('Sanitation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299" t="e">
        <f ca="1">+IF(AND(ISTEXT(OFFSET('Sanitation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299" t="e">
        <f ca="1">+IF(AND(ISTEXT(OFFSET('Sanitation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299" t="e">
        <f ca="1">+IF(AND(ISTEXT(OFFSET('Sanitation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299" t="e">
        <f ca="1">+IF(AND(ISTEXT(OFFSET('Sanitation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299" t="e">
        <f ca="1">+IF(AND(ISTEXT(OFFSET('Sanitation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299" t="e">
        <f ca="1">+IF(AND(ISTEXT(OFFSET('Sanitation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299" t="e">
        <f ca="1">+IF(AND(ISTEXT(OFFSET('Sanitation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299" t="e">
        <f ca="1">+IF(AND(ISTEXT(OFFSET('Sanitation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299" t="e">
        <f ca="1">+IF(AND(ISTEXT(OFFSET('Sanitation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299" t="e">
        <f ca="1">+IF(AND(ISTEXT(OFFSET('Sanitation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299" t="e">
        <f ca="1">+IF(AND(ISTEXT(OFFSET('Sanitation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299" t="e">
        <f ca="1">+IF(AND(ISTEXT(OFFSET('Sanitation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299" t="e">
        <f ca="1">+IF(AND(ISTEXT(OFFSET('Sanitation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300" t="e">
        <f ca="1">+IF(AND(ISTEXT(OFFSET('Hygiene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368" t="e">
        <f ca="1">+IF(AND(ISTEXT(OFFSET('Hygiene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300" t="e">
        <f ca="1">+IF(AND(ISTEXT(OFFSET('Hygiene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300" t="e">
        <f ca="1">+IF(AND(ISTEXT(OFFSET('Hygiene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300" t="e">
        <f ca="1">+IF(AND(ISTEXT(OFFSET('Hygiene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300" t="e">
        <f ca="1">+IF(AND(ISTEXT(OFFSET('Hygiene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300" t="e">
        <f ca="1">+IF(AND(ISTEXT(OFFSET('Hygiene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300" t="e">
        <f ca="1">+IF(AND(ISTEXT(OFFSET('Hygiene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300" t="e">
        <f ca="1">+IF(AND(ISTEXT(OFFSET('Hygiene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300" t="e">
        <f ca="1">+IF(AND(ISTEXT(OFFSET('Hygiene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300" t="e">
        <f ca="1">+IF(AND(ISTEXT(OFFSET('Hygiene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300" t="e">
        <f ca="1">+IF(AND(ISTEXT(OFFSET('Hygiene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300" t="e">
        <f ca="1">+IF(AND(ISTEXT(OFFSET('Hygiene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300" t="e">
        <f ca="1">+IF(AND(ISTEXT(OFFSET('Hygiene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300" t="e">
        <f ca="1">+IF(AND(ISTEXT(OFFSET('Hygiene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300" t="e">
        <f ca="1">+IF(AND(ISTEXT(OFFSET('Hygiene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300" t="e">
        <f ca="1">+IF(AND(ISTEXT(OFFSET('Hygiene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300" t="e">
        <f ca="1">+IF(AND(ISTEXT(OFFSET('Hygiene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S207" s="187" t="str">
        <f ca="1">+IF(OFFSET('Water Data'!$D$27,0,10*ROW('Water Data'!D201))="","",OFFSET('Water Data'!$D$27,0,10*ROW('Water Data'!D201)))</f>
        <v/>
      </c>
      <c r="BT207" s="187" t="str">
        <f ca="1">+IF(OFFSET('Water Data'!$D$28,0,10*ROW('Water Data'!D201))="","",OFFSET('Water Data'!$D$28,0,10*ROW('Water Data'!D201)))</f>
        <v/>
      </c>
      <c r="BU207" s="187" t="str">
        <f ca="1">+IF(OFFSET('Water Data'!$D$29,0,10*ROW('Water Data'!D201))="","",OFFSET('Water Data'!$D$29,0,10*ROW('Water Data'!D201)))</f>
        <v/>
      </c>
      <c r="BV207" s="187" t="str">
        <f ca="1">+IF(OFFSET('Water Data'!$E$27,0,10*ROW('Water Data'!E201))="","",OFFSET('Water Data'!$E$27,0,10*ROW('Water Data'!E201)))</f>
        <v/>
      </c>
      <c r="BW207" s="187" t="str">
        <f ca="1">+IF(OFFSET('Water Data'!$E$28,0,10*ROW('Water Data'!E201))="","",OFFSET('Water Data'!$E$28,0,10*ROW('Water Data'!E201)))</f>
        <v/>
      </c>
      <c r="BX207" s="187" t="str">
        <f ca="1">+IF(OFFSET('Water Data'!$E$29,0,10*ROW('Water Data'!E201))="","",OFFSET('Water Data'!$E$29,0,10*ROW('Water Data'!E201)))</f>
        <v/>
      </c>
      <c r="BY207" s="187" t="str">
        <f ca="1">+IF(OFFSET('Water Data'!$F$27,0,10*ROW('Water Data'!F201))="","",OFFSET('Water Data'!$F$27,0,10*ROW('Water Data'!F201)))</f>
        <v/>
      </c>
      <c r="BZ207" s="187" t="str">
        <f ca="1">+IF(OFFSET('Water Data'!$F$28,0,10*ROW('Water Data'!F201))="","",OFFSET('Water Data'!$F$28,0,10*ROW('Water Data'!F201)))</f>
        <v/>
      </c>
      <c r="CA207" s="187" t="str">
        <f ca="1">+IF(OFFSET('Water Data'!$F$29,0,10*ROW('Water Data'!F201))="","",OFFSET('Water Data'!$F$29,0,10*ROW('Water Data'!F201)))</f>
        <v/>
      </c>
      <c r="CB207" s="187" t="str">
        <f ca="1">+IF(OFFSET('Water Data'!$G$27,0,10*ROW('Water Data'!G201))="","",OFFSET('Water Data'!$G$27,0,10*ROW('Water Data'!G201)))</f>
        <v/>
      </c>
      <c r="CC207" s="187" t="str">
        <f ca="1">+IF(OFFSET('Water Data'!$G$28,0,10*ROW('Water Data'!G201))="","",OFFSET('Water Data'!$G$28,0,10*ROW('Water Data'!G201)))</f>
        <v/>
      </c>
      <c r="CD207" s="187" t="str">
        <f ca="1">+IF(OFFSET('Water Data'!$G$29,0,10*ROW('Water Data'!G201))="","",OFFSET('Water Data'!$G$29,0,10*ROW('Water Data'!G201)))</f>
        <v/>
      </c>
      <c r="CE207" s="187" t="str">
        <f ca="1">+IF(OFFSET('Water Data'!$H$27,0,10*ROW('Water Data'!H201))="","",OFFSET('Water Data'!$H$27,0,10*ROW('Water Data'!H201)))</f>
        <v/>
      </c>
      <c r="CF207" s="187" t="str">
        <f ca="1">+IF(OFFSET('Water Data'!$H$28,0,10*ROW('Water Data'!H201))="","",OFFSET('Water Data'!$H$28,0,10*ROW('Water Data'!H201)))</f>
        <v/>
      </c>
      <c r="CG207" s="187" t="str">
        <f ca="1">+IF(OFFSET('Water Data'!$H$29,0,10*ROW('Water Data'!H201))="","",OFFSET('Water Data'!$H$29,0,10*ROW('Water Data'!H201)))</f>
        <v/>
      </c>
      <c r="CH207" s="187" t="str">
        <f ca="1">+IF(OFFSET('Water Data'!$I$27,0,10*ROW('Water Data'!I201))="","",OFFSET('Water Data'!$I$27,0,10*ROW('Water Data'!I201)))</f>
        <v/>
      </c>
      <c r="CI207" s="187" t="str">
        <f ca="1">+IF(OFFSET('Water Data'!$I$28,0,10*ROW('Water Data'!I201))="","",OFFSET('Water Data'!$I$28,0,10*ROW('Water Data'!I201)))</f>
        <v/>
      </c>
      <c r="CJ207" s="187" t="str">
        <f ca="1">+IF(OFFSET('Water Data'!$I$29,0,10*ROW('Water Data'!I201))="","",OFFSET('Water Data'!$I$29,0,10*ROW('Water Data'!I201)))</f>
        <v/>
      </c>
      <c r="CK207" s="187" t="str">
        <f ca="1">+IF(OFFSET('Sanitation Data'!$D$28,0,10*ROW('Sanitation Data'!D201))="","",OFFSET('Sanitation Data'!$D$28,0,10*ROW('Sanitation Data'!D201)))</f>
        <v/>
      </c>
      <c r="CL207" s="187" t="str">
        <f ca="1">+IF(OFFSET('Sanitation Data'!$D$29,0,10*ROW('Sanitation Data'!D201))="","",OFFSET('Sanitation Data'!$D$29,0,10*ROW('Sanitation Data'!D201)))</f>
        <v/>
      </c>
      <c r="CM207" s="187" t="str">
        <f ca="1">+IF(OFFSET('Sanitation Data'!$D$30,0,10*ROW('Sanitation Data'!D201))="","",OFFSET('Sanitation Data'!$D$30,0,10*ROW('Sanitation Data'!D201)))</f>
        <v/>
      </c>
      <c r="CN207" s="187" t="str">
        <f ca="1">+IF(OFFSET('Sanitation Data'!$D$31,0,10*ROW('Sanitation Data'!D201))="","",OFFSET('Sanitation Data'!$D$31,0,10*ROW('Sanitation Data'!D201)))</f>
        <v/>
      </c>
      <c r="CO207" s="187" t="str">
        <f ca="1">+IF(OFFSET('Sanitation Data'!$D$32,0,10*ROW('Sanitation Data'!D201))="","",OFFSET('Sanitation Data'!$D$32,0,10*ROW('Sanitation Data'!D201)))</f>
        <v/>
      </c>
      <c r="CP207" s="187" t="str">
        <f ca="1">+IF(OFFSET('Sanitation Data'!$E$28,0,10*ROW('Sanitation Data'!E201))="","",OFFSET('Sanitation Data'!$E$28,0,10*ROW('Sanitation Data'!E201)))</f>
        <v/>
      </c>
      <c r="CQ207" s="187" t="str">
        <f ca="1">+IF(OFFSET('Sanitation Data'!$E$29,0,10*ROW('Sanitation Data'!E201))="","",OFFSET('Sanitation Data'!$E$29,0,10*ROW('Sanitation Data'!E201)))</f>
        <v/>
      </c>
      <c r="CR207" s="187" t="str">
        <f ca="1">+IF(OFFSET('Sanitation Data'!$E$30,0,10*ROW('Sanitation Data'!E201))="","",OFFSET('Sanitation Data'!$E$30,0,10*ROW('Sanitation Data'!E201)))</f>
        <v/>
      </c>
      <c r="CS207" s="187" t="str">
        <f ca="1">+IF(OFFSET('Sanitation Data'!$E$31,0,10*ROW('Sanitation Data'!E201))="","",OFFSET('Sanitation Data'!$E$31,0,10*ROW('Sanitation Data'!E201)))</f>
        <v/>
      </c>
      <c r="CT207" s="187" t="str">
        <f ca="1">+IF(OFFSET('Sanitation Data'!$E$32,0,10*ROW('Sanitation Data'!E201))="","",OFFSET('Sanitation Data'!$E$32,0,10*ROW('Sanitation Data'!E201)))</f>
        <v/>
      </c>
      <c r="CU207" s="187" t="str">
        <f ca="1">+IF(OFFSET('Sanitation Data'!$F$28,0,10*ROW('Sanitation Data'!F201))="","",OFFSET('Sanitation Data'!$F$28,0,10*ROW('Sanitation Data'!F201)))</f>
        <v/>
      </c>
      <c r="CV207" s="187" t="str">
        <f ca="1">+IF(OFFSET('Sanitation Data'!$F$29,0,10*ROW('Sanitation Data'!F201))="","",OFFSET('Sanitation Data'!$F$29,0,10*ROW('Sanitation Data'!F201)))</f>
        <v/>
      </c>
      <c r="CW207" s="187" t="str">
        <f ca="1">+IF(OFFSET('Sanitation Data'!$F$30,0,10*ROW('Sanitation Data'!F201))="","",OFFSET('Sanitation Data'!$F$30,0,10*ROW('Sanitation Data'!F201)))</f>
        <v/>
      </c>
      <c r="CX207" s="187" t="str">
        <f ca="1">+IF(OFFSET('Sanitation Data'!$F$31,0,10*ROW('Sanitation Data'!F201))="","",OFFSET('Sanitation Data'!$F$31,0,10*ROW('Sanitation Data'!F201)))</f>
        <v/>
      </c>
      <c r="CY207" s="187" t="str">
        <f ca="1">+IF(OFFSET('Sanitation Data'!$F$32,0,10*ROW('Sanitation Data'!F201))="","",OFFSET('Sanitation Data'!$F$32,0,10*ROW('Sanitation Data'!F201)))</f>
        <v/>
      </c>
      <c r="CZ207" s="187" t="str">
        <f ca="1">+IF(OFFSET('Sanitation Data'!$G$28,0,10*ROW('Sanitation Data'!G201))="","",OFFSET('Sanitation Data'!$G$28,0,10*ROW('Sanitation Data'!G201)))</f>
        <v/>
      </c>
      <c r="DA207" s="187" t="str">
        <f ca="1">+IF(OFFSET('Sanitation Data'!$G$29,0,10*ROW('Sanitation Data'!G201))="","",OFFSET('Sanitation Data'!$G$29,0,10*ROW('Sanitation Data'!G201)))</f>
        <v/>
      </c>
      <c r="DB207" s="187" t="str">
        <f ca="1">+IF(OFFSET('Sanitation Data'!$G$30,0,10*ROW('Sanitation Data'!G201))="","",OFFSET('Sanitation Data'!$G$30,0,10*ROW('Sanitation Data'!G201)))</f>
        <v/>
      </c>
      <c r="DC207" s="187" t="str">
        <f ca="1">+IF(OFFSET('Sanitation Data'!$G$31,0,10*ROW('Sanitation Data'!G201))="","",OFFSET('Sanitation Data'!$G$31,0,10*ROW('Sanitation Data'!G201)))</f>
        <v/>
      </c>
      <c r="DD207" s="187" t="str">
        <f ca="1">+IF(OFFSET('Sanitation Data'!$G$32,0,10*ROW('Sanitation Data'!G201))="","",OFFSET('Sanitation Data'!$G$32,0,10*ROW('Sanitation Data'!G201)))</f>
        <v/>
      </c>
      <c r="DE207" s="187" t="str">
        <f ca="1">+IF(OFFSET('Sanitation Data'!$H$28,0,10*ROW('Sanitation Data'!H201))="","",OFFSET('Sanitation Data'!$H$28,0,10*ROW('Sanitation Data'!H201)))</f>
        <v/>
      </c>
      <c r="DF207" s="187" t="str">
        <f ca="1">+IF(OFFSET('Sanitation Data'!$H$29,0,10*ROW('Sanitation Data'!H201))="","",OFFSET('Sanitation Data'!$H$29,0,10*ROW('Sanitation Data'!H201)))</f>
        <v/>
      </c>
      <c r="DG207" s="187" t="str">
        <f ca="1">+IF(OFFSET('Sanitation Data'!$H$30,0,10*ROW('Sanitation Data'!H201))="","",OFFSET('Sanitation Data'!$H$30,0,10*ROW('Sanitation Data'!H201)))</f>
        <v/>
      </c>
      <c r="DH207" s="187" t="str">
        <f ca="1">+IF(OFFSET('Sanitation Data'!$H$31,0,10*ROW('Sanitation Data'!H201))="","",OFFSET('Sanitation Data'!$H$31,0,10*ROW('Sanitation Data'!H201)))</f>
        <v/>
      </c>
      <c r="DI207" s="187" t="str">
        <f ca="1">+IF(OFFSET('Sanitation Data'!$H$32,0,10*ROW('Sanitation Data'!H201))="","",OFFSET('Sanitation Data'!$H$32,0,10*ROW('Sanitation Data'!H201)))</f>
        <v/>
      </c>
      <c r="DJ207" s="187" t="str">
        <f ca="1">+IF(OFFSET('Sanitation Data'!$I$28,0,10*ROW('Sanitation Data'!I201))="","",OFFSET('Sanitation Data'!$I$28,0,10*ROW('Sanitation Data'!I201)))</f>
        <v/>
      </c>
      <c r="DK207" s="187" t="str">
        <f ca="1">+IF(OFFSET('Sanitation Data'!$I$29,0,10*ROW('Sanitation Data'!I201))="","",OFFSET('Sanitation Data'!$I$29,0,10*ROW('Sanitation Data'!I201)))</f>
        <v/>
      </c>
      <c r="DL207" s="187" t="str">
        <f ca="1">+IF(OFFSET('Sanitation Data'!$I$30,0,10*ROW('Sanitation Data'!I201))="","",OFFSET('Sanitation Data'!$I$30,0,10*ROW('Sanitation Data'!I201)))</f>
        <v/>
      </c>
      <c r="DM207" s="187" t="str">
        <f ca="1">+IF(OFFSET('Sanitation Data'!$I$31,0,10*ROW('Sanitation Data'!I201))="","",OFFSET('Sanitation Data'!$I$31,0,10*ROW('Sanitation Data'!I201)))</f>
        <v/>
      </c>
      <c r="DN207" s="187" t="str">
        <f ca="1">+IF(OFFSET('Sanitation Data'!$I$32,0,10*ROW('Sanitation Data'!I201))="","",OFFSET('Sanitation Data'!$I$32,0,10*ROW('Sanitation Data'!I201)))</f>
        <v/>
      </c>
      <c r="DO207" s="187" t="str">
        <f ca="1">+IF(OFFSET('Hygiene Data'!$D$11,0,10*ROW('Hygiene Data'!D201))="","",OFFSET('Hygiene Data'!$D$11,0,10*ROW('Hygiene Data'!D201)))</f>
        <v/>
      </c>
      <c r="DP207" s="187" t="str">
        <f ca="1">+IF(OFFSET('Hygiene Data'!$D$12,0,10*ROW('Hygiene Data'!D201))="","",OFFSET('Hygiene Data'!$D$12,0,10*ROW('Hygiene Data'!D201)))</f>
        <v/>
      </c>
      <c r="DQ207" s="187" t="str">
        <f ca="1">+IF(OFFSET('Hygiene Data'!$D$13,0,10*ROW('Hygiene Data'!D201))="","",OFFSET('Hygiene Data'!$D$13,0,10*ROW('Hygiene Data'!D201)))</f>
        <v/>
      </c>
      <c r="DR207" s="187" t="str">
        <f ca="1">+IF(OFFSET('Hygiene Data'!$E$11,0,10*ROW('Hygiene Data'!E201))="","",OFFSET('Hygiene Data'!$E$11,0,10*ROW('Hygiene Data'!E201)))</f>
        <v/>
      </c>
      <c r="DS207" s="187" t="str">
        <f ca="1">+IF(OFFSET('Hygiene Data'!$E$12,0,10*ROW('Hygiene Data'!E201))="","",OFFSET('Hygiene Data'!$E$12,0,10*ROW('Hygiene Data'!E201)))</f>
        <v/>
      </c>
      <c r="DT207" s="187" t="str">
        <f ca="1">+IF(OFFSET('Hygiene Data'!$E$13,0,10*ROW('Hygiene Data'!E201))="","",OFFSET('Hygiene Data'!$E$13,0,10*ROW('Hygiene Data'!E201)))</f>
        <v/>
      </c>
      <c r="DU207" s="187" t="str">
        <f ca="1">+IF(OFFSET('Hygiene Data'!$F$11,0,10*ROW('Hygiene Data'!F201))="","",OFFSET('Hygiene Data'!$F$11,0,10*ROW('Hygiene Data'!F201)))</f>
        <v/>
      </c>
      <c r="DV207" s="187" t="str">
        <f ca="1">+IF(OFFSET('Hygiene Data'!$F$12,0,10*ROW('Hygiene Data'!F201))="","",OFFSET('Hygiene Data'!$F$12,0,10*ROW('Hygiene Data'!F201)))</f>
        <v/>
      </c>
      <c r="DW207" s="187" t="str">
        <f ca="1">+IF(OFFSET('Hygiene Data'!$F$13,0,10*ROW('Hygiene Data'!F201))="","",OFFSET('Hygiene Data'!$F$13,0,10*ROW('Hygiene Data'!F201)))</f>
        <v/>
      </c>
      <c r="DX207" s="187" t="str">
        <f ca="1">+IF(OFFSET('Hygiene Data'!$G$11,0,10*ROW('Hygiene Data'!G201))="","",OFFSET('Hygiene Data'!$G$11,0,10*ROW('Hygiene Data'!G201)))</f>
        <v/>
      </c>
      <c r="DY207" s="187" t="str">
        <f ca="1">+IF(OFFSET('Hygiene Data'!$G$12,0,10*ROW('Hygiene Data'!G201))="","",OFFSET('Hygiene Data'!$G$12,0,10*ROW('Hygiene Data'!G201)))</f>
        <v/>
      </c>
      <c r="DZ207" s="187" t="str">
        <f ca="1">+IF(OFFSET('Hygiene Data'!$G$13,0,10*ROW('Hygiene Data'!G201))="","",OFFSET('Hygiene Data'!$G$13,0,10*ROW('Hygiene Data'!G201)))</f>
        <v/>
      </c>
      <c r="EA207" s="187" t="str">
        <f ca="1">+IF(OFFSET('Hygiene Data'!$H$11,0,10*ROW('Hygiene Data'!H201))="","",OFFSET('Hygiene Data'!$H$11,0,10*ROW('Hygiene Data'!H201)))</f>
        <v/>
      </c>
      <c r="EB207" s="187" t="str">
        <f ca="1">+IF(OFFSET('Hygiene Data'!$H$12,0,10*ROW('Hygiene Data'!H201))="","",OFFSET('Hygiene Data'!$H$12,0,10*ROW('Hygiene Data'!H201)))</f>
        <v/>
      </c>
      <c r="EC207" s="187" t="str">
        <f ca="1">+IF(OFFSET('Hygiene Data'!$H$13,0,10*ROW('Hygiene Data'!H201))="","",OFFSET('Hygiene Data'!$H$13,0,10*ROW('Hygiene Data'!H201)))</f>
        <v/>
      </c>
      <c r="ED207" s="187" t="str">
        <f ca="1">+IF(OFFSET('Hygiene Data'!$I$11,0,10*ROW('Hygiene Data'!I201))="","",OFFSET('Hygiene Data'!$I$11,0,10*ROW('Hygiene Data'!I201)))</f>
        <v/>
      </c>
      <c r="EE207" s="187" t="str">
        <f ca="1">+IF(OFFSET('Hygiene Data'!$I$12,0,10*ROW('Hygiene Data'!I201))="","",OFFSET('Hygiene Data'!$I$12,0,10*ROW('Hygiene Data'!I201)))</f>
        <v/>
      </c>
      <c r="EF207" s="187" t="str">
        <f ca="1">+IF(OFFSET('Hygiene Data'!$I$13,0,10*ROW('Hygiene Data'!I201))="","",OFFSET('Hygiene Data'!$I$13,0,10*ROW('Hygiene Data'!I201)))</f>
        <v/>
      </c>
    </row>
    <row r="208" spans="1:136" s="186" customFormat="1" x14ac:dyDescent="0.2">
      <c r="BA208" s="278"/>
    </row>
    <row r="209" spans="53:53" s="186" customFormat="1" x14ac:dyDescent="0.2">
      <c r="BA209" s="278"/>
    </row>
    <row r="210" spans="53:53" s="186" customFormat="1" x14ac:dyDescent="0.2">
      <c r="BA210" s="278"/>
    </row>
    <row r="211" spans="53:53" s="186" customFormat="1" x14ac:dyDescent="0.2">
      <c r="BA211" s="278"/>
    </row>
    <row r="212" spans="53:53" s="186" customFormat="1" x14ac:dyDescent="0.2">
      <c r="BA212" s="278"/>
    </row>
    <row r="213" spans="53:53" s="186" customFormat="1" x14ac:dyDescent="0.2">
      <c r="BA213" s="278"/>
    </row>
    <row r="214" spans="53:53" s="186" customFormat="1" x14ac:dyDescent="0.2">
      <c r="BA214" s="278"/>
    </row>
    <row r="215" spans="53:53" s="186" customFormat="1" x14ac:dyDescent="0.2">
      <c r="BA215" s="278"/>
    </row>
    <row r="216" spans="53:53" s="186" customFormat="1" x14ac:dyDescent="0.2">
      <c r="BA216" s="278"/>
    </row>
    <row r="217" spans="53:53" s="186" customFormat="1" x14ac:dyDescent="0.2">
      <c r="BA217" s="278"/>
    </row>
    <row r="218" spans="53:53" s="186" customFormat="1" x14ac:dyDescent="0.2">
      <c r="BA218" s="278"/>
    </row>
    <row r="219" spans="53:53" s="186" customFormat="1" x14ac:dyDescent="0.2">
      <c r="BA219" s="278"/>
    </row>
    <row r="220" spans="53:53" s="186" customFormat="1" x14ac:dyDescent="0.2">
      <c r="BA220" s="278"/>
    </row>
    <row r="221" spans="53:53" s="186" customFormat="1" x14ac:dyDescent="0.2">
      <c r="BA221" s="278"/>
    </row>
    <row r="222" spans="53:53" s="186" customFormat="1" x14ac:dyDescent="0.2">
      <c r="BA222" s="278"/>
    </row>
    <row r="223" spans="53:53" s="186" customFormat="1" x14ac:dyDescent="0.2">
      <c r="BA223" s="278"/>
    </row>
    <row r="224" spans="53:53" s="186" customFormat="1" x14ac:dyDescent="0.2">
      <c r="BA224" s="278"/>
    </row>
    <row r="225" spans="53:53" s="186" customFormat="1" x14ac:dyDescent="0.2">
      <c r="BA225" s="278"/>
    </row>
    <row r="226" spans="53:53" s="186" customFormat="1" x14ac:dyDescent="0.2">
      <c r="BA226" s="278"/>
    </row>
    <row r="227" spans="53:53" s="186" customFormat="1" x14ac:dyDescent="0.2">
      <c r="BA227" s="278"/>
    </row>
    <row r="228" spans="53:53" s="186" customFormat="1" x14ac:dyDescent="0.2">
      <c r="BA228" s="278"/>
    </row>
    <row r="229" spans="53:53" s="186" customFormat="1" x14ac:dyDescent="0.2">
      <c r="BA229" s="278"/>
    </row>
    <row r="230" spans="53:53" s="186" customFormat="1" x14ac:dyDescent="0.2">
      <c r="BA230" s="278"/>
    </row>
    <row r="231" spans="53:53" s="186" customFormat="1" x14ac:dyDescent="0.2">
      <c r="BA231" s="278"/>
    </row>
    <row r="232" spans="53:53" s="186" customFormat="1" x14ac:dyDescent="0.2">
      <c r="BA232" s="278"/>
    </row>
    <row r="233" spans="53:53" s="186" customFormat="1" x14ac:dyDescent="0.2">
      <c r="BA233" s="278"/>
    </row>
    <row r="234" spans="53:53" s="186" customFormat="1" x14ac:dyDescent="0.2">
      <c r="BA234" s="278"/>
    </row>
    <row r="235" spans="53:53" s="186" customFormat="1" x14ac:dyDescent="0.2">
      <c r="BA235" s="278"/>
    </row>
    <row r="236" spans="53:53" s="186" customFormat="1" x14ac:dyDescent="0.2">
      <c r="BA236" s="278"/>
    </row>
    <row r="237" spans="53:53" s="186" customFormat="1" x14ac:dyDescent="0.2">
      <c r="BA237" s="278"/>
    </row>
    <row r="238" spans="53:53" s="186" customFormat="1" x14ac:dyDescent="0.2">
      <c r="BA238" s="278"/>
    </row>
    <row r="239" spans="53:53" s="186" customFormat="1" x14ac:dyDescent="0.2">
      <c r="BA239" s="278"/>
    </row>
    <row r="240" spans="53:53" s="186" customFormat="1" x14ac:dyDescent="0.2">
      <c r="BA240" s="278"/>
    </row>
    <row r="241" spans="53:53" s="186" customFormat="1" x14ac:dyDescent="0.2">
      <c r="BA241" s="278"/>
    </row>
    <row r="242" spans="53:53" s="186" customFormat="1" x14ac:dyDescent="0.2">
      <c r="BA242" s="278"/>
    </row>
    <row r="243" spans="53:53" s="186" customFormat="1" x14ac:dyDescent="0.2">
      <c r="BA243" s="278"/>
    </row>
    <row r="244" spans="53:53" s="186" customFormat="1" x14ac:dyDescent="0.2">
      <c r="BA244" s="278"/>
    </row>
    <row r="245" spans="53:53" s="186" customFormat="1" x14ac:dyDescent="0.2">
      <c r="BA245" s="278"/>
    </row>
    <row r="246" spans="53:53" s="186" customFormat="1" x14ac:dyDescent="0.2">
      <c r="BA246" s="278"/>
    </row>
    <row r="247" spans="53:53" s="186" customFormat="1" x14ac:dyDescent="0.2">
      <c r="BA247" s="278"/>
    </row>
    <row r="248" spans="53:53" s="186" customFormat="1" x14ac:dyDescent="0.2">
      <c r="BA248" s="278"/>
    </row>
    <row r="249" spans="53:53" s="186" customFormat="1" x14ac:dyDescent="0.2">
      <c r="BA249" s="278"/>
    </row>
    <row r="250" spans="53:53" s="186" customFormat="1" x14ac:dyDescent="0.2">
      <c r="BA250" s="278"/>
    </row>
    <row r="251" spans="53:53" s="186" customFormat="1" x14ac:dyDescent="0.2">
      <c r="BA251" s="278"/>
    </row>
    <row r="252" spans="53:53" s="186" customFormat="1" x14ac:dyDescent="0.2">
      <c r="BA252" s="278"/>
    </row>
    <row r="253" spans="53:53" s="186" customFormat="1" x14ac:dyDescent="0.2">
      <c r="BA253" s="278"/>
    </row>
    <row r="254" spans="53:53" s="186" customFormat="1" x14ac:dyDescent="0.2">
      <c r="BA254" s="278"/>
    </row>
    <row r="255" spans="53:53" s="186" customFormat="1" x14ac:dyDescent="0.2">
      <c r="BA255" s="278"/>
    </row>
    <row r="256" spans="53:53" s="186" customFormat="1" x14ac:dyDescent="0.2">
      <c r="BA256" s="278"/>
    </row>
    <row r="257" spans="53:53" s="186" customFormat="1" x14ac:dyDescent="0.2">
      <c r="BA257" s="278"/>
    </row>
    <row r="258" spans="53:53" s="186" customFormat="1" x14ac:dyDescent="0.2">
      <c r="BA258" s="278"/>
    </row>
    <row r="259" spans="53:53" s="186" customFormat="1" x14ac:dyDescent="0.2">
      <c r="BA259" s="278"/>
    </row>
    <row r="260" spans="53:53" s="186" customFormat="1" x14ac:dyDescent="0.2">
      <c r="BA260" s="278"/>
    </row>
    <row r="261" spans="53:53" s="186" customFormat="1" x14ac:dyDescent="0.2">
      <c r="BA261" s="278"/>
    </row>
    <row r="262" spans="53:53" s="186" customFormat="1" x14ac:dyDescent="0.2">
      <c r="BA262" s="278"/>
    </row>
    <row r="263" spans="53:53" s="186" customFormat="1" x14ac:dyDescent="0.2">
      <c r="BA263" s="278"/>
    </row>
    <row r="264" spans="53:53" s="186" customFormat="1" x14ac:dyDescent="0.2">
      <c r="BA264" s="278"/>
    </row>
    <row r="265" spans="53:53" s="186" customFormat="1" x14ac:dyDescent="0.2">
      <c r="BA265" s="278"/>
    </row>
    <row r="266" spans="53:53" s="186" customFormat="1" x14ac:dyDescent="0.2">
      <c r="BA266" s="278"/>
    </row>
    <row r="267" spans="53:53" s="186" customFormat="1" x14ac:dyDescent="0.2">
      <c r="BA267" s="278"/>
    </row>
    <row r="268" spans="53:53" s="186" customFormat="1" x14ac:dyDescent="0.2">
      <c r="BA268" s="278"/>
    </row>
    <row r="269" spans="53:53" s="186" customFormat="1" x14ac:dyDescent="0.2">
      <c r="BA269" s="278"/>
    </row>
    <row r="270" spans="53:53" s="186" customFormat="1" x14ac:dyDescent="0.2">
      <c r="BA270" s="278"/>
    </row>
    <row r="271" spans="53:53" s="186" customFormat="1" x14ac:dyDescent="0.2">
      <c r="BA271" s="278"/>
    </row>
    <row r="272" spans="53:53" s="186" customFormat="1" x14ac:dyDescent="0.2">
      <c r="BA272" s="278"/>
    </row>
    <row r="273" spans="53:53" s="186" customFormat="1" x14ac:dyDescent="0.2">
      <c r="BA273" s="278"/>
    </row>
    <row r="274" spans="53:53" s="186" customFormat="1" x14ac:dyDescent="0.2">
      <c r="BA274" s="278"/>
    </row>
    <row r="275" spans="53:53" s="186" customFormat="1" x14ac:dyDescent="0.2">
      <c r="BA275" s="278"/>
    </row>
    <row r="276" spans="53:53" s="186" customFormat="1" x14ac:dyDescent="0.2">
      <c r="BA276" s="278"/>
    </row>
    <row r="277" spans="53:53" s="186" customFormat="1" x14ac:dyDescent="0.2">
      <c r="BA277" s="278"/>
    </row>
    <row r="278" spans="53:53" s="186" customFormat="1" x14ac:dyDescent="0.2">
      <c r="BA278" s="278"/>
    </row>
    <row r="279" spans="53:53" s="186" customFormat="1" x14ac:dyDescent="0.2">
      <c r="BA279" s="278"/>
    </row>
    <row r="280" spans="53:53" s="186" customFormat="1" x14ac:dyDescent="0.2">
      <c r="BA280" s="278"/>
    </row>
    <row r="281" spans="53:53" s="186" customFormat="1" x14ac:dyDescent="0.2">
      <c r="BA281" s="278"/>
    </row>
    <row r="282" spans="53:53" s="186" customFormat="1" x14ac:dyDescent="0.2">
      <c r="BA282" s="278"/>
    </row>
    <row r="283" spans="53:53" s="186" customFormat="1" x14ac:dyDescent="0.2">
      <c r="BA283" s="278"/>
    </row>
    <row r="284" spans="53:53" s="186" customFormat="1" x14ac:dyDescent="0.2">
      <c r="BA284" s="278"/>
    </row>
    <row r="285" spans="53:53" s="186" customFormat="1" x14ac:dyDescent="0.2">
      <c r="BA285" s="278"/>
    </row>
    <row r="286" spans="53:53" s="186" customFormat="1" x14ac:dyDescent="0.2">
      <c r="BA286" s="278"/>
    </row>
    <row r="287" spans="53:53" s="186" customFormat="1" x14ac:dyDescent="0.2">
      <c r="BA287" s="278"/>
    </row>
    <row r="288" spans="53:53" s="186" customFormat="1" x14ac:dyDescent="0.2">
      <c r="BA288" s="278"/>
    </row>
    <row r="289" spans="53:53" s="186" customFormat="1" x14ac:dyDescent="0.2">
      <c r="BA289" s="278"/>
    </row>
    <row r="290" spans="53:53" s="186" customFormat="1" x14ac:dyDescent="0.2">
      <c r="BA290" s="278"/>
    </row>
    <row r="291" spans="53:53" s="186" customFormat="1" x14ac:dyDescent="0.2">
      <c r="BA291" s="278"/>
    </row>
    <row r="292" spans="53:53" s="186" customFormat="1" x14ac:dyDescent="0.2">
      <c r="BA292" s="278"/>
    </row>
    <row r="293" spans="53:53" s="186" customFormat="1" x14ac:dyDescent="0.2">
      <c r="BA293" s="278"/>
    </row>
    <row r="294" spans="53:53" s="186" customFormat="1" x14ac:dyDescent="0.2">
      <c r="BA294" s="278"/>
    </row>
    <row r="295" spans="53:53" s="186" customFormat="1" x14ac:dyDescent="0.2">
      <c r="BA295" s="278"/>
    </row>
    <row r="296" spans="53:53" s="186" customFormat="1" x14ac:dyDescent="0.2">
      <c r="BA296" s="278"/>
    </row>
    <row r="297" spans="53:53" s="186" customFormat="1" x14ac:dyDescent="0.2">
      <c r="BA297" s="278"/>
    </row>
    <row r="298" spans="53:53" s="186" customFormat="1" x14ac:dyDescent="0.2">
      <c r="BA298" s="278"/>
    </row>
    <row r="299" spans="53:53" s="186" customFormat="1" x14ac:dyDescent="0.2">
      <c r="BA299" s="278"/>
    </row>
    <row r="300" spans="53:53" s="186" customFormat="1" x14ac:dyDescent="0.2">
      <c r="BA300" s="278"/>
    </row>
    <row r="301" spans="53:53" s="186" customFormat="1" x14ac:dyDescent="0.2">
      <c r="BA301" s="278"/>
    </row>
    <row r="302" spans="53:53" s="186" customFormat="1" x14ac:dyDescent="0.2">
      <c r="BA302" s="278"/>
    </row>
    <row r="303" spans="53:53" s="186" customFormat="1" x14ac:dyDescent="0.2">
      <c r="BA303" s="278"/>
    </row>
    <row r="304" spans="53:53" s="186" customFormat="1" x14ac:dyDescent="0.2">
      <c r="BA304" s="278"/>
    </row>
    <row r="305" spans="53:53" s="186" customFormat="1" x14ac:dyDescent="0.2">
      <c r="BA305" s="278"/>
    </row>
    <row r="306" spans="53:53" s="186" customFormat="1" x14ac:dyDescent="0.2">
      <c r="BA306" s="278"/>
    </row>
    <row r="307" spans="53:53" s="186" customFormat="1" x14ac:dyDescent="0.2">
      <c r="BA307" s="278"/>
    </row>
    <row r="308" spans="53:53" s="186" customFormat="1" x14ac:dyDescent="0.2">
      <c r="BA308" s="278"/>
    </row>
    <row r="309" spans="53:53" s="186" customFormat="1" x14ac:dyDescent="0.2">
      <c r="BA309" s="278"/>
    </row>
    <row r="310" spans="53:53" s="186" customFormat="1" x14ac:dyDescent="0.2">
      <c r="BA310" s="278"/>
    </row>
    <row r="311" spans="53:53" s="186" customFormat="1" x14ac:dyDescent="0.2">
      <c r="BA311" s="278"/>
    </row>
    <row r="312" spans="53:53" s="186" customFormat="1" x14ac:dyDescent="0.2">
      <c r="BA312" s="278"/>
    </row>
    <row r="313" spans="53:53" s="186" customFormat="1" x14ac:dyDescent="0.2">
      <c r="BA313" s="278"/>
    </row>
    <row r="314" spans="53:53" s="186" customFormat="1" x14ac:dyDescent="0.2">
      <c r="BA314" s="278"/>
    </row>
    <row r="315" spans="53:53" s="186" customFormat="1" x14ac:dyDescent="0.2">
      <c r="BA315" s="278"/>
    </row>
    <row r="316" spans="53:53" s="186" customFormat="1" x14ac:dyDescent="0.2">
      <c r="BA316" s="278"/>
    </row>
    <row r="317" spans="53:53" s="186" customFormat="1" x14ac:dyDescent="0.2">
      <c r="BA317" s="278"/>
    </row>
    <row r="318" spans="53:53" s="186" customFormat="1" x14ac:dyDescent="0.2">
      <c r="BA318" s="278"/>
    </row>
    <row r="319" spans="53:53" s="186" customFormat="1" x14ac:dyDescent="0.2">
      <c r="BA319" s="278"/>
    </row>
    <row r="320" spans="53:53" s="186" customFormat="1" x14ac:dyDescent="0.2">
      <c r="BA320" s="278"/>
    </row>
    <row r="321" spans="53:53" s="186" customFormat="1" x14ac:dyDescent="0.2">
      <c r="BA321" s="278"/>
    </row>
    <row r="322" spans="53:53" s="186" customFormat="1" x14ac:dyDescent="0.2">
      <c r="BA322" s="278"/>
    </row>
    <row r="323" spans="53:53" s="186" customFormat="1" x14ac:dyDescent="0.2">
      <c r="BA323" s="278"/>
    </row>
    <row r="324" spans="53:53" s="186" customFormat="1" x14ac:dyDescent="0.2">
      <c r="BA324" s="278"/>
    </row>
    <row r="325" spans="53:53" s="186" customFormat="1" x14ac:dyDescent="0.2">
      <c r="BA325" s="278"/>
    </row>
    <row r="326" spans="53:53" s="186" customFormat="1" x14ac:dyDescent="0.2">
      <c r="BA326" s="278"/>
    </row>
    <row r="327" spans="53:53" s="186" customFormat="1" x14ac:dyDescent="0.2">
      <c r="BA327" s="278"/>
    </row>
    <row r="328" spans="53:53" s="186" customFormat="1" x14ac:dyDescent="0.2">
      <c r="BA328" s="278"/>
    </row>
    <row r="329" spans="53:53" s="186" customFormat="1" x14ac:dyDescent="0.2">
      <c r="BA329" s="278"/>
    </row>
    <row r="330" spans="53:53" s="186" customFormat="1" x14ac:dyDescent="0.2">
      <c r="BA330" s="278"/>
    </row>
    <row r="331" spans="53:53" s="186" customFormat="1" x14ac:dyDescent="0.2">
      <c r="BA331" s="278"/>
    </row>
    <row r="332" spans="53:53" s="186" customFormat="1" x14ac:dyDescent="0.2">
      <c r="BA332" s="278"/>
    </row>
    <row r="333" spans="53:53" s="186" customFormat="1" x14ac:dyDescent="0.2">
      <c r="BA333" s="278"/>
    </row>
    <row r="334" spans="53:53" s="186" customFormat="1" x14ac:dyDescent="0.2">
      <c r="BA334" s="278"/>
    </row>
    <row r="335" spans="53:53" s="186" customFormat="1" x14ac:dyDescent="0.2">
      <c r="BA335" s="278"/>
    </row>
    <row r="336" spans="53:53" s="186" customFormat="1" x14ac:dyDescent="0.2">
      <c r="BA336" s="278"/>
    </row>
    <row r="337" spans="53:53" s="186" customFormat="1" x14ac:dyDescent="0.2">
      <c r="BA337" s="278"/>
    </row>
    <row r="338" spans="53:53" s="186" customFormat="1" x14ac:dyDescent="0.2">
      <c r="BA338" s="278"/>
    </row>
    <row r="339" spans="53:53" s="186" customFormat="1" x14ac:dyDescent="0.2">
      <c r="BA339" s="278"/>
    </row>
    <row r="340" spans="53:53" s="186" customFormat="1" x14ac:dyDescent="0.2">
      <c r="BA340" s="278"/>
    </row>
    <row r="341" spans="53:53" s="186" customFormat="1" x14ac:dyDescent="0.2">
      <c r="BA341" s="278"/>
    </row>
    <row r="342" spans="53:53" s="186" customFormat="1" x14ac:dyDescent="0.2">
      <c r="BA342" s="278"/>
    </row>
    <row r="343" spans="53:53" s="186" customFormat="1" x14ac:dyDescent="0.2">
      <c r="BA343" s="278"/>
    </row>
    <row r="344" spans="53:53" s="186" customFormat="1" x14ac:dyDescent="0.2">
      <c r="BA344" s="278"/>
    </row>
    <row r="345" spans="53:53" s="186" customFormat="1" x14ac:dyDescent="0.2">
      <c r="BA345" s="278"/>
    </row>
    <row r="346" spans="53:53" s="186" customFormat="1" x14ac:dyDescent="0.2">
      <c r="BA346" s="278"/>
    </row>
    <row r="347" spans="53:53" s="186" customFormat="1" x14ac:dyDescent="0.2">
      <c r="BA347" s="278"/>
    </row>
    <row r="348" spans="53:53" s="186" customFormat="1" x14ac:dyDescent="0.2">
      <c r="BA348" s="278"/>
    </row>
    <row r="349" spans="53:53" s="186" customFormat="1" x14ac:dyDescent="0.2">
      <c r="BA349" s="278"/>
    </row>
    <row r="350" spans="53:53" s="186" customFormat="1" x14ac:dyDescent="0.2">
      <c r="BA350" s="278"/>
    </row>
    <row r="351" spans="53:53" s="186" customFormat="1" x14ac:dyDescent="0.2">
      <c r="BA351" s="278"/>
    </row>
    <row r="352" spans="53:53" s="186" customFormat="1" x14ac:dyDescent="0.2">
      <c r="BA352" s="278"/>
    </row>
    <row r="353" spans="53:53" s="186" customFormat="1" x14ac:dyDescent="0.2">
      <c r="BA353" s="278"/>
    </row>
    <row r="354" spans="53:53" s="186" customFormat="1" x14ac:dyDescent="0.2">
      <c r="BA354" s="278"/>
    </row>
    <row r="355" spans="53:53" s="186" customFormat="1" x14ac:dyDescent="0.2">
      <c r="BA355" s="278"/>
    </row>
    <row r="356" spans="53:53" s="186" customFormat="1" x14ac:dyDescent="0.2">
      <c r="BA356" s="278"/>
    </row>
    <row r="357" spans="53:53" s="186" customFormat="1" x14ac:dyDescent="0.2">
      <c r="BA357" s="278"/>
    </row>
    <row r="358" spans="53:53" s="186" customFormat="1" x14ac:dyDescent="0.2">
      <c r="BA358" s="278"/>
    </row>
    <row r="359" spans="53:53" s="186" customFormat="1" x14ac:dyDescent="0.2">
      <c r="BA359" s="278"/>
    </row>
    <row r="360" spans="53:53" s="186" customFormat="1" x14ac:dyDescent="0.2">
      <c r="BA360" s="278"/>
    </row>
    <row r="361" spans="53:53" s="186" customFormat="1" x14ac:dyDescent="0.2">
      <c r="BA361" s="278"/>
    </row>
    <row r="362" spans="53:53" s="186" customFormat="1" x14ac:dyDescent="0.2">
      <c r="BA362" s="278"/>
    </row>
    <row r="363" spans="53:53" s="186" customFormat="1" x14ac:dyDescent="0.2">
      <c r="BA363" s="278"/>
    </row>
    <row r="364" spans="53:53" s="186" customFormat="1" x14ac:dyDescent="0.2">
      <c r="BA364" s="278"/>
    </row>
    <row r="365" spans="53:53" s="186" customFormat="1" x14ac:dyDescent="0.2">
      <c r="BA365" s="278"/>
    </row>
    <row r="366" spans="53:53" s="186" customFormat="1" x14ac:dyDescent="0.2">
      <c r="BA366" s="278"/>
    </row>
    <row r="367" spans="53:53" s="186" customFormat="1" x14ac:dyDescent="0.2">
      <c r="BA367" s="278"/>
    </row>
    <row r="368" spans="53:53" s="186" customFormat="1" x14ac:dyDescent="0.2">
      <c r="BA368" s="278"/>
    </row>
    <row r="369" spans="53:53" s="186" customFormat="1" x14ac:dyDescent="0.2">
      <c r="BA369" s="278"/>
    </row>
    <row r="370" spans="53:53" s="186" customFormat="1" x14ac:dyDescent="0.2">
      <c r="BA370" s="278"/>
    </row>
    <row r="371" spans="53:53" s="186" customFormat="1" x14ac:dyDescent="0.2">
      <c r="BA371" s="278"/>
    </row>
    <row r="372" spans="53:53" s="186" customFormat="1" x14ac:dyDescent="0.2">
      <c r="BA372" s="278"/>
    </row>
    <row r="373" spans="53:53" s="186" customFormat="1" x14ac:dyDescent="0.2">
      <c r="BA373" s="278"/>
    </row>
    <row r="374" spans="53:53" s="186" customFormat="1" x14ac:dyDescent="0.2">
      <c r="BA374" s="278"/>
    </row>
    <row r="375" spans="53:53" s="186" customFormat="1" x14ac:dyDescent="0.2">
      <c r="BA375" s="278"/>
    </row>
    <row r="376" spans="53:53" s="186" customFormat="1" x14ac:dyDescent="0.2">
      <c r="BA376" s="278"/>
    </row>
    <row r="377" spans="53:53" s="186" customFormat="1" x14ac:dyDescent="0.2">
      <c r="BA377" s="278"/>
    </row>
    <row r="378" spans="53:53" s="186" customFormat="1" x14ac:dyDescent="0.2">
      <c r="BA378" s="278"/>
    </row>
    <row r="379" spans="53:53" s="186" customFormat="1" x14ac:dyDescent="0.2">
      <c r="BA379" s="278"/>
    </row>
    <row r="380" spans="53:53" s="186" customFormat="1" x14ac:dyDescent="0.2">
      <c r="BA380" s="278"/>
    </row>
    <row r="381" spans="53:53" s="186" customFormat="1" x14ac:dyDescent="0.2">
      <c r="BA381" s="278"/>
    </row>
    <row r="382" spans="53:53" s="186" customFormat="1" x14ac:dyDescent="0.2">
      <c r="BA382" s="278"/>
    </row>
    <row r="383" spans="53:53" s="186" customFormat="1" x14ac:dyDescent="0.2">
      <c r="BA383" s="278"/>
    </row>
    <row r="384" spans="53:53" s="186" customFormat="1" x14ac:dyDescent="0.2">
      <c r="BA384" s="278"/>
    </row>
    <row r="385" spans="53:53" s="186" customFormat="1" x14ac:dyDescent="0.2">
      <c r="BA385" s="278"/>
    </row>
    <row r="386" spans="53:53" s="186" customFormat="1" x14ac:dyDescent="0.2">
      <c r="BA386" s="278"/>
    </row>
    <row r="387" spans="53:53" s="186" customFormat="1" x14ac:dyDescent="0.2">
      <c r="BA387" s="278"/>
    </row>
    <row r="388" spans="53:53" s="186" customFormat="1" x14ac:dyDescent="0.2">
      <c r="BA388" s="278"/>
    </row>
    <row r="389" spans="53:53" s="186" customFormat="1" x14ac:dyDescent="0.2">
      <c r="BA389" s="278"/>
    </row>
    <row r="390" spans="53:53" s="186" customFormat="1" x14ac:dyDescent="0.2">
      <c r="BA390" s="278"/>
    </row>
    <row r="391" spans="53:53" s="186" customFormat="1" x14ac:dyDescent="0.2">
      <c r="BA391" s="278"/>
    </row>
    <row r="392" spans="53:53" s="186" customFormat="1" x14ac:dyDescent="0.2">
      <c r="BA392" s="278"/>
    </row>
    <row r="393" spans="53:53" s="186" customFormat="1" x14ac:dyDescent="0.2">
      <c r="BA393" s="278"/>
    </row>
    <row r="394" spans="53:53" s="186" customFormat="1" x14ac:dyDescent="0.2">
      <c r="BA394" s="278"/>
    </row>
    <row r="395" spans="53:53" s="186" customFormat="1" x14ac:dyDescent="0.2">
      <c r="BA395" s="278"/>
    </row>
    <row r="396" spans="53:53" s="186" customFormat="1" x14ac:dyDescent="0.2">
      <c r="BA396" s="278"/>
    </row>
    <row r="397" spans="53:53" s="186" customFormat="1" x14ac:dyDescent="0.2">
      <c r="BA397" s="278"/>
    </row>
    <row r="398" spans="53:53" s="186" customFormat="1" x14ac:dyDescent="0.2">
      <c r="BA398" s="278"/>
    </row>
    <row r="399" spans="53:53" s="186" customFormat="1" x14ac:dyDescent="0.2">
      <c r="BA399" s="278"/>
    </row>
    <row r="400" spans="53:53" s="186" customFormat="1" x14ac:dyDescent="0.2">
      <c r="BA400" s="278"/>
    </row>
    <row r="401" spans="53:53" s="186" customFormat="1" x14ac:dyDescent="0.2">
      <c r="BA401" s="278"/>
    </row>
    <row r="402" spans="53:53" s="186" customFormat="1" x14ac:dyDescent="0.2">
      <c r="BA402" s="278"/>
    </row>
    <row r="403" spans="53:53" s="186" customFormat="1" x14ac:dyDescent="0.2">
      <c r="BA403" s="278"/>
    </row>
    <row r="404" spans="53:53" s="186" customFormat="1" x14ac:dyDescent="0.2">
      <c r="BA404" s="278"/>
    </row>
    <row r="405" spans="53:53" s="186" customFormat="1" x14ac:dyDescent="0.2">
      <c r="BA405" s="278"/>
    </row>
    <row r="406" spans="53:53" s="186" customFormat="1" x14ac:dyDescent="0.2">
      <c r="BA406" s="278"/>
    </row>
    <row r="407" spans="53:53" s="186" customFormat="1" x14ac:dyDescent="0.2">
      <c r="BA407" s="278"/>
    </row>
    <row r="408" spans="53:53" s="186" customFormat="1" x14ac:dyDescent="0.2">
      <c r="BA408" s="278"/>
    </row>
    <row r="409" spans="53:53" s="186" customFormat="1" x14ac:dyDescent="0.2">
      <c r="BA409" s="278"/>
    </row>
    <row r="410" spans="53:53" s="186" customFormat="1" x14ac:dyDescent="0.2">
      <c r="BA410" s="278"/>
    </row>
    <row r="411" spans="53:53" s="186" customFormat="1" x14ac:dyDescent="0.2">
      <c r="BA411" s="278"/>
    </row>
    <row r="412" spans="53:53" s="186" customFormat="1" x14ac:dyDescent="0.2">
      <c r="BA412" s="278"/>
    </row>
    <row r="413" spans="53:53" s="186" customFormat="1" x14ac:dyDescent="0.2">
      <c r="BA413" s="278"/>
    </row>
    <row r="414" spans="53:53" s="186" customFormat="1" x14ac:dyDescent="0.2">
      <c r="BA414" s="278"/>
    </row>
    <row r="415" spans="53:53" s="186" customFormat="1" x14ac:dyDescent="0.2">
      <c r="BA415" s="278"/>
    </row>
    <row r="416" spans="53:53" s="186" customFormat="1" x14ac:dyDescent="0.2">
      <c r="BA416" s="278"/>
    </row>
    <row r="417" spans="53:53" s="186" customFormat="1" x14ac:dyDescent="0.2">
      <c r="BA417" s="278"/>
    </row>
    <row r="418" spans="53:53" s="186" customFormat="1" x14ac:dyDescent="0.2">
      <c r="BA418" s="278"/>
    </row>
    <row r="419" spans="53:53" s="186" customFormat="1" x14ac:dyDescent="0.2">
      <c r="BA419" s="278"/>
    </row>
    <row r="420" spans="53:53" s="186" customFormat="1" x14ac:dyDescent="0.2">
      <c r="BA420" s="278"/>
    </row>
    <row r="421" spans="53:53" s="186" customFormat="1" x14ac:dyDescent="0.2">
      <c r="BA421" s="278"/>
    </row>
    <row r="422" spans="53:53" s="186" customFormat="1" x14ac:dyDescent="0.2">
      <c r="BA422" s="278"/>
    </row>
    <row r="423" spans="53:53" s="186" customFormat="1" x14ac:dyDescent="0.2">
      <c r="BA423" s="278"/>
    </row>
    <row r="424" spans="53:53" s="186" customFormat="1" x14ac:dyDescent="0.2">
      <c r="BA424" s="278"/>
    </row>
    <row r="425" spans="53:53" s="186" customFormat="1" x14ac:dyDescent="0.2">
      <c r="BA425" s="278"/>
    </row>
    <row r="426" spans="53:53" s="186" customFormat="1" x14ac:dyDescent="0.2">
      <c r="BA426" s="278"/>
    </row>
    <row r="427" spans="53:53" s="186" customFormat="1" x14ac:dyDescent="0.2">
      <c r="BA427" s="278"/>
    </row>
    <row r="428" spans="53:53" s="186" customFormat="1" x14ac:dyDescent="0.2">
      <c r="BA428" s="278"/>
    </row>
    <row r="429" spans="53:53" s="186" customFormat="1" x14ac:dyDescent="0.2">
      <c r="BA429" s="278"/>
    </row>
    <row r="430" spans="53:53" s="186" customFormat="1" x14ac:dyDescent="0.2">
      <c r="BA430" s="278"/>
    </row>
    <row r="431" spans="53:53" s="186" customFormat="1" x14ac:dyDescent="0.2">
      <c r="BA431" s="278"/>
    </row>
    <row r="432" spans="53:53" s="186" customFormat="1" x14ac:dyDescent="0.2">
      <c r="BA432" s="278"/>
    </row>
    <row r="433" spans="53:53" s="186" customFormat="1" x14ac:dyDescent="0.2">
      <c r="BA433" s="278"/>
    </row>
    <row r="434" spans="53:53" s="186" customFormat="1" x14ac:dyDescent="0.2">
      <c r="BA434" s="278"/>
    </row>
    <row r="435" spans="53:53" s="186" customFormat="1" x14ac:dyDescent="0.2">
      <c r="BA435" s="278"/>
    </row>
    <row r="436" spans="53:53" s="186" customFormat="1" x14ac:dyDescent="0.2">
      <c r="BA436" s="278"/>
    </row>
    <row r="437" spans="53:53" s="186" customFormat="1" x14ac:dyDescent="0.2">
      <c r="BA437" s="278"/>
    </row>
    <row r="438" spans="53:53" s="186" customFormat="1" x14ac:dyDescent="0.2">
      <c r="BA438" s="278"/>
    </row>
    <row r="439" spans="53:53" s="186" customFormat="1" x14ac:dyDescent="0.2">
      <c r="BA439" s="278"/>
    </row>
    <row r="440" spans="53:53" s="186" customFormat="1" x14ac:dyDescent="0.2">
      <c r="BA440" s="278"/>
    </row>
    <row r="441" spans="53:53" s="186" customFormat="1" x14ac:dyDescent="0.2">
      <c r="BA441" s="278"/>
    </row>
    <row r="442" spans="53:53" s="186" customFormat="1" x14ac:dyDescent="0.2">
      <c r="BA442" s="278"/>
    </row>
    <row r="443" spans="53:53" s="186" customFormat="1" x14ac:dyDescent="0.2">
      <c r="BA443" s="278"/>
    </row>
    <row r="444" spans="53:53" s="186" customFormat="1" x14ac:dyDescent="0.2">
      <c r="BA444" s="278"/>
    </row>
    <row r="445" spans="53:53" s="186" customFormat="1" x14ac:dyDescent="0.2">
      <c r="BA445" s="278"/>
    </row>
    <row r="446" spans="53:53" s="186" customFormat="1" x14ac:dyDescent="0.2">
      <c r="BA446" s="278"/>
    </row>
    <row r="447" spans="53:53" s="186" customFormat="1" x14ac:dyDescent="0.2">
      <c r="BA447" s="278"/>
    </row>
    <row r="448" spans="53:53" s="186" customFormat="1" x14ac:dyDescent="0.2">
      <c r="BA448" s="278"/>
    </row>
    <row r="449" spans="53:53" s="186" customFormat="1" x14ac:dyDescent="0.2">
      <c r="BA449" s="278"/>
    </row>
    <row r="450" spans="53:53" s="186" customFormat="1" x14ac:dyDescent="0.2">
      <c r="BA450" s="278"/>
    </row>
    <row r="451" spans="53:53" s="186" customFormat="1" x14ac:dyDescent="0.2">
      <c r="BA451" s="278"/>
    </row>
    <row r="452" spans="53:53" s="186" customFormat="1" x14ac:dyDescent="0.2">
      <c r="BA452" s="278"/>
    </row>
    <row r="453" spans="53:53" s="186" customFormat="1" x14ac:dyDescent="0.2">
      <c r="BA453" s="278"/>
    </row>
    <row r="454" spans="53:53" s="186" customFormat="1" x14ac:dyDescent="0.2">
      <c r="BA454" s="278"/>
    </row>
    <row r="455" spans="53:53" s="186" customFormat="1" x14ac:dyDescent="0.2">
      <c r="BA455" s="278"/>
    </row>
    <row r="456" spans="53:53" s="186" customFormat="1" x14ac:dyDescent="0.2">
      <c r="BA456" s="278"/>
    </row>
    <row r="457" spans="53:53" s="186" customFormat="1" x14ac:dyDescent="0.2">
      <c r="BA457" s="278"/>
    </row>
    <row r="458" spans="53:53" s="186" customFormat="1" x14ac:dyDescent="0.2">
      <c r="BA458" s="278"/>
    </row>
    <row r="459" spans="53:53" s="186" customFormat="1" x14ac:dyDescent="0.2">
      <c r="BA459" s="278"/>
    </row>
    <row r="460" spans="53:53" s="186" customFormat="1" x14ac:dyDescent="0.2">
      <c r="BA460" s="278"/>
    </row>
    <row r="461" spans="53:53" s="186" customFormat="1" x14ac:dyDescent="0.2">
      <c r="BA461" s="278"/>
    </row>
    <row r="462" spans="53:53" s="186" customFormat="1" x14ac:dyDescent="0.2">
      <c r="BA462" s="278"/>
    </row>
    <row r="463" spans="53:53" s="186" customFormat="1" x14ac:dyDescent="0.2">
      <c r="BA463" s="278"/>
    </row>
    <row r="464" spans="53:53" s="186" customFormat="1" x14ac:dyDescent="0.2">
      <c r="BA464" s="278"/>
    </row>
    <row r="465" spans="53:53" s="186" customFormat="1" x14ac:dyDescent="0.2">
      <c r="BA465" s="278"/>
    </row>
    <row r="466" spans="53:53" s="186" customFormat="1" x14ac:dyDescent="0.2">
      <c r="BA466" s="278"/>
    </row>
    <row r="467" spans="53:53" s="186" customFormat="1" x14ac:dyDescent="0.2">
      <c r="BA467" s="278"/>
    </row>
    <row r="468" spans="53:53" s="186" customFormat="1" x14ac:dyDescent="0.2">
      <c r="BA468" s="278"/>
    </row>
    <row r="469" spans="53:53" s="186" customFormat="1" x14ac:dyDescent="0.2">
      <c r="BA469" s="278"/>
    </row>
    <row r="470" spans="53:53" s="186" customFormat="1" x14ac:dyDescent="0.2">
      <c r="BA470" s="278"/>
    </row>
    <row r="471" spans="53:53" s="186" customFormat="1" x14ac:dyDescent="0.2">
      <c r="BA471" s="278"/>
    </row>
    <row r="472" spans="53:53" s="186" customFormat="1" x14ac:dyDescent="0.2">
      <c r="BA472" s="278"/>
    </row>
    <row r="473" spans="53:53" s="186" customFormat="1" x14ac:dyDescent="0.2">
      <c r="BA473" s="278"/>
    </row>
    <row r="474" spans="53:53" s="186" customFormat="1" x14ac:dyDescent="0.2">
      <c r="BA474" s="278"/>
    </row>
    <row r="475" spans="53:53" s="186" customFormat="1" x14ac:dyDescent="0.2">
      <c r="BA475" s="278"/>
    </row>
    <row r="476" spans="53:53" s="186" customFormat="1" x14ac:dyDescent="0.2">
      <c r="BA476" s="278"/>
    </row>
    <row r="477" spans="53:53" s="186" customFormat="1" x14ac:dyDescent="0.2">
      <c r="BA477" s="278"/>
    </row>
    <row r="478" spans="53:53" s="186" customFormat="1" x14ac:dyDescent="0.2">
      <c r="BA478" s="278"/>
    </row>
    <row r="479" spans="53:53" s="186" customFormat="1" x14ac:dyDescent="0.2">
      <c r="BA479" s="278"/>
    </row>
    <row r="480" spans="53:53" s="186" customFormat="1" x14ac:dyDescent="0.2">
      <c r="BA480" s="278"/>
    </row>
    <row r="481" spans="53:53" s="186" customFormat="1" x14ac:dyDescent="0.2">
      <c r="BA481" s="278"/>
    </row>
    <row r="482" spans="53:53" s="186" customFormat="1" x14ac:dyDescent="0.2">
      <c r="BA482" s="278"/>
    </row>
    <row r="483" spans="53:53" s="186" customFormat="1" x14ac:dyDescent="0.2">
      <c r="BA483" s="278"/>
    </row>
    <row r="484" spans="53:53" s="186" customFormat="1" x14ac:dyDescent="0.2">
      <c r="BA484" s="278"/>
    </row>
    <row r="485" spans="53:53" s="186" customFormat="1" x14ac:dyDescent="0.2">
      <c r="BA485" s="278"/>
    </row>
    <row r="486" spans="53:53" s="186" customFormat="1" x14ac:dyDescent="0.2">
      <c r="BA486" s="278"/>
    </row>
    <row r="487" spans="53:53" s="186" customFormat="1" x14ac:dyDescent="0.2">
      <c r="BA487" s="278"/>
    </row>
    <row r="488" spans="53:53" s="186" customFormat="1" x14ac:dyDescent="0.2">
      <c r="BA488" s="278"/>
    </row>
    <row r="489" spans="53:53" s="186" customFormat="1" x14ac:dyDescent="0.2">
      <c r="BA489" s="278"/>
    </row>
    <row r="490" spans="53:53" s="186" customFormat="1" x14ac:dyDescent="0.2">
      <c r="BA490" s="278"/>
    </row>
    <row r="491" spans="53:53" s="186" customFormat="1" x14ac:dyDescent="0.2">
      <c r="BA491" s="278"/>
    </row>
    <row r="492" spans="53:53" s="186" customFormat="1" x14ac:dyDescent="0.2">
      <c r="BA492" s="278"/>
    </row>
    <row r="493" spans="53:53" s="186" customFormat="1" x14ac:dyDescent="0.2">
      <c r="BA493" s="278"/>
    </row>
    <row r="494" spans="53:53" s="186" customFormat="1" x14ac:dyDescent="0.2">
      <c r="BA494" s="278"/>
    </row>
    <row r="495" spans="53:53" s="186" customFormat="1" x14ac:dyDescent="0.2">
      <c r="BA495" s="278"/>
    </row>
    <row r="496" spans="53:53" s="186" customFormat="1" x14ac:dyDescent="0.2">
      <c r="BA496" s="278"/>
    </row>
    <row r="497" spans="53:53" s="186" customFormat="1" x14ac:dyDescent="0.2">
      <c r="BA497" s="278"/>
    </row>
    <row r="498" spans="53:53" s="186" customFormat="1" x14ac:dyDescent="0.2">
      <c r="BA498" s="278"/>
    </row>
    <row r="499" spans="53:53" s="186" customFormat="1" x14ac:dyDescent="0.2">
      <c r="BA499" s="278"/>
    </row>
    <row r="500" spans="53:53" s="186" customFormat="1" x14ac:dyDescent="0.2">
      <c r="BA500" s="278"/>
    </row>
    <row r="501" spans="53:53" s="186" customFormat="1" x14ac:dyDescent="0.2">
      <c r="BA501" s="278"/>
    </row>
    <row r="502" spans="53:53" s="186" customFormat="1" x14ac:dyDescent="0.2">
      <c r="BA502" s="278"/>
    </row>
    <row r="503" spans="53:53" s="186" customFormat="1" x14ac:dyDescent="0.2">
      <c r="BA503" s="278"/>
    </row>
    <row r="504" spans="53:53" s="186" customFormat="1" x14ac:dyDescent="0.2">
      <c r="BA504" s="278"/>
    </row>
    <row r="505" spans="53:53" s="186" customFormat="1" x14ac:dyDescent="0.2">
      <c r="BA505" s="278"/>
    </row>
    <row r="506" spans="53:53" s="186" customFormat="1" x14ac:dyDescent="0.2">
      <c r="BA506" s="278"/>
    </row>
    <row r="507" spans="53:53" s="186" customFormat="1" x14ac:dyDescent="0.2">
      <c r="BA507" s="278"/>
    </row>
    <row r="508" spans="53:53" s="186" customFormat="1" x14ac:dyDescent="0.2">
      <c r="BA508" s="278"/>
    </row>
    <row r="509" spans="53:53" s="186" customFormat="1" x14ac:dyDescent="0.2">
      <c r="BA509" s="278"/>
    </row>
    <row r="510" spans="53:53" s="186" customFormat="1" x14ac:dyDescent="0.2">
      <c r="BA510" s="278"/>
    </row>
    <row r="511" spans="53:53" s="186" customFormat="1" x14ac:dyDescent="0.2">
      <c r="BA511" s="278"/>
    </row>
    <row r="512" spans="53:53" s="186" customFormat="1" x14ac:dyDescent="0.2">
      <c r="BA512" s="278"/>
    </row>
    <row r="513" spans="53:53" s="186" customFormat="1" x14ac:dyDescent="0.2">
      <c r="BA513" s="278"/>
    </row>
    <row r="514" spans="53:53" s="186" customFormat="1" x14ac:dyDescent="0.2">
      <c r="BA514" s="278"/>
    </row>
    <row r="515" spans="53:53" s="186" customFormat="1" x14ac:dyDescent="0.2">
      <c r="BA515" s="278"/>
    </row>
    <row r="516" spans="53:53" s="186" customFormat="1" x14ac:dyDescent="0.2">
      <c r="BA516" s="278"/>
    </row>
    <row r="517" spans="53:53" s="186" customFormat="1" x14ac:dyDescent="0.2">
      <c r="BA517" s="278"/>
    </row>
    <row r="518" spans="53:53" s="186" customFormat="1" x14ac:dyDescent="0.2">
      <c r="BA518" s="278"/>
    </row>
    <row r="519" spans="53:53" s="186" customFormat="1" x14ac:dyDescent="0.2">
      <c r="BA519" s="278"/>
    </row>
    <row r="520" spans="53:53" s="186" customFormat="1" x14ac:dyDescent="0.2">
      <c r="BA520" s="278"/>
    </row>
    <row r="521" spans="53:53" s="186" customFormat="1" x14ac:dyDescent="0.2">
      <c r="BA521" s="278"/>
    </row>
    <row r="522" spans="53:53" s="186" customFormat="1" x14ac:dyDescent="0.2">
      <c r="BA522" s="278"/>
    </row>
    <row r="523" spans="53:53" s="186" customFormat="1" x14ac:dyDescent="0.2">
      <c r="BA523" s="278"/>
    </row>
    <row r="524" spans="53:53" s="186" customFormat="1" x14ac:dyDescent="0.2">
      <c r="BA524" s="278"/>
    </row>
    <row r="525" spans="53:53" s="186" customFormat="1" x14ac:dyDescent="0.2">
      <c r="BA525" s="278"/>
    </row>
    <row r="526" spans="53:53" s="186" customFormat="1" x14ac:dyDescent="0.2">
      <c r="BA526" s="278"/>
    </row>
    <row r="527" spans="53:53" s="186" customFormat="1" x14ac:dyDescent="0.2">
      <c r="BA527" s="278"/>
    </row>
    <row r="528" spans="53:53" s="186" customFormat="1" x14ac:dyDescent="0.2">
      <c r="BA528" s="278"/>
    </row>
    <row r="529" spans="53:53" s="186" customFormat="1" x14ac:dyDescent="0.2">
      <c r="BA529" s="278"/>
    </row>
    <row r="530" spans="53:53" s="186" customFormat="1" x14ac:dyDescent="0.2">
      <c r="BA530" s="278"/>
    </row>
    <row r="531" spans="53:53" s="186" customFormat="1" x14ac:dyDescent="0.2">
      <c r="BA531" s="278"/>
    </row>
    <row r="532" spans="53:53" s="186" customFormat="1" x14ac:dyDescent="0.2">
      <c r="BA532" s="278"/>
    </row>
    <row r="533" spans="53:53" s="186" customFormat="1" x14ac:dyDescent="0.2">
      <c r="BA533" s="278"/>
    </row>
    <row r="534" spans="53:53" s="186" customFormat="1" x14ac:dyDescent="0.2">
      <c r="BA534" s="278"/>
    </row>
    <row r="535" spans="53:53" s="186" customFormat="1" x14ac:dyDescent="0.2">
      <c r="BA535" s="278"/>
    </row>
    <row r="536" spans="53:53" s="186" customFormat="1" x14ac:dyDescent="0.2">
      <c r="BA536" s="278"/>
    </row>
    <row r="537" spans="53:53" s="186" customFormat="1" x14ac:dyDescent="0.2">
      <c r="BA537" s="278"/>
    </row>
    <row r="538" spans="53:53" s="186" customFormat="1" x14ac:dyDescent="0.2">
      <c r="BA538" s="278"/>
    </row>
    <row r="539" spans="53:53" s="186" customFormat="1" x14ac:dyDescent="0.2">
      <c r="BA539" s="278"/>
    </row>
    <row r="540" spans="53:53" s="186" customFormat="1" x14ac:dyDescent="0.2">
      <c r="BA540" s="278"/>
    </row>
    <row r="541" spans="53:53" s="186" customFormat="1" x14ac:dyDescent="0.2">
      <c r="BA541" s="278"/>
    </row>
    <row r="542" spans="53:53" s="186" customFormat="1" x14ac:dyDescent="0.2">
      <c r="BA542" s="278"/>
    </row>
    <row r="543" spans="53:53" s="186" customFormat="1" x14ac:dyDescent="0.2">
      <c r="BA543" s="278"/>
    </row>
    <row r="544" spans="53:53" s="186" customFormat="1" x14ac:dyDescent="0.2">
      <c r="BA544" s="278"/>
    </row>
    <row r="545" spans="53:53" s="186" customFormat="1" x14ac:dyDescent="0.2">
      <c r="BA545" s="278"/>
    </row>
    <row r="546" spans="53:53" s="186" customFormat="1" x14ac:dyDescent="0.2">
      <c r="BA546" s="278"/>
    </row>
    <row r="547" spans="53:53" s="186" customFormat="1" x14ac:dyDescent="0.2">
      <c r="BA547" s="278"/>
    </row>
    <row r="548" spans="53:53" s="186" customFormat="1" x14ac:dyDescent="0.2">
      <c r="BA548" s="278"/>
    </row>
    <row r="549" spans="53:53" s="186" customFormat="1" x14ac:dyDescent="0.2">
      <c r="BA549" s="278"/>
    </row>
    <row r="550" spans="53:53" s="186" customFormat="1" x14ac:dyDescent="0.2">
      <c r="BA550" s="278"/>
    </row>
    <row r="551" spans="53:53" s="186" customFormat="1" x14ac:dyDescent="0.2">
      <c r="BA551" s="278"/>
    </row>
    <row r="552" spans="53:53" s="186" customFormat="1" x14ac:dyDescent="0.2">
      <c r="BA552" s="278"/>
    </row>
    <row r="553" spans="53:53" s="186" customFormat="1" x14ac:dyDescent="0.2">
      <c r="BA553" s="278"/>
    </row>
    <row r="554" spans="53:53" s="186" customFormat="1" x14ac:dyDescent="0.2">
      <c r="BA554" s="278"/>
    </row>
    <row r="555" spans="53:53" s="186" customFormat="1" x14ac:dyDescent="0.2">
      <c r="BA555" s="278"/>
    </row>
    <row r="556" spans="53:53" s="186" customFormat="1" x14ac:dyDescent="0.2">
      <c r="BA556" s="278"/>
    </row>
    <row r="557" spans="53:53" s="186" customFormat="1" x14ac:dyDescent="0.2">
      <c r="BA557" s="278"/>
    </row>
    <row r="558" spans="53:53" s="186" customFormat="1" x14ac:dyDescent="0.2">
      <c r="BA558" s="278"/>
    </row>
    <row r="559" spans="53:53" s="186" customFormat="1" x14ac:dyDescent="0.2">
      <c r="BA559" s="278"/>
    </row>
    <row r="560" spans="53:53" s="186" customFormat="1" x14ac:dyDescent="0.2">
      <c r="BA560" s="278"/>
    </row>
    <row r="561" spans="53:53" s="186" customFormat="1" x14ac:dyDescent="0.2">
      <c r="BA561" s="278"/>
    </row>
    <row r="562" spans="53:53" s="186" customFormat="1" x14ac:dyDescent="0.2">
      <c r="BA562" s="278"/>
    </row>
    <row r="563" spans="53:53" s="186" customFormat="1" x14ac:dyDescent="0.2">
      <c r="BA563" s="278"/>
    </row>
    <row r="564" spans="53:53" s="186" customFormat="1" x14ac:dyDescent="0.2">
      <c r="BA564" s="278"/>
    </row>
    <row r="565" spans="53:53" s="186" customFormat="1" x14ac:dyDescent="0.2">
      <c r="BA565" s="278"/>
    </row>
    <row r="566" spans="53:53" s="186" customFormat="1" x14ac:dyDescent="0.2">
      <c r="BA566" s="278"/>
    </row>
    <row r="567" spans="53:53" s="186" customFormat="1" x14ac:dyDescent="0.2">
      <c r="BA567" s="278"/>
    </row>
    <row r="568" spans="53:53" s="186" customFormat="1" x14ac:dyDescent="0.2">
      <c r="BA568" s="278"/>
    </row>
    <row r="569" spans="53:53" s="186" customFormat="1" x14ac:dyDescent="0.2">
      <c r="BA569" s="278"/>
    </row>
    <row r="570" spans="53:53" s="186" customFormat="1" x14ac:dyDescent="0.2">
      <c r="BA570" s="278"/>
    </row>
    <row r="571" spans="53:53" s="186" customFormat="1" x14ac:dyDescent="0.2">
      <c r="BA571" s="278"/>
    </row>
    <row r="572" spans="53:53" s="186" customFormat="1" x14ac:dyDescent="0.2">
      <c r="BA572" s="278"/>
    </row>
    <row r="573" spans="53:53" s="186" customFormat="1" x14ac:dyDescent="0.2">
      <c r="BA573" s="278"/>
    </row>
    <row r="574" spans="53:53" s="186" customFormat="1" x14ac:dyDescent="0.2">
      <c r="BA574" s="278"/>
    </row>
    <row r="575" spans="53:53" s="186" customFormat="1" x14ac:dyDescent="0.2">
      <c r="BA575" s="278"/>
    </row>
    <row r="576" spans="53:53" s="186" customFormat="1" x14ac:dyDescent="0.2">
      <c r="BA576" s="278"/>
    </row>
    <row r="577" spans="53:53" s="186" customFormat="1" x14ac:dyDescent="0.2">
      <c r="BA577" s="278"/>
    </row>
    <row r="578" spans="53:53" s="186" customFormat="1" x14ac:dyDescent="0.2">
      <c r="BA578" s="278"/>
    </row>
    <row r="579" spans="53:53" s="186" customFormat="1" x14ac:dyDescent="0.2">
      <c r="BA579" s="278"/>
    </row>
    <row r="580" spans="53:53" s="186" customFormat="1" x14ac:dyDescent="0.2">
      <c r="BA580" s="278"/>
    </row>
    <row r="581" spans="53:53" s="186" customFormat="1" x14ac:dyDescent="0.2">
      <c r="BA581" s="278"/>
    </row>
    <row r="582" spans="53:53" s="186" customFormat="1" x14ac:dyDescent="0.2">
      <c r="BA582" s="278"/>
    </row>
    <row r="583" spans="53:53" s="186" customFormat="1" x14ac:dyDescent="0.2">
      <c r="BA583" s="278"/>
    </row>
    <row r="584" spans="53:53" s="186" customFormat="1" x14ac:dyDescent="0.2">
      <c r="BA584" s="278"/>
    </row>
    <row r="585" spans="53:53" s="186" customFormat="1" x14ac:dyDescent="0.2">
      <c r="BA585" s="278"/>
    </row>
    <row r="586" spans="53:53" s="186" customFormat="1" x14ac:dyDescent="0.2">
      <c r="BA586" s="278"/>
    </row>
    <row r="587" spans="53:53" s="186" customFormat="1" x14ac:dyDescent="0.2">
      <c r="BA587" s="278"/>
    </row>
    <row r="588" spans="53:53" s="186" customFormat="1" x14ac:dyDescent="0.2">
      <c r="BA588" s="278"/>
    </row>
    <row r="589" spans="53:53" s="186" customFormat="1" x14ac:dyDescent="0.2">
      <c r="BA589" s="278"/>
    </row>
    <row r="590" spans="53:53" s="186" customFormat="1" x14ac:dyDescent="0.2">
      <c r="BA590" s="278"/>
    </row>
    <row r="591" spans="53:53" s="186" customFormat="1" x14ac:dyDescent="0.2">
      <c r="BA591" s="278"/>
    </row>
    <row r="592" spans="53:53" s="186" customFormat="1" x14ac:dyDescent="0.2">
      <c r="BA592" s="278"/>
    </row>
    <row r="593" spans="53:53" s="186" customFormat="1" x14ac:dyDescent="0.2">
      <c r="BA593" s="278"/>
    </row>
    <row r="594" spans="53:53" s="186" customFormat="1" x14ac:dyDescent="0.2">
      <c r="BA594" s="278"/>
    </row>
    <row r="595" spans="53:53" s="186" customFormat="1" x14ac:dyDescent="0.2">
      <c r="BA595" s="278"/>
    </row>
    <row r="596" spans="53:53" s="186" customFormat="1" x14ac:dyDescent="0.2">
      <c r="BA596" s="278"/>
    </row>
    <row r="597" spans="53:53" s="186" customFormat="1" x14ac:dyDescent="0.2">
      <c r="BA597" s="278"/>
    </row>
    <row r="598" spans="53:53" s="186" customFormat="1" x14ac:dyDescent="0.2">
      <c r="BA598" s="278"/>
    </row>
    <row r="599" spans="53:53" s="186" customFormat="1" x14ac:dyDescent="0.2">
      <c r="BA599" s="278"/>
    </row>
    <row r="600" spans="53:53" s="186" customFormat="1" x14ac:dyDescent="0.2">
      <c r="BA600" s="278"/>
    </row>
    <row r="601" spans="53:53" s="186" customFormat="1" x14ac:dyDescent="0.2">
      <c r="BA601" s="278"/>
    </row>
    <row r="602" spans="53:53" s="186" customFormat="1" x14ac:dyDescent="0.2">
      <c r="BA602" s="278"/>
    </row>
    <row r="603" spans="53:53" s="186" customFormat="1" x14ac:dyDescent="0.2">
      <c r="BA603" s="278"/>
    </row>
    <row r="604" spans="53:53" s="186" customFormat="1" x14ac:dyDescent="0.2">
      <c r="BA604" s="278"/>
    </row>
    <row r="605" spans="53:53" s="186" customFormat="1" x14ac:dyDescent="0.2">
      <c r="BA605" s="278"/>
    </row>
    <row r="606" spans="53:53" s="186" customFormat="1" x14ac:dyDescent="0.2">
      <c r="BA606" s="278"/>
    </row>
    <row r="607" spans="53:53" s="186" customFormat="1" x14ac:dyDescent="0.2">
      <c r="BA607" s="278"/>
    </row>
    <row r="608" spans="53:53" s="186" customFormat="1" x14ac:dyDescent="0.2">
      <c r="BA608" s="278"/>
    </row>
    <row r="609" spans="53:53" s="186" customFormat="1" x14ac:dyDescent="0.2">
      <c r="BA609" s="278"/>
    </row>
    <row r="610" spans="53:53" s="186" customFormat="1" x14ac:dyDescent="0.2">
      <c r="BA610" s="278"/>
    </row>
    <row r="611" spans="53:53" s="186" customFormat="1" x14ac:dyDescent="0.2">
      <c r="BA611" s="278"/>
    </row>
    <row r="612" spans="53:53" s="186" customFormat="1" x14ac:dyDescent="0.2">
      <c r="BA612" s="278"/>
    </row>
    <row r="613" spans="53:53" s="186" customFormat="1" x14ac:dyDescent="0.2">
      <c r="BA613" s="278"/>
    </row>
    <row r="614" spans="53:53" s="186" customFormat="1" x14ac:dyDescent="0.2">
      <c r="BA614" s="278"/>
    </row>
    <row r="615" spans="53:53" s="186" customFormat="1" x14ac:dyDescent="0.2">
      <c r="BA615" s="278"/>
    </row>
    <row r="616" spans="53:53" s="186" customFormat="1" x14ac:dyDescent="0.2">
      <c r="BA616" s="278"/>
    </row>
    <row r="617" spans="53:53" s="186" customFormat="1" x14ac:dyDescent="0.2">
      <c r="BA617" s="278"/>
    </row>
    <row r="618" spans="53:53" s="186" customFormat="1" x14ac:dyDescent="0.2">
      <c r="BA618" s="278"/>
    </row>
    <row r="619" spans="53:53" s="186" customFormat="1" x14ac:dyDescent="0.2">
      <c r="BA619" s="278"/>
    </row>
    <row r="620" spans="53:53" s="186" customFormat="1" x14ac:dyDescent="0.2">
      <c r="BA620" s="278"/>
    </row>
    <row r="621" spans="53:53" s="186" customFormat="1" x14ac:dyDescent="0.2">
      <c r="BA621" s="278"/>
    </row>
    <row r="622" spans="53:53" s="186" customFormat="1" x14ac:dyDescent="0.2">
      <c r="BA622" s="278"/>
    </row>
    <row r="623" spans="53:53" s="186" customFormat="1" x14ac:dyDescent="0.2">
      <c r="BA623" s="278"/>
    </row>
    <row r="624" spans="53:53" s="186" customFormat="1" x14ac:dyDescent="0.2">
      <c r="BA624" s="278"/>
    </row>
    <row r="625" spans="53:53" s="186" customFormat="1" x14ac:dyDescent="0.2">
      <c r="BA625" s="278"/>
    </row>
    <row r="626" spans="53:53" s="186" customFormat="1" x14ac:dyDescent="0.2">
      <c r="BA626" s="278"/>
    </row>
    <row r="627" spans="53:53" s="186" customFormat="1" x14ac:dyDescent="0.2">
      <c r="BA627" s="278"/>
    </row>
    <row r="628" spans="53:53" s="186" customFormat="1" x14ac:dyDescent="0.2">
      <c r="BA628" s="278"/>
    </row>
    <row r="629" spans="53:53" s="186" customFormat="1" x14ac:dyDescent="0.2">
      <c r="BA629" s="278"/>
    </row>
    <row r="630" spans="53:53" s="186" customFormat="1" x14ac:dyDescent="0.2">
      <c r="BA630" s="278"/>
    </row>
    <row r="631" spans="53:53" s="186" customFormat="1" x14ac:dyDescent="0.2">
      <c r="BA631" s="278"/>
    </row>
    <row r="632" spans="53:53" s="186" customFormat="1" x14ac:dyDescent="0.2">
      <c r="BA632" s="278"/>
    </row>
    <row r="633" spans="53:53" s="186" customFormat="1" x14ac:dyDescent="0.2">
      <c r="BA633" s="278"/>
    </row>
    <row r="634" spans="53:53" s="186" customFormat="1" x14ac:dyDescent="0.2">
      <c r="BA634" s="278"/>
    </row>
    <row r="635" spans="53:53" s="186" customFormat="1" x14ac:dyDescent="0.2">
      <c r="BA635" s="278"/>
    </row>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IH637"/>
  <sheetViews>
    <sheetView showGridLines="0" zoomScale="90" zoomScaleNormal="90" workbookViewId="0">
      <pane xSplit="1" ySplit="3" topLeftCell="BT4" activePane="bottomRight" state="frozen"/>
      <selection pane="topRight" activeCell="B1" sqref="B1"/>
      <selection pane="bottomLeft" activeCell="A4" sqref="A4"/>
      <selection pane="bottomRight"/>
    </sheetView>
  </sheetViews>
  <sheetFormatPr defaultRowHeight="15.75" x14ac:dyDescent="0.25"/>
  <cols>
    <col min="1" max="1" width="20.375" customWidth="1"/>
    <col min="2" max="2" width="24.625" style="55" customWidth="1"/>
    <col min="3" max="3" width="29.75" customWidth="1"/>
    <col min="4" max="9" width="7.875" customWidth="1"/>
    <col min="10" max="11" width="1.125" customWidth="1"/>
    <col min="12" max="12" width="24.625" style="55" customWidth="1"/>
    <col min="13" max="13" width="29.75" customWidth="1"/>
    <col min="14" max="19" width="7.875" customWidth="1"/>
    <col min="20" max="21" width="1.125" customWidth="1"/>
    <col min="22" max="22" width="24.625" style="55" customWidth="1"/>
    <col min="23" max="23" width="29.75" customWidth="1"/>
    <col min="24" max="29" width="7.875" customWidth="1"/>
    <col min="30" max="31" width="1.125" customWidth="1"/>
    <col min="32" max="32" width="24.625" style="55" customWidth="1"/>
    <col min="33" max="33" width="29.75" customWidth="1"/>
    <col min="34" max="39" width="7.875" customWidth="1"/>
    <col min="40" max="41" width="1.125" customWidth="1"/>
    <col min="42" max="42" width="24.625" style="55" customWidth="1"/>
    <col min="43" max="43" width="29.75" customWidth="1"/>
    <col min="44" max="49" width="7.875" customWidth="1"/>
    <col min="50" max="51" width="1.125" customWidth="1"/>
    <col min="52" max="52" width="24.625" style="55" customWidth="1"/>
    <col min="53" max="53" width="29.75" customWidth="1"/>
    <col min="54" max="59" width="7.875" customWidth="1"/>
    <col min="60" max="61" width="1.125" customWidth="1"/>
    <col min="62" max="62" width="24.625" style="55" customWidth="1"/>
    <col min="63" max="63" width="29.75" customWidth="1"/>
    <col min="64" max="69" width="7.875" customWidth="1"/>
    <col min="70" max="71" width="1.125" customWidth="1"/>
    <col min="72" max="72" width="24.625" style="55" customWidth="1"/>
    <col min="73" max="73" width="29.75" customWidth="1"/>
    <col min="74" max="79" width="7.875" customWidth="1"/>
    <col min="80" max="81" width="1.125" customWidth="1"/>
    <col min="82" max="82" width="24.625" style="55" customWidth="1"/>
    <col min="83" max="83" width="29.75" customWidth="1"/>
    <col min="84" max="89" width="7.875" customWidth="1"/>
    <col min="90" max="91" width="1.125" customWidth="1"/>
    <col min="92" max="92" width="24.625" style="55" customWidth="1"/>
    <col min="93" max="93" width="29.75" customWidth="1"/>
    <col min="94" max="99" width="7.875" customWidth="1"/>
    <col min="100" max="101" width="1.125" customWidth="1"/>
    <col min="102" max="102" width="24.625" style="55" customWidth="1"/>
    <col min="103" max="103" width="29.75" customWidth="1"/>
    <col min="104" max="109" width="7.875" customWidth="1"/>
    <col min="110" max="111" width="1.125" customWidth="1"/>
    <col min="112" max="112" width="24.625" style="55" customWidth="1"/>
    <col min="113" max="113" width="29.75" customWidth="1"/>
    <col min="114" max="119" width="7.875" customWidth="1"/>
    <col min="120" max="121" width="1.125" customWidth="1"/>
    <col min="122" max="122" width="24.625" style="55" customWidth="1"/>
    <col min="123" max="123" width="29.75" customWidth="1"/>
    <col min="124" max="129" width="7.875" customWidth="1"/>
    <col min="130" max="131" width="1.125" customWidth="1"/>
    <col min="132" max="132" width="24.625" style="55" customWidth="1"/>
    <col min="133" max="133" width="29.75" customWidth="1"/>
    <col min="134" max="139" width="7.875" customWidth="1"/>
    <col min="140" max="141" width="1.125" customWidth="1"/>
    <col min="142" max="142" width="24.625" style="55" customWidth="1"/>
    <col min="143" max="143" width="29.75" customWidth="1"/>
    <col min="144" max="149" width="7.875" customWidth="1"/>
    <col min="150" max="151" width="1.125" customWidth="1"/>
    <col min="152" max="152" width="24.625" style="55" customWidth="1"/>
    <col min="153" max="153" width="29.75" customWidth="1"/>
    <col min="154" max="159" width="7.875" customWidth="1"/>
    <col min="160" max="161" width="1.125" customWidth="1"/>
    <col min="162" max="162" width="24.625" style="55" customWidth="1"/>
    <col min="163" max="163" width="29.75" customWidth="1"/>
    <col min="164" max="169" width="7.875" customWidth="1"/>
    <col min="170" max="171" width="1.125" customWidth="1"/>
    <col min="172" max="172" width="24.625" style="55" customWidth="1"/>
    <col min="173" max="173" width="29.75" customWidth="1"/>
    <col min="174" max="179" width="7.875" customWidth="1"/>
    <col min="180" max="181" width="1.125" customWidth="1"/>
    <col min="182" max="182" width="24.625" style="55" customWidth="1"/>
    <col min="183" max="183" width="29.75" customWidth="1"/>
    <col min="184" max="189" width="7.875" customWidth="1"/>
    <col min="190" max="191" width="1.125" customWidth="1"/>
    <col min="192" max="192" width="24.625" style="55" customWidth="1"/>
    <col min="193" max="193" width="29.75" customWidth="1"/>
    <col min="194" max="199" width="7.875" customWidth="1"/>
    <col min="200" max="201" width="1.125" customWidth="1"/>
    <col min="202" max="202" width="24.625" style="55" customWidth="1"/>
    <col min="203" max="203" width="29.75" customWidth="1"/>
    <col min="204" max="209" width="7.875" customWidth="1"/>
    <col min="210" max="211" width="1.125" customWidth="1"/>
    <col min="212" max="212" width="24.625" style="55" customWidth="1"/>
    <col min="213" max="213" width="29.75" customWidth="1"/>
    <col min="214" max="219" width="7.875" customWidth="1"/>
    <col min="220" max="221" width="1.125" customWidth="1"/>
    <col min="222" max="222" width="24.625" style="55" customWidth="1"/>
    <col min="223" max="223" width="29.75" customWidth="1"/>
    <col min="224" max="229" width="7.875" customWidth="1"/>
    <col min="230" max="231" width="1.125" customWidth="1"/>
    <col min="232" max="232" width="24.625" style="55" customWidth="1"/>
    <col min="233" max="233" width="29.75" customWidth="1"/>
    <col min="234" max="239" width="7.875" customWidth="1"/>
    <col min="240" max="241" width="1.125" customWidth="1"/>
    <col min="242" max="242" width="24.625" style="55" customWidth="1"/>
    <col min="243" max="243" width="29.75" customWidth="1"/>
    <col min="244" max="249" width="7.875" customWidth="1"/>
    <col min="250" max="251" width="1.125" customWidth="1"/>
  </cols>
  <sheetData>
    <row r="1" spans="1:242" s="142" customFormat="1" ht="30" customHeight="1" x14ac:dyDescent="0.25">
      <c r="B1" s="398" t="str">
        <f ca="1">HLOOKUP(Introduction!$G$4,nametranslations,101,FALSE)</f>
        <v>Water in Schools</v>
      </c>
      <c r="C1" s="151" t="s">
        <v>188</v>
      </c>
      <c r="D1" s="151" t="str">
        <f ca="1">+Introduction!$C$7</f>
        <v>Estonia</v>
      </c>
      <c r="E1" s="151"/>
      <c r="F1" s="151"/>
      <c r="G1" s="151"/>
      <c r="H1" s="151"/>
      <c r="I1" s="155"/>
      <c r="J1" s="143"/>
      <c r="K1" s="143"/>
      <c r="L1" s="398" t="str">
        <f ca="1">HLOOKUP(Introduction!$G$4,nametranslations,101,FALSE)</f>
        <v>Water in Schools</v>
      </c>
      <c r="M1" s="151" t="s">
        <v>189</v>
      </c>
      <c r="N1" s="151" t="str">
        <f ca="1">+Introduction!$C$7</f>
        <v>Estonia</v>
      </c>
      <c r="O1" s="151"/>
      <c r="P1" s="151"/>
      <c r="Q1" s="151"/>
      <c r="R1" s="151"/>
      <c r="S1" s="155"/>
      <c r="T1" s="143"/>
      <c r="U1" s="143"/>
      <c r="V1" s="398" t="str">
        <f ca="1">HLOOKUP(Introduction!$G$4,nametranslations,101,FALSE)</f>
        <v>Water in Schools</v>
      </c>
      <c r="W1" s="151" t="s">
        <v>190</v>
      </c>
      <c r="X1" s="151" t="str">
        <f ca="1">+Introduction!$C$7</f>
        <v>Estonia</v>
      </c>
      <c r="Y1" s="151"/>
      <c r="Z1" s="151"/>
      <c r="AA1" s="151"/>
      <c r="AB1" s="151"/>
      <c r="AC1" s="155"/>
      <c r="AD1" s="143"/>
      <c r="AE1" s="143"/>
      <c r="AF1" s="398" t="str">
        <f ca="1">HLOOKUP(Introduction!$G$4,nametranslations,101,FALSE)</f>
        <v>Water in Schools</v>
      </c>
      <c r="AG1" s="151" t="s">
        <v>191</v>
      </c>
      <c r="AH1" s="151" t="str">
        <f ca="1">+Introduction!$C$7</f>
        <v>Estonia</v>
      </c>
      <c r="AI1" s="151"/>
      <c r="AJ1" s="151"/>
      <c r="AK1" s="151"/>
      <c r="AL1" s="151"/>
      <c r="AM1" s="155"/>
      <c r="AN1" s="143"/>
      <c r="AO1" s="143"/>
      <c r="AP1" s="398" t="str">
        <f ca="1">HLOOKUP(Introduction!$G$4,nametranslations,101,FALSE)</f>
        <v>Water in Schools</v>
      </c>
      <c r="AQ1" s="151">
        <v>2018</v>
      </c>
      <c r="AR1" s="151" t="str">
        <f ca="1">+Introduction!$C$7</f>
        <v>Estonia</v>
      </c>
      <c r="AS1" s="151"/>
      <c r="AT1" s="151"/>
      <c r="AU1" s="151"/>
      <c r="AV1" s="151"/>
      <c r="AW1" s="155"/>
      <c r="AX1" s="143"/>
      <c r="AY1" s="143"/>
      <c r="AZ1" s="398" t="str">
        <f ca="1">HLOOKUP(Introduction!$G$4,nametranslations,101,FALSE)</f>
        <v>Water in Schools</v>
      </c>
      <c r="BA1" s="151">
        <v>2019</v>
      </c>
      <c r="BB1" s="151" t="str">
        <f ca="1">+Introduction!$C$7</f>
        <v>Estonia</v>
      </c>
      <c r="BC1" s="151"/>
      <c r="BD1" s="151"/>
      <c r="BE1" s="151"/>
      <c r="BF1" s="151"/>
      <c r="BG1" s="155"/>
      <c r="BH1" s="143"/>
      <c r="BI1" s="143"/>
      <c r="BJ1" s="398" t="str">
        <f ca="1">HLOOKUP(Introduction!$G$4,nametranslations,101,FALSE)</f>
        <v>Water in Schools</v>
      </c>
      <c r="BK1" s="151">
        <v>2020</v>
      </c>
      <c r="BL1" s="151" t="str">
        <f ca="1">+Introduction!$C$7</f>
        <v>Estonia</v>
      </c>
      <c r="BM1" s="151"/>
      <c r="BN1" s="151"/>
      <c r="BO1" s="151"/>
      <c r="BP1" s="151"/>
      <c r="BQ1" s="155"/>
      <c r="BR1" s="143"/>
      <c r="BS1" s="143"/>
      <c r="BT1" s="398" t="str">
        <f ca="1">HLOOKUP(Introduction!$G$4,nametranslations,101,FALSE)</f>
        <v>Water in Schools</v>
      </c>
      <c r="BU1" s="151">
        <v>2021</v>
      </c>
      <c r="BV1" s="151" t="str">
        <f ca="1">+Introduction!$C$7</f>
        <v>Estonia</v>
      </c>
      <c r="BW1" s="151"/>
      <c r="BX1" s="151"/>
      <c r="BY1" s="151"/>
      <c r="BZ1" s="151"/>
      <c r="CA1" s="155"/>
      <c r="CB1" s="143"/>
      <c r="CC1" s="143"/>
      <c r="CD1" s="398" t="str">
        <f ca="1">HLOOKUP(Introduction!$G$4,nametranslations,101,FALSE)</f>
        <v>Water in Schools</v>
      </c>
      <c r="CE1" s="151">
        <v>2021</v>
      </c>
      <c r="CF1" s="151" t="str">
        <f ca="1">+Introduction!$C$7</f>
        <v>Estonia</v>
      </c>
      <c r="CG1" s="151"/>
      <c r="CH1" s="151"/>
      <c r="CI1" s="151"/>
      <c r="CJ1" s="151"/>
      <c r="CK1" s="155"/>
      <c r="CL1" s="143"/>
      <c r="CM1" s="143"/>
    </row>
    <row r="2" spans="1:242" s="142" customFormat="1" ht="30" customHeight="1" x14ac:dyDescent="0.25">
      <c r="A2" s="454" t="s">
        <v>207</v>
      </c>
      <c r="B2" s="152" t="s">
        <v>184</v>
      </c>
      <c r="C2" s="110" t="s">
        <v>149</v>
      </c>
      <c r="D2" s="110" t="s">
        <v>148</v>
      </c>
      <c r="E2" s="153"/>
      <c r="F2" s="153"/>
      <c r="G2" s="153"/>
      <c r="H2" s="153"/>
      <c r="I2" s="154"/>
      <c r="J2" s="143" t="s">
        <v>192</v>
      </c>
      <c r="K2" s="143"/>
      <c r="L2" s="152" t="s">
        <v>185</v>
      </c>
      <c r="M2" s="110" t="s">
        <v>149</v>
      </c>
      <c r="N2" s="110" t="s">
        <v>148</v>
      </c>
      <c r="O2" s="153"/>
      <c r="P2" s="153"/>
      <c r="Q2" s="153"/>
      <c r="R2" s="153"/>
      <c r="S2" s="154"/>
      <c r="T2" s="143" t="s">
        <v>192</v>
      </c>
      <c r="U2" s="143"/>
      <c r="V2" s="152" t="s">
        <v>186</v>
      </c>
      <c r="W2" s="110" t="s">
        <v>149</v>
      </c>
      <c r="X2" s="110" t="s">
        <v>148</v>
      </c>
      <c r="Y2" s="153"/>
      <c r="Z2" s="153"/>
      <c r="AA2" s="153"/>
      <c r="AB2" s="153"/>
      <c r="AC2" s="154"/>
      <c r="AD2" s="143" t="s">
        <v>192</v>
      </c>
      <c r="AE2" s="143"/>
      <c r="AF2" s="152" t="s">
        <v>187</v>
      </c>
      <c r="AG2" s="110" t="s">
        <v>149</v>
      </c>
      <c r="AH2" s="110" t="s">
        <v>148</v>
      </c>
      <c r="AI2" s="153"/>
      <c r="AJ2" s="153"/>
      <c r="AK2" s="153"/>
      <c r="AL2" s="153"/>
      <c r="AM2" s="154"/>
      <c r="AN2" s="143" t="s">
        <v>192</v>
      </c>
      <c r="AO2" s="143"/>
      <c r="AP2" s="152" t="s">
        <v>222</v>
      </c>
      <c r="AQ2" s="110" t="s">
        <v>149</v>
      </c>
      <c r="AR2" s="110" t="s">
        <v>216</v>
      </c>
      <c r="AS2" s="153"/>
      <c r="AT2" s="153"/>
      <c r="AU2" s="153"/>
      <c r="AV2" s="153"/>
      <c r="AW2" s="154"/>
      <c r="AX2" s="143" t="s">
        <v>192</v>
      </c>
      <c r="AY2" s="143"/>
      <c r="AZ2" s="152" t="s">
        <v>213</v>
      </c>
      <c r="BA2" s="110" t="s">
        <v>149</v>
      </c>
      <c r="BB2" s="110" t="s">
        <v>148</v>
      </c>
      <c r="BC2" s="153"/>
      <c r="BD2" s="153"/>
      <c r="BE2" s="153"/>
      <c r="BF2" s="153"/>
      <c r="BG2" s="154"/>
      <c r="BH2" s="143" t="s">
        <v>192</v>
      </c>
      <c r="BI2" s="143"/>
      <c r="BJ2" s="152" t="s">
        <v>212</v>
      </c>
      <c r="BK2" s="110" t="s">
        <v>149</v>
      </c>
      <c r="BL2" s="110" t="s">
        <v>148</v>
      </c>
      <c r="BM2" s="153"/>
      <c r="BN2" s="153"/>
      <c r="BO2" s="153"/>
      <c r="BP2" s="153"/>
      <c r="BQ2" s="154"/>
      <c r="BR2" s="143" t="s">
        <v>192</v>
      </c>
      <c r="BS2" s="143"/>
      <c r="BT2" s="152" t="s">
        <v>211</v>
      </c>
      <c r="BU2" s="110" t="s">
        <v>149</v>
      </c>
      <c r="BV2" s="110" t="s">
        <v>148</v>
      </c>
      <c r="BW2" s="153"/>
      <c r="BX2" s="153"/>
      <c r="BY2" s="153"/>
      <c r="BZ2" s="153"/>
      <c r="CA2" s="154"/>
      <c r="CB2" s="143" t="s">
        <v>192</v>
      </c>
      <c r="CC2" s="143"/>
      <c r="CD2" s="152" t="s">
        <v>217</v>
      </c>
      <c r="CE2" s="110" t="s">
        <v>149</v>
      </c>
      <c r="CF2" s="110" t="s">
        <v>216</v>
      </c>
      <c r="CG2" s="153"/>
      <c r="CH2" s="153"/>
      <c r="CI2" s="153"/>
      <c r="CJ2" s="153"/>
      <c r="CK2" s="154"/>
      <c r="CL2" s="143" t="s">
        <v>192</v>
      </c>
      <c r="CM2" s="143"/>
    </row>
    <row r="3" spans="1:242" s="118" customFormat="1" ht="18" customHeight="1" x14ac:dyDescent="0.25">
      <c r="A3" s="454"/>
      <c r="B3" s="111" t="str">
        <f ca="1">HLOOKUP(Introduction!$G$4,nametranslations,152,FALSE)</f>
        <v>Definition</v>
      </c>
      <c r="C3" s="112" t="str">
        <f ca="1">HLOOKUP(Introduction!$G$4,nametranslations,102,FALSE)</f>
        <v>Estimates (%)</v>
      </c>
      <c r="D3" s="113" t="str">
        <f ca="1">HLOOKUP(Introduction!$G$4,nametranslations,24,FALSE)</f>
        <v>Total</v>
      </c>
      <c r="E3" s="114" t="str">
        <f ca="1">HLOOKUP(Introduction!$G$4,nametranslations,26,FALSE)</f>
        <v>Urban</v>
      </c>
      <c r="F3" s="114" t="str">
        <f ca="1">HLOOKUP(Introduction!$G$4,nametranslations,25,FALSE)</f>
        <v>Rural</v>
      </c>
      <c r="G3" s="114" t="str">
        <f ca="1">HLOOKUP(Introduction!$G$4,nametranslations,27,FALSE)</f>
        <v>Pre-primary</v>
      </c>
      <c r="H3" s="114" t="str">
        <f ca="1">HLOOKUP(Introduction!$G$4,nametranslations,28,FALSE)</f>
        <v>Primary</v>
      </c>
      <c r="I3" s="115" t="str">
        <f ca="1">HLOOKUP(Introduction!$G$4,nametranslations,29,FALSE)</f>
        <v>Secondary</v>
      </c>
      <c r="J3" s="116"/>
      <c r="K3" s="116"/>
      <c r="L3" s="111" t="str">
        <f ca="1">HLOOKUP(Introduction!$G$4,nametranslations,152,FALSE)</f>
        <v>Definition</v>
      </c>
      <c r="M3" s="112" t="str">
        <f ca="1">HLOOKUP(Introduction!$G$4,nametranslations,102,FALSE)</f>
        <v>Estimates (%)</v>
      </c>
      <c r="N3" s="113" t="str">
        <f ca="1">HLOOKUP(Introduction!$G$4,nametranslations,24,FALSE)</f>
        <v>Total</v>
      </c>
      <c r="O3" s="114" t="str">
        <f ca="1">HLOOKUP(Introduction!$G$4,nametranslations,26,FALSE)</f>
        <v>Urban</v>
      </c>
      <c r="P3" s="114" t="str">
        <f ca="1">HLOOKUP(Introduction!$G$4,nametranslations,25,FALSE)</f>
        <v>Rural</v>
      </c>
      <c r="Q3" s="114" t="str">
        <f ca="1">HLOOKUP(Introduction!$G$4,nametranslations,27,FALSE)</f>
        <v>Pre-primary</v>
      </c>
      <c r="R3" s="114" t="str">
        <f ca="1">HLOOKUP(Introduction!$G$4,nametranslations,28,FALSE)</f>
        <v>Primary</v>
      </c>
      <c r="S3" s="115" t="str">
        <f ca="1">HLOOKUP(Introduction!$G$4,nametranslations,29,FALSE)</f>
        <v>Secondary</v>
      </c>
      <c r="T3" s="116"/>
      <c r="U3" s="116"/>
      <c r="V3" s="111" t="str">
        <f ca="1">HLOOKUP(Introduction!$G$4,nametranslations,152,FALSE)</f>
        <v>Definition</v>
      </c>
      <c r="W3" s="112" t="str">
        <f ca="1">HLOOKUP(Introduction!$G$4,nametranslations,102,FALSE)</f>
        <v>Estimates (%)</v>
      </c>
      <c r="X3" s="113" t="str">
        <f ca="1">HLOOKUP(Introduction!$G$4,nametranslations,24,FALSE)</f>
        <v>Total</v>
      </c>
      <c r="Y3" s="114" t="str">
        <f ca="1">HLOOKUP(Introduction!$G$4,nametranslations,26,FALSE)</f>
        <v>Urban</v>
      </c>
      <c r="Z3" s="114" t="str">
        <f ca="1">HLOOKUP(Introduction!$G$4,nametranslations,25,FALSE)</f>
        <v>Rural</v>
      </c>
      <c r="AA3" s="114" t="str">
        <f ca="1">HLOOKUP(Introduction!$G$4,nametranslations,27,FALSE)</f>
        <v>Pre-primary</v>
      </c>
      <c r="AB3" s="114" t="str">
        <f ca="1">HLOOKUP(Introduction!$G$4,nametranslations,28,FALSE)</f>
        <v>Primary</v>
      </c>
      <c r="AC3" s="115" t="str">
        <f ca="1">HLOOKUP(Introduction!$G$4,nametranslations,29,FALSE)</f>
        <v>Secondary</v>
      </c>
      <c r="AD3" s="116"/>
      <c r="AE3" s="116"/>
      <c r="AF3" s="111" t="str">
        <f ca="1">HLOOKUP(Introduction!$G$4,nametranslations,152,FALSE)</f>
        <v>Definition</v>
      </c>
      <c r="AG3" s="112" t="str">
        <f ca="1">HLOOKUP(Introduction!$G$4,nametranslations,102,FALSE)</f>
        <v>Estimates (%)</v>
      </c>
      <c r="AH3" s="113" t="str">
        <f ca="1">HLOOKUP(Introduction!$G$4,nametranslations,24,FALSE)</f>
        <v>Total</v>
      </c>
      <c r="AI3" s="114" t="str">
        <f ca="1">HLOOKUP(Introduction!$G$4,nametranslations,26,FALSE)</f>
        <v>Urban</v>
      </c>
      <c r="AJ3" s="114" t="str">
        <f ca="1">HLOOKUP(Introduction!$G$4,nametranslations,25,FALSE)</f>
        <v>Rural</v>
      </c>
      <c r="AK3" s="114" t="str">
        <f ca="1">HLOOKUP(Introduction!$G$4,nametranslations,27,FALSE)</f>
        <v>Pre-primary</v>
      </c>
      <c r="AL3" s="114" t="str">
        <f ca="1">HLOOKUP(Introduction!$G$4,nametranslations,28,FALSE)</f>
        <v>Primary</v>
      </c>
      <c r="AM3" s="115" t="str">
        <f ca="1">HLOOKUP(Introduction!$G$4,nametranslations,29,FALSE)</f>
        <v>Secondary</v>
      </c>
      <c r="AN3" s="116"/>
      <c r="AO3" s="116"/>
      <c r="AP3" s="111" t="str">
        <f ca="1">HLOOKUP(Introduction!$G$4,nametranslations,152,FALSE)</f>
        <v>Definition</v>
      </c>
      <c r="AQ3" s="112" t="str">
        <f ca="1">HLOOKUP(Introduction!$G$4,nametranslations,102,FALSE)</f>
        <v>Estimates (%)</v>
      </c>
      <c r="AR3" s="113" t="str">
        <f ca="1">HLOOKUP(Introduction!$G$4,nametranslations,24,FALSE)</f>
        <v>Total</v>
      </c>
      <c r="AS3" s="114" t="str">
        <f ca="1">HLOOKUP(Introduction!$G$4,nametranslations,26,FALSE)</f>
        <v>Urban</v>
      </c>
      <c r="AT3" s="114" t="str">
        <f ca="1">HLOOKUP(Introduction!$G$4,nametranslations,25,FALSE)</f>
        <v>Rural</v>
      </c>
      <c r="AU3" s="114" t="str">
        <f ca="1">HLOOKUP(Introduction!$G$4,nametranslations,27,FALSE)</f>
        <v>Pre-primary</v>
      </c>
      <c r="AV3" s="114" t="str">
        <f ca="1">HLOOKUP(Introduction!$G$4,nametranslations,28,FALSE)</f>
        <v>Primary</v>
      </c>
      <c r="AW3" s="115" t="str">
        <f ca="1">HLOOKUP(Introduction!$G$4,nametranslations,29,FALSE)</f>
        <v>Secondary</v>
      </c>
      <c r="AX3" s="116"/>
      <c r="AY3" s="116"/>
      <c r="AZ3" s="111" t="str">
        <f ca="1">HLOOKUP(Introduction!$G$4,nametranslations,152,FALSE)</f>
        <v>Definition</v>
      </c>
      <c r="BA3" s="112" t="str">
        <f ca="1">HLOOKUP(Introduction!$G$4,nametranslations,102,FALSE)</f>
        <v>Estimates (%)</v>
      </c>
      <c r="BB3" s="113" t="str">
        <f ca="1">HLOOKUP(Introduction!$G$4,nametranslations,24,FALSE)</f>
        <v>Total</v>
      </c>
      <c r="BC3" s="114" t="str">
        <f ca="1">HLOOKUP(Introduction!$G$4,nametranslations,26,FALSE)</f>
        <v>Urban</v>
      </c>
      <c r="BD3" s="114" t="str">
        <f ca="1">HLOOKUP(Introduction!$G$4,nametranslations,25,FALSE)</f>
        <v>Rural</v>
      </c>
      <c r="BE3" s="114" t="str">
        <f ca="1">HLOOKUP(Introduction!$G$4,nametranslations,27,FALSE)</f>
        <v>Pre-primary</v>
      </c>
      <c r="BF3" s="114" t="str">
        <f ca="1">HLOOKUP(Introduction!$G$4,nametranslations,28,FALSE)</f>
        <v>Primary</v>
      </c>
      <c r="BG3" s="115" t="str">
        <f ca="1">HLOOKUP(Introduction!$G$4,nametranslations,29,FALSE)</f>
        <v>Secondary</v>
      </c>
      <c r="BH3" s="116"/>
      <c r="BI3" s="116"/>
      <c r="BJ3" s="111" t="str">
        <f ca="1">HLOOKUP(Introduction!$G$4,nametranslations,152,FALSE)</f>
        <v>Definition</v>
      </c>
      <c r="BK3" s="112" t="str">
        <f ca="1">HLOOKUP(Introduction!$G$4,nametranslations,102,FALSE)</f>
        <v>Estimates (%)</v>
      </c>
      <c r="BL3" s="113" t="str">
        <f ca="1">HLOOKUP(Introduction!$G$4,nametranslations,24,FALSE)</f>
        <v>Total</v>
      </c>
      <c r="BM3" s="114" t="str">
        <f ca="1">HLOOKUP(Introduction!$G$4,nametranslations,26,FALSE)</f>
        <v>Urban</v>
      </c>
      <c r="BN3" s="114" t="str">
        <f ca="1">HLOOKUP(Introduction!$G$4,nametranslations,25,FALSE)</f>
        <v>Rural</v>
      </c>
      <c r="BO3" s="114" t="str">
        <f ca="1">HLOOKUP(Introduction!$G$4,nametranslations,27,FALSE)</f>
        <v>Pre-primary</v>
      </c>
      <c r="BP3" s="114" t="str">
        <f ca="1">HLOOKUP(Introduction!$G$4,nametranslations,28,FALSE)</f>
        <v>Primary</v>
      </c>
      <c r="BQ3" s="115" t="str">
        <f ca="1">HLOOKUP(Introduction!$G$4,nametranslations,29,FALSE)</f>
        <v>Secondary</v>
      </c>
      <c r="BR3" s="116"/>
      <c r="BS3" s="116"/>
      <c r="BT3" s="111" t="str">
        <f ca="1">HLOOKUP(Introduction!$G$4,nametranslations,152,FALSE)</f>
        <v>Definition</v>
      </c>
      <c r="BU3" s="112" t="str">
        <f ca="1">HLOOKUP(Introduction!$G$4,nametranslations,102,FALSE)</f>
        <v>Estimates (%)</v>
      </c>
      <c r="BV3" s="113" t="str">
        <f ca="1">HLOOKUP(Introduction!$G$4,nametranslations,24,FALSE)</f>
        <v>Total</v>
      </c>
      <c r="BW3" s="114" t="str">
        <f ca="1">HLOOKUP(Introduction!$G$4,nametranslations,26,FALSE)</f>
        <v>Urban</v>
      </c>
      <c r="BX3" s="114" t="str">
        <f ca="1">HLOOKUP(Introduction!$G$4,nametranslations,25,FALSE)</f>
        <v>Rural</v>
      </c>
      <c r="BY3" s="114" t="str">
        <f ca="1">HLOOKUP(Introduction!$G$4,nametranslations,27,FALSE)</f>
        <v>Pre-primary</v>
      </c>
      <c r="BZ3" s="114" t="str">
        <f ca="1">HLOOKUP(Introduction!$G$4,nametranslations,28,FALSE)</f>
        <v>Primary</v>
      </c>
      <c r="CA3" s="115" t="str">
        <f ca="1">HLOOKUP(Introduction!$G$4,nametranslations,29,FALSE)</f>
        <v>Secondary</v>
      </c>
      <c r="CB3" s="116"/>
      <c r="CC3" s="116"/>
      <c r="CD3" s="111" t="str">
        <f ca="1">HLOOKUP(Introduction!$G$4,nametranslations,152,FALSE)</f>
        <v>Definition</v>
      </c>
      <c r="CE3" s="112" t="str">
        <f ca="1">HLOOKUP(Introduction!$G$4,nametranslations,102,FALSE)</f>
        <v>Estimates (%)</v>
      </c>
      <c r="CF3" s="113" t="str">
        <f ca="1">HLOOKUP(Introduction!$G$4,nametranslations,24,FALSE)</f>
        <v>Total</v>
      </c>
      <c r="CG3" s="114" t="str">
        <f ca="1">HLOOKUP(Introduction!$G$4,nametranslations,26,FALSE)</f>
        <v>Urban</v>
      </c>
      <c r="CH3" s="114" t="str">
        <f ca="1">HLOOKUP(Introduction!$G$4,nametranslations,25,FALSE)</f>
        <v>Rural</v>
      </c>
      <c r="CI3" s="114" t="str">
        <f ca="1">HLOOKUP(Introduction!$G$4,nametranslations,27,FALSE)</f>
        <v>Pre-primary</v>
      </c>
      <c r="CJ3" s="114" t="str">
        <f ca="1">HLOOKUP(Introduction!$G$4,nametranslations,28,FALSE)</f>
        <v>Primary</v>
      </c>
      <c r="CK3" s="115" t="str">
        <f ca="1">HLOOKUP(Introduction!$G$4,nametranslations,29,FALSE)</f>
        <v>Secondary</v>
      </c>
      <c r="CL3" s="116"/>
      <c r="CM3" s="116"/>
      <c r="CN3" s="117"/>
      <c r="CX3" s="117"/>
      <c r="DH3" s="117"/>
      <c r="DR3" s="117"/>
      <c r="EB3" s="117"/>
      <c r="EL3" s="117"/>
      <c r="EV3" s="117"/>
      <c r="FF3" s="117"/>
      <c r="FP3" s="117"/>
      <c r="FZ3" s="117"/>
      <c r="GJ3" s="117"/>
      <c r="GT3" s="117"/>
      <c r="HD3" s="117"/>
      <c r="HN3" s="117"/>
      <c r="HX3" s="117"/>
      <c r="IH3" s="117"/>
    </row>
    <row r="4" spans="1:242" s="3" customFormat="1" x14ac:dyDescent="0.25">
      <c r="A4" s="416" t="str">
        <f>IF(ISBLANK('Data Summary'!A6),"",'Data Summary'!A6)</f>
        <v>EST_2013_UIS</v>
      </c>
      <c r="B4" s="48" t="s">
        <v>155</v>
      </c>
      <c r="C4" s="60" t="str">
        <f ca="1">HLOOKUP(Introduction!$G$4,nametranslations,103,FALSE)</f>
        <v>No water source</v>
      </c>
      <c r="D4" s="7">
        <f>IF(COUNTA(D13)=0,"",D13)</f>
        <v>0</v>
      </c>
      <c r="E4" s="7" t="str">
        <f t="shared" ref="E4:I4" si="0">IF(COUNTA(E13)=0,"",E13)</f>
        <v/>
      </c>
      <c r="F4" s="7" t="str">
        <f t="shared" si="0"/>
        <v/>
      </c>
      <c r="G4" s="7" t="str">
        <f t="shared" si="0"/>
        <v/>
      </c>
      <c r="H4" s="7">
        <f t="shared" si="0"/>
        <v>0</v>
      </c>
      <c r="I4" s="24">
        <f t="shared" si="0"/>
        <v>0</v>
      </c>
      <c r="J4" s="18"/>
      <c r="K4" s="18"/>
      <c r="L4" s="48" t="s">
        <v>155</v>
      </c>
      <c r="M4" s="60" t="str">
        <f ca="1">HLOOKUP(Introduction!$G$4,nametranslations,103,FALSE)</f>
        <v>No water source</v>
      </c>
      <c r="N4" s="7">
        <f>IF(COUNTA(N13)=0,"",N13)</f>
        <v>0</v>
      </c>
      <c r="O4" s="7" t="str">
        <f t="shared" ref="O4:S4" si="1">IF(COUNTA(O13)=0,"",O13)</f>
        <v/>
      </c>
      <c r="P4" s="7" t="str">
        <f t="shared" si="1"/>
        <v/>
      </c>
      <c r="Q4" s="7" t="str">
        <f t="shared" si="1"/>
        <v/>
      </c>
      <c r="R4" s="7">
        <f t="shared" si="1"/>
        <v>0</v>
      </c>
      <c r="S4" s="24">
        <f t="shared" si="1"/>
        <v>0</v>
      </c>
      <c r="T4" s="18"/>
      <c r="U4" s="18"/>
      <c r="V4" s="48" t="s">
        <v>155</v>
      </c>
      <c r="W4" s="60" t="str">
        <f ca="1">HLOOKUP(Introduction!$G$4,nametranslations,103,FALSE)</f>
        <v>No water source</v>
      </c>
      <c r="X4" s="7">
        <f>IF(COUNTA(X13)=0,"",X13)</f>
        <v>0</v>
      </c>
      <c r="Y4" s="7" t="str">
        <f t="shared" ref="Y4:AC4" si="2">IF(COUNTA(Y13)=0,"",Y13)</f>
        <v/>
      </c>
      <c r="Z4" s="7" t="str">
        <f t="shared" si="2"/>
        <v/>
      </c>
      <c r="AA4" s="7" t="str">
        <f t="shared" si="2"/>
        <v/>
      </c>
      <c r="AB4" s="7">
        <f t="shared" si="2"/>
        <v>0</v>
      </c>
      <c r="AC4" s="24">
        <f t="shared" si="2"/>
        <v>0</v>
      </c>
      <c r="AD4" s="18"/>
      <c r="AE4" s="18"/>
      <c r="AF4" s="48" t="s">
        <v>155</v>
      </c>
      <c r="AG4" s="60" t="str">
        <f ca="1">HLOOKUP(Introduction!$G$4,nametranslations,103,FALSE)</f>
        <v>No water source</v>
      </c>
      <c r="AH4" s="7">
        <f>IF(COUNTA(AH13)=0,"",AH13)</f>
        <v>0</v>
      </c>
      <c r="AI4" s="7" t="str">
        <f t="shared" ref="AI4:AM4" si="3">IF(COUNTA(AI13)=0,"",AI13)</f>
        <v/>
      </c>
      <c r="AJ4" s="7" t="str">
        <f t="shared" si="3"/>
        <v/>
      </c>
      <c r="AK4" s="7" t="str">
        <f t="shared" si="3"/>
        <v/>
      </c>
      <c r="AL4" s="7">
        <f t="shared" si="3"/>
        <v>0</v>
      </c>
      <c r="AM4" s="24">
        <f t="shared" si="3"/>
        <v>0</v>
      </c>
      <c r="AN4" s="18"/>
      <c r="AO4" s="18"/>
      <c r="AP4" s="48" t="s">
        <v>155</v>
      </c>
      <c r="AQ4" s="60" t="str">
        <f ca="1">HLOOKUP(Introduction!$G$4,nametranslations,103,FALSE)</f>
        <v>No water source</v>
      </c>
      <c r="AR4" s="7">
        <f>IF(COUNTA(AR13)=0,"",AR13)</f>
        <v>0</v>
      </c>
      <c r="AS4" s="7" t="str">
        <f t="shared" ref="AS4:AW4" si="4">IF(COUNTA(AS13)=0,"",AS13)</f>
        <v/>
      </c>
      <c r="AT4" s="7" t="str">
        <f t="shared" si="4"/>
        <v/>
      </c>
      <c r="AU4" s="7" t="str">
        <f t="shared" si="4"/>
        <v/>
      </c>
      <c r="AV4" s="7" t="str">
        <f t="shared" si="4"/>
        <v/>
      </c>
      <c r="AW4" s="24" t="str">
        <f t="shared" si="4"/>
        <v/>
      </c>
      <c r="AX4" s="18"/>
      <c r="AY4" s="18"/>
      <c r="AZ4" s="48" t="s">
        <v>155</v>
      </c>
      <c r="BA4" s="60" t="str">
        <f ca="1">HLOOKUP(Introduction!$G$4,nametranslations,103,FALSE)</f>
        <v>No water source</v>
      </c>
      <c r="BB4" s="7">
        <f>IF(COUNTA(BB13)=0,"",BB13)</f>
        <v>0</v>
      </c>
      <c r="BC4" s="7" t="str">
        <f t="shared" ref="BC4:BG4" si="5">IF(COUNTA(BC13)=0,"",BC13)</f>
        <v/>
      </c>
      <c r="BD4" s="7" t="str">
        <f t="shared" si="5"/>
        <v/>
      </c>
      <c r="BE4" s="7" t="str">
        <f t="shared" si="5"/>
        <v/>
      </c>
      <c r="BF4" s="7">
        <f t="shared" si="5"/>
        <v>0</v>
      </c>
      <c r="BG4" s="24">
        <f t="shared" si="5"/>
        <v>0</v>
      </c>
      <c r="BH4" s="18"/>
      <c r="BI4" s="18"/>
      <c r="BJ4" s="48" t="s">
        <v>155</v>
      </c>
      <c r="BK4" s="60" t="str">
        <f ca="1">HLOOKUP(Introduction!$G$4,nametranslations,103,FALSE)</f>
        <v>No water source</v>
      </c>
      <c r="BL4" s="7">
        <f>IF(COUNTA(BL13)=0,"",BL13)</f>
        <v>0</v>
      </c>
      <c r="BM4" s="7" t="str">
        <f t="shared" ref="BM4:BQ4" si="6">IF(COUNTA(BM13)=0,"",BM13)</f>
        <v/>
      </c>
      <c r="BN4" s="7" t="str">
        <f t="shared" si="6"/>
        <v/>
      </c>
      <c r="BO4" s="7" t="str">
        <f t="shared" si="6"/>
        <v/>
      </c>
      <c r="BP4" s="7">
        <f t="shared" si="6"/>
        <v>0</v>
      </c>
      <c r="BQ4" s="24">
        <f t="shared" si="6"/>
        <v>0</v>
      </c>
      <c r="BR4" s="18"/>
      <c r="BS4" s="18"/>
      <c r="BT4" s="48" t="s">
        <v>155</v>
      </c>
      <c r="BU4" s="60" t="str">
        <f ca="1">HLOOKUP(Introduction!$G$4,nametranslations,103,FALSE)</f>
        <v>No water source</v>
      </c>
      <c r="BV4" s="7">
        <f>IF(COUNTA(BV13)=0,"",BV13)</f>
        <v>0</v>
      </c>
      <c r="BW4" s="7" t="str">
        <f t="shared" ref="BW4:CA4" si="7">IF(COUNTA(BW13)=0,"",BW13)</f>
        <v/>
      </c>
      <c r="BX4" s="7" t="str">
        <f t="shared" si="7"/>
        <v/>
      </c>
      <c r="BY4" s="7" t="str">
        <f t="shared" si="7"/>
        <v/>
      </c>
      <c r="BZ4" s="7">
        <f t="shared" si="7"/>
        <v>0</v>
      </c>
      <c r="CA4" s="24">
        <f t="shared" si="7"/>
        <v>0</v>
      </c>
      <c r="CB4" s="18"/>
      <c r="CC4" s="18"/>
      <c r="CD4" s="48" t="s">
        <v>155</v>
      </c>
      <c r="CE4" s="60" t="str">
        <f ca="1">HLOOKUP(Introduction!$G$4,nametranslations,103,FALSE)</f>
        <v>No water source</v>
      </c>
      <c r="CF4" s="7">
        <f>IF(COUNTA(CF13)=0,"",CF13)</f>
        <v>0</v>
      </c>
      <c r="CG4" s="7" t="str">
        <f t="shared" ref="CG4:CK4" si="8">IF(COUNTA(CG13)=0,"",CG13)</f>
        <v/>
      </c>
      <c r="CH4" s="7" t="str">
        <f t="shared" si="8"/>
        <v/>
      </c>
      <c r="CI4" s="7" t="str">
        <f t="shared" si="8"/>
        <v/>
      </c>
      <c r="CJ4" s="7" t="str">
        <f t="shared" si="8"/>
        <v/>
      </c>
      <c r="CK4" s="24" t="str">
        <f t="shared" si="8"/>
        <v/>
      </c>
      <c r="CL4" s="18"/>
      <c r="CM4" s="18"/>
      <c r="CN4" s="56"/>
      <c r="CX4" s="56"/>
      <c r="DH4" s="56"/>
      <c r="DR4" s="56"/>
      <c r="EB4" s="56"/>
      <c r="EL4" s="56"/>
      <c r="EV4" s="56"/>
      <c r="FF4" s="56"/>
      <c r="FP4" s="56"/>
      <c r="FZ4" s="56"/>
      <c r="GJ4" s="56"/>
      <c r="GT4" s="56"/>
      <c r="HD4" s="56"/>
      <c r="HN4" s="56"/>
      <c r="HX4" s="56"/>
      <c r="IH4" s="56"/>
    </row>
    <row r="5" spans="1:242" s="3" customFormat="1" x14ac:dyDescent="0.25">
      <c r="A5" s="416" t="str">
        <f ca="1">IF(ISBLANK('Data Summary'!A7),"",'Data Summary'!A7)</f>
        <v>EST_2014_UIS</v>
      </c>
      <c r="B5" s="48"/>
      <c r="C5" s="60" t="str">
        <f ca="1">HLOOKUP(Introduction!$G$4,nametranslations,104,FALSE)</f>
        <v>Unimproved</v>
      </c>
      <c r="D5" s="7">
        <f>IF((COUNTA(D14:D25)=0)+(COUNTA(D13)=0),"",100-D13-SUMPRODUCT(C14:C25,D14:D25))</f>
        <v>0</v>
      </c>
      <c r="E5" s="7" t="str">
        <f>IF((COUNTA(E14:E25)=0)+(COUNTA(E13)=0),"",100-E13-SUMPRODUCT(C14:C25,E14:E25))</f>
        <v/>
      </c>
      <c r="F5" s="7" t="str">
        <f>IF((COUNTA(F14:F25)=0)+(COUNTA(F13)=0),"",100-F13-SUMPRODUCT(C14:C25,F14:F25))</f>
        <v/>
      </c>
      <c r="G5" s="7" t="str">
        <f>IF((COUNTA(G14:G25)=0)+(COUNTA(G13)=0),"",100-G13-SUMPRODUCT(C14:C25,G14:G25))</f>
        <v/>
      </c>
      <c r="H5" s="7">
        <f>IF((COUNTA(H14:H25)=0)+(COUNTA(H13)=0),"",100-H13-SUMPRODUCT(C14:C25,H14:H25))</f>
        <v>0</v>
      </c>
      <c r="I5" s="24">
        <f>IF((COUNTA(I14:I25)=0)+(COUNTA(I13)=0),"",100-I13-SUMPRODUCT(C14:C25,I14:I25))</f>
        <v>0</v>
      </c>
      <c r="J5" s="18"/>
      <c r="K5" s="18"/>
      <c r="L5" s="48"/>
      <c r="M5" s="60" t="str">
        <f ca="1">HLOOKUP(Introduction!$G$4,nametranslations,104,FALSE)</f>
        <v>Unimproved</v>
      </c>
      <c r="N5" s="7">
        <f>IF((COUNTA(N14:N25)=0)+(COUNTA(N13)=0),"",100-N13-SUMPRODUCT(M14:M25,N14:N25))</f>
        <v>0</v>
      </c>
      <c r="O5" s="7" t="str">
        <f>IF((COUNTA(O14:O25)=0)+(COUNTA(O13)=0),"",100-O13-SUMPRODUCT(M14:M25,O14:O25))</f>
        <v/>
      </c>
      <c r="P5" s="7" t="str">
        <f>IF((COUNTA(P14:P25)=0)+(COUNTA(P13)=0),"",100-P13-SUMPRODUCT(M14:M25,P14:P25))</f>
        <v/>
      </c>
      <c r="Q5" s="7" t="str">
        <f>IF((COUNTA(Q14:Q25)=0)+(COUNTA(Q13)=0),"",100-Q13-SUMPRODUCT(M14:M25,Q14:Q25))</f>
        <v/>
      </c>
      <c r="R5" s="7">
        <f>IF((COUNTA(R14:R25)=0)+(COUNTA(R13)=0),"",100-R13-SUMPRODUCT(M14:M25,R14:R25))</f>
        <v>0</v>
      </c>
      <c r="S5" s="24">
        <f>IF((COUNTA(S14:S25)=0)+(COUNTA(S13)=0),"",100-S13-SUMPRODUCT(M14:M25,S14:S25))</f>
        <v>0</v>
      </c>
      <c r="T5" s="18"/>
      <c r="U5" s="18"/>
      <c r="V5" s="48"/>
      <c r="W5" s="60" t="str">
        <f ca="1">HLOOKUP(Introduction!$G$4,nametranslations,104,FALSE)</f>
        <v>Unimproved</v>
      </c>
      <c r="X5" s="7">
        <f>IF((COUNTA(X14:X25)=0)+(COUNTA(X13)=0),"",100-X13-SUMPRODUCT(W14:W25,X14:X25))</f>
        <v>0</v>
      </c>
      <c r="Y5" s="7" t="str">
        <f>IF((COUNTA(Y14:Y25)=0)+(COUNTA(Y13)=0),"",100-Y13-SUMPRODUCT(W14:W25,Y14:Y25))</f>
        <v/>
      </c>
      <c r="Z5" s="7" t="str">
        <f>IF((COUNTA(Z14:Z25)=0)+(COUNTA(Z13)=0),"",100-Z13-SUMPRODUCT(W14:W25,Z14:Z25))</f>
        <v/>
      </c>
      <c r="AA5" s="7" t="str">
        <f>IF((COUNTA(AA14:AA25)=0)+(COUNTA(AA13)=0),"",100-AA13-SUMPRODUCT(W14:W25,AA14:AA25))</f>
        <v/>
      </c>
      <c r="AB5" s="7">
        <f>IF((COUNTA(AB14:AB25)=0)+(COUNTA(AB13)=0),"",100-AB13-SUMPRODUCT(W14:W25,AB14:AB25))</f>
        <v>0</v>
      </c>
      <c r="AC5" s="24">
        <f>IF((COUNTA(AC14:AC25)=0)+(COUNTA(AC13)=0),"",100-AC13-SUMPRODUCT(W14:W25,AC14:AC25))</f>
        <v>0</v>
      </c>
      <c r="AD5" s="18"/>
      <c r="AE5" s="18"/>
      <c r="AF5" s="48"/>
      <c r="AG5" s="60" t="str">
        <f ca="1">HLOOKUP(Introduction!$G$4,nametranslations,104,FALSE)</f>
        <v>Unimproved</v>
      </c>
      <c r="AH5" s="7">
        <f>IF((COUNTA(AH14:AH25)=0)+(COUNTA(AH13)=0),"",100-AH13-SUMPRODUCT(AG14:AG25,AH14:AH25))</f>
        <v>0</v>
      </c>
      <c r="AI5" s="7" t="str">
        <f>IF((COUNTA(AI14:AI25)=0)+(COUNTA(AI13)=0),"",100-AI13-SUMPRODUCT(AG14:AG25,AI14:AI25))</f>
        <v/>
      </c>
      <c r="AJ5" s="7" t="str">
        <f>IF((COUNTA(AJ14:AJ25)=0)+(COUNTA(AJ13)=0),"",100-AJ13-SUMPRODUCT(AG14:AG25,AJ14:AJ25))</f>
        <v/>
      </c>
      <c r="AK5" s="7" t="str">
        <f>IF((COUNTA(AK14:AK25)=0)+(COUNTA(AK13)=0),"",100-AK13-SUMPRODUCT(AG14:AG25,AK14:AK25))</f>
        <v/>
      </c>
      <c r="AL5" s="7">
        <f>IF((COUNTA(AL14:AL25)=0)+(COUNTA(AL13)=0),"",100-AL13-SUMPRODUCT(AG14:AG25,AL14:AL25))</f>
        <v>0</v>
      </c>
      <c r="AM5" s="24">
        <f>IF((COUNTA(AM14:AM25)=0)+(COUNTA(AM13)=0),"",100-AM13-SUMPRODUCT(AG14:AG25,AM14:AM25))</f>
        <v>0</v>
      </c>
      <c r="AN5" s="18"/>
      <c r="AO5" s="18"/>
      <c r="AP5" s="48"/>
      <c r="AQ5" s="60" t="str">
        <f ca="1">HLOOKUP(Introduction!$G$4,nametranslations,104,FALSE)</f>
        <v>Unimproved</v>
      </c>
      <c r="AR5" s="7">
        <f>IF((COUNTA(AR14:AR25)=0)+(COUNTA(AR13)=0),"",100-AR13-SUMPRODUCT(AQ14:AQ25,AR14:AR25))</f>
        <v>0</v>
      </c>
      <c r="AS5" s="7" t="str">
        <f>IF((COUNTA(AS14:AS25)=0)+(COUNTA(AS13)=0),"",100-AS13-SUMPRODUCT(AQ14:AQ25,AS14:AS25))</f>
        <v/>
      </c>
      <c r="AT5" s="7" t="str">
        <f>IF((COUNTA(AT14:AT25)=0)+(COUNTA(AT13)=0),"",100-AT13-SUMPRODUCT(AQ14:AQ25,AT14:AT25))</f>
        <v/>
      </c>
      <c r="AU5" s="7" t="str">
        <f>IF((COUNTA(AU14:AU25)=0)+(COUNTA(AU13)=0),"",100-AU13-SUMPRODUCT(AQ14:AQ25,AU14:AU25))</f>
        <v/>
      </c>
      <c r="AV5" s="7" t="str">
        <f>IF((COUNTA(AV14:AV25)=0)+(COUNTA(AV13)=0),"",100-AV13-SUMPRODUCT(AQ14:AQ25,AV14:AV25))</f>
        <v/>
      </c>
      <c r="AW5" s="24" t="str">
        <f>IF((COUNTA(AW14:AW25)=0)+(COUNTA(AW13)=0),"",100-AW13-SUMPRODUCT(AQ14:AQ25,AW14:AW25))</f>
        <v/>
      </c>
      <c r="AX5" s="18"/>
      <c r="AY5" s="18"/>
      <c r="AZ5" s="48"/>
      <c r="BA5" s="60" t="str">
        <f ca="1">HLOOKUP(Introduction!$G$4,nametranslations,104,FALSE)</f>
        <v>Unimproved</v>
      </c>
      <c r="BB5" s="7">
        <f>IF((COUNTA(BB14:BB25)=0)+(COUNTA(BB13)=0),"",100-BB13-SUMPRODUCT(BA14:BA25,BB14:BB25))</f>
        <v>0</v>
      </c>
      <c r="BC5" s="7" t="str">
        <f>IF((COUNTA(BC14:BC25)=0)+(COUNTA(BC13)=0),"",100-BC13-SUMPRODUCT(BA14:BA25,BC14:BC25))</f>
        <v/>
      </c>
      <c r="BD5" s="7" t="str">
        <f>IF((COUNTA(BD14:BD25)=0)+(COUNTA(BD13)=0),"",100-BD13-SUMPRODUCT(BA14:BA25,BD14:BD25))</f>
        <v/>
      </c>
      <c r="BE5" s="7" t="str">
        <f>IF((COUNTA(BE14:BE25)=0)+(COUNTA(BE13)=0),"",100-BE13-SUMPRODUCT(BA14:BA25,BE14:BE25))</f>
        <v/>
      </c>
      <c r="BF5" s="7">
        <f>IF((COUNTA(BF14:BF25)=0)+(COUNTA(BF13)=0),"",100-BF13-SUMPRODUCT(BA14:BA25,BF14:BF25))</f>
        <v>0</v>
      </c>
      <c r="BG5" s="24">
        <f>IF((COUNTA(BG14:BG25)=0)+(COUNTA(BG13)=0),"",100-BG13-SUMPRODUCT(BA14:BA25,BG14:BG25))</f>
        <v>0</v>
      </c>
      <c r="BH5" s="18"/>
      <c r="BI5" s="18"/>
      <c r="BJ5" s="48"/>
      <c r="BK5" s="60" t="str">
        <f ca="1">HLOOKUP(Introduction!$G$4,nametranslations,104,FALSE)</f>
        <v>Unimproved</v>
      </c>
      <c r="BL5" s="7">
        <f>IF((COUNTA(BL14:BL25)=0)+(COUNTA(BL13)=0),"",100-BL13-SUMPRODUCT(BK14:BK25,BL14:BL25))</f>
        <v>0</v>
      </c>
      <c r="BM5" s="7" t="str">
        <f>IF((COUNTA(BM14:BM25)=0)+(COUNTA(BM13)=0),"",100-BM13-SUMPRODUCT(BK14:BK25,BM14:BM25))</f>
        <v/>
      </c>
      <c r="BN5" s="7" t="str">
        <f>IF((COUNTA(BN14:BN25)=0)+(COUNTA(BN13)=0),"",100-BN13-SUMPRODUCT(BK14:BK25,BN14:BN25))</f>
        <v/>
      </c>
      <c r="BO5" s="7" t="str">
        <f>IF((COUNTA(BO14:BO25)=0)+(COUNTA(BO13)=0),"",100-BO13-SUMPRODUCT(BK14:BK25,BO14:BO25))</f>
        <v/>
      </c>
      <c r="BP5" s="7">
        <f>IF((COUNTA(BP14:BP25)=0)+(COUNTA(BP13)=0),"",100-BP13-SUMPRODUCT(BK14:BK25,BP14:BP25))</f>
        <v>0</v>
      </c>
      <c r="BQ5" s="24">
        <f>IF((COUNTA(BQ14:BQ25)=0)+(COUNTA(BQ13)=0),"",100-BQ13-SUMPRODUCT(BK14:BK25,BQ14:BQ25))</f>
        <v>0</v>
      </c>
      <c r="BR5" s="18"/>
      <c r="BS5" s="18"/>
      <c r="BT5" s="48"/>
      <c r="BU5" s="60" t="str">
        <f ca="1">HLOOKUP(Introduction!$G$4,nametranslations,104,FALSE)</f>
        <v>Unimproved</v>
      </c>
      <c r="BV5" s="7">
        <f>IF((COUNTA(BV14:BV25)=0)+(COUNTA(BV13)=0),"",100-BV13-SUMPRODUCT(BU14:BU25,BV14:BV25))</f>
        <v>0</v>
      </c>
      <c r="BW5" s="7" t="str">
        <f>IF((COUNTA(BW14:BW25)=0)+(COUNTA(BW13)=0),"",100-BW13-SUMPRODUCT(BU14:BU25,BW14:BW25))</f>
        <v/>
      </c>
      <c r="BX5" s="7" t="str">
        <f>IF((COUNTA(BX14:BX25)=0)+(COUNTA(BX13)=0),"",100-BX13-SUMPRODUCT(BU14:BU25,BX14:BX25))</f>
        <v/>
      </c>
      <c r="BY5" s="7" t="str">
        <f>IF((COUNTA(BY14:BY25)=0)+(COUNTA(BY13)=0),"",100-BY13-SUMPRODUCT(BU14:BU25,BY14:BY25))</f>
        <v/>
      </c>
      <c r="BZ5" s="7">
        <f>IF((COUNTA(BZ14:BZ25)=0)+(COUNTA(BZ13)=0),"",100-BZ13-SUMPRODUCT(BU14:BU25,BZ14:BZ25))</f>
        <v>0</v>
      </c>
      <c r="CA5" s="24">
        <f>IF((COUNTA(CA14:CA25)=0)+(COUNTA(CA13)=0),"",100-CA13-SUMPRODUCT(BU14:BU25,CA14:CA25))</f>
        <v>0</v>
      </c>
      <c r="CB5" s="18"/>
      <c r="CC5" s="18"/>
      <c r="CD5" s="48"/>
      <c r="CE5" s="60" t="str">
        <f ca="1">HLOOKUP(Introduction!$G$4,nametranslations,104,FALSE)</f>
        <v>Unimproved</v>
      </c>
      <c r="CF5" s="7">
        <f>IF((COUNTA(CF14:CF25)=0)+(COUNTA(CF13)=0),"",100-CF13-SUMPRODUCT(CE14:CE25,CF14:CF25))</f>
        <v>0</v>
      </c>
      <c r="CG5" s="7" t="str">
        <f>IF((COUNTA(CG14:CG25)=0)+(COUNTA(CG13)=0),"",100-CG13-SUMPRODUCT(CE14:CE25,CG14:CG25))</f>
        <v/>
      </c>
      <c r="CH5" s="7" t="str">
        <f>IF((COUNTA(CH14:CH25)=0)+(COUNTA(CH13)=0),"",100-CH13-SUMPRODUCT(CE14:CE25,CH14:CH25))</f>
        <v/>
      </c>
      <c r="CI5" s="7" t="str">
        <f>IF((COUNTA(CI14:CI25)=0)+(COUNTA(CI13)=0),"",100-CI13-SUMPRODUCT(CE14:CE25,CI14:CI25))</f>
        <v/>
      </c>
      <c r="CJ5" s="7" t="str">
        <f>IF((COUNTA(CJ14:CJ25)=0)+(COUNTA(CJ13)=0),"",100-CJ13-SUMPRODUCT(CE14:CE25,CJ14:CJ25))</f>
        <v/>
      </c>
      <c r="CK5" s="24" t="str">
        <f>IF((COUNTA(CK14:CK25)=0)+(COUNTA(CK13)=0),"",100-CK13-SUMPRODUCT(CE14:CE25,CK14:CK25))</f>
        <v/>
      </c>
      <c r="CL5" s="18"/>
      <c r="CM5" s="18"/>
      <c r="CN5" s="56"/>
      <c r="CX5" s="56"/>
      <c r="DH5" s="56"/>
      <c r="DR5" s="56"/>
      <c r="EB5" s="56"/>
      <c r="EL5" s="56"/>
      <c r="EV5" s="56"/>
      <c r="FF5" s="56"/>
      <c r="FP5" s="56"/>
      <c r="FZ5" s="56"/>
      <c r="GJ5" s="56"/>
      <c r="GT5" s="56"/>
      <c r="HD5" s="56"/>
      <c r="HN5" s="56"/>
      <c r="HX5" s="56"/>
      <c r="IH5" s="56"/>
    </row>
    <row r="6" spans="1:242" s="3" customFormat="1" x14ac:dyDescent="0.25">
      <c r="A6" s="416" t="str">
        <f ca="1">IF(ISBLANK('Data Summary'!A8),"",'Data Summary'!A8)</f>
        <v>EST_2015_UIS</v>
      </c>
      <c r="B6" s="48" t="s">
        <v>155</v>
      </c>
      <c r="C6" s="60" t="str">
        <f ca="1">HLOOKUP(Introduction!$G$4,nametranslations,75,FALSE)</f>
        <v>Improved</v>
      </c>
      <c r="D6" s="7">
        <f>IF(COUNTA(D14:D25)=0,"",SUMPRODUCT(D14:D25,C14:C25))</f>
        <v>100</v>
      </c>
      <c r="E6" s="7" t="str">
        <f>IF(COUNTA(E14:E25)=0,"",SUMPRODUCT(E14:E25,C14:C25))</f>
        <v/>
      </c>
      <c r="F6" s="7" t="str">
        <f>IF(COUNTA(F14:F25)=0,"",SUMPRODUCT(F14:F25,C14:C25))</f>
        <v/>
      </c>
      <c r="G6" s="7" t="str">
        <f>IF(COUNTA(G14:G25)=0,"",SUMPRODUCT(G14:G25,C14:C25))</f>
        <v/>
      </c>
      <c r="H6" s="7">
        <f>IF(COUNTA(H14:H25)=0,"",SUMPRODUCT(H14:H25,C14:C25))</f>
        <v>100</v>
      </c>
      <c r="I6" s="24">
        <f>IF(COUNTA(I14:I25)=0,"",SUMPRODUCT(I14:I25,C14:C25))</f>
        <v>100</v>
      </c>
      <c r="J6" s="18"/>
      <c r="K6" s="18"/>
      <c r="L6" s="48" t="s">
        <v>155</v>
      </c>
      <c r="M6" s="60" t="str">
        <f ca="1">HLOOKUP(Introduction!$G$4,nametranslations,75,FALSE)</f>
        <v>Improved</v>
      </c>
      <c r="N6" s="7">
        <f>IF(COUNTA(N14:N25)=0,"",SUMPRODUCT(N14:N25,M14:M25))</f>
        <v>100</v>
      </c>
      <c r="O6" s="7" t="str">
        <f>IF(COUNTA(O14:O25)=0,"",SUMPRODUCT(O14:O25,M14:M25))</f>
        <v/>
      </c>
      <c r="P6" s="7" t="str">
        <f>IF(COUNTA(P14:P25)=0,"",SUMPRODUCT(P14:P25,M14:M25))</f>
        <v/>
      </c>
      <c r="Q6" s="7" t="str">
        <f>IF(COUNTA(Q14:Q25)=0,"",SUMPRODUCT(Q14:Q25,M14:M25))</f>
        <v/>
      </c>
      <c r="R6" s="7">
        <f>IF(COUNTA(R14:R25)=0,"",SUMPRODUCT(R14:R25,M14:M25))</f>
        <v>100</v>
      </c>
      <c r="S6" s="24">
        <f>IF(COUNTA(S14:S25)=0,"",SUMPRODUCT(S14:S25,M14:M25))</f>
        <v>100</v>
      </c>
      <c r="T6" s="18"/>
      <c r="U6" s="18"/>
      <c r="V6" s="48" t="s">
        <v>155</v>
      </c>
      <c r="W6" s="60" t="str">
        <f ca="1">HLOOKUP(Introduction!$G$4,nametranslations,75,FALSE)</f>
        <v>Improved</v>
      </c>
      <c r="X6" s="7">
        <f>IF(COUNTA(X14:X25)=0,"",SUMPRODUCT(X14:X25,W14:W25))</f>
        <v>100</v>
      </c>
      <c r="Y6" s="7" t="str">
        <f>IF(COUNTA(Y14:Y25)=0,"",SUMPRODUCT(Y14:Y25,W14:W25))</f>
        <v/>
      </c>
      <c r="Z6" s="7" t="str">
        <f>IF(COUNTA(Z14:Z25)=0,"",SUMPRODUCT(Z14:Z25,W14:W25))</f>
        <v/>
      </c>
      <c r="AA6" s="7" t="str">
        <f>IF(COUNTA(AA14:AA25)=0,"",SUMPRODUCT(AA14:AA25,W14:W25))</f>
        <v/>
      </c>
      <c r="AB6" s="7">
        <f>IF(COUNTA(AB14:AB25)=0,"",SUMPRODUCT(AB14:AB25,W14:W25))</f>
        <v>100</v>
      </c>
      <c r="AC6" s="24">
        <f>IF(COUNTA(AC14:AC25)=0,"",SUMPRODUCT(AC14:AC25,W14:W25))</f>
        <v>100</v>
      </c>
      <c r="AD6" s="18"/>
      <c r="AE6" s="18"/>
      <c r="AF6" s="48" t="s">
        <v>155</v>
      </c>
      <c r="AG6" s="60" t="str">
        <f ca="1">HLOOKUP(Introduction!$G$4,nametranslations,75,FALSE)</f>
        <v>Improved</v>
      </c>
      <c r="AH6" s="7">
        <f>IF(COUNTA(AH14:AH25)=0,"",SUMPRODUCT(AH14:AH25,AG14:AG25))</f>
        <v>100</v>
      </c>
      <c r="AI6" s="7" t="str">
        <f>IF(COUNTA(AI14:AI25)=0,"",SUMPRODUCT(AI14:AI25,AG14:AG25))</f>
        <v/>
      </c>
      <c r="AJ6" s="7" t="str">
        <f>IF(COUNTA(AJ14:AJ25)=0,"",SUMPRODUCT(AJ14:AJ25,AG14:AG25))</f>
        <v/>
      </c>
      <c r="AK6" s="7" t="str">
        <f>IF(COUNTA(AK14:AK25)=0,"",SUMPRODUCT(AK14:AK25,AG14:AG25))</f>
        <v/>
      </c>
      <c r="AL6" s="7">
        <f>IF(COUNTA(AL14:AL25)=0,"",SUMPRODUCT(AL14:AL25,AG14:AG25))</f>
        <v>100</v>
      </c>
      <c r="AM6" s="24">
        <f>IF(COUNTA(AM14:AM25)=0,"",SUMPRODUCT(AM14:AM25,AG14:AG25))</f>
        <v>100</v>
      </c>
      <c r="AN6" s="18"/>
      <c r="AO6" s="18"/>
      <c r="AP6" s="48" t="s">
        <v>155</v>
      </c>
      <c r="AQ6" s="60" t="str">
        <f ca="1">HLOOKUP(Introduction!$G$4,nametranslations,75,FALSE)</f>
        <v>Improved</v>
      </c>
      <c r="AR6" s="7">
        <f>IF(COUNTA(AR14:AR25)=0,"",SUMPRODUCT(AR14:AR25,AQ14:AQ25))</f>
        <v>100</v>
      </c>
      <c r="AS6" s="7" t="str">
        <f>IF(COUNTA(AS14:AS25)=0,"",SUMPRODUCT(AS14:AS25,AQ14:AQ25))</f>
        <v/>
      </c>
      <c r="AT6" s="7" t="str">
        <f>IF(COUNTA(AT14:AT25)=0,"",SUMPRODUCT(AT14:AT25,AQ14:AQ25))</f>
        <v/>
      </c>
      <c r="AU6" s="7" t="str">
        <f>IF(COUNTA(AU14:AU25)=0,"",SUMPRODUCT(AU14:AU25,AQ14:AQ25))</f>
        <v/>
      </c>
      <c r="AV6" s="7" t="str">
        <f>IF(COUNTA(AV14:AV25)=0,"",SUMPRODUCT(AV14:AV25,AQ14:AQ25))</f>
        <v/>
      </c>
      <c r="AW6" s="24" t="str">
        <f>IF(COUNTA(AW14:AW25)=0,"",SUMPRODUCT(AW14:AW25,AQ14:AQ25))</f>
        <v/>
      </c>
      <c r="AX6" s="18"/>
      <c r="AY6" s="18"/>
      <c r="AZ6" s="48" t="s">
        <v>155</v>
      </c>
      <c r="BA6" s="60" t="str">
        <f ca="1">HLOOKUP(Introduction!$G$4,nametranslations,75,FALSE)</f>
        <v>Improved</v>
      </c>
      <c r="BB6" s="7">
        <f>IF(COUNTA(BB14:BB25)=0,"",SUMPRODUCT(BB14:BB25,BA14:BA25))</f>
        <v>100</v>
      </c>
      <c r="BC6" s="7" t="str">
        <f>IF(COUNTA(BC14:BC25)=0,"",SUMPRODUCT(BC14:BC25,BA14:BA25))</f>
        <v/>
      </c>
      <c r="BD6" s="7" t="str">
        <f>IF(COUNTA(BD14:BD25)=0,"",SUMPRODUCT(BD14:BD25,BA14:BA25))</f>
        <v/>
      </c>
      <c r="BE6" s="7" t="str">
        <f>IF(COUNTA(BE14:BE25)=0,"",SUMPRODUCT(BE14:BE25,BA14:BA25))</f>
        <v/>
      </c>
      <c r="BF6" s="7">
        <f>IF(COUNTA(BF14:BF25)=0,"",SUMPRODUCT(BF14:BF25,BA14:BA25))</f>
        <v>100</v>
      </c>
      <c r="BG6" s="24">
        <f>IF(COUNTA(BG14:BG25)=0,"",SUMPRODUCT(BG14:BG25,BA14:BA25))</f>
        <v>100</v>
      </c>
      <c r="BH6" s="18"/>
      <c r="BI6" s="18"/>
      <c r="BJ6" s="48" t="s">
        <v>155</v>
      </c>
      <c r="BK6" s="60" t="str">
        <f ca="1">HLOOKUP(Introduction!$G$4,nametranslations,75,FALSE)</f>
        <v>Improved</v>
      </c>
      <c r="BL6" s="7">
        <f>IF(COUNTA(BL14:BL25)=0,"",SUMPRODUCT(BL14:BL25,BK14:BK25))</f>
        <v>100</v>
      </c>
      <c r="BM6" s="7" t="str">
        <f>IF(COUNTA(BM14:BM25)=0,"",SUMPRODUCT(BM14:BM25,BK14:BK25))</f>
        <v/>
      </c>
      <c r="BN6" s="7" t="str">
        <f>IF(COUNTA(BN14:BN25)=0,"",SUMPRODUCT(BN14:BN25,BK14:BK25))</f>
        <v/>
      </c>
      <c r="BO6" s="7" t="str">
        <f>IF(COUNTA(BO14:BO25)=0,"",SUMPRODUCT(BO14:BO25,BK14:BK25))</f>
        <v/>
      </c>
      <c r="BP6" s="7">
        <f>IF(COUNTA(BP14:BP25)=0,"",SUMPRODUCT(BP14:BP25,BK14:BK25))</f>
        <v>100</v>
      </c>
      <c r="BQ6" s="24">
        <f>IF(COUNTA(BQ14:BQ25)=0,"",SUMPRODUCT(BQ14:BQ25,BK14:BK25))</f>
        <v>100</v>
      </c>
      <c r="BR6" s="18"/>
      <c r="BS6" s="18"/>
      <c r="BT6" s="48" t="s">
        <v>155</v>
      </c>
      <c r="BU6" s="60" t="str">
        <f ca="1">HLOOKUP(Introduction!$G$4,nametranslations,75,FALSE)</f>
        <v>Improved</v>
      </c>
      <c r="BV6" s="7">
        <f>IF(COUNTA(BV14:BV25)=0,"",SUMPRODUCT(BV14:BV25,BU14:BU25))</f>
        <v>100</v>
      </c>
      <c r="BW6" s="7" t="str">
        <f>IF(COUNTA(BW14:BW25)=0,"",SUMPRODUCT(BW14:BW25,BU14:BU25))</f>
        <v/>
      </c>
      <c r="BX6" s="7" t="str">
        <f>IF(COUNTA(BX14:BX25)=0,"",SUMPRODUCT(BX14:BX25,BU14:BU25))</f>
        <v/>
      </c>
      <c r="BY6" s="7" t="str">
        <f>IF(COUNTA(BY14:BY25)=0,"",SUMPRODUCT(BY14:BY25,BU14:BU25))</f>
        <v/>
      </c>
      <c r="BZ6" s="7">
        <f>IF(COUNTA(BZ14:BZ25)=0,"",SUMPRODUCT(BZ14:BZ25,BU14:BU25))</f>
        <v>100</v>
      </c>
      <c r="CA6" s="24">
        <f>IF(COUNTA(CA14:CA25)=0,"",SUMPRODUCT(CA14:CA25,BU14:BU25))</f>
        <v>100</v>
      </c>
      <c r="CB6" s="18"/>
      <c r="CC6" s="18"/>
      <c r="CD6" s="48" t="s">
        <v>155</v>
      </c>
      <c r="CE6" s="60" t="str">
        <f ca="1">HLOOKUP(Introduction!$G$4,nametranslations,75,FALSE)</f>
        <v>Improved</v>
      </c>
      <c r="CF6" s="7">
        <f>IF(COUNTA(CF14:CF25)=0,"",SUMPRODUCT(CF14:CF25,CE14:CE25))</f>
        <v>100</v>
      </c>
      <c r="CG6" s="7" t="str">
        <f>IF(COUNTA(CG14:CG25)=0,"",SUMPRODUCT(CG14:CG25,CE14:CE25))</f>
        <v/>
      </c>
      <c r="CH6" s="7" t="str">
        <f>IF(COUNTA(CH14:CH25)=0,"",SUMPRODUCT(CH14:CH25,CE14:CE25))</f>
        <v/>
      </c>
      <c r="CI6" s="7" t="str">
        <f>IF(COUNTA(CI14:CI25)=0,"",SUMPRODUCT(CI14:CI25,CE14:CE25))</f>
        <v/>
      </c>
      <c r="CJ6" s="7" t="str">
        <f>IF(COUNTA(CJ14:CJ25)=0,"",SUMPRODUCT(CJ14:CJ25,CE14:CE25))</f>
        <v/>
      </c>
      <c r="CK6" s="24" t="str">
        <f>IF(COUNTA(CK14:CK25)=0,"",SUMPRODUCT(CK14:CK25,CE14:CE25))</f>
        <v/>
      </c>
      <c r="CL6" s="18"/>
      <c r="CM6" s="18"/>
      <c r="CN6" s="56"/>
      <c r="CX6" s="56"/>
      <c r="DH6" s="56"/>
      <c r="DR6" s="56"/>
      <c r="EB6" s="56"/>
      <c r="EL6" s="56"/>
      <c r="EV6" s="56"/>
      <c r="FF6" s="56"/>
      <c r="FP6" s="56"/>
      <c r="FZ6" s="56"/>
      <c r="GJ6" s="56"/>
      <c r="GT6" s="56"/>
      <c r="HD6" s="56"/>
      <c r="HN6" s="56"/>
      <c r="HX6" s="56"/>
      <c r="IH6" s="56"/>
    </row>
    <row r="7" spans="1:242" s="3" customFormat="1" x14ac:dyDescent="0.25">
      <c r="A7" s="416" t="str">
        <f ca="1">IF(ISBLANK('Data Summary'!A9),"",'Data Summary'!A9)</f>
        <v>EST_2016_UIS</v>
      </c>
      <c r="B7" s="48"/>
      <c r="C7" s="61" t="str">
        <f ca="1">HLOOKUP(Introduction!$G$4,nametranslations,105,FALSE)</f>
        <v>Available</v>
      </c>
      <c r="D7" s="6"/>
      <c r="E7" s="6"/>
      <c r="F7" s="6"/>
      <c r="G7" s="6"/>
      <c r="H7" s="6"/>
      <c r="I7" s="24"/>
      <c r="J7" s="18"/>
      <c r="K7" s="18"/>
      <c r="L7" s="48"/>
      <c r="M7" s="61" t="str">
        <f ca="1">HLOOKUP(Introduction!$G$4,nametranslations,105,FALSE)</f>
        <v>Available</v>
      </c>
      <c r="N7" s="6"/>
      <c r="O7" s="6"/>
      <c r="P7" s="6"/>
      <c r="Q7" s="6"/>
      <c r="R7" s="6"/>
      <c r="S7" s="24"/>
      <c r="T7" s="18"/>
      <c r="U7" s="18"/>
      <c r="V7" s="48"/>
      <c r="W7" s="61" t="str">
        <f ca="1">HLOOKUP(Introduction!$G$4,nametranslations,105,FALSE)</f>
        <v>Available</v>
      </c>
      <c r="X7" s="6"/>
      <c r="Y7" s="6"/>
      <c r="Z7" s="6"/>
      <c r="AA7" s="6"/>
      <c r="AB7" s="6"/>
      <c r="AC7" s="24"/>
      <c r="AD7" s="18"/>
      <c r="AE7" s="18"/>
      <c r="AF7" s="48"/>
      <c r="AG7" s="61" t="str">
        <f ca="1">HLOOKUP(Introduction!$G$4,nametranslations,105,FALSE)</f>
        <v>Available</v>
      </c>
      <c r="AH7" s="6"/>
      <c r="AI7" s="6"/>
      <c r="AJ7" s="6"/>
      <c r="AK7" s="6"/>
      <c r="AL7" s="6"/>
      <c r="AM7" s="24"/>
      <c r="AN7" s="18"/>
      <c r="AO7" s="18"/>
      <c r="AP7" s="48"/>
      <c r="AQ7" s="61" t="str">
        <f ca="1">HLOOKUP(Introduction!$G$4,nametranslations,105,FALSE)</f>
        <v>Available</v>
      </c>
      <c r="AR7" s="6"/>
      <c r="AS7" s="6"/>
      <c r="AT7" s="6"/>
      <c r="AU7" s="6"/>
      <c r="AV7" s="6"/>
      <c r="AW7" s="24"/>
      <c r="AX7" s="18"/>
      <c r="AY7" s="18"/>
      <c r="AZ7" s="48"/>
      <c r="BA7" s="61" t="str">
        <f ca="1">HLOOKUP(Introduction!$G$4,nametranslations,105,FALSE)</f>
        <v>Available</v>
      </c>
      <c r="BB7" s="6"/>
      <c r="BC7" s="6"/>
      <c r="BD7" s="6"/>
      <c r="BE7" s="6"/>
      <c r="BF7" s="6"/>
      <c r="BG7" s="24"/>
      <c r="BH7" s="18"/>
      <c r="BI7" s="18"/>
      <c r="BJ7" s="48"/>
      <c r="BK7" s="61" t="str">
        <f ca="1">HLOOKUP(Introduction!$G$4,nametranslations,105,FALSE)</f>
        <v>Available</v>
      </c>
      <c r="BL7" s="6"/>
      <c r="BM7" s="6"/>
      <c r="BN7" s="6"/>
      <c r="BO7" s="6"/>
      <c r="BP7" s="6"/>
      <c r="BQ7" s="24"/>
      <c r="BR7" s="18"/>
      <c r="BS7" s="18"/>
      <c r="BT7" s="48"/>
      <c r="BU7" s="61" t="str">
        <f ca="1">HLOOKUP(Introduction!$G$4,nametranslations,105,FALSE)</f>
        <v>Available</v>
      </c>
      <c r="BV7" s="6"/>
      <c r="BW7" s="6"/>
      <c r="BX7" s="6"/>
      <c r="BY7" s="6"/>
      <c r="BZ7" s="6"/>
      <c r="CA7" s="24"/>
      <c r="CB7" s="18"/>
      <c r="CC7" s="18"/>
      <c r="CD7" s="48"/>
      <c r="CE7" s="61" t="str">
        <f ca="1">HLOOKUP(Introduction!$G$4,nametranslations,105,FALSE)</f>
        <v>Available</v>
      </c>
      <c r="CF7" s="6"/>
      <c r="CG7" s="6"/>
      <c r="CH7" s="6"/>
      <c r="CI7" s="6"/>
      <c r="CJ7" s="6"/>
      <c r="CK7" s="24"/>
      <c r="CL7" s="18"/>
      <c r="CM7" s="18"/>
      <c r="CN7" s="56"/>
      <c r="CX7" s="56"/>
      <c r="DH7" s="56"/>
      <c r="DR7" s="56"/>
      <c r="EB7" s="56"/>
      <c r="EL7" s="56"/>
      <c r="EV7" s="56"/>
      <c r="FF7" s="56"/>
      <c r="FP7" s="56"/>
      <c r="FZ7" s="56"/>
      <c r="GJ7" s="56"/>
      <c r="GT7" s="56"/>
      <c r="HD7" s="56"/>
      <c r="HN7" s="56"/>
      <c r="HX7" s="56"/>
      <c r="IH7" s="56"/>
    </row>
    <row r="8" spans="1:242" s="3" customFormat="1" ht="15.6" customHeight="1" x14ac:dyDescent="0.25">
      <c r="A8" s="416" t="str">
        <f ca="1">IF(ISBLANK('Data Summary'!A10),"",'Data Summary'!A10)</f>
        <v>EST_2018_PWH</v>
      </c>
      <c r="B8" s="48"/>
      <c r="C8" s="61" t="str">
        <f ca="1">HLOOKUP(Introduction!$G$4,nametranslations,106,FALSE)</f>
        <v>On premises</v>
      </c>
      <c r="D8" s="7"/>
      <c r="E8" s="7"/>
      <c r="F8" s="7"/>
      <c r="G8" s="7"/>
      <c r="H8" s="7"/>
      <c r="I8" s="24"/>
      <c r="J8" s="18"/>
      <c r="K8" s="18"/>
      <c r="L8" s="48"/>
      <c r="M8" s="61" t="str">
        <f ca="1">HLOOKUP(Introduction!$G$4,nametranslations,106,FALSE)</f>
        <v>On premises</v>
      </c>
      <c r="N8" s="7"/>
      <c r="O8" s="7"/>
      <c r="P8" s="7"/>
      <c r="Q8" s="7"/>
      <c r="R8" s="7"/>
      <c r="S8" s="24"/>
      <c r="T8" s="18"/>
      <c r="U8" s="18"/>
      <c r="V8" s="48"/>
      <c r="W8" s="61" t="str">
        <f ca="1">HLOOKUP(Introduction!$G$4,nametranslations,106,FALSE)</f>
        <v>On premises</v>
      </c>
      <c r="X8" s="7"/>
      <c r="Y8" s="7"/>
      <c r="Z8" s="7"/>
      <c r="AA8" s="7"/>
      <c r="AB8" s="7"/>
      <c r="AC8" s="24"/>
      <c r="AD8" s="18"/>
      <c r="AE8" s="18"/>
      <c r="AF8" s="48"/>
      <c r="AG8" s="61" t="str">
        <f ca="1">HLOOKUP(Introduction!$G$4,nametranslations,106,FALSE)</f>
        <v>On premises</v>
      </c>
      <c r="AH8" s="7"/>
      <c r="AI8" s="7"/>
      <c r="AJ8" s="7"/>
      <c r="AK8" s="7"/>
      <c r="AL8" s="7"/>
      <c r="AM8" s="24"/>
      <c r="AN8" s="18"/>
      <c r="AO8" s="18"/>
      <c r="AP8" s="48"/>
      <c r="AQ8" s="61" t="str">
        <f ca="1">HLOOKUP(Introduction!$G$4,nametranslations,106,FALSE)</f>
        <v>On premises</v>
      </c>
      <c r="AR8" s="7"/>
      <c r="AS8" s="7"/>
      <c r="AT8" s="7"/>
      <c r="AU8" s="7"/>
      <c r="AV8" s="7"/>
      <c r="AW8" s="24"/>
      <c r="AX8" s="18"/>
      <c r="AY8" s="18"/>
      <c r="AZ8" s="48"/>
      <c r="BA8" s="61" t="str">
        <f ca="1">HLOOKUP(Introduction!$G$4,nametranslations,106,FALSE)</f>
        <v>On premises</v>
      </c>
      <c r="BB8" s="7"/>
      <c r="BC8" s="7"/>
      <c r="BD8" s="7"/>
      <c r="BE8" s="7"/>
      <c r="BF8" s="7"/>
      <c r="BG8" s="24"/>
      <c r="BH8" s="18"/>
      <c r="BI8" s="18"/>
      <c r="BJ8" s="48"/>
      <c r="BK8" s="61" t="str">
        <f ca="1">HLOOKUP(Introduction!$G$4,nametranslations,106,FALSE)</f>
        <v>On premises</v>
      </c>
      <c r="BL8" s="7"/>
      <c r="BM8" s="7"/>
      <c r="BN8" s="7"/>
      <c r="BO8" s="7"/>
      <c r="BP8" s="7"/>
      <c r="BQ8" s="24"/>
      <c r="BR8" s="18"/>
      <c r="BS8" s="18"/>
      <c r="BT8" s="48"/>
      <c r="BU8" s="61" t="str">
        <f ca="1">HLOOKUP(Introduction!$G$4,nametranslations,106,FALSE)</f>
        <v>On premises</v>
      </c>
      <c r="BV8" s="7"/>
      <c r="BW8" s="7"/>
      <c r="BX8" s="7"/>
      <c r="BY8" s="7"/>
      <c r="BZ8" s="7"/>
      <c r="CA8" s="24"/>
      <c r="CB8" s="18"/>
      <c r="CC8" s="18"/>
      <c r="CD8" s="48"/>
      <c r="CE8" s="61" t="str">
        <f ca="1">HLOOKUP(Introduction!$G$4,nametranslations,106,FALSE)</f>
        <v>On premises</v>
      </c>
      <c r="CF8" s="7"/>
      <c r="CG8" s="7"/>
      <c r="CH8" s="7"/>
      <c r="CI8" s="7"/>
      <c r="CJ8" s="7"/>
      <c r="CK8" s="24"/>
      <c r="CL8" s="18"/>
      <c r="CM8" s="18"/>
      <c r="CN8" s="56"/>
      <c r="CX8" s="56"/>
      <c r="DH8" s="56"/>
      <c r="DR8" s="56"/>
      <c r="EB8" s="56"/>
      <c r="EL8" s="56"/>
      <c r="EV8" s="56"/>
      <c r="FF8" s="56"/>
      <c r="FP8" s="56"/>
      <c r="FZ8" s="56"/>
      <c r="GJ8" s="56"/>
      <c r="GT8" s="56"/>
      <c r="HD8" s="56"/>
      <c r="HN8" s="56"/>
      <c r="HX8" s="56"/>
      <c r="IH8" s="56"/>
    </row>
    <row r="9" spans="1:242" s="408" customFormat="1" ht="21" customHeight="1" x14ac:dyDescent="0.25">
      <c r="A9" s="417" t="str">
        <f ca="1">IF(ISBLANK('Data Summary'!A11),"",'Data Summary'!A11)</f>
        <v>EST_2019_UIS</v>
      </c>
      <c r="B9" s="401" t="s">
        <v>150</v>
      </c>
      <c r="C9" s="402" t="str">
        <f ca="1">HLOOKUP(Introduction!$G$4,nametranslations,76,FALSE)</f>
        <v>Basic (improved &amp; available)</v>
      </c>
      <c r="D9" s="403">
        <v>100</v>
      </c>
      <c r="E9" s="404"/>
      <c r="F9" s="404"/>
      <c r="G9" s="404"/>
      <c r="H9" s="404">
        <v>100</v>
      </c>
      <c r="I9" s="405">
        <v>100</v>
      </c>
      <c r="J9" s="406"/>
      <c r="K9" s="406"/>
      <c r="L9" s="401" t="s">
        <v>150</v>
      </c>
      <c r="M9" s="402" t="str">
        <f ca="1">HLOOKUP(Introduction!$G$4,nametranslations,76,FALSE)</f>
        <v>Basic (improved &amp; available)</v>
      </c>
      <c r="N9" s="403">
        <v>100</v>
      </c>
      <c r="O9" s="404"/>
      <c r="P9" s="404"/>
      <c r="Q9" s="404"/>
      <c r="R9" s="404">
        <v>100</v>
      </c>
      <c r="S9" s="405">
        <v>100</v>
      </c>
      <c r="T9" s="406"/>
      <c r="U9" s="406"/>
      <c r="V9" s="401" t="s">
        <v>150</v>
      </c>
      <c r="W9" s="402" t="str">
        <f ca="1">HLOOKUP(Introduction!$G$4,nametranslations,76,FALSE)</f>
        <v>Basic (improved &amp; available)</v>
      </c>
      <c r="X9" s="403">
        <v>100</v>
      </c>
      <c r="Y9" s="404"/>
      <c r="Z9" s="404"/>
      <c r="AA9" s="404"/>
      <c r="AB9" s="404">
        <v>100</v>
      </c>
      <c r="AC9" s="405">
        <v>100</v>
      </c>
      <c r="AD9" s="406"/>
      <c r="AE9" s="406"/>
      <c r="AF9" s="401" t="s">
        <v>150</v>
      </c>
      <c r="AG9" s="402" t="str">
        <f ca="1">HLOOKUP(Introduction!$G$4,nametranslations,76,FALSE)</f>
        <v>Basic (improved &amp; available)</v>
      </c>
      <c r="AH9" s="403">
        <v>100</v>
      </c>
      <c r="AI9" s="404"/>
      <c r="AJ9" s="404"/>
      <c r="AK9" s="404"/>
      <c r="AL9" s="404">
        <v>100</v>
      </c>
      <c r="AM9" s="405">
        <v>100</v>
      </c>
      <c r="AN9" s="406"/>
      <c r="AO9" s="406"/>
      <c r="AP9" s="401" t="s">
        <v>215</v>
      </c>
      <c r="AQ9" s="402" t="str">
        <f ca="1">HLOOKUP(Introduction!$G$4,nametranslations,76,FALSE)</f>
        <v>Basic (improved &amp; available)</v>
      </c>
      <c r="AR9" s="403">
        <v>100</v>
      </c>
      <c r="AS9" s="404"/>
      <c r="AT9" s="404"/>
      <c r="AU9" s="404"/>
      <c r="AV9" s="404"/>
      <c r="AW9" s="405"/>
      <c r="AX9" s="406"/>
      <c r="AY9" s="406"/>
      <c r="AZ9" s="401" t="s">
        <v>150</v>
      </c>
      <c r="BA9" s="402" t="str">
        <f ca="1">HLOOKUP(Introduction!$G$4,nametranslations,76,FALSE)</f>
        <v>Basic (improved &amp; available)</v>
      </c>
      <c r="BB9" s="403">
        <v>100</v>
      </c>
      <c r="BC9" s="404"/>
      <c r="BD9" s="404"/>
      <c r="BE9" s="404"/>
      <c r="BF9" s="404">
        <v>100</v>
      </c>
      <c r="BG9" s="405">
        <v>100</v>
      </c>
      <c r="BH9" s="406"/>
      <c r="BI9" s="406"/>
      <c r="BJ9" s="401" t="s">
        <v>150</v>
      </c>
      <c r="BK9" s="402" t="str">
        <f ca="1">HLOOKUP(Introduction!$G$4,nametranslations,76,FALSE)</f>
        <v>Basic (improved &amp; available)</v>
      </c>
      <c r="BL9" s="403">
        <v>100</v>
      </c>
      <c r="BM9" s="404"/>
      <c r="BN9" s="404"/>
      <c r="BO9" s="404"/>
      <c r="BP9" s="404">
        <v>100</v>
      </c>
      <c r="BQ9" s="405">
        <v>100</v>
      </c>
      <c r="BR9" s="406"/>
      <c r="BS9" s="406"/>
      <c r="BT9" s="401" t="s">
        <v>150</v>
      </c>
      <c r="BU9" s="402" t="str">
        <f ca="1">HLOOKUP(Introduction!$G$4,nametranslations,76,FALSE)</f>
        <v>Basic (improved &amp; available)</v>
      </c>
      <c r="BV9" s="403">
        <v>100</v>
      </c>
      <c r="BW9" s="404"/>
      <c r="BX9" s="404"/>
      <c r="BY9" s="404"/>
      <c r="BZ9" s="404">
        <v>100</v>
      </c>
      <c r="CA9" s="405">
        <v>100</v>
      </c>
      <c r="CB9" s="406"/>
      <c r="CC9" s="406"/>
      <c r="CD9" s="401" t="s">
        <v>215</v>
      </c>
      <c r="CE9" s="402" t="str">
        <f ca="1">HLOOKUP(Introduction!$G$4,nametranslations,76,FALSE)</f>
        <v>Basic (improved &amp; available)</v>
      </c>
      <c r="CF9" s="403">
        <v>100</v>
      </c>
      <c r="CG9" s="404"/>
      <c r="CH9" s="404"/>
      <c r="CI9" s="404"/>
      <c r="CJ9" s="404"/>
      <c r="CK9" s="405"/>
      <c r="CL9" s="406"/>
      <c r="CM9" s="406"/>
      <c r="CN9" s="407"/>
      <c r="CX9" s="407"/>
      <c r="DH9" s="407"/>
      <c r="DR9" s="407"/>
      <c r="EB9" s="407"/>
      <c r="EL9" s="407"/>
      <c r="EV9" s="407"/>
      <c r="FF9" s="407"/>
      <c r="FP9" s="407"/>
      <c r="FZ9" s="407"/>
      <c r="GJ9" s="407"/>
      <c r="GT9" s="407"/>
      <c r="HD9" s="407"/>
      <c r="HN9" s="407"/>
      <c r="HX9" s="407"/>
      <c r="IH9" s="407"/>
    </row>
    <row r="10" spans="1:242" s="408" customFormat="1" ht="21" customHeight="1" x14ac:dyDescent="0.25">
      <c r="A10" s="417" t="str">
        <f ca="1">IF(ISBLANK('Data Summary'!A12),"",'Data Summary'!A12)</f>
        <v>EST_2020_UIS</v>
      </c>
      <c r="B10" s="401"/>
      <c r="C10" s="402" t="str">
        <f ca="1">HLOOKUP(Introduction!$G$4,nametranslations,107,FALSE)</f>
        <v>Improved &amp; on-premises</v>
      </c>
      <c r="D10" s="409"/>
      <c r="E10" s="404"/>
      <c r="F10" s="404"/>
      <c r="G10" s="404"/>
      <c r="H10" s="404"/>
      <c r="I10" s="405"/>
      <c r="J10" s="406"/>
      <c r="K10" s="406"/>
      <c r="L10" s="401"/>
      <c r="M10" s="402" t="str">
        <f ca="1">HLOOKUP(Introduction!$G$4,nametranslations,107,FALSE)</f>
        <v>Improved &amp; on-premises</v>
      </c>
      <c r="N10" s="409"/>
      <c r="O10" s="404"/>
      <c r="P10" s="404"/>
      <c r="Q10" s="404"/>
      <c r="R10" s="404"/>
      <c r="S10" s="405"/>
      <c r="T10" s="406"/>
      <c r="U10" s="406"/>
      <c r="V10" s="401"/>
      <c r="W10" s="402" t="str">
        <f ca="1">HLOOKUP(Introduction!$G$4,nametranslations,107,FALSE)</f>
        <v>Improved &amp; on-premises</v>
      </c>
      <c r="X10" s="409"/>
      <c r="Y10" s="404"/>
      <c r="Z10" s="404"/>
      <c r="AA10" s="404"/>
      <c r="AB10" s="404"/>
      <c r="AC10" s="405"/>
      <c r="AD10" s="406"/>
      <c r="AE10" s="406"/>
      <c r="AF10" s="401"/>
      <c r="AG10" s="402" t="str">
        <f ca="1">HLOOKUP(Introduction!$G$4,nametranslations,107,FALSE)</f>
        <v>Improved &amp; on-premises</v>
      </c>
      <c r="AH10" s="409"/>
      <c r="AI10" s="404"/>
      <c r="AJ10" s="404"/>
      <c r="AK10" s="404"/>
      <c r="AL10" s="404"/>
      <c r="AM10" s="405"/>
      <c r="AN10" s="406"/>
      <c r="AO10" s="406"/>
      <c r="AP10" s="401"/>
      <c r="AQ10" s="402" t="str">
        <f ca="1">HLOOKUP(Introduction!$G$4,nametranslations,107,FALSE)</f>
        <v>Improved &amp; on-premises</v>
      </c>
      <c r="AR10" s="409"/>
      <c r="AS10" s="404"/>
      <c r="AT10" s="404"/>
      <c r="AU10" s="404"/>
      <c r="AV10" s="404"/>
      <c r="AW10" s="405"/>
      <c r="AX10" s="406"/>
      <c r="AY10" s="406"/>
      <c r="AZ10" s="401"/>
      <c r="BA10" s="402" t="str">
        <f ca="1">HLOOKUP(Introduction!$G$4,nametranslations,107,FALSE)</f>
        <v>Improved &amp; on-premises</v>
      </c>
      <c r="BB10" s="409"/>
      <c r="BC10" s="404"/>
      <c r="BD10" s="404"/>
      <c r="BE10" s="404"/>
      <c r="BF10" s="404"/>
      <c r="BG10" s="405"/>
      <c r="BH10" s="406"/>
      <c r="BI10" s="406"/>
      <c r="BJ10" s="401"/>
      <c r="BK10" s="402" t="str">
        <f ca="1">HLOOKUP(Introduction!$G$4,nametranslations,107,FALSE)</f>
        <v>Improved &amp; on-premises</v>
      </c>
      <c r="BL10" s="409"/>
      <c r="BM10" s="404"/>
      <c r="BN10" s="404"/>
      <c r="BO10" s="404"/>
      <c r="BP10" s="404"/>
      <c r="BQ10" s="405"/>
      <c r="BR10" s="406"/>
      <c r="BS10" s="406"/>
      <c r="BT10" s="401"/>
      <c r="BU10" s="402" t="str">
        <f ca="1">HLOOKUP(Introduction!$G$4,nametranslations,107,FALSE)</f>
        <v>Improved &amp; on-premises</v>
      </c>
      <c r="BV10" s="409"/>
      <c r="BW10" s="404"/>
      <c r="BX10" s="404"/>
      <c r="BY10" s="404"/>
      <c r="BZ10" s="404"/>
      <c r="CA10" s="405"/>
      <c r="CB10" s="406"/>
      <c r="CC10" s="406"/>
      <c r="CD10" s="401"/>
      <c r="CE10" s="402" t="str">
        <f ca="1">HLOOKUP(Introduction!$G$4,nametranslations,107,FALSE)</f>
        <v>Improved &amp; on-premises</v>
      </c>
      <c r="CF10" s="409"/>
      <c r="CG10" s="404"/>
      <c r="CH10" s="404"/>
      <c r="CI10" s="404"/>
      <c r="CJ10" s="404"/>
      <c r="CK10" s="405"/>
      <c r="CL10" s="406"/>
      <c r="CM10" s="406"/>
      <c r="CN10" s="407"/>
      <c r="CX10" s="407"/>
      <c r="DH10" s="407"/>
      <c r="DR10" s="407"/>
      <c r="EB10" s="407"/>
      <c r="EL10" s="407"/>
      <c r="EV10" s="407"/>
      <c r="FF10" s="407"/>
      <c r="FP10" s="407"/>
      <c r="FZ10" s="407"/>
      <c r="GJ10" s="407"/>
      <c r="GT10" s="407"/>
      <c r="HD10" s="407"/>
      <c r="HN10" s="407"/>
      <c r="HX10" s="407"/>
      <c r="IH10" s="407"/>
    </row>
    <row r="11" spans="1:242" s="408" customFormat="1" ht="21" customHeight="1" x14ac:dyDescent="0.25">
      <c r="A11" s="417" t="str">
        <f ca="1">IF(ISBLANK('Data Summary'!A13),"",'Data Summary'!A13)</f>
        <v>EST_2021_UIS</v>
      </c>
      <c r="B11" s="401"/>
      <c r="C11" s="402" t="str">
        <f ca="1">HLOOKUP(Introduction!$G$4,nametranslations,108,FALSE)</f>
        <v>Improved, available &amp; on-premises</v>
      </c>
      <c r="D11" s="409"/>
      <c r="E11" s="404"/>
      <c r="F11" s="404"/>
      <c r="G11" s="404"/>
      <c r="H11" s="404"/>
      <c r="I11" s="405"/>
      <c r="J11" s="406"/>
      <c r="K11" s="406"/>
      <c r="L11" s="401"/>
      <c r="M11" s="402" t="str">
        <f ca="1">HLOOKUP(Introduction!$G$4,nametranslations,108,FALSE)</f>
        <v>Improved, available &amp; on-premises</v>
      </c>
      <c r="N11" s="409"/>
      <c r="O11" s="404"/>
      <c r="P11" s="404"/>
      <c r="Q11" s="404"/>
      <c r="R11" s="404"/>
      <c r="S11" s="405"/>
      <c r="T11" s="406"/>
      <c r="U11" s="406"/>
      <c r="V11" s="401"/>
      <c r="W11" s="402" t="str">
        <f ca="1">HLOOKUP(Introduction!$G$4,nametranslations,108,FALSE)</f>
        <v>Improved, available &amp; on-premises</v>
      </c>
      <c r="X11" s="409"/>
      <c r="Y11" s="404"/>
      <c r="Z11" s="404"/>
      <c r="AA11" s="404"/>
      <c r="AB11" s="404"/>
      <c r="AC11" s="405"/>
      <c r="AD11" s="406"/>
      <c r="AE11" s="406"/>
      <c r="AF11" s="401"/>
      <c r="AG11" s="402" t="str">
        <f ca="1">HLOOKUP(Introduction!$G$4,nametranslations,108,FALSE)</f>
        <v>Improved, available &amp; on-premises</v>
      </c>
      <c r="AH11" s="409"/>
      <c r="AI11" s="404"/>
      <c r="AJ11" s="404"/>
      <c r="AK11" s="404"/>
      <c r="AL11" s="404"/>
      <c r="AM11" s="405"/>
      <c r="AN11" s="406"/>
      <c r="AO11" s="406"/>
      <c r="AP11" s="401"/>
      <c r="AQ11" s="402" t="str">
        <f ca="1">HLOOKUP(Introduction!$G$4,nametranslations,108,FALSE)</f>
        <v>Improved, available &amp; on-premises</v>
      </c>
      <c r="AR11" s="409"/>
      <c r="AS11" s="404"/>
      <c r="AT11" s="404"/>
      <c r="AU11" s="404"/>
      <c r="AV11" s="404"/>
      <c r="AW11" s="405"/>
      <c r="AX11" s="406"/>
      <c r="AY11" s="406"/>
      <c r="AZ11" s="401"/>
      <c r="BA11" s="402" t="str">
        <f ca="1">HLOOKUP(Introduction!$G$4,nametranslations,108,FALSE)</f>
        <v>Improved, available &amp; on-premises</v>
      </c>
      <c r="BB11" s="409"/>
      <c r="BC11" s="404"/>
      <c r="BD11" s="404"/>
      <c r="BE11" s="404"/>
      <c r="BF11" s="404"/>
      <c r="BG11" s="405"/>
      <c r="BH11" s="406"/>
      <c r="BI11" s="406"/>
      <c r="BJ11" s="401"/>
      <c r="BK11" s="402" t="str">
        <f ca="1">HLOOKUP(Introduction!$G$4,nametranslations,108,FALSE)</f>
        <v>Improved, available &amp; on-premises</v>
      </c>
      <c r="BL11" s="409"/>
      <c r="BM11" s="404"/>
      <c r="BN11" s="404"/>
      <c r="BO11" s="404"/>
      <c r="BP11" s="404"/>
      <c r="BQ11" s="405"/>
      <c r="BR11" s="406"/>
      <c r="BS11" s="406"/>
      <c r="BT11" s="401"/>
      <c r="BU11" s="402" t="str">
        <f ca="1">HLOOKUP(Introduction!$G$4,nametranslations,108,FALSE)</f>
        <v>Improved, available &amp; on-premises</v>
      </c>
      <c r="BV11" s="409"/>
      <c r="BW11" s="404"/>
      <c r="BX11" s="404"/>
      <c r="BY11" s="404"/>
      <c r="BZ11" s="404"/>
      <c r="CA11" s="405"/>
      <c r="CB11" s="406"/>
      <c r="CC11" s="406"/>
      <c r="CD11" s="401"/>
      <c r="CE11" s="402" t="str">
        <f ca="1">HLOOKUP(Introduction!$G$4,nametranslations,108,FALSE)</f>
        <v>Improved, available &amp; on-premises</v>
      </c>
      <c r="CF11" s="409"/>
      <c r="CG11" s="404"/>
      <c r="CH11" s="404"/>
      <c r="CI11" s="404"/>
      <c r="CJ11" s="404"/>
      <c r="CK11" s="405"/>
      <c r="CL11" s="406"/>
      <c r="CM11" s="406"/>
      <c r="CN11" s="407"/>
      <c r="CX11" s="407"/>
      <c r="DH11" s="407"/>
      <c r="DR11" s="407"/>
      <c r="EB11" s="407"/>
      <c r="EL11" s="407"/>
      <c r="EV11" s="407"/>
      <c r="FF11" s="407"/>
      <c r="FP11" s="407"/>
      <c r="FZ11" s="407"/>
      <c r="GJ11" s="407"/>
      <c r="GT11" s="407"/>
      <c r="HD11" s="407"/>
      <c r="HN11" s="407"/>
      <c r="HX11" s="407"/>
      <c r="IH11" s="407"/>
    </row>
    <row r="12" spans="1:242" s="124" customFormat="1" ht="18" customHeight="1" x14ac:dyDescent="0.2">
      <c r="A12" s="416" t="str">
        <f ca="1">IF(ISBLANK('Data Summary'!A14),"",'Data Summary'!A14)</f>
        <v>EST_2021_PWH</v>
      </c>
      <c r="B12" s="119" t="str">
        <f ca="1">HLOOKUP(Introduction!$G$4,nametranslations,109,FALSE)</f>
        <v>Facility type</v>
      </c>
      <c r="C12" s="120" t="str">
        <f ca="1">HLOOKUP(Introduction!$G$4,nametranslations,110,FALSE)</f>
        <v>Proprortion improved</v>
      </c>
      <c r="D12" s="121"/>
      <c r="E12" s="121"/>
      <c r="F12" s="121"/>
      <c r="G12" s="121"/>
      <c r="H12" s="121"/>
      <c r="I12" s="122"/>
      <c r="J12" s="116"/>
      <c r="K12" s="116"/>
      <c r="L12" s="119" t="str">
        <f ca="1">HLOOKUP(Introduction!$G$4,nametranslations,109,FALSE)</f>
        <v>Facility type</v>
      </c>
      <c r="M12" s="120" t="str">
        <f ca="1">HLOOKUP(Introduction!$G$4,nametranslations,110,FALSE)</f>
        <v>Proprortion improved</v>
      </c>
      <c r="N12" s="121"/>
      <c r="O12" s="121"/>
      <c r="P12" s="121"/>
      <c r="Q12" s="121"/>
      <c r="R12" s="121"/>
      <c r="S12" s="122"/>
      <c r="T12" s="116"/>
      <c r="U12" s="116"/>
      <c r="V12" s="119" t="str">
        <f ca="1">HLOOKUP(Introduction!$G$4,nametranslations,109,FALSE)</f>
        <v>Facility type</v>
      </c>
      <c r="W12" s="120" t="str">
        <f ca="1">HLOOKUP(Introduction!$G$4,nametranslations,110,FALSE)</f>
        <v>Proprortion improved</v>
      </c>
      <c r="X12" s="121"/>
      <c r="Y12" s="121"/>
      <c r="Z12" s="121"/>
      <c r="AA12" s="121"/>
      <c r="AB12" s="121"/>
      <c r="AC12" s="122"/>
      <c r="AD12" s="116"/>
      <c r="AE12" s="116"/>
      <c r="AF12" s="119" t="str">
        <f ca="1">HLOOKUP(Introduction!$G$4,nametranslations,109,FALSE)</f>
        <v>Facility type</v>
      </c>
      <c r="AG12" s="120" t="str">
        <f ca="1">HLOOKUP(Introduction!$G$4,nametranslations,110,FALSE)</f>
        <v>Proprortion improved</v>
      </c>
      <c r="AH12" s="121"/>
      <c r="AI12" s="121"/>
      <c r="AJ12" s="121"/>
      <c r="AK12" s="121"/>
      <c r="AL12" s="121"/>
      <c r="AM12" s="122"/>
      <c r="AN12" s="116"/>
      <c r="AO12" s="116"/>
      <c r="AP12" s="119" t="str">
        <f ca="1">HLOOKUP(Introduction!$G$4,nametranslations,109,FALSE)</f>
        <v>Facility type</v>
      </c>
      <c r="AQ12" s="120" t="str">
        <f ca="1">HLOOKUP(Introduction!$G$4,nametranslations,110,FALSE)</f>
        <v>Proprortion improved</v>
      </c>
      <c r="AR12" s="121"/>
      <c r="AS12" s="121"/>
      <c r="AT12" s="121"/>
      <c r="AU12" s="121"/>
      <c r="AV12" s="121"/>
      <c r="AW12" s="122"/>
      <c r="AX12" s="116"/>
      <c r="AY12" s="116"/>
      <c r="AZ12" s="119" t="str">
        <f ca="1">HLOOKUP(Introduction!$G$4,nametranslations,109,FALSE)</f>
        <v>Facility type</v>
      </c>
      <c r="BA12" s="120" t="str">
        <f ca="1">HLOOKUP(Introduction!$G$4,nametranslations,110,FALSE)</f>
        <v>Proprortion improved</v>
      </c>
      <c r="BB12" s="121"/>
      <c r="BC12" s="121"/>
      <c r="BD12" s="121"/>
      <c r="BE12" s="121"/>
      <c r="BF12" s="121"/>
      <c r="BG12" s="122"/>
      <c r="BH12" s="116"/>
      <c r="BI12" s="116"/>
      <c r="BJ12" s="119" t="str">
        <f ca="1">HLOOKUP(Introduction!$G$4,nametranslations,109,FALSE)</f>
        <v>Facility type</v>
      </c>
      <c r="BK12" s="120" t="str">
        <f ca="1">HLOOKUP(Introduction!$G$4,nametranslations,110,FALSE)</f>
        <v>Proprortion improved</v>
      </c>
      <c r="BL12" s="121"/>
      <c r="BM12" s="121"/>
      <c r="BN12" s="121"/>
      <c r="BO12" s="121"/>
      <c r="BP12" s="121"/>
      <c r="BQ12" s="122"/>
      <c r="BR12" s="116"/>
      <c r="BS12" s="116"/>
      <c r="BT12" s="119" t="str">
        <f ca="1">HLOOKUP(Introduction!$G$4,nametranslations,109,FALSE)</f>
        <v>Facility type</v>
      </c>
      <c r="BU12" s="120" t="str">
        <f ca="1">HLOOKUP(Introduction!$G$4,nametranslations,110,FALSE)</f>
        <v>Proprortion improved</v>
      </c>
      <c r="BV12" s="121"/>
      <c r="BW12" s="121"/>
      <c r="BX12" s="121"/>
      <c r="BY12" s="121"/>
      <c r="BZ12" s="121"/>
      <c r="CA12" s="122"/>
      <c r="CB12" s="116"/>
      <c r="CC12" s="116"/>
      <c r="CD12" s="119" t="str">
        <f ca="1">HLOOKUP(Introduction!$G$4,nametranslations,109,FALSE)</f>
        <v>Facility type</v>
      </c>
      <c r="CE12" s="120" t="str">
        <f ca="1">HLOOKUP(Introduction!$G$4,nametranslations,110,FALSE)</f>
        <v>Proprortion improved</v>
      </c>
      <c r="CF12" s="121"/>
      <c r="CG12" s="121"/>
      <c r="CH12" s="121"/>
      <c r="CI12" s="121"/>
      <c r="CJ12" s="121"/>
      <c r="CK12" s="122"/>
      <c r="CL12" s="116"/>
      <c r="CM12" s="116"/>
      <c r="CN12" s="123"/>
      <c r="CX12" s="123"/>
      <c r="DH12" s="123"/>
      <c r="DR12" s="123"/>
      <c r="EB12" s="123"/>
      <c r="EL12" s="123"/>
      <c r="EV12" s="123"/>
      <c r="FF12" s="123"/>
      <c r="FP12" s="123"/>
      <c r="FZ12" s="123"/>
      <c r="GJ12" s="123"/>
      <c r="GT12" s="123"/>
      <c r="HD12" s="123"/>
      <c r="HN12" s="123"/>
      <c r="HX12" s="123"/>
      <c r="IH12" s="123"/>
    </row>
    <row r="13" spans="1:242" s="11" customFormat="1" ht="14.25" customHeight="1" x14ac:dyDescent="0.2">
      <c r="A13" s="395" t="str">
        <f ca="1">IF(ISBLANK('Data Summary'!A15),"",'Data Summary'!A15)</f>
        <v/>
      </c>
      <c r="B13" s="49" t="s">
        <v>54</v>
      </c>
      <c r="C13" s="4">
        <v>0</v>
      </c>
      <c r="D13" s="25">
        <v>0</v>
      </c>
      <c r="E13" s="25"/>
      <c r="F13" s="25"/>
      <c r="G13" s="25"/>
      <c r="H13" s="25">
        <v>0</v>
      </c>
      <c r="I13" s="28">
        <v>0</v>
      </c>
      <c r="J13" s="9"/>
      <c r="K13" s="9"/>
      <c r="L13" s="49" t="s">
        <v>54</v>
      </c>
      <c r="M13" s="4">
        <v>0</v>
      </c>
      <c r="N13" s="25">
        <v>0</v>
      </c>
      <c r="O13" s="25"/>
      <c r="P13" s="25"/>
      <c r="Q13" s="25"/>
      <c r="R13" s="25">
        <v>0</v>
      </c>
      <c r="S13" s="28">
        <v>0</v>
      </c>
      <c r="T13" s="9"/>
      <c r="U13" s="9"/>
      <c r="V13" s="49" t="s">
        <v>54</v>
      </c>
      <c r="W13" s="4">
        <v>0</v>
      </c>
      <c r="X13" s="25">
        <v>0</v>
      </c>
      <c r="Y13" s="25"/>
      <c r="Z13" s="25"/>
      <c r="AA13" s="25"/>
      <c r="AB13" s="25">
        <v>0</v>
      </c>
      <c r="AC13" s="28">
        <v>0</v>
      </c>
      <c r="AD13" s="9"/>
      <c r="AE13" s="9"/>
      <c r="AF13" s="49" t="s">
        <v>54</v>
      </c>
      <c r="AG13" s="4">
        <v>0</v>
      </c>
      <c r="AH13" s="25">
        <v>0</v>
      </c>
      <c r="AI13" s="25"/>
      <c r="AJ13" s="25"/>
      <c r="AK13" s="25"/>
      <c r="AL13" s="25">
        <v>0</v>
      </c>
      <c r="AM13" s="28">
        <v>0</v>
      </c>
      <c r="AN13" s="9"/>
      <c r="AO13" s="9"/>
      <c r="AP13" s="49" t="s">
        <v>54</v>
      </c>
      <c r="AQ13" s="4">
        <v>0</v>
      </c>
      <c r="AR13" s="25">
        <v>0</v>
      </c>
      <c r="AS13" s="25"/>
      <c r="AT13" s="25"/>
      <c r="AU13" s="25"/>
      <c r="AV13" s="25"/>
      <c r="AW13" s="28"/>
      <c r="AX13" s="9"/>
      <c r="AY13" s="9"/>
      <c r="AZ13" s="49" t="s">
        <v>54</v>
      </c>
      <c r="BA13" s="4">
        <v>0</v>
      </c>
      <c r="BB13" s="25">
        <v>0</v>
      </c>
      <c r="BC13" s="25"/>
      <c r="BD13" s="25"/>
      <c r="BE13" s="25"/>
      <c r="BF13" s="25">
        <v>0</v>
      </c>
      <c r="BG13" s="28">
        <v>0</v>
      </c>
      <c r="BH13" s="9"/>
      <c r="BI13" s="9"/>
      <c r="BJ13" s="49" t="s">
        <v>54</v>
      </c>
      <c r="BK13" s="4">
        <v>0</v>
      </c>
      <c r="BL13" s="25">
        <v>0</v>
      </c>
      <c r="BM13" s="25"/>
      <c r="BN13" s="25"/>
      <c r="BO13" s="25"/>
      <c r="BP13" s="25">
        <v>0</v>
      </c>
      <c r="BQ13" s="28">
        <v>0</v>
      </c>
      <c r="BR13" s="9"/>
      <c r="BS13" s="9"/>
      <c r="BT13" s="49" t="s">
        <v>54</v>
      </c>
      <c r="BU13" s="4">
        <v>0</v>
      </c>
      <c r="BV13" s="25">
        <v>0</v>
      </c>
      <c r="BW13" s="25"/>
      <c r="BX13" s="25"/>
      <c r="BY13" s="25"/>
      <c r="BZ13" s="25">
        <v>0</v>
      </c>
      <c r="CA13" s="28">
        <v>0</v>
      </c>
      <c r="CB13" s="9"/>
      <c r="CC13" s="9"/>
      <c r="CD13" s="49" t="s">
        <v>54</v>
      </c>
      <c r="CE13" s="4">
        <v>0</v>
      </c>
      <c r="CF13" s="25">
        <v>0</v>
      </c>
      <c r="CG13" s="25"/>
      <c r="CH13" s="25"/>
      <c r="CI13" s="25"/>
      <c r="CJ13" s="25"/>
      <c r="CK13" s="28"/>
      <c r="CL13" s="9"/>
      <c r="CM13" s="9"/>
      <c r="CN13" s="57"/>
      <c r="CX13" s="57"/>
      <c r="DH13" s="57"/>
      <c r="DR13" s="57"/>
      <c r="EB13" s="57"/>
      <c r="EL13" s="57"/>
      <c r="EV13" s="57"/>
      <c r="FF13" s="57"/>
      <c r="FP13" s="57"/>
      <c r="FZ13" s="57"/>
      <c r="GJ13" s="57"/>
      <c r="GT13" s="57"/>
      <c r="HD13" s="57"/>
      <c r="HN13" s="57"/>
      <c r="HX13" s="57"/>
      <c r="IH13" s="57"/>
    </row>
    <row r="14" spans="1:242" x14ac:dyDescent="0.25">
      <c r="A14" s="395" t="str">
        <f ca="1">IF(ISBLANK('Data Summary'!A16),"",'Data Summary'!A16)</f>
        <v/>
      </c>
      <c r="B14" s="50" t="s">
        <v>96</v>
      </c>
      <c r="C14" s="64">
        <v>0</v>
      </c>
      <c r="D14" s="25"/>
      <c r="E14" s="25"/>
      <c r="F14" s="25"/>
      <c r="G14" s="25"/>
      <c r="H14" s="25"/>
      <c r="I14" s="28"/>
      <c r="J14" s="9"/>
      <c r="K14" s="9"/>
      <c r="L14" s="50" t="s">
        <v>96</v>
      </c>
      <c r="M14" s="64">
        <v>0</v>
      </c>
      <c r="N14" s="25"/>
      <c r="O14" s="25"/>
      <c r="P14" s="25"/>
      <c r="Q14" s="25"/>
      <c r="R14" s="25"/>
      <c r="S14" s="28"/>
      <c r="T14" s="9"/>
      <c r="U14" s="9"/>
      <c r="V14" s="50" t="s">
        <v>96</v>
      </c>
      <c r="W14" s="64">
        <v>0</v>
      </c>
      <c r="X14" s="25"/>
      <c r="Y14" s="25"/>
      <c r="Z14" s="25"/>
      <c r="AA14" s="25"/>
      <c r="AB14" s="25"/>
      <c r="AC14" s="28"/>
      <c r="AD14" s="9"/>
      <c r="AE14" s="9"/>
      <c r="AF14" s="50" t="s">
        <v>96</v>
      </c>
      <c r="AG14" s="64">
        <v>0</v>
      </c>
      <c r="AH14" s="25"/>
      <c r="AI14" s="25"/>
      <c r="AJ14" s="25"/>
      <c r="AK14" s="25"/>
      <c r="AL14" s="25"/>
      <c r="AM14" s="28"/>
      <c r="AN14" s="9"/>
      <c r="AO14" s="9"/>
      <c r="AP14" s="50" t="s">
        <v>96</v>
      </c>
      <c r="AQ14" s="64">
        <v>0</v>
      </c>
      <c r="AR14" s="25"/>
      <c r="AS14" s="25"/>
      <c r="AT14" s="25"/>
      <c r="AU14" s="25"/>
      <c r="AV14" s="25"/>
      <c r="AW14" s="28"/>
      <c r="AX14" s="9"/>
      <c r="AY14" s="9"/>
      <c r="AZ14" s="50" t="s">
        <v>96</v>
      </c>
      <c r="BA14" s="64">
        <v>0</v>
      </c>
      <c r="BB14" s="25"/>
      <c r="BC14" s="25"/>
      <c r="BD14" s="25"/>
      <c r="BE14" s="25"/>
      <c r="BF14" s="25"/>
      <c r="BG14" s="28"/>
      <c r="BH14" s="9"/>
      <c r="BI14" s="9"/>
      <c r="BJ14" s="50" t="s">
        <v>96</v>
      </c>
      <c r="BK14" s="64">
        <v>0</v>
      </c>
      <c r="BL14" s="25"/>
      <c r="BM14" s="25"/>
      <c r="BN14" s="25"/>
      <c r="BO14" s="25"/>
      <c r="BP14" s="25"/>
      <c r="BQ14" s="28"/>
      <c r="BR14" s="9"/>
      <c r="BS14" s="9"/>
      <c r="BT14" s="50" t="s">
        <v>96</v>
      </c>
      <c r="BU14" s="64">
        <v>0</v>
      </c>
      <c r="BV14" s="25"/>
      <c r="BW14" s="25"/>
      <c r="BX14" s="25"/>
      <c r="BY14" s="25"/>
      <c r="BZ14" s="25"/>
      <c r="CA14" s="28"/>
      <c r="CB14" s="9"/>
      <c r="CC14" s="9"/>
      <c r="CD14" s="50" t="s">
        <v>96</v>
      </c>
      <c r="CE14" s="64">
        <v>0</v>
      </c>
      <c r="CF14" s="25"/>
      <c r="CG14" s="25"/>
      <c r="CH14" s="25"/>
      <c r="CI14" s="25"/>
      <c r="CJ14" s="25"/>
      <c r="CK14" s="28"/>
      <c r="CL14" s="9"/>
      <c r="CM14" s="9"/>
    </row>
    <row r="15" spans="1:242" s="1" customFormat="1" x14ac:dyDescent="0.25">
      <c r="A15" s="395" t="str">
        <f ca="1">IF(ISBLANK('Data Summary'!A17),"",'Data Summary'!A17)</f>
        <v/>
      </c>
      <c r="B15" s="50" t="s">
        <v>156</v>
      </c>
      <c r="C15" s="5">
        <v>1</v>
      </c>
      <c r="D15" s="25">
        <v>100</v>
      </c>
      <c r="E15" s="62"/>
      <c r="F15" s="62"/>
      <c r="G15" s="62"/>
      <c r="H15" s="25">
        <v>100</v>
      </c>
      <c r="I15" s="28">
        <v>100</v>
      </c>
      <c r="J15" s="9"/>
      <c r="K15" s="9"/>
      <c r="L15" s="50" t="s">
        <v>156</v>
      </c>
      <c r="M15" s="5">
        <v>1</v>
      </c>
      <c r="N15" s="25">
        <v>100</v>
      </c>
      <c r="O15" s="62"/>
      <c r="P15" s="62"/>
      <c r="Q15" s="62"/>
      <c r="R15" s="25">
        <v>100</v>
      </c>
      <c r="S15" s="28">
        <v>100</v>
      </c>
      <c r="T15" s="9"/>
      <c r="U15" s="9"/>
      <c r="V15" s="50" t="s">
        <v>156</v>
      </c>
      <c r="W15" s="5">
        <v>1</v>
      </c>
      <c r="X15" s="25">
        <v>100</v>
      </c>
      <c r="Y15" s="62"/>
      <c r="Z15" s="62"/>
      <c r="AA15" s="62"/>
      <c r="AB15" s="25">
        <v>100</v>
      </c>
      <c r="AC15" s="28">
        <v>100</v>
      </c>
      <c r="AD15" s="9"/>
      <c r="AE15" s="9"/>
      <c r="AF15" s="50" t="s">
        <v>156</v>
      </c>
      <c r="AG15" s="5">
        <v>1</v>
      </c>
      <c r="AH15" s="25">
        <v>100</v>
      </c>
      <c r="AI15" s="62"/>
      <c r="AJ15" s="62"/>
      <c r="AK15" s="62"/>
      <c r="AL15" s="25">
        <v>100</v>
      </c>
      <c r="AM15" s="28">
        <v>100</v>
      </c>
      <c r="AN15" s="9"/>
      <c r="AO15" s="9"/>
      <c r="AP15" s="50" t="s">
        <v>156</v>
      </c>
      <c r="AQ15" s="5">
        <v>1</v>
      </c>
      <c r="AR15" s="25">
        <v>100</v>
      </c>
      <c r="AS15" s="62"/>
      <c r="AT15" s="62"/>
      <c r="AU15" s="62"/>
      <c r="AV15" s="25"/>
      <c r="AW15" s="28"/>
      <c r="AX15" s="9"/>
      <c r="AY15" s="9"/>
      <c r="AZ15" s="50" t="s">
        <v>156</v>
      </c>
      <c r="BA15" s="5">
        <v>1</v>
      </c>
      <c r="BB15" s="25">
        <v>100</v>
      </c>
      <c r="BC15" s="62"/>
      <c r="BD15" s="62"/>
      <c r="BE15" s="62"/>
      <c r="BF15" s="25">
        <v>100</v>
      </c>
      <c r="BG15" s="28">
        <v>100</v>
      </c>
      <c r="BH15" s="9"/>
      <c r="BI15" s="9"/>
      <c r="BJ15" s="50" t="s">
        <v>156</v>
      </c>
      <c r="BK15" s="5">
        <v>1</v>
      </c>
      <c r="BL15" s="25">
        <v>100</v>
      </c>
      <c r="BM15" s="62"/>
      <c r="BN15" s="62"/>
      <c r="BO15" s="62"/>
      <c r="BP15" s="25">
        <v>100</v>
      </c>
      <c r="BQ15" s="28">
        <v>100</v>
      </c>
      <c r="BR15" s="9"/>
      <c r="BS15" s="9"/>
      <c r="BT15" s="50" t="s">
        <v>156</v>
      </c>
      <c r="BU15" s="5">
        <v>1</v>
      </c>
      <c r="BV15" s="25">
        <v>100</v>
      </c>
      <c r="BW15" s="62"/>
      <c r="BX15" s="62"/>
      <c r="BY15" s="62"/>
      <c r="BZ15" s="25">
        <v>100</v>
      </c>
      <c r="CA15" s="28">
        <v>100</v>
      </c>
      <c r="CB15" s="9"/>
      <c r="CC15" s="9"/>
      <c r="CD15" s="50" t="s">
        <v>156</v>
      </c>
      <c r="CE15" s="5">
        <v>1</v>
      </c>
      <c r="CF15" s="25">
        <v>100</v>
      </c>
      <c r="CG15" s="62"/>
      <c r="CH15" s="62"/>
      <c r="CI15" s="62"/>
      <c r="CJ15" s="25"/>
      <c r="CK15" s="28"/>
      <c r="CL15" s="9"/>
      <c r="CM15" s="9"/>
      <c r="CN15" s="58"/>
      <c r="CX15" s="58"/>
      <c r="DH15" s="58"/>
      <c r="DR15" s="58"/>
      <c r="EB15" s="58"/>
      <c r="EL15" s="58"/>
      <c r="EV15" s="58"/>
      <c r="FF15" s="58"/>
      <c r="FP15" s="58"/>
      <c r="FZ15" s="58"/>
      <c r="GJ15" s="58"/>
      <c r="GT15" s="58"/>
      <c r="HD15" s="58"/>
      <c r="HN15" s="58"/>
      <c r="HX15" s="58"/>
      <c r="IH15" s="58"/>
    </row>
    <row r="16" spans="1:242" s="1" customFormat="1" x14ac:dyDescent="0.25">
      <c r="A16" s="395" t="str">
        <f ca="1">IF(ISBLANK('Data Summary'!A18),"",'Data Summary'!A18)</f>
        <v/>
      </c>
      <c r="B16" s="50"/>
      <c r="C16" s="65"/>
      <c r="D16" s="25"/>
      <c r="E16" s="62"/>
      <c r="F16" s="62"/>
      <c r="G16" s="62"/>
      <c r="H16" s="25"/>
      <c r="I16" s="28"/>
      <c r="J16" s="9"/>
      <c r="K16" s="9"/>
      <c r="L16" s="50"/>
      <c r="M16" s="65"/>
      <c r="N16" s="25"/>
      <c r="O16" s="62"/>
      <c r="P16" s="62"/>
      <c r="Q16" s="62"/>
      <c r="R16" s="25"/>
      <c r="S16" s="28"/>
      <c r="T16" s="9"/>
      <c r="U16" s="9"/>
      <c r="V16" s="50"/>
      <c r="W16" s="65"/>
      <c r="X16" s="25"/>
      <c r="Y16" s="62"/>
      <c r="Z16" s="62"/>
      <c r="AA16" s="62"/>
      <c r="AB16" s="25"/>
      <c r="AC16" s="28"/>
      <c r="AD16" s="9"/>
      <c r="AE16" s="9"/>
      <c r="AF16" s="50"/>
      <c r="AG16" s="65"/>
      <c r="AH16" s="25"/>
      <c r="AI16" s="62"/>
      <c r="AJ16" s="62"/>
      <c r="AK16" s="62"/>
      <c r="AL16" s="25"/>
      <c r="AM16" s="28"/>
      <c r="AN16" s="9"/>
      <c r="AO16" s="9"/>
      <c r="AP16" s="50"/>
      <c r="AQ16" s="65"/>
      <c r="AR16" s="25"/>
      <c r="AS16" s="62"/>
      <c r="AT16" s="62"/>
      <c r="AU16" s="62"/>
      <c r="AV16" s="25"/>
      <c r="AW16" s="28"/>
      <c r="AX16" s="9"/>
      <c r="AY16" s="9"/>
      <c r="AZ16" s="50"/>
      <c r="BA16" s="65"/>
      <c r="BB16" s="25"/>
      <c r="BC16" s="62"/>
      <c r="BD16" s="62"/>
      <c r="BE16" s="62"/>
      <c r="BF16" s="25"/>
      <c r="BG16" s="28"/>
      <c r="BH16" s="9"/>
      <c r="BI16" s="9"/>
      <c r="BJ16" s="50"/>
      <c r="BK16" s="65"/>
      <c r="BL16" s="25"/>
      <c r="BM16" s="62"/>
      <c r="BN16" s="62"/>
      <c r="BO16" s="62"/>
      <c r="BP16" s="25"/>
      <c r="BQ16" s="28"/>
      <c r="BR16" s="9"/>
      <c r="BS16" s="9"/>
      <c r="BT16" s="50"/>
      <c r="BU16" s="65"/>
      <c r="BV16" s="25"/>
      <c r="BW16" s="62"/>
      <c r="BX16" s="62"/>
      <c r="BY16" s="62"/>
      <c r="BZ16" s="25"/>
      <c r="CA16" s="28"/>
      <c r="CB16" s="9"/>
      <c r="CC16" s="9"/>
      <c r="CD16" s="50"/>
      <c r="CE16" s="65"/>
      <c r="CF16" s="25"/>
      <c r="CG16" s="62"/>
      <c r="CH16" s="62"/>
      <c r="CI16" s="62"/>
      <c r="CJ16" s="25"/>
      <c r="CK16" s="28"/>
      <c r="CL16" s="9"/>
      <c r="CM16" s="9"/>
      <c r="CN16" s="58"/>
      <c r="CX16" s="58"/>
      <c r="DH16" s="58"/>
      <c r="DR16" s="58"/>
      <c r="EB16" s="58"/>
      <c r="EL16" s="58"/>
      <c r="EV16" s="58"/>
      <c r="FF16" s="58"/>
      <c r="FP16" s="58"/>
      <c r="FZ16" s="58"/>
      <c r="GJ16" s="58"/>
      <c r="GT16" s="58"/>
      <c r="HD16" s="58"/>
      <c r="HN16" s="58"/>
      <c r="HX16" s="58"/>
      <c r="IH16" s="58"/>
    </row>
    <row r="17" spans="1:242" s="1" customFormat="1" x14ac:dyDescent="0.25">
      <c r="A17" s="395" t="str">
        <f ca="1">IF(ISBLANK('Data Summary'!A19),"",'Data Summary'!A19)</f>
        <v/>
      </c>
      <c r="B17" s="50"/>
      <c r="C17" s="65"/>
      <c r="D17" s="25"/>
      <c r="E17" s="62"/>
      <c r="F17" s="62"/>
      <c r="G17" s="62"/>
      <c r="H17" s="62"/>
      <c r="I17" s="20"/>
      <c r="J17" s="9"/>
      <c r="K17" s="9"/>
      <c r="L17" s="50"/>
      <c r="M17" s="65"/>
      <c r="N17" s="25"/>
      <c r="O17" s="62"/>
      <c r="P17" s="62"/>
      <c r="Q17" s="62"/>
      <c r="R17" s="62"/>
      <c r="S17" s="20"/>
      <c r="T17" s="9"/>
      <c r="U17" s="9"/>
      <c r="V17" s="50"/>
      <c r="W17" s="65"/>
      <c r="X17" s="25"/>
      <c r="Y17" s="62"/>
      <c r="Z17" s="62"/>
      <c r="AA17" s="62"/>
      <c r="AB17" s="62"/>
      <c r="AC17" s="20"/>
      <c r="AD17" s="9"/>
      <c r="AE17" s="9"/>
      <c r="AF17" s="50"/>
      <c r="AG17" s="65"/>
      <c r="AH17" s="25"/>
      <c r="AI17" s="62"/>
      <c r="AJ17" s="62"/>
      <c r="AK17" s="62"/>
      <c r="AL17" s="62"/>
      <c r="AM17" s="20"/>
      <c r="AN17" s="9"/>
      <c r="AO17" s="9"/>
      <c r="AP17" s="50"/>
      <c r="AQ17" s="65"/>
      <c r="AR17" s="25"/>
      <c r="AS17" s="62"/>
      <c r="AT17" s="62"/>
      <c r="AU17" s="62"/>
      <c r="AV17" s="62"/>
      <c r="AW17" s="20"/>
      <c r="AX17" s="9"/>
      <c r="AY17" s="9"/>
      <c r="AZ17" s="50"/>
      <c r="BA17" s="65"/>
      <c r="BB17" s="25"/>
      <c r="BC17" s="62"/>
      <c r="BD17" s="62"/>
      <c r="BE17" s="62"/>
      <c r="BF17" s="62"/>
      <c r="BG17" s="20"/>
      <c r="BH17" s="9"/>
      <c r="BI17" s="9"/>
      <c r="BJ17" s="50"/>
      <c r="BK17" s="65"/>
      <c r="BL17" s="25"/>
      <c r="BM17" s="62"/>
      <c r="BN17" s="62"/>
      <c r="BO17" s="62"/>
      <c r="BP17" s="62"/>
      <c r="BQ17" s="20"/>
      <c r="BR17" s="9"/>
      <c r="BS17" s="9"/>
      <c r="BT17" s="50"/>
      <c r="BU17" s="65"/>
      <c r="BV17" s="25"/>
      <c r="BW17" s="62"/>
      <c r="BX17" s="62"/>
      <c r="BY17" s="62"/>
      <c r="BZ17" s="62"/>
      <c r="CA17" s="20"/>
      <c r="CB17" s="9"/>
      <c r="CC17" s="9"/>
      <c r="CD17" s="50"/>
      <c r="CE17" s="65"/>
      <c r="CF17" s="25"/>
      <c r="CG17" s="62"/>
      <c r="CH17" s="62"/>
      <c r="CI17" s="62"/>
      <c r="CJ17" s="62"/>
      <c r="CK17" s="20"/>
      <c r="CL17" s="9"/>
      <c r="CM17" s="9"/>
      <c r="CN17" s="58"/>
      <c r="CX17" s="58"/>
      <c r="DH17" s="58"/>
      <c r="DR17" s="58"/>
      <c r="EB17" s="58"/>
      <c r="EL17" s="58"/>
      <c r="EV17" s="58"/>
      <c r="FF17" s="58"/>
      <c r="FP17" s="58"/>
      <c r="FZ17" s="58"/>
      <c r="GJ17" s="58"/>
      <c r="GT17" s="58"/>
      <c r="HD17" s="58"/>
      <c r="HN17" s="58"/>
      <c r="HX17" s="58"/>
      <c r="IH17" s="58"/>
    </row>
    <row r="18" spans="1:242" s="1" customFormat="1" x14ac:dyDescent="0.25">
      <c r="A18" s="395" t="str">
        <f ca="1">IF(ISBLANK('Data Summary'!A20),"",'Data Summary'!A20)</f>
        <v/>
      </c>
      <c r="B18" s="50"/>
      <c r="C18" s="65"/>
      <c r="D18" s="25"/>
      <c r="E18" s="29"/>
      <c r="F18" s="29"/>
      <c r="G18" s="62"/>
      <c r="H18" s="62"/>
      <c r="I18" s="20"/>
      <c r="J18" s="9"/>
      <c r="K18" s="9"/>
      <c r="L18" s="50"/>
      <c r="M18" s="65"/>
      <c r="N18" s="25"/>
      <c r="O18" s="29"/>
      <c r="P18" s="29"/>
      <c r="Q18" s="62"/>
      <c r="R18" s="62"/>
      <c r="S18" s="20"/>
      <c r="T18" s="9"/>
      <c r="U18" s="9"/>
      <c r="V18" s="50"/>
      <c r="W18" s="65"/>
      <c r="X18" s="25"/>
      <c r="Y18" s="29"/>
      <c r="Z18" s="29"/>
      <c r="AA18" s="62"/>
      <c r="AB18" s="62"/>
      <c r="AC18" s="20"/>
      <c r="AD18" s="9"/>
      <c r="AE18" s="9"/>
      <c r="AF18" s="50"/>
      <c r="AG18" s="65"/>
      <c r="AH18" s="25"/>
      <c r="AI18" s="29"/>
      <c r="AJ18" s="29"/>
      <c r="AK18" s="62"/>
      <c r="AL18" s="62"/>
      <c r="AM18" s="20"/>
      <c r="AN18" s="9"/>
      <c r="AO18" s="9"/>
      <c r="AP18" s="50"/>
      <c r="AQ18" s="65"/>
      <c r="AR18" s="25"/>
      <c r="AS18" s="29"/>
      <c r="AT18" s="29"/>
      <c r="AU18" s="62"/>
      <c r="AV18" s="62"/>
      <c r="AW18" s="20"/>
      <c r="AX18" s="9"/>
      <c r="AY18" s="9"/>
      <c r="AZ18" s="50"/>
      <c r="BA18" s="65"/>
      <c r="BB18" s="25"/>
      <c r="BC18" s="29"/>
      <c r="BD18" s="29"/>
      <c r="BE18" s="62"/>
      <c r="BF18" s="62"/>
      <c r="BG18" s="20"/>
      <c r="BH18" s="9"/>
      <c r="BI18" s="9"/>
      <c r="BJ18" s="50"/>
      <c r="BK18" s="65"/>
      <c r="BL18" s="25"/>
      <c r="BM18" s="29"/>
      <c r="BN18" s="29"/>
      <c r="BO18" s="62"/>
      <c r="BP18" s="62"/>
      <c r="BQ18" s="20"/>
      <c r="BR18" s="9"/>
      <c r="BS18" s="9"/>
      <c r="BT18" s="50"/>
      <c r="BU18" s="65"/>
      <c r="BV18" s="25"/>
      <c r="BW18" s="29"/>
      <c r="BX18" s="29"/>
      <c r="BY18" s="62"/>
      <c r="BZ18" s="62"/>
      <c r="CA18" s="20"/>
      <c r="CB18" s="9"/>
      <c r="CC18" s="9"/>
      <c r="CD18" s="50"/>
      <c r="CE18" s="65"/>
      <c r="CF18" s="25"/>
      <c r="CG18" s="29"/>
      <c r="CH18" s="29"/>
      <c r="CI18" s="62"/>
      <c r="CJ18" s="62"/>
      <c r="CK18" s="20"/>
      <c r="CL18" s="9"/>
      <c r="CM18" s="9"/>
      <c r="CN18" s="58"/>
      <c r="CX18" s="58"/>
      <c r="DH18" s="58"/>
      <c r="DR18" s="58"/>
      <c r="EB18" s="58"/>
      <c r="EL18" s="58"/>
      <c r="EV18" s="58"/>
      <c r="FF18" s="58"/>
      <c r="FP18" s="58"/>
      <c r="FZ18" s="58"/>
      <c r="GJ18" s="58"/>
      <c r="GT18" s="58"/>
      <c r="HD18" s="58"/>
      <c r="HN18" s="58"/>
      <c r="HX18" s="58"/>
      <c r="IH18" s="58"/>
    </row>
    <row r="19" spans="1:242" s="1" customFormat="1" x14ac:dyDescent="0.25">
      <c r="A19" s="395" t="str">
        <f ca="1">IF(ISBLANK('Data Summary'!A21),"",'Data Summary'!A21)</f>
        <v/>
      </c>
      <c r="B19" s="50"/>
      <c r="C19" s="5"/>
      <c r="D19" s="25"/>
      <c r="E19" s="29"/>
      <c r="F19" s="29"/>
      <c r="G19" s="29"/>
      <c r="H19" s="29"/>
      <c r="I19" s="30"/>
      <c r="J19" s="9"/>
      <c r="K19" s="9"/>
      <c r="L19" s="50"/>
      <c r="M19" s="5"/>
      <c r="N19" s="25"/>
      <c r="O19" s="29"/>
      <c r="P19" s="29"/>
      <c r="Q19" s="29"/>
      <c r="R19" s="29"/>
      <c r="S19" s="30"/>
      <c r="T19" s="9"/>
      <c r="U19" s="9"/>
      <c r="V19" s="50"/>
      <c r="W19" s="5"/>
      <c r="X19" s="25"/>
      <c r="Y19" s="29"/>
      <c r="Z19" s="29"/>
      <c r="AA19" s="29"/>
      <c r="AB19" s="29"/>
      <c r="AC19" s="30"/>
      <c r="AD19" s="9"/>
      <c r="AE19" s="9"/>
      <c r="AF19" s="50"/>
      <c r="AG19" s="5"/>
      <c r="AH19" s="25"/>
      <c r="AI19" s="29"/>
      <c r="AJ19" s="29"/>
      <c r="AK19" s="29"/>
      <c r="AL19" s="29"/>
      <c r="AM19" s="30"/>
      <c r="AN19" s="9"/>
      <c r="AO19" s="9"/>
      <c r="AP19" s="50"/>
      <c r="AQ19" s="5"/>
      <c r="AR19" s="25"/>
      <c r="AS19" s="29"/>
      <c r="AT19" s="29"/>
      <c r="AU19" s="29"/>
      <c r="AV19" s="29"/>
      <c r="AW19" s="30"/>
      <c r="AX19" s="9"/>
      <c r="AY19" s="9"/>
      <c r="AZ19" s="50"/>
      <c r="BA19" s="5"/>
      <c r="BB19" s="25"/>
      <c r="BC19" s="29"/>
      <c r="BD19" s="29"/>
      <c r="BE19" s="29"/>
      <c r="BF19" s="29"/>
      <c r="BG19" s="30"/>
      <c r="BH19" s="9"/>
      <c r="BI19" s="9"/>
      <c r="BJ19" s="50"/>
      <c r="BK19" s="5"/>
      <c r="BL19" s="25"/>
      <c r="BM19" s="29"/>
      <c r="BN19" s="29"/>
      <c r="BO19" s="29"/>
      <c r="BP19" s="29"/>
      <c r="BQ19" s="30"/>
      <c r="BR19" s="9"/>
      <c r="BS19" s="9"/>
      <c r="BT19" s="50"/>
      <c r="BU19" s="5"/>
      <c r="BV19" s="25"/>
      <c r="BW19" s="29"/>
      <c r="BX19" s="29"/>
      <c r="BY19" s="29"/>
      <c r="BZ19" s="29"/>
      <c r="CA19" s="30"/>
      <c r="CB19" s="9"/>
      <c r="CC19" s="9"/>
      <c r="CD19" s="50"/>
      <c r="CE19" s="5"/>
      <c r="CF19" s="25"/>
      <c r="CG19" s="29"/>
      <c r="CH19" s="29"/>
      <c r="CI19" s="29"/>
      <c r="CJ19" s="29"/>
      <c r="CK19" s="30"/>
      <c r="CL19" s="9"/>
      <c r="CM19" s="9"/>
      <c r="CN19" s="58"/>
      <c r="CX19" s="58"/>
      <c r="DH19" s="58"/>
      <c r="DR19" s="58"/>
      <c r="EB19" s="58"/>
      <c r="EL19" s="58"/>
      <c r="EV19" s="58"/>
      <c r="FF19" s="58"/>
      <c r="FP19" s="58"/>
      <c r="FZ19" s="58"/>
      <c r="GJ19" s="58"/>
      <c r="GT19" s="58"/>
      <c r="HD19" s="58"/>
      <c r="HN19" s="58"/>
      <c r="HX19" s="58"/>
      <c r="IH19" s="58"/>
    </row>
    <row r="20" spans="1:242" s="1" customFormat="1" x14ac:dyDescent="0.25">
      <c r="A20" s="395" t="str">
        <f ca="1">IF(ISBLANK('Data Summary'!A22),"",'Data Summary'!A22)</f>
        <v/>
      </c>
      <c r="B20" s="50"/>
      <c r="C20" s="5"/>
      <c r="D20" s="29"/>
      <c r="E20" s="29"/>
      <c r="F20" s="29"/>
      <c r="G20" s="29"/>
      <c r="H20" s="29"/>
      <c r="I20" s="31"/>
      <c r="J20" s="9"/>
      <c r="K20" s="9"/>
      <c r="L20" s="50"/>
      <c r="M20" s="5"/>
      <c r="N20" s="29"/>
      <c r="O20" s="29"/>
      <c r="P20" s="29"/>
      <c r="Q20" s="29"/>
      <c r="R20" s="29"/>
      <c r="S20" s="31"/>
      <c r="T20" s="9"/>
      <c r="U20" s="9"/>
      <c r="V20" s="50"/>
      <c r="W20" s="5"/>
      <c r="X20" s="29"/>
      <c r="Y20" s="29"/>
      <c r="Z20" s="29"/>
      <c r="AA20" s="29"/>
      <c r="AB20" s="29"/>
      <c r="AC20" s="31"/>
      <c r="AD20" s="9"/>
      <c r="AE20" s="9"/>
      <c r="AF20" s="50"/>
      <c r="AG20" s="5"/>
      <c r="AH20" s="29"/>
      <c r="AI20" s="29"/>
      <c r="AJ20" s="29"/>
      <c r="AK20" s="29"/>
      <c r="AL20" s="29"/>
      <c r="AM20" s="31"/>
      <c r="AN20" s="9"/>
      <c r="AO20" s="9"/>
      <c r="AP20" s="50"/>
      <c r="AQ20" s="5"/>
      <c r="AR20" s="29"/>
      <c r="AS20" s="29"/>
      <c r="AT20" s="29"/>
      <c r="AU20" s="29"/>
      <c r="AV20" s="29"/>
      <c r="AW20" s="31"/>
      <c r="AX20" s="9"/>
      <c r="AY20" s="9"/>
      <c r="AZ20" s="50"/>
      <c r="BA20" s="5"/>
      <c r="BB20" s="29"/>
      <c r="BC20" s="29"/>
      <c r="BD20" s="29"/>
      <c r="BE20" s="29"/>
      <c r="BF20" s="29"/>
      <c r="BG20" s="31"/>
      <c r="BH20" s="9"/>
      <c r="BI20" s="9"/>
      <c r="BJ20" s="50"/>
      <c r="BK20" s="5"/>
      <c r="BL20" s="29"/>
      <c r="BM20" s="29"/>
      <c r="BN20" s="29"/>
      <c r="BO20" s="29"/>
      <c r="BP20" s="29"/>
      <c r="BQ20" s="31"/>
      <c r="BR20" s="9"/>
      <c r="BS20" s="9"/>
      <c r="BT20" s="50"/>
      <c r="BU20" s="5"/>
      <c r="BV20" s="29"/>
      <c r="BW20" s="29"/>
      <c r="BX20" s="29"/>
      <c r="BY20" s="29"/>
      <c r="BZ20" s="29"/>
      <c r="CA20" s="31"/>
      <c r="CB20" s="9"/>
      <c r="CC20" s="9"/>
      <c r="CD20" s="50"/>
      <c r="CE20" s="5"/>
      <c r="CF20" s="29"/>
      <c r="CG20" s="29"/>
      <c r="CH20" s="29"/>
      <c r="CI20" s="29"/>
      <c r="CJ20" s="29"/>
      <c r="CK20" s="31"/>
      <c r="CL20" s="9"/>
      <c r="CM20" s="9"/>
      <c r="CN20" s="58"/>
      <c r="CX20" s="58"/>
      <c r="DH20" s="58"/>
      <c r="DR20" s="58"/>
      <c r="EB20" s="58"/>
      <c r="EL20" s="58"/>
      <c r="EV20" s="58"/>
      <c r="FF20" s="58"/>
      <c r="FP20" s="58"/>
      <c r="FZ20" s="58"/>
      <c r="GJ20" s="58"/>
      <c r="GT20" s="58"/>
      <c r="HD20" s="58"/>
      <c r="HN20" s="58"/>
      <c r="HX20" s="58"/>
      <c r="IH20" s="58"/>
    </row>
    <row r="21" spans="1:242" s="1" customFormat="1" x14ac:dyDescent="0.25">
      <c r="A21" s="395" t="str">
        <f ca="1">IF(ISBLANK('Data Summary'!A23),"",'Data Summary'!A23)</f>
        <v/>
      </c>
      <c r="B21" s="50"/>
      <c r="C21" s="65"/>
      <c r="D21" s="62"/>
      <c r="E21" s="62"/>
      <c r="F21" s="62"/>
      <c r="G21" s="62"/>
      <c r="H21" s="62"/>
      <c r="I21" s="31"/>
      <c r="J21" s="9"/>
      <c r="K21" s="9"/>
      <c r="L21" s="50"/>
      <c r="M21" s="65"/>
      <c r="N21" s="62"/>
      <c r="O21" s="62"/>
      <c r="P21" s="62"/>
      <c r="Q21" s="62"/>
      <c r="R21" s="62"/>
      <c r="S21" s="31"/>
      <c r="T21" s="9"/>
      <c r="U21" s="9"/>
      <c r="V21" s="50"/>
      <c r="W21" s="65"/>
      <c r="X21" s="62"/>
      <c r="Y21" s="62"/>
      <c r="Z21" s="62"/>
      <c r="AA21" s="62"/>
      <c r="AB21" s="62"/>
      <c r="AC21" s="31"/>
      <c r="AD21" s="9"/>
      <c r="AE21" s="9"/>
      <c r="AF21" s="50"/>
      <c r="AG21" s="65"/>
      <c r="AH21" s="62"/>
      <c r="AI21" s="62"/>
      <c r="AJ21" s="62"/>
      <c r="AK21" s="62"/>
      <c r="AL21" s="62"/>
      <c r="AM21" s="31"/>
      <c r="AN21" s="9"/>
      <c r="AO21" s="9"/>
      <c r="AP21" s="50"/>
      <c r="AQ21" s="65"/>
      <c r="AR21" s="62"/>
      <c r="AS21" s="62"/>
      <c r="AT21" s="62"/>
      <c r="AU21" s="62"/>
      <c r="AV21" s="62"/>
      <c r="AW21" s="31"/>
      <c r="AX21" s="9"/>
      <c r="AY21" s="9"/>
      <c r="AZ21" s="50"/>
      <c r="BA21" s="65"/>
      <c r="BB21" s="62"/>
      <c r="BC21" s="62"/>
      <c r="BD21" s="62"/>
      <c r="BE21" s="62"/>
      <c r="BF21" s="62"/>
      <c r="BG21" s="31"/>
      <c r="BH21" s="9"/>
      <c r="BI21" s="9"/>
      <c r="BJ21" s="50"/>
      <c r="BK21" s="65"/>
      <c r="BL21" s="62"/>
      <c r="BM21" s="62"/>
      <c r="BN21" s="62"/>
      <c r="BO21" s="62"/>
      <c r="BP21" s="62"/>
      <c r="BQ21" s="31"/>
      <c r="BR21" s="9"/>
      <c r="BS21" s="9"/>
      <c r="BT21" s="50"/>
      <c r="BU21" s="65"/>
      <c r="BV21" s="62"/>
      <c r="BW21" s="62"/>
      <c r="BX21" s="62"/>
      <c r="BY21" s="62"/>
      <c r="BZ21" s="62"/>
      <c r="CA21" s="31"/>
      <c r="CB21" s="9"/>
      <c r="CC21" s="9"/>
      <c r="CD21" s="50"/>
      <c r="CE21" s="65"/>
      <c r="CF21" s="62"/>
      <c r="CG21" s="62"/>
      <c r="CH21" s="62"/>
      <c r="CI21" s="62"/>
      <c r="CJ21" s="62"/>
      <c r="CK21" s="31"/>
      <c r="CL21" s="9"/>
      <c r="CM21" s="9"/>
      <c r="CN21" s="58"/>
      <c r="CX21" s="58"/>
      <c r="DH21" s="58"/>
      <c r="DR21" s="58"/>
      <c r="EB21" s="58"/>
      <c r="EL21" s="58"/>
      <c r="EV21" s="58"/>
      <c r="FF21" s="58"/>
      <c r="FP21" s="58"/>
      <c r="FZ21" s="58"/>
      <c r="GJ21" s="58"/>
      <c r="GT21" s="58"/>
      <c r="HD21" s="58"/>
      <c r="HN21" s="58"/>
      <c r="HX21" s="58"/>
      <c r="IH21" s="58"/>
    </row>
    <row r="22" spans="1:242" s="1" customFormat="1" x14ac:dyDescent="0.25">
      <c r="A22" s="395" t="str">
        <f ca="1">IF(ISBLANK('Data Summary'!A24),"",'Data Summary'!A24)</f>
        <v/>
      </c>
      <c r="B22" s="50"/>
      <c r="C22" s="65"/>
      <c r="D22" s="62"/>
      <c r="E22" s="62"/>
      <c r="F22" s="62"/>
      <c r="G22" s="62"/>
      <c r="H22" s="62"/>
      <c r="I22" s="20"/>
      <c r="J22" s="9"/>
      <c r="K22" s="9"/>
      <c r="L22" s="50"/>
      <c r="M22" s="65"/>
      <c r="N22" s="62"/>
      <c r="O22" s="62"/>
      <c r="P22" s="62"/>
      <c r="Q22" s="62"/>
      <c r="R22" s="62"/>
      <c r="S22" s="20"/>
      <c r="T22" s="9"/>
      <c r="U22" s="9"/>
      <c r="V22" s="50"/>
      <c r="W22" s="65"/>
      <c r="X22" s="62"/>
      <c r="Y22" s="62"/>
      <c r="Z22" s="62"/>
      <c r="AA22" s="62"/>
      <c r="AB22" s="62"/>
      <c r="AC22" s="20"/>
      <c r="AD22" s="9"/>
      <c r="AE22" s="9"/>
      <c r="AF22" s="50"/>
      <c r="AG22" s="65"/>
      <c r="AH22" s="62"/>
      <c r="AI22" s="62"/>
      <c r="AJ22" s="62"/>
      <c r="AK22" s="62"/>
      <c r="AL22" s="62"/>
      <c r="AM22" s="20"/>
      <c r="AN22" s="9"/>
      <c r="AO22" s="9"/>
      <c r="AP22" s="50"/>
      <c r="AQ22" s="65"/>
      <c r="AR22" s="62"/>
      <c r="AS22" s="62"/>
      <c r="AT22" s="62"/>
      <c r="AU22" s="62"/>
      <c r="AV22" s="62"/>
      <c r="AW22" s="20"/>
      <c r="AX22" s="9"/>
      <c r="AY22" s="9"/>
      <c r="AZ22" s="50"/>
      <c r="BA22" s="65"/>
      <c r="BB22" s="62"/>
      <c r="BC22" s="62"/>
      <c r="BD22" s="62"/>
      <c r="BE22" s="62"/>
      <c r="BF22" s="62"/>
      <c r="BG22" s="20"/>
      <c r="BH22" s="9"/>
      <c r="BI22" s="9"/>
      <c r="BJ22" s="50"/>
      <c r="BK22" s="65"/>
      <c r="BL22" s="62"/>
      <c r="BM22" s="62"/>
      <c r="BN22" s="62"/>
      <c r="BO22" s="62"/>
      <c r="BP22" s="62"/>
      <c r="BQ22" s="20"/>
      <c r="BR22" s="9"/>
      <c r="BS22" s="9"/>
      <c r="BT22" s="50"/>
      <c r="BU22" s="65"/>
      <c r="BV22" s="62"/>
      <c r="BW22" s="62"/>
      <c r="BX22" s="62"/>
      <c r="BY22" s="62"/>
      <c r="BZ22" s="62"/>
      <c r="CA22" s="20"/>
      <c r="CB22" s="9"/>
      <c r="CC22" s="9"/>
      <c r="CD22" s="50"/>
      <c r="CE22" s="65"/>
      <c r="CF22" s="62"/>
      <c r="CG22" s="62"/>
      <c r="CH22" s="62"/>
      <c r="CI22" s="62"/>
      <c r="CJ22" s="62"/>
      <c r="CK22" s="20"/>
      <c r="CL22" s="9"/>
      <c r="CM22" s="9"/>
      <c r="CN22" s="58"/>
      <c r="CX22" s="58"/>
      <c r="DH22" s="58"/>
      <c r="DR22" s="58"/>
      <c r="EB22" s="58"/>
      <c r="EL22" s="58"/>
      <c r="EV22" s="58"/>
      <c r="FF22" s="58"/>
      <c r="FP22" s="58"/>
      <c r="FZ22" s="58"/>
      <c r="GJ22" s="58"/>
      <c r="GT22" s="58"/>
      <c r="HD22" s="58"/>
      <c r="HN22" s="58"/>
      <c r="HX22" s="58"/>
      <c r="IH22" s="58"/>
    </row>
    <row r="23" spans="1:242" s="1" customFormat="1" x14ac:dyDescent="0.25">
      <c r="A23" s="395" t="str">
        <f ca="1">IF(ISBLANK('Data Summary'!A25),"",'Data Summary'!A25)</f>
        <v/>
      </c>
      <c r="B23" s="50"/>
      <c r="C23" s="65"/>
      <c r="D23" s="62"/>
      <c r="E23" s="62"/>
      <c r="F23" s="62"/>
      <c r="G23" s="62"/>
      <c r="H23" s="62"/>
      <c r="I23" s="20"/>
      <c r="J23" s="9"/>
      <c r="K23" s="9"/>
      <c r="L23" s="50"/>
      <c r="M23" s="65"/>
      <c r="N23" s="62"/>
      <c r="O23" s="62"/>
      <c r="P23" s="62"/>
      <c r="Q23" s="62"/>
      <c r="R23" s="62"/>
      <c r="S23" s="20"/>
      <c r="T23" s="9"/>
      <c r="U23" s="9"/>
      <c r="V23" s="50"/>
      <c r="W23" s="65"/>
      <c r="X23" s="62"/>
      <c r="Y23" s="62"/>
      <c r="Z23" s="62"/>
      <c r="AA23" s="62"/>
      <c r="AB23" s="62"/>
      <c r="AC23" s="20"/>
      <c r="AD23" s="9"/>
      <c r="AE23" s="9"/>
      <c r="AF23" s="50"/>
      <c r="AG23" s="65"/>
      <c r="AH23" s="62"/>
      <c r="AI23" s="62"/>
      <c r="AJ23" s="62"/>
      <c r="AK23" s="62"/>
      <c r="AL23" s="62"/>
      <c r="AM23" s="20"/>
      <c r="AN23" s="9"/>
      <c r="AO23" s="9"/>
      <c r="AP23" s="50"/>
      <c r="AQ23" s="65"/>
      <c r="AR23" s="62"/>
      <c r="AS23" s="62"/>
      <c r="AT23" s="62"/>
      <c r="AU23" s="62"/>
      <c r="AV23" s="62"/>
      <c r="AW23" s="20"/>
      <c r="AX23" s="9"/>
      <c r="AY23" s="9"/>
      <c r="AZ23" s="50"/>
      <c r="BA23" s="65"/>
      <c r="BB23" s="62"/>
      <c r="BC23" s="62"/>
      <c r="BD23" s="62"/>
      <c r="BE23" s="62"/>
      <c r="BF23" s="62"/>
      <c r="BG23" s="20"/>
      <c r="BH23" s="9"/>
      <c r="BI23" s="9"/>
      <c r="BJ23" s="50"/>
      <c r="BK23" s="65"/>
      <c r="BL23" s="62"/>
      <c r="BM23" s="62"/>
      <c r="BN23" s="62"/>
      <c r="BO23" s="62"/>
      <c r="BP23" s="62"/>
      <c r="BQ23" s="20"/>
      <c r="BR23" s="9"/>
      <c r="BS23" s="9"/>
      <c r="BT23" s="50"/>
      <c r="BU23" s="65"/>
      <c r="BV23" s="62"/>
      <c r="BW23" s="62"/>
      <c r="BX23" s="62"/>
      <c r="BY23" s="62"/>
      <c r="BZ23" s="62"/>
      <c r="CA23" s="20"/>
      <c r="CB23" s="9"/>
      <c r="CC23" s="9"/>
      <c r="CD23" s="50"/>
      <c r="CE23" s="65"/>
      <c r="CF23" s="62"/>
      <c r="CG23" s="62"/>
      <c r="CH23" s="62"/>
      <c r="CI23" s="62"/>
      <c r="CJ23" s="62"/>
      <c r="CK23" s="20"/>
      <c r="CL23" s="9"/>
      <c r="CM23" s="9"/>
      <c r="CN23" s="58"/>
      <c r="CX23" s="58"/>
      <c r="DH23" s="58"/>
      <c r="DR23" s="58"/>
      <c r="EB23" s="58"/>
      <c r="EL23" s="58"/>
      <c r="EV23" s="58"/>
      <c r="FF23" s="58"/>
      <c r="FP23" s="58"/>
      <c r="FZ23" s="58"/>
      <c r="GJ23" s="58"/>
      <c r="GT23" s="58"/>
      <c r="HD23" s="58"/>
      <c r="HN23" s="58"/>
      <c r="HX23" s="58"/>
      <c r="IH23" s="58"/>
    </row>
    <row r="24" spans="1:242" s="1" customFormat="1" x14ac:dyDescent="0.25">
      <c r="A24" s="395" t="str">
        <f ca="1">IF(ISBLANK('Data Summary'!A26),"",'Data Summary'!A26)</f>
        <v/>
      </c>
      <c r="B24" s="50"/>
      <c r="C24" s="65"/>
      <c r="D24" s="62"/>
      <c r="E24" s="62"/>
      <c r="F24" s="62"/>
      <c r="G24" s="62"/>
      <c r="H24" s="62"/>
      <c r="I24" s="20"/>
      <c r="J24" s="9"/>
      <c r="K24" s="9"/>
      <c r="L24" s="50"/>
      <c r="M24" s="65"/>
      <c r="N24" s="62"/>
      <c r="O24" s="62"/>
      <c r="P24" s="62"/>
      <c r="Q24" s="62"/>
      <c r="R24" s="62"/>
      <c r="S24" s="20"/>
      <c r="T24" s="9"/>
      <c r="U24" s="9"/>
      <c r="V24" s="50"/>
      <c r="W24" s="65"/>
      <c r="X24" s="62"/>
      <c r="Y24" s="62"/>
      <c r="Z24" s="62"/>
      <c r="AA24" s="62"/>
      <c r="AB24" s="62"/>
      <c r="AC24" s="20"/>
      <c r="AD24" s="9"/>
      <c r="AE24" s="9"/>
      <c r="AF24" s="50"/>
      <c r="AG24" s="65"/>
      <c r="AH24" s="62"/>
      <c r="AI24" s="62"/>
      <c r="AJ24" s="62"/>
      <c r="AK24" s="62"/>
      <c r="AL24" s="62"/>
      <c r="AM24" s="20"/>
      <c r="AN24" s="9"/>
      <c r="AO24" s="9"/>
      <c r="AP24" s="50"/>
      <c r="AQ24" s="65"/>
      <c r="AR24" s="62"/>
      <c r="AS24" s="62"/>
      <c r="AT24" s="62"/>
      <c r="AU24" s="62"/>
      <c r="AV24" s="62"/>
      <c r="AW24" s="20"/>
      <c r="AX24" s="9"/>
      <c r="AY24" s="9"/>
      <c r="AZ24" s="50"/>
      <c r="BA24" s="65"/>
      <c r="BB24" s="62"/>
      <c r="BC24" s="62"/>
      <c r="BD24" s="62"/>
      <c r="BE24" s="62"/>
      <c r="BF24" s="62"/>
      <c r="BG24" s="20"/>
      <c r="BH24" s="9"/>
      <c r="BI24" s="9"/>
      <c r="BJ24" s="50"/>
      <c r="BK24" s="65"/>
      <c r="BL24" s="62"/>
      <c r="BM24" s="62"/>
      <c r="BN24" s="62"/>
      <c r="BO24" s="62"/>
      <c r="BP24" s="62"/>
      <c r="BQ24" s="20"/>
      <c r="BR24" s="9"/>
      <c r="BS24" s="9"/>
      <c r="BT24" s="50"/>
      <c r="BU24" s="65"/>
      <c r="BV24" s="62"/>
      <c r="BW24" s="62"/>
      <c r="BX24" s="62"/>
      <c r="BY24" s="62"/>
      <c r="BZ24" s="62"/>
      <c r="CA24" s="20"/>
      <c r="CB24" s="9"/>
      <c r="CC24" s="9"/>
      <c r="CD24" s="50"/>
      <c r="CE24" s="65"/>
      <c r="CF24" s="62"/>
      <c r="CG24" s="62"/>
      <c r="CH24" s="62"/>
      <c r="CI24" s="62"/>
      <c r="CJ24" s="62"/>
      <c r="CK24" s="20"/>
      <c r="CL24" s="9"/>
      <c r="CM24" s="9"/>
      <c r="CN24" s="58"/>
      <c r="CX24" s="58"/>
      <c r="DH24" s="58"/>
      <c r="DR24" s="58"/>
      <c r="EB24" s="58"/>
      <c r="EL24" s="58"/>
      <c r="EV24" s="58"/>
      <c r="FF24" s="58"/>
      <c r="FP24" s="58"/>
      <c r="FZ24" s="58"/>
      <c r="GJ24" s="58"/>
      <c r="GT24" s="58"/>
      <c r="HD24" s="58"/>
      <c r="HN24" s="58"/>
      <c r="HX24" s="58"/>
      <c r="IH24" s="58"/>
    </row>
    <row r="25" spans="1:242" s="1" customFormat="1" x14ac:dyDescent="0.25">
      <c r="A25" s="395" t="str">
        <f ca="1">IF(ISBLANK('Data Summary'!A27),"",'Data Summary'!A27)</f>
        <v/>
      </c>
      <c r="B25" s="50"/>
      <c r="C25" s="65"/>
      <c r="D25" s="62"/>
      <c r="E25" s="62"/>
      <c r="F25" s="62"/>
      <c r="G25" s="62"/>
      <c r="H25" s="62"/>
      <c r="I25" s="20"/>
      <c r="J25" s="9"/>
      <c r="K25" s="9"/>
      <c r="L25" s="50"/>
      <c r="M25" s="65"/>
      <c r="N25" s="62"/>
      <c r="O25" s="62"/>
      <c r="P25" s="62"/>
      <c r="Q25" s="62"/>
      <c r="R25" s="62"/>
      <c r="S25" s="20"/>
      <c r="T25" s="9"/>
      <c r="U25" s="9"/>
      <c r="V25" s="50"/>
      <c r="W25" s="65"/>
      <c r="X25" s="62"/>
      <c r="Y25" s="62"/>
      <c r="Z25" s="62"/>
      <c r="AA25" s="62"/>
      <c r="AB25" s="62"/>
      <c r="AC25" s="20"/>
      <c r="AD25" s="9"/>
      <c r="AE25" s="9"/>
      <c r="AF25" s="50"/>
      <c r="AG25" s="65"/>
      <c r="AH25" s="62"/>
      <c r="AI25" s="62"/>
      <c r="AJ25" s="62"/>
      <c r="AK25" s="62"/>
      <c r="AL25" s="62"/>
      <c r="AM25" s="20"/>
      <c r="AN25" s="9"/>
      <c r="AO25" s="9"/>
      <c r="AP25" s="50"/>
      <c r="AQ25" s="65"/>
      <c r="AR25" s="62"/>
      <c r="AS25" s="62"/>
      <c r="AT25" s="62"/>
      <c r="AU25" s="62"/>
      <c r="AV25" s="62"/>
      <c r="AW25" s="20"/>
      <c r="AX25" s="9"/>
      <c r="AY25" s="9"/>
      <c r="AZ25" s="50"/>
      <c r="BA25" s="65"/>
      <c r="BB25" s="62"/>
      <c r="BC25" s="62"/>
      <c r="BD25" s="62"/>
      <c r="BE25" s="62"/>
      <c r="BF25" s="62"/>
      <c r="BG25" s="20"/>
      <c r="BH25" s="9"/>
      <c r="BI25" s="9"/>
      <c r="BJ25" s="50"/>
      <c r="BK25" s="65"/>
      <c r="BL25" s="62"/>
      <c r="BM25" s="62"/>
      <c r="BN25" s="62"/>
      <c r="BO25" s="62"/>
      <c r="BP25" s="62"/>
      <c r="BQ25" s="20"/>
      <c r="BR25" s="9"/>
      <c r="BS25" s="9"/>
      <c r="BT25" s="50"/>
      <c r="BU25" s="65"/>
      <c r="BV25" s="62"/>
      <c r="BW25" s="62"/>
      <c r="BX25" s="62"/>
      <c r="BY25" s="62"/>
      <c r="BZ25" s="62"/>
      <c r="CA25" s="20"/>
      <c r="CB25" s="9"/>
      <c r="CC25" s="9"/>
      <c r="CD25" s="50"/>
      <c r="CE25" s="65"/>
      <c r="CF25" s="62"/>
      <c r="CG25" s="62"/>
      <c r="CH25" s="62"/>
      <c r="CI25" s="62"/>
      <c r="CJ25" s="62"/>
      <c r="CK25" s="20"/>
      <c r="CL25" s="9"/>
      <c r="CM25" s="9"/>
      <c r="CN25" s="58"/>
      <c r="CX25" s="58"/>
      <c r="DH25" s="58"/>
      <c r="DR25" s="58"/>
      <c r="EB25" s="58"/>
      <c r="EL25" s="58"/>
      <c r="EV25" s="58"/>
      <c r="FF25" s="58"/>
      <c r="FP25" s="58"/>
      <c r="FZ25" s="58"/>
      <c r="GJ25" s="58"/>
      <c r="GT25" s="58"/>
      <c r="HD25" s="58"/>
      <c r="HN25" s="58"/>
      <c r="HX25" s="58"/>
      <c r="IH25" s="58"/>
    </row>
    <row r="26" spans="1:242" s="1" customFormat="1" ht="83.25" customHeight="1" x14ac:dyDescent="0.25">
      <c r="A26" s="395" t="str">
        <f ca="1">IF(ISBLANK('Data Summary'!A28),"",'Data Summary'!A28)</f>
        <v/>
      </c>
      <c r="B26" s="51" t="str">
        <f ca="1">HLOOKUP(Introduction!$G$4,nametranslations,111,FALSE)</f>
        <v>Notes</v>
      </c>
      <c r="C26" s="451" t="s">
        <v>157</v>
      </c>
      <c r="D26" s="452"/>
      <c r="E26" s="452"/>
      <c r="F26" s="452"/>
      <c r="G26" s="452"/>
      <c r="H26" s="452"/>
      <c r="I26" s="453"/>
      <c r="J26" s="9"/>
      <c r="K26" s="9"/>
      <c r="L26" s="51" t="str">
        <f ca="1">HLOOKUP(Introduction!$G$4,nametranslations,111,FALSE)</f>
        <v>Notes</v>
      </c>
      <c r="M26" s="451" t="s">
        <v>157</v>
      </c>
      <c r="N26" s="452"/>
      <c r="O26" s="452"/>
      <c r="P26" s="452"/>
      <c r="Q26" s="452"/>
      <c r="R26" s="452"/>
      <c r="S26" s="453"/>
      <c r="T26" s="9"/>
      <c r="U26" s="9"/>
      <c r="V26" s="51" t="str">
        <f ca="1">HLOOKUP(Introduction!$G$4,nametranslations,111,FALSE)</f>
        <v>Notes</v>
      </c>
      <c r="W26" s="451" t="s">
        <v>157</v>
      </c>
      <c r="X26" s="452"/>
      <c r="Y26" s="452"/>
      <c r="Z26" s="452"/>
      <c r="AA26" s="452"/>
      <c r="AB26" s="452"/>
      <c r="AC26" s="453"/>
      <c r="AD26" s="9"/>
      <c r="AE26" s="9"/>
      <c r="AF26" s="51" t="str">
        <f ca="1">HLOOKUP(Introduction!$G$4,nametranslations,111,FALSE)</f>
        <v>Notes</v>
      </c>
      <c r="AG26" s="451" t="s">
        <v>157</v>
      </c>
      <c r="AH26" s="452"/>
      <c r="AI26" s="452"/>
      <c r="AJ26" s="452"/>
      <c r="AK26" s="452"/>
      <c r="AL26" s="452"/>
      <c r="AM26" s="453"/>
      <c r="AN26" s="9"/>
      <c r="AO26" s="9"/>
      <c r="AP26" s="51" t="str">
        <f ca="1">HLOOKUP(Introduction!$G$4,nametranslations,111,FALSE)</f>
        <v>Notes</v>
      </c>
      <c r="AQ26" s="451" t="s">
        <v>214</v>
      </c>
      <c r="AR26" s="452"/>
      <c r="AS26" s="452"/>
      <c r="AT26" s="452"/>
      <c r="AU26" s="452"/>
      <c r="AV26" s="452"/>
      <c r="AW26" s="453"/>
      <c r="AX26" s="9"/>
      <c r="AY26" s="9"/>
      <c r="AZ26" s="51" t="str">
        <f ca="1">HLOOKUP(Introduction!$G$4,nametranslations,111,FALSE)</f>
        <v>Notes</v>
      </c>
      <c r="BA26" s="451" t="s">
        <v>157</v>
      </c>
      <c r="BB26" s="452"/>
      <c r="BC26" s="452"/>
      <c r="BD26" s="452"/>
      <c r="BE26" s="452"/>
      <c r="BF26" s="452"/>
      <c r="BG26" s="453"/>
      <c r="BH26" s="9"/>
      <c r="BI26" s="9"/>
      <c r="BJ26" s="51" t="str">
        <f ca="1">HLOOKUP(Introduction!$G$4,nametranslations,111,FALSE)</f>
        <v>Notes</v>
      </c>
      <c r="BK26" s="451" t="s">
        <v>157</v>
      </c>
      <c r="BL26" s="452"/>
      <c r="BM26" s="452"/>
      <c r="BN26" s="452"/>
      <c r="BO26" s="452"/>
      <c r="BP26" s="452"/>
      <c r="BQ26" s="453"/>
      <c r="BR26" s="9"/>
      <c r="BS26" s="9"/>
      <c r="BT26" s="51" t="str">
        <f ca="1">HLOOKUP(Introduction!$G$4,nametranslations,111,FALSE)</f>
        <v>Notes</v>
      </c>
      <c r="BU26" s="451" t="s">
        <v>157</v>
      </c>
      <c r="BV26" s="452"/>
      <c r="BW26" s="452"/>
      <c r="BX26" s="452"/>
      <c r="BY26" s="452"/>
      <c r="BZ26" s="452"/>
      <c r="CA26" s="453"/>
      <c r="CB26" s="9"/>
      <c r="CC26" s="9"/>
      <c r="CD26" s="51" t="str">
        <f ca="1">HLOOKUP(Introduction!$G$4,nametranslations,111,FALSE)</f>
        <v>Notes</v>
      </c>
      <c r="CE26" s="451" t="s">
        <v>214</v>
      </c>
      <c r="CF26" s="452"/>
      <c r="CG26" s="452"/>
      <c r="CH26" s="452"/>
      <c r="CI26" s="452"/>
      <c r="CJ26" s="452"/>
      <c r="CK26" s="453"/>
      <c r="CL26" s="9"/>
      <c r="CM26" s="9"/>
      <c r="CN26" s="58"/>
      <c r="CX26" s="58"/>
      <c r="DH26" s="58"/>
      <c r="DR26" s="58"/>
      <c r="EB26" s="58"/>
      <c r="EL26" s="58"/>
      <c r="EV26" s="58"/>
      <c r="FF26" s="58"/>
      <c r="FP26" s="58"/>
      <c r="FZ26" s="58"/>
      <c r="GJ26" s="58"/>
      <c r="GT26" s="58"/>
      <c r="HD26" s="58"/>
      <c r="HN26" s="58"/>
      <c r="HX26" s="58"/>
      <c r="IH26" s="58"/>
    </row>
    <row r="27" spans="1:242" s="1" customFormat="1" ht="15.75" customHeight="1" x14ac:dyDescent="0.25">
      <c r="A27" s="166" t="str">
        <f ca="1">IF(ISBLANK('Data Summary'!A29),"",'Data Summary'!A29)</f>
        <v/>
      </c>
      <c r="B27" s="51"/>
      <c r="C27" s="27" t="str">
        <f ca="1">HLOOKUP(Introduction!$G$4,nametranslations,112,FALSE)</f>
        <v>Facility estimate used</v>
      </c>
      <c r="D27" s="26" t="s">
        <v>142</v>
      </c>
      <c r="E27" s="26"/>
      <c r="F27" s="26"/>
      <c r="G27" s="26"/>
      <c r="H27" s="26" t="s">
        <v>142</v>
      </c>
      <c r="I27" s="46" t="s">
        <v>142</v>
      </c>
      <c r="J27" s="9"/>
      <c r="K27" s="9"/>
      <c r="L27" s="51"/>
      <c r="M27" s="27" t="str">
        <f ca="1">HLOOKUP(Introduction!$G$4,nametranslations,112,FALSE)</f>
        <v>Facility estimate used</v>
      </c>
      <c r="N27" s="26" t="s">
        <v>142</v>
      </c>
      <c r="O27" s="26"/>
      <c r="P27" s="26"/>
      <c r="Q27" s="26"/>
      <c r="R27" s="26" t="s">
        <v>142</v>
      </c>
      <c r="S27" s="46" t="s">
        <v>142</v>
      </c>
      <c r="T27" s="9"/>
      <c r="U27" s="9"/>
      <c r="V27" s="51"/>
      <c r="W27" s="27" t="str">
        <f ca="1">HLOOKUP(Introduction!$G$4,nametranslations,112,FALSE)</f>
        <v>Facility estimate used</v>
      </c>
      <c r="X27" s="26" t="s">
        <v>142</v>
      </c>
      <c r="Y27" s="26"/>
      <c r="Z27" s="26"/>
      <c r="AA27" s="26"/>
      <c r="AB27" s="26" t="s">
        <v>142</v>
      </c>
      <c r="AC27" s="46" t="s">
        <v>142</v>
      </c>
      <c r="AD27" s="9"/>
      <c r="AE27" s="9"/>
      <c r="AF27" s="51"/>
      <c r="AG27" s="27" t="str">
        <f ca="1">HLOOKUP(Introduction!$G$4,nametranslations,112,FALSE)</f>
        <v>Facility estimate used</v>
      </c>
      <c r="AH27" s="26" t="s">
        <v>142</v>
      </c>
      <c r="AI27" s="26"/>
      <c r="AJ27" s="26"/>
      <c r="AK27" s="26"/>
      <c r="AL27" s="26" t="s">
        <v>142</v>
      </c>
      <c r="AM27" s="46" t="s">
        <v>142</v>
      </c>
      <c r="AN27" s="9"/>
      <c r="AO27" s="9"/>
      <c r="AP27" s="51"/>
      <c r="AQ27" s="27" t="str">
        <f ca="1">HLOOKUP(Introduction!$G$4,nametranslations,112,FALSE)</f>
        <v>Facility estimate used</v>
      </c>
      <c r="AR27" s="26" t="s">
        <v>142</v>
      </c>
      <c r="AS27" s="26"/>
      <c r="AT27" s="26"/>
      <c r="AU27" s="26"/>
      <c r="AV27" s="26"/>
      <c r="AW27" s="46"/>
      <c r="AX27" s="9"/>
      <c r="AY27" s="9"/>
      <c r="AZ27" s="51"/>
      <c r="BA27" s="27" t="str">
        <f ca="1">HLOOKUP(Introduction!$G$4,nametranslations,112,FALSE)</f>
        <v>Facility estimate used</v>
      </c>
      <c r="BB27" s="26" t="s">
        <v>142</v>
      </c>
      <c r="BC27" s="26"/>
      <c r="BD27" s="26"/>
      <c r="BE27" s="26"/>
      <c r="BF27" s="26" t="s">
        <v>142</v>
      </c>
      <c r="BG27" s="46" t="s">
        <v>142</v>
      </c>
      <c r="BH27" s="9"/>
      <c r="BI27" s="9"/>
      <c r="BJ27" s="51"/>
      <c r="BK27" s="27" t="str">
        <f ca="1">HLOOKUP(Introduction!$G$4,nametranslations,112,FALSE)</f>
        <v>Facility estimate used</v>
      </c>
      <c r="BL27" s="26" t="s">
        <v>142</v>
      </c>
      <c r="BM27" s="26"/>
      <c r="BN27" s="26"/>
      <c r="BO27" s="26"/>
      <c r="BP27" s="26" t="s">
        <v>142</v>
      </c>
      <c r="BQ27" s="46" t="s">
        <v>142</v>
      </c>
      <c r="BR27" s="9"/>
      <c r="BS27" s="9"/>
      <c r="BT27" s="51"/>
      <c r="BU27" s="27" t="str">
        <f ca="1">HLOOKUP(Introduction!$G$4,nametranslations,112,FALSE)</f>
        <v>Facility estimate used</v>
      </c>
      <c r="BV27" s="26" t="s">
        <v>142</v>
      </c>
      <c r="BW27" s="26"/>
      <c r="BX27" s="26"/>
      <c r="BY27" s="26"/>
      <c r="BZ27" s="26" t="s">
        <v>142</v>
      </c>
      <c r="CA27" s="46" t="s">
        <v>142</v>
      </c>
      <c r="CB27" s="9"/>
      <c r="CC27" s="9"/>
      <c r="CD27" s="51"/>
      <c r="CE27" s="27" t="str">
        <f ca="1">HLOOKUP(Introduction!$G$4,nametranslations,112,FALSE)</f>
        <v>Facility estimate used</v>
      </c>
      <c r="CF27" s="26" t="s">
        <v>142</v>
      </c>
      <c r="CG27" s="26"/>
      <c r="CH27" s="26"/>
      <c r="CI27" s="26"/>
      <c r="CJ27" s="26"/>
      <c r="CK27" s="46"/>
      <c r="CL27" s="9"/>
      <c r="CM27" s="9"/>
      <c r="CN27" s="58"/>
      <c r="CX27" s="58"/>
      <c r="DH27" s="58"/>
      <c r="DR27" s="58"/>
      <c r="EB27" s="58"/>
      <c r="EL27" s="58"/>
      <c r="EV27" s="58"/>
      <c r="FF27" s="58"/>
      <c r="FP27" s="58"/>
      <c r="FZ27" s="58"/>
      <c r="GJ27" s="58"/>
      <c r="GT27" s="58"/>
      <c r="HD27" s="58"/>
      <c r="HN27" s="58"/>
      <c r="HX27" s="58"/>
      <c r="IH27" s="58"/>
    </row>
    <row r="28" spans="1:242" s="1" customFormat="1" ht="15.75" customHeight="1" x14ac:dyDescent="0.25">
      <c r="A28" s="166" t="str">
        <f ca="1">IF(ISBLANK('Data Summary'!A30),"",'Data Summary'!A30)</f>
        <v/>
      </c>
      <c r="B28" s="51"/>
      <c r="C28" s="27" t="str">
        <f ca="1">HLOOKUP(Introduction!$G$4,nametranslations,113,FALSE)</f>
        <v>Improved estimate used</v>
      </c>
      <c r="D28" s="26" t="s">
        <v>142</v>
      </c>
      <c r="E28" s="26"/>
      <c r="F28" s="26"/>
      <c r="G28" s="26"/>
      <c r="H28" s="26" t="s">
        <v>142</v>
      </c>
      <c r="I28" s="46" t="s">
        <v>142</v>
      </c>
      <c r="J28" s="9"/>
      <c r="K28" s="9"/>
      <c r="L28" s="51"/>
      <c r="M28" s="27" t="str">
        <f ca="1">HLOOKUP(Introduction!$G$4,nametranslations,113,FALSE)</f>
        <v>Improved estimate used</v>
      </c>
      <c r="N28" s="26" t="s">
        <v>142</v>
      </c>
      <c r="O28" s="26"/>
      <c r="P28" s="26"/>
      <c r="Q28" s="26"/>
      <c r="R28" s="26" t="s">
        <v>142</v>
      </c>
      <c r="S28" s="46" t="s">
        <v>142</v>
      </c>
      <c r="T28" s="9"/>
      <c r="U28" s="9"/>
      <c r="V28" s="51"/>
      <c r="W28" s="27" t="str">
        <f ca="1">HLOOKUP(Introduction!$G$4,nametranslations,113,FALSE)</f>
        <v>Improved estimate used</v>
      </c>
      <c r="X28" s="26" t="s">
        <v>142</v>
      </c>
      <c r="Y28" s="26"/>
      <c r="Z28" s="26"/>
      <c r="AA28" s="26"/>
      <c r="AB28" s="26" t="s">
        <v>142</v>
      </c>
      <c r="AC28" s="46" t="s">
        <v>142</v>
      </c>
      <c r="AD28" s="9"/>
      <c r="AE28" s="9"/>
      <c r="AF28" s="51"/>
      <c r="AG28" s="27" t="str">
        <f ca="1">HLOOKUP(Introduction!$G$4,nametranslations,113,FALSE)</f>
        <v>Improved estimate used</v>
      </c>
      <c r="AH28" s="26" t="s">
        <v>142</v>
      </c>
      <c r="AI28" s="26"/>
      <c r="AJ28" s="26"/>
      <c r="AK28" s="26"/>
      <c r="AL28" s="26" t="s">
        <v>142</v>
      </c>
      <c r="AM28" s="46" t="s">
        <v>142</v>
      </c>
      <c r="AN28" s="9"/>
      <c r="AO28" s="9"/>
      <c r="AP28" s="51"/>
      <c r="AQ28" s="27" t="str">
        <f ca="1">HLOOKUP(Introduction!$G$4,nametranslations,113,FALSE)</f>
        <v>Improved estimate used</v>
      </c>
      <c r="AR28" s="26" t="s">
        <v>142</v>
      </c>
      <c r="AS28" s="26"/>
      <c r="AT28" s="26"/>
      <c r="AU28" s="26"/>
      <c r="AV28" s="26"/>
      <c r="AW28" s="46"/>
      <c r="AX28" s="9"/>
      <c r="AY28" s="9"/>
      <c r="AZ28" s="51"/>
      <c r="BA28" s="27" t="str">
        <f ca="1">HLOOKUP(Introduction!$G$4,nametranslations,113,FALSE)</f>
        <v>Improved estimate used</v>
      </c>
      <c r="BB28" s="26" t="s">
        <v>142</v>
      </c>
      <c r="BC28" s="26"/>
      <c r="BD28" s="26"/>
      <c r="BE28" s="26"/>
      <c r="BF28" s="26" t="s">
        <v>142</v>
      </c>
      <c r="BG28" s="46" t="s">
        <v>142</v>
      </c>
      <c r="BH28" s="9"/>
      <c r="BI28" s="9"/>
      <c r="BJ28" s="51"/>
      <c r="BK28" s="27" t="str">
        <f ca="1">HLOOKUP(Introduction!$G$4,nametranslations,113,FALSE)</f>
        <v>Improved estimate used</v>
      </c>
      <c r="BL28" s="26" t="s">
        <v>142</v>
      </c>
      <c r="BM28" s="26"/>
      <c r="BN28" s="26"/>
      <c r="BO28" s="26"/>
      <c r="BP28" s="26" t="s">
        <v>142</v>
      </c>
      <c r="BQ28" s="46" t="s">
        <v>142</v>
      </c>
      <c r="BR28" s="9"/>
      <c r="BS28" s="9"/>
      <c r="BT28" s="51"/>
      <c r="BU28" s="27" t="str">
        <f ca="1">HLOOKUP(Introduction!$G$4,nametranslations,113,FALSE)</f>
        <v>Improved estimate used</v>
      </c>
      <c r="BV28" s="26" t="s">
        <v>142</v>
      </c>
      <c r="BW28" s="26"/>
      <c r="BX28" s="26"/>
      <c r="BY28" s="26"/>
      <c r="BZ28" s="26" t="s">
        <v>142</v>
      </c>
      <c r="CA28" s="46" t="s">
        <v>142</v>
      </c>
      <c r="CB28" s="9"/>
      <c r="CC28" s="9"/>
      <c r="CD28" s="51"/>
      <c r="CE28" s="27" t="str">
        <f ca="1">HLOOKUP(Introduction!$G$4,nametranslations,113,FALSE)</f>
        <v>Improved estimate used</v>
      </c>
      <c r="CF28" s="26" t="s">
        <v>142</v>
      </c>
      <c r="CG28" s="26"/>
      <c r="CH28" s="26"/>
      <c r="CI28" s="26"/>
      <c r="CJ28" s="26"/>
      <c r="CK28" s="46"/>
      <c r="CL28" s="9"/>
      <c r="CM28" s="9"/>
      <c r="CN28" s="58"/>
      <c r="CX28" s="58"/>
      <c r="DH28" s="58"/>
      <c r="DR28" s="58"/>
      <c r="EB28" s="58"/>
      <c r="EL28" s="58"/>
      <c r="EV28" s="58"/>
      <c r="FF28" s="58"/>
      <c r="FP28" s="58"/>
      <c r="FZ28" s="58"/>
      <c r="GJ28" s="58"/>
      <c r="GT28" s="58"/>
      <c r="HD28" s="58"/>
      <c r="HN28" s="58"/>
      <c r="HX28" s="58"/>
      <c r="IH28" s="58"/>
    </row>
    <row r="29" spans="1:242" ht="15.75" customHeight="1" x14ac:dyDescent="0.25">
      <c r="A29" s="166" t="str">
        <f ca="1">IF(ISBLANK('Data Summary'!A31),"",'Data Summary'!A31)</f>
        <v/>
      </c>
      <c r="B29" s="51"/>
      <c r="C29" s="27" t="str">
        <f ca="1">HLOOKUP(Introduction!$G$4,nametranslations,114,FALSE)</f>
        <v>Basic estimate used</v>
      </c>
      <c r="D29" s="26" t="s">
        <v>142</v>
      </c>
      <c r="E29" s="26"/>
      <c r="F29" s="26"/>
      <c r="G29" s="26"/>
      <c r="H29" s="26" t="s">
        <v>142</v>
      </c>
      <c r="I29" s="46" t="s">
        <v>142</v>
      </c>
      <c r="J29" s="9"/>
      <c r="K29" s="9"/>
      <c r="L29" s="51"/>
      <c r="M29" s="27" t="str">
        <f ca="1">HLOOKUP(Introduction!$G$4,nametranslations,114,FALSE)</f>
        <v>Basic estimate used</v>
      </c>
      <c r="N29" s="26" t="s">
        <v>142</v>
      </c>
      <c r="O29" s="26"/>
      <c r="P29" s="26"/>
      <c r="Q29" s="26"/>
      <c r="R29" s="26" t="s">
        <v>142</v>
      </c>
      <c r="S29" s="46" t="s">
        <v>142</v>
      </c>
      <c r="T29" s="9"/>
      <c r="U29" s="9"/>
      <c r="V29" s="51"/>
      <c r="W29" s="27" t="str">
        <f ca="1">HLOOKUP(Introduction!$G$4,nametranslations,114,FALSE)</f>
        <v>Basic estimate used</v>
      </c>
      <c r="X29" s="26" t="s">
        <v>142</v>
      </c>
      <c r="Y29" s="26"/>
      <c r="Z29" s="26"/>
      <c r="AA29" s="26"/>
      <c r="AB29" s="26" t="s">
        <v>142</v>
      </c>
      <c r="AC29" s="46" t="s">
        <v>142</v>
      </c>
      <c r="AD29" s="9"/>
      <c r="AE29" s="9"/>
      <c r="AF29" s="51"/>
      <c r="AG29" s="27" t="str">
        <f ca="1">HLOOKUP(Introduction!$G$4,nametranslations,114,FALSE)</f>
        <v>Basic estimate used</v>
      </c>
      <c r="AH29" s="26" t="s">
        <v>142</v>
      </c>
      <c r="AI29" s="26"/>
      <c r="AJ29" s="26"/>
      <c r="AK29" s="26"/>
      <c r="AL29" s="26" t="s">
        <v>142</v>
      </c>
      <c r="AM29" s="46" t="s">
        <v>142</v>
      </c>
      <c r="AN29" s="9"/>
      <c r="AO29" s="9"/>
      <c r="AP29" s="51"/>
      <c r="AQ29" s="27" t="str">
        <f ca="1">HLOOKUP(Introduction!$G$4,nametranslations,114,FALSE)</f>
        <v>Basic estimate used</v>
      </c>
      <c r="AR29" s="26" t="s">
        <v>142</v>
      </c>
      <c r="AS29" s="26"/>
      <c r="AT29" s="26"/>
      <c r="AU29" s="26"/>
      <c r="AV29" s="26"/>
      <c r="AW29" s="46"/>
      <c r="AX29" s="9"/>
      <c r="AY29" s="9"/>
      <c r="AZ29" s="51"/>
      <c r="BA29" s="27" t="str">
        <f ca="1">HLOOKUP(Introduction!$G$4,nametranslations,114,FALSE)</f>
        <v>Basic estimate used</v>
      </c>
      <c r="BB29" s="26" t="s">
        <v>142</v>
      </c>
      <c r="BC29" s="26"/>
      <c r="BD29" s="26"/>
      <c r="BE29" s="26"/>
      <c r="BF29" s="26" t="s">
        <v>142</v>
      </c>
      <c r="BG29" s="46" t="s">
        <v>142</v>
      </c>
      <c r="BH29" s="9"/>
      <c r="BI29" s="9"/>
      <c r="BJ29" s="51"/>
      <c r="BK29" s="27" t="str">
        <f ca="1">HLOOKUP(Introduction!$G$4,nametranslations,114,FALSE)</f>
        <v>Basic estimate used</v>
      </c>
      <c r="BL29" s="26" t="s">
        <v>142</v>
      </c>
      <c r="BM29" s="26"/>
      <c r="BN29" s="26"/>
      <c r="BO29" s="26"/>
      <c r="BP29" s="26" t="s">
        <v>142</v>
      </c>
      <c r="BQ29" s="46" t="s">
        <v>142</v>
      </c>
      <c r="BR29" s="9"/>
      <c r="BS29" s="9"/>
      <c r="BT29" s="51"/>
      <c r="BU29" s="27" t="str">
        <f ca="1">HLOOKUP(Introduction!$G$4,nametranslations,114,FALSE)</f>
        <v>Basic estimate used</v>
      </c>
      <c r="BV29" s="26" t="s">
        <v>142</v>
      </c>
      <c r="BW29" s="26"/>
      <c r="BX29" s="26"/>
      <c r="BY29" s="26"/>
      <c r="BZ29" s="26" t="s">
        <v>142</v>
      </c>
      <c r="CA29" s="46" t="s">
        <v>142</v>
      </c>
      <c r="CB29" s="9"/>
      <c r="CC29" s="9"/>
      <c r="CD29" s="51"/>
      <c r="CE29" s="27" t="str">
        <f ca="1">HLOOKUP(Introduction!$G$4,nametranslations,114,FALSE)</f>
        <v>Basic estimate used</v>
      </c>
      <c r="CF29" s="26" t="s">
        <v>142</v>
      </c>
      <c r="CG29" s="26"/>
      <c r="CH29" s="26"/>
      <c r="CI29" s="26"/>
      <c r="CJ29" s="26"/>
      <c r="CK29" s="46"/>
      <c r="CL29" s="9"/>
      <c r="CM29" s="9"/>
    </row>
    <row r="30" spans="1:242" ht="15.75" customHeight="1" x14ac:dyDescent="0.25">
      <c r="A30" s="166" t="str">
        <f ca="1">IF(ISBLANK('Data Summary'!A32),"",'Data Summary'!A32)</f>
        <v/>
      </c>
      <c r="B30" s="52"/>
      <c r="C30" s="10" t="str">
        <f ca="1">HLOOKUP(Introduction!$G$4,nametranslations,115,FALSE)</f>
        <v>Number of schools total</v>
      </c>
      <c r="D30" s="32"/>
      <c r="E30" s="32"/>
      <c r="F30" s="32"/>
      <c r="G30" s="33"/>
      <c r="H30" s="34"/>
      <c r="I30" s="35"/>
      <c r="J30" s="9"/>
      <c r="K30" s="9"/>
      <c r="L30" s="52"/>
      <c r="M30" s="10" t="str">
        <f ca="1">HLOOKUP(Introduction!$G$4,nametranslations,115,FALSE)</f>
        <v>Number of schools total</v>
      </c>
      <c r="N30" s="32"/>
      <c r="O30" s="32"/>
      <c r="P30" s="32"/>
      <c r="Q30" s="33"/>
      <c r="R30" s="34"/>
      <c r="S30" s="35"/>
      <c r="T30" s="9"/>
      <c r="U30" s="9"/>
      <c r="V30" s="52"/>
      <c r="W30" s="10" t="str">
        <f ca="1">HLOOKUP(Introduction!$G$4,nametranslations,115,FALSE)</f>
        <v>Number of schools total</v>
      </c>
      <c r="X30" s="32"/>
      <c r="Y30" s="32"/>
      <c r="Z30" s="32"/>
      <c r="AA30" s="33"/>
      <c r="AB30" s="34"/>
      <c r="AC30" s="35"/>
      <c r="AD30" s="9"/>
      <c r="AE30" s="9"/>
      <c r="AF30" s="52"/>
      <c r="AG30" s="10" t="str">
        <f ca="1">HLOOKUP(Introduction!$G$4,nametranslations,115,FALSE)</f>
        <v>Number of schools total</v>
      </c>
      <c r="AH30" s="32"/>
      <c r="AI30" s="32"/>
      <c r="AJ30" s="32"/>
      <c r="AK30" s="33"/>
      <c r="AL30" s="34"/>
      <c r="AM30" s="35"/>
      <c r="AN30" s="9"/>
      <c r="AO30" s="9"/>
      <c r="AP30" s="52"/>
      <c r="AQ30" s="10" t="str">
        <f ca="1">HLOOKUP(Introduction!$G$4,nametranslations,115,FALSE)</f>
        <v>Number of schools total</v>
      </c>
      <c r="AR30" s="32"/>
      <c r="AS30" s="32"/>
      <c r="AT30" s="32"/>
      <c r="AU30" s="33"/>
      <c r="AV30" s="34"/>
      <c r="AW30" s="35"/>
      <c r="AX30" s="9"/>
      <c r="AY30" s="9"/>
      <c r="AZ30" s="52"/>
      <c r="BA30" s="10" t="str">
        <f ca="1">HLOOKUP(Introduction!$G$4,nametranslations,115,FALSE)</f>
        <v>Number of schools total</v>
      </c>
      <c r="BB30" s="32"/>
      <c r="BC30" s="32"/>
      <c r="BD30" s="32"/>
      <c r="BE30" s="33"/>
      <c r="BF30" s="34"/>
      <c r="BG30" s="35"/>
      <c r="BH30" s="9"/>
      <c r="BI30" s="9"/>
      <c r="BJ30" s="52"/>
      <c r="BK30" s="10" t="str">
        <f ca="1">HLOOKUP(Introduction!$G$4,nametranslations,115,FALSE)</f>
        <v>Number of schools total</v>
      </c>
      <c r="BL30" s="32"/>
      <c r="BM30" s="32"/>
      <c r="BN30" s="32"/>
      <c r="BO30" s="33"/>
      <c r="BP30" s="34"/>
      <c r="BQ30" s="35"/>
      <c r="BR30" s="9"/>
      <c r="BS30" s="9"/>
      <c r="BT30" s="52"/>
      <c r="BU30" s="10" t="str">
        <f ca="1">HLOOKUP(Introduction!$G$4,nametranslations,115,FALSE)</f>
        <v>Number of schools total</v>
      </c>
      <c r="BV30" s="32"/>
      <c r="BW30" s="32"/>
      <c r="BX30" s="32"/>
      <c r="BY30" s="33"/>
      <c r="BZ30" s="34"/>
      <c r="CA30" s="35"/>
      <c r="CB30" s="9"/>
      <c r="CC30" s="9"/>
      <c r="CD30" s="52"/>
      <c r="CE30" s="10" t="str">
        <f ca="1">HLOOKUP(Introduction!$G$4,nametranslations,115,FALSE)</f>
        <v>Number of schools total</v>
      </c>
      <c r="CF30" s="32"/>
      <c r="CG30" s="32"/>
      <c r="CH30" s="32"/>
      <c r="CI30" s="33"/>
      <c r="CJ30" s="34"/>
      <c r="CK30" s="35"/>
      <c r="CL30" s="9"/>
      <c r="CM30" s="9"/>
    </row>
    <row r="31" spans="1:242" s="2" customFormat="1" ht="16.5" thickBot="1" x14ac:dyDescent="0.3">
      <c r="A31" s="166" t="str">
        <f ca="1">IF(ISBLANK('Data Summary'!A33),"",'Data Summary'!A33)</f>
        <v/>
      </c>
      <c r="B31" s="53"/>
      <c r="C31" s="36" t="str">
        <f ca="1">HLOOKUP(Introduction!$G$4,nametranslations,116,FALSE)</f>
        <v>Number surveyed</v>
      </c>
      <c r="D31" s="37"/>
      <c r="E31" s="37"/>
      <c r="F31" s="37"/>
      <c r="G31" s="37"/>
      <c r="H31" s="37"/>
      <c r="I31" s="38"/>
      <c r="J31" s="9"/>
      <c r="K31" s="9"/>
      <c r="L31" s="53"/>
      <c r="M31" s="36" t="str">
        <f ca="1">HLOOKUP(Introduction!$G$4,nametranslations,116,FALSE)</f>
        <v>Number surveyed</v>
      </c>
      <c r="N31" s="37"/>
      <c r="O31" s="37"/>
      <c r="P31" s="37"/>
      <c r="Q31" s="37"/>
      <c r="R31" s="37"/>
      <c r="S31" s="38"/>
      <c r="T31" s="9"/>
      <c r="U31" s="9"/>
      <c r="V31" s="53"/>
      <c r="W31" s="36" t="str">
        <f ca="1">HLOOKUP(Introduction!$G$4,nametranslations,116,FALSE)</f>
        <v>Number surveyed</v>
      </c>
      <c r="X31" s="37"/>
      <c r="Y31" s="37"/>
      <c r="Z31" s="37"/>
      <c r="AA31" s="37"/>
      <c r="AB31" s="37"/>
      <c r="AC31" s="38"/>
      <c r="AD31" s="9"/>
      <c r="AE31" s="9"/>
      <c r="AF31" s="53"/>
      <c r="AG31" s="36" t="str">
        <f ca="1">HLOOKUP(Introduction!$G$4,nametranslations,116,FALSE)</f>
        <v>Number surveyed</v>
      </c>
      <c r="AH31" s="37"/>
      <c r="AI31" s="37"/>
      <c r="AJ31" s="37"/>
      <c r="AK31" s="37"/>
      <c r="AL31" s="37"/>
      <c r="AM31" s="38"/>
      <c r="AN31" s="9"/>
      <c r="AO31" s="9"/>
      <c r="AP31" s="53"/>
      <c r="AQ31" s="36" t="str">
        <f ca="1">HLOOKUP(Introduction!$G$4,nametranslations,116,FALSE)</f>
        <v>Number surveyed</v>
      </c>
      <c r="AR31" s="37"/>
      <c r="AS31" s="37"/>
      <c r="AT31" s="37"/>
      <c r="AU31" s="37"/>
      <c r="AV31" s="37"/>
      <c r="AW31" s="38"/>
      <c r="AX31" s="9"/>
      <c r="AY31" s="9"/>
      <c r="AZ31" s="53"/>
      <c r="BA31" s="36" t="str">
        <f ca="1">HLOOKUP(Introduction!$G$4,nametranslations,116,FALSE)</f>
        <v>Number surveyed</v>
      </c>
      <c r="BB31" s="37"/>
      <c r="BC31" s="37"/>
      <c r="BD31" s="37"/>
      <c r="BE31" s="37"/>
      <c r="BF31" s="37"/>
      <c r="BG31" s="38"/>
      <c r="BH31" s="9"/>
      <c r="BI31" s="9"/>
      <c r="BJ31" s="53"/>
      <c r="BK31" s="36" t="str">
        <f ca="1">HLOOKUP(Introduction!$G$4,nametranslations,116,FALSE)</f>
        <v>Number surveyed</v>
      </c>
      <c r="BL31" s="37"/>
      <c r="BM31" s="37"/>
      <c r="BN31" s="37"/>
      <c r="BO31" s="37"/>
      <c r="BP31" s="37"/>
      <c r="BQ31" s="38"/>
      <c r="BR31" s="9"/>
      <c r="BS31" s="9"/>
      <c r="BT31" s="53"/>
      <c r="BU31" s="36" t="str">
        <f ca="1">HLOOKUP(Introduction!$G$4,nametranslations,116,FALSE)</f>
        <v>Number surveyed</v>
      </c>
      <c r="BV31" s="37"/>
      <c r="BW31" s="37"/>
      <c r="BX31" s="37"/>
      <c r="BY31" s="37"/>
      <c r="BZ31" s="37"/>
      <c r="CA31" s="38"/>
      <c r="CB31" s="9"/>
      <c r="CC31" s="9"/>
      <c r="CD31" s="53"/>
      <c r="CE31" s="36" t="str">
        <f ca="1">HLOOKUP(Introduction!$G$4,nametranslations,116,FALSE)</f>
        <v>Number surveyed</v>
      </c>
      <c r="CF31" s="37"/>
      <c r="CG31" s="37"/>
      <c r="CH31" s="37"/>
      <c r="CI31" s="37"/>
      <c r="CJ31" s="37"/>
      <c r="CK31" s="38"/>
      <c r="CL31" s="9"/>
      <c r="CM31" s="9"/>
      <c r="CN31" s="54"/>
      <c r="CX31" s="54"/>
      <c r="DH31" s="54"/>
      <c r="DR31" s="54"/>
      <c r="EB31" s="54"/>
      <c r="EL31" s="54"/>
      <c r="EV31" s="54"/>
      <c r="FF31" s="54"/>
      <c r="FP31" s="54"/>
      <c r="FZ31" s="54"/>
      <c r="GJ31" s="54"/>
      <c r="GT31" s="54"/>
      <c r="HD31" s="54"/>
      <c r="HN31" s="54"/>
      <c r="HX31" s="54"/>
      <c r="IH31" s="54"/>
    </row>
    <row r="32" spans="1:242" s="2" customFormat="1" x14ac:dyDescent="0.25">
      <c r="A32" s="166" t="str">
        <f ca="1">IF(ISBLANK('Data Summary'!A34),"",'Data Summary'!A34)</f>
        <v/>
      </c>
      <c r="B32" s="54"/>
      <c r="L32" s="54"/>
      <c r="V32" s="54"/>
      <c r="AF32" s="54"/>
      <c r="AP32" s="54"/>
      <c r="AZ32" s="54"/>
      <c r="BJ32" s="54"/>
      <c r="BT32" s="54"/>
      <c r="CD32" s="54"/>
      <c r="CN32" s="54"/>
      <c r="CX32" s="54"/>
      <c r="DH32" s="54"/>
      <c r="DR32" s="54"/>
      <c r="EB32" s="54"/>
      <c r="EL32" s="54"/>
      <c r="EV32" s="54"/>
      <c r="FF32" s="54"/>
      <c r="FP32" s="54"/>
      <c r="FZ32" s="54"/>
      <c r="GJ32" s="54"/>
      <c r="GT32" s="54"/>
      <c r="HD32" s="54"/>
      <c r="HN32" s="54"/>
      <c r="HX32" s="54"/>
      <c r="IH32" s="54"/>
    </row>
    <row r="33" spans="1:242" s="2" customFormat="1" x14ac:dyDescent="0.25">
      <c r="A33" s="166" t="str">
        <f ca="1">IF(ISBLANK('Data Summary'!A35),"",'Data Summary'!A35)</f>
        <v/>
      </c>
      <c r="B33" s="54"/>
      <c r="L33" s="54"/>
      <c r="V33" s="54"/>
      <c r="AF33" s="54"/>
      <c r="AP33" s="54"/>
      <c r="AZ33" s="54"/>
      <c r="BJ33" s="54"/>
      <c r="BT33" s="54"/>
      <c r="CD33" s="54"/>
      <c r="CN33" s="54"/>
      <c r="CX33" s="54"/>
      <c r="DH33" s="54"/>
      <c r="DR33" s="54"/>
      <c r="EB33" s="54"/>
      <c r="EL33" s="54"/>
      <c r="EV33" s="54"/>
      <c r="FF33" s="54"/>
      <c r="FP33" s="54"/>
      <c r="FZ33" s="54"/>
      <c r="GJ33" s="54"/>
      <c r="GT33" s="54"/>
      <c r="HD33" s="54"/>
      <c r="HN33" s="54"/>
      <c r="HX33" s="54"/>
      <c r="IH33" s="54"/>
    </row>
    <row r="34" spans="1:242" s="2" customFormat="1" x14ac:dyDescent="0.25">
      <c r="A34" s="166" t="str">
        <f ca="1">IF(ISBLANK('Data Summary'!A36),"",'Data Summary'!A36)</f>
        <v/>
      </c>
      <c r="B34" s="54"/>
      <c r="L34" s="54"/>
      <c r="V34" s="54"/>
      <c r="AF34" s="54"/>
      <c r="AP34" s="54"/>
      <c r="AZ34" s="54"/>
      <c r="BJ34" s="54"/>
      <c r="BT34" s="54"/>
      <c r="CD34" s="54"/>
      <c r="CN34" s="54"/>
      <c r="CX34" s="54"/>
      <c r="DH34" s="54"/>
      <c r="DR34" s="54"/>
      <c r="EB34" s="54"/>
      <c r="EL34" s="54"/>
      <c r="EV34" s="54"/>
      <c r="FF34" s="54"/>
      <c r="FP34" s="54"/>
      <c r="FZ34" s="54"/>
      <c r="GJ34" s="54"/>
      <c r="GT34" s="54"/>
      <c r="HD34" s="54"/>
      <c r="HN34" s="54"/>
      <c r="HX34" s="54"/>
      <c r="IH34" s="54"/>
    </row>
    <row r="35" spans="1:242" s="2" customFormat="1" x14ac:dyDescent="0.25">
      <c r="A35" s="166" t="str">
        <f ca="1">IF(ISBLANK('Data Summary'!A37),"",'Data Summary'!A37)</f>
        <v/>
      </c>
      <c r="B35" s="54"/>
      <c r="L35" s="54"/>
      <c r="V35" s="54"/>
      <c r="AF35" s="54"/>
      <c r="AP35" s="54"/>
      <c r="AZ35" s="54"/>
      <c r="BJ35" s="54"/>
      <c r="BT35" s="54"/>
      <c r="CD35" s="54"/>
      <c r="CN35" s="54"/>
      <c r="CX35" s="54"/>
      <c r="DH35" s="54"/>
      <c r="DR35" s="54"/>
      <c r="EB35" s="54"/>
      <c r="EL35" s="54"/>
      <c r="EV35" s="54"/>
      <c r="FF35" s="54"/>
      <c r="FP35" s="54"/>
      <c r="FZ35" s="54"/>
      <c r="GJ35" s="54"/>
      <c r="GT35" s="54"/>
      <c r="HD35" s="54"/>
      <c r="HN35" s="54"/>
      <c r="HX35" s="54"/>
      <c r="IH35" s="54"/>
    </row>
    <row r="36" spans="1:242" s="2" customFormat="1" x14ac:dyDescent="0.25">
      <c r="A36" s="166" t="str">
        <f ca="1">IF(ISBLANK('Data Summary'!A38),"",'Data Summary'!A38)</f>
        <v/>
      </c>
      <c r="B36" s="54"/>
      <c r="L36" s="54"/>
      <c r="V36" s="54"/>
      <c r="AF36" s="54"/>
      <c r="AP36" s="54"/>
      <c r="AZ36" s="54"/>
      <c r="BJ36" s="54"/>
      <c r="BT36" s="54"/>
      <c r="CD36" s="54"/>
      <c r="CN36" s="54"/>
      <c r="CX36" s="54"/>
      <c r="DH36" s="54"/>
      <c r="DR36" s="54"/>
      <c r="EB36" s="54"/>
      <c r="EL36" s="54"/>
      <c r="EV36" s="54"/>
      <c r="FF36" s="54"/>
      <c r="FP36" s="54"/>
      <c r="FZ36" s="54"/>
      <c r="GJ36" s="54"/>
      <c r="GT36" s="54"/>
      <c r="HD36" s="54"/>
      <c r="HN36" s="54"/>
      <c r="HX36" s="54"/>
      <c r="IH36" s="54"/>
    </row>
    <row r="37" spans="1:242" s="2" customFormat="1" x14ac:dyDescent="0.25">
      <c r="A37" s="166" t="str">
        <f ca="1">IF(ISBLANK('Data Summary'!A39),"",'Data Summary'!A39)</f>
        <v/>
      </c>
      <c r="B37" s="54"/>
      <c r="L37" s="54"/>
      <c r="V37" s="54"/>
      <c r="AF37" s="54"/>
      <c r="AP37" s="54"/>
      <c r="AZ37" s="54"/>
      <c r="BJ37" s="54"/>
      <c r="BT37" s="54"/>
      <c r="CD37" s="54"/>
      <c r="CN37" s="54"/>
      <c r="CX37" s="54"/>
      <c r="DH37" s="54"/>
      <c r="DR37" s="54"/>
      <c r="EB37" s="54"/>
      <c r="EL37" s="54"/>
      <c r="EV37" s="54"/>
      <c r="FF37" s="54"/>
      <c r="FP37" s="54"/>
      <c r="FZ37" s="54"/>
      <c r="GJ37" s="54"/>
      <c r="GT37" s="54"/>
      <c r="HD37" s="54"/>
      <c r="HN37" s="54"/>
      <c r="HX37" s="54"/>
      <c r="IH37" s="54"/>
    </row>
    <row r="38" spans="1:242" s="2" customFormat="1" x14ac:dyDescent="0.25">
      <c r="A38" s="166" t="str">
        <f ca="1">IF(ISBLANK('Data Summary'!A40),"",'Data Summary'!A40)</f>
        <v/>
      </c>
      <c r="B38" s="54"/>
      <c r="L38" s="54"/>
      <c r="V38" s="54"/>
      <c r="AF38" s="54"/>
      <c r="AP38" s="54"/>
      <c r="AZ38" s="54"/>
      <c r="BJ38" s="54"/>
      <c r="BT38" s="54"/>
      <c r="CD38" s="54"/>
      <c r="CN38" s="54"/>
      <c r="CX38" s="54"/>
      <c r="DH38" s="54"/>
      <c r="DR38" s="54"/>
      <c r="EB38" s="54"/>
      <c r="EL38" s="54"/>
      <c r="EV38" s="54"/>
      <c r="FF38" s="54"/>
      <c r="FP38" s="54"/>
      <c r="FZ38" s="54"/>
      <c r="GJ38" s="54"/>
      <c r="GT38" s="54"/>
      <c r="HD38" s="54"/>
      <c r="HN38" s="54"/>
      <c r="HX38" s="54"/>
      <c r="IH38" s="54"/>
    </row>
    <row r="39" spans="1:242" s="2" customFormat="1" x14ac:dyDescent="0.25">
      <c r="A39" s="166" t="str">
        <f ca="1">IF(ISBLANK('Data Summary'!A41),"",'Data Summary'!A41)</f>
        <v/>
      </c>
      <c r="B39" s="54"/>
      <c r="L39" s="54"/>
      <c r="V39" s="54"/>
      <c r="AF39" s="54"/>
      <c r="AP39" s="54"/>
      <c r="AZ39" s="54"/>
      <c r="BJ39" s="54"/>
      <c r="BT39" s="54"/>
      <c r="CD39" s="54"/>
      <c r="CN39" s="54"/>
      <c r="CX39" s="54"/>
      <c r="DH39" s="54"/>
      <c r="DR39" s="54"/>
      <c r="EB39" s="54"/>
      <c r="EL39" s="54"/>
      <c r="EV39" s="54"/>
      <c r="FF39" s="54"/>
      <c r="FP39" s="54"/>
      <c r="FZ39" s="54"/>
      <c r="GJ39" s="54"/>
      <c r="GT39" s="54"/>
      <c r="HD39" s="54"/>
      <c r="HN39" s="54"/>
      <c r="HX39" s="54"/>
      <c r="IH39" s="54"/>
    </row>
    <row r="40" spans="1:242" s="2" customFormat="1" x14ac:dyDescent="0.25">
      <c r="A40" s="166" t="str">
        <f ca="1">IF(ISBLANK('Data Summary'!A42),"",'Data Summary'!A42)</f>
        <v/>
      </c>
      <c r="B40" s="54"/>
      <c r="L40" s="54"/>
      <c r="V40" s="54"/>
      <c r="AF40" s="54"/>
      <c r="AP40" s="54"/>
      <c r="AZ40" s="54"/>
      <c r="BJ40" s="54"/>
      <c r="BT40" s="54"/>
      <c r="CD40" s="54"/>
      <c r="CN40" s="54"/>
      <c r="CX40" s="54"/>
      <c r="DH40" s="54"/>
      <c r="DR40" s="54"/>
      <c r="EB40" s="54"/>
      <c r="EL40" s="54"/>
      <c r="EV40" s="54"/>
      <c r="FF40" s="54"/>
      <c r="FP40" s="54"/>
      <c r="FZ40" s="54"/>
      <c r="GJ40" s="54"/>
      <c r="GT40" s="54"/>
      <c r="HD40" s="54"/>
      <c r="HN40" s="54"/>
      <c r="HX40" s="54"/>
      <c r="IH40" s="54"/>
    </row>
    <row r="41" spans="1:242" s="2" customFormat="1" x14ac:dyDescent="0.25">
      <c r="A41" s="166" t="str">
        <f ca="1">IF(ISBLANK('Data Summary'!A43),"",'Data Summary'!A43)</f>
        <v/>
      </c>
      <c r="B41" s="54"/>
      <c r="L41" s="54"/>
      <c r="V41" s="54"/>
      <c r="AF41" s="54"/>
      <c r="AP41" s="54"/>
      <c r="AZ41" s="54"/>
      <c r="BJ41" s="54"/>
      <c r="BT41" s="54"/>
      <c r="CD41" s="54"/>
      <c r="CN41" s="54"/>
      <c r="CX41" s="54"/>
      <c r="DH41" s="54"/>
      <c r="DR41" s="54"/>
      <c r="EB41" s="54"/>
      <c r="EL41" s="54"/>
      <c r="EV41" s="54"/>
      <c r="FF41" s="54"/>
      <c r="FP41" s="54"/>
      <c r="FZ41" s="54"/>
      <c r="GJ41" s="54"/>
      <c r="GT41" s="54"/>
      <c r="HD41" s="54"/>
      <c r="HN41" s="54"/>
      <c r="HX41" s="54"/>
      <c r="IH41" s="54"/>
    </row>
    <row r="42" spans="1:242" s="2" customFormat="1" x14ac:dyDescent="0.25">
      <c r="A42" s="166" t="str">
        <f ca="1">IF(ISBLANK('Data Summary'!A44),"",'Data Summary'!A44)</f>
        <v/>
      </c>
      <c r="B42" s="54"/>
      <c r="L42" s="54"/>
      <c r="V42" s="54"/>
      <c r="AF42" s="54"/>
      <c r="AP42" s="54"/>
      <c r="AZ42" s="54"/>
      <c r="BJ42" s="54"/>
      <c r="BT42" s="54"/>
      <c r="CD42" s="54"/>
      <c r="CN42" s="54"/>
      <c r="CX42" s="54"/>
      <c r="DH42" s="54"/>
      <c r="DR42" s="54"/>
      <c r="EB42" s="54"/>
      <c r="EL42" s="54"/>
      <c r="EV42" s="54"/>
      <c r="FF42" s="54"/>
      <c r="FP42" s="54"/>
      <c r="FZ42" s="54"/>
      <c r="GJ42" s="54"/>
      <c r="GT42" s="54"/>
      <c r="HD42" s="54"/>
      <c r="HN42" s="54"/>
      <c r="HX42" s="54"/>
      <c r="IH42" s="54"/>
    </row>
    <row r="43" spans="1:242" s="2" customFormat="1" x14ac:dyDescent="0.25">
      <c r="A43" s="166" t="str">
        <f ca="1">IF(ISBLANK('Data Summary'!A45),"",'Data Summary'!A45)</f>
        <v/>
      </c>
      <c r="B43" s="54"/>
      <c r="L43" s="54"/>
      <c r="V43" s="54"/>
      <c r="AF43" s="54"/>
      <c r="AP43" s="54"/>
      <c r="AZ43" s="54"/>
      <c r="BJ43" s="54"/>
      <c r="BT43" s="54"/>
      <c r="CD43" s="54"/>
      <c r="CN43" s="54"/>
      <c r="CX43" s="54"/>
      <c r="DH43" s="54"/>
      <c r="DR43" s="54"/>
      <c r="EB43" s="54"/>
      <c r="EL43" s="54"/>
      <c r="EV43" s="54"/>
      <c r="FF43" s="54"/>
      <c r="FP43" s="54"/>
      <c r="FZ43" s="54"/>
      <c r="GJ43" s="54"/>
      <c r="GT43" s="54"/>
      <c r="HD43" s="54"/>
      <c r="HN43" s="54"/>
      <c r="HX43" s="54"/>
      <c r="IH43" s="54"/>
    </row>
    <row r="44" spans="1:242" s="2" customFormat="1" x14ac:dyDescent="0.25">
      <c r="A44" s="166" t="str">
        <f ca="1">IF(ISBLANK('Data Summary'!A46),"",'Data Summary'!A46)</f>
        <v/>
      </c>
      <c r="B44" s="54"/>
      <c r="L44" s="54"/>
      <c r="V44" s="54"/>
      <c r="AF44" s="54"/>
      <c r="AP44" s="54"/>
      <c r="AZ44" s="54"/>
      <c r="BJ44" s="54"/>
      <c r="BT44" s="54"/>
      <c r="CD44" s="54"/>
      <c r="CN44" s="54"/>
      <c r="CX44" s="54"/>
      <c r="DH44" s="54"/>
      <c r="DR44" s="54"/>
      <c r="EB44" s="54"/>
      <c r="EL44" s="54"/>
      <c r="EV44" s="54"/>
      <c r="FF44" s="54"/>
      <c r="FP44" s="54"/>
      <c r="FZ44" s="54"/>
      <c r="GJ44" s="54"/>
      <c r="GT44" s="54"/>
      <c r="HD44" s="54"/>
      <c r="HN44" s="54"/>
      <c r="HX44" s="54"/>
      <c r="IH44" s="54"/>
    </row>
    <row r="45" spans="1:242" s="2" customFormat="1" x14ac:dyDescent="0.25">
      <c r="A45" s="166" t="str">
        <f ca="1">IF(ISBLANK('Data Summary'!A47),"",'Data Summary'!A47)</f>
        <v/>
      </c>
      <c r="B45" s="54"/>
      <c r="L45" s="54"/>
      <c r="V45" s="54"/>
      <c r="AF45" s="54"/>
      <c r="AP45" s="54"/>
      <c r="AZ45" s="54"/>
      <c r="BJ45" s="54"/>
      <c r="BT45" s="54"/>
      <c r="CD45" s="54"/>
      <c r="CN45" s="54"/>
      <c r="CX45" s="54"/>
      <c r="DH45" s="54"/>
      <c r="DR45" s="54"/>
      <c r="EB45" s="54"/>
      <c r="EL45" s="54"/>
      <c r="EV45" s="54"/>
      <c r="FF45" s="54"/>
      <c r="FP45" s="54"/>
      <c r="FZ45" s="54"/>
      <c r="GJ45" s="54"/>
      <c r="GT45" s="54"/>
      <c r="HD45" s="54"/>
      <c r="HN45" s="54"/>
      <c r="HX45" s="54"/>
      <c r="IH45" s="54"/>
    </row>
    <row r="46" spans="1:242" s="2" customFormat="1" x14ac:dyDescent="0.25">
      <c r="A46" s="166" t="str">
        <f ca="1">IF(ISBLANK('Data Summary'!A48),"",'Data Summary'!A48)</f>
        <v/>
      </c>
      <c r="B46" s="54"/>
      <c r="L46" s="54"/>
      <c r="V46" s="54"/>
      <c r="AF46" s="54"/>
      <c r="AP46" s="54"/>
      <c r="AZ46" s="54"/>
      <c r="BJ46" s="54"/>
      <c r="BT46" s="54"/>
      <c r="CD46" s="54"/>
      <c r="CN46" s="54"/>
      <c r="CX46" s="54"/>
      <c r="DH46" s="54"/>
      <c r="DR46" s="54"/>
      <c r="EB46" s="54"/>
      <c r="EL46" s="54"/>
      <c r="EV46" s="54"/>
      <c r="FF46" s="54"/>
      <c r="FP46" s="54"/>
      <c r="FZ46" s="54"/>
      <c r="GJ46" s="54"/>
      <c r="GT46" s="54"/>
      <c r="HD46" s="54"/>
      <c r="HN46" s="54"/>
      <c r="HX46" s="54"/>
      <c r="IH46" s="54"/>
    </row>
    <row r="47" spans="1:242" s="2" customFormat="1" x14ac:dyDescent="0.25">
      <c r="A47" s="166" t="str">
        <f ca="1">IF(ISBLANK('Data Summary'!A49),"",'Data Summary'!A49)</f>
        <v/>
      </c>
      <c r="B47" s="54"/>
      <c r="L47" s="54"/>
      <c r="V47" s="54"/>
      <c r="AF47" s="54"/>
      <c r="AP47" s="54"/>
      <c r="AZ47" s="54"/>
      <c r="BJ47" s="54"/>
      <c r="BT47" s="54"/>
      <c r="CD47" s="54"/>
      <c r="CN47" s="54"/>
      <c r="CX47" s="54"/>
      <c r="DH47" s="54"/>
      <c r="DR47" s="54"/>
      <c r="EB47" s="54"/>
      <c r="EL47" s="54"/>
      <c r="EV47" s="54"/>
      <c r="FF47" s="54"/>
      <c r="FP47" s="54"/>
      <c r="FZ47" s="54"/>
      <c r="GJ47" s="54"/>
      <c r="GT47" s="54"/>
      <c r="HD47" s="54"/>
      <c r="HN47" s="54"/>
      <c r="HX47" s="54"/>
      <c r="IH47" s="54"/>
    </row>
    <row r="48" spans="1:242" s="2" customFormat="1" x14ac:dyDescent="0.25">
      <c r="A48" s="166" t="str">
        <f ca="1">IF(ISBLANK('Data Summary'!A50),"",'Data Summary'!A50)</f>
        <v/>
      </c>
      <c r="B48" s="54"/>
      <c r="L48" s="54"/>
      <c r="V48" s="54"/>
      <c r="AF48" s="54"/>
      <c r="AP48" s="54"/>
      <c r="AZ48" s="54"/>
      <c r="BJ48" s="54"/>
      <c r="BT48" s="54"/>
      <c r="CD48" s="54"/>
      <c r="CN48" s="54"/>
      <c r="CX48" s="54"/>
      <c r="DH48" s="54"/>
      <c r="DR48" s="54"/>
      <c r="EB48" s="54"/>
      <c r="EL48" s="54"/>
      <c r="EV48" s="54"/>
      <c r="FF48" s="54"/>
      <c r="FP48" s="54"/>
      <c r="FZ48" s="54"/>
      <c r="GJ48" s="54"/>
      <c r="GT48" s="54"/>
      <c r="HD48" s="54"/>
      <c r="HN48" s="54"/>
      <c r="HX48" s="54"/>
      <c r="IH48" s="54"/>
    </row>
    <row r="49" spans="1:242" s="2" customFormat="1" x14ac:dyDescent="0.25">
      <c r="A49" s="166" t="str">
        <f ca="1">IF(ISBLANK('Data Summary'!A51),"",'Data Summary'!A51)</f>
        <v/>
      </c>
      <c r="B49" s="54"/>
      <c r="L49" s="54"/>
      <c r="V49" s="54"/>
      <c r="AF49" s="54"/>
      <c r="AP49" s="54"/>
      <c r="AZ49" s="54"/>
      <c r="BJ49" s="54"/>
      <c r="BT49" s="54"/>
      <c r="CD49" s="54"/>
      <c r="CN49" s="54"/>
      <c r="CX49" s="54"/>
      <c r="DH49" s="54"/>
      <c r="DR49" s="54"/>
      <c r="EB49" s="54"/>
      <c r="EL49" s="54"/>
      <c r="EV49" s="54"/>
      <c r="FF49" s="54"/>
      <c r="FP49" s="54"/>
      <c r="FZ49" s="54"/>
      <c r="GJ49" s="54"/>
      <c r="GT49" s="54"/>
      <c r="HD49" s="54"/>
      <c r="HN49" s="54"/>
      <c r="HX49" s="54"/>
      <c r="IH49" s="54"/>
    </row>
    <row r="50" spans="1:242" s="2" customFormat="1" x14ac:dyDescent="0.25">
      <c r="A50" s="166" t="str">
        <f ca="1">IF(ISBLANK('Data Summary'!A52),"",'Data Summary'!A52)</f>
        <v/>
      </c>
      <c r="B50" s="54"/>
      <c r="L50" s="54"/>
      <c r="V50" s="54"/>
      <c r="AF50" s="54"/>
      <c r="AP50" s="54"/>
      <c r="AZ50" s="54"/>
      <c r="BJ50" s="54"/>
      <c r="BT50" s="54"/>
      <c r="CD50" s="54"/>
      <c r="CN50" s="54"/>
      <c r="CX50" s="54"/>
      <c r="DH50" s="54"/>
      <c r="DR50" s="54"/>
      <c r="EB50" s="54"/>
      <c r="EL50" s="54"/>
      <c r="EV50" s="54"/>
      <c r="FF50" s="54"/>
      <c r="FP50" s="54"/>
      <c r="FZ50" s="54"/>
      <c r="GJ50" s="54"/>
      <c r="GT50" s="54"/>
      <c r="HD50" s="54"/>
      <c r="HN50" s="54"/>
      <c r="HX50" s="54"/>
      <c r="IH50" s="54"/>
    </row>
    <row r="51" spans="1:242" s="2" customFormat="1" x14ac:dyDescent="0.25">
      <c r="A51" s="166" t="str">
        <f ca="1">IF(ISBLANK('Data Summary'!A53),"",'Data Summary'!A53)</f>
        <v/>
      </c>
      <c r="B51" s="54"/>
      <c r="L51" s="54"/>
      <c r="V51" s="54"/>
      <c r="AF51" s="54"/>
      <c r="AP51" s="54"/>
      <c r="AZ51" s="54"/>
      <c r="BJ51" s="54"/>
      <c r="BT51" s="54"/>
      <c r="CD51" s="54"/>
      <c r="CN51" s="54"/>
      <c r="CX51" s="54"/>
      <c r="DH51" s="54"/>
      <c r="DR51" s="54"/>
      <c r="EB51" s="54"/>
      <c r="EL51" s="54"/>
      <c r="EV51" s="54"/>
      <c r="FF51" s="54"/>
      <c r="FP51" s="54"/>
      <c r="FZ51" s="54"/>
      <c r="GJ51" s="54"/>
      <c r="GT51" s="54"/>
      <c r="HD51" s="54"/>
      <c r="HN51" s="54"/>
      <c r="HX51" s="54"/>
      <c r="IH51" s="54"/>
    </row>
    <row r="52" spans="1:242" s="2" customFormat="1" x14ac:dyDescent="0.25">
      <c r="A52" s="166" t="str">
        <f ca="1">IF(ISBLANK('Data Summary'!A54),"",'Data Summary'!A54)</f>
        <v/>
      </c>
      <c r="B52" s="54"/>
      <c r="L52" s="54"/>
      <c r="V52" s="54"/>
      <c r="AF52" s="54"/>
      <c r="AP52" s="54"/>
      <c r="AZ52" s="54"/>
      <c r="BJ52" s="54"/>
      <c r="BT52" s="54"/>
      <c r="CD52" s="54"/>
      <c r="CN52" s="54"/>
      <c r="CX52" s="54"/>
      <c r="DH52" s="54"/>
      <c r="DR52" s="54"/>
      <c r="EB52" s="54"/>
      <c r="EL52" s="54"/>
      <c r="EV52" s="54"/>
      <c r="FF52" s="54"/>
      <c r="FP52" s="54"/>
      <c r="FZ52" s="54"/>
      <c r="GJ52" s="54"/>
      <c r="GT52" s="54"/>
      <c r="HD52" s="54"/>
      <c r="HN52" s="54"/>
      <c r="HX52" s="54"/>
      <c r="IH52" s="54"/>
    </row>
    <row r="53" spans="1:242" s="2" customFormat="1" x14ac:dyDescent="0.25">
      <c r="A53" s="166" t="str">
        <f ca="1">IF(ISBLANK('Data Summary'!A55),"",'Data Summary'!A55)</f>
        <v/>
      </c>
      <c r="B53" s="54"/>
      <c r="L53" s="54"/>
      <c r="V53" s="54"/>
      <c r="AF53" s="54"/>
      <c r="AP53" s="54"/>
      <c r="AZ53" s="54"/>
      <c r="BJ53" s="54"/>
      <c r="BT53" s="54"/>
      <c r="CD53" s="54"/>
      <c r="CN53" s="54"/>
      <c r="CX53" s="54"/>
      <c r="DH53" s="54"/>
      <c r="DR53" s="54"/>
      <c r="EB53" s="54"/>
      <c r="EL53" s="54"/>
      <c r="EV53" s="54"/>
      <c r="FF53" s="54"/>
      <c r="FP53" s="54"/>
      <c r="FZ53" s="54"/>
      <c r="GJ53" s="54"/>
      <c r="GT53" s="54"/>
      <c r="HD53" s="54"/>
      <c r="HN53" s="54"/>
      <c r="HX53" s="54"/>
      <c r="IH53" s="54"/>
    </row>
    <row r="54" spans="1:242" s="2" customFormat="1" x14ac:dyDescent="0.25">
      <c r="A54" s="166" t="str">
        <f ca="1">IF(ISBLANK('Data Summary'!A56),"",'Data Summary'!A56)</f>
        <v/>
      </c>
      <c r="B54" s="54"/>
      <c r="L54" s="54"/>
      <c r="V54" s="54"/>
      <c r="AF54" s="54"/>
      <c r="AP54" s="54"/>
      <c r="AZ54" s="54"/>
      <c r="BJ54" s="54"/>
      <c r="BT54" s="54"/>
      <c r="CD54" s="54"/>
      <c r="CN54" s="54"/>
      <c r="CX54" s="54"/>
      <c r="DH54" s="54"/>
      <c r="DR54" s="54"/>
      <c r="EB54" s="54"/>
      <c r="EL54" s="54"/>
      <c r="EV54" s="54"/>
      <c r="FF54" s="54"/>
      <c r="FP54" s="54"/>
      <c r="FZ54" s="54"/>
      <c r="GJ54" s="54"/>
      <c r="GT54" s="54"/>
      <c r="HD54" s="54"/>
      <c r="HN54" s="54"/>
      <c r="HX54" s="54"/>
      <c r="IH54" s="54"/>
    </row>
    <row r="55" spans="1:242" s="2" customFormat="1" x14ac:dyDescent="0.25">
      <c r="A55" s="166" t="str">
        <f ca="1">IF(ISBLANK('Data Summary'!A57),"",'Data Summary'!A57)</f>
        <v/>
      </c>
      <c r="B55" s="54"/>
      <c r="L55" s="54"/>
      <c r="V55" s="54"/>
      <c r="AF55" s="54"/>
      <c r="AP55" s="54"/>
      <c r="AZ55" s="54"/>
      <c r="BJ55" s="54"/>
      <c r="BT55" s="54"/>
      <c r="CD55" s="54"/>
      <c r="CN55" s="54"/>
      <c r="CX55" s="54"/>
      <c r="DH55" s="54"/>
      <c r="DR55" s="54"/>
      <c r="EB55" s="54"/>
      <c r="EL55" s="54"/>
      <c r="EV55" s="54"/>
      <c r="FF55" s="54"/>
      <c r="FP55" s="54"/>
      <c r="FZ55" s="54"/>
      <c r="GJ55" s="54"/>
      <c r="GT55" s="54"/>
      <c r="HD55" s="54"/>
      <c r="HN55" s="54"/>
      <c r="HX55" s="54"/>
      <c r="IH55" s="54"/>
    </row>
    <row r="56" spans="1:242" s="2" customFormat="1" x14ac:dyDescent="0.25">
      <c r="A56" s="166" t="str">
        <f ca="1">IF(ISBLANK('Data Summary'!A58),"",'Data Summary'!A58)</f>
        <v/>
      </c>
      <c r="B56" s="54"/>
      <c r="L56" s="54"/>
      <c r="V56" s="54"/>
      <c r="AF56" s="54"/>
      <c r="AP56" s="54"/>
      <c r="AZ56" s="54"/>
      <c r="BJ56" s="54"/>
      <c r="BT56" s="54"/>
      <c r="CD56" s="54"/>
      <c r="CN56" s="54"/>
      <c r="CX56" s="54"/>
      <c r="DH56" s="54"/>
      <c r="DR56" s="54"/>
      <c r="EB56" s="54"/>
      <c r="EL56" s="54"/>
      <c r="EV56" s="54"/>
      <c r="FF56" s="54"/>
      <c r="FP56" s="54"/>
      <c r="FZ56" s="54"/>
      <c r="GJ56" s="54"/>
      <c r="GT56" s="54"/>
      <c r="HD56" s="54"/>
      <c r="HN56" s="54"/>
      <c r="HX56" s="54"/>
      <c r="IH56" s="54"/>
    </row>
    <row r="57" spans="1:242" s="2" customFormat="1" x14ac:dyDescent="0.25">
      <c r="A57" s="166" t="str">
        <f ca="1">IF(ISBLANK('Data Summary'!A59),"",'Data Summary'!A59)</f>
        <v/>
      </c>
      <c r="B57" s="54"/>
      <c r="L57" s="54"/>
      <c r="V57" s="54"/>
      <c r="AF57" s="54"/>
      <c r="AP57" s="54"/>
      <c r="AZ57" s="54"/>
      <c r="BJ57" s="54"/>
      <c r="BT57" s="54"/>
      <c r="CD57" s="54"/>
      <c r="CN57" s="54"/>
      <c r="CX57" s="54"/>
      <c r="DH57" s="54"/>
      <c r="DR57" s="54"/>
      <c r="EB57" s="54"/>
      <c r="EL57" s="54"/>
      <c r="EV57" s="54"/>
      <c r="FF57" s="54"/>
      <c r="FP57" s="54"/>
      <c r="FZ57" s="54"/>
      <c r="GJ57" s="54"/>
      <c r="GT57" s="54"/>
      <c r="HD57" s="54"/>
      <c r="HN57" s="54"/>
      <c r="HX57" s="54"/>
      <c r="IH57" s="54"/>
    </row>
    <row r="58" spans="1:242" s="2" customFormat="1" x14ac:dyDescent="0.25">
      <c r="A58" s="166" t="str">
        <f ca="1">IF(ISBLANK('Data Summary'!A60),"",'Data Summary'!A60)</f>
        <v/>
      </c>
      <c r="B58" s="54"/>
      <c r="L58" s="54"/>
      <c r="V58" s="54"/>
      <c r="AF58" s="54"/>
      <c r="AP58" s="54"/>
      <c r="AZ58" s="54"/>
      <c r="BJ58" s="54"/>
      <c r="BT58" s="54"/>
      <c r="CD58" s="54"/>
      <c r="CN58" s="54"/>
      <c r="CX58" s="54"/>
      <c r="DH58" s="54"/>
      <c r="DR58" s="54"/>
      <c r="EB58" s="54"/>
      <c r="EL58" s="54"/>
      <c r="EV58" s="54"/>
      <c r="FF58" s="54"/>
      <c r="FP58" s="54"/>
      <c r="FZ58" s="54"/>
      <c r="GJ58" s="54"/>
      <c r="GT58" s="54"/>
      <c r="HD58" s="54"/>
      <c r="HN58" s="54"/>
      <c r="HX58" s="54"/>
      <c r="IH58" s="54"/>
    </row>
    <row r="59" spans="1:242" s="2" customFormat="1" x14ac:dyDescent="0.25">
      <c r="A59" s="166" t="str">
        <f ca="1">IF(ISBLANK('Data Summary'!A61),"",'Data Summary'!A61)</f>
        <v/>
      </c>
      <c r="B59" s="54"/>
      <c r="L59" s="54"/>
      <c r="V59" s="54"/>
      <c r="AF59" s="54"/>
      <c r="AP59" s="54"/>
      <c r="AZ59" s="54"/>
      <c r="BJ59" s="54"/>
      <c r="BT59" s="54"/>
      <c r="CD59" s="54"/>
      <c r="CN59" s="54"/>
      <c r="CX59" s="54"/>
      <c r="DH59" s="54"/>
      <c r="DR59" s="54"/>
      <c r="EB59" s="54"/>
      <c r="EL59" s="54"/>
      <c r="EV59" s="54"/>
      <c r="FF59" s="54"/>
      <c r="FP59" s="54"/>
      <c r="FZ59" s="54"/>
      <c r="GJ59" s="54"/>
      <c r="GT59" s="54"/>
      <c r="HD59" s="54"/>
      <c r="HN59" s="54"/>
      <c r="HX59" s="54"/>
      <c r="IH59" s="54"/>
    </row>
    <row r="60" spans="1:242" s="2" customFormat="1" x14ac:dyDescent="0.25">
      <c r="A60" s="166" t="str">
        <f ca="1">IF(ISBLANK('Data Summary'!A62),"",'Data Summary'!A62)</f>
        <v/>
      </c>
      <c r="B60" s="54"/>
      <c r="L60" s="54"/>
      <c r="V60" s="54"/>
      <c r="AF60" s="54"/>
      <c r="AP60" s="54"/>
      <c r="AZ60" s="54"/>
      <c r="BJ60" s="54"/>
      <c r="BT60" s="54"/>
      <c r="CD60" s="54"/>
      <c r="CN60" s="54"/>
      <c r="CX60" s="54"/>
      <c r="DH60" s="54"/>
      <c r="DR60" s="54"/>
      <c r="EB60" s="54"/>
      <c r="EL60" s="54"/>
      <c r="EV60" s="54"/>
      <c r="FF60" s="54"/>
      <c r="FP60" s="54"/>
      <c r="FZ60" s="54"/>
      <c r="GJ60" s="54"/>
      <c r="GT60" s="54"/>
      <c r="HD60" s="54"/>
      <c r="HN60" s="54"/>
      <c r="HX60" s="54"/>
      <c r="IH60" s="54"/>
    </row>
    <row r="61" spans="1:242" s="2" customFormat="1" x14ac:dyDescent="0.25">
      <c r="A61" s="166" t="str">
        <f ca="1">IF(ISBLANK('Data Summary'!A63),"",'Data Summary'!A63)</f>
        <v/>
      </c>
      <c r="B61" s="54"/>
      <c r="L61" s="54"/>
      <c r="V61" s="54"/>
      <c r="AF61" s="54"/>
      <c r="AP61" s="54"/>
      <c r="AZ61" s="54"/>
      <c r="BJ61" s="54"/>
      <c r="BT61" s="54"/>
      <c r="CD61" s="54"/>
      <c r="CN61" s="54"/>
      <c r="CX61" s="54"/>
      <c r="DH61" s="54"/>
      <c r="DR61" s="54"/>
      <c r="EB61" s="54"/>
      <c r="EL61" s="54"/>
      <c r="EV61" s="54"/>
      <c r="FF61" s="54"/>
      <c r="FP61" s="54"/>
      <c r="FZ61" s="54"/>
      <c r="GJ61" s="54"/>
      <c r="GT61" s="54"/>
      <c r="HD61" s="54"/>
      <c r="HN61" s="54"/>
      <c r="HX61" s="54"/>
      <c r="IH61" s="54"/>
    </row>
    <row r="62" spans="1:242" s="2" customFormat="1" x14ac:dyDescent="0.25">
      <c r="A62" s="166" t="str">
        <f ca="1">IF(ISBLANK('Data Summary'!A64),"",'Data Summary'!A64)</f>
        <v/>
      </c>
      <c r="B62" s="54"/>
      <c r="L62" s="54"/>
      <c r="V62" s="54"/>
      <c r="AF62" s="54"/>
      <c r="AP62" s="54"/>
      <c r="AZ62" s="54"/>
      <c r="BJ62" s="54"/>
      <c r="BT62" s="54"/>
      <c r="CD62" s="54"/>
      <c r="CN62" s="54"/>
      <c r="CX62" s="54"/>
      <c r="DH62" s="54"/>
      <c r="DR62" s="54"/>
      <c r="EB62" s="54"/>
      <c r="EL62" s="54"/>
      <c r="EV62" s="54"/>
      <c r="FF62" s="54"/>
      <c r="FP62" s="54"/>
      <c r="FZ62" s="54"/>
      <c r="GJ62" s="54"/>
      <c r="GT62" s="54"/>
      <c r="HD62" s="54"/>
      <c r="HN62" s="54"/>
      <c r="HX62" s="54"/>
      <c r="IH62" s="54"/>
    </row>
    <row r="63" spans="1:242" s="2" customFormat="1" x14ac:dyDescent="0.25">
      <c r="A63" s="166" t="str">
        <f ca="1">IF(ISBLANK('Data Summary'!A65),"",'Data Summary'!A65)</f>
        <v/>
      </c>
      <c r="B63" s="54"/>
      <c r="L63" s="54"/>
      <c r="V63" s="54"/>
      <c r="AF63" s="54"/>
      <c r="AP63" s="54"/>
      <c r="AZ63" s="54"/>
      <c r="BJ63" s="54"/>
      <c r="BT63" s="54"/>
      <c r="CD63" s="54"/>
      <c r="CN63" s="54"/>
      <c r="CX63" s="54"/>
      <c r="DH63" s="54"/>
      <c r="DR63" s="54"/>
      <c r="EB63" s="54"/>
      <c r="EL63" s="54"/>
      <c r="EV63" s="54"/>
      <c r="FF63" s="54"/>
      <c r="FP63" s="54"/>
      <c r="FZ63" s="54"/>
      <c r="GJ63" s="54"/>
      <c r="GT63" s="54"/>
      <c r="HD63" s="54"/>
      <c r="HN63" s="54"/>
      <c r="HX63" s="54"/>
      <c r="IH63" s="54"/>
    </row>
    <row r="64" spans="1:242" s="2" customFormat="1" x14ac:dyDescent="0.25">
      <c r="A64" s="166" t="str">
        <f ca="1">IF(ISBLANK('Data Summary'!A66),"",'Data Summary'!A66)</f>
        <v/>
      </c>
      <c r="B64" s="54"/>
      <c r="L64" s="54"/>
      <c r="V64" s="54"/>
      <c r="AF64" s="54"/>
      <c r="AP64" s="54"/>
      <c r="AZ64" s="54"/>
      <c r="BJ64" s="54"/>
      <c r="BT64" s="54"/>
      <c r="CD64" s="54"/>
      <c r="CN64" s="54"/>
      <c r="CX64" s="54"/>
      <c r="DH64" s="54"/>
      <c r="DR64" s="54"/>
      <c r="EB64" s="54"/>
      <c r="EL64" s="54"/>
      <c r="EV64" s="54"/>
      <c r="FF64" s="54"/>
      <c r="FP64" s="54"/>
      <c r="FZ64" s="54"/>
      <c r="GJ64" s="54"/>
      <c r="GT64" s="54"/>
      <c r="HD64" s="54"/>
      <c r="HN64" s="54"/>
      <c r="HX64" s="54"/>
      <c r="IH64" s="54"/>
    </row>
    <row r="65" spans="1:242" s="2" customFormat="1" x14ac:dyDescent="0.25">
      <c r="A65" s="166" t="str">
        <f ca="1">IF(ISBLANK('Data Summary'!A67),"",'Data Summary'!A67)</f>
        <v/>
      </c>
      <c r="B65" s="54"/>
      <c r="L65" s="54"/>
      <c r="V65" s="54"/>
      <c r="AF65" s="54"/>
      <c r="AP65" s="54"/>
      <c r="AZ65" s="54"/>
      <c r="BJ65" s="54"/>
      <c r="BT65" s="54"/>
      <c r="CD65" s="54"/>
      <c r="CN65" s="54"/>
      <c r="CX65" s="54"/>
      <c r="DH65" s="54"/>
      <c r="DR65" s="54"/>
      <c r="EB65" s="54"/>
      <c r="EL65" s="54"/>
      <c r="EV65" s="54"/>
      <c r="FF65" s="54"/>
      <c r="FP65" s="54"/>
      <c r="FZ65" s="54"/>
      <c r="GJ65" s="54"/>
      <c r="GT65" s="54"/>
      <c r="HD65" s="54"/>
      <c r="HN65" s="54"/>
      <c r="HX65" s="54"/>
      <c r="IH65" s="54"/>
    </row>
    <row r="66" spans="1:242" s="2" customFormat="1" x14ac:dyDescent="0.25">
      <c r="A66" s="166" t="str">
        <f ca="1">IF(ISBLANK('Data Summary'!A68),"",'Data Summary'!A68)</f>
        <v/>
      </c>
      <c r="B66" s="54"/>
      <c r="L66" s="54"/>
      <c r="V66" s="54"/>
      <c r="AF66" s="54"/>
      <c r="AP66" s="54"/>
      <c r="AZ66" s="54"/>
      <c r="BJ66" s="54"/>
      <c r="BT66" s="54"/>
      <c r="CD66" s="54"/>
      <c r="CN66" s="54"/>
      <c r="CX66" s="54"/>
      <c r="DH66" s="54"/>
      <c r="DR66" s="54"/>
      <c r="EB66" s="54"/>
      <c r="EL66" s="54"/>
      <c r="EV66" s="54"/>
      <c r="FF66" s="54"/>
      <c r="FP66" s="54"/>
      <c r="FZ66" s="54"/>
      <c r="GJ66" s="54"/>
      <c r="GT66" s="54"/>
      <c r="HD66" s="54"/>
      <c r="HN66" s="54"/>
      <c r="HX66" s="54"/>
      <c r="IH66" s="54"/>
    </row>
    <row r="67" spans="1:242" s="2" customFormat="1" x14ac:dyDescent="0.25">
      <c r="A67" s="166" t="str">
        <f ca="1">IF(ISBLANK('Data Summary'!A69),"",'Data Summary'!A69)</f>
        <v/>
      </c>
      <c r="B67" s="54"/>
      <c r="L67" s="54"/>
      <c r="V67" s="54"/>
      <c r="AF67" s="54"/>
      <c r="AP67" s="54"/>
      <c r="AZ67" s="54"/>
      <c r="BJ67" s="54"/>
      <c r="BT67" s="54"/>
      <c r="CD67" s="54"/>
      <c r="CN67" s="54"/>
      <c r="CX67" s="54"/>
      <c r="DH67" s="54"/>
      <c r="DR67" s="54"/>
      <c r="EB67" s="54"/>
      <c r="EL67" s="54"/>
      <c r="EV67" s="54"/>
      <c r="FF67" s="54"/>
      <c r="FP67" s="54"/>
      <c r="FZ67" s="54"/>
      <c r="GJ67" s="54"/>
      <c r="GT67" s="54"/>
      <c r="HD67" s="54"/>
      <c r="HN67" s="54"/>
      <c r="HX67" s="54"/>
      <c r="IH67" s="54"/>
    </row>
    <row r="68" spans="1:242" s="2" customFormat="1" x14ac:dyDescent="0.25">
      <c r="A68" s="166" t="str">
        <f ca="1">IF(ISBLANK('Data Summary'!A70),"",'Data Summary'!A70)</f>
        <v/>
      </c>
      <c r="B68" s="54"/>
      <c r="L68" s="54"/>
      <c r="V68" s="54"/>
      <c r="AF68" s="54"/>
      <c r="AP68" s="54"/>
      <c r="AZ68" s="54"/>
      <c r="BJ68" s="54"/>
      <c r="BT68" s="54"/>
      <c r="CD68" s="54"/>
      <c r="CN68" s="54"/>
      <c r="CX68" s="54"/>
      <c r="DH68" s="54"/>
      <c r="DR68" s="54"/>
      <c r="EB68" s="54"/>
      <c r="EL68" s="54"/>
      <c r="EV68" s="54"/>
      <c r="FF68" s="54"/>
      <c r="FP68" s="54"/>
      <c r="FZ68" s="54"/>
      <c r="GJ68" s="54"/>
      <c r="GT68" s="54"/>
      <c r="HD68" s="54"/>
      <c r="HN68" s="54"/>
      <c r="HX68" s="54"/>
      <c r="IH68" s="54"/>
    </row>
    <row r="69" spans="1:242" s="2" customFormat="1" x14ac:dyDescent="0.25">
      <c r="A69" s="166" t="str">
        <f ca="1">IF(ISBLANK('Data Summary'!A71),"",'Data Summary'!A71)</f>
        <v/>
      </c>
      <c r="B69" s="54"/>
      <c r="L69" s="54"/>
      <c r="V69" s="54"/>
      <c r="AF69" s="54"/>
      <c r="AP69" s="54"/>
      <c r="AZ69" s="54"/>
      <c r="BJ69" s="54"/>
      <c r="BT69" s="54"/>
      <c r="CD69" s="54"/>
      <c r="CN69" s="54"/>
      <c r="CX69" s="54"/>
      <c r="DH69" s="54"/>
      <c r="DR69" s="54"/>
      <c r="EB69" s="54"/>
      <c r="EL69" s="54"/>
      <c r="EV69" s="54"/>
      <c r="FF69" s="54"/>
      <c r="FP69" s="54"/>
      <c r="FZ69" s="54"/>
      <c r="GJ69" s="54"/>
      <c r="GT69" s="54"/>
      <c r="HD69" s="54"/>
      <c r="HN69" s="54"/>
      <c r="HX69" s="54"/>
      <c r="IH69" s="54"/>
    </row>
    <row r="70" spans="1:242" s="2" customFormat="1" x14ac:dyDescent="0.25">
      <c r="A70" s="166" t="str">
        <f ca="1">IF(ISBLANK('Data Summary'!A72),"",'Data Summary'!A72)</f>
        <v/>
      </c>
      <c r="B70" s="54"/>
      <c r="L70" s="54"/>
      <c r="V70" s="54"/>
      <c r="AF70" s="54"/>
      <c r="AP70" s="54"/>
      <c r="AZ70" s="54"/>
      <c r="BJ70" s="54"/>
      <c r="BT70" s="54"/>
      <c r="CD70" s="54"/>
      <c r="CN70" s="54"/>
      <c r="CX70" s="54"/>
      <c r="DH70" s="54"/>
      <c r="DR70" s="54"/>
      <c r="EB70" s="54"/>
      <c r="EL70" s="54"/>
      <c r="EV70" s="54"/>
      <c r="FF70" s="54"/>
      <c r="FP70" s="54"/>
      <c r="FZ70" s="54"/>
      <c r="GJ70" s="54"/>
      <c r="GT70" s="54"/>
      <c r="HD70" s="54"/>
      <c r="HN70" s="54"/>
      <c r="HX70" s="54"/>
      <c r="IH70" s="54"/>
    </row>
    <row r="71" spans="1:242" s="2" customFormat="1" x14ac:dyDescent="0.25">
      <c r="A71" s="166" t="str">
        <f ca="1">IF(ISBLANK('Data Summary'!A73),"",'Data Summary'!A73)</f>
        <v/>
      </c>
      <c r="B71" s="54"/>
      <c r="L71" s="54"/>
      <c r="V71" s="54"/>
      <c r="AF71" s="54"/>
      <c r="AP71" s="54"/>
      <c r="AZ71" s="54"/>
      <c r="BJ71" s="54"/>
      <c r="BT71" s="54"/>
      <c r="CD71" s="54"/>
      <c r="CN71" s="54"/>
      <c r="CX71" s="54"/>
      <c r="DH71" s="54"/>
      <c r="DR71" s="54"/>
      <c r="EB71" s="54"/>
      <c r="EL71" s="54"/>
      <c r="EV71" s="54"/>
      <c r="FF71" s="54"/>
      <c r="FP71" s="54"/>
      <c r="FZ71" s="54"/>
      <c r="GJ71" s="54"/>
      <c r="GT71" s="54"/>
      <c r="HD71" s="54"/>
      <c r="HN71" s="54"/>
      <c r="HX71" s="54"/>
      <c r="IH71" s="54"/>
    </row>
    <row r="72" spans="1:242" s="2" customFormat="1" x14ac:dyDescent="0.25">
      <c r="A72" s="166" t="str">
        <f ca="1">IF(ISBLANK('Data Summary'!A74),"",'Data Summary'!A74)</f>
        <v/>
      </c>
      <c r="B72" s="54"/>
      <c r="L72" s="54"/>
      <c r="V72" s="54"/>
      <c r="AF72" s="54"/>
      <c r="AP72" s="54"/>
      <c r="AZ72" s="54"/>
      <c r="BJ72" s="54"/>
      <c r="BT72" s="54"/>
      <c r="CD72" s="54"/>
      <c r="CN72" s="54"/>
      <c r="CX72" s="54"/>
      <c r="DH72" s="54"/>
      <c r="DR72" s="54"/>
      <c r="EB72" s="54"/>
      <c r="EL72" s="54"/>
      <c r="EV72" s="54"/>
      <c r="FF72" s="54"/>
      <c r="FP72" s="54"/>
      <c r="FZ72" s="54"/>
      <c r="GJ72" s="54"/>
      <c r="GT72" s="54"/>
      <c r="HD72" s="54"/>
      <c r="HN72" s="54"/>
      <c r="HX72" s="54"/>
      <c r="IH72" s="54"/>
    </row>
    <row r="73" spans="1:242" s="2" customFormat="1" x14ac:dyDescent="0.25">
      <c r="A73" s="166" t="str">
        <f ca="1">IF(ISBLANK('Data Summary'!A75),"",'Data Summary'!A75)</f>
        <v/>
      </c>
      <c r="B73" s="54"/>
      <c r="L73" s="54"/>
      <c r="V73" s="54"/>
      <c r="AF73" s="54"/>
      <c r="AP73" s="54"/>
      <c r="AZ73" s="54"/>
      <c r="BJ73" s="54"/>
      <c r="BT73" s="54"/>
      <c r="CD73" s="54"/>
      <c r="CN73" s="54"/>
      <c r="CX73" s="54"/>
      <c r="DH73" s="54"/>
      <c r="DR73" s="54"/>
      <c r="EB73" s="54"/>
      <c r="EL73" s="54"/>
      <c r="EV73" s="54"/>
      <c r="FF73" s="54"/>
      <c r="FP73" s="54"/>
      <c r="FZ73" s="54"/>
      <c r="GJ73" s="54"/>
      <c r="GT73" s="54"/>
      <c r="HD73" s="54"/>
      <c r="HN73" s="54"/>
      <c r="HX73" s="54"/>
      <c r="IH73" s="54"/>
    </row>
    <row r="74" spans="1:242" s="2" customFormat="1" x14ac:dyDescent="0.25">
      <c r="A74" s="166" t="str">
        <f ca="1">IF(ISBLANK('Data Summary'!A76),"",'Data Summary'!A76)</f>
        <v/>
      </c>
      <c r="B74" s="54"/>
      <c r="L74" s="54"/>
      <c r="V74" s="54"/>
      <c r="AF74" s="54"/>
      <c r="AP74" s="54"/>
      <c r="AZ74" s="54"/>
      <c r="BJ74" s="54"/>
      <c r="BT74" s="54"/>
      <c r="CD74" s="54"/>
      <c r="CN74" s="54"/>
      <c r="CX74" s="54"/>
      <c r="DH74" s="54"/>
      <c r="DR74" s="54"/>
      <c r="EB74" s="54"/>
      <c r="EL74" s="54"/>
      <c r="EV74" s="54"/>
      <c r="FF74" s="54"/>
      <c r="FP74" s="54"/>
      <c r="FZ74" s="54"/>
      <c r="GJ74" s="54"/>
      <c r="GT74" s="54"/>
      <c r="HD74" s="54"/>
      <c r="HN74" s="54"/>
      <c r="HX74" s="54"/>
      <c r="IH74" s="54"/>
    </row>
    <row r="75" spans="1:242" s="2" customFormat="1" x14ac:dyDescent="0.25">
      <c r="A75" s="166" t="str">
        <f ca="1">IF(ISBLANK('Data Summary'!A77),"",'Data Summary'!A77)</f>
        <v/>
      </c>
      <c r="B75" s="54"/>
      <c r="L75" s="54"/>
      <c r="V75" s="54"/>
      <c r="AF75" s="54"/>
      <c r="AP75" s="54"/>
      <c r="AZ75" s="54"/>
      <c r="BJ75" s="54"/>
      <c r="BT75" s="54"/>
      <c r="CD75" s="54"/>
      <c r="CN75" s="54"/>
      <c r="CX75" s="54"/>
      <c r="DH75" s="54"/>
      <c r="DR75" s="54"/>
      <c r="EB75" s="54"/>
      <c r="EL75" s="54"/>
      <c r="EV75" s="54"/>
      <c r="FF75" s="54"/>
      <c r="FP75" s="54"/>
      <c r="FZ75" s="54"/>
      <c r="GJ75" s="54"/>
      <c r="GT75" s="54"/>
      <c r="HD75" s="54"/>
      <c r="HN75" s="54"/>
      <c r="HX75" s="54"/>
      <c r="IH75" s="54"/>
    </row>
    <row r="76" spans="1:242" s="2" customFormat="1" x14ac:dyDescent="0.25">
      <c r="A76" s="166" t="str">
        <f ca="1">IF(ISBLANK('Data Summary'!A78),"",'Data Summary'!A78)</f>
        <v/>
      </c>
      <c r="B76" s="54"/>
      <c r="L76" s="54"/>
      <c r="V76" s="54"/>
      <c r="AF76" s="54"/>
      <c r="AP76" s="54"/>
      <c r="AZ76" s="54"/>
      <c r="BJ76" s="54"/>
      <c r="BT76" s="54"/>
      <c r="CD76" s="54"/>
      <c r="CN76" s="54"/>
      <c r="CX76" s="54"/>
      <c r="DH76" s="54"/>
      <c r="DR76" s="54"/>
      <c r="EB76" s="54"/>
      <c r="EL76" s="54"/>
      <c r="EV76" s="54"/>
      <c r="FF76" s="54"/>
      <c r="FP76" s="54"/>
      <c r="FZ76" s="54"/>
      <c r="GJ76" s="54"/>
      <c r="GT76" s="54"/>
      <c r="HD76" s="54"/>
      <c r="HN76" s="54"/>
      <c r="HX76" s="54"/>
      <c r="IH76" s="54"/>
    </row>
    <row r="77" spans="1:242" s="2" customFormat="1" x14ac:dyDescent="0.25">
      <c r="A77" s="166" t="str">
        <f ca="1">IF(ISBLANK('Data Summary'!A79),"",'Data Summary'!A79)</f>
        <v/>
      </c>
      <c r="B77" s="54"/>
      <c r="L77" s="54"/>
      <c r="V77" s="54"/>
      <c r="AF77" s="54"/>
      <c r="AP77" s="54"/>
      <c r="AZ77" s="54"/>
      <c r="BJ77" s="54"/>
      <c r="BT77" s="54"/>
      <c r="CD77" s="54"/>
      <c r="CN77" s="54"/>
      <c r="CX77" s="54"/>
      <c r="DH77" s="54"/>
      <c r="DR77" s="54"/>
      <c r="EB77" s="54"/>
      <c r="EL77" s="54"/>
      <c r="EV77" s="54"/>
      <c r="FF77" s="54"/>
      <c r="FP77" s="54"/>
      <c r="FZ77" s="54"/>
      <c r="GJ77" s="54"/>
      <c r="GT77" s="54"/>
      <c r="HD77" s="54"/>
      <c r="HN77" s="54"/>
      <c r="HX77" s="54"/>
      <c r="IH77" s="54"/>
    </row>
    <row r="78" spans="1:242" s="2" customFormat="1" x14ac:dyDescent="0.25">
      <c r="A78" s="166" t="str">
        <f ca="1">IF(ISBLANK('Data Summary'!A80),"",'Data Summary'!A80)</f>
        <v/>
      </c>
      <c r="B78" s="54"/>
      <c r="L78" s="54"/>
      <c r="V78" s="54"/>
      <c r="AF78" s="54"/>
      <c r="AP78" s="54"/>
      <c r="AZ78" s="54"/>
      <c r="BJ78" s="54"/>
      <c r="BT78" s="54"/>
      <c r="CD78" s="54"/>
      <c r="CN78" s="54"/>
      <c r="CX78" s="54"/>
      <c r="DH78" s="54"/>
      <c r="DR78" s="54"/>
      <c r="EB78" s="54"/>
      <c r="EL78" s="54"/>
      <c r="EV78" s="54"/>
      <c r="FF78" s="54"/>
      <c r="FP78" s="54"/>
      <c r="FZ78" s="54"/>
      <c r="GJ78" s="54"/>
      <c r="GT78" s="54"/>
      <c r="HD78" s="54"/>
      <c r="HN78" s="54"/>
      <c r="HX78" s="54"/>
      <c r="IH78" s="54"/>
    </row>
    <row r="79" spans="1:242" s="2" customFormat="1" x14ac:dyDescent="0.25">
      <c r="A79" s="166" t="str">
        <f ca="1">IF(ISBLANK('Data Summary'!A81),"",'Data Summary'!A81)</f>
        <v/>
      </c>
      <c r="B79" s="54"/>
      <c r="L79" s="54"/>
      <c r="V79" s="54"/>
      <c r="AF79" s="54"/>
      <c r="AP79" s="54"/>
      <c r="AZ79" s="54"/>
      <c r="BJ79" s="54"/>
      <c r="BT79" s="54"/>
      <c r="CD79" s="54"/>
      <c r="CN79" s="54"/>
      <c r="CX79" s="54"/>
      <c r="DH79" s="54"/>
      <c r="DR79" s="54"/>
      <c r="EB79" s="54"/>
      <c r="EL79" s="54"/>
      <c r="EV79" s="54"/>
      <c r="FF79" s="54"/>
      <c r="FP79" s="54"/>
      <c r="FZ79" s="54"/>
      <c r="GJ79" s="54"/>
      <c r="GT79" s="54"/>
      <c r="HD79" s="54"/>
      <c r="HN79" s="54"/>
      <c r="HX79" s="54"/>
      <c r="IH79" s="54"/>
    </row>
    <row r="80" spans="1:242" s="2" customFormat="1" x14ac:dyDescent="0.25">
      <c r="A80" s="166" t="str">
        <f ca="1">IF(ISBLANK('Data Summary'!A82),"",'Data Summary'!A82)</f>
        <v/>
      </c>
      <c r="B80" s="54"/>
      <c r="L80" s="54"/>
      <c r="V80" s="54"/>
      <c r="AF80" s="54"/>
      <c r="AP80" s="54"/>
      <c r="AZ80" s="54"/>
      <c r="BJ80" s="54"/>
      <c r="BT80" s="54"/>
      <c r="CD80" s="54"/>
      <c r="CN80" s="54"/>
      <c r="CX80" s="54"/>
      <c r="DH80" s="54"/>
      <c r="DR80" s="54"/>
      <c r="EB80" s="54"/>
      <c r="EL80" s="54"/>
      <c r="EV80" s="54"/>
      <c r="FF80" s="54"/>
      <c r="FP80" s="54"/>
      <c r="FZ80" s="54"/>
      <c r="GJ80" s="54"/>
      <c r="GT80" s="54"/>
      <c r="HD80" s="54"/>
      <c r="HN80" s="54"/>
      <c r="HX80" s="54"/>
      <c r="IH80" s="54"/>
    </row>
    <row r="81" spans="1:242" s="2" customFormat="1" x14ac:dyDescent="0.25">
      <c r="A81" s="166" t="str">
        <f ca="1">IF(ISBLANK('Data Summary'!A83),"",'Data Summary'!A83)</f>
        <v/>
      </c>
      <c r="B81" s="54"/>
      <c r="L81" s="54"/>
      <c r="V81" s="54"/>
      <c r="AF81" s="54"/>
      <c r="AP81" s="54"/>
      <c r="AZ81" s="54"/>
      <c r="BJ81" s="54"/>
      <c r="BT81" s="54"/>
      <c r="CD81" s="54"/>
      <c r="CN81" s="54"/>
      <c r="CX81" s="54"/>
      <c r="DH81" s="54"/>
      <c r="DR81" s="54"/>
      <c r="EB81" s="54"/>
      <c r="EL81" s="54"/>
      <c r="EV81" s="54"/>
      <c r="FF81" s="54"/>
      <c r="FP81" s="54"/>
      <c r="FZ81" s="54"/>
      <c r="GJ81" s="54"/>
      <c r="GT81" s="54"/>
      <c r="HD81" s="54"/>
      <c r="HN81" s="54"/>
      <c r="HX81" s="54"/>
      <c r="IH81" s="54"/>
    </row>
    <row r="82" spans="1:242" s="2" customFormat="1" x14ac:dyDescent="0.25">
      <c r="A82" s="166" t="str">
        <f ca="1">IF(ISBLANK('Data Summary'!A84),"",'Data Summary'!A84)</f>
        <v/>
      </c>
      <c r="B82" s="54"/>
      <c r="L82" s="54"/>
      <c r="V82" s="54"/>
      <c r="AF82" s="54"/>
      <c r="AP82" s="54"/>
      <c r="AZ82" s="54"/>
      <c r="BJ82" s="54"/>
      <c r="BT82" s="54"/>
      <c r="CD82" s="54"/>
      <c r="CN82" s="54"/>
      <c r="CX82" s="54"/>
      <c r="DH82" s="54"/>
      <c r="DR82" s="54"/>
      <c r="EB82" s="54"/>
      <c r="EL82" s="54"/>
      <c r="EV82" s="54"/>
      <c r="FF82" s="54"/>
      <c r="FP82" s="54"/>
      <c r="FZ82" s="54"/>
      <c r="GJ82" s="54"/>
      <c r="GT82" s="54"/>
      <c r="HD82" s="54"/>
      <c r="HN82" s="54"/>
      <c r="HX82" s="54"/>
      <c r="IH82" s="54"/>
    </row>
    <row r="83" spans="1:242" s="2" customFormat="1" x14ac:dyDescent="0.25">
      <c r="A83" s="166" t="str">
        <f ca="1">IF(ISBLANK('Data Summary'!A85),"",'Data Summary'!A85)</f>
        <v/>
      </c>
      <c r="B83" s="54"/>
      <c r="L83" s="54"/>
      <c r="V83" s="54"/>
      <c r="AF83" s="54"/>
      <c r="AP83" s="54"/>
      <c r="AZ83" s="54"/>
      <c r="BJ83" s="54"/>
      <c r="BT83" s="54"/>
      <c r="CD83" s="54"/>
      <c r="CN83" s="54"/>
      <c r="CX83" s="54"/>
      <c r="DH83" s="54"/>
      <c r="DR83" s="54"/>
      <c r="EB83" s="54"/>
      <c r="EL83" s="54"/>
      <c r="EV83" s="54"/>
      <c r="FF83" s="54"/>
      <c r="FP83" s="54"/>
      <c r="FZ83" s="54"/>
      <c r="GJ83" s="54"/>
      <c r="GT83" s="54"/>
      <c r="HD83" s="54"/>
      <c r="HN83" s="54"/>
      <c r="HX83" s="54"/>
      <c r="IH83" s="54"/>
    </row>
    <row r="84" spans="1:242" s="2" customFormat="1" x14ac:dyDescent="0.25">
      <c r="A84" s="166" t="str">
        <f ca="1">IF(ISBLANK('Data Summary'!A86),"",'Data Summary'!A86)</f>
        <v/>
      </c>
      <c r="B84" s="54"/>
      <c r="L84" s="54"/>
      <c r="V84" s="54"/>
      <c r="AF84" s="54"/>
      <c r="AP84" s="54"/>
      <c r="AZ84" s="54"/>
      <c r="BJ84" s="54"/>
      <c r="BT84" s="54"/>
      <c r="CD84" s="54"/>
      <c r="CN84" s="54"/>
      <c r="CX84" s="54"/>
      <c r="DH84" s="54"/>
      <c r="DR84" s="54"/>
      <c r="EB84" s="54"/>
      <c r="EL84" s="54"/>
      <c r="EV84" s="54"/>
      <c r="FF84" s="54"/>
      <c r="FP84" s="54"/>
      <c r="FZ84" s="54"/>
      <c r="GJ84" s="54"/>
      <c r="GT84" s="54"/>
      <c r="HD84" s="54"/>
      <c r="HN84" s="54"/>
      <c r="HX84" s="54"/>
      <c r="IH84" s="54"/>
    </row>
    <row r="85" spans="1:242" s="2" customFormat="1" x14ac:dyDescent="0.25">
      <c r="A85" s="166" t="str">
        <f ca="1">IF(ISBLANK('Data Summary'!A87),"",'Data Summary'!A87)</f>
        <v/>
      </c>
      <c r="B85" s="54"/>
      <c r="L85" s="54"/>
      <c r="V85" s="54"/>
      <c r="AF85" s="54"/>
      <c r="AP85" s="54"/>
      <c r="AZ85" s="54"/>
      <c r="BJ85" s="54"/>
      <c r="BT85" s="54"/>
      <c r="CD85" s="54"/>
      <c r="CN85" s="54"/>
      <c r="CX85" s="54"/>
      <c r="DH85" s="54"/>
      <c r="DR85" s="54"/>
      <c r="EB85" s="54"/>
      <c r="EL85" s="54"/>
      <c r="EV85" s="54"/>
      <c r="FF85" s="54"/>
      <c r="FP85" s="54"/>
      <c r="FZ85" s="54"/>
      <c r="GJ85" s="54"/>
      <c r="GT85" s="54"/>
      <c r="HD85" s="54"/>
      <c r="HN85" s="54"/>
      <c r="HX85" s="54"/>
      <c r="IH85" s="54"/>
    </row>
    <row r="86" spans="1:242" s="2" customFormat="1" x14ac:dyDescent="0.25">
      <c r="A86" s="166" t="str">
        <f ca="1">IF(ISBLANK('Data Summary'!A88),"",'Data Summary'!A88)</f>
        <v/>
      </c>
      <c r="B86" s="54"/>
      <c r="L86" s="54"/>
      <c r="V86" s="54"/>
      <c r="AF86" s="54"/>
      <c r="AP86" s="54"/>
      <c r="AZ86" s="54"/>
      <c r="BJ86" s="54"/>
      <c r="BT86" s="54"/>
      <c r="CD86" s="54"/>
      <c r="CN86" s="54"/>
      <c r="CX86" s="54"/>
      <c r="DH86" s="54"/>
      <c r="DR86" s="54"/>
      <c r="EB86" s="54"/>
      <c r="EL86" s="54"/>
      <c r="EV86" s="54"/>
      <c r="FF86" s="54"/>
      <c r="FP86" s="54"/>
      <c r="FZ86" s="54"/>
      <c r="GJ86" s="54"/>
      <c r="GT86" s="54"/>
      <c r="HD86" s="54"/>
      <c r="HN86" s="54"/>
      <c r="HX86" s="54"/>
      <c r="IH86" s="54"/>
    </row>
    <row r="87" spans="1:242" s="2" customFormat="1" x14ac:dyDescent="0.25">
      <c r="A87" s="166" t="str">
        <f ca="1">IF(ISBLANK('Data Summary'!A89),"",'Data Summary'!A89)</f>
        <v/>
      </c>
      <c r="B87" s="54"/>
      <c r="L87" s="54"/>
      <c r="V87" s="54"/>
      <c r="AF87" s="54"/>
      <c r="AP87" s="54"/>
      <c r="AZ87" s="54"/>
      <c r="BJ87" s="54"/>
      <c r="BT87" s="54"/>
      <c r="CD87" s="54"/>
      <c r="CN87" s="54"/>
      <c r="CX87" s="54"/>
      <c r="DH87" s="54"/>
      <c r="DR87" s="54"/>
      <c r="EB87" s="54"/>
      <c r="EL87" s="54"/>
      <c r="EV87" s="54"/>
      <c r="FF87" s="54"/>
      <c r="FP87" s="54"/>
      <c r="FZ87" s="54"/>
      <c r="GJ87" s="54"/>
      <c r="GT87" s="54"/>
      <c r="HD87" s="54"/>
      <c r="HN87" s="54"/>
      <c r="HX87" s="54"/>
      <c r="IH87" s="54"/>
    </row>
    <row r="88" spans="1:242" s="2" customFormat="1" x14ac:dyDescent="0.25">
      <c r="A88" s="166" t="str">
        <f ca="1">IF(ISBLANK('Data Summary'!A90),"",'Data Summary'!A90)</f>
        <v/>
      </c>
      <c r="B88" s="54"/>
      <c r="L88" s="54"/>
      <c r="V88" s="54"/>
      <c r="AF88" s="54"/>
      <c r="AP88" s="54"/>
      <c r="AZ88" s="54"/>
      <c r="BJ88" s="54"/>
      <c r="BT88" s="54"/>
      <c r="CD88" s="54"/>
      <c r="CN88" s="54"/>
      <c r="CX88" s="54"/>
      <c r="DH88" s="54"/>
      <c r="DR88" s="54"/>
      <c r="EB88" s="54"/>
      <c r="EL88" s="54"/>
      <c r="EV88" s="54"/>
      <c r="FF88" s="54"/>
      <c r="FP88" s="54"/>
      <c r="FZ88" s="54"/>
      <c r="GJ88" s="54"/>
      <c r="GT88" s="54"/>
      <c r="HD88" s="54"/>
      <c r="HN88" s="54"/>
      <c r="HX88" s="54"/>
      <c r="IH88" s="54"/>
    </row>
    <row r="89" spans="1:242" s="2" customFormat="1" x14ac:dyDescent="0.25">
      <c r="A89" s="166" t="str">
        <f ca="1">IF(ISBLANK('Data Summary'!A91),"",'Data Summary'!A91)</f>
        <v/>
      </c>
      <c r="B89" s="54"/>
      <c r="L89" s="54"/>
      <c r="V89" s="54"/>
      <c r="AF89" s="54"/>
      <c r="AP89" s="54"/>
      <c r="AZ89" s="54"/>
      <c r="BJ89" s="54"/>
      <c r="BT89" s="54"/>
      <c r="CD89" s="54"/>
      <c r="CN89" s="54"/>
      <c r="CX89" s="54"/>
      <c r="DH89" s="54"/>
      <c r="DR89" s="54"/>
      <c r="EB89" s="54"/>
      <c r="EL89" s="54"/>
      <c r="EV89" s="54"/>
      <c r="FF89" s="54"/>
      <c r="FP89" s="54"/>
      <c r="FZ89" s="54"/>
      <c r="GJ89" s="54"/>
      <c r="GT89" s="54"/>
      <c r="HD89" s="54"/>
      <c r="HN89" s="54"/>
      <c r="HX89" s="54"/>
      <c r="IH89" s="54"/>
    </row>
    <row r="90" spans="1:242" s="2" customFormat="1" x14ac:dyDescent="0.25">
      <c r="A90" s="166" t="str">
        <f ca="1">IF(ISBLANK('Data Summary'!A92),"",'Data Summary'!A92)</f>
        <v/>
      </c>
      <c r="B90" s="54"/>
      <c r="L90" s="54"/>
      <c r="V90" s="54"/>
      <c r="AF90" s="54"/>
      <c r="AP90" s="54"/>
      <c r="AZ90" s="54"/>
      <c r="BJ90" s="54"/>
      <c r="BT90" s="54"/>
      <c r="CD90" s="54"/>
      <c r="CN90" s="54"/>
      <c r="CX90" s="54"/>
      <c r="DH90" s="54"/>
      <c r="DR90" s="54"/>
      <c r="EB90" s="54"/>
      <c r="EL90" s="54"/>
      <c r="EV90" s="54"/>
      <c r="FF90" s="54"/>
      <c r="FP90" s="54"/>
      <c r="FZ90" s="54"/>
      <c r="GJ90" s="54"/>
      <c r="GT90" s="54"/>
      <c r="HD90" s="54"/>
      <c r="HN90" s="54"/>
      <c r="HX90" s="54"/>
      <c r="IH90" s="54"/>
    </row>
    <row r="91" spans="1:242" s="2" customFormat="1" x14ac:dyDescent="0.25">
      <c r="A91" s="166" t="str">
        <f ca="1">IF(ISBLANK('Data Summary'!A93),"",'Data Summary'!A93)</f>
        <v/>
      </c>
      <c r="B91" s="54"/>
      <c r="L91" s="54"/>
      <c r="V91" s="54"/>
      <c r="AF91" s="54"/>
      <c r="AP91" s="54"/>
      <c r="AZ91" s="54"/>
      <c r="BJ91" s="54"/>
      <c r="BT91" s="54"/>
      <c r="CD91" s="54"/>
      <c r="CN91" s="54"/>
      <c r="CX91" s="54"/>
      <c r="DH91" s="54"/>
      <c r="DR91" s="54"/>
      <c r="EB91" s="54"/>
      <c r="EL91" s="54"/>
      <c r="EV91" s="54"/>
      <c r="FF91" s="54"/>
      <c r="FP91" s="54"/>
      <c r="FZ91" s="54"/>
      <c r="GJ91" s="54"/>
      <c r="GT91" s="54"/>
      <c r="HD91" s="54"/>
      <c r="HN91" s="54"/>
      <c r="HX91" s="54"/>
      <c r="IH91" s="54"/>
    </row>
    <row r="92" spans="1:242" s="2" customFormat="1" x14ac:dyDescent="0.25">
      <c r="A92" s="166" t="str">
        <f ca="1">IF(ISBLANK('Data Summary'!A94),"",'Data Summary'!A94)</f>
        <v/>
      </c>
      <c r="B92" s="54"/>
      <c r="L92" s="54"/>
      <c r="V92" s="54"/>
      <c r="AF92" s="54"/>
      <c r="AP92" s="54"/>
      <c r="AZ92" s="54"/>
      <c r="BJ92" s="54"/>
      <c r="BT92" s="54"/>
      <c r="CD92" s="54"/>
      <c r="CN92" s="54"/>
      <c r="CX92" s="54"/>
      <c r="DH92" s="54"/>
      <c r="DR92" s="54"/>
      <c r="EB92" s="54"/>
      <c r="EL92" s="54"/>
      <c r="EV92" s="54"/>
      <c r="FF92" s="54"/>
      <c r="FP92" s="54"/>
      <c r="FZ92" s="54"/>
      <c r="GJ92" s="54"/>
      <c r="GT92" s="54"/>
      <c r="HD92" s="54"/>
      <c r="HN92" s="54"/>
      <c r="HX92" s="54"/>
      <c r="IH92" s="54"/>
    </row>
    <row r="93" spans="1:242" s="2" customFormat="1" x14ac:dyDescent="0.25">
      <c r="A93" s="166" t="str">
        <f ca="1">IF(ISBLANK('Data Summary'!A95),"",'Data Summary'!A95)</f>
        <v/>
      </c>
      <c r="B93" s="54"/>
      <c r="L93" s="54"/>
      <c r="V93" s="54"/>
      <c r="AF93" s="54"/>
      <c r="AP93" s="54"/>
      <c r="AZ93" s="54"/>
      <c r="BJ93" s="54"/>
      <c r="BT93" s="54"/>
      <c r="CD93" s="54"/>
      <c r="CN93" s="54"/>
      <c r="CX93" s="54"/>
      <c r="DH93" s="54"/>
      <c r="DR93" s="54"/>
      <c r="EB93" s="54"/>
      <c r="EL93" s="54"/>
      <c r="EV93" s="54"/>
      <c r="FF93" s="54"/>
      <c r="FP93" s="54"/>
      <c r="FZ93" s="54"/>
      <c r="GJ93" s="54"/>
      <c r="GT93" s="54"/>
      <c r="HD93" s="54"/>
      <c r="HN93" s="54"/>
      <c r="HX93" s="54"/>
      <c r="IH93" s="54"/>
    </row>
    <row r="94" spans="1:242" s="2" customFormat="1" x14ac:dyDescent="0.25">
      <c r="A94" s="166" t="str">
        <f ca="1">IF(ISBLANK('Data Summary'!A96),"",'Data Summary'!A96)</f>
        <v/>
      </c>
      <c r="B94" s="54"/>
      <c r="L94" s="54"/>
      <c r="V94" s="54"/>
      <c r="AF94" s="54"/>
      <c r="AP94" s="54"/>
      <c r="AZ94" s="54"/>
      <c r="BJ94" s="54"/>
      <c r="BT94" s="54"/>
      <c r="CD94" s="54"/>
      <c r="CN94" s="54"/>
      <c r="CX94" s="54"/>
      <c r="DH94" s="54"/>
      <c r="DR94" s="54"/>
      <c r="EB94" s="54"/>
      <c r="EL94" s="54"/>
      <c r="EV94" s="54"/>
      <c r="FF94" s="54"/>
      <c r="FP94" s="54"/>
      <c r="FZ94" s="54"/>
      <c r="GJ94" s="54"/>
      <c r="GT94" s="54"/>
      <c r="HD94" s="54"/>
      <c r="HN94" s="54"/>
      <c r="HX94" s="54"/>
      <c r="IH94" s="54"/>
    </row>
    <row r="95" spans="1:242" s="2" customFormat="1" x14ac:dyDescent="0.25">
      <c r="A95" s="166" t="str">
        <f ca="1">IF(ISBLANK('Data Summary'!A97),"",'Data Summary'!A97)</f>
        <v/>
      </c>
      <c r="B95" s="54"/>
      <c r="L95" s="54"/>
      <c r="V95" s="54"/>
      <c r="AF95" s="54"/>
      <c r="AP95" s="54"/>
      <c r="AZ95" s="54"/>
      <c r="BJ95" s="54"/>
      <c r="BT95" s="54"/>
      <c r="CD95" s="54"/>
      <c r="CN95" s="54"/>
      <c r="CX95" s="54"/>
      <c r="DH95" s="54"/>
      <c r="DR95" s="54"/>
      <c r="EB95" s="54"/>
      <c r="EL95" s="54"/>
      <c r="EV95" s="54"/>
      <c r="FF95" s="54"/>
      <c r="FP95" s="54"/>
      <c r="FZ95" s="54"/>
      <c r="GJ95" s="54"/>
      <c r="GT95" s="54"/>
      <c r="HD95" s="54"/>
      <c r="HN95" s="54"/>
      <c r="HX95" s="54"/>
      <c r="IH95" s="54"/>
    </row>
    <row r="96" spans="1:242" s="2" customFormat="1" x14ac:dyDescent="0.25">
      <c r="A96" s="166" t="str">
        <f ca="1">IF(ISBLANK('Data Summary'!A98),"",'Data Summary'!A98)</f>
        <v/>
      </c>
      <c r="B96" s="54"/>
      <c r="L96" s="54"/>
      <c r="V96" s="54"/>
      <c r="AF96" s="54"/>
      <c r="AP96" s="54"/>
      <c r="AZ96" s="54"/>
      <c r="BJ96" s="54"/>
      <c r="BT96" s="54"/>
      <c r="CD96" s="54"/>
      <c r="CN96" s="54"/>
      <c r="CX96" s="54"/>
      <c r="DH96" s="54"/>
      <c r="DR96" s="54"/>
      <c r="EB96" s="54"/>
      <c r="EL96" s="54"/>
      <c r="EV96" s="54"/>
      <c r="FF96" s="54"/>
      <c r="FP96" s="54"/>
      <c r="FZ96" s="54"/>
      <c r="GJ96" s="54"/>
      <c r="GT96" s="54"/>
      <c r="HD96" s="54"/>
      <c r="HN96" s="54"/>
      <c r="HX96" s="54"/>
      <c r="IH96" s="54"/>
    </row>
    <row r="97" spans="1:242" s="2" customFormat="1" x14ac:dyDescent="0.25">
      <c r="A97" s="166" t="str">
        <f ca="1">IF(ISBLANK('Data Summary'!A99),"",'Data Summary'!A99)</f>
        <v/>
      </c>
      <c r="B97" s="54"/>
      <c r="L97" s="54"/>
      <c r="V97" s="54"/>
      <c r="AF97" s="54"/>
      <c r="AP97" s="54"/>
      <c r="AZ97" s="54"/>
      <c r="BJ97" s="54"/>
      <c r="BT97" s="54"/>
      <c r="CD97" s="54"/>
      <c r="CN97" s="54"/>
      <c r="CX97" s="54"/>
      <c r="DH97" s="54"/>
      <c r="DR97" s="54"/>
      <c r="EB97" s="54"/>
      <c r="EL97" s="54"/>
      <c r="EV97" s="54"/>
      <c r="FF97" s="54"/>
      <c r="FP97" s="54"/>
      <c r="FZ97" s="54"/>
      <c r="GJ97" s="54"/>
      <c r="GT97" s="54"/>
      <c r="HD97" s="54"/>
      <c r="HN97" s="54"/>
      <c r="HX97" s="54"/>
      <c r="IH97" s="54"/>
    </row>
    <row r="98" spans="1:242" s="2" customFormat="1" x14ac:dyDescent="0.25">
      <c r="A98" s="166" t="str">
        <f ca="1">IF(ISBLANK('Data Summary'!A100),"",'Data Summary'!A100)</f>
        <v/>
      </c>
      <c r="B98" s="54"/>
      <c r="L98" s="54"/>
      <c r="V98" s="54"/>
      <c r="AF98" s="54"/>
      <c r="AP98" s="54"/>
      <c r="AZ98" s="54"/>
      <c r="BJ98" s="54"/>
      <c r="BT98" s="54"/>
      <c r="CD98" s="54"/>
      <c r="CN98" s="54"/>
      <c r="CX98" s="54"/>
      <c r="DH98" s="54"/>
      <c r="DR98" s="54"/>
      <c r="EB98" s="54"/>
      <c r="EL98" s="54"/>
      <c r="EV98" s="54"/>
      <c r="FF98" s="54"/>
      <c r="FP98" s="54"/>
      <c r="FZ98" s="54"/>
      <c r="GJ98" s="54"/>
      <c r="GT98" s="54"/>
      <c r="HD98" s="54"/>
      <c r="HN98" s="54"/>
      <c r="HX98" s="54"/>
      <c r="IH98" s="54"/>
    </row>
    <row r="99" spans="1:242" s="2" customFormat="1" x14ac:dyDescent="0.25">
      <c r="A99" s="166" t="str">
        <f ca="1">IF(ISBLANK('Data Summary'!A101),"",'Data Summary'!A101)</f>
        <v/>
      </c>
      <c r="B99" s="54"/>
      <c r="L99" s="54"/>
      <c r="V99" s="54"/>
      <c r="AF99" s="54"/>
      <c r="AP99" s="54"/>
      <c r="AZ99" s="54"/>
      <c r="BJ99" s="54"/>
      <c r="BT99" s="54"/>
      <c r="CD99" s="54"/>
      <c r="CN99" s="54"/>
      <c r="CX99" s="54"/>
      <c r="DH99" s="54"/>
      <c r="DR99" s="54"/>
      <c r="EB99" s="54"/>
      <c r="EL99" s="54"/>
      <c r="EV99" s="54"/>
      <c r="FF99" s="54"/>
      <c r="FP99" s="54"/>
      <c r="FZ99" s="54"/>
      <c r="GJ99" s="54"/>
      <c r="GT99" s="54"/>
      <c r="HD99" s="54"/>
      <c r="HN99" s="54"/>
      <c r="HX99" s="54"/>
      <c r="IH99" s="54"/>
    </row>
    <row r="100" spans="1:242" s="2" customFormat="1" x14ac:dyDescent="0.25">
      <c r="A100" s="166" t="str">
        <f ca="1">IF(ISBLANK('Data Summary'!A102),"",'Data Summary'!A102)</f>
        <v/>
      </c>
      <c r="B100" s="54"/>
      <c r="L100" s="54"/>
      <c r="V100" s="54"/>
      <c r="AF100" s="54"/>
      <c r="AP100" s="54"/>
      <c r="AZ100" s="54"/>
      <c r="BJ100" s="54"/>
      <c r="BT100" s="54"/>
      <c r="CD100" s="54"/>
      <c r="CN100" s="54"/>
      <c r="CX100" s="54"/>
      <c r="DH100" s="54"/>
      <c r="DR100" s="54"/>
      <c r="EB100" s="54"/>
      <c r="EL100" s="54"/>
      <c r="EV100" s="54"/>
      <c r="FF100" s="54"/>
      <c r="FP100" s="54"/>
      <c r="FZ100" s="54"/>
      <c r="GJ100" s="54"/>
      <c r="GT100" s="54"/>
      <c r="HD100" s="54"/>
      <c r="HN100" s="54"/>
      <c r="HX100" s="54"/>
      <c r="IH100" s="54"/>
    </row>
    <row r="101" spans="1:242" s="2" customFormat="1" x14ac:dyDescent="0.25">
      <c r="A101" s="166" t="str">
        <f ca="1">IF(ISBLANK('Data Summary'!A103),"",'Data Summary'!A103)</f>
        <v/>
      </c>
      <c r="B101" s="54"/>
      <c r="L101" s="54"/>
      <c r="V101" s="54"/>
      <c r="AF101" s="54"/>
      <c r="AP101" s="54"/>
      <c r="AZ101" s="54"/>
      <c r="BJ101" s="54"/>
      <c r="BT101" s="54"/>
      <c r="CD101" s="54"/>
      <c r="CN101" s="54"/>
      <c r="CX101" s="54"/>
      <c r="DH101" s="54"/>
      <c r="DR101" s="54"/>
      <c r="EB101" s="54"/>
      <c r="EL101" s="54"/>
      <c r="EV101" s="54"/>
      <c r="FF101" s="54"/>
      <c r="FP101" s="54"/>
      <c r="FZ101" s="54"/>
      <c r="GJ101" s="54"/>
      <c r="GT101" s="54"/>
      <c r="HD101" s="54"/>
      <c r="HN101" s="54"/>
      <c r="HX101" s="54"/>
      <c r="IH101" s="54"/>
    </row>
    <row r="102" spans="1:242" s="2" customFormat="1" x14ac:dyDescent="0.25">
      <c r="A102" s="166" t="str">
        <f ca="1">IF(ISBLANK('Data Summary'!A104),"",'Data Summary'!A104)</f>
        <v/>
      </c>
      <c r="B102" s="54"/>
      <c r="L102" s="54"/>
      <c r="V102" s="54"/>
      <c r="AF102" s="54"/>
      <c r="AP102" s="54"/>
      <c r="AZ102" s="54"/>
      <c r="BJ102" s="54"/>
      <c r="BT102" s="54"/>
      <c r="CD102" s="54"/>
      <c r="CN102" s="54"/>
      <c r="CX102" s="54"/>
      <c r="DH102" s="54"/>
      <c r="DR102" s="54"/>
      <c r="EB102" s="54"/>
      <c r="EL102" s="54"/>
      <c r="EV102" s="54"/>
      <c r="FF102" s="54"/>
      <c r="FP102" s="54"/>
      <c r="FZ102" s="54"/>
      <c r="GJ102" s="54"/>
      <c r="GT102" s="54"/>
      <c r="HD102" s="54"/>
      <c r="HN102" s="54"/>
      <c r="HX102" s="54"/>
      <c r="IH102" s="54"/>
    </row>
    <row r="103" spans="1:242" s="2" customFormat="1" x14ac:dyDescent="0.25">
      <c r="A103" s="166" t="str">
        <f ca="1">IF(ISBLANK('Data Summary'!A105),"",'Data Summary'!A105)</f>
        <v/>
      </c>
      <c r="B103" s="54"/>
      <c r="L103" s="54"/>
      <c r="V103" s="54"/>
      <c r="AF103" s="54"/>
      <c r="AP103" s="54"/>
      <c r="AZ103" s="54"/>
      <c r="BJ103" s="54"/>
      <c r="BT103" s="54"/>
      <c r="CD103" s="54"/>
      <c r="CN103" s="54"/>
      <c r="CX103" s="54"/>
      <c r="DH103" s="54"/>
      <c r="DR103" s="54"/>
      <c r="EB103" s="54"/>
      <c r="EL103" s="54"/>
      <c r="EV103" s="54"/>
      <c r="FF103" s="54"/>
      <c r="FP103" s="54"/>
      <c r="FZ103" s="54"/>
      <c r="GJ103" s="54"/>
      <c r="GT103" s="54"/>
      <c r="HD103" s="54"/>
      <c r="HN103" s="54"/>
      <c r="HX103" s="54"/>
      <c r="IH103" s="54"/>
    </row>
    <row r="104" spans="1:242" s="2" customFormat="1" x14ac:dyDescent="0.25">
      <c r="A104" s="166" t="str">
        <f ca="1">IF(ISBLANK('Data Summary'!A106),"",'Data Summary'!A106)</f>
        <v/>
      </c>
      <c r="B104" s="54"/>
      <c r="L104" s="54"/>
      <c r="V104" s="54"/>
      <c r="AF104" s="54"/>
      <c r="AP104" s="54"/>
      <c r="AZ104" s="54"/>
      <c r="BJ104" s="54"/>
      <c r="BT104" s="54"/>
      <c r="CD104" s="54"/>
      <c r="CN104" s="54"/>
      <c r="CX104" s="54"/>
      <c r="DH104" s="54"/>
      <c r="DR104" s="54"/>
      <c r="EB104" s="54"/>
      <c r="EL104" s="54"/>
      <c r="EV104" s="54"/>
      <c r="FF104" s="54"/>
      <c r="FP104" s="54"/>
      <c r="FZ104" s="54"/>
      <c r="GJ104" s="54"/>
      <c r="GT104" s="54"/>
      <c r="HD104" s="54"/>
      <c r="HN104" s="54"/>
      <c r="HX104" s="54"/>
      <c r="IH104" s="54"/>
    </row>
    <row r="105" spans="1:242" s="2" customFormat="1" x14ac:dyDescent="0.25">
      <c r="A105" s="166" t="str">
        <f ca="1">IF(ISBLANK('Data Summary'!A107),"",'Data Summary'!A107)</f>
        <v/>
      </c>
      <c r="B105" s="54"/>
      <c r="L105" s="54"/>
      <c r="V105" s="54"/>
      <c r="AF105" s="54"/>
      <c r="AP105" s="54"/>
      <c r="AZ105" s="54"/>
      <c r="BJ105" s="54"/>
      <c r="BT105" s="54"/>
      <c r="CD105" s="54"/>
      <c r="CN105" s="54"/>
      <c r="CX105" s="54"/>
      <c r="DH105" s="54"/>
      <c r="DR105" s="54"/>
      <c r="EB105" s="54"/>
      <c r="EL105" s="54"/>
      <c r="EV105" s="54"/>
      <c r="FF105" s="54"/>
      <c r="FP105" s="54"/>
      <c r="FZ105" s="54"/>
      <c r="GJ105" s="54"/>
      <c r="GT105" s="54"/>
      <c r="HD105" s="54"/>
      <c r="HN105" s="54"/>
      <c r="HX105" s="54"/>
      <c r="IH105" s="54"/>
    </row>
    <row r="106" spans="1:242" s="2" customFormat="1" x14ac:dyDescent="0.25">
      <c r="A106" s="166" t="str">
        <f ca="1">IF(ISBLANK('Data Summary'!A108),"",'Data Summary'!A108)</f>
        <v/>
      </c>
      <c r="B106" s="54"/>
      <c r="L106" s="54"/>
      <c r="V106" s="54"/>
      <c r="AF106" s="54"/>
      <c r="AP106" s="54"/>
      <c r="AZ106" s="54"/>
      <c r="BJ106" s="54"/>
      <c r="BT106" s="54"/>
      <c r="CD106" s="54"/>
      <c r="CN106" s="54"/>
      <c r="CX106" s="54"/>
      <c r="DH106" s="54"/>
      <c r="DR106" s="54"/>
      <c r="EB106" s="54"/>
      <c r="EL106" s="54"/>
      <c r="EV106" s="54"/>
      <c r="FF106" s="54"/>
      <c r="FP106" s="54"/>
      <c r="FZ106" s="54"/>
      <c r="GJ106" s="54"/>
      <c r="GT106" s="54"/>
      <c r="HD106" s="54"/>
      <c r="HN106" s="54"/>
      <c r="HX106" s="54"/>
      <c r="IH106" s="54"/>
    </row>
    <row r="107" spans="1:242" s="2" customFormat="1" x14ac:dyDescent="0.25">
      <c r="A107" s="166" t="str">
        <f ca="1">IF(ISBLANK('Data Summary'!A109),"",'Data Summary'!A109)</f>
        <v/>
      </c>
      <c r="B107" s="54"/>
      <c r="L107" s="54"/>
      <c r="V107" s="54"/>
      <c r="AF107" s="54"/>
      <c r="AP107" s="54"/>
      <c r="AZ107" s="54"/>
      <c r="BJ107" s="54"/>
      <c r="BT107" s="54"/>
      <c r="CD107" s="54"/>
      <c r="CN107" s="54"/>
      <c r="CX107" s="54"/>
      <c r="DH107" s="54"/>
      <c r="DR107" s="54"/>
      <c r="EB107" s="54"/>
      <c r="EL107" s="54"/>
      <c r="EV107" s="54"/>
      <c r="FF107" s="54"/>
      <c r="FP107" s="54"/>
      <c r="FZ107" s="54"/>
      <c r="GJ107" s="54"/>
      <c r="GT107" s="54"/>
      <c r="HD107" s="54"/>
      <c r="HN107" s="54"/>
      <c r="HX107" s="54"/>
      <c r="IH107" s="54"/>
    </row>
    <row r="108" spans="1:242" s="2" customFormat="1" x14ac:dyDescent="0.25">
      <c r="A108" s="166" t="str">
        <f ca="1">IF(ISBLANK('Data Summary'!A110),"",'Data Summary'!A110)</f>
        <v/>
      </c>
      <c r="B108" s="54"/>
      <c r="L108" s="54"/>
      <c r="V108" s="54"/>
      <c r="AF108" s="54"/>
      <c r="AP108" s="54"/>
      <c r="AZ108" s="54"/>
      <c r="BJ108" s="54"/>
      <c r="BT108" s="54"/>
      <c r="CD108" s="54"/>
      <c r="CN108" s="54"/>
      <c r="CX108" s="54"/>
      <c r="DH108" s="54"/>
      <c r="DR108" s="54"/>
      <c r="EB108" s="54"/>
      <c r="EL108" s="54"/>
      <c r="EV108" s="54"/>
      <c r="FF108" s="54"/>
      <c r="FP108" s="54"/>
      <c r="FZ108" s="54"/>
      <c r="GJ108" s="54"/>
      <c r="GT108" s="54"/>
      <c r="HD108" s="54"/>
      <c r="HN108" s="54"/>
      <c r="HX108" s="54"/>
      <c r="IH108" s="54"/>
    </row>
    <row r="109" spans="1:242" s="2" customFormat="1" x14ac:dyDescent="0.25">
      <c r="A109" s="166" t="str">
        <f ca="1">IF(ISBLANK('Data Summary'!A111),"",'Data Summary'!A111)</f>
        <v/>
      </c>
      <c r="B109" s="54"/>
      <c r="L109" s="54"/>
      <c r="V109" s="54"/>
      <c r="AF109" s="54"/>
      <c r="AP109" s="54"/>
      <c r="AZ109" s="54"/>
      <c r="BJ109" s="54"/>
      <c r="BT109" s="54"/>
      <c r="CD109" s="54"/>
      <c r="CN109" s="54"/>
      <c r="CX109" s="54"/>
      <c r="DH109" s="54"/>
      <c r="DR109" s="54"/>
      <c r="EB109" s="54"/>
      <c r="EL109" s="54"/>
      <c r="EV109" s="54"/>
      <c r="FF109" s="54"/>
      <c r="FP109" s="54"/>
      <c r="FZ109" s="54"/>
      <c r="GJ109" s="54"/>
      <c r="GT109" s="54"/>
      <c r="HD109" s="54"/>
      <c r="HN109" s="54"/>
      <c r="HX109" s="54"/>
      <c r="IH109" s="54"/>
    </row>
    <row r="110" spans="1:242" s="2" customFormat="1" x14ac:dyDescent="0.25">
      <c r="A110" s="166" t="str">
        <f ca="1">IF(ISBLANK('Data Summary'!A112),"",'Data Summary'!A112)</f>
        <v/>
      </c>
      <c r="B110" s="54"/>
      <c r="L110" s="54"/>
      <c r="V110" s="54"/>
      <c r="AF110" s="54"/>
      <c r="AP110" s="54"/>
      <c r="AZ110" s="54"/>
      <c r="BJ110" s="54"/>
      <c r="BT110" s="54"/>
      <c r="CD110" s="54"/>
      <c r="CN110" s="54"/>
      <c r="CX110" s="54"/>
      <c r="DH110" s="54"/>
      <c r="DR110" s="54"/>
      <c r="EB110" s="54"/>
      <c r="EL110" s="54"/>
      <c r="EV110" s="54"/>
      <c r="FF110" s="54"/>
      <c r="FP110" s="54"/>
      <c r="FZ110" s="54"/>
      <c r="GJ110" s="54"/>
      <c r="GT110" s="54"/>
      <c r="HD110" s="54"/>
      <c r="HN110" s="54"/>
      <c r="HX110" s="54"/>
      <c r="IH110" s="54"/>
    </row>
    <row r="111" spans="1:242" s="2" customFormat="1" x14ac:dyDescent="0.25">
      <c r="A111" s="166" t="str">
        <f ca="1">IF(ISBLANK('Data Summary'!A113),"",'Data Summary'!A113)</f>
        <v/>
      </c>
      <c r="B111" s="54"/>
      <c r="L111" s="54"/>
      <c r="V111" s="54"/>
      <c r="AF111" s="54"/>
      <c r="AP111" s="54"/>
      <c r="AZ111" s="54"/>
      <c r="BJ111" s="54"/>
      <c r="BT111" s="54"/>
      <c r="CD111" s="54"/>
      <c r="CN111" s="54"/>
      <c r="CX111" s="54"/>
      <c r="DH111" s="54"/>
      <c r="DR111" s="54"/>
      <c r="EB111" s="54"/>
      <c r="EL111" s="54"/>
      <c r="EV111" s="54"/>
      <c r="FF111" s="54"/>
      <c r="FP111" s="54"/>
      <c r="FZ111" s="54"/>
      <c r="GJ111" s="54"/>
      <c r="GT111" s="54"/>
      <c r="HD111" s="54"/>
      <c r="HN111" s="54"/>
      <c r="HX111" s="54"/>
      <c r="IH111" s="54"/>
    </row>
    <row r="112" spans="1:242" s="2" customFormat="1" x14ac:dyDescent="0.25">
      <c r="A112" s="166" t="str">
        <f ca="1">IF(ISBLANK('Data Summary'!A114),"",'Data Summary'!A114)</f>
        <v/>
      </c>
      <c r="B112" s="54"/>
      <c r="L112" s="54"/>
      <c r="V112" s="54"/>
      <c r="AF112" s="54"/>
      <c r="AP112" s="54"/>
      <c r="AZ112" s="54"/>
      <c r="BJ112" s="54"/>
      <c r="BT112" s="54"/>
      <c r="CD112" s="54"/>
      <c r="CN112" s="54"/>
      <c r="CX112" s="54"/>
      <c r="DH112" s="54"/>
      <c r="DR112" s="54"/>
      <c r="EB112" s="54"/>
      <c r="EL112" s="54"/>
      <c r="EV112" s="54"/>
      <c r="FF112" s="54"/>
      <c r="FP112" s="54"/>
      <c r="FZ112" s="54"/>
      <c r="GJ112" s="54"/>
      <c r="GT112" s="54"/>
      <c r="HD112" s="54"/>
      <c r="HN112" s="54"/>
      <c r="HX112" s="54"/>
      <c r="IH112" s="54"/>
    </row>
    <row r="113" spans="1:242" s="2" customFormat="1" x14ac:dyDescent="0.25">
      <c r="A113" s="166" t="str">
        <f ca="1">IF(ISBLANK('Data Summary'!A115),"",'Data Summary'!A115)</f>
        <v/>
      </c>
      <c r="B113" s="54"/>
      <c r="L113" s="54"/>
      <c r="V113" s="54"/>
      <c r="AF113" s="54"/>
      <c r="AP113" s="54"/>
      <c r="AZ113" s="54"/>
      <c r="BJ113" s="54"/>
      <c r="BT113" s="54"/>
      <c r="CD113" s="54"/>
      <c r="CN113" s="54"/>
      <c r="CX113" s="54"/>
      <c r="DH113" s="54"/>
      <c r="DR113" s="54"/>
      <c r="EB113" s="54"/>
      <c r="EL113" s="54"/>
      <c r="EV113" s="54"/>
      <c r="FF113" s="54"/>
      <c r="FP113" s="54"/>
      <c r="FZ113" s="54"/>
      <c r="GJ113" s="54"/>
      <c r="GT113" s="54"/>
      <c r="HD113" s="54"/>
      <c r="HN113" s="54"/>
      <c r="HX113" s="54"/>
      <c r="IH113" s="54"/>
    </row>
    <row r="114" spans="1:242" s="2" customFormat="1" x14ac:dyDescent="0.25">
      <c r="A114" s="166" t="str">
        <f ca="1">IF(ISBLANK('Data Summary'!A116),"",'Data Summary'!A116)</f>
        <v/>
      </c>
      <c r="B114" s="54"/>
      <c r="L114" s="54"/>
      <c r="V114" s="54"/>
      <c r="AF114" s="54"/>
      <c r="AP114" s="54"/>
      <c r="AZ114" s="54"/>
      <c r="BJ114" s="54"/>
      <c r="BT114" s="54"/>
      <c r="CD114" s="54"/>
      <c r="CN114" s="54"/>
      <c r="CX114" s="54"/>
      <c r="DH114" s="54"/>
      <c r="DR114" s="54"/>
      <c r="EB114" s="54"/>
      <c r="EL114" s="54"/>
      <c r="EV114" s="54"/>
      <c r="FF114" s="54"/>
      <c r="FP114" s="54"/>
      <c r="FZ114" s="54"/>
      <c r="GJ114" s="54"/>
      <c r="GT114" s="54"/>
      <c r="HD114" s="54"/>
      <c r="HN114" s="54"/>
      <c r="HX114" s="54"/>
      <c r="IH114" s="54"/>
    </row>
    <row r="115" spans="1:242" s="2" customFormat="1" x14ac:dyDescent="0.25">
      <c r="A115" s="166" t="str">
        <f ca="1">IF(ISBLANK('Data Summary'!A117),"",'Data Summary'!A117)</f>
        <v/>
      </c>
      <c r="B115" s="54"/>
      <c r="L115" s="54"/>
      <c r="V115" s="54"/>
      <c r="AF115" s="54"/>
      <c r="AP115" s="54"/>
      <c r="AZ115" s="54"/>
      <c r="BJ115" s="54"/>
      <c r="BT115" s="54"/>
      <c r="CD115" s="54"/>
      <c r="CN115" s="54"/>
      <c r="CX115" s="54"/>
      <c r="DH115" s="54"/>
      <c r="DR115" s="54"/>
      <c r="EB115" s="54"/>
      <c r="EL115" s="54"/>
      <c r="EV115" s="54"/>
      <c r="FF115" s="54"/>
      <c r="FP115" s="54"/>
      <c r="FZ115" s="54"/>
      <c r="GJ115" s="54"/>
      <c r="GT115" s="54"/>
      <c r="HD115" s="54"/>
      <c r="HN115" s="54"/>
      <c r="HX115" s="54"/>
      <c r="IH115" s="54"/>
    </row>
    <row r="116" spans="1:242" s="2" customFormat="1" x14ac:dyDescent="0.25">
      <c r="A116" s="166" t="str">
        <f ca="1">IF(ISBLANK('Data Summary'!A118),"",'Data Summary'!A118)</f>
        <v/>
      </c>
      <c r="B116" s="54"/>
      <c r="L116" s="54"/>
      <c r="V116" s="54"/>
      <c r="AF116" s="54"/>
      <c r="AP116" s="54"/>
      <c r="AZ116" s="54"/>
      <c r="BJ116" s="54"/>
      <c r="BT116" s="54"/>
      <c r="CD116" s="54"/>
      <c r="CN116" s="54"/>
      <c r="CX116" s="54"/>
      <c r="DH116" s="54"/>
      <c r="DR116" s="54"/>
      <c r="EB116" s="54"/>
      <c r="EL116" s="54"/>
      <c r="EV116" s="54"/>
      <c r="FF116" s="54"/>
      <c r="FP116" s="54"/>
      <c r="FZ116" s="54"/>
      <c r="GJ116" s="54"/>
      <c r="GT116" s="54"/>
      <c r="HD116" s="54"/>
      <c r="HN116" s="54"/>
      <c r="HX116" s="54"/>
      <c r="IH116" s="54"/>
    </row>
    <row r="117" spans="1:242" s="2" customFormat="1" x14ac:dyDescent="0.25">
      <c r="A117" s="166" t="str">
        <f ca="1">IF(ISBLANK('Data Summary'!A119),"",'Data Summary'!A119)</f>
        <v/>
      </c>
      <c r="B117" s="54"/>
      <c r="L117" s="54"/>
      <c r="V117" s="54"/>
      <c r="AF117" s="54"/>
      <c r="AP117" s="54"/>
      <c r="AZ117" s="54"/>
      <c r="BJ117" s="54"/>
      <c r="BT117" s="54"/>
      <c r="CD117" s="54"/>
      <c r="CN117" s="54"/>
      <c r="CX117" s="54"/>
      <c r="DH117" s="54"/>
      <c r="DR117" s="54"/>
      <c r="EB117" s="54"/>
      <c r="EL117" s="54"/>
      <c r="EV117" s="54"/>
      <c r="FF117" s="54"/>
      <c r="FP117" s="54"/>
      <c r="FZ117" s="54"/>
      <c r="GJ117" s="54"/>
      <c r="GT117" s="54"/>
      <c r="HD117" s="54"/>
      <c r="HN117" s="54"/>
      <c r="HX117" s="54"/>
      <c r="IH117" s="54"/>
    </row>
    <row r="118" spans="1:242" s="2" customFormat="1" x14ac:dyDescent="0.25">
      <c r="A118" s="166" t="str">
        <f ca="1">IF(ISBLANK('Data Summary'!A120),"",'Data Summary'!A120)</f>
        <v/>
      </c>
      <c r="B118" s="54"/>
      <c r="L118" s="54"/>
      <c r="V118" s="54"/>
      <c r="AF118" s="54"/>
      <c r="AP118" s="54"/>
      <c r="AZ118" s="54"/>
      <c r="BJ118" s="54"/>
      <c r="BT118" s="54"/>
      <c r="CD118" s="54"/>
      <c r="CN118" s="54"/>
      <c r="CX118" s="54"/>
      <c r="DH118" s="54"/>
      <c r="DR118" s="54"/>
      <c r="EB118" s="54"/>
      <c r="EL118" s="54"/>
      <c r="EV118" s="54"/>
      <c r="FF118" s="54"/>
      <c r="FP118" s="54"/>
      <c r="FZ118" s="54"/>
      <c r="GJ118" s="54"/>
      <c r="GT118" s="54"/>
      <c r="HD118" s="54"/>
      <c r="HN118" s="54"/>
      <c r="HX118" s="54"/>
      <c r="IH118" s="54"/>
    </row>
    <row r="119" spans="1:242" s="2" customFormat="1" x14ac:dyDescent="0.25">
      <c r="A119" s="166" t="str">
        <f ca="1">IF(ISBLANK('Data Summary'!A121),"",'Data Summary'!A121)</f>
        <v/>
      </c>
      <c r="B119" s="54"/>
      <c r="L119" s="54"/>
      <c r="V119" s="54"/>
      <c r="AF119" s="54"/>
      <c r="AP119" s="54"/>
      <c r="AZ119" s="54"/>
      <c r="BJ119" s="54"/>
      <c r="BT119" s="54"/>
      <c r="CD119" s="54"/>
      <c r="CN119" s="54"/>
      <c r="CX119" s="54"/>
      <c r="DH119" s="54"/>
      <c r="DR119" s="54"/>
      <c r="EB119" s="54"/>
      <c r="EL119" s="54"/>
      <c r="EV119" s="54"/>
      <c r="FF119" s="54"/>
      <c r="FP119" s="54"/>
      <c r="FZ119" s="54"/>
      <c r="GJ119" s="54"/>
      <c r="GT119" s="54"/>
      <c r="HD119" s="54"/>
      <c r="HN119" s="54"/>
      <c r="HX119" s="54"/>
      <c r="IH119" s="54"/>
    </row>
    <row r="120" spans="1:242" s="2" customFormat="1" x14ac:dyDescent="0.25">
      <c r="A120" s="166" t="str">
        <f ca="1">IF(ISBLANK('Data Summary'!A122),"",'Data Summary'!A122)</f>
        <v/>
      </c>
      <c r="B120" s="54"/>
      <c r="L120" s="54"/>
      <c r="V120" s="54"/>
      <c r="AF120" s="54"/>
      <c r="AP120" s="54"/>
      <c r="AZ120" s="54"/>
      <c r="BJ120" s="54"/>
      <c r="BT120" s="54"/>
      <c r="CD120" s="54"/>
      <c r="CN120" s="54"/>
      <c r="CX120" s="54"/>
      <c r="DH120" s="54"/>
      <c r="DR120" s="54"/>
      <c r="EB120" s="54"/>
      <c r="EL120" s="54"/>
      <c r="EV120" s="54"/>
      <c r="FF120" s="54"/>
      <c r="FP120" s="54"/>
      <c r="FZ120" s="54"/>
      <c r="GJ120" s="54"/>
      <c r="GT120" s="54"/>
      <c r="HD120" s="54"/>
      <c r="HN120" s="54"/>
      <c r="HX120" s="54"/>
      <c r="IH120" s="54"/>
    </row>
    <row r="121" spans="1:242" s="2" customFormat="1" x14ac:dyDescent="0.25">
      <c r="A121" s="166" t="str">
        <f ca="1">IF(ISBLANK('Data Summary'!A123),"",'Data Summary'!A123)</f>
        <v/>
      </c>
      <c r="B121" s="54"/>
      <c r="L121" s="54"/>
      <c r="V121" s="54"/>
      <c r="AF121" s="54"/>
      <c r="AP121" s="54"/>
      <c r="AZ121" s="54"/>
      <c r="BJ121" s="54"/>
      <c r="BT121" s="54"/>
      <c r="CD121" s="54"/>
      <c r="CN121" s="54"/>
      <c r="CX121" s="54"/>
      <c r="DH121" s="54"/>
      <c r="DR121" s="54"/>
      <c r="EB121" s="54"/>
      <c r="EL121" s="54"/>
      <c r="EV121" s="54"/>
      <c r="FF121" s="54"/>
      <c r="FP121" s="54"/>
      <c r="FZ121" s="54"/>
      <c r="GJ121" s="54"/>
      <c r="GT121" s="54"/>
      <c r="HD121" s="54"/>
      <c r="HN121" s="54"/>
      <c r="HX121" s="54"/>
      <c r="IH121" s="54"/>
    </row>
    <row r="122" spans="1:242" s="2" customFormat="1" x14ac:dyDescent="0.25">
      <c r="A122" s="166" t="str">
        <f ca="1">IF(ISBLANK('Data Summary'!A124),"",'Data Summary'!A124)</f>
        <v/>
      </c>
      <c r="B122" s="54"/>
      <c r="L122" s="54"/>
      <c r="V122" s="54"/>
      <c r="AF122" s="54"/>
      <c r="AP122" s="54"/>
      <c r="AZ122" s="54"/>
      <c r="BJ122" s="54"/>
      <c r="BT122" s="54"/>
      <c r="CD122" s="54"/>
      <c r="CN122" s="54"/>
      <c r="CX122" s="54"/>
      <c r="DH122" s="54"/>
      <c r="DR122" s="54"/>
      <c r="EB122" s="54"/>
      <c r="EL122" s="54"/>
      <c r="EV122" s="54"/>
      <c r="FF122" s="54"/>
      <c r="FP122" s="54"/>
      <c r="FZ122" s="54"/>
      <c r="GJ122" s="54"/>
      <c r="GT122" s="54"/>
      <c r="HD122" s="54"/>
      <c r="HN122" s="54"/>
      <c r="HX122" s="54"/>
      <c r="IH122" s="54"/>
    </row>
    <row r="123" spans="1:242" s="2" customFormat="1" x14ac:dyDescent="0.25">
      <c r="A123" s="166" t="str">
        <f ca="1">IF(ISBLANK('Data Summary'!A125),"",'Data Summary'!A125)</f>
        <v/>
      </c>
      <c r="B123" s="54"/>
      <c r="L123" s="54"/>
      <c r="V123" s="54"/>
      <c r="AF123" s="54"/>
      <c r="AP123" s="54"/>
      <c r="AZ123" s="54"/>
      <c r="BJ123" s="54"/>
      <c r="BT123" s="54"/>
      <c r="CD123" s="54"/>
      <c r="CN123" s="54"/>
      <c r="CX123" s="54"/>
      <c r="DH123" s="54"/>
      <c r="DR123" s="54"/>
      <c r="EB123" s="54"/>
      <c r="EL123" s="54"/>
      <c r="EV123" s="54"/>
      <c r="FF123" s="54"/>
      <c r="FP123" s="54"/>
      <c r="FZ123" s="54"/>
      <c r="GJ123" s="54"/>
      <c r="GT123" s="54"/>
      <c r="HD123" s="54"/>
      <c r="HN123" s="54"/>
      <c r="HX123" s="54"/>
      <c r="IH123" s="54"/>
    </row>
    <row r="124" spans="1:242" s="2" customFormat="1" x14ac:dyDescent="0.25">
      <c r="A124" s="166" t="str">
        <f ca="1">IF(ISBLANK('Data Summary'!A126),"",'Data Summary'!A126)</f>
        <v/>
      </c>
      <c r="B124" s="54"/>
      <c r="L124" s="54"/>
      <c r="V124" s="54"/>
      <c r="AF124" s="54"/>
      <c r="AP124" s="54"/>
      <c r="AZ124" s="54"/>
      <c r="BJ124" s="54"/>
      <c r="BT124" s="54"/>
      <c r="CD124" s="54"/>
      <c r="CN124" s="54"/>
      <c r="CX124" s="54"/>
      <c r="DH124" s="54"/>
      <c r="DR124" s="54"/>
      <c r="EB124" s="54"/>
      <c r="EL124" s="54"/>
      <c r="EV124" s="54"/>
      <c r="FF124" s="54"/>
      <c r="FP124" s="54"/>
      <c r="FZ124" s="54"/>
      <c r="GJ124" s="54"/>
      <c r="GT124" s="54"/>
      <c r="HD124" s="54"/>
      <c r="HN124" s="54"/>
      <c r="HX124" s="54"/>
      <c r="IH124" s="54"/>
    </row>
    <row r="125" spans="1:242" s="2" customFormat="1" x14ac:dyDescent="0.25">
      <c r="A125" s="166" t="str">
        <f ca="1">IF(ISBLANK('Data Summary'!A127),"",'Data Summary'!A127)</f>
        <v/>
      </c>
      <c r="B125" s="54"/>
      <c r="L125" s="54"/>
      <c r="V125" s="54"/>
      <c r="AF125" s="54"/>
      <c r="AP125" s="54"/>
      <c r="AZ125" s="54"/>
      <c r="BJ125" s="54"/>
      <c r="BT125" s="54"/>
      <c r="CD125" s="54"/>
      <c r="CN125" s="54"/>
      <c r="CX125" s="54"/>
      <c r="DH125" s="54"/>
      <c r="DR125" s="54"/>
      <c r="EB125" s="54"/>
      <c r="EL125" s="54"/>
      <c r="EV125" s="54"/>
      <c r="FF125" s="54"/>
      <c r="FP125" s="54"/>
      <c r="FZ125" s="54"/>
      <c r="GJ125" s="54"/>
      <c r="GT125" s="54"/>
      <c r="HD125" s="54"/>
      <c r="HN125" s="54"/>
      <c r="HX125" s="54"/>
      <c r="IH125" s="54"/>
    </row>
    <row r="126" spans="1:242" s="2" customFormat="1" x14ac:dyDescent="0.25">
      <c r="A126" s="166" t="str">
        <f ca="1">IF(ISBLANK('Data Summary'!A128),"",'Data Summary'!A128)</f>
        <v/>
      </c>
      <c r="B126" s="54"/>
      <c r="L126" s="54"/>
      <c r="V126" s="54"/>
      <c r="AF126" s="54"/>
      <c r="AP126" s="54"/>
      <c r="AZ126" s="54"/>
      <c r="BJ126" s="54"/>
      <c r="BT126" s="54"/>
      <c r="CD126" s="54"/>
      <c r="CN126" s="54"/>
      <c r="CX126" s="54"/>
      <c r="DH126" s="54"/>
      <c r="DR126" s="54"/>
      <c r="EB126" s="54"/>
      <c r="EL126" s="54"/>
      <c r="EV126" s="54"/>
      <c r="FF126" s="54"/>
      <c r="FP126" s="54"/>
      <c r="FZ126" s="54"/>
      <c r="GJ126" s="54"/>
      <c r="GT126" s="54"/>
      <c r="HD126" s="54"/>
      <c r="HN126" s="54"/>
      <c r="HX126" s="54"/>
      <c r="IH126" s="54"/>
    </row>
    <row r="127" spans="1:242" s="2" customFormat="1" x14ac:dyDescent="0.25">
      <c r="A127" s="166" t="str">
        <f ca="1">IF(ISBLANK('Data Summary'!A129),"",'Data Summary'!A129)</f>
        <v/>
      </c>
      <c r="B127" s="54"/>
      <c r="L127" s="54"/>
      <c r="V127" s="54"/>
      <c r="AF127" s="54"/>
      <c r="AP127" s="54"/>
      <c r="AZ127" s="54"/>
      <c r="BJ127" s="54"/>
      <c r="BT127" s="54"/>
      <c r="CD127" s="54"/>
      <c r="CN127" s="54"/>
      <c r="CX127" s="54"/>
      <c r="DH127" s="54"/>
      <c r="DR127" s="54"/>
      <c r="EB127" s="54"/>
      <c r="EL127" s="54"/>
      <c r="EV127" s="54"/>
      <c r="FF127" s="54"/>
      <c r="FP127" s="54"/>
      <c r="FZ127" s="54"/>
      <c r="GJ127" s="54"/>
      <c r="GT127" s="54"/>
      <c r="HD127" s="54"/>
      <c r="HN127" s="54"/>
      <c r="HX127" s="54"/>
      <c r="IH127" s="54"/>
    </row>
    <row r="128" spans="1:242" s="2" customFormat="1" x14ac:dyDescent="0.25">
      <c r="A128" s="166" t="str">
        <f ca="1">IF(ISBLANK('Data Summary'!A130),"",'Data Summary'!A130)</f>
        <v/>
      </c>
      <c r="B128" s="54"/>
      <c r="L128" s="54"/>
      <c r="V128" s="54"/>
      <c r="AF128" s="54"/>
      <c r="AP128" s="54"/>
      <c r="AZ128" s="54"/>
      <c r="BJ128" s="54"/>
      <c r="BT128" s="54"/>
      <c r="CD128" s="54"/>
      <c r="CN128" s="54"/>
      <c r="CX128" s="54"/>
      <c r="DH128" s="54"/>
      <c r="DR128" s="54"/>
      <c r="EB128" s="54"/>
      <c r="EL128" s="54"/>
      <c r="EV128" s="54"/>
      <c r="FF128" s="54"/>
      <c r="FP128" s="54"/>
      <c r="FZ128" s="54"/>
      <c r="GJ128" s="54"/>
      <c r="GT128" s="54"/>
      <c r="HD128" s="54"/>
      <c r="HN128" s="54"/>
      <c r="HX128" s="54"/>
      <c r="IH128" s="54"/>
    </row>
    <row r="129" spans="1:242" s="2" customFormat="1" x14ac:dyDescent="0.25">
      <c r="A129" s="166" t="str">
        <f ca="1">IF(ISBLANK('Data Summary'!A131),"",'Data Summary'!A131)</f>
        <v/>
      </c>
      <c r="B129" s="54"/>
      <c r="L129" s="54"/>
      <c r="V129" s="54"/>
      <c r="AF129" s="54"/>
      <c r="AP129" s="54"/>
      <c r="AZ129" s="54"/>
      <c r="BJ129" s="54"/>
      <c r="BT129" s="54"/>
      <c r="CD129" s="54"/>
      <c r="CN129" s="54"/>
      <c r="CX129" s="54"/>
      <c r="DH129" s="54"/>
      <c r="DR129" s="54"/>
      <c r="EB129" s="54"/>
      <c r="EL129" s="54"/>
      <c r="EV129" s="54"/>
      <c r="FF129" s="54"/>
      <c r="FP129" s="54"/>
      <c r="FZ129" s="54"/>
      <c r="GJ129" s="54"/>
      <c r="GT129" s="54"/>
      <c r="HD129" s="54"/>
      <c r="HN129" s="54"/>
      <c r="HX129" s="54"/>
      <c r="IH129" s="54"/>
    </row>
    <row r="130" spans="1:242" s="2" customFormat="1" x14ac:dyDescent="0.25">
      <c r="A130" s="166" t="str">
        <f ca="1">IF(ISBLANK('Data Summary'!A132),"",'Data Summary'!A132)</f>
        <v/>
      </c>
      <c r="B130" s="54"/>
      <c r="L130" s="54"/>
      <c r="V130" s="54"/>
      <c r="AF130" s="54"/>
      <c r="AP130" s="54"/>
      <c r="AZ130" s="54"/>
      <c r="BJ130" s="54"/>
      <c r="BT130" s="54"/>
      <c r="CD130" s="54"/>
      <c r="CN130" s="54"/>
      <c r="CX130" s="54"/>
      <c r="DH130" s="54"/>
      <c r="DR130" s="54"/>
      <c r="EB130" s="54"/>
      <c r="EL130" s="54"/>
      <c r="EV130" s="54"/>
      <c r="FF130" s="54"/>
      <c r="FP130" s="54"/>
      <c r="FZ130" s="54"/>
      <c r="GJ130" s="54"/>
      <c r="GT130" s="54"/>
      <c r="HD130" s="54"/>
      <c r="HN130" s="54"/>
      <c r="HX130" s="54"/>
      <c r="IH130" s="54"/>
    </row>
    <row r="131" spans="1:242" s="2" customFormat="1" x14ac:dyDescent="0.25">
      <c r="A131" s="166" t="str">
        <f ca="1">IF(ISBLANK('Data Summary'!A133),"",'Data Summary'!A133)</f>
        <v/>
      </c>
      <c r="B131" s="54"/>
      <c r="L131" s="54"/>
      <c r="V131" s="54"/>
      <c r="AF131" s="54"/>
      <c r="AP131" s="54"/>
      <c r="AZ131" s="54"/>
      <c r="BJ131" s="54"/>
      <c r="BT131" s="54"/>
      <c r="CD131" s="54"/>
      <c r="CN131" s="54"/>
      <c r="CX131" s="54"/>
      <c r="DH131" s="54"/>
      <c r="DR131" s="54"/>
      <c r="EB131" s="54"/>
      <c r="EL131" s="54"/>
      <c r="EV131" s="54"/>
      <c r="FF131" s="54"/>
      <c r="FP131" s="54"/>
      <c r="FZ131" s="54"/>
      <c r="GJ131" s="54"/>
      <c r="GT131" s="54"/>
      <c r="HD131" s="54"/>
      <c r="HN131" s="54"/>
      <c r="HX131" s="54"/>
      <c r="IH131" s="54"/>
    </row>
    <row r="132" spans="1:242" s="2" customFormat="1" x14ac:dyDescent="0.25">
      <c r="A132" s="166" t="str">
        <f ca="1">IF(ISBLANK('Data Summary'!A134),"",'Data Summary'!A134)</f>
        <v/>
      </c>
      <c r="B132" s="54"/>
      <c r="L132" s="54"/>
      <c r="V132" s="54"/>
      <c r="AF132" s="54"/>
      <c r="AP132" s="54"/>
      <c r="AZ132" s="54"/>
      <c r="BJ132" s="54"/>
      <c r="BT132" s="54"/>
      <c r="CD132" s="54"/>
      <c r="CN132" s="54"/>
      <c r="CX132" s="54"/>
      <c r="DH132" s="54"/>
      <c r="DR132" s="54"/>
      <c r="EB132" s="54"/>
      <c r="EL132" s="54"/>
      <c r="EV132" s="54"/>
      <c r="FF132" s="54"/>
      <c r="FP132" s="54"/>
      <c r="FZ132" s="54"/>
      <c r="GJ132" s="54"/>
      <c r="GT132" s="54"/>
      <c r="HD132" s="54"/>
      <c r="HN132" s="54"/>
      <c r="HX132" s="54"/>
      <c r="IH132" s="54"/>
    </row>
    <row r="133" spans="1:242" s="2" customFormat="1" x14ac:dyDescent="0.25">
      <c r="A133" s="166" t="str">
        <f ca="1">IF(ISBLANK('Data Summary'!A135),"",'Data Summary'!A135)</f>
        <v/>
      </c>
      <c r="B133" s="54"/>
      <c r="L133" s="54"/>
      <c r="V133" s="54"/>
      <c r="AF133" s="54"/>
      <c r="AP133" s="54"/>
      <c r="AZ133" s="54"/>
      <c r="BJ133" s="54"/>
      <c r="BT133" s="54"/>
      <c r="CD133" s="54"/>
      <c r="CN133" s="54"/>
      <c r="CX133" s="54"/>
      <c r="DH133" s="54"/>
      <c r="DR133" s="54"/>
      <c r="EB133" s="54"/>
      <c r="EL133" s="54"/>
      <c r="EV133" s="54"/>
      <c r="FF133" s="54"/>
      <c r="FP133" s="54"/>
      <c r="FZ133" s="54"/>
      <c r="GJ133" s="54"/>
      <c r="GT133" s="54"/>
      <c r="HD133" s="54"/>
      <c r="HN133" s="54"/>
      <c r="HX133" s="54"/>
      <c r="IH133" s="54"/>
    </row>
    <row r="134" spans="1:242" s="2" customFormat="1" x14ac:dyDescent="0.25">
      <c r="A134" s="166" t="str">
        <f ca="1">IF(ISBLANK('Data Summary'!A136),"",'Data Summary'!A136)</f>
        <v/>
      </c>
      <c r="B134" s="54"/>
      <c r="L134" s="54"/>
      <c r="V134" s="54"/>
      <c r="AF134" s="54"/>
      <c r="AP134" s="54"/>
      <c r="AZ134" s="54"/>
      <c r="BJ134" s="54"/>
      <c r="BT134" s="54"/>
      <c r="CD134" s="54"/>
      <c r="CN134" s="54"/>
      <c r="CX134" s="54"/>
      <c r="DH134" s="54"/>
      <c r="DR134" s="54"/>
      <c r="EB134" s="54"/>
      <c r="EL134" s="54"/>
      <c r="EV134" s="54"/>
      <c r="FF134" s="54"/>
      <c r="FP134" s="54"/>
      <c r="FZ134" s="54"/>
      <c r="GJ134" s="54"/>
      <c r="GT134" s="54"/>
      <c r="HD134" s="54"/>
      <c r="HN134" s="54"/>
      <c r="HX134" s="54"/>
      <c r="IH134" s="54"/>
    </row>
    <row r="135" spans="1:242" s="2" customFormat="1" x14ac:dyDescent="0.25">
      <c r="A135" s="166" t="str">
        <f ca="1">IF(ISBLANK('Data Summary'!A137),"",'Data Summary'!A137)</f>
        <v/>
      </c>
      <c r="B135" s="54"/>
      <c r="L135" s="54"/>
      <c r="V135" s="54"/>
      <c r="AF135" s="54"/>
      <c r="AP135" s="54"/>
      <c r="AZ135" s="54"/>
      <c r="BJ135" s="54"/>
      <c r="BT135" s="54"/>
      <c r="CD135" s="54"/>
      <c r="CN135" s="54"/>
      <c r="CX135" s="54"/>
      <c r="DH135" s="54"/>
      <c r="DR135" s="54"/>
      <c r="EB135" s="54"/>
      <c r="EL135" s="54"/>
      <c r="EV135" s="54"/>
      <c r="FF135" s="54"/>
      <c r="FP135" s="54"/>
      <c r="FZ135" s="54"/>
      <c r="GJ135" s="54"/>
      <c r="GT135" s="54"/>
      <c r="HD135" s="54"/>
      <c r="HN135" s="54"/>
      <c r="HX135" s="54"/>
      <c r="IH135" s="54"/>
    </row>
    <row r="136" spans="1:242" s="2" customFormat="1" x14ac:dyDescent="0.25">
      <c r="A136" s="166" t="str">
        <f ca="1">IF(ISBLANK('Data Summary'!A138),"",'Data Summary'!A138)</f>
        <v/>
      </c>
      <c r="B136" s="54"/>
      <c r="L136" s="54"/>
      <c r="V136" s="54"/>
      <c r="AF136" s="54"/>
      <c r="AP136" s="54"/>
      <c r="AZ136" s="54"/>
      <c r="BJ136" s="54"/>
      <c r="BT136" s="54"/>
      <c r="CD136" s="54"/>
      <c r="CN136" s="54"/>
      <c r="CX136" s="54"/>
      <c r="DH136" s="54"/>
      <c r="DR136" s="54"/>
      <c r="EB136" s="54"/>
      <c r="EL136" s="54"/>
      <c r="EV136" s="54"/>
      <c r="FF136" s="54"/>
      <c r="FP136" s="54"/>
      <c r="FZ136" s="54"/>
      <c r="GJ136" s="54"/>
      <c r="GT136" s="54"/>
      <c r="HD136" s="54"/>
      <c r="HN136" s="54"/>
      <c r="HX136" s="54"/>
      <c r="IH136" s="54"/>
    </row>
    <row r="137" spans="1:242" s="2" customFormat="1" x14ac:dyDescent="0.25">
      <c r="A137" s="166" t="str">
        <f ca="1">IF(ISBLANK('Data Summary'!A139),"",'Data Summary'!A139)</f>
        <v/>
      </c>
      <c r="B137" s="54"/>
      <c r="L137" s="54"/>
      <c r="V137" s="54"/>
      <c r="AF137" s="54"/>
      <c r="AP137" s="54"/>
      <c r="AZ137" s="54"/>
      <c r="BJ137" s="54"/>
      <c r="BT137" s="54"/>
      <c r="CD137" s="54"/>
      <c r="CN137" s="54"/>
      <c r="CX137" s="54"/>
      <c r="DH137" s="54"/>
      <c r="DR137" s="54"/>
      <c r="EB137" s="54"/>
      <c r="EL137" s="54"/>
      <c r="EV137" s="54"/>
      <c r="FF137" s="54"/>
      <c r="FP137" s="54"/>
      <c r="FZ137" s="54"/>
      <c r="GJ137" s="54"/>
      <c r="GT137" s="54"/>
      <c r="HD137" s="54"/>
      <c r="HN137" s="54"/>
      <c r="HX137" s="54"/>
      <c r="IH137" s="54"/>
    </row>
    <row r="138" spans="1:242" s="2" customFormat="1" x14ac:dyDescent="0.25">
      <c r="A138" s="166" t="str">
        <f ca="1">IF(ISBLANK('Data Summary'!A140),"",'Data Summary'!A140)</f>
        <v/>
      </c>
      <c r="B138" s="54"/>
      <c r="L138" s="54"/>
      <c r="V138" s="54"/>
      <c r="AF138" s="54"/>
      <c r="AP138" s="54"/>
      <c r="AZ138" s="54"/>
      <c r="BJ138" s="54"/>
      <c r="BT138" s="54"/>
      <c r="CD138" s="54"/>
      <c r="CN138" s="54"/>
      <c r="CX138" s="54"/>
      <c r="DH138" s="54"/>
      <c r="DR138" s="54"/>
      <c r="EB138" s="54"/>
      <c r="EL138" s="54"/>
      <c r="EV138" s="54"/>
      <c r="FF138" s="54"/>
      <c r="FP138" s="54"/>
      <c r="FZ138" s="54"/>
      <c r="GJ138" s="54"/>
      <c r="GT138" s="54"/>
      <c r="HD138" s="54"/>
      <c r="HN138" s="54"/>
      <c r="HX138" s="54"/>
      <c r="IH138" s="54"/>
    </row>
    <row r="139" spans="1:242" s="2" customFormat="1" x14ac:dyDescent="0.25">
      <c r="A139" s="166" t="str">
        <f ca="1">IF(ISBLANK('Data Summary'!A141),"",'Data Summary'!A141)</f>
        <v/>
      </c>
      <c r="B139" s="54"/>
      <c r="L139" s="54"/>
      <c r="V139" s="54"/>
      <c r="AF139" s="54"/>
      <c r="AP139" s="54"/>
      <c r="AZ139" s="54"/>
      <c r="BJ139" s="54"/>
      <c r="BT139" s="54"/>
      <c r="CD139" s="54"/>
      <c r="CN139" s="54"/>
      <c r="CX139" s="54"/>
      <c r="DH139" s="54"/>
      <c r="DR139" s="54"/>
      <c r="EB139" s="54"/>
      <c r="EL139" s="54"/>
      <c r="EV139" s="54"/>
      <c r="FF139" s="54"/>
      <c r="FP139" s="54"/>
      <c r="FZ139" s="54"/>
      <c r="GJ139" s="54"/>
      <c r="GT139" s="54"/>
      <c r="HD139" s="54"/>
      <c r="HN139" s="54"/>
      <c r="HX139" s="54"/>
      <c r="IH139" s="54"/>
    </row>
    <row r="140" spans="1:242" s="2" customFormat="1" x14ac:dyDescent="0.25">
      <c r="A140" s="166" t="str">
        <f ca="1">IF(ISBLANK('Data Summary'!A142),"",'Data Summary'!A142)</f>
        <v/>
      </c>
      <c r="B140" s="54"/>
      <c r="L140" s="54"/>
      <c r="V140" s="54"/>
      <c r="AF140" s="54"/>
      <c r="AP140" s="54"/>
      <c r="AZ140" s="54"/>
      <c r="BJ140" s="54"/>
      <c r="BT140" s="54"/>
      <c r="CD140" s="54"/>
      <c r="CN140" s="54"/>
      <c r="CX140" s="54"/>
      <c r="DH140" s="54"/>
      <c r="DR140" s="54"/>
      <c r="EB140" s="54"/>
      <c r="EL140" s="54"/>
      <c r="EV140" s="54"/>
      <c r="FF140" s="54"/>
      <c r="FP140" s="54"/>
      <c r="FZ140" s="54"/>
      <c r="GJ140" s="54"/>
      <c r="GT140" s="54"/>
      <c r="HD140" s="54"/>
      <c r="HN140" s="54"/>
      <c r="HX140" s="54"/>
      <c r="IH140" s="54"/>
    </row>
    <row r="141" spans="1:242" s="2" customFormat="1" x14ac:dyDescent="0.25">
      <c r="A141" s="166" t="str">
        <f ca="1">IF(ISBLANK('Data Summary'!A143),"",'Data Summary'!A143)</f>
        <v/>
      </c>
      <c r="B141" s="54"/>
      <c r="L141" s="54"/>
      <c r="V141" s="54"/>
      <c r="AF141" s="54"/>
      <c r="AP141" s="54"/>
      <c r="AZ141" s="54"/>
      <c r="BJ141" s="54"/>
      <c r="BT141" s="54"/>
      <c r="CD141" s="54"/>
      <c r="CN141" s="54"/>
      <c r="CX141" s="54"/>
      <c r="DH141" s="54"/>
      <c r="DR141" s="54"/>
      <c r="EB141" s="54"/>
      <c r="EL141" s="54"/>
      <c r="EV141" s="54"/>
      <c r="FF141" s="54"/>
      <c r="FP141" s="54"/>
      <c r="FZ141" s="54"/>
      <c r="GJ141" s="54"/>
      <c r="GT141" s="54"/>
      <c r="HD141" s="54"/>
      <c r="HN141" s="54"/>
      <c r="HX141" s="54"/>
      <c r="IH141" s="54"/>
    </row>
    <row r="142" spans="1:242" s="2" customFormat="1" x14ac:dyDescent="0.25">
      <c r="A142" s="166" t="str">
        <f ca="1">IF(ISBLANK('Data Summary'!A144),"",'Data Summary'!A144)</f>
        <v/>
      </c>
      <c r="B142" s="54"/>
      <c r="L142" s="54"/>
      <c r="V142" s="54"/>
      <c r="AF142" s="54"/>
      <c r="AP142" s="54"/>
      <c r="AZ142" s="54"/>
      <c r="BJ142" s="54"/>
      <c r="BT142" s="54"/>
      <c r="CD142" s="54"/>
      <c r="CN142" s="54"/>
      <c r="CX142" s="54"/>
      <c r="DH142" s="54"/>
      <c r="DR142" s="54"/>
      <c r="EB142" s="54"/>
      <c r="EL142" s="54"/>
      <c r="EV142" s="54"/>
      <c r="FF142" s="54"/>
      <c r="FP142" s="54"/>
      <c r="FZ142" s="54"/>
      <c r="GJ142" s="54"/>
      <c r="GT142" s="54"/>
      <c r="HD142" s="54"/>
      <c r="HN142" s="54"/>
      <c r="HX142" s="54"/>
      <c r="IH142" s="54"/>
    </row>
    <row r="143" spans="1:242" s="2" customFormat="1" x14ac:dyDescent="0.25">
      <c r="A143" s="166" t="str">
        <f ca="1">IF(ISBLANK('Data Summary'!A145),"",'Data Summary'!A145)</f>
        <v/>
      </c>
      <c r="B143" s="54"/>
      <c r="L143" s="54"/>
      <c r="V143" s="54"/>
      <c r="AF143" s="54"/>
      <c r="AP143" s="54"/>
      <c r="AZ143" s="54"/>
      <c r="BJ143" s="54"/>
      <c r="BT143" s="54"/>
      <c r="CD143" s="54"/>
      <c r="CN143" s="54"/>
      <c r="CX143" s="54"/>
      <c r="DH143" s="54"/>
      <c r="DR143" s="54"/>
      <c r="EB143" s="54"/>
      <c r="EL143" s="54"/>
      <c r="EV143" s="54"/>
      <c r="FF143" s="54"/>
      <c r="FP143" s="54"/>
      <c r="FZ143" s="54"/>
      <c r="GJ143" s="54"/>
      <c r="GT143" s="54"/>
      <c r="HD143" s="54"/>
      <c r="HN143" s="54"/>
      <c r="HX143" s="54"/>
      <c r="IH143" s="54"/>
    </row>
    <row r="144" spans="1:242" s="2" customFormat="1" x14ac:dyDescent="0.25">
      <c r="A144" s="166" t="str">
        <f ca="1">IF(ISBLANK('Data Summary'!A146),"",'Data Summary'!A146)</f>
        <v/>
      </c>
      <c r="B144" s="54"/>
      <c r="L144" s="54"/>
      <c r="V144" s="54"/>
      <c r="AF144" s="54"/>
      <c r="AP144" s="54"/>
      <c r="AZ144" s="54"/>
      <c r="BJ144" s="54"/>
      <c r="BT144" s="54"/>
      <c r="CD144" s="54"/>
      <c r="CN144" s="54"/>
      <c r="CX144" s="54"/>
      <c r="DH144" s="54"/>
      <c r="DR144" s="54"/>
      <c r="EB144" s="54"/>
      <c r="EL144" s="54"/>
      <c r="EV144" s="54"/>
      <c r="FF144" s="54"/>
      <c r="FP144" s="54"/>
      <c r="FZ144" s="54"/>
      <c r="GJ144" s="54"/>
      <c r="GT144" s="54"/>
      <c r="HD144" s="54"/>
      <c r="HN144" s="54"/>
      <c r="HX144" s="54"/>
      <c r="IH144" s="54"/>
    </row>
    <row r="145" spans="1:242" s="2" customFormat="1" x14ac:dyDescent="0.25">
      <c r="A145" s="166" t="str">
        <f ca="1">IF(ISBLANK('Data Summary'!A147),"",'Data Summary'!A147)</f>
        <v/>
      </c>
      <c r="B145" s="54"/>
      <c r="L145" s="54"/>
      <c r="V145" s="54"/>
      <c r="AF145" s="54"/>
      <c r="AP145" s="54"/>
      <c r="AZ145" s="54"/>
      <c r="BJ145" s="54"/>
      <c r="BT145" s="54"/>
      <c r="CD145" s="54"/>
      <c r="CN145" s="54"/>
      <c r="CX145" s="54"/>
      <c r="DH145" s="54"/>
      <c r="DR145" s="54"/>
      <c r="EB145" s="54"/>
      <c r="EL145" s="54"/>
      <c r="EV145" s="54"/>
      <c r="FF145" s="54"/>
      <c r="FP145" s="54"/>
      <c r="FZ145" s="54"/>
      <c r="GJ145" s="54"/>
      <c r="GT145" s="54"/>
      <c r="HD145" s="54"/>
      <c r="HN145" s="54"/>
      <c r="HX145" s="54"/>
      <c r="IH145" s="54"/>
    </row>
    <row r="146" spans="1:242" s="2" customFormat="1" x14ac:dyDescent="0.25">
      <c r="A146" s="166" t="str">
        <f ca="1">IF(ISBLANK('Data Summary'!A148),"",'Data Summary'!A148)</f>
        <v/>
      </c>
      <c r="B146" s="54"/>
      <c r="L146" s="54"/>
      <c r="V146" s="54"/>
      <c r="AF146" s="54"/>
      <c r="AP146" s="54"/>
      <c r="AZ146" s="54"/>
      <c r="BJ146" s="54"/>
      <c r="BT146" s="54"/>
      <c r="CD146" s="54"/>
      <c r="CN146" s="54"/>
      <c r="CX146" s="54"/>
      <c r="DH146" s="54"/>
      <c r="DR146" s="54"/>
      <c r="EB146" s="54"/>
      <c r="EL146" s="54"/>
      <c r="EV146" s="54"/>
      <c r="FF146" s="54"/>
      <c r="FP146" s="54"/>
      <c r="FZ146" s="54"/>
      <c r="GJ146" s="54"/>
      <c r="GT146" s="54"/>
      <c r="HD146" s="54"/>
      <c r="HN146" s="54"/>
      <c r="HX146" s="54"/>
      <c r="IH146" s="54"/>
    </row>
    <row r="147" spans="1:242" s="2" customFormat="1" x14ac:dyDescent="0.25">
      <c r="A147" s="166" t="str">
        <f ca="1">IF(ISBLANK('Data Summary'!A149),"",'Data Summary'!A149)</f>
        <v/>
      </c>
      <c r="B147" s="54"/>
      <c r="L147" s="54"/>
      <c r="V147" s="54"/>
      <c r="AF147" s="54"/>
      <c r="AP147" s="54"/>
      <c r="AZ147" s="54"/>
      <c r="BJ147" s="54"/>
      <c r="BT147" s="54"/>
      <c r="CD147" s="54"/>
      <c r="CN147" s="54"/>
      <c r="CX147" s="54"/>
      <c r="DH147" s="54"/>
      <c r="DR147" s="54"/>
      <c r="EB147" s="54"/>
      <c r="EL147" s="54"/>
      <c r="EV147" s="54"/>
      <c r="FF147" s="54"/>
      <c r="FP147" s="54"/>
      <c r="FZ147" s="54"/>
      <c r="GJ147" s="54"/>
      <c r="GT147" s="54"/>
      <c r="HD147" s="54"/>
      <c r="HN147" s="54"/>
      <c r="HX147" s="54"/>
      <c r="IH147" s="54"/>
    </row>
    <row r="148" spans="1:242" s="2" customFormat="1" x14ac:dyDescent="0.25">
      <c r="A148" s="166" t="e">
        <f>IF(ISBLANK(#REF!),"",#REF!)</f>
        <v>#REF!</v>
      </c>
      <c r="B148" s="54"/>
      <c r="L148" s="54"/>
      <c r="V148" s="54"/>
      <c r="AF148" s="54"/>
      <c r="AP148" s="54"/>
      <c r="AZ148" s="54"/>
      <c r="BJ148" s="54"/>
      <c r="BT148" s="54"/>
      <c r="CD148" s="54"/>
      <c r="CN148" s="54"/>
      <c r="CX148" s="54"/>
      <c r="DH148" s="54"/>
      <c r="DR148" s="54"/>
      <c r="EB148" s="54"/>
      <c r="EL148" s="54"/>
      <c r="EV148" s="54"/>
      <c r="FF148" s="54"/>
      <c r="FP148" s="54"/>
      <c r="FZ148" s="54"/>
      <c r="GJ148" s="54"/>
      <c r="GT148" s="54"/>
      <c r="HD148" s="54"/>
      <c r="HN148" s="54"/>
      <c r="HX148" s="54"/>
      <c r="IH148" s="54"/>
    </row>
    <row r="149" spans="1:242" s="2" customFormat="1" x14ac:dyDescent="0.25">
      <c r="A149" s="166" t="e">
        <f>IF(ISBLANK(#REF!),"",#REF!)</f>
        <v>#REF!</v>
      </c>
      <c r="B149" s="54"/>
      <c r="L149" s="54"/>
      <c r="V149" s="54"/>
      <c r="AF149" s="54"/>
      <c r="AP149" s="54"/>
      <c r="AZ149" s="54"/>
      <c r="BJ149" s="54"/>
      <c r="BT149" s="54"/>
      <c r="CD149" s="54"/>
      <c r="CN149" s="54"/>
      <c r="CX149" s="54"/>
      <c r="DH149" s="54"/>
      <c r="DR149" s="54"/>
      <c r="EB149" s="54"/>
      <c r="EL149" s="54"/>
      <c r="EV149" s="54"/>
      <c r="FF149" s="54"/>
      <c r="FP149" s="54"/>
      <c r="FZ149" s="54"/>
      <c r="GJ149" s="54"/>
      <c r="GT149" s="54"/>
      <c r="HD149" s="54"/>
      <c r="HN149" s="54"/>
      <c r="HX149" s="54"/>
      <c r="IH149" s="54"/>
    </row>
    <row r="150" spans="1:242" s="2" customFormat="1" x14ac:dyDescent="0.25">
      <c r="A150" s="166" t="e">
        <f>IF(ISBLANK(#REF!),"",#REF!)</f>
        <v>#REF!</v>
      </c>
      <c r="B150" s="54"/>
      <c r="L150" s="54"/>
      <c r="V150" s="54"/>
      <c r="AF150" s="54"/>
      <c r="AP150" s="54"/>
      <c r="AZ150" s="54"/>
      <c r="BJ150" s="54"/>
      <c r="BT150" s="54"/>
      <c r="CD150" s="54"/>
      <c r="CN150" s="54"/>
      <c r="CX150" s="54"/>
      <c r="DH150" s="54"/>
      <c r="DR150" s="54"/>
      <c r="EB150" s="54"/>
      <c r="EL150" s="54"/>
      <c r="EV150" s="54"/>
      <c r="FF150" s="54"/>
      <c r="FP150" s="54"/>
      <c r="FZ150" s="54"/>
      <c r="GJ150" s="54"/>
      <c r="GT150" s="54"/>
      <c r="HD150" s="54"/>
      <c r="HN150" s="54"/>
      <c r="HX150" s="54"/>
      <c r="IH150" s="54"/>
    </row>
    <row r="151" spans="1:242" s="2" customFormat="1" x14ac:dyDescent="0.25">
      <c r="A151" s="166" t="e">
        <f>IF(ISBLANK(#REF!),"",#REF!)</f>
        <v>#REF!</v>
      </c>
      <c r="B151" s="54"/>
      <c r="L151" s="54"/>
      <c r="V151" s="54"/>
      <c r="AF151" s="54"/>
      <c r="AP151" s="54"/>
      <c r="AZ151" s="54"/>
      <c r="BJ151" s="54"/>
      <c r="BT151" s="54"/>
      <c r="CD151" s="54"/>
      <c r="CN151" s="54"/>
      <c r="CX151" s="54"/>
      <c r="DH151" s="54"/>
      <c r="DR151" s="54"/>
      <c r="EB151" s="54"/>
      <c r="EL151" s="54"/>
      <c r="EV151" s="54"/>
      <c r="FF151" s="54"/>
      <c r="FP151" s="54"/>
      <c r="FZ151" s="54"/>
      <c r="GJ151" s="54"/>
      <c r="GT151" s="54"/>
      <c r="HD151" s="54"/>
      <c r="HN151" s="54"/>
      <c r="HX151" s="54"/>
      <c r="IH151" s="54"/>
    </row>
    <row r="152" spans="1:242" s="2" customFormat="1" x14ac:dyDescent="0.25">
      <c r="A152" s="165"/>
      <c r="B152" s="54"/>
      <c r="L152" s="54"/>
      <c r="V152" s="54"/>
      <c r="AF152" s="54"/>
      <c r="AP152" s="54"/>
      <c r="AZ152" s="54"/>
      <c r="BJ152" s="54"/>
      <c r="BT152" s="54"/>
      <c r="CD152" s="54"/>
      <c r="CN152" s="54"/>
      <c r="CX152" s="54"/>
      <c r="DH152" s="54"/>
      <c r="DR152" s="54"/>
      <c r="EB152" s="54"/>
      <c r="EL152" s="54"/>
      <c r="EV152" s="54"/>
      <c r="FF152" s="54"/>
      <c r="FP152" s="54"/>
      <c r="FZ152" s="54"/>
      <c r="GJ152" s="54"/>
      <c r="GT152" s="54"/>
      <c r="HD152" s="54"/>
      <c r="HN152" s="54"/>
      <c r="HX152" s="54"/>
      <c r="IH152" s="54"/>
    </row>
    <row r="153" spans="1:242" s="2" customFormat="1" x14ac:dyDescent="0.25">
      <c r="A153" s="165"/>
      <c r="B153" s="54"/>
      <c r="L153" s="54"/>
      <c r="V153" s="54"/>
      <c r="AF153" s="54"/>
      <c r="AP153" s="54"/>
      <c r="AZ153" s="54"/>
      <c r="BJ153" s="54"/>
      <c r="BT153" s="54"/>
      <c r="CD153" s="54"/>
      <c r="CN153" s="54"/>
      <c r="CX153" s="54"/>
      <c r="DH153" s="54"/>
      <c r="DR153" s="54"/>
      <c r="EB153" s="54"/>
      <c r="EL153" s="54"/>
      <c r="EV153" s="54"/>
      <c r="FF153" s="54"/>
      <c r="FP153" s="54"/>
      <c r="FZ153" s="54"/>
      <c r="GJ153" s="54"/>
      <c r="GT153" s="54"/>
      <c r="HD153" s="54"/>
      <c r="HN153" s="54"/>
      <c r="HX153" s="54"/>
      <c r="IH153" s="54"/>
    </row>
    <row r="154" spans="1:242" s="2" customFormat="1" x14ac:dyDescent="0.25">
      <c r="A154" s="165"/>
      <c r="B154" s="54"/>
      <c r="L154" s="54"/>
      <c r="V154" s="54"/>
      <c r="AF154" s="54"/>
      <c r="AP154" s="54"/>
      <c r="AZ154" s="54"/>
      <c r="BJ154" s="54"/>
      <c r="BT154" s="54"/>
      <c r="CD154" s="54"/>
      <c r="CN154" s="54"/>
      <c r="CX154" s="54"/>
      <c r="DH154" s="54"/>
      <c r="DR154" s="54"/>
      <c r="EB154" s="54"/>
      <c r="EL154" s="54"/>
      <c r="EV154" s="54"/>
      <c r="FF154" s="54"/>
      <c r="FP154" s="54"/>
      <c r="FZ154" s="54"/>
      <c r="GJ154" s="54"/>
      <c r="GT154" s="54"/>
      <c r="HD154" s="54"/>
      <c r="HN154" s="54"/>
      <c r="HX154" s="54"/>
      <c r="IH154" s="54"/>
    </row>
    <row r="155" spans="1:242" s="2" customFormat="1" x14ac:dyDescent="0.25">
      <c r="A155" s="165"/>
      <c r="B155" s="54"/>
      <c r="L155" s="54"/>
      <c r="V155" s="54"/>
      <c r="AF155" s="54"/>
      <c r="AP155" s="54"/>
      <c r="AZ155" s="54"/>
      <c r="BJ155" s="54"/>
      <c r="BT155" s="54"/>
      <c r="CD155" s="54"/>
      <c r="CN155" s="54"/>
      <c r="CX155" s="54"/>
      <c r="DH155" s="54"/>
      <c r="DR155" s="54"/>
      <c r="EB155" s="54"/>
      <c r="EL155" s="54"/>
      <c r="EV155" s="54"/>
      <c r="FF155" s="54"/>
      <c r="FP155" s="54"/>
      <c r="FZ155" s="54"/>
      <c r="GJ155" s="54"/>
      <c r="GT155" s="54"/>
      <c r="HD155" s="54"/>
      <c r="HN155" s="54"/>
      <c r="HX155" s="54"/>
      <c r="IH155" s="54"/>
    </row>
    <row r="156" spans="1:242" s="2" customFormat="1" x14ac:dyDescent="0.25">
      <c r="A156" s="165"/>
      <c r="B156" s="54"/>
      <c r="L156" s="54"/>
      <c r="V156" s="54"/>
      <c r="AF156" s="54"/>
      <c r="AP156" s="54"/>
      <c r="AZ156" s="54"/>
      <c r="BJ156" s="54"/>
      <c r="BT156" s="54"/>
      <c r="CD156" s="54"/>
      <c r="CN156" s="54"/>
      <c r="CX156" s="54"/>
      <c r="DH156" s="54"/>
      <c r="DR156" s="54"/>
      <c r="EB156" s="54"/>
      <c r="EL156" s="54"/>
      <c r="EV156" s="54"/>
      <c r="FF156" s="54"/>
      <c r="FP156" s="54"/>
      <c r="FZ156" s="54"/>
      <c r="GJ156" s="54"/>
      <c r="GT156" s="54"/>
      <c r="HD156" s="54"/>
      <c r="HN156" s="54"/>
      <c r="HX156" s="54"/>
      <c r="IH156" s="54"/>
    </row>
    <row r="157" spans="1:242" s="2" customFormat="1" x14ac:dyDescent="0.25">
      <c r="A157" s="165"/>
      <c r="B157" s="54"/>
      <c r="L157" s="54"/>
      <c r="V157" s="54"/>
      <c r="AF157" s="54"/>
      <c r="AP157" s="54"/>
      <c r="AZ157" s="54"/>
      <c r="BJ157" s="54"/>
      <c r="BT157" s="54"/>
      <c r="CD157" s="54"/>
      <c r="CN157" s="54"/>
      <c r="CX157" s="54"/>
      <c r="DH157" s="54"/>
      <c r="DR157" s="54"/>
      <c r="EB157" s="54"/>
      <c r="EL157" s="54"/>
      <c r="EV157" s="54"/>
      <c r="FF157" s="54"/>
      <c r="FP157" s="54"/>
      <c r="FZ157" s="54"/>
      <c r="GJ157" s="54"/>
      <c r="GT157" s="54"/>
      <c r="HD157" s="54"/>
      <c r="HN157" s="54"/>
      <c r="HX157" s="54"/>
      <c r="IH157" s="54"/>
    </row>
    <row r="158" spans="1:242" s="2" customFormat="1" x14ac:dyDescent="0.25">
      <c r="A158" s="165"/>
      <c r="B158" s="54"/>
      <c r="L158" s="54"/>
      <c r="V158" s="54"/>
      <c r="AF158" s="54"/>
      <c r="AP158" s="54"/>
      <c r="AZ158" s="54"/>
      <c r="BJ158" s="54"/>
      <c r="BT158" s="54"/>
      <c r="CD158" s="54"/>
      <c r="CN158" s="54"/>
      <c r="CX158" s="54"/>
      <c r="DH158" s="54"/>
      <c r="DR158" s="54"/>
      <c r="EB158" s="54"/>
      <c r="EL158" s="54"/>
      <c r="EV158" s="54"/>
      <c r="FF158" s="54"/>
      <c r="FP158" s="54"/>
      <c r="FZ158" s="54"/>
      <c r="GJ158" s="54"/>
      <c r="GT158" s="54"/>
      <c r="HD158" s="54"/>
      <c r="HN158" s="54"/>
      <c r="HX158" s="54"/>
      <c r="IH158" s="54"/>
    </row>
    <row r="159" spans="1:242" s="2" customFormat="1" x14ac:dyDescent="0.25">
      <c r="A159" s="165"/>
      <c r="B159" s="54"/>
      <c r="L159" s="54"/>
      <c r="V159" s="54"/>
      <c r="AF159" s="54"/>
      <c r="AP159" s="54"/>
      <c r="AZ159" s="54"/>
      <c r="BJ159" s="54"/>
      <c r="BT159" s="54"/>
      <c r="CD159" s="54"/>
      <c r="CN159" s="54"/>
      <c r="CX159" s="54"/>
      <c r="DH159" s="54"/>
      <c r="DR159" s="54"/>
      <c r="EB159" s="54"/>
      <c r="EL159" s="54"/>
      <c r="EV159" s="54"/>
      <c r="FF159" s="54"/>
      <c r="FP159" s="54"/>
      <c r="FZ159" s="54"/>
      <c r="GJ159" s="54"/>
      <c r="GT159" s="54"/>
      <c r="HD159" s="54"/>
      <c r="HN159" s="54"/>
      <c r="HX159" s="54"/>
      <c r="IH159" s="54"/>
    </row>
    <row r="160" spans="1:242" s="2" customFormat="1" x14ac:dyDescent="0.25">
      <c r="A160" s="165"/>
      <c r="B160" s="54"/>
      <c r="L160" s="54"/>
      <c r="V160" s="54"/>
      <c r="AF160" s="54"/>
      <c r="AP160" s="54"/>
      <c r="AZ160" s="54"/>
      <c r="BJ160" s="54"/>
      <c r="BT160" s="54"/>
      <c r="CD160" s="54"/>
      <c r="CN160" s="54"/>
      <c r="CX160" s="54"/>
      <c r="DH160" s="54"/>
      <c r="DR160" s="54"/>
      <c r="EB160" s="54"/>
      <c r="EL160" s="54"/>
      <c r="EV160" s="54"/>
      <c r="FF160" s="54"/>
      <c r="FP160" s="54"/>
      <c r="FZ160" s="54"/>
      <c r="GJ160" s="54"/>
      <c r="GT160" s="54"/>
      <c r="HD160" s="54"/>
      <c r="HN160" s="54"/>
      <c r="HX160" s="54"/>
      <c r="IH160" s="54"/>
    </row>
    <row r="161" spans="1:242" s="2" customFormat="1" x14ac:dyDescent="0.25">
      <c r="A161" s="165"/>
      <c r="B161" s="54"/>
      <c r="L161" s="54"/>
      <c r="V161" s="54"/>
      <c r="AF161" s="54"/>
      <c r="AP161" s="54"/>
      <c r="AZ161" s="54"/>
      <c r="BJ161" s="54"/>
      <c r="BT161" s="54"/>
      <c r="CD161" s="54"/>
      <c r="CN161" s="54"/>
      <c r="CX161" s="54"/>
      <c r="DH161" s="54"/>
      <c r="DR161" s="54"/>
      <c r="EB161" s="54"/>
      <c r="EL161" s="54"/>
      <c r="EV161" s="54"/>
      <c r="FF161" s="54"/>
      <c r="FP161" s="54"/>
      <c r="FZ161" s="54"/>
      <c r="GJ161" s="54"/>
      <c r="GT161" s="54"/>
      <c r="HD161" s="54"/>
      <c r="HN161" s="54"/>
      <c r="HX161" s="54"/>
      <c r="IH161" s="54"/>
    </row>
    <row r="162" spans="1:242" s="2" customFormat="1" x14ac:dyDescent="0.25">
      <c r="A162" s="165"/>
      <c r="B162" s="54"/>
      <c r="L162" s="54"/>
      <c r="V162" s="54"/>
      <c r="AF162" s="54"/>
      <c r="AP162" s="54"/>
      <c r="AZ162" s="54"/>
      <c r="BJ162" s="54"/>
      <c r="BT162" s="54"/>
      <c r="CD162" s="54"/>
      <c r="CN162" s="54"/>
      <c r="CX162" s="54"/>
      <c r="DH162" s="54"/>
      <c r="DR162" s="54"/>
      <c r="EB162" s="54"/>
      <c r="EL162" s="54"/>
      <c r="EV162" s="54"/>
      <c r="FF162" s="54"/>
      <c r="FP162" s="54"/>
      <c r="FZ162" s="54"/>
      <c r="GJ162" s="54"/>
      <c r="GT162" s="54"/>
      <c r="HD162" s="54"/>
      <c r="HN162" s="54"/>
      <c r="HX162" s="54"/>
      <c r="IH162" s="54"/>
    </row>
    <row r="163" spans="1:242" s="2" customFormat="1" x14ac:dyDescent="0.25">
      <c r="A163" s="165"/>
      <c r="B163" s="54"/>
      <c r="L163" s="54"/>
      <c r="V163" s="54"/>
      <c r="AF163" s="54"/>
      <c r="AP163" s="54"/>
      <c r="AZ163" s="54"/>
      <c r="BJ163" s="54"/>
      <c r="BT163" s="54"/>
      <c r="CD163" s="54"/>
      <c r="CN163" s="54"/>
      <c r="CX163" s="54"/>
      <c r="DH163" s="54"/>
      <c r="DR163" s="54"/>
      <c r="EB163" s="54"/>
      <c r="EL163" s="54"/>
      <c r="EV163" s="54"/>
      <c r="FF163" s="54"/>
      <c r="FP163" s="54"/>
      <c r="FZ163" s="54"/>
      <c r="GJ163" s="54"/>
      <c r="GT163" s="54"/>
      <c r="HD163" s="54"/>
      <c r="HN163" s="54"/>
      <c r="HX163" s="54"/>
      <c r="IH163" s="54"/>
    </row>
    <row r="164" spans="1:242" s="2" customFormat="1" x14ac:dyDescent="0.25">
      <c r="A164" s="165"/>
      <c r="B164" s="54"/>
      <c r="L164" s="54"/>
      <c r="V164" s="54"/>
      <c r="AF164" s="54"/>
      <c r="AP164" s="54"/>
      <c r="AZ164" s="54"/>
      <c r="BJ164" s="54"/>
      <c r="BT164" s="54"/>
      <c r="CD164" s="54"/>
      <c r="CN164" s="54"/>
      <c r="CX164" s="54"/>
      <c r="DH164" s="54"/>
      <c r="DR164" s="54"/>
      <c r="EB164" s="54"/>
      <c r="EL164" s="54"/>
      <c r="EV164" s="54"/>
      <c r="FF164" s="54"/>
      <c r="FP164" s="54"/>
      <c r="FZ164" s="54"/>
      <c r="GJ164" s="54"/>
      <c r="GT164" s="54"/>
      <c r="HD164" s="54"/>
      <c r="HN164" s="54"/>
      <c r="HX164" s="54"/>
      <c r="IH164" s="54"/>
    </row>
    <row r="165" spans="1:242" s="2" customFormat="1" x14ac:dyDescent="0.25">
      <c r="A165" s="165"/>
      <c r="B165" s="54"/>
      <c r="L165" s="54"/>
      <c r="V165" s="54"/>
      <c r="AF165" s="54"/>
      <c r="AP165" s="54"/>
      <c r="AZ165" s="54"/>
      <c r="BJ165" s="54"/>
      <c r="BT165" s="54"/>
      <c r="CD165" s="54"/>
      <c r="CN165" s="54"/>
      <c r="CX165" s="54"/>
      <c r="DH165" s="54"/>
      <c r="DR165" s="54"/>
      <c r="EB165" s="54"/>
      <c r="EL165" s="54"/>
      <c r="EV165" s="54"/>
      <c r="FF165" s="54"/>
      <c r="FP165" s="54"/>
      <c r="FZ165" s="54"/>
      <c r="GJ165" s="54"/>
      <c r="GT165" s="54"/>
      <c r="HD165" s="54"/>
      <c r="HN165" s="54"/>
      <c r="HX165" s="54"/>
      <c r="IH165" s="54"/>
    </row>
    <row r="166" spans="1:242" s="2" customFormat="1" x14ac:dyDescent="0.25">
      <c r="A166" s="165"/>
      <c r="B166" s="54"/>
      <c r="L166" s="54"/>
      <c r="V166" s="54"/>
      <c r="AF166" s="54"/>
      <c r="AP166" s="54"/>
      <c r="AZ166" s="54"/>
      <c r="BJ166" s="54"/>
      <c r="BT166" s="54"/>
      <c r="CD166" s="54"/>
      <c r="CN166" s="54"/>
      <c r="CX166" s="54"/>
      <c r="DH166" s="54"/>
      <c r="DR166" s="54"/>
      <c r="EB166" s="54"/>
      <c r="EL166" s="54"/>
      <c r="EV166" s="54"/>
      <c r="FF166" s="54"/>
      <c r="FP166" s="54"/>
      <c r="FZ166" s="54"/>
      <c r="GJ166" s="54"/>
      <c r="GT166" s="54"/>
      <c r="HD166" s="54"/>
      <c r="HN166" s="54"/>
      <c r="HX166" s="54"/>
      <c r="IH166" s="54"/>
    </row>
    <row r="167" spans="1:242" s="2" customFormat="1" x14ac:dyDescent="0.25">
      <c r="A167" s="165"/>
      <c r="B167" s="54"/>
      <c r="L167" s="54"/>
      <c r="V167" s="54"/>
      <c r="AF167" s="54"/>
      <c r="AP167" s="54"/>
      <c r="AZ167" s="54"/>
      <c r="BJ167" s="54"/>
      <c r="BT167" s="54"/>
      <c r="CD167" s="54"/>
      <c r="CN167" s="54"/>
      <c r="CX167" s="54"/>
      <c r="DH167" s="54"/>
      <c r="DR167" s="54"/>
      <c r="EB167" s="54"/>
      <c r="EL167" s="54"/>
      <c r="EV167" s="54"/>
      <c r="FF167" s="54"/>
      <c r="FP167" s="54"/>
      <c r="FZ167" s="54"/>
      <c r="GJ167" s="54"/>
      <c r="GT167" s="54"/>
      <c r="HD167" s="54"/>
      <c r="HN167" s="54"/>
      <c r="HX167" s="54"/>
      <c r="IH167" s="54"/>
    </row>
    <row r="168" spans="1:242" s="2" customFormat="1" x14ac:dyDescent="0.25">
      <c r="A168" s="165"/>
      <c r="B168" s="54"/>
      <c r="L168" s="54"/>
      <c r="V168" s="54"/>
      <c r="AF168" s="54"/>
      <c r="AP168" s="54"/>
      <c r="AZ168" s="54"/>
      <c r="BJ168" s="54"/>
      <c r="BT168" s="54"/>
      <c r="CD168" s="54"/>
      <c r="CN168" s="54"/>
      <c r="CX168" s="54"/>
      <c r="DH168" s="54"/>
      <c r="DR168" s="54"/>
      <c r="EB168" s="54"/>
      <c r="EL168" s="54"/>
      <c r="EV168" s="54"/>
      <c r="FF168" s="54"/>
      <c r="FP168" s="54"/>
      <c r="FZ168" s="54"/>
      <c r="GJ168" s="54"/>
      <c r="GT168" s="54"/>
      <c r="HD168" s="54"/>
      <c r="HN168" s="54"/>
      <c r="HX168" s="54"/>
      <c r="IH168" s="54"/>
    </row>
    <row r="169" spans="1:242" s="2" customFormat="1" x14ac:dyDescent="0.25">
      <c r="A169" s="165"/>
      <c r="B169" s="54"/>
      <c r="L169" s="54"/>
      <c r="V169" s="54"/>
      <c r="AF169" s="54"/>
      <c r="AP169" s="54"/>
      <c r="AZ169" s="54"/>
      <c r="BJ169" s="54"/>
      <c r="BT169" s="54"/>
      <c r="CD169" s="54"/>
      <c r="CN169" s="54"/>
      <c r="CX169" s="54"/>
      <c r="DH169" s="54"/>
      <c r="DR169" s="54"/>
      <c r="EB169" s="54"/>
      <c r="EL169" s="54"/>
      <c r="EV169" s="54"/>
      <c r="FF169" s="54"/>
      <c r="FP169" s="54"/>
      <c r="FZ169" s="54"/>
      <c r="GJ169" s="54"/>
      <c r="GT169" s="54"/>
      <c r="HD169" s="54"/>
      <c r="HN169" s="54"/>
      <c r="HX169" s="54"/>
      <c r="IH169" s="54"/>
    </row>
    <row r="170" spans="1:242" s="2" customFormat="1" x14ac:dyDescent="0.25">
      <c r="A170" s="165"/>
      <c r="B170" s="54"/>
      <c r="L170" s="54"/>
      <c r="V170" s="54"/>
      <c r="AF170" s="54"/>
      <c r="AP170" s="54"/>
      <c r="AZ170" s="54"/>
      <c r="BJ170" s="54"/>
      <c r="BT170" s="54"/>
      <c r="CD170" s="54"/>
      <c r="CN170" s="54"/>
      <c r="CX170" s="54"/>
      <c r="DH170" s="54"/>
      <c r="DR170" s="54"/>
      <c r="EB170" s="54"/>
      <c r="EL170" s="54"/>
      <c r="EV170" s="54"/>
      <c r="FF170" s="54"/>
      <c r="FP170" s="54"/>
      <c r="FZ170" s="54"/>
      <c r="GJ170" s="54"/>
      <c r="GT170" s="54"/>
      <c r="HD170" s="54"/>
      <c r="HN170" s="54"/>
      <c r="HX170" s="54"/>
      <c r="IH170" s="54"/>
    </row>
    <row r="171" spans="1:242" s="2" customFormat="1" x14ac:dyDescent="0.25">
      <c r="A171" s="165"/>
      <c r="B171" s="54"/>
      <c r="L171" s="54"/>
      <c r="V171" s="54"/>
      <c r="AF171" s="54"/>
      <c r="AP171" s="54"/>
      <c r="AZ171" s="54"/>
      <c r="BJ171" s="54"/>
      <c r="BT171" s="54"/>
      <c r="CD171" s="54"/>
      <c r="CN171" s="54"/>
      <c r="CX171" s="54"/>
      <c r="DH171" s="54"/>
      <c r="DR171" s="54"/>
      <c r="EB171" s="54"/>
      <c r="EL171" s="54"/>
      <c r="EV171" s="54"/>
      <c r="FF171" s="54"/>
      <c r="FP171" s="54"/>
      <c r="FZ171" s="54"/>
      <c r="GJ171" s="54"/>
      <c r="GT171" s="54"/>
      <c r="HD171" s="54"/>
      <c r="HN171" s="54"/>
      <c r="HX171" s="54"/>
      <c r="IH171" s="54"/>
    </row>
    <row r="172" spans="1:242" s="2" customFormat="1" x14ac:dyDescent="0.25">
      <c r="A172" s="165"/>
      <c r="B172" s="54"/>
      <c r="L172" s="54"/>
      <c r="V172" s="54"/>
      <c r="AF172" s="54"/>
      <c r="AP172" s="54"/>
      <c r="AZ172" s="54"/>
      <c r="BJ172" s="54"/>
      <c r="BT172" s="54"/>
      <c r="CD172" s="54"/>
      <c r="CN172" s="54"/>
      <c r="CX172" s="54"/>
      <c r="DH172" s="54"/>
      <c r="DR172" s="54"/>
      <c r="EB172" s="54"/>
      <c r="EL172" s="54"/>
      <c r="EV172" s="54"/>
      <c r="FF172" s="54"/>
      <c r="FP172" s="54"/>
      <c r="FZ172" s="54"/>
      <c r="GJ172" s="54"/>
      <c r="GT172" s="54"/>
      <c r="HD172" s="54"/>
      <c r="HN172" s="54"/>
      <c r="HX172" s="54"/>
      <c r="IH172" s="54"/>
    </row>
    <row r="173" spans="1:242" s="2" customFormat="1" x14ac:dyDescent="0.25">
      <c r="A173" s="165"/>
      <c r="B173" s="54"/>
      <c r="L173" s="54"/>
      <c r="V173" s="54"/>
      <c r="AF173" s="54"/>
      <c r="AP173" s="54"/>
      <c r="AZ173" s="54"/>
      <c r="BJ173" s="54"/>
      <c r="BT173" s="54"/>
      <c r="CD173" s="54"/>
      <c r="CN173" s="54"/>
      <c r="CX173" s="54"/>
      <c r="DH173" s="54"/>
      <c r="DR173" s="54"/>
      <c r="EB173" s="54"/>
      <c r="EL173" s="54"/>
      <c r="EV173" s="54"/>
      <c r="FF173" s="54"/>
      <c r="FP173" s="54"/>
      <c r="FZ173" s="54"/>
      <c r="GJ173" s="54"/>
      <c r="GT173" s="54"/>
      <c r="HD173" s="54"/>
      <c r="HN173" s="54"/>
      <c r="HX173" s="54"/>
      <c r="IH173" s="54"/>
    </row>
    <row r="174" spans="1:242" s="2" customFormat="1" x14ac:dyDescent="0.25">
      <c r="A174" s="165"/>
      <c r="B174" s="54"/>
      <c r="L174" s="54"/>
      <c r="V174" s="54"/>
      <c r="AF174" s="54"/>
      <c r="AP174" s="54"/>
      <c r="AZ174" s="54"/>
      <c r="BJ174" s="54"/>
      <c r="BT174" s="54"/>
      <c r="CD174" s="54"/>
      <c r="CN174" s="54"/>
      <c r="CX174" s="54"/>
      <c r="DH174" s="54"/>
      <c r="DR174" s="54"/>
      <c r="EB174" s="54"/>
      <c r="EL174" s="54"/>
      <c r="EV174" s="54"/>
      <c r="FF174" s="54"/>
      <c r="FP174" s="54"/>
      <c r="FZ174" s="54"/>
      <c r="GJ174" s="54"/>
      <c r="GT174" s="54"/>
      <c r="HD174" s="54"/>
      <c r="HN174" s="54"/>
      <c r="HX174" s="54"/>
      <c r="IH174" s="54"/>
    </row>
    <row r="175" spans="1:242" s="2" customFormat="1" x14ac:dyDescent="0.25">
      <c r="A175" s="165"/>
      <c r="B175" s="54"/>
      <c r="L175" s="54"/>
      <c r="V175" s="54"/>
      <c r="AF175" s="54"/>
      <c r="AP175" s="54"/>
      <c r="AZ175" s="54"/>
      <c r="BJ175" s="54"/>
      <c r="BT175" s="54"/>
      <c r="CD175" s="54"/>
      <c r="CN175" s="54"/>
      <c r="CX175" s="54"/>
      <c r="DH175" s="54"/>
      <c r="DR175" s="54"/>
      <c r="EB175" s="54"/>
      <c r="EL175" s="54"/>
      <c r="EV175" s="54"/>
      <c r="FF175" s="54"/>
      <c r="FP175" s="54"/>
      <c r="FZ175" s="54"/>
      <c r="GJ175" s="54"/>
      <c r="GT175" s="54"/>
      <c r="HD175" s="54"/>
      <c r="HN175" s="54"/>
      <c r="HX175" s="54"/>
      <c r="IH175" s="54"/>
    </row>
    <row r="176" spans="1:242" s="2" customFormat="1" x14ac:dyDescent="0.25">
      <c r="A176" s="165"/>
      <c r="B176" s="54"/>
      <c r="L176" s="54"/>
      <c r="V176" s="54"/>
      <c r="AF176" s="54"/>
      <c r="AP176" s="54"/>
      <c r="AZ176" s="54"/>
      <c r="BJ176" s="54"/>
      <c r="BT176" s="54"/>
      <c r="CD176" s="54"/>
      <c r="CN176" s="54"/>
      <c r="CX176" s="54"/>
      <c r="DH176" s="54"/>
      <c r="DR176" s="54"/>
      <c r="EB176" s="54"/>
      <c r="EL176" s="54"/>
      <c r="EV176" s="54"/>
      <c r="FF176" s="54"/>
      <c r="FP176" s="54"/>
      <c r="FZ176" s="54"/>
      <c r="GJ176" s="54"/>
      <c r="GT176" s="54"/>
      <c r="HD176" s="54"/>
      <c r="HN176" s="54"/>
      <c r="HX176" s="54"/>
      <c r="IH176" s="54"/>
    </row>
    <row r="177" spans="1:242" s="2" customFormat="1" x14ac:dyDescent="0.25">
      <c r="A177" s="165"/>
      <c r="B177" s="54"/>
      <c r="L177" s="54"/>
      <c r="V177" s="54"/>
      <c r="AF177" s="54"/>
      <c r="AP177" s="54"/>
      <c r="AZ177" s="54"/>
      <c r="BJ177" s="54"/>
      <c r="BT177" s="54"/>
      <c r="CD177" s="54"/>
      <c r="CN177" s="54"/>
      <c r="CX177" s="54"/>
      <c r="DH177" s="54"/>
      <c r="DR177" s="54"/>
      <c r="EB177" s="54"/>
      <c r="EL177" s="54"/>
      <c r="EV177" s="54"/>
      <c r="FF177" s="54"/>
      <c r="FP177" s="54"/>
      <c r="FZ177" s="54"/>
      <c r="GJ177" s="54"/>
      <c r="GT177" s="54"/>
      <c r="HD177" s="54"/>
      <c r="HN177" s="54"/>
      <c r="HX177" s="54"/>
      <c r="IH177" s="54"/>
    </row>
    <row r="178" spans="1:242" s="2" customFormat="1" x14ac:dyDescent="0.25">
      <c r="A178" s="165"/>
      <c r="B178" s="54"/>
      <c r="L178" s="54"/>
      <c r="V178" s="54"/>
      <c r="AF178" s="54"/>
      <c r="AP178" s="54"/>
      <c r="AZ178" s="54"/>
      <c r="BJ178" s="54"/>
      <c r="BT178" s="54"/>
      <c r="CD178" s="54"/>
      <c r="CN178" s="54"/>
      <c r="CX178" s="54"/>
      <c r="DH178" s="54"/>
      <c r="DR178" s="54"/>
      <c r="EB178" s="54"/>
      <c r="EL178" s="54"/>
      <c r="EV178" s="54"/>
      <c r="FF178" s="54"/>
      <c r="FP178" s="54"/>
      <c r="FZ178" s="54"/>
      <c r="GJ178" s="54"/>
      <c r="GT178" s="54"/>
      <c r="HD178" s="54"/>
      <c r="HN178" s="54"/>
      <c r="HX178" s="54"/>
      <c r="IH178" s="54"/>
    </row>
    <row r="179" spans="1:242" s="2" customFormat="1" x14ac:dyDescent="0.25">
      <c r="A179" s="165"/>
      <c r="B179" s="54"/>
      <c r="L179" s="54"/>
      <c r="V179" s="54"/>
      <c r="AF179" s="54"/>
      <c r="AP179" s="54"/>
      <c r="AZ179" s="54"/>
      <c r="BJ179" s="54"/>
      <c r="BT179" s="54"/>
      <c r="CD179" s="54"/>
      <c r="CN179" s="54"/>
      <c r="CX179" s="54"/>
      <c r="DH179" s="54"/>
      <c r="DR179" s="54"/>
      <c r="EB179" s="54"/>
      <c r="EL179" s="54"/>
      <c r="EV179" s="54"/>
      <c r="FF179" s="54"/>
      <c r="FP179" s="54"/>
      <c r="FZ179" s="54"/>
      <c r="GJ179" s="54"/>
      <c r="GT179" s="54"/>
      <c r="HD179" s="54"/>
      <c r="HN179" s="54"/>
      <c r="HX179" s="54"/>
      <c r="IH179" s="54"/>
    </row>
    <row r="180" spans="1:242" s="2" customFormat="1" x14ac:dyDescent="0.25">
      <c r="A180" s="165"/>
      <c r="B180" s="54"/>
      <c r="L180" s="54"/>
      <c r="V180" s="54"/>
      <c r="AF180" s="54"/>
      <c r="AP180" s="54"/>
      <c r="AZ180" s="54"/>
      <c r="BJ180" s="54"/>
      <c r="BT180" s="54"/>
      <c r="CD180" s="54"/>
      <c r="CN180" s="54"/>
      <c r="CX180" s="54"/>
      <c r="DH180" s="54"/>
      <c r="DR180" s="54"/>
      <c r="EB180" s="54"/>
      <c r="EL180" s="54"/>
      <c r="EV180" s="54"/>
      <c r="FF180" s="54"/>
      <c r="FP180" s="54"/>
      <c r="FZ180" s="54"/>
      <c r="GJ180" s="54"/>
      <c r="GT180" s="54"/>
      <c r="HD180" s="54"/>
      <c r="HN180" s="54"/>
      <c r="HX180" s="54"/>
      <c r="IH180" s="54"/>
    </row>
    <row r="181" spans="1:242" s="2" customFormat="1" x14ac:dyDescent="0.25">
      <c r="A181" s="165"/>
      <c r="B181" s="54"/>
      <c r="L181" s="54"/>
      <c r="V181" s="54"/>
      <c r="AF181" s="54"/>
      <c r="AP181" s="54"/>
      <c r="AZ181" s="54"/>
      <c r="BJ181" s="54"/>
      <c r="BT181" s="54"/>
      <c r="CD181" s="54"/>
      <c r="CN181" s="54"/>
      <c r="CX181" s="54"/>
      <c r="DH181" s="54"/>
      <c r="DR181" s="54"/>
      <c r="EB181" s="54"/>
      <c r="EL181" s="54"/>
      <c r="EV181" s="54"/>
      <c r="FF181" s="54"/>
      <c r="FP181" s="54"/>
      <c r="FZ181" s="54"/>
      <c r="GJ181" s="54"/>
      <c r="GT181" s="54"/>
      <c r="HD181" s="54"/>
      <c r="HN181" s="54"/>
      <c r="HX181" s="54"/>
      <c r="IH181" s="54"/>
    </row>
    <row r="182" spans="1:242" s="2" customFormat="1" x14ac:dyDescent="0.25">
      <c r="A182" s="165"/>
      <c r="B182" s="54"/>
      <c r="L182" s="54"/>
      <c r="V182" s="54"/>
      <c r="AF182" s="54"/>
      <c r="AP182" s="54"/>
      <c r="AZ182" s="54"/>
      <c r="BJ182" s="54"/>
      <c r="BT182" s="54"/>
      <c r="CD182" s="54"/>
      <c r="CN182" s="54"/>
      <c r="CX182" s="54"/>
      <c r="DH182" s="54"/>
      <c r="DR182" s="54"/>
      <c r="EB182" s="54"/>
      <c r="EL182" s="54"/>
      <c r="EV182" s="54"/>
      <c r="FF182" s="54"/>
      <c r="FP182" s="54"/>
      <c r="FZ182" s="54"/>
      <c r="GJ182" s="54"/>
      <c r="GT182" s="54"/>
      <c r="HD182" s="54"/>
      <c r="HN182" s="54"/>
      <c r="HX182" s="54"/>
      <c r="IH182" s="54"/>
    </row>
    <row r="183" spans="1:242" s="2" customFormat="1" x14ac:dyDescent="0.25">
      <c r="A183" s="165"/>
      <c r="B183" s="54"/>
      <c r="L183" s="54"/>
      <c r="V183" s="54"/>
      <c r="AF183" s="54"/>
      <c r="AP183" s="54"/>
      <c r="AZ183" s="54"/>
      <c r="BJ183" s="54"/>
      <c r="BT183" s="54"/>
      <c r="CD183" s="54"/>
      <c r="CN183" s="54"/>
      <c r="CX183" s="54"/>
      <c r="DH183" s="54"/>
      <c r="DR183" s="54"/>
      <c r="EB183" s="54"/>
      <c r="EL183" s="54"/>
      <c r="EV183" s="54"/>
      <c r="FF183" s="54"/>
      <c r="FP183" s="54"/>
      <c r="FZ183" s="54"/>
      <c r="GJ183" s="54"/>
      <c r="GT183" s="54"/>
      <c r="HD183" s="54"/>
      <c r="HN183" s="54"/>
      <c r="HX183" s="54"/>
      <c r="IH183" s="54"/>
    </row>
    <row r="184" spans="1:242" s="2" customFormat="1" x14ac:dyDescent="0.25">
      <c r="A184" s="165"/>
      <c r="B184" s="54"/>
      <c r="L184" s="54"/>
      <c r="V184" s="54"/>
      <c r="AF184" s="54"/>
      <c r="AP184" s="54"/>
      <c r="AZ184" s="54"/>
      <c r="BJ184" s="54"/>
      <c r="BT184" s="54"/>
      <c r="CD184" s="54"/>
      <c r="CN184" s="54"/>
      <c r="CX184" s="54"/>
      <c r="DH184" s="54"/>
      <c r="DR184" s="54"/>
      <c r="EB184" s="54"/>
      <c r="EL184" s="54"/>
      <c r="EV184" s="54"/>
      <c r="FF184" s="54"/>
      <c r="FP184" s="54"/>
      <c r="FZ184" s="54"/>
      <c r="GJ184" s="54"/>
      <c r="GT184" s="54"/>
      <c r="HD184" s="54"/>
      <c r="HN184" s="54"/>
      <c r="HX184" s="54"/>
      <c r="IH184" s="54"/>
    </row>
    <row r="185" spans="1:242" s="2" customFormat="1" x14ac:dyDescent="0.25">
      <c r="A185" s="165"/>
      <c r="B185" s="54"/>
      <c r="L185" s="54"/>
      <c r="V185" s="54"/>
      <c r="AF185" s="54"/>
      <c r="AP185" s="54"/>
      <c r="AZ185" s="54"/>
      <c r="BJ185" s="54"/>
      <c r="BT185" s="54"/>
      <c r="CD185" s="54"/>
      <c r="CN185" s="54"/>
      <c r="CX185" s="54"/>
      <c r="DH185" s="54"/>
      <c r="DR185" s="54"/>
      <c r="EB185" s="54"/>
      <c r="EL185" s="54"/>
      <c r="EV185" s="54"/>
      <c r="FF185" s="54"/>
      <c r="FP185" s="54"/>
      <c r="FZ185" s="54"/>
      <c r="GJ185" s="54"/>
      <c r="GT185" s="54"/>
      <c r="HD185" s="54"/>
      <c r="HN185" s="54"/>
      <c r="HX185" s="54"/>
      <c r="IH185" s="54"/>
    </row>
    <row r="186" spans="1:242" s="2" customFormat="1" x14ac:dyDescent="0.25">
      <c r="A186" s="165"/>
      <c r="B186" s="54"/>
      <c r="L186" s="54"/>
      <c r="V186" s="54"/>
      <c r="AF186" s="54"/>
      <c r="AP186" s="54"/>
      <c r="AZ186" s="54"/>
      <c r="BJ186" s="54"/>
      <c r="BT186" s="54"/>
      <c r="CD186" s="54"/>
      <c r="CN186" s="54"/>
      <c r="CX186" s="54"/>
      <c r="DH186" s="54"/>
      <c r="DR186" s="54"/>
      <c r="EB186" s="54"/>
      <c r="EL186" s="54"/>
      <c r="EV186" s="54"/>
      <c r="FF186" s="54"/>
      <c r="FP186" s="54"/>
      <c r="FZ186" s="54"/>
      <c r="GJ186" s="54"/>
      <c r="GT186" s="54"/>
      <c r="HD186" s="54"/>
      <c r="HN186" s="54"/>
      <c r="HX186" s="54"/>
      <c r="IH186" s="54"/>
    </row>
    <row r="187" spans="1:242" s="2" customFormat="1" x14ac:dyDescent="0.25">
      <c r="A187" s="165"/>
      <c r="B187" s="54"/>
      <c r="L187" s="54"/>
      <c r="V187" s="54"/>
      <c r="AF187" s="54"/>
      <c r="AP187" s="54"/>
      <c r="AZ187" s="54"/>
      <c r="BJ187" s="54"/>
      <c r="BT187" s="54"/>
      <c r="CD187" s="54"/>
      <c r="CN187" s="54"/>
      <c r="CX187" s="54"/>
      <c r="DH187" s="54"/>
      <c r="DR187" s="54"/>
      <c r="EB187" s="54"/>
      <c r="EL187" s="54"/>
      <c r="EV187" s="54"/>
      <c r="FF187" s="54"/>
      <c r="FP187" s="54"/>
      <c r="FZ187" s="54"/>
      <c r="GJ187" s="54"/>
      <c r="GT187" s="54"/>
      <c r="HD187" s="54"/>
      <c r="HN187" s="54"/>
      <c r="HX187" s="54"/>
      <c r="IH187" s="54"/>
    </row>
    <row r="188" spans="1:242" s="2" customFormat="1" x14ac:dyDescent="0.25">
      <c r="A188" s="165"/>
      <c r="B188" s="54"/>
      <c r="L188" s="54"/>
      <c r="V188" s="54"/>
      <c r="AF188" s="54"/>
      <c r="AP188" s="54"/>
      <c r="AZ188" s="54"/>
      <c r="BJ188" s="54"/>
      <c r="BT188" s="54"/>
      <c r="CD188" s="54"/>
      <c r="CN188" s="54"/>
      <c r="CX188" s="54"/>
      <c r="DH188" s="54"/>
      <c r="DR188" s="54"/>
      <c r="EB188" s="54"/>
      <c r="EL188" s="54"/>
      <c r="EV188" s="54"/>
      <c r="FF188" s="54"/>
      <c r="FP188" s="54"/>
      <c r="FZ188" s="54"/>
      <c r="GJ188" s="54"/>
      <c r="GT188" s="54"/>
      <c r="HD188" s="54"/>
      <c r="HN188" s="54"/>
      <c r="HX188" s="54"/>
      <c r="IH188" s="54"/>
    </row>
    <row r="189" spans="1:242" s="2" customFormat="1" x14ac:dyDescent="0.25">
      <c r="A189" s="165"/>
      <c r="B189" s="54"/>
      <c r="L189" s="54"/>
      <c r="V189" s="54"/>
      <c r="AF189" s="54"/>
      <c r="AP189" s="54"/>
      <c r="AZ189" s="54"/>
      <c r="BJ189" s="54"/>
      <c r="BT189" s="54"/>
      <c r="CD189" s="54"/>
      <c r="CN189" s="54"/>
      <c r="CX189" s="54"/>
      <c r="DH189" s="54"/>
      <c r="DR189" s="54"/>
      <c r="EB189" s="54"/>
      <c r="EL189" s="54"/>
      <c r="EV189" s="54"/>
      <c r="FF189" s="54"/>
      <c r="FP189" s="54"/>
      <c r="FZ189" s="54"/>
      <c r="GJ189" s="54"/>
      <c r="GT189" s="54"/>
      <c r="HD189" s="54"/>
      <c r="HN189" s="54"/>
      <c r="HX189" s="54"/>
      <c r="IH189" s="54"/>
    </row>
    <row r="190" spans="1:242" s="2" customFormat="1" x14ac:dyDescent="0.25">
      <c r="A190" s="165"/>
      <c r="B190" s="54"/>
      <c r="L190" s="54"/>
      <c r="V190" s="54"/>
      <c r="AF190" s="54"/>
      <c r="AP190" s="54"/>
      <c r="AZ190" s="54"/>
      <c r="BJ190" s="54"/>
      <c r="BT190" s="54"/>
      <c r="CD190" s="54"/>
      <c r="CN190" s="54"/>
      <c r="CX190" s="54"/>
      <c r="DH190" s="54"/>
      <c r="DR190" s="54"/>
      <c r="EB190" s="54"/>
      <c r="EL190" s="54"/>
      <c r="EV190" s="54"/>
      <c r="FF190" s="54"/>
      <c r="FP190" s="54"/>
      <c r="FZ190" s="54"/>
      <c r="GJ190" s="54"/>
      <c r="GT190" s="54"/>
      <c r="HD190" s="54"/>
      <c r="HN190" s="54"/>
      <c r="HX190" s="54"/>
      <c r="IH190" s="54"/>
    </row>
    <row r="191" spans="1:242" s="2" customFormat="1" x14ac:dyDescent="0.25">
      <c r="A191" s="165"/>
      <c r="B191" s="54"/>
      <c r="L191" s="54"/>
      <c r="V191" s="54"/>
      <c r="AF191" s="54"/>
      <c r="AP191" s="54"/>
      <c r="AZ191" s="54"/>
      <c r="BJ191" s="54"/>
      <c r="BT191" s="54"/>
      <c r="CD191" s="54"/>
      <c r="CN191" s="54"/>
      <c r="CX191" s="54"/>
      <c r="DH191" s="54"/>
      <c r="DR191" s="54"/>
      <c r="EB191" s="54"/>
      <c r="EL191" s="54"/>
      <c r="EV191" s="54"/>
      <c r="FF191" s="54"/>
      <c r="FP191" s="54"/>
      <c r="FZ191" s="54"/>
      <c r="GJ191" s="54"/>
      <c r="GT191" s="54"/>
      <c r="HD191" s="54"/>
      <c r="HN191" s="54"/>
      <c r="HX191" s="54"/>
      <c r="IH191" s="54"/>
    </row>
    <row r="192" spans="1:242" s="2" customFormat="1" x14ac:dyDescent="0.25">
      <c r="A192" s="165"/>
      <c r="B192" s="54"/>
      <c r="L192" s="54"/>
      <c r="V192" s="54"/>
      <c r="AF192" s="54"/>
      <c r="AP192" s="54"/>
      <c r="AZ192" s="54"/>
      <c r="BJ192" s="54"/>
      <c r="BT192" s="54"/>
      <c r="CD192" s="54"/>
      <c r="CN192" s="54"/>
      <c r="CX192" s="54"/>
      <c r="DH192" s="54"/>
      <c r="DR192" s="54"/>
      <c r="EB192" s="54"/>
      <c r="EL192" s="54"/>
      <c r="EV192" s="54"/>
      <c r="FF192" s="54"/>
      <c r="FP192" s="54"/>
      <c r="FZ192" s="54"/>
      <c r="GJ192" s="54"/>
      <c r="GT192" s="54"/>
      <c r="HD192" s="54"/>
      <c r="HN192" s="54"/>
      <c r="HX192" s="54"/>
      <c r="IH192" s="54"/>
    </row>
    <row r="193" spans="1:242" s="2" customFormat="1" x14ac:dyDescent="0.25">
      <c r="A193" s="165"/>
      <c r="B193" s="54"/>
      <c r="L193" s="54"/>
      <c r="V193" s="54"/>
      <c r="AF193" s="54"/>
      <c r="AP193" s="54"/>
      <c r="AZ193" s="54"/>
      <c r="BJ193" s="54"/>
      <c r="BT193" s="54"/>
      <c r="CD193" s="54"/>
      <c r="CN193" s="54"/>
      <c r="CX193" s="54"/>
      <c r="DH193" s="54"/>
      <c r="DR193" s="54"/>
      <c r="EB193" s="54"/>
      <c r="EL193" s="54"/>
      <c r="EV193" s="54"/>
      <c r="FF193" s="54"/>
      <c r="FP193" s="54"/>
      <c r="FZ193" s="54"/>
      <c r="GJ193" s="54"/>
      <c r="GT193" s="54"/>
      <c r="HD193" s="54"/>
      <c r="HN193" s="54"/>
      <c r="HX193" s="54"/>
      <c r="IH193" s="54"/>
    </row>
    <row r="194" spans="1:242" s="2" customFormat="1" x14ac:dyDescent="0.25">
      <c r="A194" s="165"/>
      <c r="B194" s="54"/>
      <c r="L194" s="54"/>
      <c r="V194" s="54"/>
      <c r="AF194" s="54"/>
      <c r="AP194" s="54"/>
      <c r="AZ194" s="54"/>
      <c r="BJ194" s="54"/>
      <c r="BT194" s="54"/>
      <c r="CD194" s="54"/>
      <c r="CN194" s="54"/>
      <c r="CX194" s="54"/>
      <c r="DH194" s="54"/>
      <c r="DR194" s="54"/>
      <c r="EB194" s="54"/>
      <c r="EL194" s="54"/>
      <c r="EV194" s="54"/>
      <c r="FF194" s="54"/>
      <c r="FP194" s="54"/>
      <c r="FZ194" s="54"/>
      <c r="GJ194" s="54"/>
      <c r="GT194" s="54"/>
      <c r="HD194" s="54"/>
      <c r="HN194" s="54"/>
      <c r="HX194" s="54"/>
      <c r="IH194" s="54"/>
    </row>
    <row r="195" spans="1:242" s="2" customFormat="1" x14ac:dyDescent="0.25">
      <c r="A195" s="165"/>
      <c r="B195" s="54"/>
      <c r="L195" s="54"/>
      <c r="V195" s="54"/>
      <c r="AF195" s="54"/>
      <c r="AP195" s="54"/>
      <c r="AZ195" s="54"/>
      <c r="BJ195" s="54"/>
      <c r="BT195" s="54"/>
      <c r="CD195" s="54"/>
      <c r="CN195" s="54"/>
      <c r="CX195" s="54"/>
      <c r="DH195" s="54"/>
      <c r="DR195" s="54"/>
      <c r="EB195" s="54"/>
      <c r="EL195" s="54"/>
      <c r="EV195" s="54"/>
      <c r="FF195" s="54"/>
      <c r="FP195" s="54"/>
      <c r="FZ195" s="54"/>
      <c r="GJ195" s="54"/>
      <c r="GT195" s="54"/>
      <c r="HD195" s="54"/>
      <c r="HN195" s="54"/>
      <c r="HX195" s="54"/>
      <c r="IH195" s="54"/>
    </row>
    <row r="196" spans="1:242" s="2" customFormat="1" x14ac:dyDescent="0.25">
      <c r="A196" s="165"/>
      <c r="B196" s="54"/>
      <c r="L196" s="54"/>
      <c r="V196" s="54"/>
      <c r="AF196" s="54"/>
      <c r="AP196" s="54"/>
      <c r="AZ196" s="54"/>
      <c r="BJ196" s="54"/>
      <c r="BT196" s="54"/>
      <c r="CD196" s="54"/>
      <c r="CN196" s="54"/>
      <c r="CX196" s="54"/>
      <c r="DH196" s="54"/>
      <c r="DR196" s="54"/>
      <c r="EB196" s="54"/>
      <c r="EL196" s="54"/>
      <c r="EV196" s="54"/>
      <c r="FF196" s="54"/>
      <c r="FP196" s="54"/>
      <c r="FZ196" s="54"/>
      <c r="GJ196" s="54"/>
      <c r="GT196" s="54"/>
      <c r="HD196" s="54"/>
      <c r="HN196" s="54"/>
      <c r="HX196" s="54"/>
      <c r="IH196" s="54"/>
    </row>
    <row r="197" spans="1:242" s="2" customFormat="1" x14ac:dyDescent="0.25">
      <c r="A197" s="165"/>
      <c r="B197" s="54"/>
      <c r="L197" s="54"/>
      <c r="V197" s="54"/>
      <c r="AF197" s="54"/>
      <c r="AP197" s="54"/>
      <c r="AZ197" s="54"/>
      <c r="BJ197" s="54"/>
      <c r="BT197" s="54"/>
      <c r="CD197" s="54"/>
      <c r="CN197" s="54"/>
      <c r="CX197" s="54"/>
      <c r="DH197" s="54"/>
      <c r="DR197" s="54"/>
      <c r="EB197" s="54"/>
      <c r="EL197" s="54"/>
      <c r="EV197" s="54"/>
      <c r="FF197" s="54"/>
      <c r="FP197" s="54"/>
      <c r="FZ197" s="54"/>
      <c r="GJ197" s="54"/>
      <c r="GT197" s="54"/>
      <c r="HD197" s="54"/>
      <c r="HN197" s="54"/>
      <c r="HX197" s="54"/>
      <c r="IH197" s="54"/>
    </row>
    <row r="198" spans="1:242" s="2" customFormat="1" x14ac:dyDescent="0.25">
      <c r="A198" s="165"/>
      <c r="B198" s="54"/>
      <c r="L198" s="54"/>
      <c r="V198" s="54"/>
      <c r="AF198" s="54"/>
      <c r="AP198" s="54"/>
      <c r="AZ198" s="54"/>
      <c r="BJ198" s="54"/>
      <c r="BT198" s="54"/>
      <c r="CD198" s="54"/>
      <c r="CN198" s="54"/>
      <c r="CX198" s="54"/>
      <c r="DH198" s="54"/>
      <c r="DR198" s="54"/>
      <c r="EB198" s="54"/>
      <c r="EL198" s="54"/>
      <c r="EV198" s="54"/>
      <c r="FF198" s="54"/>
      <c r="FP198" s="54"/>
      <c r="FZ198" s="54"/>
      <c r="GJ198" s="54"/>
      <c r="GT198" s="54"/>
      <c r="HD198" s="54"/>
      <c r="HN198" s="54"/>
      <c r="HX198" s="54"/>
      <c r="IH198" s="54"/>
    </row>
    <row r="199" spans="1:242" s="2" customFormat="1" x14ac:dyDescent="0.25">
      <c r="A199" s="165"/>
      <c r="B199" s="54"/>
      <c r="L199" s="54"/>
      <c r="V199" s="54"/>
      <c r="AF199" s="54"/>
      <c r="AP199" s="54"/>
      <c r="AZ199" s="54"/>
      <c r="BJ199" s="54"/>
      <c r="BT199" s="54"/>
      <c r="CD199" s="54"/>
      <c r="CN199" s="54"/>
      <c r="CX199" s="54"/>
      <c r="DH199" s="54"/>
      <c r="DR199" s="54"/>
      <c r="EB199" s="54"/>
      <c r="EL199" s="54"/>
      <c r="EV199" s="54"/>
      <c r="FF199" s="54"/>
      <c r="FP199" s="54"/>
      <c r="FZ199" s="54"/>
      <c r="GJ199" s="54"/>
      <c r="GT199" s="54"/>
      <c r="HD199" s="54"/>
      <c r="HN199" s="54"/>
      <c r="HX199" s="54"/>
      <c r="IH199" s="54"/>
    </row>
    <row r="200" spans="1:242" s="2" customFormat="1" x14ac:dyDescent="0.25">
      <c r="A200" s="165"/>
      <c r="B200" s="54"/>
      <c r="L200" s="54"/>
      <c r="V200" s="54"/>
      <c r="AF200" s="54"/>
      <c r="AP200" s="54"/>
      <c r="AZ200" s="54"/>
      <c r="BJ200" s="54"/>
      <c r="BT200" s="54"/>
      <c r="CD200" s="54"/>
      <c r="CN200" s="54"/>
      <c r="CX200" s="54"/>
      <c r="DH200" s="54"/>
      <c r="DR200" s="54"/>
      <c r="EB200" s="54"/>
      <c r="EL200" s="54"/>
      <c r="EV200" s="54"/>
      <c r="FF200" s="54"/>
      <c r="FP200" s="54"/>
      <c r="FZ200" s="54"/>
      <c r="GJ200" s="54"/>
      <c r="GT200" s="54"/>
      <c r="HD200" s="54"/>
      <c r="HN200" s="54"/>
      <c r="HX200" s="54"/>
      <c r="IH200" s="54"/>
    </row>
    <row r="201" spans="1:242" s="2" customFormat="1" x14ac:dyDescent="0.25">
      <c r="A201" s="165"/>
      <c r="B201" s="54"/>
      <c r="L201" s="54"/>
      <c r="V201" s="54"/>
      <c r="AF201" s="54"/>
      <c r="AP201" s="54"/>
      <c r="AZ201" s="54"/>
      <c r="BJ201" s="54"/>
      <c r="BT201" s="54"/>
      <c r="CD201" s="54"/>
      <c r="CN201" s="54"/>
      <c r="CX201" s="54"/>
      <c r="DH201" s="54"/>
      <c r="DR201" s="54"/>
      <c r="EB201" s="54"/>
      <c r="EL201" s="54"/>
      <c r="EV201" s="54"/>
      <c r="FF201" s="54"/>
      <c r="FP201" s="54"/>
      <c r="FZ201" s="54"/>
      <c r="GJ201" s="54"/>
      <c r="GT201" s="54"/>
      <c r="HD201" s="54"/>
      <c r="HN201" s="54"/>
      <c r="HX201" s="54"/>
      <c r="IH201" s="54"/>
    </row>
    <row r="202" spans="1:242" s="2" customFormat="1" x14ac:dyDescent="0.25">
      <c r="A202" s="165"/>
      <c r="B202" s="54"/>
      <c r="L202" s="54"/>
      <c r="V202" s="54"/>
      <c r="AF202" s="54"/>
      <c r="AP202" s="54"/>
      <c r="AZ202" s="54"/>
      <c r="BJ202" s="54"/>
      <c r="BT202" s="54"/>
      <c r="CD202" s="54"/>
      <c r="CN202" s="54"/>
      <c r="CX202" s="54"/>
      <c r="DH202" s="54"/>
      <c r="DR202" s="54"/>
      <c r="EB202" s="54"/>
      <c r="EL202" s="54"/>
      <c r="EV202" s="54"/>
      <c r="FF202" s="54"/>
      <c r="FP202" s="54"/>
      <c r="FZ202" s="54"/>
      <c r="GJ202" s="54"/>
      <c r="GT202" s="54"/>
      <c r="HD202" s="54"/>
      <c r="HN202" s="54"/>
      <c r="HX202" s="54"/>
      <c r="IH202" s="54"/>
    </row>
    <row r="203" spans="1:242" s="2" customFormat="1" x14ac:dyDescent="0.25">
      <c r="A203" s="165"/>
      <c r="B203" s="54"/>
      <c r="L203" s="54"/>
      <c r="V203" s="54"/>
      <c r="AF203" s="54"/>
      <c r="AP203" s="54"/>
      <c r="AZ203" s="54"/>
      <c r="BJ203" s="54"/>
      <c r="BT203" s="54"/>
      <c r="CD203" s="54"/>
      <c r="CN203" s="54"/>
      <c r="CX203" s="54"/>
      <c r="DH203" s="54"/>
      <c r="DR203" s="54"/>
      <c r="EB203" s="54"/>
      <c r="EL203" s="54"/>
      <c r="EV203" s="54"/>
      <c r="FF203" s="54"/>
      <c r="FP203" s="54"/>
      <c r="FZ203" s="54"/>
      <c r="GJ203" s="54"/>
      <c r="GT203" s="54"/>
      <c r="HD203" s="54"/>
      <c r="HN203" s="54"/>
      <c r="HX203" s="54"/>
      <c r="IH203" s="54"/>
    </row>
    <row r="204" spans="1:242" s="2" customFormat="1" x14ac:dyDescent="0.25">
      <c r="A204" s="165"/>
      <c r="B204" s="54"/>
      <c r="L204" s="54"/>
      <c r="V204" s="54"/>
      <c r="AF204" s="54"/>
      <c r="AP204" s="54"/>
      <c r="AZ204" s="54"/>
      <c r="BJ204" s="54"/>
      <c r="BT204" s="54"/>
      <c r="CD204" s="54"/>
      <c r="CN204" s="54"/>
      <c r="CX204" s="54"/>
      <c r="DH204" s="54"/>
      <c r="DR204" s="54"/>
      <c r="EB204" s="54"/>
      <c r="EL204" s="54"/>
      <c r="EV204" s="54"/>
      <c r="FF204" s="54"/>
      <c r="FP204" s="54"/>
      <c r="FZ204" s="54"/>
      <c r="GJ204" s="54"/>
      <c r="GT204" s="54"/>
      <c r="HD204" s="54"/>
      <c r="HN204" s="54"/>
      <c r="HX204" s="54"/>
      <c r="IH204" s="54"/>
    </row>
    <row r="205" spans="1:242" s="2" customFormat="1" x14ac:dyDescent="0.25">
      <c r="A205" s="165"/>
      <c r="B205" s="54"/>
      <c r="L205" s="54"/>
      <c r="V205" s="54"/>
      <c r="AF205" s="54"/>
      <c r="AP205" s="54"/>
      <c r="AZ205" s="54"/>
      <c r="BJ205" s="54"/>
      <c r="BT205" s="54"/>
      <c r="CD205" s="54"/>
      <c r="CN205" s="54"/>
      <c r="CX205" s="54"/>
      <c r="DH205" s="54"/>
      <c r="DR205" s="54"/>
      <c r="EB205" s="54"/>
      <c r="EL205" s="54"/>
      <c r="EV205" s="54"/>
      <c r="FF205" s="54"/>
      <c r="FP205" s="54"/>
      <c r="FZ205" s="54"/>
      <c r="GJ205" s="54"/>
      <c r="GT205" s="54"/>
      <c r="HD205" s="54"/>
      <c r="HN205" s="54"/>
      <c r="HX205" s="54"/>
      <c r="IH205" s="54"/>
    </row>
    <row r="206" spans="1:242" s="2" customFormat="1" x14ac:dyDescent="0.25">
      <c r="A206" s="165"/>
      <c r="B206" s="54"/>
      <c r="L206" s="54"/>
      <c r="V206" s="54"/>
      <c r="AF206" s="54"/>
      <c r="AP206" s="54"/>
      <c r="AZ206" s="54"/>
      <c r="BJ206" s="54"/>
      <c r="BT206" s="54"/>
      <c r="CD206" s="54"/>
      <c r="CN206" s="54"/>
      <c r="CX206" s="54"/>
      <c r="DH206" s="54"/>
      <c r="DR206" s="54"/>
      <c r="EB206" s="54"/>
      <c r="EL206" s="54"/>
      <c r="EV206" s="54"/>
      <c r="FF206" s="54"/>
      <c r="FP206" s="54"/>
      <c r="FZ206" s="54"/>
      <c r="GJ206" s="54"/>
      <c r="GT206" s="54"/>
      <c r="HD206" s="54"/>
      <c r="HN206" s="54"/>
      <c r="HX206" s="54"/>
      <c r="IH206" s="54"/>
    </row>
    <row r="207" spans="1:242" s="2" customFormat="1" x14ac:dyDescent="0.25">
      <c r="A207" s="165"/>
      <c r="B207" s="54"/>
      <c r="L207" s="54"/>
      <c r="V207" s="54"/>
      <c r="AF207" s="54"/>
      <c r="AP207" s="54"/>
      <c r="AZ207" s="54"/>
      <c r="BJ207" s="54"/>
      <c r="BT207" s="54"/>
      <c r="CD207" s="54"/>
      <c r="CN207" s="54"/>
      <c r="CX207" s="54"/>
      <c r="DH207" s="54"/>
      <c r="DR207" s="54"/>
      <c r="EB207" s="54"/>
      <c r="EL207" s="54"/>
      <c r="EV207" s="54"/>
      <c r="FF207" s="54"/>
      <c r="FP207" s="54"/>
      <c r="FZ207" s="54"/>
      <c r="GJ207" s="54"/>
      <c r="GT207" s="54"/>
      <c r="HD207" s="54"/>
      <c r="HN207" s="54"/>
      <c r="HX207" s="54"/>
      <c r="IH207" s="54"/>
    </row>
    <row r="208" spans="1:242" s="2" customFormat="1" x14ac:dyDescent="0.25">
      <c r="A208" s="165"/>
      <c r="B208" s="54"/>
      <c r="L208" s="54"/>
      <c r="V208" s="54"/>
      <c r="AF208" s="54"/>
      <c r="AP208" s="54"/>
      <c r="AZ208" s="54"/>
      <c r="BJ208" s="54"/>
      <c r="BT208" s="54"/>
      <c r="CD208" s="54"/>
      <c r="CN208" s="54"/>
      <c r="CX208" s="54"/>
      <c r="DH208" s="54"/>
      <c r="DR208" s="54"/>
      <c r="EB208" s="54"/>
      <c r="EL208" s="54"/>
      <c r="EV208" s="54"/>
      <c r="FF208" s="54"/>
      <c r="FP208" s="54"/>
      <c r="FZ208" s="54"/>
      <c r="GJ208" s="54"/>
      <c r="GT208" s="54"/>
      <c r="HD208" s="54"/>
      <c r="HN208" s="54"/>
      <c r="HX208" s="54"/>
      <c r="IH208" s="54"/>
    </row>
    <row r="209" spans="1:242" s="2" customFormat="1" x14ac:dyDescent="0.25">
      <c r="A209" s="165"/>
      <c r="B209" s="54"/>
      <c r="L209" s="54"/>
      <c r="V209" s="54"/>
      <c r="AF209" s="54"/>
      <c r="AP209" s="54"/>
      <c r="AZ209" s="54"/>
      <c r="BJ209" s="54"/>
      <c r="BT209" s="54"/>
      <c r="CD209" s="54"/>
      <c r="CN209" s="54"/>
      <c r="CX209" s="54"/>
      <c r="DH209" s="54"/>
      <c r="DR209" s="54"/>
      <c r="EB209" s="54"/>
      <c r="EL209" s="54"/>
      <c r="EV209" s="54"/>
      <c r="FF209" s="54"/>
      <c r="FP209" s="54"/>
      <c r="FZ209" s="54"/>
      <c r="GJ209" s="54"/>
      <c r="GT209" s="54"/>
      <c r="HD209" s="54"/>
      <c r="HN209" s="54"/>
      <c r="HX209" s="54"/>
      <c r="IH209" s="54"/>
    </row>
    <row r="210" spans="1:242" s="2" customFormat="1" x14ac:dyDescent="0.25">
      <c r="A210" s="165"/>
      <c r="B210" s="54"/>
      <c r="L210" s="54"/>
      <c r="V210" s="54"/>
      <c r="AF210" s="54"/>
      <c r="AP210" s="54"/>
      <c r="AZ210" s="54"/>
      <c r="BJ210" s="54"/>
      <c r="BT210" s="54"/>
      <c r="CD210" s="54"/>
      <c r="CN210" s="54"/>
      <c r="CX210" s="54"/>
      <c r="DH210" s="54"/>
      <c r="DR210" s="54"/>
      <c r="EB210" s="54"/>
      <c r="EL210" s="54"/>
      <c r="EV210" s="54"/>
      <c r="FF210" s="54"/>
      <c r="FP210" s="54"/>
      <c r="FZ210" s="54"/>
      <c r="GJ210" s="54"/>
      <c r="GT210" s="54"/>
      <c r="HD210" s="54"/>
      <c r="HN210" s="54"/>
      <c r="HX210" s="54"/>
      <c r="IH210" s="54"/>
    </row>
    <row r="211" spans="1:242" s="2" customFormat="1" x14ac:dyDescent="0.25">
      <c r="A211" s="165"/>
      <c r="B211" s="54"/>
      <c r="L211" s="54"/>
      <c r="V211" s="54"/>
      <c r="AF211" s="54"/>
      <c r="AP211" s="54"/>
      <c r="AZ211" s="54"/>
      <c r="BJ211" s="54"/>
      <c r="BT211" s="54"/>
      <c r="CD211" s="54"/>
      <c r="CN211" s="54"/>
      <c r="CX211" s="54"/>
      <c r="DH211" s="54"/>
      <c r="DR211" s="54"/>
      <c r="EB211" s="54"/>
      <c r="EL211" s="54"/>
      <c r="EV211" s="54"/>
      <c r="FF211" s="54"/>
      <c r="FP211" s="54"/>
      <c r="FZ211" s="54"/>
      <c r="GJ211" s="54"/>
      <c r="GT211" s="54"/>
      <c r="HD211" s="54"/>
      <c r="HN211" s="54"/>
      <c r="HX211" s="54"/>
      <c r="IH211" s="54"/>
    </row>
    <row r="212" spans="1:242" s="2" customFormat="1" x14ac:dyDescent="0.25">
      <c r="A212" s="165"/>
      <c r="B212" s="54"/>
      <c r="L212" s="54"/>
      <c r="V212" s="54"/>
      <c r="AF212" s="54"/>
      <c r="AP212" s="54"/>
      <c r="AZ212" s="54"/>
      <c r="BJ212" s="54"/>
      <c r="BT212" s="54"/>
      <c r="CD212" s="54"/>
      <c r="CN212" s="54"/>
      <c r="CX212" s="54"/>
      <c r="DH212" s="54"/>
      <c r="DR212" s="54"/>
      <c r="EB212" s="54"/>
      <c r="EL212" s="54"/>
      <c r="EV212" s="54"/>
      <c r="FF212" s="54"/>
      <c r="FP212" s="54"/>
      <c r="FZ212" s="54"/>
      <c r="GJ212" s="54"/>
      <c r="GT212" s="54"/>
      <c r="HD212" s="54"/>
      <c r="HN212" s="54"/>
      <c r="HX212" s="54"/>
      <c r="IH212" s="54"/>
    </row>
    <row r="213" spans="1:242" s="2" customFormat="1" x14ac:dyDescent="0.25">
      <c r="A213" s="165"/>
      <c r="B213" s="54"/>
      <c r="L213" s="54"/>
      <c r="V213" s="54"/>
      <c r="AF213" s="54"/>
      <c r="AP213" s="54"/>
      <c r="AZ213" s="54"/>
      <c r="BJ213" s="54"/>
      <c r="BT213" s="54"/>
      <c r="CD213" s="54"/>
      <c r="CN213" s="54"/>
      <c r="CX213" s="54"/>
      <c r="DH213" s="54"/>
      <c r="DR213" s="54"/>
      <c r="EB213" s="54"/>
      <c r="EL213" s="54"/>
      <c r="EV213" s="54"/>
      <c r="FF213" s="54"/>
      <c r="FP213" s="54"/>
      <c r="FZ213" s="54"/>
      <c r="GJ213" s="54"/>
      <c r="GT213" s="54"/>
      <c r="HD213" s="54"/>
      <c r="HN213" s="54"/>
      <c r="HX213" s="54"/>
      <c r="IH213" s="54"/>
    </row>
    <row r="214" spans="1:242" s="2" customFormat="1" x14ac:dyDescent="0.25">
      <c r="A214" s="165"/>
      <c r="B214" s="54"/>
      <c r="L214" s="54"/>
      <c r="V214" s="54"/>
      <c r="AF214" s="54"/>
      <c r="AP214" s="54"/>
      <c r="AZ214" s="54"/>
      <c r="BJ214" s="54"/>
      <c r="BT214" s="54"/>
      <c r="CD214" s="54"/>
      <c r="CN214" s="54"/>
      <c r="CX214" s="54"/>
      <c r="DH214" s="54"/>
      <c r="DR214" s="54"/>
      <c r="EB214" s="54"/>
      <c r="EL214" s="54"/>
      <c r="EV214" s="54"/>
      <c r="FF214" s="54"/>
      <c r="FP214" s="54"/>
      <c r="FZ214" s="54"/>
      <c r="GJ214" s="54"/>
      <c r="GT214" s="54"/>
      <c r="HD214" s="54"/>
      <c r="HN214" s="54"/>
      <c r="HX214" s="54"/>
      <c r="IH214" s="54"/>
    </row>
    <row r="215" spans="1:242" s="2" customFormat="1" x14ac:dyDescent="0.25">
      <c r="A215" s="165"/>
      <c r="B215" s="54"/>
      <c r="L215" s="54"/>
      <c r="V215" s="54"/>
      <c r="AF215" s="54"/>
      <c r="AP215" s="54"/>
      <c r="AZ215" s="54"/>
      <c r="BJ215" s="54"/>
      <c r="BT215" s="54"/>
      <c r="CD215" s="54"/>
      <c r="CN215" s="54"/>
      <c r="CX215" s="54"/>
      <c r="DH215" s="54"/>
      <c r="DR215" s="54"/>
      <c r="EB215" s="54"/>
      <c r="EL215" s="54"/>
      <c r="EV215" s="54"/>
      <c r="FF215" s="54"/>
      <c r="FP215" s="54"/>
      <c r="FZ215" s="54"/>
      <c r="GJ215" s="54"/>
      <c r="GT215" s="54"/>
      <c r="HD215" s="54"/>
      <c r="HN215" s="54"/>
      <c r="HX215" s="54"/>
      <c r="IH215" s="54"/>
    </row>
    <row r="216" spans="1:242" s="2" customFormat="1" x14ac:dyDescent="0.25">
      <c r="A216" s="165"/>
      <c r="B216" s="54"/>
      <c r="L216" s="54"/>
      <c r="V216" s="54"/>
      <c r="AF216" s="54"/>
      <c r="AP216" s="54"/>
      <c r="AZ216" s="54"/>
      <c r="BJ216" s="54"/>
      <c r="BT216" s="54"/>
      <c r="CD216" s="54"/>
      <c r="CN216" s="54"/>
      <c r="CX216" s="54"/>
      <c r="DH216" s="54"/>
      <c r="DR216" s="54"/>
      <c r="EB216" s="54"/>
      <c r="EL216" s="54"/>
      <c r="EV216" s="54"/>
      <c r="FF216" s="54"/>
      <c r="FP216" s="54"/>
      <c r="FZ216" s="54"/>
      <c r="GJ216" s="54"/>
      <c r="GT216" s="54"/>
      <c r="HD216" s="54"/>
      <c r="HN216" s="54"/>
      <c r="HX216" s="54"/>
      <c r="IH216" s="54"/>
    </row>
    <row r="217" spans="1:242" s="2" customFormat="1" x14ac:dyDescent="0.25">
      <c r="A217" s="165"/>
      <c r="B217" s="54"/>
      <c r="L217" s="54"/>
      <c r="V217" s="54"/>
      <c r="AF217" s="54"/>
      <c r="AP217" s="54"/>
      <c r="AZ217" s="54"/>
      <c r="BJ217" s="54"/>
      <c r="BT217" s="54"/>
      <c r="CD217" s="54"/>
      <c r="CN217" s="54"/>
      <c r="CX217" s="54"/>
      <c r="DH217" s="54"/>
      <c r="DR217" s="54"/>
      <c r="EB217" s="54"/>
      <c r="EL217" s="54"/>
      <c r="EV217" s="54"/>
      <c r="FF217" s="54"/>
      <c r="FP217" s="54"/>
      <c r="FZ217" s="54"/>
      <c r="GJ217" s="54"/>
      <c r="GT217" s="54"/>
      <c r="HD217" s="54"/>
      <c r="HN217" s="54"/>
      <c r="HX217" s="54"/>
      <c r="IH217" s="54"/>
    </row>
    <row r="218" spans="1:242" s="2" customFormat="1" x14ac:dyDescent="0.25">
      <c r="A218" s="165"/>
      <c r="B218" s="54"/>
      <c r="L218" s="54"/>
      <c r="V218" s="54"/>
      <c r="AF218" s="54"/>
      <c r="AP218" s="54"/>
      <c r="AZ218" s="54"/>
      <c r="BJ218" s="54"/>
      <c r="BT218" s="54"/>
      <c r="CD218" s="54"/>
      <c r="CN218" s="54"/>
      <c r="CX218" s="54"/>
      <c r="DH218" s="54"/>
      <c r="DR218" s="54"/>
      <c r="EB218" s="54"/>
      <c r="EL218" s="54"/>
      <c r="EV218" s="54"/>
      <c r="FF218" s="54"/>
      <c r="FP218" s="54"/>
      <c r="FZ218" s="54"/>
      <c r="GJ218" s="54"/>
      <c r="GT218" s="54"/>
      <c r="HD218" s="54"/>
      <c r="HN218" s="54"/>
      <c r="HX218" s="54"/>
      <c r="IH218" s="54"/>
    </row>
    <row r="219" spans="1:242" s="2" customFormat="1" x14ac:dyDescent="0.25">
      <c r="A219" s="165"/>
      <c r="B219" s="54"/>
      <c r="L219" s="54"/>
      <c r="V219" s="54"/>
      <c r="AF219" s="54"/>
      <c r="AP219" s="54"/>
      <c r="AZ219" s="54"/>
      <c r="BJ219" s="54"/>
      <c r="BT219" s="54"/>
      <c r="CD219" s="54"/>
      <c r="CN219" s="54"/>
      <c r="CX219" s="54"/>
      <c r="DH219" s="54"/>
      <c r="DR219" s="54"/>
      <c r="EB219" s="54"/>
      <c r="EL219" s="54"/>
      <c r="EV219" s="54"/>
      <c r="FF219" s="54"/>
      <c r="FP219" s="54"/>
      <c r="FZ219" s="54"/>
      <c r="GJ219" s="54"/>
      <c r="GT219" s="54"/>
      <c r="HD219" s="54"/>
      <c r="HN219" s="54"/>
      <c r="HX219" s="54"/>
      <c r="IH219" s="54"/>
    </row>
    <row r="220" spans="1:242" s="2" customFormat="1" x14ac:dyDescent="0.25">
      <c r="A220" s="165"/>
      <c r="B220" s="54"/>
      <c r="L220" s="54"/>
      <c r="V220" s="54"/>
      <c r="AF220" s="54"/>
      <c r="AP220" s="54"/>
      <c r="AZ220" s="54"/>
      <c r="BJ220" s="54"/>
      <c r="BT220" s="54"/>
      <c r="CD220" s="54"/>
      <c r="CN220" s="54"/>
      <c r="CX220" s="54"/>
      <c r="DH220" s="54"/>
      <c r="DR220" s="54"/>
      <c r="EB220" s="54"/>
      <c r="EL220" s="54"/>
      <c r="EV220" s="54"/>
      <c r="FF220" s="54"/>
      <c r="FP220" s="54"/>
      <c r="FZ220" s="54"/>
      <c r="GJ220" s="54"/>
      <c r="GT220" s="54"/>
      <c r="HD220" s="54"/>
      <c r="HN220" s="54"/>
      <c r="HX220" s="54"/>
      <c r="IH220" s="54"/>
    </row>
    <row r="221" spans="1:242" s="2" customFormat="1" x14ac:dyDescent="0.25">
      <c r="A221" s="165"/>
      <c r="B221" s="54"/>
      <c r="L221" s="54"/>
      <c r="V221" s="54"/>
      <c r="AF221" s="54"/>
      <c r="AP221" s="54"/>
      <c r="AZ221" s="54"/>
      <c r="BJ221" s="54"/>
      <c r="BT221" s="54"/>
      <c r="CD221" s="54"/>
      <c r="CN221" s="54"/>
      <c r="CX221" s="54"/>
      <c r="DH221" s="54"/>
      <c r="DR221" s="54"/>
      <c r="EB221" s="54"/>
      <c r="EL221" s="54"/>
      <c r="EV221" s="54"/>
      <c r="FF221" s="54"/>
      <c r="FP221" s="54"/>
      <c r="FZ221" s="54"/>
      <c r="GJ221" s="54"/>
      <c r="GT221" s="54"/>
      <c r="HD221" s="54"/>
      <c r="HN221" s="54"/>
      <c r="HX221" s="54"/>
      <c r="IH221" s="54"/>
    </row>
    <row r="222" spans="1:242" s="2" customFormat="1" x14ac:dyDescent="0.25">
      <c r="A222" s="165"/>
      <c r="B222" s="54"/>
      <c r="L222" s="54"/>
      <c r="V222" s="54"/>
      <c r="AF222" s="54"/>
      <c r="AP222" s="54"/>
      <c r="AZ222" s="54"/>
      <c r="BJ222" s="54"/>
      <c r="BT222" s="54"/>
      <c r="CD222" s="54"/>
      <c r="CN222" s="54"/>
      <c r="CX222" s="54"/>
      <c r="DH222" s="54"/>
      <c r="DR222" s="54"/>
      <c r="EB222" s="54"/>
      <c r="EL222" s="54"/>
      <c r="EV222" s="54"/>
      <c r="FF222" s="54"/>
      <c r="FP222" s="54"/>
      <c r="FZ222" s="54"/>
      <c r="GJ222" s="54"/>
      <c r="GT222" s="54"/>
      <c r="HD222" s="54"/>
      <c r="HN222" s="54"/>
      <c r="HX222" s="54"/>
      <c r="IH222" s="54"/>
    </row>
    <row r="223" spans="1:242" s="2" customFormat="1" x14ac:dyDescent="0.25">
      <c r="A223" s="165"/>
      <c r="B223" s="54"/>
      <c r="L223" s="54"/>
      <c r="V223" s="54"/>
      <c r="AF223" s="54"/>
      <c r="AP223" s="54"/>
      <c r="AZ223" s="54"/>
      <c r="BJ223" s="54"/>
      <c r="BT223" s="54"/>
      <c r="CD223" s="54"/>
      <c r="CN223" s="54"/>
      <c r="CX223" s="54"/>
      <c r="DH223" s="54"/>
      <c r="DR223" s="54"/>
      <c r="EB223" s="54"/>
      <c r="EL223" s="54"/>
      <c r="EV223" s="54"/>
      <c r="FF223" s="54"/>
      <c r="FP223" s="54"/>
      <c r="FZ223" s="54"/>
      <c r="GJ223" s="54"/>
      <c r="GT223" s="54"/>
      <c r="HD223" s="54"/>
      <c r="HN223" s="54"/>
      <c r="HX223" s="54"/>
      <c r="IH223" s="54"/>
    </row>
    <row r="224" spans="1:242" s="2" customFormat="1" x14ac:dyDescent="0.25">
      <c r="A224" s="165"/>
      <c r="B224" s="54"/>
      <c r="L224" s="54"/>
      <c r="V224" s="54"/>
      <c r="AF224" s="54"/>
      <c r="AP224" s="54"/>
      <c r="AZ224" s="54"/>
      <c r="BJ224" s="54"/>
      <c r="BT224" s="54"/>
      <c r="CD224" s="54"/>
      <c r="CN224" s="54"/>
      <c r="CX224" s="54"/>
      <c r="DH224" s="54"/>
      <c r="DR224" s="54"/>
      <c r="EB224" s="54"/>
      <c r="EL224" s="54"/>
      <c r="EV224" s="54"/>
      <c r="FF224" s="54"/>
      <c r="FP224" s="54"/>
      <c r="FZ224" s="54"/>
      <c r="GJ224" s="54"/>
      <c r="GT224" s="54"/>
      <c r="HD224" s="54"/>
      <c r="HN224" s="54"/>
      <c r="HX224" s="54"/>
      <c r="IH224" s="54"/>
    </row>
    <row r="225" spans="1:242" s="2" customFormat="1" x14ac:dyDescent="0.25">
      <c r="A225" s="165"/>
      <c r="B225" s="54"/>
      <c r="L225" s="54"/>
      <c r="V225" s="54"/>
      <c r="AF225" s="54"/>
      <c r="AP225" s="54"/>
      <c r="AZ225" s="54"/>
      <c r="BJ225" s="54"/>
      <c r="BT225" s="54"/>
      <c r="CD225" s="54"/>
      <c r="CN225" s="54"/>
      <c r="CX225" s="54"/>
      <c r="DH225" s="54"/>
      <c r="DR225" s="54"/>
      <c r="EB225" s="54"/>
      <c r="EL225" s="54"/>
      <c r="EV225" s="54"/>
      <c r="FF225" s="54"/>
      <c r="FP225" s="54"/>
      <c r="FZ225" s="54"/>
      <c r="GJ225" s="54"/>
      <c r="GT225" s="54"/>
      <c r="HD225" s="54"/>
      <c r="HN225" s="54"/>
      <c r="HX225" s="54"/>
      <c r="IH225" s="54"/>
    </row>
    <row r="226" spans="1:242" s="2" customFormat="1" x14ac:dyDescent="0.25">
      <c r="A226" s="165"/>
      <c r="B226" s="54"/>
      <c r="L226" s="54"/>
      <c r="V226" s="54"/>
      <c r="AF226" s="54"/>
      <c r="AP226" s="54"/>
      <c r="AZ226" s="54"/>
      <c r="BJ226" s="54"/>
      <c r="BT226" s="54"/>
      <c r="CD226" s="54"/>
      <c r="CN226" s="54"/>
      <c r="CX226" s="54"/>
      <c r="DH226" s="54"/>
      <c r="DR226" s="54"/>
      <c r="EB226" s="54"/>
      <c r="EL226" s="54"/>
      <c r="EV226" s="54"/>
      <c r="FF226" s="54"/>
      <c r="FP226" s="54"/>
      <c r="FZ226" s="54"/>
      <c r="GJ226" s="54"/>
      <c r="GT226" s="54"/>
      <c r="HD226" s="54"/>
      <c r="HN226" s="54"/>
      <c r="HX226" s="54"/>
      <c r="IH226" s="54"/>
    </row>
    <row r="227" spans="1:242" s="2" customFormat="1" x14ac:dyDescent="0.25">
      <c r="A227" s="165"/>
      <c r="B227" s="54"/>
      <c r="L227" s="54"/>
      <c r="V227" s="54"/>
      <c r="AF227" s="54"/>
      <c r="AP227" s="54"/>
      <c r="AZ227" s="54"/>
      <c r="BJ227" s="54"/>
      <c r="BT227" s="54"/>
      <c r="CD227" s="54"/>
      <c r="CN227" s="54"/>
      <c r="CX227" s="54"/>
      <c r="DH227" s="54"/>
      <c r="DR227" s="54"/>
      <c r="EB227" s="54"/>
      <c r="EL227" s="54"/>
      <c r="EV227" s="54"/>
      <c r="FF227" s="54"/>
      <c r="FP227" s="54"/>
      <c r="FZ227" s="54"/>
      <c r="GJ227" s="54"/>
      <c r="GT227" s="54"/>
      <c r="HD227" s="54"/>
      <c r="HN227" s="54"/>
      <c r="HX227" s="54"/>
      <c r="IH227" s="54"/>
    </row>
    <row r="228" spans="1:242" s="2" customFormat="1" x14ac:dyDescent="0.25">
      <c r="A228" s="165"/>
      <c r="B228" s="54"/>
      <c r="L228" s="54"/>
      <c r="V228" s="54"/>
      <c r="AF228" s="54"/>
      <c r="AP228" s="54"/>
      <c r="AZ228" s="54"/>
      <c r="BJ228" s="54"/>
      <c r="BT228" s="54"/>
      <c r="CD228" s="54"/>
      <c r="CN228" s="54"/>
      <c r="CX228" s="54"/>
      <c r="DH228" s="54"/>
      <c r="DR228" s="54"/>
      <c r="EB228" s="54"/>
      <c r="EL228" s="54"/>
      <c r="EV228" s="54"/>
      <c r="FF228" s="54"/>
      <c r="FP228" s="54"/>
      <c r="FZ228" s="54"/>
      <c r="GJ228" s="54"/>
      <c r="GT228" s="54"/>
      <c r="HD228" s="54"/>
      <c r="HN228" s="54"/>
      <c r="HX228" s="54"/>
      <c r="IH228" s="54"/>
    </row>
    <row r="229" spans="1:242" s="2" customFormat="1" x14ac:dyDescent="0.25">
      <c r="A229" s="165"/>
      <c r="B229" s="54"/>
      <c r="L229" s="54"/>
      <c r="V229" s="54"/>
      <c r="AF229" s="54"/>
      <c r="AP229" s="54"/>
      <c r="AZ229" s="54"/>
      <c r="BJ229" s="54"/>
      <c r="BT229" s="54"/>
      <c r="CD229" s="54"/>
      <c r="CN229" s="54"/>
      <c r="CX229" s="54"/>
      <c r="DH229" s="54"/>
      <c r="DR229" s="54"/>
      <c r="EB229" s="54"/>
      <c r="EL229" s="54"/>
      <c r="EV229" s="54"/>
      <c r="FF229" s="54"/>
      <c r="FP229" s="54"/>
      <c r="FZ229" s="54"/>
      <c r="GJ229" s="54"/>
      <c r="GT229" s="54"/>
      <c r="HD229" s="54"/>
      <c r="HN229" s="54"/>
      <c r="HX229" s="54"/>
      <c r="IH229" s="54"/>
    </row>
    <row r="230" spans="1:242" s="2" customFormat="1" x14ac:dyDescent="0.25">
      <c r="A230" s="165"/>
      <c r="B230" s="54"/>
      <c r="L230" s="54"/>
      <c r="V230" s="54"/>
      <c r="AF230" s="54"/>
      <c r="AP230" s="54"/>
      <c r="AZ230" s="54"/>
      <c r="BJ230" s="54"/>
      <c r="BT230" s="54"/>
      <c r="CD230" s="54"/>
      <c r="CN230" s="54"/>
      <c r="CX230" s="54"/>
      <c r="DH230" s="54"/>
      <c r="DR230" s="54"/>
      <c r="EB230" s="54"/>
      <c r="EL230" s="54"/>
      <c r="EV230" s="54"/>
      <c r="FF230" s="54"/>
      <c r="FP230" s="54"/>
      <c r="FZ230" s="54"/>
      <c r="GJ230" s="54"/>
      <c r="GT230" s="54"/>
      <c r="HD230" s="54"/>
      <c r="HN230" s="54"/>
      <c r="HX230" s="54"/>
      <c r="IH230" s="54"/>
    </row>
    <row r="231" spans="1:242" s="2" customFormat="1" x14ac:dyDescent="0.25">
      <c r="A231" s="165"/>
      <c r="B231" s="54"/>
      <c r="L231" s="54"/>
      <c r="V231" s="54"/>
      <c r="AF231" s="54"/>
      <c r="AP231" s="54"/>
      <c r="AZ231" s="54"/>
      <c r="BJ231" s="54"/>
      <c r="BT231" s="54"/>
      <c r="CD231" s="54"/>
      <c r="CN231" s="54"/>
      <c r="CX231" s="54"/>
      <c r="DH231" s="54"/>
      <c r="DR231" s="54"/>
      <c r="EB231" s="54"/>
      <c r="EL231" s="54"/>
      <c r="EV231" s="54"/>
      <c r="FF231" s="54"/>
      <c r="FP231" s="54"/>
      <c r="FZ231" s="54"/>
      <c r="GJ231" s="54"/>
      <c r="GT231" s="54"/>
      <c r="HD231" s="54"/>
      <c r="HN231" s="54"/>
      <c r="HX231" s="54"/>
      <c r="IH231" s="54"/>
    </row>
    <row r="232" spans="1:242" s="2" customFormat="1" x14ac:dyDescent="0.25">
      <c r="A232" s="165"/>
      <c r="B232" s="54"/>
      <c r="L232" s="54"/>
      <c r="V232" s="54"/>
      <c r="AF232" s="54"/>
      <c r="AP232" s="54"/>
      <c r="AZ232" s="54"/>
      <c r="BJ232" s="54"/>
      <c r="BT232" s="54"/>
      <c r="CD232" s="54"/>
      <c r="CN232" s="54"/>
      <c r="CX232" s="54"/>
      <c r="DH232" s="54"/>
      <c r="DR232" s="54"/>
      <c r="EB232" s="54"/>
      <c r="EL232" s="54"/>
      <c r="EV232" s="54"/>
      <c r="FF232" s="54"/>
      <c r="FP232" s="54"/>
      <c r="FZ232" s="54"/>
      <c r="GJ232" s="54"/>
      <c r="GT232" s="54"/>
      <c r="HD232" s="54"/>
      <c r="HN232" s="54"/>
      <c r="HX232" s="54"/>
      <c r="IH232" s="54"/>
    </row>
    <row r="233" spans="1:242" s="2" customFormat="1" x14ac:dyDescent="0.25">
      <c r="A233" s="165"/>
      <c r="B233" s="54"/>
      <c r="L233" s="54"/>
      <c r="V233" s="54"/>
      <c r="AF233" s="54"/>
      <c r="AP233" s="54"/>
      <c r="AZ233" s="54"/>
      <c r="BJ233" s="54"/>
      <c r="BT233" s="54"/>
      <c r="CD233" s="54"/>
      <c r="CN233" s="54"/>
      <c r="CX233" s="54"/>
      <c r="DH233" s="54"/>
      <c r="DR233" s="54"/>
      <c r="EB233" s="54"/>
      <c r="EL233" s="54"/>
      <c r="EV233" s="54"/>
      <c r="FF233" s="54"/>
      <c r="FP233" s="54"/>
      <c r="FZ233" s="54"/>
      <c r="GJ233" s="54"/>
      <c r="GT233" s="54"/>
      <c r="HD233" s="54"/>
      <c r="HN233" s="54"/>
      <c r="HX233" s="54"/>
      <c r="IH233" s="54"/>
    </row>
    <row r="234" spans="1:242" s="2" customFormat="1" x14ac:dyDescent="0.25">
      <c r="A234" s="165"/>
      <c r="B234" s="54"/>
      <c r="L234" s="54"/>
      <c r="V234" s="54"/>
      <c r="AF234" s="54"/>
      <c r="AP234" s="54"/>
      <c r="AZ234" s="54"/>
      <c r="BJ234" s="54"/>
      <c r="BT234" s="54"/>
      <c r="CD234" s="54"/>
      <c r="CN234" s="54"/>
      <c r="CX234" s="54"/>
      <c r="DH234" s="54"/>
      <c r="DR234" s="54"/>
      <c r="EB234" s="54"/>
      <c r="EL234" s="54"/>
      <c r="EV234" s="54"/>
      <c r="FF234" s="54"/>
      <c r="FP234" s="54"/>
      <c r="FZ234" s="54"/>
      <c r="GJ234" s="54"/>
      <c r="GT234" s="54"/>
      <c r="HD234" s="54"/>
      <c r="HN234" s="54"/>
      <c r="HX234" s="54"/>
      <c r="IH234" s="54"/>
    </row>
    <row r="235" spans="1:242" s="2" customFormat="1" x14ac:dyDescent="0.25">
      <c r="A235" s="165"/>
      <c r="B235" s="54"/>
      <c r="L235" s="54"/>
      <c r="V235" s="54"/>
      <c r="AF235" s="54"/>
      <c r="AP235" s="54"/>
      <c r="AZ235" s="54"/>
      <c r="BJ235" s="54"/>
      <c r="BT235" s="54"/>
      <c r="CD235" s="54"/>
      <c r="CN235" s="54"/>
      <c r="CX235" s="54"/>
      <c r="DH235" s="54"/>
      <c r="DR235" s="54"/>
      <c r="EB235" s="54"/>
      <c r="EL235" s="54"/>
      <c r="EV235" s="54"/>
      <c r="FF235" s="54"/>
      <c r="FP235" s="54"/>
      <c r="FZ235" s="54"/>
      <c r="GJ235" s="54"/>
      <c r="GT235" s="54"/>
      <c r="HD235" s="54"/>
      <c r="HN235" s="54"/>
      <c r="HX235" s="54"/>
      <c r="IH235" s="54"/>
    </row>
    <row r="236" spans="1:242" s="2" customFormat="1" x14ac:dyDescent="0.25">
      <c r="A236" s="165"/>
      <c r="B236" s="54"/>
      <c r="L236" s="54"/>
      <c r="V236" s="54"/>
      <c r="AF236" s="54"/>
      <c r="AP236" s="54"/>
      <c r="AZ236" s="54"/>
      <c r="BJ236" s="54"/>
      <c r="BT236" s="54"/>
      <c r="CD236" s="54"/>
      <c r="CN236" s="54"/>
      <c r="CX236" s="54"/>
      <c r="DH236" s="54"/>
      <c r="DR236" s="54"/>
      <c r="EB236" s="54"/>
      <c r="EL236" s="54"/>
      <c r="EV236" s="54"/>
      <c r="FF236" s="54"/>
      <c r="FP236" s="54"/>
      <c r="FZ236" s="54"/>
      <c r="GJ236" s="54"/>
      <c r="GT236" s="54"/>
      <c r="HD236" s="54"/>
      <c r="HN236" s="54"/>
      <c r="HX236" s="54"/>
      <c r="IH236" s="54"/>
    </row>
    <row r="237" spans="1:242" s="2" customFormat="1" x14ac:dyDescent="0.25">
      <c r="A237" s="165"/>
      <c r="B237" s="54"/>
      <c r="L237" s="54"/>
      <c r="V237" s="54"/>
      <c r="AF237" s="54"/>
      <c r="AP237" s="54"/>
      <c r="AZ237" s="54"/>
      <c r="BJ237" s="54"/>
      <c r="BT237" s="54"/>
      <c r="CD237" s="54"/>
      <c r="CN237" s="54"/>
      <c r="CX237" s="54"/>
      <c r="DH237" s="54"/>
      <c r="DR237" s="54"/>
      <c r="EB237" s="54"/>
      <c r="EL237" s="54"/>
      <c r="EV237" s="54"/>
      <c r="FF237" s="54"/>
      <c r="FP237" s="54"/>
      <c r="FZ237" s="54"/>
      <c r="GJ237" s="54"/>
      <c r="GT237" s="54"/>
      <c r="HD237" s="54"/>
      <c r="HN237" s="54"/>
      <c r="HX237" s="54"/>
      <c r="IH237" s="54"/>
    </row>
    <row r="238" spans="1:242" s="2" customFormat="1" x14ac:dyDescent="0.25">
      <c r="A238" s="165"/>
      <c r="B238" s="54"/>
      <c r="L238" s="54"/>
      <c r="V238" s="54"/>
      <c r="AF238" s="54"/>
      <c r="AP238" s="54"/>
      <c r="AZ238" s="54"/>
      <c r="BJ238" s="54"/>
      <c r="BT238" s="54"/>
      <c r="CD238" s="54"/>
      <c r="CN238" s="54"/>
      <c r="CX238" s="54"/>
      <c r="DH238" s="54"/>
      <c r="DR238" s="54"/>
      <c r="EB238" s="54"/>
      <c r="EL238" s="54"/>
      <c r="EV238" s="54"/>
      <c r="FF238" s="54"/>
      <c r="FP238" s="54"/>
      <c r="FZ238" s="54"/>
      <c r="GJ238" s="54"/>
      <c r="GT238" s="54"/>
      <c r="HD238" s="54"/>
      <c r="HN238" s="54"/>
      <c r="HX238" s="54"/>
      <c r="IH238" s="54"/>
    </row>
    <row r="239" spans="1:242" s="2" customFormat="1" x14ac:dyDescent="0.25">
      <c r="A239" s="165"/>
      <c r="B239" s="54"/>
      <c r="L239" s="54"/>
      <c r="V239" s="54"/>
      <c r="AF239" s="54"/>
      <c r="AP239" s="54"/>
      <c r="AZ239" s="54"/>
      <c r="BJ239" s="54"/>
      <c r="BT239" s="54"/>
      <c r="CD239" s="54"/>
      <c r="CN239" s="54"/>
      <c r="CX239" s="54"/>
      <c r="DH239" s="54"/>
      <c r="DR239" s="54"/>
      <c r="EB239" s="54"/>
      <c r="EL239" s="54"/>
      <c r="EV239" s="54"/>
      <c r="FF239" s="54"/>
      <c r="FP239" s="54"/>
      <c r="FZ239" s="54"/>
      <c r="GJ239" s="54"/>
      <c r="GT239" s="54"/>
      <c r="HD239" s="54"/>
      <c r="HN239" s="54"/>
      <c r="HX239" s="54"/>
      <c r="IH239" s="54"/>
    </row>
    <row r="240" spans="1:242" s="2" customFormat="1" x14ac:dyDescent="0.25">
      <c r="A240" s="165"/>
      <c r="B240" s="54"/>
      <c r="L240" s="54"/>
      <c r="V240" s="54"/>
      <c r="AF240" s="54"/>
      <c r="AP240" s="54"/>
      <c r="AZ240" s="54"/>
      <c r="BJ240" s="54"/>
      <c r="BT240" s="54"/>
      <c r="CD240" s="54"/>
      <c r="CN240" s="54"/>
      <c r="CX240" s="54"/>
      <c r="DH240" s="54"/>
      <c r="DR240" s="54"/>
      <c r="EB240" s="54"/>
      <c r="EL240" s="54"/>
      <c r="EV240" s="54"/>
      <c r="FF240" s="54"/>
      <c r="FP240" s="54"/>
      <c r="FZ240" s="54"/>
      <c r="GJ240" s="54"/>
      <c r="GT240" s="54"/>
      <c r="HD240" s="54"/>
      <c r="HN240" s="54"/>
      <c r="HX240" s="54"/>
      <c r="IH240" s="54"/>
    </row>
    <row r="241" spans="1:242" s="2" customFormat="1" x14ac:dyDescent="0.25">
      <c r="A241" s="165"/>
      <c r="B241" s="54"/>
      <c r="L241" s="54"/>
      <c r="V241" s="54"/>
      <c r="AF241" s="54"/>
      <c r="AP241" s="54"/>
      <c r="AZ241" s="54"/>
      <c r="BJ241" s="54"/>
      <c r="BT241" s="54"/>
      <c r="CD241" s="54"/>
      <c r="CN241" s="54"/>
      <c r="CX241" s="54"/>
      <c r="DH241" s="54"/>
      <c r="DR241" s="54"/>
      <c r="EB241" s="54"/>
      <c r="EL241" s="54"/>
      <c r="EV241" s="54"/>
      <c r="FF241" s="54"/>
      <c r="FP241" s="54"/>
      <c r="FZ241" s="54"/>
      <c r="GJ241" s="54"/>
      <c r="GT241" s="54"/>
      <c r="HD241" s="54"/>
      <c r="HN241" s="54"/>
      <c r="HX241" s="54"/>
      <c r="IH241" s="54"/>
    </row>
    <row r="242" spans="1:242" s="2" customFormat="1" x14ac:dyDescent="0.25">
      <c r="A242" s="165"/>
      <c r="B242" s="54"/>
      <c r="L242" s="54"/>
      <c r="V242" s="54"/>
      <c r="AF242" s="54"/>
      <c r="AP242" s="54"/>
      <c r="AZ242" s="54"/>
      <c r="BJ242" s="54"/>
      <c r="BT242" s="54"/>
      <c r="CD242" s="54"/>
      <c r="CN242" s="54"/>
      <c r="CX242" s="54"/>
      <c r="DH242" s="54"/>
      <c r="DR242" s="54"/>
      <c r="EB242" s="54"/>
      <c r="EL242" s="54"/>
      <c r="EV242" s="54"/>
      <c r="FF242" s="54"/>
      <c r="FP242" s="54"/>
      <c r="FZ242" s="54"/>
      <c r="GJ242" s="54"/>
      <c r="GT242" s="54"/>
      <c r="HD242" s="54"/>
      <c r="HN242" s="54"/>
      <c r="HX242" s="54"/>
      <c r="IH242" s="54"/>
    </row>
    <row r="243" spans="1:242" s="2" customFormat="1" x14ac:dyDescent="0.25">
      <c r="A243" s="165"/>
      <c r="B243" s="54"/>
      <c r="L243" s="54"/>
      <c r="V243" s="54"/>
      <c r="AF243" s="54"/>
      <c r="AP243" s="54"/>
      <c r="AZ243" s="54"/>
      <c r="BJ243" s="54"/>
      <c r="BT243" s="54"/>
      <c r="CD243" s="54"/>
      <c r="CN243" s="54"/>
      <c r="CX243" s="54"/>
      <c r="DH243" s="54"/>
      <c r="DR243" s="54"/>
      <c r="EB243" s="54"/>
      <c r="EL243" s="54"/>
      <c r="EV243" s="54"/>
      <c r="FF243" s="54"/>
      <c r="FP243" s="54"/>
      <c r="FZ243" s="54"/>
      <c r="GJ243" s="54"/>
      <c r="GT243" s="54"/>
      <c r="HD243" s="54"/>
      <c r="HN243" s="54"/>
      <c r="HX243" s="54"/>
      <c r="IH243" s="54"/>
    </row>
    <row r="244" spans="1:242" s="2" customFormat="1" x14ac:dyDescent="0.25">
      <c r="A244" s="165"/>
      <c r="B244" s="54"/>
      <c r="L244" s="54"/>
      <c r="V244" s="54"/>
      <c r="AF244" s="54"/>
      <c r="AP244" s="54"/>
      <c r="AZ244" s="54"/>
      <c r="BJ244" s="54"/>
      <c r="BT244" s="54"/>
      <c r="CD244" s="54"/>
      <c r="CN244" s="54"/>
      <c r="CX244" s="54"/>
      <c r="DH244" s="54"/>
      <c r="DR244" s="54"/>
      <c r="EB244" s="54"/>
      <c r="EL244" s="54"/>
      <c r="EV244" s="54"/>
      <c r="FF244" s="54"/>
      <c r="FP244" s="54"/>
      <c r="FZ244" s="54"/>
      <c r="GJ244" s="54"/>
      <c r="GT244" s="54"/>
      <c r="HD244" s="54"/>
      <c r="HN244" s="54"/>
      <c r="HX244" s="54"/>
      <c r="IH244" s="54"/>
    </row>
    <row r="245" spans="1:242" s="2" customFormat="1" x14ac:dyDescent="0.25">
      <c r="A245" s="165"/>
      <c r="B245" s="54"/>
      <c r="L245" s="54"/>
      <c r="V245" s="54"/>
      <c r="AF245" s="54"/>
      <c r="AP245" s="54"/>
      <c r="AZ245" s="54"/>
      <c r="BJ245" s="54"/>
      <c r="BT245" s="54"/>
      <c r="CD245" s="54"/>
      <c r="CN245" s="54"/>
      <c r="CX245" s="54"/>
      <c r="DH245" s="54"/>
      <c r="DR245" s="54"/>
      <c r="EB245" s="54"/>
      <c r="EL245" s="54"/>
      <c r="EV245" s="54"/>
      <c r="FF245" s="54"/>
      <c r="FP245" s="54"/>
      <c r="FZ245" s="54"/>
      <c r="GJ245" s="54"/>
      <c r="GT245" s="54"/>
      <c r="HD245" s="54"/>
      <c r="HN245" s="54"/>
      <c r="HX245" s="54"/>
      <c r="IH245" s="54"/>
    </row>
    <row r="246" spans="1:242" s="2" customFormat="1" x14ac:dyDescent="0.25">
      <c r="A246" s="165"/>
      <c r="B246" s="54"/>
      <c r="L246" s="54"/>
      <c r="V246" s="54"/>
      <c r="AF246" s="54"/>
      <c r="AP246" s="54"/>
      <c r="AZ246" s="54"/>
      <c r="BJ246" s="54"/>
      <c r="BT246" s="54"/>
      <c r="CD246" s="54"/>
      <c r="CN246" s="54"/>
      <c r="CX246" s="54"/>
      <c r="DH246" s="54"/>
      <c r="DR246" s="54"/>
      <c r="EB246" s="54"/>
      <c r="EL246" s="54"/>
      <c r="EV246" s="54"/>
      <c r="FF246" s="54"/>
      <c r="FP246" s="54"/>
      <c r="FZ246" s="54"/>
      <c r="GJ246" s="54"/>
      <c r="GT246" s="54"/>
      <c r="HD246" s="54"/>
      <c r="HN246" s="54"/>
      <c r="HX246" s="54"/>
      <c r="IH246" s="54"/>
    </row>
    <row r="247" spans="1:242" s="2" customFormat="1" x14ac:dyDescent="0.25">
      <c r="A247" s="165"/>
      <c r="B247" s="54"/>
      <c r="L247" s="54"/>
      <c r="V247" s="54"/>
      <c r="AF247" s="54"/>
      <c r="AP247" s="54"/>
      <c r="AZ247" s="54"/>
      <c r="BJ247" s="54"/>
      <c r="BT247" s="54"/>
      <c r="CD247" s="54"/>
      <c r="CN247" s="54"/>
      <c r="CX247" s="54"/>
      <c r="DH247" s="54"/>
      <c r="DR247" s="54"/>
      <c r="EB247" s="54"/>
      <c r="EL247" s="54"/>
      <c r="EV247" s="54"/>
      <c r="FF247" s="54"/>
      <c r="FP247" s="54"/>
      <c r="FZ247" s="54"/>
      <c r="GJ247" s="54"/>
      <c r="GT247" s="54"/>
      <c r="HD247" s="54"/>
      <c r="HN247" s="54"/>
      <c r="HX247" s="54"/>
      <c r="IH247" s="54"/>
    </row>
    <row r="248" spans="1:242" s="2" customFormat="1" x14ac:dyDescent="0.25">
      <c r="A248" s="165"/>
      <c r="B248" s="54"/>
      <c r="L248" s="54"/>
      <c r="V248" s="54"/>
      <c r="AF248" s="54"/>
      <c r="AP248" s="54"/>
      <c r="AZ248" s="54"/>
      <c r="BJ248" s="54"/>
      <c r="BT248" s="54"/>
      <c r="CD248" s="54"/>
      <c r="CN248" s="54"/>
      <c r="CX248" s="54"/>
      <c r="DH248" s="54"/>
      <c r="DR248" s="54"/>
      <c r="EB248" s="54"/>
      <c r="EL248" s="54"/>
      <c r="EV248" s="54"/>
      <c r="FF248" s="54"/>
      <c r="FP248" s="54"/>
      <c r="FZ248" s="54"/>
      <c r="GJ248" s="54"/>
      <c r="GT248" s="54"/>
      <c r="HD248" s="54"/>
      <c r="HN248" s="54"/>
      <c r="HX248" s="54"/>
      <c r="IH248" s="54"/>
    </row>
    <row r="249" spans="1:242" s="2" customFormat="1" x14ac:dyDescent="0.25">
      <c r="A249" s="165"/>
      <c r="B249" s="54"/>
      <c r="L249" s="54"/>
      <c r="V249" s="54"/>
      <c r="AF249" s="54"/>
      <c r="AP249" s="54"/>
      <c r="AZ249" s="54"/>
      <c r="BJ249" s="54"/>
      <c r="BT249" s="54"/>
      <c r="CD249" s="54"/>
      <c r="CN249" s="54"/>
      <c r="CX249" s="54"/>
      <c r="DH249" s="54"/>
      <c r="DR249" s="54"/>
      <c r="EB249" s="54"/>
      <c r="EL249" s="54"/>
      <c r="EV249" s="54"/>
      <c r="FF249" s="54"/>
      <c r="FP249" s="54"/>
      <c r="FZ249" s="54"/>
      <c r="GJ249" s="54"/>
      <c r="GT249" s="54"/>
      <c r="HD249" s="54"/>
      <c r="HN249" s="54"/>
      <c r="HX249" s="54"/>
      <c r="IH249" s="54"/>
    </row>
    <row r="250" spans="1:242" s="2" customFormat="1" x14ac:dyDescent="0.25">
      <c r="A250" s="165"/>
      <c r="B250" s="54"/>
      <c r="L250" s="54"/>
      <c r="V250" s="54"/>
      <c r="AF250" s="54"/>
      <c r="AP250" s="54"/>
      <c r="AZ250" s="54"/>
      <c r="BJ250" s="54"/>
      <c r="BT250" s="54"/>
      <c r="CD250" s="54"/>
      <c r="CN250" s="54"/>
      <c r="CX250" s="54"/>
      <c r="DH250" s="54"/>
      <c r="DR250" s="54"/>
      <c r="EB250" s="54"/>
      <c r="EL250" s="54"/>
      <c r="EV250" s="54"/>
      <c r="FF250" s="54"/>
      <c r="FP250" s="54"/>
      <c r="FZ250" s="54"/>
      <c r="GJ250" s="54"/>
      <c r="GT250" s="54"/>
      <c r="HD250" s="54"/>
      <c r="HN250" s="54"/>
      <c r="HX250" s="54"/>
      <c r="IH250" s="54"/>
    </row>
    <row r="251" spans="1:242" s="2" customFormat="1" x14ac:dyDescent="0.25">
      <c r="A251" s="165"/>
      <c r="B251" s="54"/>
      <c r="L251" s="54"/>
      <c r="V251" s="54"/>
      <c r="AF251" s="54"/>
      <c r="AP251" s="54"/>
      <c r="AZ251" s="54"/>
      <c r="BJ251" s="54"/>
      <c r="BT251" s="54"/>
      <c r="CD251" s="54"/>
      <c r="CN251" s="54"/>
      <c r="CX251" s="54"/>
      <c r="DH251" s="54"/>
      <c r="DR251" s="54"/>
      <c r="EB251" s="54"/>
      <c r="EL251" s="54"/>
      <c r="EV251" s="54"/>
      <c r="FF251" s="54"/>
      <c r="FP251" s="54"/>
      <c r="FZ251" s="54"/>
      <c r="GJ251" s="54"/>
      <c r="GT251" s="54"/>
      <c r="HD251" s="54"/>
      <c r="HN251" s="54"/>
      <c r="HX251" s="54"/>
      <c r="IH251" s="54"/>
    </row>
    <row r="252" spans="1:242" s="2" customFormat="1" x14ac:dyDescent="0.25">
      <c r="A252" s="165"/>
      <c r="B252" s="54"/>
      <c r="L252" s="54"/>
      <c r="V252" s="54"/>
      <c r="AF252" s="54"/>
      <c r="AP252" s="54"/>
      <c r="AZ252" s="54"/>
      <c r="BJ252" s="54"/>
      <c r="BT252" s="54"/>
      <c r="CD252" s="54"/>
      <c r="CN252" s="54"/>
      <c r="CX252" s="54"/>
      <c r="DH252" s="54"/>
      <c r="DR252" s="54"/>
      <c r="EB252" s="54"/>
      <c r="EL252" s="54"/>
      <c r="EV252" s="54"/>
      <c r="FF252" s="54"/>
      <c r="FP252" s="54"/>
      <c r="FZ252" s="54"/>
      <c r="GJ252" s="54"/>
      <c r="GT252" s="54"/>
      <c r="HD252" s="54"/>
      <c r="HN252" s="54"/>
      <c r="HX252" s="54"/>
      <c r="IH252" s="54"/>
    </row>
    <row r="253" spans="1:242" s="2" customFormat="1" x14ac:dyDescent="0.25">
      <c r="A253" s="165"/>
      <c r="B253" s="54"/>
      <c r="L253" s="54"/>
      <c r="V253" s="54"/>
      <c r="AF253" s="54"/>
      <c r="AP253" s="54"/>
      <c r="AZ253" s="54"/>
      <c r="BJ253" s="54"/>
      <c r="BT253" s="54"/>
      <c r="CD253" s="54"/>
      <c r="CN253" s="54"/>
      <c r="CX253" s="54"/>
      <c r="DH253" s="54"/>
      <c r="DR253" s="54"/>
      <c r="EB253" s="54"/>
      <c r="EL253" s="54"/>
      <c r="EV253" s="54"/>
      <c r="FF253" s="54"/>
      <c r="FP253" s="54"/>
      <c r="FZ253" s="54"/>
      <c r="GJ253" s="54"/>
      <c r="GT253" s="54"/>
      <c r="HD253" s="54"/>
      <c r="HN253" s="54"/>
      <c r="HX253" s="54"/>
      <c r="IH253" s="54"/>
    </row>
    <row r="254" spans="1:242" s="2" customFormat="1" x14ac:dyDescent="0.25">
      <c r="A254" s="165"/>
      <c r="B254" s="54"/>
      <c r="L254" s="54"/>
      <c r="V254" s="54"/>
      <c r="AF254" s="54"/>
      <c r="AP254" s="54"/>
      <c r="AZ254" s="54"/>
      <c r="BJ254" s="54"/>
      <c r="BT254" s="54"/>
      <c r="CD254" s="54"/>
      <c r="CN254" s="54"/>
      <c r="CX254" s="54"/>
      <c r="DH254" s="54"/>
      <c r="DR254" s="54"/>
      <c r="EB254" s="54"/>
      <c r="EL254" s="54"/>
      <c r="EV254" s="54"/>
      <c r="FF254" s="54"/>
      <c r="FP254" s="54"/>
      <c r="FZ254" s="54"/>
      <c r="GJ254" s="54"/>
      <c r="GT254" s="54"/>
      <c r="HD254" s="54"/>
      <c r="HN254" s="54"/>
      <c r="HX254" s="54"/>
      <c r="IH254" s="54"/>
    </row>
    <row r="255" spans="1:242" s="2" customFormat="1" x14ac:dyDescent="0.25">
      <c r="A255" s="165"/>
      <c r="B255" s="54"/>
      <c r="L255" s="54"/>
      <c r="V255" s="54"/>
      <c r="AF255" s="54"/>
      <c r="AP255" s="54"/>
      <c r="AZ255" s="54"/>
      <c r="BJ255" s="54"/>
      <c r="BT255" s="54"/>
      <c r="CD255" s="54"/>
      <c r="CN255" s="54"/>
      <c r="CX255" s="54"/>
      <c r="DH255" s="54"/>
      <c r="DR255" s="54"/>
      <c r="EB255" s="54"/>
      <c r="EL255" s="54"/>
      <c r="EV255" s="54"/>
      <c r="FF255" s="54"/>
      <c r="FP255" s="54"/>
      <c r="FZ255" s="54"/>
      <c r="GJ255" s="54"/>
      <c r="GT255" s="54"/>
      <c r="HD255" s="54"/>
      <c r="HN255" s="54"/>
      <c r="HX255" s="54"/>
      <c r="IH255" s="54"/>
    </row>
    <row r="256" spans="1:242" s="2" customFormat="1" x14ac:dyDescent="0.25">
      <c r="A256" s="165"/>
      <c r="B256" s="54"/>
      <c r="L256" s="54"/>
      <c r="V256" s="54"/>
      <c r="AF256" s="54"/>
      <c r="AP256" s="54"/>
      <c r="AZ256" s="54"/>
      <c r="BJ256" s="54"/>
      <c r="BT256" s="54"/>
      <c r="CD256" s="54"/>
      <c r="CN256" s="54"/>
      <c r="CX256" s="54"/>
      <c r="DH256" s="54"/>
      <c r="DR256" s="54"/>
      <c r="EB256" s="54"/>
      <c r="EL256" s="54"/>
      <c r="EV256" s="54"/>
      <c r="FF256" s="54"/>
      <c r="FP256" s="54"/>
      <c r="FZ256" s="54"/>
      <c r="GJ256" s="54"/>
      <c r="GT256" s="54"/>
      <c r="HD256" s="54"/>
      <c r="HN256" s="54"/>
      <c r="HX256" s="54"/>
      <c r="IH256" s="54"/>
    </row>
    <row r="257" spans="1:242" s="2" customFormat="1" x14ac:dyDescent="0.25">
      <c r="A257" s="165"/>
      <c r="B257" s="54"/>
      <c r="L257" s="54"/>
      <c r="V257" s="54"/>
      <c r="AF257" s="54"/>
      <c r="AP257" s="54"/>
      <c r="AZ257" s="54"/>
      <c r="BJ257" s="54"/>
      <c r="BT257" s="54"/>
      <c r="CD257" s="54"/>
      <c r="CN257" s="54"/>
      <c r="CX257" s="54"/>
      <c r="DH257" s="54"/>
      <c r="DR257" s="54"/>
      <c r="EB257" s="54"/>
      <c r="EL257" s="54"/>
      <c r="EV257" s="54"/>
      <c r="FF257" s="54"/>
      <c r="FP257" s="54"/>
      <c r="FZ257" s="54"/>
      <c r="GJ257" s="54"/>
      <c r="GT257" s="54"/>
      <c r="HD257" s="54"/>
      <c r="HN257" s="54"/>
      <c r="HX257" s="54"/>
      <c r="IH257" s="54"/>
    </row>
    <row r="258" spans="1:242" s="2" customFormat="1" x14ac:dyDescent="0.25">
      <c r="A258" s="165"/>
      <c r="B258" s="54"/>
      <c r="L258" s="54"/>
      <c r="V258" s="54"/>
      <c r="AF258" s="54"/>
      <c r="AP258" s="54"/>
      <c r="AZ258" s="54"/>
      <c r="BJ258" s="54"/>
      <c r="BT258" s="54"/>
      <c r="CD258" s="54"/>
      <c r="CN258" s="54"/>
      <c r="CX258" s="54"/>
      <c r="DH258" s="54"/>
      <c r="DR258" s="54"/>
      <c r="EB258" s="54"/>
      <c r="EL258" s="54"/>
      <c r="EV258" s="54"/>
      <c r="FF258" s="54"/>
      <c r="FP258" s="54"/>
      <c r="FZ258" s="54"/>
      <c r="GJ258" s="54"/>
      <c r="GT258" s="54"/>
      <c r="HD258" s="54"/>
      <c r="HN258" s="54"/>
      <c r="HX258" s="54"/>
      <c r="IH258" s="54"/>
    </row>
    <row r="259" spans="1:242" s="2" customFormat="1" x14ac:dyDescent="0.25">
      <c r="A259" s="165"/>
      <c r="B259" s="54"/>
      <c r="L259" s="54"/>
      <c r="V259" s="54"/>
      <c r="AF259" s="54"/>
      <c r="AP259" s="54"/>
      <c r="AZ259" s="54"/>
      <c r="BJ259" s="54"/>
      <c r="BT259" s="54"/>
      <c r="CD259" s="54"/>
      <c r="CN259" s="54"/>
      <c r="CX259" s="54"/>
      <c r="DH259" s="54"/>
      <c r="DR259" s="54"/>
      <c r="EB259" s="54"/>
      <c r="EL259" s="54"/>
      <c r="EV259" s="54"/>
      <c r="FF259" s="54"/>
      <c r="FP259" s="54"/>
      <c r="FZ259" s="54"/>
      <c r="GJ259" s="54"/>
      <c r="GT259" s="54"/>
      <c r="HD259" s="54"/>
      <c r="HN259" s="54"/>
      <c r="HX259" s="54"/>
      <c r="IH259" s="54"/>
    </row>
    <row r="260" spans="1:242" s="2" customFormat="1" x14ac:dyDescent="0.25">
      <c r="A260" s="165"/>
      <c r="B260" s="54"/>
      <c r="L260" s="54"/>
      <c r="V260" s="54"/>
      <c r="AF260" s="54"/>
      <c r="AP260" s="54"/>
      <c r="AZ260" s="54"/>
      <c r="BJ260" s="54"/>
      <c r="BT260" s="54"/>
      <c r="CD260" s="54"/>
      <c r="CN260" s="54"/>
      <c r="CX260" s="54"/>
      <c r="DH260" s="54"/>
      <c r="DR260" s="54"/>
      <c r="EB260" s="54"/>
      <c r="EL260" s="54"/>
      <c r="EV260" s="54"/>
      <c r="FF260" s="54"/>
      <c r="FP260" s="54"/>
      <c r="FZ260" s="54"/>
      <c r="GJ260" s="54"/>
      <c r="GT260" s="54"/>
      <c r="HD260" s="54"/>
      <c r="HN260" s="54"/>
      <c r="HX260" s="54"/>
      <c r="IH260" s="54"/>
    </row>
    <row r="261" spans="1:242" s="2" customFormat="1" x14ac:dyDescent="0.25">
      <c r="A261" s="165"/>
      <c r="B261" s="54"/>
      <c r="L261" s="54"/>
      <c r="V261" s="54"/>
      <c r="AF261" s="54"/>
      <c r="AP261" s="54"/>
      <c r="AZ261" s="54"/>
      <c r="BJ261" s="54"/>
      <c r="BT261" s="54"/>
      <c r="CD261" s="54"/>
      <c r="CN261" s="54"/>
      <c r="CX261" s="54"/>
      <c r="DH261" s="54"/>
      <c r="DR261" s="54"/>
      <c r="EB261" s="54"/>
      <c r="EL261" s="54"/>
      <c r="EV261" s="54"/>
      <c r="FF261" s="54"/>
      <c r="FP261" s="54"/>
      <c r="FZ261" s="54"/>
      <c r="GJ261" s="54"/>
      <c r="GT261" s="54"/>
      <c r="HD261" s="54"/>
      <c r="HN261" s="54"/>
      <c r="HX261" s="54"/>
      <c r="IH261" s="54"/>
    </row>
    <row r="262" spans="1:242" s="2" customFormat="1" x14ac:dyDescent="0.25">
      <c r="A262" s="165"/>
      <c r="B262" s="54"/>
      <c r="L262" s="54"/>
      <c r="V262" s="54"/>
      <c r="AF262" s="54"/>
      <c r="AP262" s="54"/>
      <c r="AZ262" s="54"/>
      <c r="BJ262" s="54"/>
      <c r="BT262" s="54"/>
      <c r="CD262" s="54"/>
      <c r="CN262" s="54"/>
      <c r="CX262" s="54"/>
      <c r="DH262" s="54"/>
      <c r="DR262" s="54"/>
      <c r="EB262" s="54"/>
      <c r="EL262" s="54"/>
      <c r="EV262" s="54"/>
      <c r="FF262" s="54"/>
      <c r="FP262" s="54"/>
      <c r="FZ262" s="54"/>
      <c r="GJ262" s="54"/>
      <c r="GT262" s="54"/>
      <c r="HD262" s="54"/>
      <c r="HN262" s="54"/>
      <c r="HX262" s="54"/>
      <c r="IH262" s="54"/>
    </row>
    <row r="263" spans="1:242" s="2" customFormat="1" x14ac:dyDescent="0.25">
      <c r="A263" s="165"/>
      <c r="B263" s="54"/>
      <c r="L263" s="54"/>
      <c r="V263" s="54"/>
      <c r="AF263" s="54"/>
      <c r="AP263" s="54"/>
      <c r="AZ263" s="54"/>
      <c r="BJ263" s="54"/>
      <c r="BT263" s="54"/>
      <c r="CD263" s="54"/>
      <c r="CN263" s="54"/>
      <c r="CX263" s="54"/>
      <c r="DH263" s="54"/>
      <c r="DR263" s="54"/>
      <c r="EB263" s="54"/>
      <c r="EL263" s="54"/>
      <c r="EV263" s="54"/>
      <c r="FF263" s="54"/>
      <c r="FP263" s="54"/>
      <c r="FZ263" s="54"/>
      <c r="GJ263" s="54"/>
      <c r="GT263" s="54"/>
      <c r="HD263" s="54"/>
      <c r="HN263" s="54"/>
      <c r="HX263" s="54"/>
      <c r="IH263" s="54"/>
    </row>
    <row r="264" spans="1:242" s="2" customFormat="1" x14ac:dyDescent="0.25">
      <c r="A264" s="165"/>
      <c r="B264" s="54"/>
      <c r="L264" s="54"/>
      <c r="V264" s="54"/>
      <c r="AF264" s="54"/>
      <c r="AP264" s="54"/>
      <c r="AZ264" s="54"/>
      <c r="BJ264" s="54"/>
      <c r="BT264" s="54"/>
      <c r="CD264" s="54"/>
      <c r="CN264" s="54"/>
      <c r="CX264" s="54"/>
      <c r="DH264" s="54"/>
      <c r="DR264" s="54"/>
      <c r="EB264" s="54"/>
      <c r="EL264" s="54"/>
      <c r="EV264" s="54"/>
      <c r="FF264" s="54"/>
      <c r="FP264" s="54"/>
      <c r="FZ264" s="54"/>
      <c r="GJ264" s="54"/>
      <c r="GT264" s="54"/>
      <c r="HD264" s="54"/>
      <c r="HN264" s="54"/>
      <c r="HX264" s="54"/>
      <c r="IH264" s="54"/>
    </row>
    <row r="265" spans="1:242" s="2" customFormat="1" x14ac:dyDescent="0.25">
      <c r="A265" s="165"/>
      <c r="B265" s="54"/>
      <c r="L265" s="54"/>
      <c r="V265" s="54"/>
      <c r="AF265" s="54"/>
      <c r="AP265" s="54"/>
      <c r="AZ265" s="54"/>
      <c r="BJ265" s="54"/>
      <c r="BT265" s="54"/>
      <c r="CD265" s="54"/>
      <c r="CN265" s="54"/>
      <c r="CX265" s="54"/>
      <c r="DH265" s="54"/>
      <c r="DR265" s="54"/>
      <c r="EB265" s="54"/>
      <c r="EL265" s="54"/>
      <c r="EV265" s="54"/>
      <c r="FF265" s="54"/>
      <c r="FP265" s="54"/>
      <c r="FZ265" s="54"/>
      <c r="GJ265" s="54"/>
      <c r="GT265" s="54"/>
      <c r="HD265" s="54"/>
      <c r="HN265" s="54"/>
      <c r="HX265" s="54"/>
      <c r="IH265" s="54"/>
    </row>
    <row r="266" spans="1:242" s="2" customFormat="1" x14ac:dyDescent="0.25">
      <c r="A266" s="165"/>
      <c r="B266" s="54"/>
      <c r="L266" s="54"/>
      <c r="V266" s="54"/>
      <c r="AF266" s="54"/>
      <c r="AP266" s="54"/>
      <c r="AZ266" s="54"/>
      <c r="BJ266" s="54"/>
      <c r="BT266" s="54"/>
      <c r="CD266" s="54"/>
      <c r="CN266" s="54"/>
      <c r="CX266" s="54"/>
      <c r="DH266" s="54"/>
      <c r="DR266" s="54"/>
      <c r="EB266" s="54"/>
      <c r="EL266" s="54"/>
      <c r="EV266" s="54"/>
      <c r="FF266" s="54"/>
      <c r="FP266" s="54"/>
      <c r="FZ266" s="54"/>
      <c r="GJ266" s="54"/>
      <c r="GT266" s="54"/>
      <c r="HD266" s="54"/>
      <c r="HN266" s="54"/>
      <c r="HX266" s="54"/>
      <c r="IH266" s="54"/>
    </row>
    <row r="267" spans="1:242" s="2" customFormat="1" x14ac:dyDescent="0.25">
      <c r="A267" s="165"/>
      <c r="B267" s="54"/>
      <c r="L267" s="54"/>
      <c r="V267" s="54"/>
      <c r="AF267" s="54"/>
      <c r="AP267" s="54"/>
      <c r="AZ267" s="54"/>
      <c r="BJ267" s="54"/>
      <c r="BT267" s="54"/>
      <c r="CD267" s="54"/>
      <c r="CN267" s="54"/>
      <c r="CX267" s="54"/>
      <c r="DH267" s="54"/>
      <c r="DR267" s="54"/>
      <c r="EB267" s="54"/>
      <c r="EL267" s="54"/>
      <c r="EV267" s="54"/>
      <c r="FF267" s="54"/>
      <c r="FP267" s="54"/>
      <c r="FZ267" s="54"/>
      <c r="GJ267" s="54"/>
      <c r="GT267" s="54"/>
      <c r="HD267" s="54"/>
      <c r="HN267" s="54"/>
      <c r="HX267" s="54"/>
      <c r="IH267" s="54"/>
    </row>
    <row r="268" spans="1:242" s="2" customFormat="1" x14ac:dyDescent="0.25">
      <c r="A268" s="165"/>
      <c r="B268" s="54"/>
      <c r="L268" s="54"/>
      <c r="V268" s="54"/>
      <c r="AF268" s="54"/>
      <c r="AP268" s="54"/>
      <c r="AZ268" s="54"/>
      <c r="BJ268" s="54"/>
      <c r="BT268" s="54"/>
      <c r="CD268" s="54"/>
      <c r="CN268" s="54"/>
      <c r="CX268" s="54"/>
      <c r="DH268" s="54"/>
      <c r="DR268" s="54"/>
      <c r="EB268" s="54"/>
      <c r="EL268" s="54"/>
      <c r="EV268" s="54"/>
      <c r="FF268" s="54"/>
      <c r="FP268" s="54"/>
      <c r="FZ268" s="54"/>
      <c r="GJ268" s="54"/>
      <c r="GT268" s="54"/>
      <c r="HD268" s="54"/>
      <c r="HN268" s="54"/>
      <c r="HX268" s="54"/>
      <c r="IH268" s="54"/>
    </row>
    <row r="269" spans="1:242" s="2" customFormat="1" x14ac:dyDescent="0.25">
      <c r="A269" s="165"/>
      <c r="B269" s="54"/>
      <c r="L269" s="54"/>
      <c r="V269" s="54"/>
      <c r="AF269" s="54"/>
      <c r="AP269" s="54"/>
      <c r="AZ269" s="54"/>
      <c r="BJ269" s="54"/>
      <c r="BT269" s="54"/>
      <c r="CD269" s="54"/>
      <c r="CN269" s="54"/>
      <c r="CX269" s="54"/>
      <c r="DH269" s="54"/>
      <c r="DR269" s="54"/>
      <c r="EB269" s="54"/>
      <c r="EL269" s="54"/>
      <c r="EV269" s="54"/>
      <c r="FF269" s="54"/>
      <c r="FP269" s="54"/>
      <c r="FZ269" s="54"/>
      <c r="GJ269" s="54"/>
      <c r="GT269" s="54"/>
      <c r="HD269" s="54"/>
      <c r="HN269" s="54"/>
      <c r="HX269" s="54"/>
      <c r="IH269" s="54"/>
    </row>
    <row r="270" spans="1:242" s="2" customFormat="1" x14ac:dyDescent="0.25">
      <c r="A270" s="165"/>
      <c r="B270" s="54"/>
      <c r="L270" s="54"/>
      <c r="V270" s="54"/>
      <c r="AF270" s="54"/>
      <c r="AP270" s="54"/>
      <c r="AZ270" s="54"/>
      <c r="BJ270" s="54"/>
      <c r="BT270" s="54"/>
      <c r="CD270" s="54"/>
      <c r="CN270" s="54"/>
      <c r="CX270" s="54"/>
      <c r="DH270" s="54"/>
      <c r="DR270" s="54"/>
      <c r="EB270" s="54"/>
      <c r="EL270" s="54"/>
      <c r="EV270" s="54"/>
      <c r="FF270" s="54"/>
      <c r="FP270" s="54"/>
      <c r="FZ270" s="54"/>
      <c r="GJ270" s="54"/>
      <c r="GT270" s="54"/>
      <c r="HD270" s="54"/>
      <c r="HN270" s="54"/>
      <c r="HX270" s="54"/>
      <c r="IH270" s="54"/>
    </row>
    <row r="271" spans="1:242" s="2" customFormat="1" x14ac:dyDescent="0.25">
      <c r="A271" s="165"/>
      <c r="B271" s="54"/>
      <c r="L271" s="54"/>
      <c r="V271" s="54"/>
      <c r="AF271" s="54"/>
      <c r="AP271" s="54"/>
      <c r="AZ271" s="54"/>
      <c r="BJ271" s="54"/>
      <c r="BT271" s="54"/>
      <c r="CD271" s="54"/>
      <c r="CN271" s="54"/>
      <c r="CX271" s="54"/>
      <c r="DH271" s="54"/>
      <c r="DR271" s="54"/>
      <c r="EB271" s="54"/>
      <c r="EL271" s="54"/>
      <c r="EV271" s="54"/>
      <c r="FF271" s="54"/>
      <c r="FP271" s="54"/>
      <c r="FZ271" s="54"/>
      <c r="GJ271" s="54"/>
      <c r="GT271" s="54"/>
      <c r="HD271" s="54"/>
      <c r="HN271" s="54"/>
      <c r="HX271" s="54"/>
      <c r="IH271" s="54"/>
    </row>
    <row r="272" spans="1:242" s="2" customFormat="1" x14ac:dyDescent="0.25">
      <c r="A272" s="165"/>
      <c r="B272" s="54"/>
      <c r="L272" s="54"/>
      <c r="V272" s="54"/>
      <c r="AF272" s="54"/>
      <c r="AP272" s="54"/>
      <c r="AZ272" s="54"/>
      <c r="BJ272" s="54"/>
      <c r="BT272" s="54"/>
      <c r="CD272" s="54"/>
      <c r="CN272" s="54"/>
      <c r="CX272" s="54"/>
      <c r="DH272" s="54"/>
      <c r="DR272" s="54"/>
      <c r="EB272" s="54"/>
      <c r="EL272" s="54"/>
      <c r="EV272" s="54"/>
      <c r="FF272" s="54"/>
      <c r="FP272" s="54"/>
      <c r="FZ272" s="54"/>
      <c r="GJ272" s="54"/>
      <c r="GT272" s="54"/>
      <c r="HD272" s="54"/>
      <c r="HN272" s="54"/>
      <c r="HX272" s="54"/>
      <c r="IH272" s="54"/>
    </row>
    <row r="273" spans="1:242" s="2" customFormat="1" x14ac:dyDescent="0.25">
      <c r="A273" s="165"/>
      <c r="B273" s="54"/>
      <c r="L273" s="54"/>
      <c r="V273" s="54"/>
      <c r="AF273" s="54"/>
      <c r="AP273" s="54"/>
      <c r="AZ273" s="54"/>
      <c r="BJ273" s="54"/>
      <c r="BT273" s="54"/>
      <c r="CD273" s="54"/>
      <c r="CN273" s="54"/>
      <c r="CX273" s="54"/>
      <c r="DH273" s="54"/>
      <c r="DR273" s="54"/>
      <c r="EB273" s="54"/>
      <c r="EL273" s="54"/>
      <c r="EV273" s="54"/>
      <c r="FF273" s="54"/>
      <c r="FP273" s="54"/>
      <c r="FZ273" s="54"/>
      <c r="GJ273" s="54"/>
      <c r="GT273" s="54"/>
      <c r="HD273" s="54"/>
      <c r="HN273" s="54"/>
      <c r="HX273" s="54"/>
      <c r="IH273" s="54"/>
    </row>
    <row r="274" spans="1:242" s="2" customFormat="1" x14ac:dyDescent="0.25">
      <c r="A274" s="165"/>
      <c r="B274" s="54"/>
      <c r="L274" s="54"/>
      <c r="V274" s="54"/>
      <c r="AF274" s="54"/>
      <c r="AP274" s="54"/>
      <c r="AZ274" s="54"/>
      <c r="BJ274" s="54"/>
      <c r="BT274" s="54"/>
      <c r="CD274" s="54"/>
      <c r="CN274" s="54"/>
      <c r="CX274" s="54"/>
      <c r="DH274" s="54"/>
      <c r="DR274" s="54"/>
      <c r="EB274" s="54"/>
      <c r="EL274" s="54"/>
      <c r="EV274" s="54"/>
      <c r="FF274" s="54"/>
      <c r="FP274" s="54"/>
      <c r="FZ274" s="54"/>
      <c r="GJ274" s="54"/>
      <c r="GT274" s="54"/>
      <c r="HD274" s="54"/>
      <c r="HN274" s="54"/>
      <c r="HX274" s="54"/>
      <c r="IH274" s="54"/>
    </row>
    <row r="275" spans="1:242" s="2" customFormat="1" x14ac:dyDescent="0.25">
      <c r="A275" s="165"/>
      <c r="B275" s="54"/>
      <c r="L275" s="54"/>
      <c r="V275" s="54"/>
      <c r="AF275" s="54"/>
      <c r="AP275" s="54"/>
      <c r="AZ275" s="54"/>
      <c r="BJ275" s="54"/>
      <c r="BT275" s="54"/>
      <c r="CD275" s="54"/>
      <c r="CN275" s="54"/>
      <c r="CX275" s="54"/>
      <c r="DH275" s="54"/>
      <c r="DR275" s="54"/>
      <c r="EB275" s="54"/>
      <c r="EL275" s="54"/>
      <c r="EV275" s="54"/>
      <c r="FF275" s="54"/>
      <c r="FP275" s="54"/>
      <c r="FZ275" s="54"/>
      <c r="GJ275" s="54"/>
      <c r="GT275" s="54"/>
      <c r="HD275" s="54"/>
      <c r="HN275" s="54"/>
      <c r="HX275" s="54"/>
      <c r="IH275" s="54"/>
    </row>
    <row r="276" spans="1:242" s="2" customFormat="1" x14ac:dyDescent="0.25">
      <c r="A276" s="165"/>
      <c r="B276" s="54"/>
      <c r="L276" s="54"/>
      <c r="V276" s="54"/>
      <c r="AF276" s="54"/>
      <c r="AP276" s="54"/>
      <c r="AZ276" s="54"/>
      <c r="BJ276" s="54"/>
      <c r="BT276" s="54"/>
      <c r="CD276" s="54"/>
      <c r="CN276" s="54"/>
      <c r="CX276" s="54"/>
      <c r="DH276" s="54"/>
      <c r="DR276" s="54"/>
      <c r="EB276" s="54"/>
      <c r="EL276" s="54"/>
      <c r="EV276" s="54"/>
      <c r="FF276" s="54"/>
      <c r="FP276" s="54"/>
      <c r="FZ276" s="54"/>
      <c r="GJ276" s="54"/>
      <c r="GT276" s="54"/>
      <c r="HD276" s="54"/>
      <c r="HN276" s="54"/>
      <c r="HX276" s="54"/>
      <c r="IH276" s="54"/>
    </row>
    <row r="277" spans="1:242" s="2" customFormat="1" x14ac:dyDescent="0.25">
      <c r="A277" s="165"/>
      <c r="B277" s="54"/>
      <c r="L277" s="54"/>
      <c r="V277" s="54"/>
      <c r="AF277" s="54"/>
      <c r="AP277" s="54"/>
      <c r="AZ277" s="54"/>
      <c r="BJ277" s="54"/>
      <c r="BT277" s="54"/>
      <c r="CD277" s="54"/>
      <c r="CN277" s="54"/>
      <c r="CX277" s="54"/>
      <c r="DH277" s="54"/>
      <c r="DR277" s="54"/>
      <c r="EB277" s="54"/>
      <c r="EL277" s="54"/>
      <c r="EV277" s="54"/>
      <c r="FF277" s="54"/>
      <c r="FP277" s="54"/>
      <c r="FZ277" s="54"/>
      <c r="GJ277" s="54"/>
      <c r="GT277" s="54"/>
      <c r="HD277" s="54"/>
      <c r="HN277" s="54"/>
      <c r="HX277" s="54"/>
      <c r="IH277" s="54"/>
    </row>
    <row r="278" spans="1:242" s="2" customFormat="1" x14ac:dyDescent="0.25">
      <c r="A278" s="165"/>
      <c r="B278" s="54"/>
      <c r="L278" s="54"/>
      <c r="V278" s="54"/>
      <c r="AF278" s="54"/>
      <c r="AP278" s="54"/>
      <c r="AZ278" s="54"/>
      <c r="BJ278" s="54"/>
      <c r="BT278" s="54"/>
      <c r="CD278" s="54"/>
      <c r="CN278" s="54"/>
      <c r="CX278" s="54"/>
      <c r="DH278" s="54"/>
      <c r="DR278" s="54"/>
      <c r="EB278" s="54"/>
      <c r="EL278" s="54"/>
      <c r="EV278" s="54"/>
      <c r="FF278" s="54"/>
      <c r="FP278" s="54"/>
      <c r="FZ278" s="54"/>
      <c r="GJ278" s="54"/>
      <c r="GT278" s="54"/>
      <c r="HD278" s="54"/>
      <c r="HN278" s="54"/>
      <c r="HX278" s="54"/>
      <c r="IH278" s="54"/>
    </row>
    <row r="279" spans="1:242" s="2" customFormat="1" x14ac:dyDescent="0.25">
      <c r="A279" s="165"/>
      <c r="B279" s="54"/>
      <c r="L279" s="54"/>
      <c r="V279" s="54"/>
      <c r="AF279" s="54"/>
      <c r="AP279" s="54"/>
      <c r="AZ279" s="54"/>
      <c r="BJ279" s="54"/>
      <c r="BT279" s="54"/>
      <c r="CD279" s="54"/>
      <c r="CN279" s="54"/>
      <c r="CX279" s="54"/>
      <c r="DH279" s="54"/>
      <c r="DR279" s="54"/>
      <c r="EB279" s="54"/>
      <c r="EL279" s="54"/>
      <c r="EV279" s="54"/>
      <c r="FF279" s="54"/>
      <c r="FP279" s="54"/>
      <c r="FZ279" s="54"/>
      <c r="GJ279" s="54"/>
      <c r="GT279" s="54"/>
      <c r="HD279" s="54"/>
      <c r="HN279" s="54"/>
      <c r="HX279" s="54"/>
      <c r="IH279" s="54"/>
    </row>
    <row r="280" spans="1:242" s="2" customFormat="1" x14ac:dyDescent="0.25">
      <c r="A280" s="165"/>
      <c r="B280" s="54"/>
      <c r="L280" s="54"/>
      <c r="V280" s="54"/>
      <c r="AF280" s="54"/>
      <c r="AP280" s="54"/>
      <c r="AZ280" s="54"/>
      <c r="BJ280" s="54"/>
      <c r="BT280" s="54"/>
      <c r="CD280" s="54"/>
      <c r="CN280" s="54"/>
      <c r="CX280" s="54"/>
      <c r="DH280" s="54"/>
      <c r="DR280" s="54"/>
      <c r="EB280" s="54"/>
      <c r="EL280" s="54"/>
      <c r="EV280" s="54"/>
      <c r="FF280" s="54"/>
      <c r="FP280" s="54"/>
      <c r="FZ280" s="54"/>
      <c r="GJ280" s="54"/>
      <c r="GT280" s="54"/>
      <c r="HD280" s="54"/>
      <c r="HN280" s="54"/>
      <c r="HX280" s="54"/>
      <c r="IH280" s="54"/>
    </row>
    <row r="281" spans="1:242" s="2" customFormat="1" x14ac:dyDescent="0.25">
      <c r="A281" s="165"/>
      <c r="B281" s="54"/>
      <c r="L281" s="54"/>
      <c r="V281" s="54"/>
      <c r="AF281" s="54"/>
      <c r="AP281" s="54"/>
      <c r="AZ281" s="54"/>
      <c r="BJ281" s="54"/>
      <c r="BT281" s="54"/>
      <c r="CD281" s="54"/>
      <c r="CN281" s="54"/>
      <c r="CX281" s="54"/>
      <c r="DH281" s="54"/>
      <c r="DR281" s="54"/>
      <c r="EB281" s="54"/>
      <c r="EL281" s="54"/>
      <c r="EV281" s="54"/>
      <c r="FF281" s="54"/>
      <c r="FP281" s="54"/>
      <c r="FZ281" s="54"/>
      <c r="GJ281" s="54"/>
      <c r="GT281" s="54"/>
      <c r="HD281" s="54"/>
      <c r="HN281" s="54"/>
      <c r="HX281" s="54"/>
      <c r="IH281" s="54"/>
    </row>
    <row r="282" spans="1:242" s="2" customFormat="1" x14ac:dyDescent="0.25">
      <c r="A282" s="165"/>
      <c r="B282" s="54"/>
      <c r="L282" s="54"/>
      <c r="V282" s="54"/>
      <c r="AF282" s="54"/>
      <c r="AP282" s="54"/>
      <c r="AZ282" s="54"/>
      <c r="BJ282" s="54"/>
      <c r="BT282" s="54"/>
      <c r="CD282" s="54"/>
      <c r="CN282" s="54"/>
      <c r="CX282" s="54"/>
      <c r="DH282" s="54"/>
      <c r="DR282" s="54"/>
      <c r="EB282" s="54"/>
      <c r="EL282" s="54"/>
      <c r="EV282" s="54"/>
      <c r="FF282" s="54"/>
      <c r="FP282" s="54"/>
      <c r="FZ282" s="54"/>
      <c r="GJ282" s="54"/>
      <c r="GT282" s="54"/>
      <c r="HD282" s="54"/>
      <c r="HN282" s="54"/>
      <c r="HX282" s="54"/>
      <c r="IH282" s="54"/>
    </row>
    <row r="283" spans="1:242" s="2" customFormat="1" x14ac:dyDescent="0.25">
      <c r="A283" s="165"/>
      <c r="B283" s="54"/>
      <c r="L283" s="54"/>
      <c r="V283" s="54"/>
      <c r="AF283" s="54"/>
      <c r="AP283" s="54"/>
      <c r="AZ283" s="54"/>
      <c r="BJ283" s="54"/>
      <c r="BT283" s="54"/>
      <c r="CD283" s="54"/>
      <c r="CN283" s="54"/>
      <c r="CX283" s="54"/>
      <c r="DH283" s="54"/>
      <c r="DR283" s="54"/>
      <c r="EB283" s="54"/>
      <c r="EL283" s="54"/>
      <c r="EV283" s="54"/>
      <c r="FF283" s="54"/>
      <c r="FP283" s="54"/>
      <c r="FZ283" s="54"/>
      <c r="GJ283" s="54"/>
      <c r="GT283" s="54"/>
      <c r="HD283" s="54"/>
      <c r="HN283" s="54"/>
      <c r="HX283" s="54"/>
      <c r="IH283" s="54"/>
    </row>
    <row r="284" spans="1:242" s="2" customFormat="1" x14ac:dyDescent="0.25">
      <c r="A284" s="165"/>
      <c r="B284" s="54"/>
      <c r="L284" s="54"/>
      <c r="V284" s="54"/>
      <c r="AF284" s="54"/>
      <c r="AP284" s="54"/>
      <c r="AZ284" s="54"/>
      <c r="BJ284" s="54"/>
      <c r="BT284" s="54"/>
      <c r="CD284" s="54"/>
      <c r="CN284" s="54"/>
      <c r="CX284" s="54"/>
      <c r="DH284" s="54"/>
      <c r="DR284" s="54"/>
      <c r="EB284" s="54"/>
      <c r="EL284" s="54"/>
      <c r="EV284" s="54"/>
      <c r="FF284" s="54"/>
      <c r="FP284" s="54"/>
      <c r="FZ284" s="54"/>
      <c r="GJ284" s="54"/>
      <c r="GT284" s="54"/>
      <c r="HD284" s="54"/>
      <c r="HN284" s="54"/>
      <c r="HX284" s="54"/>
      <c r="IH284" s="54"/>
    </row>
    <row r="285" spans="1:242" s="2" customFormat="1" x14ac:dyDescent="0.25">
      <c r="A285" s="165"/>
      <c r="B285" s="54"/>
      <c r="L285" s="54"/>
      <c r="V285" s="54"/>
      <c r="AF285" s="54"/>
      <c r="AP285" s="54"/>
      <c r="AZ285" s="54"/>
      <c r="BJ285" s="54"/>
      <c r="BT285" s="54"/>
      <c r="CD285" s="54"/>
      <c r="CN285" s="54"/>
      <c r="CX285" s="54"/>
      <c r="DH285" s="54"/>
      <c r="DR285" s="54"/>
      <c r="EB285" s="54"/>
      <c r="EL285" s="54"/>
      <c r="EV285" s="54"/>
      <c r="FF285" s="54"/>
      <c r="FP285" s="54"/>
      <c r="FZ285" s="54"/>
      <c r="GJ285" s="54"/>
      <c r="GT285" s="54"/>
      <c r="HD285" s="54"/>
      <c r="HN285" s="54"/>
      <c r="HX285" s="54"/>
      <c r="IH285" s="54"/>
    </row>
    <row r="286" spans="1:242" s="2" customFormat="1" x14ac:dyDescent="0.25">
      <c r="A286" s="165"/>
      <c r="B286" s="54"/>
      <c r="L286" s="54"/>
      <c r="V286" s="54"/>
      <c r="AF286" s="54"/>
      <c r="AP286" s="54"/>
      <c r="AZ286" s="54"/>
      <c r="BJ286" s="54"/>
      <c r="BT286" s="54"/>
      <c r="CD286" s="54"/>
      <c r="CN286" s="54"/>
      <c r="CX286" s="54"/>
      <c r="DH286" s="54"/>
      <c r="DR286" s="54"/>
      <c r="EB286" s="54"/>
      <c r="EL286" s="54"/>
      <c r="EV286" s="54"/>
      <c r="FF286" s="54"/>
      <c r="FP286" s="54"/>
      <c r="FZ286" s="54"/>
      <c r="GJ286" s="54"/>
      <c r="GT286" s="54"/>
      <c r="HD286" s="54"/>
      <c r="HN286" s="54"/>
      <c r="HX286" s="54"/>
      <c r="IH286" s="54"/>
    </row>
    <row r="287" spans="1:242" s="2" customFormat="1" x14ac:dyDescent="0.25">
      <c r="A287" s="165"/>
      <c r="B287" s="54"/>
      <c r="L287" s="54"/>
      <c r="V287" s="54"/>
      <c r="AF287" s="54"/>
      <c r="AP287" s="54"/>
      <c r="AZ287" s="54"/>
      <c r="BJ287" s="54"/>
      <c r="BT287" s="54"/>
      <c r="CD287" s="54"/>
      <c r="CN287" s="54"/>
      <c r="CX287" s="54"/>
      <c r="DH287" s="54"/>
      <c r="DR287" s="54"/>
      <c r="EB287" s="54"/>
      <c r="EL287" s="54"/>
      <c r="EV287" s="54"/>
      <c r="FF287" s="54"/>
      <c r="FP287" s="54"/>
      <c r="FZ287" s="54"/>
      <c r="GJ287" s="54"/>
      <c r="GT287" s="54"/>
      <c r="HD287" s="54"/>
      <c r="HN287" s="54"/>
      <c r="HX287" s="54"/>
      <c r="IH287" s="54"/>
    </row>
    <row r="288" spans="1:242" s="2" customFormat="1" x14ac:dyDescent="0.25">
      <c r="A288" s="165"/>
      <c r="B288" s="54"/>
      <c r="L288" s="54"/>
      <c r="V288" s="54"/>
      <c r="AF288" s="54"/>
      <c r="AP288" s="54"/>
      <c r="AZ288" s="54"/>
      <c r="BJ288" s="54"/>
      <c r="BT288" s="54"/>
      <c r="CD288" s="54"/>
      <c r="CN288" s="54"/>
      <c r="CX288" s="54"/>
      <c r="DH288" s="54"/>
      <c r="DR288" s="54"/>
      <c r="EB288" s="54"/>
      <c r="EL288" s="54"/>
      <c r="EV288" s="54"/>
      <c r="FF288" s="54"/>
      <c r="FP288" s="54"/>
      <c r="FZ288" s="54"/>
      <c r="GJ288" s="54"/>
      <c r="GT288" s="54"/>
      <c r="HD288" s="54"/>
      <c r="HN288" s="54"/>
      <c r="HX288" s="54"/>
      <c r="IH288" s="54"/>
    </row>
    <row r="289" spans="1:242" s="2" customFormat="1" x14ac:dyDescent="0.25">
      <c r="A289" s="165"/>
      <c r="B289" s="54"/>
      <c r="L289" s="54"/>
      <c r="V289" s="54"/>
      <c r="AF289" s="54"/>
      <c r="AP289" s="54"/>
      <c r="AZ289" s="54"/>
      <c r="BJ289" s="54"/>
      <c r="BT289" s="54"/>
      <c r="CD289" s="54"/>
      <c r="CN289" s="54"/>
      <c r="CX289" s="54"/>
      <c r="DH289" s="54"/>
      <c r="DR289" s="54"/>
      <c r="EB289" s="54"/>
      <c r="EL289" s="54"/>
      <c r="EV289" s="54"/>
      <c r="FF289" s="54"/>
      <c r="FP289" s="54"/>
      <c r="FZ289" s="54"/>
      <c r="GJ289" s="54"/>
      <c r="GT289" s="54"/>
      <c r="HD289" s="54"/>
      <c r="HN289" s="54"/>
      <c r="HX289" s="54"/>
      <c r="IH289" s="54"/>
    </row>
    <row r="290" spans="1:242" s="2" customFormat="1" x14ac:dyDescent="0.25">
      <c r="A290" s="165"/>
      <c r="B290" s="54"/>
      <c r="L290" s="54"/>
      <c r="V290" s="54"/>
      <c r="AF290" s="54"/>
      <c r="AP290" s="54"/>
      <c r="AZ290" s="54"/>
      <c r="BJ290" s="54"/>
      <c r="BT290" s="54"/>
      <c r="CD290" s="54"/>
      <c r="CN290" s="54"/>
      <c r="CX290" s="54"/>
      <c r="DH290" s="54"/>
      <c r="DR290" s="54"/>
      <c r="EB290" s="54"/>
      <c r="EL290" s="54"/>
      <c r="EV290" s="54"/>
      <c r="FF290" s="54"/>
      <c r="FP290" s="54"/>
      <c r="FZ290" s="54"/>
      <c r="GJ290" s="54"/>
      <c r="GT290" s="54"/>
      <c r="HD290" s="54"/>
      <c r="HN290" s="54"/>
      <c r="HX290" s="54"/>
      <c r="IH290" s="54"/>
    </row>
    <row r="291" spans="1:242" s="2" customFormat="1" x14ac:dyDescent="0.25">
      <c r="A291" s="165"/>
      <c r="B291" s="54"/>
      <c r="L291" s="54"/>
      <c r="V291" s="54"/>
      <c r="AF291" s="54"/>
      <c r="AP291" s="54"/>
      <c r="AZ291" s="54"/>
      <c r="BJ291" s="54"/>
      <c r="BT291" s="54"/>
      <c r="CD291" s="54"/>
      <c r="CN291" s="54"/>
      <c r="CX291" s="54"/>
      <c r="DH291" s="54"/>
      <c r="DR291" s="54"/>
      <c r="EB291" s="54"/>
      <c r="EL291" s="54"/>
      <c r="EV291" s="54"/>
      <c r="FF291" s="54"/>
      <c r="FP291" s="54"/>
      <c r="FZ291" s="54"/>
      <c r="GJ291" s="54"/>
      <c r="GT291" s="54"/>
      <c r="HD291" s="54"/>
      <c r="HN291" s="54"/>
      <c r="HX291" s="54"/>
      <c r="IH291" s="54"/>
    </row>
    <row r="292" spans="1:242" s="2" customFormat="1" x14ac:dyDescent="0.25">
      <c r="A292" s="165"/>
      <c r="B292" s="54"/>
      <c r="L292" s="54"/>
      <c r="V292" s="54"/>
      <c r="AF292" s="54"/>
      <c r="AP292" s="54"/>
      <c r="AZ292" s="54"/>
      <c r="BJ292" s="54"/>
      <c r="BT292" s="54"/>
      <c r="CD292" s="54"/>
      <c r="CN292" s="54"/>
      <c r="CX292" s="54"/>
      <c r="DH292" s="54"/>
      <c r="DR292" s="54"/>
      <c r="EB292" s="54"/>
      <c r="EL292" s="54"/>
      <c r="EV292" s="54"/>
      <c r="FF292" s="54"/>
      <c r="FP292" s="54"/>
      <c r="FZ292" s="54"/>
      <c r="GJ292" s="54"/>
      <c r="GT292" s="54"/>
      <c r="HD292" s="54"/>
      <c r="HN292" s="54"/>
      <c r="HX292" s="54"/>
      <c r="IH292" s="54"/>
    </row>
    <row r="293" spans="1:242" s="2" customFormat="1" x14ac:dyDescent="0.25">
      <c r="A293" s="165"/>
      <c r="B293" s="54"/>
      <c r="L293" s="54"/>
      <c r="V293" s="54"/>
      <c r="AF293" s="54"/>
      <c r="AP293" s="54"/>
      <c r="AZ293" s="54"/>
      <c r="BJ293" s="54"/>
      <c r="BT293" s="54"/>
      <c r="CD293" s="54"/>
      <c r="CN293" s="54"/>
      <c r="CX293" s="54"/>
      <c r="DH293" s="54"/>
      <c r="DR293" s="54"/>
      <c r="EB293" s="54"/>
      <c r="EL293" s="54"/>
      <c r="EV293" s="54"/>
      <c r="FF293" s="54"/>
      <c r="FP293" s="54"/>
      <c r="FZ293" s="54"/>
      <c r="GJ293" s="54"/>
      <c r="GT293" s="54"/>
      <c r="HD293" s="54"/>
      <c r="HN293" s="54"/>
      <c r="HX293" s="54"/>
      <c r="IH293" s="54"/>
    </row>
    <row r="294" spans="1:242" s="2" customFormat="1" x14ac:dyDescent="0.25">
      <c r="A294" s="165"/>
      <c r="B294" s="54"/>
      <c r="L294" s="54"/>
      <c r="V294" s="54"/>
      <c r="AF294" s="54"/>
      <c r="AP294" s="54"/>
      <c r="AZ294" s="54"/>
      <c r="BJ294" s="54"/>
      <c r="BT294" s="54"/>
      <c r="CD294" s="54"/>
      <c r="CN294" s="54"/>
      <c r="CX294" s="54"/>
      <c r="DH294" s="54"/>
      <c r="DR294" s="54"/>
      <c r="EB294" s="54"/>
      <c r="EL294" s="54"/>
      <c r="EV294" s="54"/>
      <c r="FF294" s="54"/>
      <c r="FP294" s="54"/>
      <c r="FZ294" s="54"/>
      <c r="GJ294" s="54"/>
      <c r="GT294" s="54"/>
      <c r="HD294" s="54"/>
      <c r="HN294" s="54"/>
      <c r="HX294" s="54"/>
      <c r="IH294" s="54"/>
    </row>
    <row r="295" spans="1:242" s="2" customFormat="1" x14ac:dyDescent="0.25">
      <c r="A295" s="165"/>
      <c r="B295" s="54"/>
      <c r="L295" s="54"/>
      <c r="V295" s="54"/>
      <c r="AF295" s="54"/>
      <c r="AP295" s="54"/>
      <c r="AZ295" s="54"/>
      <c r="BJ295" s="54"/>
      <c r="BT295" s="54"/>
      <c r="CD295" s="54"/>
      <c r="CN295" s="54"/>
      <c r="CX295" s="54"/>
      <c r="DH295" s="54"/>
      <c r="DR295" s="54"/>
      <c r="EB295" s="54"/>
      <c r="EL295" s="54"/>
      <c r="EV295" s="54"/>
      <c r="FF295" s="54"/>
      <c r="FP295" s="54"/>
      <c r="FZ295" s="54"/>
      <c r="GJ295" s="54"/>
      <c r="GT295" s="54"/>
      <c r="HD295" s="54"/>
      <c r="HN295" s="54"/>
      <c r="HX295" s="54"/>
      <c r="IH295" s="54"/>
    </row>
    <row r="296" spans="1:242" s="2" customFormat="1" x14ac:dyDescent="0.25">
      <c r="A296" s="165"/>
      <c r="B296" s="54"/>
      <c r="L296" s="54"/>
      <c r="V296" s="54"/>
      <c r="AF296" s="54"/>
      <c r="AP296" s="54"/>
      <c r="AZ296" s="54"/>
      <c r="BJ296" s="54"/>
      <c r="BT296" s="54"/>
      <c r="CD296" s="54"/>
      <c r="CN296" s="54"/>
      <c r="CX296" s="54"/>
      <c r="DH296" s="54"/>
      <c r="DR296" s="54"/>
      <c r="EB296" s="54"/>
      <c r="EL296" s="54"/>
      <c r="EV296" s="54"/>
      <c r="FF296" s="54"/>
      <c r="FP296" s="54"/>
      <c r="FZ296" s="54"/>
      <c r="GJ296" s="54"/>
      <c r="GT296" s="54"/>
      <c r="HD296" s="54"/>
      <c r="HN296" s="54"/>
      <c r="HX296" s="54"/>
      <c r="IH296" s="54"/>
    </row>
    <row r="297" spans="1:242" s="2" customFormat="1" x14ac:dyDescent="0.25">
      <c r="A297" s="165"/>
      <c r="B297" s="54"/>
      <c r="L297" s="54"/>
      <c r="V297" s="54"/>
      <c r="AF297" s="54"/>
      <c r="AP297" s="54"/>
      <c r="AZ297" s="54"/>
      <c r="BJ297" s="54"/>
      <c r="BT297" s="54"/>
      <c r="CD297" s="54"/>
      <c r="CN297" s="54"/>
      <c r="CX297" s="54"/>
      <c r="DH297" s="54"/>
      <c r="DR297" s="54"/>
      <c r="EB297" s="54"/>
      <c r="EL297" s="54"/>
      <c r="EV297" s="54"/>
      <c r="FF297" s="54"/>
      <c r="FP297" s="54"/>
      <c r="FZ297" s="54"/>
      <c r="GJ297" s="54"/>
      <c r="GT297" s="54"/>
      <c r="HD297" s="54"/>
      <c r="HN297" s="54"/>
      <c r="HX297" s="54"/>
      <c r="IH297" s="54"/>
    </row>
    <row r="298" spans="1:242" s="2" customFormat="1" x14ac:dyDescent="0.25">
      <c r="A298" s="165"/>
      <c r="B298" s="54"/>
      <c r="L298" s="54"/>
      <c r="V298" s="54"/>
      <c r="AF298" s="54"/>
      <c r="AP298" s="54"/>
      <c r="AZ298" s="54"/>
      <c r="BJ298" s="54"/>
      <c r="BT298" s="54"/>
      <c r="CD298" s="54"/>
      <c r="CN298" s="54"/>
      <c r="CX298" s="54"/>
      <c r="DH298" s="54"/>
      <c r="DR298" s="54"/>
      <c r="EB298" s="54"/>
      <c r="EL298" s="54"/>
      <c r="EV298" s="54"/>
      <c r="FF298" s="54"/>
      <c r="FP298" s="54"/>
      <c r="FZ298" s="54"/>
      <c r="GJ298" s="54"/>
      <c r="GT298" s="54"/>
      <c r="HD298" s="54"/>
      <c r="HN298" s="54"/>
      <c r="HX298" s="54"/>
      <c r="IH298" s="54"/>
    </row>
    <row r="299" spans="1:242" s="2" customFormat="1" x14ac:dyDescent="0.25">
      <c r="A299" s="165"/>
      <c r="B299" s="54"/>
      <c r="L299" s="54"/>
      <c r="V299" s="54"/>
      <c r="AF299" s="54"/>
      <c r="AP299" s="54"/>
      <c r="AZ299" s="54"/>
      <c r="BJ299" s="54"/>
      <c r="BT299" s="54"/>
      <c r="CD299" s="54"/>
      <c r="CN299" s="54"/>
      <c r="CX299" s="54"/>
      <c r="DH299" s="54"/>
      <c r="DR299" s="54"/>
      <c r="EB299" s="54"/>
      <c r="EL299" s="54"/>
      <c r="EV299" s="54"/>
      <c r="FF299" s="54"/>
      <c r="FP299" s="54"/>
      <c r="FZ299" s="54"/>
      <c r="GJ299" s="54"/>
      <c r="GT299" s="54"/>
      <c r="HD299" s="54"/>
      <c r="HN299" s="54"/>
      <c r="HX299" s="54"/>
      <c r="IH299" s="54"/>
    </row>
    <row r="300" spans="1:242" s="2" customFormat="1" x14ac:dyDescent="0.25">
      <c r="A300" s="165"/>
      <c r="B300" s="54"/>
      <c r="L300" s="54"/>
      <c r="V300" s="54"/>
      <c r="AF300" s="54"/>
      <c r="AP300" s="54"/>
      <c r="AZ300" s="54"/>
      <c r="BJ300" s="54"/>
      <c r="BT300" s="54"/>
      <c r="CD300" s="54"/>
      <c r="CN300" s="54"/>
      <c r="CX300" s="54"/>
      <c r="DH300" s="54"/>
      <c r="DR300" s="54"/>
      <c r="EB300" s="54"/>
      <c r="EL300" s="54"/>
      <c r="EV300" s="54"/>
      <c r="FF300" s="54"/>
      <c r="FP300" s="54"/>
      <c r="FZ300" s="54"/>
      <c r="GJ300" s="54"/>
      <c r="GT300" s="54"/>
      <c r="HD300" s="54"/>
      <c r="HN300" s="54"/>
      <c r="HX300" s="54"/>
      <c r="IH300" s="54"/>
    </row>
    <row r="301" spans="1:242" s="2" customFormat="1" x14ac:dyDescent="0.25">
      <c r="A301" s="165"/>
      <c r="B301" s="54"/>
      <c r="L301" s="54"/>
      <c r="V301" s="54"/>
      <c r="AF301" s="54"/>
      <c r="AP301" s="54"/>
      <c r="AZ301" s="54"/>
      <c r="BJ301" s="54"/>
      <c r="BT301" s="54"/>
      <c r="CD301" s="54"/>
      <c r="CN301" s="54"/>
      <c r="CX301" s="54"/>
      <c r="DH301" s="54"/>
      <c r="DR301" s="54"/>
      <c r="EB301" s="54"/>
      <c r="EL301" s="54"/>
      <c r="EV301" s="54"/>
      <c r="FF301" s="54"/>
      <c r="FP301" s="54"/>
      <c r="FZ301" s="54"/>
      <c r="GJ301" s="54"/>
      <c r="GT301" s="54"/>
      <c r="HD301" s="54"/>
      <c r="HN301" s="54"/>
      <c r="HX301" s="54"/>
      <c r="IH301" s="54"/>
    </row>
    <row r="302" spans="1:242" s="2" customFormat="1" x14ac:dyDescent="0.25">
      <c r="A302" s="165"/>
      <c r="B302" s="54"/>
      <c r="L302" s="54"/>
      <c r="V302" s="54"/>
      <c r="AF302" s="54"/>
      <c r="AP302" s="54"/>
      <c r="AZ302" s="54"/>
      <c r="BJ302" s="54"/>
      <c r="BT302" s="54"/>
      <c r="CD302" s="54"/>
      <c r="CN302" s="54"/>
      <c r="CX302" s="54"/>
      <c r="DH302" s="54"/>
      <c r="DR302" s="54"/>
      <c r="EB302" s="54"/>
      <c r="EL302" s="54"/>
      <c r="EV302" s="54"/>
      <c r="FF302" s="54"/>
      <c r="FP302" s="54"/>
      <c r="FZ302" s="54"/>
      <c r="GJ302" s="54"/>
      <c r="GT302" s="54"/>
      <c r="HD302" s="54"/>
      <c r="HN302" s="54"/>
      <c r="HX302" s="54"/>
      <c r="IH302" s="54"/>
    </row>
    <row r="303" spans="1:242" s="2" customFormat="1" x14ac:dyDescent="0.25">
      <c r="A303" s="165"/>
      <c r="B303" s="54"/>
      <c r="L303" s="54"/>
      <c r="V303" s="54"/>
      <c r="AF303" s="54"/>
      <c r="AP303" s="54"/>
      <c r="AZ303" s="54"/>
      <c r="BJ303" s="54"/>
      <c r="BT303" s="54"/>
      <c r="CD303" s="54"/>
      <c r="CN303" s="54"/>
      <c r="CX303" s="54"/>
      <c r="DH303" s="54"/>
      <c r="DR303" s="54"/>
      <c r="EB303" s="54"/>
      <c r="EL303" s="54"/>
      <c r="EV303" s="54"/>
      <c r="FF303" s="54"/>
      <c r="FP303" s="54"/>
      <c r="FZ303" s="54"/>
      <c r="GJ303" s="54"/>
      <c r="GT303" s="54"/>
      <c r="HD303" s="54"/>
      <c r="HN303" s="54"/>
      <c r="HX303" s="54"/>
      <c r="IH303" s="54"/>
    </row>
    <row r="304" spans="1:242" s="2" customFormat="1" x14ac:dyDescent="0.25">
      <c r="A304" s="165"/>
      <c r="B304" s="54"/>
      <c r="L304" s="54"/>
      <c r="V304" s="54"/>
      <c r="AF304" s="54"/>
      <c r="AP304" s="54"/>
      <c r="AZ304" s="54"/>
      <c r="BJ304" s="54"/>
      <c r="BT304" s="54"/>
      <c r="CD304" s="54"/>
      <c r="CN304" s="54"/>
      <c r="CX304" s="54"/>
      <c r="DH304" s="54"/>
      <c r="DR304" s="54"/>
      <c r="EB304" s="54"/>
      <c r="EL304" s="54"/>
      <c r="EV304" s="54"/>
      <c r="FF304" s="54"/>
      <c r="FP304" s="54"/>
      <c r="FZ304" s="54"/>
      <c r="GJ304" s="54"/>
      <c r="GT304" s="54"/>
      <c r="HD304" s="54"/>
      <c r="HN304" s="54"/>
      <c r="HX304" s="54"/>
      <c r="IH304" s="54"/>
    </row>
    <row r="305" spans="1:242" s="2" customFormat="1" x14ac:dyDescent="0.25">
      <c r="A305" s="165"/>
      <c r="B305" s="54"/>
      <c r="L305" s="54"/>
      <c r="V305" s="54"/>
      <c r="AF305" s="54"/>
      <c r="AP305" s="54"/>
      <c r="AZ305" s="54"/>
      <c r="BJ305" s="54"/>
      <c r="BT305" s="54"/>
      <c r="CD305" s="54"/>
      <c r="CN305" s="54"/>
      <c r="CX305" s="54"/>
      <c r="DH305" s="54"/>
      <c r="DR305" s="54"/>
      <c r="EB305" s="54"/>
      <c r="EL305" s="54"/>
      <c r="EV305" s="54"/>
      <c r="FF305" s="54"/>
      <c r="FP305" s="54"/>
      <c r="FZ305" s="54"/>
      <c r="GJ305" s="54"/>
      <c r="GT305" s="54"/>
      <c r="HD305" s="54"/>
      <c r="HN305" s="54"/>
      <c r="HX305" s="54"/>
      <c r="IH305" s="54"/>
    </row>
    <row r="306" spans="1:242" s="2" customFormat="1" x14ac:dyDescent="0.25">
      <c r="A306" s="165"/>
      <c r="B306" s="54"/>
      <c r="L306" s="54"/>
      <c r="V306" s="54"/>
      <c r="AF306" s="54"/>
      <c r="AP306" s="54"/>
      <c r="AZ306" s="54"/>
      <c r="BJ306" s="54"/>
      <c r="BT306" s="54"/>
      <c r="CD306" s="54"/>
      <c r="CN306" s="54"/>
      <c r="CX306" s="54"/>
      <c r="DH306" s="54"/>
      <c r="DR306" s="54"/>
      <c r="EB306" s="54"/>
      <c r="EL306" s="54"/>
      <c r="EV306" s="54"/>
      <c r="FF306" s="54"/>
      <c r="FP306" s="54"/>
      <c r="FZ306" s="54"/>
      <c r="GJ306" s="54"/>
      <c r="GT306" s="54"/>
      <c r="HD306" s="54"/>
      <c r="HN306" s="54"/>
      <c r="HX306" s="54"/>
      <c r="IH306" s="54"/>
    </row>
    <row r="307" spans="1:242" s="2" customFormat="1" x14ac:dyDescent="0.25">
      <c r="A307" s="165"/>
      <c r="B307" s="54"/>
      <c r="L307" s="54"/>
      <c r="V307" s="54"/>
      <c r="AF307" s="54"/>
      <c r="AP307" s="54"/>
      <c r="AZ307" s="54"/>
      <c r="BJ307" s="54"/>
      <c r="BT307" s="54"/>
      <c r="CD307" s="54"/>
      <c r="CN307" s="54"/>
      <c r="CX307" s="54"/>
      <c r="DH307" s="54"/>
      <c r="DR307" s="54"/>
      <c r="EB307" s="54"/>
      <c r="EL307" s="54"/>
      <c r="EV307" s="54"/>
      <c r="FF307" s="54"/>
      <c r="FP307" s="54"/>
      <c r="FZ307" s="54"/>
      <c r="GJ307" s="54"/>
      <c r="GT307" s="54"/>
      <c r="HD307" s="54"/>
      <c r="HN307" s="54"/>
      <c r="HX307" s="54"/>
      <c r="IH307" s="54"/>
    </row>
    <row r="308" spans="1:242" s="2" customFormat="1" x14ac:dyDescent="0.25">
      <c r="A308" s="165"/>
      <c r="B308" s="54"/>
      <c r="L308" s="54"/>
      <c r="V308" s="54"/>
      <c r="AF308" s="54"/>
      <c r="AP308" s="54"/>
      <c r="AZ308" s="54"/>
      <c r="BJ308" s="54"/>
      <c r="BT308" s="54"/>
      <c r="CD308" s="54"/>
      <c r="CN308" s="54"/>
      <c r="CX308" s="54"/>
      <c r="DH308" s="54"/>
      <c r="DR308" s="54"/>
      <c r="EB308" s="54"/>
      <c r="EL308" s="54"/>
      <c r="EV308" s="54"/>
      <c r="FF308" s="54"/>
      <c r="FP308" s="54"/>
      <c r="FZ308" s="54"/>
      <c r="GJ308" s="54"/>
      <c r="GT308" s="54"/>
      <c r="HD308" s="54"/>
      <c r="HN308" s="54"/>
      <c r="HX308" s="54"/>
      <c r="IH308" s="54"/>
    </row>
    <row r="309" spans="1:242" s="2" customFormat="1" x14ac:dyDescent="0.25">
      <c r="A309" s="165"/>
      <c r="B309" s="54"/>
      <c r="L309" s="54"/>
      <c r="V309" s="54"/>
      <c r="AF309" s="54"/>
      <c r="AP309" s="54"/>
      <c r="AZ309" s="54"/>
      <c r="BJ309" s="54"/>
      <c r="BT309" s="54"/>
      <c r="CD309" s="54"/>
      <c r="CN309" s="54"/>
      <c r="CX309" s="54"/>
      <c r="DH309" s="54"/>
      <c r="DR309" s="54"/>
      <c r="EB309" s="54"/>
      <c r="EL309" s="54"/>
      <c r="EV309" s="54"/>
      <c r="FF309" s="54"/>
      <c r="FP309" s="54"/>
      <c r="FZ309" s="54"/>
      <c r="GJ309" s="54"/>
      <c r="GT309" s="54"/>
      <c r="HD309" s="54"/>
      <c r="HN309" s="54"/>
      <c r="HX309" s="54"/>
      <c r="IH309" s="54"/>
    </row>
    <row r="310" spans="1:242" s="2" customFormat="1" x14ac:dyDescent="0.25">
      <c r="A310" s="165"/>
      <c r="B310" s="54"/>
      <c r="L310" s="54"/>
      <c r="V310" s="54"/>
      <c r="AF310" s="54"/>
      <c r="AP310" s="54"/>
      <c r="AZ310" s="54"/>
      <c r="BJ310" s="54"/>
      <c r="BT310" s="54"/>
      <c r="CD310" s="54"/>
      <c r="CN310" s="54"/>
      <c r="CX310" s="54"/>
      <c r="DH310" s="54"/>
      <c r="DR310" s="54"/>
      <c r="EB310" s="54"/>
      <c r="EL310" s="54"/>
      <c r="EV310" s="54"/>
      <c r="FF310" s="54"/>
      <c r="FP310" s="54"/>
      <c r="FZ310" s="54"/>
      <c r="GJ310" s="54"/>
      <c r="GT310" s="54"/>
      <c r="HD310" s="54"/>
      <c r="HN310" s="54"/>
      <c r="HX310" s="54"/>
      <c r="IH310" s="54"/>
    </row>
    <row r="311" spans="1:242" s="2" customFormat="1" x14ac:dyDescent="0.25">
      <c r="A311" s="165"/>
      <c r="B311" s="54"/>
      <c r="L311" s="54"/>
      <c r="V311" s="54"/>
      <c r="AF311" s="54"/>
      <c r="AP311" s="54"/>
      <c r="AZ311" s="54"/>
      <c r="BJ311" s="54"/>
      <c r="BT311" s="54"/>
      <c r="CD311" s="54"/>
      <c r="CN311" s="54"/>
      <c r="CX311" s="54"/>
      <c r="DH311" s="54"/>
      <c r="DR311" s="54"/>
      <c r="EB311" s="54"/>
      <c r="EL311" s="54"/>
      <c r="EV311" s="54"/>
      <c r="FF311" s="54"/>
      <c r="FP311" s="54"/>
      <c r="FZ311" s="54"/>
      <c r="GJ311" s="54"/>
      <c r="GT311" s="54"/>
      <c r="HD311" s="54"/>
      <c r="HN311" s="54"/>
      <c r="HX311" s="54"/>
      <c r="IH311" s="54"/>
    </row>
    <row r="312" spans="1:242" s="2" customFormat="1" x14ac:dyDescent="0.25">
      <c r="A312" s="165"/>
      <c r="B312" s="54"/>
      <c r="L312" s="54"/>
      <c r="V312" s="54"/>
      <c r="AF312" s="54"/>
      <c r="AP312" s="54"/>
      <c r="AZ312" s="54"/>
      <c r="BJ312" s="54"/>
      <c r="BT312" s="54"/>
      <c r="CD312" s="54"/>
      <c r="CN312" s="54"/>
      <c r="CX312" s="54"/>
      <c r="DH312" s="54"/>
      <c r="DR312" s="54"/>
      <c r="EB312" s="54"/>
      <c r="EL312" s="54"/>
      <c r="EV312" s="54"/>
      <c r="FF312" s="54"/>
      <c r="FP312" s="54"/>
      <c r="FZ312" s="54"/>
      <c r="GJ312" s="54"/>
      <c r="GT312" s="54"/>
      <c r="HD312" s="54"/>
      <c r="HN312" s="54"/>
      <c r="HX312" s="54"/>
      <c r="IH312" s="54"/>
    </row>
    <row r="313" spans="1:242" s="2" customFormat="1" x14ac:dyDescent="0.25">
      <c r="A313" s="165"/>
      <c r="B313" s="54"/>
      <c r="L313" s="54"/>
      <c r="V313" s="54"/>
      <c r="AF313" s="54"/>
      <c r="AP313" s="54"/>
      <c r="AZ313" s="54"/>
      <c r="BJ313" s="54"/>
      <c r="BT313" s="54"/>
      <c r="CD313" s="54"/>
      <c r="CN313" s="54"/>
      <c r="CX313" s="54"/>
      <c r="DH313" s="54"/>
      <c r="DR313" s="54"/>
      <c r="EB313" s="54"/>
      <c r="EL313" s="54"/>
      <c r="EV313" s="54"/>
      <c r="FF313" s="54"/>
      <c r="FP313" s="54"/>
      <c r="FZ313" s="54"/>
      <c r="GJ313" s="54"/>
      <c r="GT313" s="54"/>
      <c r="HD313" s="54"/>
      <c r="HN313" s="54"/>
      <c r="HX313" s="54"/>
      <c r="IH313" s="54"/>
    </row>
    <row r="314" spans="1:242" s="2" customFormat="1" x14ac:dyDescent="0.25">
      <c r="A314" s="165"/>
      <c r="B314" s="54"/>
      <c r="L314" s="54"/>
      <c r="V314" s="54"/>
      <c r="AF314" s="54"/>
      <c r="AP314" s="54"/>
      <c r="AZ314" s="54"/>
      <c r="BJ314" s="54"/>
      <c r="BT314" s="54"/>
      <c r="CD314" s="54"/>
      <c r="CN314" s="54"/>
      <c r="CX314" s="54"/>
      <c r="DH314" s="54"/>
      <c r="DR314" s="54"/>
      <c r="EB314" s="54"/>
      <c r="EL314" s="54"/>
      <c r="EV314" s="54"/>
      <c r="FF314" s="54"/>
      <c r="FP314" s="54"/>
      <c r="FZ314" s="54"/>
      <c r="GJ314" s="54"/>
      <c r="GT314" s="54"/>
      <c r="HD314" s="54"/>
      <c r="HN314" s="54"/>
      <c r="HX314" s="54"/>
      <c r="IH314" s="54"/>
    </row>
    <row r="315" spans="1:242" s="2" customFormat="1" x14ac:dyDescent="0.25">
      <c r="A315" s="165"/>
      <c r="B315" s="54"/>
      <c r="L315" s="54"/>
      <c r="V315" s="54"/>
      <c r="AF315" s="54"/>
      <c r="AP315" s="54"/>
      <c r="AZ315" s="54"/>
      <c r="BJ315" s="54"/>
      <c r="BT315" s="54"/>
      <c r="CD315" s="54"/>
      <c r="CN315" s="54"/>
      <c r="CX315" s="54"/>
      <c r="DH315" s="54"/>
      <c r="DR315" s="54"/>
      <c r="EB315" s="54"/>
      <c r="EL315" s="54"/>
      <c r="EV315" s="54"/>
      <c r="FF315" s="54"/>
      <c r="FP315" s="54"/>
      <c r="FZ315" s="54"/>
      <c r="GJ315" s="54"/>
      <c r="GT315" s="54"/>
      <c r="HD315" s="54"/>
      <c r="HN315" s="54"/>
      <c r="HX315" s="54"/>
      <c r="IH315" s="54"/>
    </row>
    <row r="316" spans="1:242" s="2" customFormat="1" x14ac:dyDescent="0.25">
      <c r="A316" s="165"/>
      <c r="B316" s="54"/>
      <c r="L316" s="54"/>
      <c r="V316" s="54"/>
      <c r="AF316" s="54"/>
      <c r="AP316" s="54"/>
      <c r="AZ316" s="54"/>
      <c r="BJ316" s="54"/>
      <c r="BT316" s="54"/>
      <c r="CD316" s="54"/>
      <c r="CN316" s="54"/>
      <c r="CX316" s="54"/>
      <c r="DH316" s="54"/>
      <c r="DR316" s="54"/>
      <c r="EB316" s="54"/>
      <c r="EL316" s="54"/>
      <c r="EV316" s="54"/>
      <c r="FF316" s="54"/>
      <c r="FP316" s="54"/>
      <c r="FZ316" s="54"/>
      <c r="GJ316" s="54"/>
      <c r="GT316" s="54"/>
      <c r="HD316" s="54"/>
      <c r="HN316" s="54"/>
      <c r="HX316" s="54"/>
      <c r="IH316" s="54"/>
    </row>
    <row r="317" spans="1:242" s="2" customFormat="1" x14ac:dyDescent="0.25">
      <c r="A317" s="165"/>
      <c r="B317" s="54"/>
      <c r="L317" s="54"/>
      <c r="V317" s="54"/>
      <c r="AF317" s="54"/>
      <c r="AP317" s="54"/>
      <c r="AZ317" s="54"/>
      <c r="BJ317" s="54"/>
      <c r="BT317" s="54"/>
      <c r="CD317" s="54"/>
      <c r="CN317" s="54"/>
      <c r="CX317" s="54"/>
      <c r="DH317" s="54"/>
      <c r="DR317" s="54"/>
      <c r="EB317" s="54"/>
      <c r="EL317" s="54"/>
      <c r="EV317" s="54"/>
      <c r="FF317" s="54"/>
      <c r="FP317" s="54"/>
      <c r="FZ317" s="54"/>
      <c r="GJ317" s="54"/>
      <c r="GT317" s="54"/>
      <c r="HD317" s="54"/>
      <c r="HN317" s="54"/>
      <c r="HX317" s="54"/>
      <c r="IH317" s="54"/>
    </row>
    <row r="318" spans="1:242" s="2" customFormat="1" x14ac:dyDescent="0.25">
      <c r="A318" s="165"/>
      <c r="B318" s="54"/>
      <c r="L318" s="54"/>
      <c r="V318" s="54"/>
      <c r="AF318" s="54"/>
      <c r="AP318" s="54"/>
      <c r="AZ318" s="54"/>
      <c r="BJ318" s="54"/>
      <c r="BT318" s="54"/>
      <c r="CD318" s="54"/>
      <c r="CN318" s="54"/>
      <c r="CX318" s="54"/>
      <c r="DH318" s="54"/>
      <c r="DR318" s="54"/>
      <c r="EB318" s="54"/>
      <c r="EL318" s="54"/>
      <c r="EV318" s="54"/>
      <c r="FF318" s="54"/>
      <c r="FP318" s="54"/>
      <c r="FZ318" s="54"/>
      <c r="GJ318" s="54"/>
      <c r="GT318" s="54"/>
      <c r="HD318" s="54"/>
      <c r="HN318" s="54"/>
      <c r="HX318" s="54"/>
      <c r="IH318" s="54"/>
    </row>
    <row r="319" spans="1:242" s="2" customFormat="1" x14ac:dyDescent="0.25">
      <c r="A319" s="165"/>
      <c r="B319" s="54"/>
      <c r="L319" s="54"/>
      <c r="V319" s="54"/>
      <c r="AF319" s="54"/>
      <c r="AP319" s="54"/>
      <c r="AZ319" s="54"/>
      <c r="BJ319" s="54"/>
      <c r="BT319" s="54"/>
      <c r="CD319" s="54"/>
      <c r="CN319" s="54"/>
      <c r="CX319" s="54"/>
      <c r="DH319" s="54"/>
      <c r="DR319" s="54"/>
      <c r="EB319" s="54"/>
      <c r="EL319" s="54"/>
      <c r="EV319" s="54"/>
      <c r="FF319" s="54"/>
      <c r="FP319" s="54"/>
      <c r="FZ319" s="54"/>
      <c r="GJ319" s="54"/>
      <c r="GT319" s="54"/>
      <c r="HD319" s="54"/>
      <c r="HN319" s="54"/>
      <c r="HX319" s="54"/>
      <c r="IH319" s="54"/>
    </row>
    <row r="320" spans="1:242" s="2" customFormat="1" x14ac:dyDescent="0.25">
      <c r="A320" s="165"/>
      <c r="B320" s="54"/>
      <c r="L320" s="54"/>
      <c r="V320" s="54"/>
      <c r="AF320" s="54"/>
      <c r="AP320" s="54"/>
      <c r="AZ320" s="54"/>
      <c r="BJ320" s="54"/>
      <c r="BT320" s="54"/>
      <c r="CD320" s="54"/>
      <c r="CN320" s="54"/>
      <c r="CX320" s="54"/>
      <c r="DH320" s="54"/>
      <c r="DR320" s="54"/>
      <c r="EB320" s="54"/>
      <c r="EL320" s="54"/>
      <c r="EV320" s="54"/>
      <c r="FF320" s="54"/>
      <c r="FP320" s="54"/>
      <c r="FZ320" s="54"/>
      <c r="GJ320" s="54"/>
      <c r="GT320" s="54"/>
      <c r="HD320" s="54"/>
      <c r="HN320" s="54"/>
      <c r="HX320" s="54"/>
      <c r="IH320" s="54"/>
    </row>
    <row r="321" spans="1:242" s="2" customFormat="1" x14ac:dyDescent="0.25">
      <c r="A321" s="165"/>
      <c r="B321" s="54"/>
      <c r="L321" s="54"/>
      <c r="V321" s="54"/>
      <c r="AF321" s="54"/>
      <c r="AP321" s="54"/>
      <c r="AZ321" s="54"/>
      <c r="BJ321" s="54"/>
      <c r="BT321" s="54"/>
      <c r="CD321" s="54"/>
      <c r="CN321" s="54"/>
      <c r="CX321" s="54"/>
      <c r="DH321" s="54"/>
      <c r="DR321" s="54"/>
      <c r="EB321" s="54"/>
      <c r="EL321" s="54"/>
      <c r="EV321" s="54"/>
      <c r="FF321" s="54"/>
      <c r="FP321" s="54"/>
      <c r="FZ321" s="54"/>
      <c r="GJ321" s="54"/>
      <c r="GT321" s="54"/>
      <c r="HD321" s="54"/>
      <c r="HN321" s="54"/>
      <c r="HX321" s="54"/>
      <c r="IH321" s="54"/>
    </row>
    <row r="322" spans="1:242" s="2" customFormat="1" x14ac:dyDescent="0.25">
      <c r="A322" s="165"/>
      <c r="B322" s="54"/>
      <c r="L322" s="54"/>
      <c r="V322" s="54"/>
      <c r="AF322" s="54"/>
      <c r="AP322" s="54"/>
      <c r="AZ322" s="54"/>
      <c r="BJ322" s="54"/>
      <c r="BT322" s="54"/>
      <c r="CD322" s="54"/>
      <c r="CN322" s="54"/>
      <c r="CX322" s="54"/>
      <c r="DH322" s="54"/>
      <c r="DR322" s="54"/>
      <c r="EB322" s="54"/>
      <c r="EL322" s="54"/>
      <c r="EV322" s="54"/>
      <c r="FF322" s="54"/>
      <c r="FP322" s="54"/>
      <c r="FZ322" s="54"/>
      <c r="GJ322" s="54"/>
      <c r="GT322" s="54"/>
      <c r="HD322" s="54"/>
      <c r="HN322" s="54"/>
      <c r="HX322" s="54"/>
      <c r="IH322" s="54"/>
    </row>
    <row r="323" spans="1:242" s="2" customFormat="1" x14ac:dyDescent="0.25">
      <c r="A323" s="165"/>
      <c r="B323" s="54"/>
      <c r="L323" s="54"/>
      <c r="V323" s="54"/>
      <c r="AF323" s="54"/>
      <c r="AP323" s="54"/>
      <c r="AZ323" s="54"/>
      <c r="BJ323" s="54"/>
      <c r="BT323" s="54"/>
      <c r="CD323" s="54"/>
      <c r="CN323" s="54"/>
      <c r="CX323" s="54"/>
      <c r="DH323" s="54"/>
      <c r="DR323" s="54"/>
      <c r="EB323" s="54"/>
      <c r="EL323" s="54"/>
      <c r="EV323" s="54"/>
      <c r="FF323" s="54"/>
      <c r="FP323" s="54"/>
      <c r="FZ323" s="54"/>
      <c r="GJ323" s="54"/>
      <c r="GT323" s="54"/>
      <c r="HD323" s="54"/>
      <c r="HN323" s="54"/>
      <c r="HX323" s="54"/>
      <c r="IH323" s="54"/>
    </row>
    <row r="324" spans="1:242" s="2" customFormat="1" x14ac:dyDescent="0.25">
      <c r="A324" s="165"/>
      <c r="B324" s="54"/>
      <c r="L324" s="54"/>
      <c r="V324" s="54"/>
      <c r="AF324" s="54"/>
      <c r="AP324" s="54"/>
      <c r="AZ324" s="54"/>
      <c r="BJ324" s="54"/>
      <c r="BT324" s="54"/>
      <c r="CD324" s="54"/>
      <c r="CN324" s="54"/>
      <c r="CX324" s="54"/>
      <c r="DH324" s="54"/>
      <c r="DR324" s="54"/>
      <c r="EB324" s="54"/>
      <c r="EL324" s="54"/>
      <c r="EV324" s="54"/>
      <c r="FF324" s="54"/>
      <c r="FP324" s="54"/>
      <c r="FZ324" s="54"/>
      <c r="GJ324" s="54"/>
      <c r="GT324" s="54"/>
      <c r="HD324" s="54"/>
      <c r="HN324" s="54"/>
      <c r="HX324" s="54"/>
      <c r="IH324" s="54"/>
    </row>
    <row r="325" spans="1:242" s="2" customFormat="1" x14ac:dyDescent="0.25">
      <c r="A325" s="165"/>
      <c r="B325" s="54"/>
      <c r="L325" s="54"/>
      <c r="V325" s="54"/>
      <c r="AF325" s="54"/>
      <c r="AP325" s="54"/>
      <c r="AZ325" s="54"/>
      <c r="BJ325" s="54"/>
      <c r="BT325" s="54"/>
      <c r="CD325" s="54"/>
      <c r="CN325" s="54"/>
      <c r="CX325" s="54"/>
      <c r="DH325" s="54"/>
      <c r="DR325" s="54"/>
      <c r="EB325" s="54"/>
      <c r="EL325" s="54"/>
      <c r="EV325" s="54"/>
      <c r="FF325" s="54"/>
      <c r="FP325" s="54"/>
      <c r="FZ325" s="54"/>
      <c r="GJ325" s="54"/>
      <c r="GT325" s="54"/>
      <c r="HD325" s="54"/>
      <c r="HN325" s="54"/>
      <c r="HX325" s="54"/>
      <c r="IH325" s="54"/>
    </row>
    <row r="326" spans="1:242" s="2" customFormat="1" x14ac:dyDescent="0.25">
      <c r="A326" s="165"/>
      <c r="B326" s="54"/>
      <c r="L326" s="54"/>
      <c r="V326" s="54"/>
      <c r="AF326" s="54"/>
      <c r="AP326" s="54"/>
      <c r="AZ326" s="54"/>
      <c r="BJ326" s="54"/>
      <c r="BT326" s="54"/>
      <c r="CD326" s="54"/>
      <c r="CN326" s="54"/>
      <c r="CX326" s="54"/>
      <c r="DH326" s="54"/>
      <c r="DR326" s="54"/>
      <c r="EB326" s="54"/>
      <c r="EL326" s="54"/>
      <c r="EV326" s="54"/>
      <c r="FF326" s="54"/>
      <c r="FP326" s="54"/>
      <c r="FZ326" s="54"/>
      <c r="GJ326" s="54"/>
      <c r="GT326" s="54"/>
      <c r="HD326" s="54"/>
      <c r="HN326" s="54"/>
      <c r="HX326" s="54"/>
      <c r="IH326" s="54"/>
    </row>
    <row r="327" spans="1:242" s="2" customFormat="1" x14ac:dyDescent="0.25">
      <c r="A327" s="165"/>
      <c r="B327" s="54"/>
      <c r="L327" s="54"/>
      <c r="V327" s="54"/>
      <c r="AF327" s="54"/>
      <c r="AP327" s="54"/>
      <c r="AZ327" s="54"/>
      <c r="BJ327" s="54"/>
      <c r="BT327" s="54"/>
      <c r="CD327" s="54"/>
      <c r="CN327" s="54"/>
      <c r="CX327" s="54"/>
      <c r="DH327" s="54"/>
      <c r="DR327" s="54"/>
      <c r="EB327" s="54"/>
      <c r="EL327" s="54"/>
      <c r="EV327" s="54"/>
      <c r="FF327" s="54"/>
      <c r="FP327" s="54"/>
      <c r="FZ327" s="54"/>
      <c r="GJ327" s="54"/>
      <c r="GT327" s="54"/>
      <c r="HD327" s="54"/>
      <c r="HN327" s="54"/>
      <c r="HX327" s="54"/>
      <c r="IH327" s="54"/>
    </row>
    <row r="328" spans="1:242" s="2" customFormat="1" x14ac:dyDescent="0.25">
      <c r="A328" s="165"/>
      <c r="B328" s="54"/>
      <c r="L328" s="54"/>
      <c r="V328" s="54"/>
      <c r="AF328" s="54"/>
      <c r="AP328" s="54"/>
      <c r="AZ328" s="54"/>
      <c r="BJ328" s="54"/>
      <c r="BT328" s="54"/>
      <c r="CD328" s="54"/>
      <c r="CN328" s="54"/>
      <c r="CX328" s="54"/>
      <c r="DH328" s="54"/>
      <c r="DR328" s="54"/>
      <c r="EB328" s="54"/>
      <c r="EL328" s="54"/>
      <c r="EV328" s="54"/>
      <c r="FF328" s="54"/>
      <c r="FP328" s="54"/>
      <c r="FZ328" s="54"/>
      <c r="GJ328" s="54"/>
      <c r="GT328" s="54"/>
      <c r="HD328" s="54"/>
      <c r="HN328" s="54"/>
      <c r="HX328" s="54"/>
      <c r="IH328" s="54"/>
    </row>
    <row r="329" spans="1:242" s="2" customFormat="1" x14ac:dyDescent="0.25">
      <c r="A329" s="165"/>
      <c r="B329" s="54"/>
      <c r="L329" s="54"/>
      <c r="V329" s="54"/>
      <c r="AF329" s="54"/>
      <c r="AP329" s="54"/>
      <c r="AZ329" s="54"/>
      <c r="BJ329" s="54"/>
      <c r="BT329" s="54"/>
      <c r="CD329" s="54"/>
      <c r="CN329" s="54"/>
      <c r="CX329" s="54"/>
      <c r="DH329" s="54"/>
      <c r="DR329" s="54"/>
      <c r="EB329" s="54"/>
      <c r="EL329" s="54"/>
      <c r="EV329" s="54"/>
      <c r="FF329" s="54"/>
      <c r="FP329" s="54"/>
      <c r="FZ329" s="54"/>
      <c r="GJ329" s="54"/>
      <c r="GT329" s="54"/>
      <c r="HD329" s="54"/>
      <c r="HN329" s="54"/>
      <c r="HX329" s="54"/>
      <c r="IH329" s="54"/>
    </row>
    <row r="330" spans="1:242" s="2" customFormat="1" x14ac:dyDescent="0.25">
      <c r="A330" s="165"/>
      <c r="B330" s="54"/>
      <c r="L330" s="54"/>
      <c r="V330" s="54"/>
      <c r="AF330" s="54"/>
      <c r="AP330" s="54"/>
      <c r="AZ330" s="54"/>
      <c r="BJ330" s="54"/>
      <c r="BT330" s="54"/>
      <c r="CD330" s="54"/>
      <c r="CN330" s="54"/>
      <c r="CX330" s="54"/>
      <c r="DH330" s="54"/>
      <c r="DR330" s="54"/>
      <c r="EB330" s="54"/>
      <c r="EL330" s="54"/>
      <c r="EV330" s="54"/>
      <c r="FF330" s="54"/>
      <c r="FP330" s="54"/>
      <c r="FZ330" s="54"/>
      <c r="GJ330" s="54"/>
      <c r="GT330" s="54"/>
      <c r="HD330" s="54"/>
      <c r="HN330" s="54"/>
      <c r="HX330" s="54"/>
      <c r="IH330" s="54"/>
    </row>
    <row r="331" spans="1:242" s="2" customFormat="1" x14ac:dyDescent="0.25">
      <c r="A331" s="165"/>
      <c r="B331" s="54"/>
      <c r="L331" s="54"/>
      <c r="V331" s="54"/>
      <c r="AF331" s="54"/>
      <c r="AP331" s="54"/>
      <c r="AZ331" s="54"/>
      <c r="BJ331" s="54"/>
      <c r="BT331" s="54"/>
      <c r="CD331" s="54"/>
      <c r="CN331" s="54"/>
      <c r="CX331" s="54"/>
      <c r="DH331" s="54"/>
      <c r="DR331" s="54"/>
      <c r="EB331" s="54"/>
      <c r="EL331" s="54"/>
      <c r="EV331" s="54"/>
      <c r="FF331" s="54"/>
      <c r="FP331" s="54"/>
      <c r="FZ331" s="54"/>
      <c r="GJ331" s="54"/>
      <c r="GT331" s="54"/>
      <c r="HD331" s="54"/>
      <c r="HN331" s="54"/>
      <c r="HX331" s="54"/>
      <c r="IH331" s="54"/>
    </row>
    <row r="332" spans="1:242" s="2" customFormat="1" x14ac:dyDescent="0.25">
      <c r="A332" s="165"/>
      <c r="B332" s="54"/>
      <c r="L332" s="54"/>
      <c r="V332" s="54"/>
      <c r="AF332" s="54"/>
      <c r="AP332" s="54"/>
      <c r="AZ332" s="54"/>
      <c r="BJ332" s="54"/>
      <c r="BT332" s="54"/>
      <c r="CD332" s="54"/>
      <c r="CN332" s="54"/>
      <c r="CX332" s="54"/>
      <c r="DH332" s="54"/>
      <c r="DR332" s="54"/>
      <c r="EB332" s="54"/>
      <c r="EL332" s="54"/>
      <c r="EV332" s="54"/>
      <c r="FF332" s="54"/>
      <c r="FP332" s="54"/>
      <c r="FZ332" s="54"/>
      <c r="GJ332" s="54"/>
      <c r="GT332" s="54"/>
      <c r="HD332" s="54"/>
      <c r="HN332" s="54"/>
      <c r="HX332" s="54"/>
      <c r="IH332" s="54"/>
    </row>
    <row r="333" spans="1:242" s="2" customFormat="1" x14ac:dyDescent="0.25">
      <c r="A333" s="165"/>
      <c r="B333" s="54"/>
      <c r="L333" s="54"/>
      <c r="V333" s="54"/>
      <c r="AF333" s="54"/>
      <c r="AP333" s="54"/>
      <c r="AZ333" s="54"/>
      <c r="BJ333" s="54"/>
      <c r="BT333" s="54"/>
      <c r="CD333" s="54"/>
      <c r="CN333" s="54"/>
      <c r="CX333" s="54"/>
      <c r="DH333" s="54"/>
      <c r="DR333" s="54"/>
      <c r="EB333" s="54"/>
      <c r="EL333" s="54"/>
      <c r="EV333" s="54"/>
      <c r="FF333" s="54"/>
      <c r="FP333" s="54"/>
      <c r="FZ333" s="54"/>
      <c r="GJ333" s="54"/>
      <c r="GT333" s="54"/>
      <c r="HD333" s="54"/>
      <c r="HN333" s="54"/>
      <c r="HX333" s="54"/>
      <c r="IH333" s="54"/>
    </row>
    <row r="334" spans="1:242" s="2" customFormat="1" x14ac:dyDescent="0.25">
      <c r="A334" s="165"/>
      <c r="B334" s="54"/>
      <c r="L334" s="54"/>
      <c r="V334" s="54"/>
      <c r="AF334" s="54"/>
      <c r="AP334" s="54"/>
      <c r="AZ334" s="54"/>
      <c r="BJ334" s="54"/>
      <c r="BT334" s="54"/>
      <c r="CD334" s="54"/>
      <c r="CN334" s="54"/>
      <c r="CX334" s="54"/>
      <c r="DH334" s="54"/>
      <c r="DR334" s="54"/>
      <c r="EB334" s="54"/>
      <c r="EL334" s="54"/>
      <c r="EV334" s="54"/>
      <c r="FF334" s="54"/>
      <c r="FP334" s="54"/>
      <c r="FZ334" s="54"/>
      <c r="GJ334" s="54"/>
      <c r="GT334" s="54"/>
      <c r="HD334" s="54"/>
      <c r="HN334" s="54"/>
      <c r="HX334" s="54"/>
      <c r="IH334" s="54"/>
    </row>
    <row r="335" spans="1:242" s="2" customFormat="1" x14ac:dyDescent="0.25">
      <c r="A335" s="165"/>
      <c r="B335" s="54"/>
      <c r="L335" s="54"/>
      <c r="V335" s="54"/>
      <c r="AF335" s="54"/>
      <c r="AP335" s="54"/>
      <c r="AZ335" s="54"/>
      <c r="BJ335" s="54"/>
      <c r="BT335" s="54"/>
      <c r="CD335" s="54"/>
      <c r="CN335" s="54"/>
      <c r="CX335" s="54"/>
      <c r="DH335" s="54"/>
      <c r="DR335" s="54"/>
      <c r="EB335" s="54"/>
      <c r="EL335" s="54"/>
      <c r="EV335" s="54"/>
      <c r="FF335" s="54"/>
      <c r="FP335" s="54"/>
      <c r="FZ335" s="54"/>
      <c r="GJ335" s="54"/>
      <c r="GT335" s="54"/>
      <c r="HD335" s="54"/>
      <c r="HN335" s="54"/>
      <c r="HX335" s="54"/>
      <c r="IH335" s="54"/>
    </row>
    <row r="336" spans="1:242" s="2" customFormat="1" x14ac:dyDescent="0.25">
      <c r="A336" s="165"/>
      <c r="B336" s="54"/>
      <c r="L336" s="54"/>
      <c r="V336" s="54"/>
      <c r="AF336" s="54"/>
      <c r="AP336" s="54"/>
      <c r="AZ336" s="54"/>
      <c r="BJ336" s="54"/>
      <c r="BT336" s="54"/>
      <c r="CD336" s="54"/>
      <c r="CN336" s="54"/>
      <c r="CX336" s="54"/>
      <c r="DH336" s="54"/>
      <c r="DR336" s="54"/>
      <c r="EB336" s="54"/>
      <c r="EL336" s="54"/>
      <c r="EV336" s="54"/>
      <c r="FF336" s="54"/>
      <c r="FP336" s="54"/>
      <c r="FZ336" s="54"/>
      <c r="GJ336" s="54"/>
      <c r="GT336" s="54"/>
      <c r="HD336" s="54"/>
      <c r="HN336" s="54"/>
      <c r="HX336" s="54"/>
      <c r="IH336" s="54"/>
    </row>
    <row r="337" spans="1:242" s="2" customFormat="1" x14ac:dyDescent="0.25">
      <c r="A337" s="165"/>
      <c r="B337" s="54"/>
      <c r="L337" s="54"/>
      <c r="V337" s="54"/>
      <c r="AF337" s="54"/>
      <c r="AP337" s="54"/>
      <c r="AZ337" s="54"/>
      <c r="BJ337" s="54"/>
      <c r="BT337" s="54"/>
      <c r="CD337" s="54"/>
      <c r="CN337" s="54"/>
      <c r="CX337" s="54"/>
      <c r="DH337" s="54"/>
      <c r="DR337" s="54"/>
      <c r="EB337" s="54"/>
      <c r="EL337" s="54"/>
      <c r="EV337" s="54"/>
      <c r="FF337" s="54"/>
      <c r="FP337" s="54"/>
      <c r="FZ337" s="54"/>
      <c r="GJ337" s="54"/>
      <c r="GT337" s="54"/>
      <c r="HD337" s="54"/>
      <c r="HN337" s="54"/>
      <c r="HX337" s="54"/>
      <c r="IH337" s="54"/>
    </row>
    <row r="338" spans="1:242" s="2" customFormat="1" x14ac:dyDescent="0.25">
      <c r="A338" s="165"/>
      <c r="B338" s="54"/>
      <c r="L338" s="54"/>
      <c r="V338" s="54"/>
      <c r="AF338" s="54"/>
      <c r="AP338" s="54"/>
      <c r="AZ338" s="54"/>
      <c r="BJ338" s="54"/>
      <c r="BT338" s="54"/>
      <c r="CD338" s="54"/>
      <c r="CN338" s="54"/>
      <c r="CX338" s="54"/>
      <c r="DH338" s="54"/>
      <c r="DR338" s="54"/>
      <c r="EB338" s="54"/>
      <c r="EL338" s="54"/>
      <c r="EV338" s="54"/>
      <c r="FF338" s="54"/>
      <c r="FP338" s="54"/>
      <c r="FZ338" s="54"/>
      <c r="GJ338" s="54"/>
      <c r="GT338" s="54"/>
      <c r="HD338" s="54"/>
      <c r="HN338" s="54"/>
      <c r="HX338" s="54"/>
      <c r="IH338" s="54"/>
    </row>
    <row r="339" spans="1:242" s="2" customFormat="1" x14ac:dyDescent="0.25">
      <c r="A339" s="165"/>
      <c r="B339" s="54"/>
      <c r="L339" s="54"/>
      <c r="V339" s="54"/>
      <c r="AF339" s="54"/>
      <c r="AP339" s="54"/>
      <c r="AZ339" s="54"/>
      <c r="BJ339" s="54"/>
      <c r="BT339" s="54"/>
      <c r="CD339" s="54"/>
      <c r="CN339" s="54"/>
      <c r="CX339" s="54"/>
      <c r="DH339" s="54"/>
      <c r="DR339" s="54"/>
      <c r="EB339" s="54"/>
      <c r="EL339" s="54"/>
      <c r="EV339" s="54"/>
      <c r="FF339" s="54"/>
      <c r="FP339" s="54"/>
      <c r="FZ339" s="54"/>
      <c r="GJ339" s="54"/>
      <c r="GT339" s="54"/>
      <c r="HD339" s="54"/>
      <c r="HN339" s="54"/>
      <c r="HX339" s="54"/>
      <c r="IH339" s="54"/>
    </row>
    <row r="340" spans="1:242" s="2" customFormat="1" x14ac:dyDescent="0.25">
      <c r="A340" s="165"/>
      <c r="B340" s="54"/>
      <c r="L340" s="54"/>
      <c r="V340" s="54"/>
      <c r="AF340" s="54"/>
      <c r="AP340" s="54"/>
      <c r="AZ340" s="54"/>
      <c r="BJ340" s="54"/>
      <c r="BT340" s="54"/>
      <c r="CD340" s="54"/>
      <c r="CN340" s="54"/>
      <c r="CX340" s="54"/>
      <c r="DH340" s="54"/>
      <c r="DR340" s="54"/>
      <c r="EB340" s="54"/>
      <c r="EL340" s="54"/>
      <c r="EV340" s="54"/>
      <c r="FF340" s="54"/>
      <c r="FP340" s="54"/>
      <c r="FZ340" s="54"/>
      <c r="GJ340" s="54"/>
      <c r="GT340" s="54"/>
      <c r="HD340" s="54"/>
      <c r="HN340" s="54"/>
      <c r="HX340" s="54"/>
      <c r="IH340" s="54"/>
    </row>
    <row r="341" spans="1:242" s="2" customFormat="1" x14ac:dyDescent="0.25">
      <c r="A341" s="165"/>
      <c r="B341" s="54"/>
      <c r="L341" s="54"/>
      <c r="V341" s="54"/>
      <c r="AF341" s="54"/>
      <c r="AP341" s="54"/>
      <c r="AZ341" s="54"/>
      <c r="BJ341" s="54"/>
      <c r="BT341" s="54"/>
      <c r="CD341" s="54"/>
      <c r="CN341" s="54"/>
      <c r="CX341" s="54"/>
      <c r="DH341" s="54"/>
      <c r="DR341" s="54"/>
      <c r="EB341" s="54"/>
      <c r="EL341" s="54"/>
      <c r="EV341" s="54"/>
      <c r="FF341" s="54"/>
      <c r="FP341" s="54"/>
      <c r="FZ341" s="54"/>
      <c r="GJ341" s="54"/>
      <c r="GT341" s="54"/>
      <c r="HD341" s="54"/>
      <c r="HN341" s="54"/>
      <c r="HX341" s="54"/>
      <c r="IH341" s="54"/>
    </row>
    <row r="342" spans="1:242" s="2" customFormat="1" x14ac:dyDescent="0.25">
      <c r="A342" s="165"/>
      <c r="B342" s="54"/>
      <c r="L342" s="54"/>
      <c r="V342" s="54"/>
      <c r="AF342" s="54"/>
      <c r="AP342" s="54"/>
      <c r="AZ342" s="54"/>
      <c r="BJ342" s="54"/>
      <c r="BT342" s="54"/>
      <c r="CD342" s="54"/>
      <c r="CN342" s="54"/>
      <c r="CX342" s="54"/>
      <c r="DH342" s="54"/>
      <c r="DR342" s="54"/>
      <c r="EB342" s="54"/>
      <c r="EL342" s="54"/>
      <c r="EV342" s="54"/>
      <c r="FF342" s="54"/>
      <c r="FP342" s="54"/>
      <c r="FZ342" s="54"/>
      <c r="GJ342" s="54"/>
      <c r="GT342" s="54"/>
      <c r="HD342" s="54"/>
      <c r="HN342" s="54"/>
      <c r="HX342" s="54"/>
      <c r="IH342" s="54"/>
    </row>
    <row r="343" spans="1:242" s="2" customFormat="1" x14ac:dyDescent="0.25">
      <c r="A343" s="165"/>
      <c r="B343" s="54"/>
      <c r="L343" s="54"/>
      <c r="V343" s="54"/>
      <c r="AF343" s="54"/>
      <c r="AP343" s="54"/>
      <c r="AZ343" s="54"/>
      <c r="BJ343" s="54"/>
      <c r="BT343" s="54"/>
      <c r="CD343" s="54"/>
      <c r="CN343" s="54"/>
      <c r="CX343" s="54"/>
      <c r="DH343" s="54"/>
      <c r="DR343" s="54"/>
      <c r="EB343" s="54"/>
      <c r="EL343" s="54"/>
      <c r="EV343" s="54"/>
      <c r="FF343" s="54"/>
      <c r="FP343" s="54"/>
      <c r="FZ343" s="54"/>
      <c r="GJ343" s="54"/>
      <c r="GT343" s="54"/>
      <c r="HD343" s="54"/>
      <c r="HN343" s="54"/>
      <c r="HX343" s="54"/>
      <c r="IH343" s="54"/>
    </row>
    <row r="344" spans="1:242" s="2" customFormat="1" x14ac:dyDescent="0.25">
      <c r="A344" s="165"/>
      <c r="B344" s="54"/>
      <c r="L344" s="54"/>
      <c r="V344" s="54"/>
      <c r="AF344" s="54"/>
      <c r="AP344" s="54"/>
      <c r="AZ344" s="54"/>
      <c r="BJ344" s="54"/>
      <c r="BT344" s="54"/>
      <c r="CD344" s="54"/>
      <c r="CN344" s="54"/>
      <c r="CX344" s="54"/>
      <c r="DH344" s="54"/>
      <c r="DR344" s="54"/>
      <c r="EB344" s="54"/>
      <c r="EL344" s="54"/>
      <c r="EV344" s="54"/>
      <c r="FF344" s="54"/>
      <c r="FP344" s="54"/>
      <c r="FZ344" s="54"/>
      <c r="GJ344" s="54"/>
      <c r="GT344" s="54"/>
      <c r="HD344" s="54"/>
      <c r="HN344" s="54"/>
      <c r="HX344" s="54"/>
      <c r="IH344" s="54"/>
    </row>
    <row r="345" spans="1:242" s="2" customFormat="1" x14ac:dyDescent="0.25">
      <c r="A345" s="165"/>
      <c r="B345" s="54"/>
      <c r="L345" s="54"/>
      <c r="V345" s="54"/>
      <c r="AF345" s="54"/>
      <c r="AP345" s="54"/>
      <c r="AZ345" s="54"/>
      <c r="BJ345" s="54"/>
      <c r="BT345" s="54"/>
      <c r="CD345" s="54"/>
      <c r="CN345" s="54"/>
      <c r="CX345" s="54"/>
      <c r="DH345" s="54"/>
      <c r="DR345" s="54"/>
      <c r="EB345" s="54"/>
      <c r="EL345" s="54"/>
      <c r="EV345" s="54"/>
      <c r="FF345" s="54"/>
      <c r="FP345" s="54"/>
      <c r="FZ345" s="54"/>
      <c r="GJ345" s="54"/>
      <c r="GT345" s="54"/>
      <c r="HD345" s="54"/>
      <c r="HN345" s="54"/>
      <c r="HX345" s="54"/>
      <c r="IH345" s="54"/>
    </row>
    <row r="346" spans="1:242" s="2" customFormat="1" x14ac:dyDescent="0.25">
      <c r="A346" s="165"/>
      <c r="B346" s="54"/>
      <c r="L346" s="54"/>
      <c r="V346" s="54"/>
      <c r="AF346" s="54"/>
      <c r="AP346" s="54"/>
      <c r="AZ346" s="54"/>
      <c r="BJ346" s="54"/>
      <c r="BT346" s="54"/>
      <c r="CD346" s="54"/>
      <c r="CN346" s="54"/>
      <c r="CX346" s="54"/>
      <c r="DH346" s="54"/>
      <c r="DR346" s="54"/>
      <c r="EB346" s="54"/>
      <c r="EL346" s="54"/>
      <c r="EV346" s="54"/>
      <c r="FF346" s="54"/>
      <c r="FP346" s="54"/>
      <c r="FZ346" s="54"/>
      <c r="GJ346" s="54"/>
      <c r="GT346" s="54"/>
      <c r="HD346" s="54"/>
      <c r="HN346" s="54"/>
      <c r="HX346" s="54"/>
      <c r="IH346" s="54"/>
    </row>
    <row r="347" spans="1:242" s="2" customFormat="1" x14ac:dyDescent="0.25">
      <c r="A347" s="165"/>
      <c r="B347" s="54"/>
      <c r="L347" s="54"/>
      <c r="V347" s="54"/>
      <c r="AF347" s="54"/>
      <c r="AP347" s="54"/>
      <c r="AZ347" s="54"/>
      <c r="BJ347" s="54"/>
      <c r="BT347" s="54"/>
      <c r="CD347" s="54"/>
      <c r="CN347" s="54"/>
      <c r="CX347" s="54"/>
      <c r="DH347" s="54"/>
      <c r="DR347" s="54"/>
      <c r="EB347" s="54"/>
      <c r="EL347" s="54"/>
      <c r="EV347" s="54"/>
      <c r="FF347" s="54"/>
      <c r="FP347" s="54"/>
      <c r="FZ347" s="54"/>
      <c r="GJ347" s="54"/>
      <c r="GT347" s="54"/>
      <c r="HD347" s="54"/>
      <c r="HN347" s="54"/>
      <c r="HX347" s="54"/>
      <c r="IH347" s="54"/>
    </row>
    <row r="348" spans="1:242" s="2" customFormat="1" x14ac:dyDescent="0.25">
      <c r="A348" s="165"/>
      <c r="B348" s="54"/>
      <c r="L348" s="54"/>
      <c r="V348" s="54"/>
      <c r="AF348" s="54"/>
      <c r="AP348" s="54"/>
      <c r="AZ348" s="54"/>
      <c r="BJ348" s="54"/>
      <c r="BT348" s="54"/>
      <c r="CD348" s="54"/>
      <c r="CN348" s="54"/>
      <c r="CX348" s="54"/>
      <c r="DH348" s="54"/>
      <c r="DR348" s="54"/>
      <c r="EB348" s="54"/>
      <c r="EL348" s="54"/>
      <c r="EV348" s="54"/>
      <c r="FF348" s="54"/>
      <c r="FP348" s="54"/>
      <c r="FZ348" s="54"/>
      <c r="GJ348" s="54"/>
      <c r="GT348" s="54"/>
      <c r="HD348" s="54"/>
      <c r="HN348" s="54"/>
      <c r="HX348" s="54"/>
      <c r="IH348" s="54"/>
    </row>
    <row r="349" spans="1:242" s="2" customFormat="1" x14ac:dyDescent="0.25">
      <c r="A349" s="165"/>
      <c r="B349" s="54"/>
      <c r="L349" s="54"/>
      <c r="V349" s="54"/>
      <c r="AF349" s="54"/>
      <c r="AP349" s="54"/>
      <c r="AZ349" s="54"/>
      <c r="BJ349" s="54"/>
      <c r="BT349" s="54"/>
      <c r="CD349" s="54"/>
      <c r="CN349" s="54"/>
      <c r="CX349" s="54"/>
      <c r="DH349" s="54"/>
      <c r="DR349" s="54"/>
      <c r="EB349" s="54"/>
      <c r="EL349" s="54"/>
      <c r="EV349" s="54"/>
      <c r="FF349" s="54"/>
      <c r="FP349" s="54"/>
      <c r="FZ349" s="54"/>
      <c r="GJ349" s="54"/>
      <c r="GT349" s="54"/>
      <c r="HD349" s="54"/>
      <c r="HN349" s="54"/>
      <c r="HX349" s="54"/>
      <c r="IH349" s="54"/>
    </row>
    <row r="350" spans="1:242" s="2" customFormat="1" x14ac:dyDescent="0.25">
      <c r="A350" s="165"/>
      <c r="B350" s="54"/>
      <c r="L350" s="54"/>
      <c r="V350" s="54"/>
      <c r="AF350" s="54"/>
      <c r="AP350" s="54"/>
      <c r="AZ350" s="54"/>
      <c r="BJ350" s="54"/>
      <c r="BT350" s="54"/>
      <c r="CD350" s="54"/>
      <c r="CN350" s="54"/>
      <c r="CX350" s="54"/>
      <c r="DH350" s="54"/>
      <c r="DR350" s="54"/>
      <c r="EB350" s="54"/>
      <c r="EL350" s="54"/>
      <c r="EV350" s="54"/>
      <c r="FF350" s="54"/>
      <c r="FP350" s="54"/>
      <c r="FZ350" s="54"/>
      <c r="GJ350" s="54"/>
      <c r="GT350" s="54"/>
      <c r="HD350" s="54"/>
      <c r="HN350" s="54"/>
      <c r="HX350" s="54"/>
      <c r="IH350" s="54"/>
    </row>
    <row r="351" spans="1:242" s="2" customFormat="1" x14ac:dyDescent="0.25">
      <c r="A351" s="165"/>
      <c r="B351" s="54"/>
      <c r="L351" s="54"/>
      <c r="V351" s="54"/>
      <c r="AF351" s="54"/>
      <c r="AP351" s="54"/>
      <c r="AZ351" s="54"/>
      <c r="BJ351" s="54"/>
      <c r="BT351" s="54"/>
      <c r="CD351" s="54"/>
      <c r="CN351" s="54"/>
      <c r="CX351" s="54"/>
      <c r="DH351" s="54"/>
      <c r="DR351" s="54"/>
      <c r="EB351" s="54"/>
      <c r="EL351" s="54"/>
      <c r="EV351" s="54"/>
      <c r="FF351" s="54"/>
      <c r="FP351" s="54"/>
      <c r="FZ351" s="54"/>
      <c r="GJ351" s="54"/>
      <c r="GT351" s="54"/>
      <c r="HD351" s="54"/>
      <c r="HN351" s="54"/>
      <c r="HX351" s="54"/>
      <c r="IH351" s="54"/>
    </row>
    <row r="352" spans="1:242" s="2" customFormat="1" x14ac:dyDescent="0.25">
      <c r="A352" s="165"/>
      <c r="B352" s="54"/>
      <c r="L352" s="54"/>
      <c r="V352" s="54"/>
      <c r="AF352" s="54"/>
      <c r="AP352" s="54"/>
      <c r="AZ352" s="54"/>
      <c r="BJ352" s="54"/>
      <c r="BT352" s="54"/>
      <c r="CD352" s="54"/>
      <c r="CN352" s="54"/>
      <c r="CX352" s="54"/>
      <c r="DH352" s="54"/>
      <c r="DR352" s="54"/>
      <c r="EB352" s="54"/>
      <c r="EL352" s="54"/>
      <c r="EV352" s="54"/>
      <c r="FF352" s="54"/>
      <c r="FP352" s="54"/>
      <c r="FZ352" s="54"/>
      <c r="GJ352" s="54"/>
      <c r="GT352" s="54"/>
      <c r="HD352" s="54"/>
      <c r="HN352" s="54"/>
      <c r="HX352" s="54"/>
      <c r="IH352" s="54"/>
    </row>
    <row r="353" spans="1:242" s="2" customFormat="1" x14ac:dyDescent="0.25">
      <c r="A353" s="165"/>
      <c r="B353" s="54"/>
      <c r="L353" s="54"/>
      <c r="V353" s="54"/>
      <c r="AF353" s="54"/>
      <c r="AP353" s="54"/>
      <c r="AZ353" s="54"/>
      <c r="BJ353" s="54"/>
      <c r="BT353" s="54"/>
      <c r="CD353" s="54"/>
      <c r="CN353" s="54"/>
      <c r="CX353" s="54"/>
      <c r="DH353" s="54"/>
      <c r="DR353" s="54"/>
      <c r="EB353" s="54"/>
      <c r="EL353" s="54"/>
      <c r="EV353" s="54"/>
      <c r="FF353" s="54"/>
      <c r="FP353" s="54"/>
      <c r="FZ353" s="54"/>
      <c r="GJ353" s="54"/>
      <c r="GT353" s="54"/>
      <c r="HD353" s="54"/>
      <c r="HN353" s="54"/>
      <c r="HX353" s="54"/>
      <c r="IH353" s="54"/>
    </row>
    <row r="354" spans="1:242" s="2" customFormat="1" x14ac:dyDescent="0.25">
      <c r="A354" s="165"/>
      <c r="B354" s="54"/>
      <c r="L354" s="54"/>
      <c r="V354" s="54"/>
      <c r="AF354" s="54"/>
      <c r="AP354" s="54"/>
      <c r="AZ354" s="54"/>
      <c r="BJ354" s="54"/>
      <c r="BT354" s="54"/>
      <c r="CD354" s="54"/>
      <c r="CN354" s="54"/>
      <c r="CX354" s="54"/>
      <c r="DH354" s="54"/>
      <c r="DR354" s="54"/>
      <c r="EB354" s="54"/>
      <c r="EL354" s="54"/>
      <c r="EV354" s="54"/>
      <c r="FF354" s="54"/>
      <c r="FP354" s="54"/>
      <c r="FZ354" s="54"/>
      <c r="GJ354" s="54"/>
      <c r="GT354" s="54"/>
      <c r="HD354" s="54"/>
      <c r="HN354" s="54"/>
      <c r="HX354" s="54"/>
      <c r="IH354" s="54"/>
    </row>
    <row r="355" spans="1:242" s="2" customFormat="1" x14ac:dyDescent="0.25">
      <c r="A355" s="165"/>
      <c r="B355" s="54"/>
      <c r="L355" s="54"/>
      <c r="V355" s="54"/>
      <c r="AF355" s="54"/>
      <c r="AP355" s="54"/>
      <c r="AZ355" s="54"/>
      <c r="BJ355" s="54"/>
      <c r="BT355" s="54"/>
      <c r="CD355" s="54"/>
      <c r="CN355" s="54"/>
      <c r="CX355" s="54"/>
      <c r="DH355" s="54"/>
      <c r="DR355" s="54"/>
      <c r="EB355" s="54"/>
      <c r="EL355" s="54"/>
      <c r="EV355" s="54"/>
      <c r="FF355" s="54"/>
      <c r="FP355" s="54"/>
      <c r="FZ355" s="54"/>
      <c r="GJ355" s="54"/>
      <c r="GT355" s="54"/>
      <c r="HD355" s="54"/>
      <c r="HN355" s="54"/>
      <c r="HX355" s="54"/>
      <c r="IH355" s="54"/>
    </row>
    <row r="356" spans="1:242" s="2" customFormat="1" x14ac:dyDescent="0.25">
      <c r="A356" s="165"/>
      <c r="B356" s="54"/>
      <c r="L356" s="54"/>
      <c r="V356" s="54"/>
      <c r="AF356" s="54"/>
      <c r="AP356" s="54"/>
      <c r="AZ356" s="54"/>
      <c r="BJ356" s="54"/>
      <c r="BT356" s="54"/>
      <c r="CD356" s="54"/>
      <c r="CN356" s="54"/>
      <c r="CX356" s="54"/>
      <c r="DH356" s="54"/>
      <c r="DR356" s="54"/>
      <c r="EB356" s="54"/>
      <c r="EL356" s="54"/>
      <c r="EV356" s="54"/>
      <c r="FF356" s="54"/>
      <c r="FP356" s="54"/>
      <c r="FZ356" s="54"/>
      <c r="GJ356" s="54"/>
      <c r="GT356" s="54"/>
      <c r="HD356" s="54"/>
      <c r="HN356" s="54"/>
      <c r="HX356" s="54"/>
      <c r="IH356" s="54"/>
    </row>
    <row r="357" spans="1:242" s="2" customFormat="1" x14ac:dyDescent="0.25">
      <c r="A357" s="165"/>
      <c r="B357" s="54"/>
      <c r="L357" s="54"/>
      <c r="V357" s="54"/>
      <c r="AF357" s="54"/>
      <c r="AP357" s="54"/>
      <c r="AZ357" s="54"/>
      <c r="BJ357" s="54"/>
      <c r="BT357" s="54"/>
      <c r="CD357" s="54"/>
      <c r="CN357" s="54"/>
      <c r="CX357" s="54"/>
      <c r="DH357" s="54"/>
      <c r="DR357" s="54"/>
      <c r="EB357" s="54"/>
      <c r="EL357" s="54"/>
      <c r="EV357" s="54"/>
      <c r="FF357" s="54"/>
      <c r="FP357" s="54"/>
      <c r="FZ357" s="54"/>
      <c r="GJ357" s="54"/>
      <c r="GT357" s="54"/>
      <c r="HD357" s="54"/>
      <c r="HN357" s="54"/>
      <c r="HX357" s="54"/>
      <c r="IH357" s="54"/>
    </row>
    <row r="358" spans="1:242" s="2" customFormat="1" x14ac:dyDescent="0.25">
      <c r="A358" s="165"/>
      <c r="B358" s="54"/>
      <c r="L358" s="54"/>
      <c r="V358" s="54"/>
      <c r="AF358" s="54"/>
      <c r="AP358" s="54"/>
      <c r="AZ358" s="54"/>
      <c r="BJ358" s="54"/>
      <c r="BT358" s="54"/>
      <c r="CD358" s="54"/>
      <c r="CN358" s="54"/>
      <c r="CX358" s="54"/>
      <c r="DH358" s="54"/>
      <c r="DR358" s="54"/>
      <c r="EB358" s="54"/>
      <c r="EL358" s="54"/>
      <c r="EV358" s="54"/>
      <c r="FF358" s="54"/>
      <c r="FP358" s="54"/>
      <c r="FZ358" s="54"/>
      <c r="GJ358" s="54"/>
      <c r="GT358" s="54"/>
      <c r="HD358" s="54"/>
      <c r="HN358" s="54"/>
      <c r="HX358" s="54"/>
      <c r="IH358" s="54"/>
    </row>
    <row r="359" spans="1:242" s="2" customFormat="1" x14ac:dyDescent="0.25">
      <c r="A359" s="165"/>
      <c r="B359" s="54"/>
      <c r="L359" s="54"/>
      <c r="V359" s="54"/>
      <c r="AF359" s="54"/>
      <c r="AP359" s="54"/>
      <c r="AZ359" s="54"/>
      <c r="BJ359" s="54"/>
      <c r="BT359" s="54"/>
      <c r="CD359" s="54"/>
      <c r="CN359" s="54"/>
      <c r="CX359" s="54"/>
      <c r="DH359" s="54"/>
      <c r="DR359" s="54"/>
      <c r="EB359" s="54"/>
      <c r="EL359" s="54"/>
      <c r="EV359" s="54"/>
      <c r="FF359" s="54"/>
      <c r="FP359" s="54"/>
      <c r="FZ359" s="54"/>
      <c r="GJ359" s="54"/>
      <c r="GT359" s="54"/>
      <c r="HD359" s="54"/>
      <c r="HN359" s="54"/>
      <c r="HX359" s="54"/>
      <c r="IH359" s="54"/>
    </row>
    <row r="360" spans="1:242" s="2" customFormat="1" x14ac:dyDescent="0.25">
      <c r="A360" s="165"/>
      <c r="B360" s="54"/>
      <c r="L360" s="54"/>
      <c r="V360" s="54"/>
      <c r="AF360" s="54"/>
      <c r="AP360" s="54"/>
      <c r="AZ360" s="54"/>
      <c r="BJ360" s="54"/>
      <c r="BT360" s="54"/>
      <c r="CD360" s="54"/>
      <c r="CN360" s="54"/>
      <c r="CX360" s="54"/>
      <c r="DH360" s="54"/>
      <c r="DR360" s="54"/>
      <c r="EB360" s="54"/>
      <c r="EL360" s="54"/>
      <c r="EV360" s="54"/>
      <c r="FF360" s="54"/>
      <c r="FP360" s="54"/>
      <c r="FZ360" s="54"/>
      <c r="GJ360" s="54"/>
      <c r="GT360" s="54"/>
      <c r="HD360" s="54"/>
      <c r="HN360" s="54"/>
      <c r="HX360" s="54"/>
      <c r="IH360" s="54"/>
    </row>
    <row r="361" spans="1:242" s="2" customFormat="1" x14ac:dyDescent="0.25">
      <c r="A361" s="165"/>
      <c r="B361" s="54"/>
      <c r="L361" s="54"/>
      <c r="V361" s="54"/>
      <c r="AF361" s="54"/>
      <c r="AP361" s="54"/>
      <c r="AZ361" s="54"/>
      <c r="BJ361" s="54"/>
      <c r="BT361" s="54"/>
      <c r="CD361" s="54"/>
      <c r="CN361" s="54"/>
      <c r="CX361" s="54"/>
      <c r="DH361" s="54"/>
      <c r="DR361" s="54"/>
      <c r="EB361" s="54"/>
      <c r="EL361" s="54"/>
      <c r="EV361" s="54"/>
      <c r="FF361" s="54"/>
      <c r="FP361" s="54"/>
      <c r="FZ361" s="54"/>
      <c r="GJ361" s="54"/>
      <c r="GT361" s="54"/>
      <c r="HD361" s="54"/>
      <c r="HN361" s="54"/>
      <c r="HX361" s="54"/>
      <c r="IH361" s="54"/>
    </row>
    <row r="362" spans="1:242" s="2" customFormat="1" x14ac:dyDescent="0.25">
      <c r="A362" s="165"/>
      <c r="B362" s="54"/>
      <c r="L362" s="54"/>
      <c r="V362" s="54"/>
      <c r="AF362" s="54"/>
      <c r="AP362" s="54"/>
      <c r="AZ362" s="54"/>
      <c r="BJ362" s="54"/>
      <c r="BT362" s="54"/>
      <c r="CD362" s="54"/>
      <c r="CN362" s="54"/>
      <c r="CX362" s="54"/>
      <c r="DH362" s="54"/>
      <c r="DR362" s="54"/>
      <c r="EB362" s="54"/>
      <c r="EL362" s="54"/>
      <c r="EV362" s="54"/>
      <c r="FF362" s="54"/>
      <c r="FP362" s="54"/>
      <c r="FZ362" s="54"/>
      <c r="GJ362" s="54"/>
      <c r="GT362" s="54"/>
      <c r="HD362" s="54"/>
      <c r="HN362" s="54"/>
      <c r="HX362" s="54"/>
      <c r="IH362" s="54"/>
    </row>
    <row r="363" spans="1:242" s="2" customFormat="1" x14ac:dyDescent="0.25">
      <c r="A363" s="165"/>
      <c r="B363" s="54"/>
      <c r="L363" s="54"/>
      <c r="V363" s="54"/>
      <c r="AF363" s="54"/>
      <c r="AP363" s="54"/>
      <c r="AZ363" s="54"/>
      <c r="BJ363" s="54"/>
      <c r="BT363" s="54"/>
      <c r="CD363" s="54"/>
      <c r="CN363" s="54"/>
      <c r="CX363" s="54"/>
      <c r="DH363" s="54"/>
      <c r="DR363" s="54"/>
      <c r="EB363" s="54"/>
      <c r="EL363" s="54"/>
      <c r="EV363" s="54"/>
      <c r="FF363" s="54"/>
      <c r="FP363" s="54"/>
      <c r="FZ363" s="54"/>
      <c r="GJ363" s="54"/>
      <c r="GT363" s="54"/>
      <c r="HD363" s="54"/>
      <c r="HN363" s="54"/>
      <c r="HX363" s="54"/>
      <c r="IH363" s="54"/>
    </row>
    <row r="364" spans="1:242" s="2" customFormat="1" x14ac:dyDescent="0.25">
      <c r="A364" s="165"/>
      <c r="B364" s="54"/>
      <c r="L364" s="54"/>
      <c r="V364" s="54"/>
      <c r="AF364" s="54"/>
      <c r="AP364" s="54"/>
      <c r="AZ364" s="54"/>
      <c r="BJ364" s="54"/>
      <c r="BT364" s="54"/>
      <c r="CD364" s="54"/>
      <c r="CN364" s="54"/>
      <c r="CX364" s="54"/>
      <c r="DH364" s="54"/>
      <c r="DR364" s="54"/>
      <c r="EB364" s="54"/>
      <c r="EL364" s="54"/>
      <c r="EV364" s="54"/>
      <c r="FF364" s="54"/>
      <c r="FP364" s="54"/>
      <c r="FZ364" s="54"/>
      <c r="GJ364" s="54"/>
      <c r="GT364" s="54"/>
      <c r="HD364" s="54"/>
      <c r="HN364" s="54"/>
      <c r="HX364" s="54"/>
      <c r="IH364" s="54"/>
    </row>
    <row r="365" spans="1:242" s="2" customFormat="1" x14ac:dyDescent="0.25">
      <c r="A365" s="165"/>
      <c r="B365" s="54"/>
      <c r="L365" s="54"/>
      <c r="V365" s="54"/>
      <c r="AF365" s="54"/>
      <c r="AP365" s="54"/>
      <c r="AZ365" s="54"/>
      <c r="BJ365" s="54"/>
      <c r="BT365" s="54"/>
      <c r="CD365" s="54"/>
      <c r="CN365" s="54"/>
      <c r="CX365" s="54"/>
      <c r="DH365" s="54"/>
      <c r="DR365" s="54"/>
      <c r="EB365" s="54"/>
      <c r="EL365" s="54"/>
      <c r="EV365" s="54"/>
      <c r="FF365" s="54"/>
      <c r="FP365" s="54"/>
      <c r="FZ365" s="54"/>
      <c r="GJ365" s="54"/>
      <c r="GT365" s="54"/>
      <c r="HD365" s="54"/>
      <c r="HN365" s="54"/>
      <c r="HX365" s="54"/>
      <c r="IH365" s="54"/>
    </row>
    <row r="366" spans="1:242" s="2" customFormat="1" x14ac:dyDescent="0.25">
      <c r="A366" s="165"/>
      <c r="B366" s="54"/>
      <c r="L366" s="54"/>
      <c r="V366" s="54"/>
      <c r="AF366" s="54"/>
      <c r="AP366" s="54"/>
      <c r="AZ366" s="54"/>
      <c r="BJ366" s="54"/>
      <c r="BT366" s="54"/>
      <c r="CD366" s="54"/>
      <c r="CN366" s="54"/>
      <c r="CX366" s="54"/>
      <c r="DH366" s="54"/>
      <c r="DR366" s="54"/>
      <c r="EB366" s="54"/>
      <c r="EL366" s="54"/>
      <c r="EV366" s="54"/>
      <c r="FF366" s="54"/>
      <c r="FP366" s="54"/>
      <c r="FZ366" s="54"/>
      <c r="GJ366" s="54"/>
      <c r="GT366" s="54"/>
      <c r="HD366" s="54"/>
      <c r="HN366" s="54"/>
      <c r="HX366" s="54"/>
      <c r="IH366" s="54"/>
    </row>
    <row r="367" spans="1:242" s="2" customFormat="1" x14ac:dyDescent="0.25">
      <c r="A367" s="165"/>
      <c r="B367" s="54"/>
      <c r="L367" s="54"/>
      <c r="V367" s="54"/>
      <c r="AF367" s="54"/>
      <c r="AP367" s="54"/>
      <c r="AZ367" s="54"/>
      <c r="BJ367" s="54"/>
      <c r="BT367" s="54"/>
      <c r="CD367" s="54"/>
      <c r="CN367" s="54"/>
      <c r="CX367" s="54"/>
      <c r="DH367" s="54"/>
      <c r="DR367" s="54"/>
      <c r="EB367" s="54"/>
      <c r="EL367" s="54"/>
      <c r="EV367" s="54"/>
      <c r="FF367" s="54"/>
      <c r="FP367" s="54"/>
      <c r="FZ367" s="54"/>
      <c r="GJ367" s="54"/>
      <c r="GT367" s="54"/>
      <c r="HD367" s="54"/>
      <c r="HN367" s="54"/>
      <c r="HX367" s="54"/>
      <c r="IH367" s="54"/>
    </row>
    <row r="368" spans="1:242" s="2" customFormat="1" x14ac:dyDescent="0.25">
      <c r="A368" s="165"/>
      <c r="B368" s="54"/>
      <c r="L368" s="54"/>
      <c r="V368" s="54"/>
      <c r="AF368" s="54"/>
      <c r="AP368" s="54"/>
      <c r="AZ368" s="54"/>
      <c r="BJ368" s="54"/>
      <c r="BT368" s="54"/>
      <c r="CD368" s="54"/>
      <c r="CN368" s="54"/>
      <c r="CX368" s="54"/>
      <c r="DH368" s="54"/>
      <c r="DR368" s="54"/>
      <c r="EB368" s="54"/>
      <c r="EL368" s="54"/>
      <c r="EV368" s="54"/>
      <c r="FF368" s="54"/>
      <c r="FP368" s="54"/>
      <c r="FZ368" s="54"/>
      <c r="GJ368" s="54"/>
      <c r="GT368" s="54"/>
      <c r="HD368" s="54"/>
      <c r="HN368" s="54"/>
      <c r="HX368" s="54"/>
      <c r="IH368" s="54"/>
    </row>
    <row r="369" spans="1:242" s="2" customFormat="1" x14ac:dyDescent="0.25">
      <c r="A369" s="165"/>
      <c r="B369" s="54"/>
      <c r="L369" s="54"/>
      <c r="V369" s="54"/>
      <c r="AF369" s="54"/>
      <c r="AP369" s="54"/>
      <c r="AZ369" s="54"/>
      <c r="BJ369" s="54"/>
      <c r="BT369" s="54"/>
      <c r="CD369" s="54"/>
      <c r="CN369" s="54"/>
      <c r="CX369" s="54"/>
      <c r="DH369" s="54"/>
      <c r="DR369" s="54"/>
      <c r="EB369" s="54"/>
      <c r="EL369" s="54"/>
      <c r="EV369" s="54"/>
      <c r="FF369" s="54"/>
      <c r="FP369" s="54"/>
      <c r="FZ369" s="54"/>
      <c r="GJ369" s="54"/>
      <c r="GT369" s="54"/>
      <c r="HD369" s="54"/>
      <c r="HN369" s="54"/>
      <c r="HX369" s="54"/>
      <c r="IH369" s="54"/>
    </row>
    <row r="370" spans="1:242" s="2" customFormat="1" x14ac:dyDescent="0.25">
      <c r="A370" s="165"/>
      <c r="B370" s="54"/>
      <c r="L370" s="54"/>
      <c r="V370" s="54"/>
      <c r="AF370" s="54"/>
      <c r="AP370" s="54"/>
      <c r="AZ370" s="54"/>
      <c r="BJ370" s="54"/>
      <c r="BT370" s="54"/>
      <c r="CD370" s="54"/>
      <c r="CN370" s="54"/>
      <c r="CX370" s="54"/>
      <c r="DH370" s="54"/>
      <c r="DR370" s="54"/>
      <c r="EB370" s="54"/>
      <c r="EL370" s="54"/>
      <c r="EV370" s="54"/>
      <c r="FF370" s="54"/>
      <c r="FP370" s="54"/>
      <c r="FZ370" s="54"/>
      <c r="GJ370" s="54"/>
      <c r="GT370" s="54"/>
      <c r="HD370" s="54"/>
      <c r="HN370" s="54"/>
      <c r="HX370" s="54"/>
      <c r="IH370" s="54"/>
    </row>
    <row r="371" spans="1:242" s="2" customFormat="1" x14ac:dyDescent="0.25">
      <c r="A371" s="165"/>
      <c r="B371" s="54"/>
      <c r="L371" s="54"/>
      <c r="V371" s="54"/>
      <c r="AF371" s="54"/>
      <c r="AP371" s="54"/>
      <c r="AZ371" s="54"/>
      <c r="BJ371" s="54"/>
      <c r="BT371" s="54"/>
      <c r="CD371" s="54"/>
      <c r="CN371" s="54"/>
      <c r="CX371" s="54"/>
      <c r="DH371" s="54"/>
      <c r="DR371" s="54"/>
      <c r="EB371" s="54"/>
      <c r="EL371" s="54"/>
      <c r="EV371" s="54"/>
      <c r="FF371" s="54"/>
      <c r="FP371" s="54"/>
      <c r="FZ371" s="54"/>
      <c r="GJ371" s="54"/>
      <c r="GT371" s="54"/>
      <c r="HD371" s="54"/>
      <c r="HN371" s="54"/>
      <c r="HX371" s="54"/>
      <c r="IH371" s="54"/>
    </row>
    <row r="372" spans="1:242" s="2" customFormat="1" x14ac:dyDescent="0.25">
      <c r="A372" s="165"/>
      <c r="B372" s="54"/>
      <c r="L372" s="54"/>
      <c r="V372" s="54"/>
      <c r="AF372" s="54"/>
      <c r="AP372" s="54"/>
      <c r="AZ372" s="54"/>
      <c r="BJ372" s="54"/>
      <c r="BT372" s="54"/>
      <c r="CD372" s="54"/>
      <c r="CN372" s="54"/>
      <c r="CX372" s="54"/>
      <c r="DH372" s="54"/>
      <c r="DR372" s="54"/>
      <c r="EB372" s="54"/>
      <c r="EL372" s="54"/>
      <c r="EV372" s="54"/>
      <c r="FF372" s="54"/>
      <c r="FP372" s="54"/>
      <c r="FZ372" s="54"/>
      <c r="GJ372" s="54"/>
      <c r="GT372" s="54"/>
      <c r="HD372" s="54"/>
      <c r="HN372" s="54"/>
      <c r="HX372" s="54"/>
      <c r="IH372" s="54"/>
    </row>
    <row r="373" spans="1:242" s="2" customFormat="1" x14ac:dyDescent="0.25">
      <c r="A373" s="165"/>
      <c r="B373" s="54"/>
      <c r="L373" s="54"/>
      <c r="V373" s="54"/>
      <c r="AF373" s="54"/>
      <c r="AP373" s="54"/>
      <c r="AZ373" s="54"/>
      <c r="BJ373" s="54"/>
      <c r="BT373" s="54"/>
      <c r="CD373" s="54"/>
      <c r="CN373" s="54"/>
      <c r="CX373" s="54"/>
      <c r="DH373" s="54"/>
      <c r="DR373" s="54"/>
      <c r="EB373" s="54"/>
      <c r="EL373" s="54"/>
      <c r="EV373" s="54"/>
      <c r="FF373" s="54"/>
      <c r="FP373" s="54"/>
      <c r="FZ373" s="54"/>
      <c r="GJ373" s="54"/>
      <c r="GT373" s="54"/>
      <c r="HD373" s="54"/>
      <c r="HN373" s="54"/>
      <c r="HX373" s="54"/>
      <c r="IH373" s="54"/>
    </row>
    <row r="374" spans="1:242" s="2" customFormat="1" x14ac:dyDescent="0.25">
      <c r="A374" s="165"/>
      <c r="B374" s="54"/>
      <c r="L374" s="54"/>
      <c r="V374" s="54"/>
      <c r="AF374" s="54"/>
      <c r="AP374" s="54"/>
      <c r="AZ374" s="54"/>
      <c r="BJ374" s="54"/>
      <c r="BT374" s="54"/>
      <c r="CD374" s="54"/>
      <c r="CN374" s="54"/>
      <c r="CX374" s="54"/>
      <c r="DH374" s="54"/>
      <c r="DR374" s="54"/>
      <c r="EB374" s="54"/>
      <c r="EL374" s="54"/>
      <c r="EV374" s="54"/>
      <c r="FF374" s="54"/>
      <c r="FP374" s="54"/>
      <c r="FZ374" s="54"/>
      <c r="GJ374" s="54"/>
      <c r="GT374" s="54"/>
      <c r="HD374" s="54"/>
      <c r="HN374" s="54"/>
      <c r="HX374" s="54"/>
      <c r="IH374" s="54"/>
    </row>
    <row r="375" spans="1:242" s="2" customFormat="1" x14ac:dyDescent="0.25">
      <c r="A375" s="165"/>
      <c r="B375" s="54"/>
      <c r="L375" s="54"/>
      <c r="V375" s="54"/>
      <c r="AF375" s="54"/>
      <c r="AP375" s="54"/>
      <c r="AZ375" s="54"/>
      <c r="BJ375" s="54"/>
      <c r="BT375" s="54"/>
      <c r="CD375" s="54"/>
      <c r="CN375" s="54"/>
      <c r="CX375" s="54"/>
      <c r="DH375" s="54"/>
      <c r="DR375" s="54"/>
      <c r="EB375" s="54"/>
      <c r="EL375" s="54"/>
      <c r="EV375" s="54"/>
      <c r="FF375" s="54"/>
      <c r="FP375" s="54"/>
      <c r="FZ375" s="54"/>
      <c r="GJ375" s="54"/>
      <c r="GT375" s="54"/>
      <c r="HD375" s="54"/>
      <c r="HN375" s="54"/>
      <c r="HX375" s="54"/>
      <c r="IH375" s="54"/>
    </row>
    <row r="376" spans="1:242" s="2" customFormat="1" x14ac:dyDescent="0.25">
      <c r="A376" s="165"/>
      <c r="B376" s="54"/>
      <c r="L376" s="54"/>
      <c r="V376" s="54"/>
      <c r="AF376" s="54"/>
      <c r="AP376" s="54"/>
      <c r="AZ376" s="54"/>
      <c r="BJ376" s="54"/>
      <c r="BT376" s="54"/>
      <c r="CD376" s="54"/>
      <c r="CN376" s="54"/>
      <c r="CX376" s="54"/>
      <c r="DH376" s="54"/>
      <c r="DR376" s="54"/>
      <c r="EB376" s="54"/>
      <c r="EL376" s="54"/>
      <c r="EV376" s="54"/>
      <c r="FF376" s="54"/>
      <c r="FP376" s="54"/>
      <c r="FZ376" s="54"/>
      <c r="GJ376" s="54"/>
      <c r="GT376" s="54"/>
      <c r="HD376" s="54"/>
      <c r="HN376" s="54"/>
      <c r="HX376" s="54"/>
      <c r="IH376" s="54"/>
    </row>
    <row r="377" spans="1:242" s="2" customFormat="1" x14ac:dyDescent="0.25">
      <c r="A377" s="165"/>
      <c r="B377" s="54"/>
      <c r="L377" s="54"/>
      <c r="V377" s="54"/>
      <c r="AF377" s="54"/>
      <c r="AP377" s="54"/>
      <c r="AZ377" s="54"/>
      <c r="BJ377" s="54"/>
      <c r="BT377" s="54"/>
      <c r="CD377" s="54"/>
      <c r="CN377" s="54"/>
      <c r="CX377" s="54"/>
      <c r="DH377" s="54"/>
      <c r="DR377" s="54"/>
      <c r="EB377" s="54"/>
      <c r="EL377" s="54"/>
      <c r="EV377" s="54"/>
      <c r="FF377" s="54"/>
      <c r="FP377" s="54"/>
      <c r="FZ377" s="54"/>
      <c r="GJ377" s="54"/>
      <c r="GT377" s="54"/>
      <c r="HD377" s="54"/>
      <c r="HN377" s="54"/>
      <c r="HX377" s="54"/>
      <c r="IH377" s="54"/>
    </row>
    <row r="378" spans="1:242" s="2" customFormat="1" x14ac:dyDescent="0.25">
      <c r="A378" s="165"/>
      <c r="B378" s="54"/>
      <c r="L378" s="54"/>
      <c r="V378" s="54"/>
      <c r="AF378" s="54"/>
      <c r="AP378" s="54"/>
      <c r="AZ378" s="54"/>
      <c r="BJ378" s="54"/>
      <c r="BT378" s="54"/>
      <c r="CD378" s="54"/>
      <c r="CN378" s="54"/>
      <c r="CX378" s="54"/>
      <c r="DH378" s="54"/>
      <c r="DR378" s="54"/>
      <c r="EB378" s="54"/>
      <c r="EL378" s="54"/>
      <c r="EV378" s="54"/>
      <c r="FF378" s="54"/>
      <c r="FP378" s="54"/>
      <c r="FZ378" s="54"/>
      <c r="GJ378" s="54"/>
      <c r="GT378" s="54"/>
      <c r="HD378" s="54"/>
      <c r="HN378" s="54"/>
      <c r="HX378" s="54"/>
      <c r="IH378" s="54"/>
    </row>
    <row r="379" spans="1:242" s="2" customFormat="1" x14ac:dyDescent="0.25">
      <c r="A379" s="165"/>
      <c r="B379" s="54"/>
      <c r="L379" s="54"/>
      <c r="V379" s="54"/>
      <c r="AF379" s="54"/>
      <c r="AP379" s="54"/>
      <c r="AZ379" s="54"/>
      <c r="BJ379" s="54"/>
      <c r="BT379" s="54"/>
      <c r="CD379" s="54"/>
      <c r="CN379" s="54"/>
      <c r="CX379" s="54"/>
      <c r="DH379" s="54"/>
      <c r="DR379" s="54"/>
      <c r="EB379" s="54"/>
      <c r="EL379" s="54"/>
      <c r="EV379" s="54"/>
      <c r="FF379" s="54"/>
      <c r="FP379" s="54"/>
      <c r="FZ379" s="54"/>
      <c r="GJ379" s="54"/>
      <c r="GT379" s="54"/>
      <c r="HD379" s="54"/>
      <c r="HN379" s="54"/>
      <c r="HX379" s="54"/>
      <c r="IH379" s="54"/>
    </row>
    <row r="380" spans="1:242" s="2" customFormat="1" x14ac:dyDescent="0.25">
      <c r="A380" s="165"/>
      <c r="B380" s="54"/>
      <c r="L380" s="54"/>
      <c r="V380" s="54"/>
      <c r="AF380" s="54"/>
      <c r="AP380" s="54"/>
      <c r="AZ380" s="54"/>
      <c r="BJ380" s="54"/>
      <c r="BT380" s="54"/>
      <c r="CD380" s="54"/>
      <c r="CN380" s="54"/>
      <c r="CX380" s="54"/>
      <c r="DH380" s="54"/>
      <c r="DR380" s="54"/>
      <c r="EB380" s="54"/>
      <c r="EL380" s="54"/>
      <c r="EV380" s="54"/>
      <c r="FF380" s="54"/>
      <c r="FP380" s="54"/>
      <c r="FZ380" s="54"/>
      <c r="GJ380" s="54"/>
      <c r="GT380" s="54"/>
      <c r="HD380" s="54"/>
      <c r="HN380" s="54"/>
      <c r="HX380" s="54"/>
      <c r="IH380" s="54"/>
    </row>
    <row r="381" spans="1:242" s="2" customFormat="1" x14ac:dyDescent="0.25">
      <c r="A381" s="165"/>
      <c r="B381" s="54"/>
      <c r="L381" s="54"/>
      <c r="V381" s="54"/>
      <c r="AF381" s="54"/>
      <c r="AP381" s="54"/>
      <c r="AZ381" s="54"/>
      <c r="BJ381" s="54"/>
      <c r="BT381" s="54"/>
      <c r="CD381" s="54"/>
      <c r="CN381" s="54"/>
      <c r="CX381" s="54"/>
      <c r="DH381" s="54"/>
      <c r="DR381" s="54"/>
      <c r="EB381" s="54"/>
      <c r="EL381" s="54"/>
      <c r="EV381" s="54"/>
      <c r="FF381" s="54"/>
      <c r="FP381" s="54"/>
      <c r="FZ381" s="54"/>
      <c r="GJ381" s="54"/>
      <c r="GT381" s="54"/>
      <c r="HD381" s="54"/>
      <c r="HN381" s="54"/>
      <c r="HX381" s="54"/>
      <c r="IH381" s="54"/>
    </row>
    <row r="382" spans="1:242" s="2" customFormat="1" x14ac:dyDescent="0.25">
      <c r="A382" s="165"/>
      <c r="B382" s="54"/>
      <c r="L382" s="54"/>
      <c r="V382" s="54"/>
      <c r="AF382" s="54"/>
      <c r="AP382" s="54"/>
      <c r="AZ382" s="54"/>
      <c r="BJ382" s="54"/>
      <c r="BT382" s="54"/>
      <c r="CD382" s="54"/>
      <c r="CN382" s="54"/>
      <c r="CX382" s="54"/>
      <c r="DH382" s="54"/>
      <c r="DR382" s="54"/>
      <c r="EB382" s="54"/>
      <c r="EL382" s="54"/>
      <c r="EV382" s="54"/>
      <c r="FF382" s="54"/>
      <c r="FP382" s="54"/>
      <c r="FZ382" s="54"/>
      <c r="GJ382" s="54"/>
      <c r="GT382" s="54"/>
      <c r="HD382" s="54"/>
      <c r="HN382" s="54"/>
      <c r="HX382" s="54"/>
      <c r="IH382" s="54"/>
    </row>
    <row r="383" spans="1:242" s="2" customFormat="1" x14ac:dyDescent="0.25">
      <c r="A383" s="165"/>
      <c r="B383" s="54"/>
      <c r="L383" s="54"/>
      <c r="V383" s="54"/>
      <c r="AF383" s="54"/>
      <c r="AP383" s="54"/>
      <c r="AZ383" s="54"/>
      <c r="BJ383" s="54"/>
      <c r="BT383" s="54"/>
      <c r="CD383" s="54"/>
      <c r="CN383" s="54"/>
      <c r="CX383" s="54"/>
      <c r="DH383" s="54"/>
      <c r="DR383" s="54"/>
      <c r="EB383" s="54"/>
      <c r="EL383" s="54"/>
      <c r="EV383" s="54"/>
      <c r="FF383" s="54"/>
      <c r="FP383" s="54"/>
      <c r="FZ383" s="54"/>
      <c r="GJ383" s="54"/>
      <c r="GT383" s="54"/>
      <c r="HD383" s="54"/>
      <c r="HN383" s="54"/>
      <c r="HX383" s="54"/>
      <c r="IH383" s="54"/>
    </row>
    <row r="384" spans="1:242" s="2" customFormat="1" x14ac:dyDescent="0.25">
      <c r="A384" s="165"/>
      <c r="B384" s="54"/>
      <c r="L384" s="54"/>
      <c r="V384" s="54"/>
      <c r="AF384" s="54"/>
      <c r="AP384" s="54"/>
      <c r="AZ384" s="54"/>
      <c r="BJ384" s="54"/>
      <c r="BT384" s="54"/>
      <c r="CD384" s="54"/>
      <c r="CN384" s="54"/>
      <c r="CX384" s="54"/>
      <c r="DH384" s="54"/>
      <c r="DR384" s="54"/>
      <c r="EB384" s="54"/>
      <c r="EL384" s="54"/>
      <c r="EV384" s="54"/>
      <c r="FF384" s="54"/>
      <c r="FP384" s="54"/>
      <c r="FZ384" s="54"/>
      <c r="GJ384" s="54"/>
      <c r="GT384" s="54"/>
      <c r="HD384" s="54"/>
      <c r="HN384" s="54"/>
      <c r="HX384" s="54"/>
      <c r="IH384" s="54"/>
    </row>
    <row r="385" spans="1:242" s="2" customFormat="1" x14ac:dyDescent="0.25">
      <c r="A385" s="165"/>
      <c r="B385" s="54"/>
      <c r="L385" s="54"/>
      <c r="V385" s="54"/>
      <c r="AF385" s="54"/>
      <c r="AP385" s="54"/>
      <c r="AZ385" s="54"/>
      <c r="BJ385" s="54"/>
      <c r="BT385" s="54"/>
      <c r="CD385" s="54"/>
      <c r="CN385" s="54"/>
      <c r="CX385" s="54"/>
      <c r="DH385" s="54"/>
      <c r="DR385" s="54"/>
      <c r="EB385" s="54"/>
      <c r="EL385" s="54"/>
      <c r="EV385" s="54"/>
      <c r="FF385" s="54"/>
      <c r="FP385" s="54"/>
      <c r="FZ385" s="54"/>
      <c r="GJ385" s="54"/>
      <c r="GT385" s="54"/>
      <c r="HD385" s="54"/>
      <c r="HN385" s="54"/>
      <c r="HX385" s="54"/>
      <c r="IH385" s="54"/>
    </row>
    <row r="386" spans="1:242" s="2" customFormat="1" x14ac:dyDescent="0.25">
      <c r="A386" s="165"/>
      <c r="B386" s="54"/>
      <c r="L386" s="54"/>
      <c r="V386" s="54"/>
      <c r="AF386" s="54"/>
      <c r="AP386" s="54"/>
      <c r="AZ386" s="54"/>
      <c r="BJ386" s="54"/>
      <c r="BT386" s="54"/>
      <c r="CD386" s="54"/>
      <c r="CN386" s="54"/>
      <c r="CX386" s="54"/>
      <c r="DH386" s="54"/>
      <c r="DR386" s="54"/>
      <c r="EB386" s="54"/>
      <c r="EL386" s="54"/>
      <c r="EV386" s="54"/>
      <c r="FF386" s="54"/>
      <c r="FP386" s="54"/>
      <c r="FZ386" s="54"/>
      <c r="GJ386" s="54"/>
      <c r="GT386" s="54"/>
      <c r="HD386" s="54"/>
      <c r="HN386" s="54"/>
      <c r="HX386" s="54"/>
      <c r="IH386" s="54"/>
    </row>
    <row r="387" spans="1:242" s="2" customFormat="1" x14ac:dyDescent="0.25">
      <c r="A387" s="165"/>
      <c r="B387" s="54"/>
      <c r="L387" s="54"/>
      <c r="V387" s="54"/>
      <c r="AF387" s="54"/>
      <c r="AP387" s="54"/>
      <c r="AZ387" s="54"/>
      <c r="BJ387" s="54"/>
      <c r="BT387" s="54"/>
      <c r="CD387" s="54"/>
      <c r="CN387" s="54"/>
      <c r="CX387" s="54"/>
      <c r="DH387" s="54"/>
      <c r="DR387" s="54"/>
      <c r="EB387" s="54"/>
      <c r="EL387" s="54"/>
      <c r="EV387" s="54"/>
      <c r="FF387" s="54"/>
      <c r="FP387" s="54"/>
      <c r="FZ387" s="54"/>
      <c r="GJ387" s="54"/>
      <c r="GT387" s="54"/>
      <c r="HD387" s="54"/>
      <c r="HN387" s="54"/>
      <c r="HX387" s="54"/>
      <c r="IH387" s="54"/>
    </row>
    <row r="388" spans="1:242" s="2" customFormat="1" x14ac:dyDescent="0.25">
      <c r="A388" s="165"/>
      <c r="B388" s="54"/>
      <c r="L388" s="54"/>
      <c r="V388" s="54"/>
      <c r="AF388" s="54"/>
      <c r="AP388" s="54"/>
      <c r="AZ388" s="54"/>
      <c r="BJ388" s="54"/>
      <c r="BT388" s="54"/>
      <c r="CD388" s="54"/>
      <c r="CN388" s="54"/>
      <c r="CX388" s="54"/>
      <c r="DH388" s="54"/>
      <c r="DR388" s="54"/>
      <c r="EB388" s="54"/>
      <c r="EL388" s="54"/>
      <c r="EV388" s="54"/>
      <c r="FF388" s="54"/>
      <c r="FP388" s="54"/>
      <c r="FZ388" s="54"/>
      <c r="GJ388" s="54"/>
      <c r="GT388" s="54"/>
      <c r="HD388" s="54"/>
      <c r="HN388" s="54"/>
      <c r="HX388" s="54"/>
      <c r="IH388" s="54"/>
    </row>
    <row r="389" spans="1:242" s="2" customFormat="1" x14ac:dyDescent="0.25">
      <c r="A389" s="165"/>
      <c r="B389" s="54"/>
      <c r="L389" s="54"/>
      <c r="V389" s="54"/>
      <c r="AF389" s="54"/>
      <c r="AP389" s="54"/>
      <c r="AZ389" s="54"/>
      <c r="BJ389" s="54"/>
      <c r="BT389" s="54"/>
      <c r="CD389" s="54"/>
      <c r="CN389" s="54"/>
      <c r="CX389" s="54"/>
      <c r="DH389" s="54"/>
      <c r="DR389" s="54"/>
      <c r="EB389" s="54"/>
      <c r="EL389" s="54"/>
      <c r="EV389" s="54"/>
      <c r="FF389" s="54"/>
      <c r="FP389" s="54"/>
      <c r="FZ389" s="54"/>
      <c r="GJ389" s="54"/>
      <c r="GT389" s="54"/>
      <c r="HD389" s="54"/>
      <c r="HN389" s="54"/>
      <c r="HX389" s="54"/>
      <c r="IH389" s="54"/>
    </row>
    <row r="390" spans="1:242" s="2" customFormat="1" x14ac:dyDescent="0.25">
      <c r="A390" s="165"/>
      <c r="B390" s="54"/>
      <c r="L390" s="54"/>
      <c r="V390" s="54"/>
      <c r="AF390" s="54"/>
      <c r="AP390" s="54"/>
      <c r="AZ390" s="54"/>
      <c r="BJ390" s="54"/>
      <c r="BT390" s="54"/>
      <c r="CD390" s="54"/>
      <c r="CN390" s="54"/>
      <c r="CX390" s="54"/>
      <c r="DH390" s="54"/>
      <c r="DR390" s="54"/>
      <c r="EB390" s="54"/>
      <c r="EL390" s="54"/>
      <c r="EV390" s="54"/>
      <c r="FF390" s="54"/>
      <c r="FP390" s="54"/>
      <c r="FZ390" s="54"/>
      <c r="GJ390" s="54"/>
      <c r="GT390" s="54"/>
      <c r="HD390" s="54"/>
      <c r="HN390" s="54"/>
      <c r="HX390" s="54"/>
      <c r="IH390" s="54"/>
    </row>
    <row r="391" spans="1:242" s="2" customFormat="1" x14ac:dyDescent="0.25">
      <c r="A391" s="165"/>
      <c r="B391" s="54"/>
      <c r="L391" s="54"/>
      <c r="V391" s="54"/>
      <c r="AF391" s="54"/>
      <c r="AP391" s="54"/>
      <c r="AZ391" s="54"/>
      <c r="BJ391" s="54"/>
      <c r="BT391" s="54"/>
      <c r="CD391" s="54"/>
      <c r="CN391" s="54"/>
      <c r="CX391" s="54"/>
      <c r="DH391" s="54"/>
      <c r="DR391" s="54"/>
      <c r="EB391" s="54"/>
      <c r="EL391" s="54"/>
      <c r="EV391" s="54"/>
      <c r="FF391" s="54"/>
      <c r="FP391" s="54"/>
      <c r="FZ391" s="54"/>
      <c r="GJ391" s="54"/>
      <c r="GT391" s="54"/>
      <c r="HD391" s="54"/>
      <c r="HN391" s="54"/>
      <c r="HX391" s="54"/>
      <c r="IH391" s="54"/>
    </row>
    <row r="392" spans="1:242" s="2" customFormat="1" x14ac:dyDescent="0.25">
      <c r="A392" s="165"/>
      <c r="B392" s="54"/>
      <c r="L392" s="54"/>
      <c r="V392" s="54"/>
      <c r="AF392" s="54"/>
      <c r="AP392" s="54"/>
      <c r="AZ392" s="54"/>
      <c r="BJ392" s="54"/>
      <c r="BT392" s="54"/>
      <c r="CD392" s="54"/>
      <c r="CN392" s="54"/>
      <c r="CX392" s="54"/>
      <c r="DH392" s="54"/>
      <c r="DR392" s="54"/>
      <c r="EB392" s="54"/>
      <c r="EL392" s="54"/>
      <c r="EV392" s="54"/>
      <c r="FF392" s="54"/>
      <c r="FP392" s="54"/>
      <c r="FZ392" s="54"/>
      <c r="GJ392" s="54"/>
      <c r="GT392" s="54"/>
      <c r="HD392" s="54"/>
      <c r="HN392" s="54"/>
      <c r="HX392" s="54"/>
      <c r="IH392" s="54"/>
    </row>
    <row r="393" spans="1:242" s="2" customFormat="1" x14ac:dyDescent="0.25">
      <c r="A393" s="165"/>
      <c r="B393" s="54"/>
      <c r="L393" s="54"/>
      <c r="V393" s="54"/>
      <c r="AF393" s="54"/>
      <c r="AP393" s="54"/>
      <c r="AZ393" s="54"/>
      <c r="BJ393" s="54"/>
      <c r="BT393" s="54"/>
      <c r="CD393" s="54"/>
      <c r="CN393" s="54"/>
      <c r="CX393" s="54"/>
      <c r="DH393" s="54"/>
      <c r="DR393" s="54"/>
      <c r="EB393" s="54"/>
      <c r="EL393" s="54"/>
      <c r="EV393" s="54"/>
      <c r="FF393" s="54"/>
      <c r="FP393" s="54"/>
      <c r="FZ393" s="54"/>
      <c r="GJ393" s="54"/>
      <c r="GT393" s="54"/>
      <c r="HD393" s="54"/>
      <c r="HN393" s="54"/>
      <c r="HX393" s="54"/>
      <c r="IH393" s="54"/>
    </row>
    <row r="394" spans="1:242" s="2" customFormat="1" x14ac:dyDescent="0.25">
      <c r="A394" s="165"/>
      <c r="B394" s="54"/>
      <c r="L394" s="54"/>
      <c r="V394" s="54"/>
      <c r="AF394" s="54"/>
      <c r="AP394" s="54"/>
      <c r="AZ394" s="54"/>
      <c r="BJ394" s="54"/>
      <c r="BT394" s="54"/>
      <c r="CD394" s="54"/>
      <c r="CN394" s="54"/>
      <c r="CX394" s="54"/>
      <c r="DH394" s="54"/>
      <c r="DR394" s="54"/>
      <c r="EB394" s="54"/>
      <c r="EL394" s="54"/>
      <c r="EV394" s="54"/>
      <c r="FF394" s="54"/>
      <c r="FP394" s="54"/>
      <c r="FZ394" s="54"/>
      <c r="GJ394" s="54"/>
      <c r="GT394" s="54"/>
      <c r="HD394" s="54"/>
      <c r="HN394" s="54"/>
      <c r="HX394" s="54"/>
      <c r="IH394" s="54"/>
    </row>
    <row r="395" spans="1:242" s="2" customFormat="1" x14ac:dyDescent="0.25">
      <c r="A395" s="165"/>
      <c r="B395" s="54"/>
      <c r="L395" s="54"/>
      <c r="V395" s="54"/>
      <c r="AF395" s="54"/>
      <c r="AP395" s="54"/>
      <c r="AZ395" s="54"/>
      <c r="BJ395" s="54"/>
      <c r="BT395" s="54"/>
      <c r="CD395" s="54"/>
      <c r="CN395" s="54"/>
      <c r="CX395" s="54"/>
      <c r="DH395" s="54"/>
      <c r="DR395" s="54"/>
      <c r="EB395" s="54"/>
      <c r="EL395" s="54"/>
      <c r="EV395" s="54"/>
      <c r="FF395" s="54"/>
      <c r="FP395" s="54"/>
      <c r="FZ395" s="54"/>
      <c r="GJ395" s="54"/>
      <c r="GT395" s="54"/>
      <c r="HD395" s="54"/>
      <c r="HN395" s="54"/>
      <c r="HX395" s="54"/>
      <c r="IH395" s="54"/>
    </row>
    <row r="396" spans="1:242" s="2" customFormat="1" x14ac:dyDescent="0.25">
      <c r="A396" s="165"/>
      <c r="B396" s="54"/>
      <c r="L396" s="54"/>
      <c r="V396" s="54"/>
      <c r="AF396" s="54"/>
      <c r="AP396" s="54"/>
      <c r="AZ396" s="54"/>
      <c r="BJ396" s="54"/>
      <c r="BT396" s="54"/>
      <c r="CD396" s="54"/>
      <c r="CN396" s="54"/>
      <c r="CX396" s="54"/>
      <c r="DH396" s="54"/>
      <c r="DR396" s="54"/>
      <c r="EB396" s="54"/>
      <c r="EL396" s="54"/>
      <c r="EV396" s="54"/>
      <c r="FF396" s="54"/>
      <c r="FP396" s="54"/>
      <c r="FZ396" s="54"/>
      <c r="GJ396" s="54"/>
      <c r="GT396" s="54"/>
      <c r="HD396" s="54"/>
      <c r="HN396" s="54"/>
      <c r="HX396" s="54"/>
      <c r="IH396" s="54"/>
    </row>
    <row r="397" spans="1:242" s="2" customFormat="1" x14ac:dyDescent="0.25">
      <c r="A397" s="165"/>
      <c r="B397" s="54"/>
      <c r="L397" s="54"/>
      <c r="V397" s="54"/>
      <c r="AF397" s="54"/>
      <c r="AP397" s="54"/>
      <c r="AZ397" s="54"/>
      <c r="BJ397" s="54"/>
      <c r="BT397" s="54"/>
      <c r="CD397" s="54"/>
      <c r="CN397" s="54"/>
      <c r="CX397" s="54"/>
      <c r="DH397" s="54"/>
      <c r="DR397" s="54"/>
      <c r="EB397" s="54"/>
      <c r="EL397" s="54"/>
      <c r="EV397" s="54"/>
      <c r="FF397" s="54"/>
      <c r="FP397" s="54"/>
      <c r="FZ397" s="54"/>
      <c r="GJ397" s="54"/>
      <c r="GT397" s="54"/>
      <c r="HD397" s="54"/>
      <c r="HN397" s="54"/>
      <c r="HX397" s="54"/>
      <c r="IH397" s="54"/>
    </row>
    <row r="398" spans="1:242" s="2" customFormat="1" x14ac:dyDescent="0.25">
      <c r="A398" s="165"/>
      <c r="B398" s="54"/>
      <c r="L398" s="54"/>
      <c r="V398" s="54"/>
      <c r="AF398" s="54"/>
      <c r="AP398" s="54"/>
      <c r="AZ398" s="54"/>
      <c r="BJ398" s="54"/>
      <c r="BT398" s="54"/>
      <c r="CD398" s="54"/>
      <c r="CN398" s="54"/>
      <c r="CX398" s="54"/>
      <c r="DH398" s="54"/>
      <c r="DR398" s="54"/>
      <c r="EB398" s="54"/>
      <c r="EL398" s="54"/>
      <c r="EV398" s="54"/>
      <c r="FF398" s="54"/>
      <c r="FP398" s="54"/>
      <c r="FZ398" s="54"/>
      <c r="GJ398" s="54"/>
      <c r="GT398" s="54"/>
      <c r="HD398" s="54"/>
      <c r="HN398" s="54"/>
      <c r="HX398" s="54"/>
      <c r="IH398" s="54"/>
    </row>
    <row r="399" spans="1:242" s="2" customFormat="1" x14ac:dyDescent="0.25">
      <c r="A399" s="165"/>
      <c r="B399" s="54"/>
      <c r="L399" s="54"/>
      <c r="V399" s="54"/>
      <c r="AF399" s="54"/>
      <c r="AP399" s="54"/>
      <c r="AZ399" s="54"/>
      <c r="BJ399" s="54"/>
      <c r="BT399" s="54"/>
      <c r="CD399" s="54"/>
      <c r="CN399" s="54"/>
      <c r="CX399" s="54"/>
      <c r="DH399" s="54"/>
      <c r="DR399" s="54"/>
      <c r="EB399" s="54"/>
      <c r="EL399" s="54"/>
      <c r="EV399" s="54"/>
      <c r="FF399" s="54"/>
      <c r="FP399" s="54"/>
      <c r="FZ399" s="54"/>
      <c r="GJ399" s="54"/>
      <c r="GT399" s="54"/>
      <c r="HD399" s="54"/>
      <c r="HN399" s="54"/>
      <c r="HX399" s="54"/>
      <c r="IH399" s="54"/>
    </row>
    <row r="400" spans="1:242" s="2" customFormat="1" x14ac:dyDescent="0.25">
      <c r="A400" s="165"/>
      <c r="B400" s="54"/>
      <c r="L400" s="54"/>
      <c r="V400" s="54"/>
      <c r="AF400" s="54"/>
      <c r="AP400" s="54"/>
      <c r="AZ400" s="54"/>
      <c r="BJ400" s="54"/>
      <c r="BT400" s="54"/>
      <c r="CD400" s="54"/>
      <c r="CN400" s="54"/>
      <c r="CX400" s="54"/>
      <c r="DH400" s="54"/>
      <c r="DR400" s="54"/>
      <c r="EB400" s="54"/>
      <c r="EL400" s="54"/>
      <c r="EV400" s="54"/>
      <c r="FF400" s="54"/>
      <c r="FP400" s="54"/>
      <c r="FZ400" s="54"/>
      <c r="GJ400" s="54"/>
      <c r="GT400" s="54"/>
      <c r="HD400" s="54"/>
      <c r="HN400" s="54"/>
      <c r="HX400" s="54"/>
      <c r="IH400" s="54"/>
    </row>
    <row r="401" spans="1:242" s="2" customFormat="1" x14ac:dyDescent="0.25">
      <c r="A401" s="165"/>
      <c r="B401" s="54"/>
      <c r="L401" s="54"/>
      <c r="V401" s="54"/>
      <c r="AF401" s="54"/>
      <c r="AP401" s="54"/>
      <c r="AZ401" s="54"/>
      <c r="BJ401" s="54"/>
      <c r="BT401" s="54"/>
      <c r="CD401" s="54"/>
      <c r="CN401" s="54"/>
      <c r="CX401" s="54"/>
      <c r="DH401" s="54"/>
      <c r="DR401" s="54"/>
      <c r="EB401" s="54"/>
      <c r="EL401" s="54"/>
      <c r="EV401" s="54"/>
      <c r="FF401" s="54"/>
      <c r="FP401" s="54"/>
      <c r="FZ401" s="54"/>
      <c r="GJ401" s="54"/>
      <c r="GT401" s="54"/>
      <c r="HD401" s="54"/>
      <c r="HN401" s="54"/>
      <c r="HX401" s="54"/>
      <c r="IH401" s="54"/>
    </row>
    <row r="402" spans="1:242" s="2" customFormat="1" x14ac:dyDescent="0.25">
      <c r="A402" s="165"/>
      <c r="B402" s="54"/>
      <c r="L402" s="54"/>
      <c r="V402" s="54"/>
      <c r="AF402" s="54"/>
      <c r="AP402" s="54"/>
      <c r="AZ402" s="54"/>
      <c r="BJ402" s="54"/>
      <c r="BT402" s="54"/>
      <c r="CD402" s="54"/>
      <c r="CN402" s="54"/>
      <c r="CX402" s="54"/>
      <c r="DH402" s="54"/>
      <c r="DR402" s="54"/>
      <c r="EB402" s="54"/>
      <c r="EL402" s="54"/>
      <c r="EV402" s="54"/>
      <c r="FF402" s="54"/>
      <c r="FP402" s="54"/>
      <c r="FZ402" s="54"/>
      <c r="GJ402" s="54"/>
      <c r="GT402" s="54"/>
      <c r="HD402" s="54"/>
      <c r="HN402" s="54"/>
      <c r="HX402" s="54"/>
      <c r="IH402" s="54"/>
    </row>
    <row r="403" spans="1:242" s="2" customFormat="1" x14ac:dyDescent="0.25">
      <c r="A403" s="165"/>
      <c r="B403" s="54"/>
      <c r="L403" s="54"/>
      <c r="V403" s="54"/>
      <c r="AF403" s="54"/>
      <c r="AP403" s="54"/>
      <c r="AZ403" s="54"/>
      <c r="BJ403" s="54"/>
      <c r="BT403" s="54"/>
      <c r="CD403" s="54"/>
      <c r="CN403" s="54"/>
      <c r="CX403" s="54"/>
      <c r="DH403" s="54"/>
      <c r="DR403" s="54"/>
      <c r="EB403" s="54"/>
      <c r="EL403" s="54"/>
      <c r="EV403" s="54"/>
      <c r="FF403" s="54"/>
      <c r="FP403" s="54"/>
      <c r="FZ403" s="54"/>
      <c r="GJ403" s="54"/>
      <c r="GT403" s="54"/>
      <c r="HD403" s="54"/>
      <c r="HN403" s="54"/>
      <c r="HX403" s="54"/>
      <c r="IH403" s="54"/>
    </row>
    <row r="404" spans="1:242" s="2" customFormat="1" x14ac:dyDescent="0.25">
      <c r="A404" s="165"/>
      <c r="B404" s="54"/>
      <c r="L404" s="54"/>
      <c r="V404" s="54"/>
      <c r="AF404" s="54"/>
      <c r="AP404" s="54"/>
      <c r="AZ404" s="54"/>
      <c r="BJ404" s="54"/>
      <c r="BT404" s="54"/>
      <c r="CD404" s="54"/>
      <c r="CN404" s="54"/>
      <c r="CX404" s="54"/>
      <c r="DH404" s="54"/>
      <c r="DR404" s="54"/>
      <c r="EB404" s="54"/>
      <c r="EL404" s="54"/>
      <c r="EV404" s="54"/>
      <c r="FF404" s="54"/>
      <c r="FP404" s="54"/>
      <c r="FZ404" s="54"/>
      <c r="GJ404" s="54"/>
      <c r="GT404" s="54"/>
      <c r="HD404" s="54"/>
      <c r="HN404" s="54"/>
      <c r="HX404" s="54"/>
      <c r="IH404" s="54"/>
    </row>
    <row r="405" spans="1:242" s="2" customFormat="1" x14ac:dyDescent="0.25">
      <c r="A405" s="165"/>
      <c r="B405" s="54"/>
      <c r="L405" s="54"/>
      <c r="V405" s="54"/>
      <c r="AF405" s="54"/>
      <c r="AP405" s="54"/>
      <c r="AZ405" s="54"/>
      <c r="BJ405" s="54"/>
      <c r="BT405" s="54"/>
      <c r="CD405" s="54"/>
      <c r="CN405" s="54"/>
      <c r="CX405" s="54"/>
      <c r="DH405" s="54"/>
      <c r="DR405" s="54"/>
      <c r="EB405" s="54"/>
      <c r="EL405" s="54"/>
      <c r="EV405" s="54"/>
      <c r="FF405" s="54"/>
      <c r="FP405" s="54"/>
      <c r="FZ405" s="54"/>
      <c r="GJ405" s="54"/>
      <c r="GT405" s="54"/>
      <c r="HD405" s="54"/>
      <c r="HN405" s="54"/>
      <c r="HX405" s="54"/>
      <c r="IH405" s="54"/>
    </row>
    <row r="406" spans="1:242" s="2" customFormat="1" x14ac:dyDescent="0.25">
      <c r="A406" s="165"/>
      <c r="B406" s="54"/>
      <c r="L406" s="54"/>
      <c r="V406" s="54"/>
      <c r="AF406" s="54"/>
      <c r="AP406" s="54"/>
      <c r="AZ406" s="54"/>
      <c r="BJ406" s="54"/>
      <c r="BT406" s="54"/>
      <c r="CD406" s="54"/>
      <c r="CN406" s="54"/>
      <c r="CX406" s="54"/>
      <c r="DH406" s="54"/>
      <c r="DR406" s="54"/>
      <c r="EB406" s="54"/>
      <c r="EL406" s="54"/>
      <c r="EV406" s="54"/>
      <c r="FF406" s="54"/>
      <c r="FP406" s="54"/>
      <c r="FZ406" s="54"/>
      <c r="GJ406" s="54"/>
      <c r="GT406" s="54"/>
      <c r="HD406" s="54"/>
      <c r="HN406" s="54"/>
      <c r="HX406" s="54"/>
      <c r="IH406" s="54"/>
    </row>
    <row r="407" spans="1:242" s="2" customFormat="1" x14ac:dyDescent="0.25">
      <c r="A407" s="165"/>
      <c r="B407" s="54"/>
      <c r="L407" s="54"/>
      <c r="V407" s="54"/>
      <c r="AF407" s="54"/>
      <c r="AP407" s="54"/>
      <c r="AZ407" s="54"/>
      <c r="BJ407" s="54"/>
      <c r="BT407" s="54"/>
      <c r="CD407" s="54"/>
      <c r="CN407" s="54"/>
      <c r="CX407" s="54"/>
      <c r="DH407" s="54"/>
      <c r="DR407" s="54"/>
      <c r="EB407" s="54"/>
      <c r="EL407" s="54"/>
      <c r="EV407" s="54"/>
      <c r="FF407" s="54"/>
      <c r="FP407" s="54"/>
      <c r="FZ407" s="54"/>
      <c r="GJ407" s="54"/>
      <c r="GT407" s="54"/>
      <c r="HD407" s="54"/>
      <c r="HN407" s="54"/>
      <c r="HX407" s="54"/>
      <c r="IH407" s="54"/>
    </row>
    <row r="408" spans="1:242" s="2" customFormat="1" x14ac:dyDescent="0.25">
      <c r="A408" s="165"/>
      <c r="B408" s="54"/>
      <c r="L408" s="54"/>
      <c r="V408" s="54"/>
      <c r="AF408" s="54"/>
      <c r="AP408" s="54"/>
      <c r="AZ408" s="54"/>
      <c r="BJ408" s="54"/>
      <c r="BT408" s="54"/>
      <c r="CD408" s="54"/>
      <c r="CN408" s="54"/>
      <c r="CX408" s="54"/>
      <c r="DH408" s="54"/>
      <c r="DR408" s="54"/>
      <c r="EB408" s="54"/>
      <c r="EL408" s="54"/>
      <c r="EV408" s="54"/>
      <c r="FF408" s="54"/>
      <c r="FP408" s="54"/>
      <c r="FZ408" s="54"/>
      <c r="GJ408" s="54"/>
      <c r="GT408" s="54"/>
      <c r="HD408" s="54"/>
      <c r="HN408" s="54"/>
      <c r="HX408" s="54"/>
      <c r="IH408" s="54"/>
    </row>
    <row r="409" spans="1:242" s="2" customFormat="1" x14ac:dyDescent="0.25">
      <c r="A409" s="165"/>
      <c r="B409" s="54"/>
      <c r="L409" s="54"/>
      <c r="V409" s="54"/>
      <c r="AF409" s="54"/>
      <c r="AP409" s="54"/>
      <c r="AZ409" s="54"/>
      <c r="BJ409" s="54"/>
      <c r="BT409" s="54"/>
      <c r="CD409" s="54"/>
      <c r="CN409" s="54"/>
      <c r="CX409" s="54"/>
      <c r="DH409" s="54"/>
      <c r="DR409" s="54"/>
      <c r="EB409" s="54"/>
      <c r="EL409" s="54"/>
      <c r="EV409" s="54"/>
      <c r="FF409" s="54"/>
      <c r="FP409" s="54"/>
      <c r="FZ409" s="54"/>
      <c r="GJ409" s="54"/>
      <c r="GT409" s="54"/>
      <c r="HD409" s="54"/>
      <c r="HN409" s="54"/>
      <c r="HX409" s="54"/>
      <c r="IH409" s="54"/>
    </row>
    <row r="410" spans="1:242" s="2" customFormat="1" x14ac:dyDescent="0.25">
      <c r="A410" s="165"/>
      <c r="B410" s="54"/>
      <c r="L410" s="54"/>
      <c r="V410" s="54"/>
      <c r="AF410" s="54"/>
      <c r="AP410" s="54"/>
      <c r="AZ410" s="54"/>
      <c r="BJ410" s="54"/>
      <c r="BT410" s="54"/>
      <c r="CD410" s="54"/>
      <c r="CN410" s="54"/>
      <c r="CX410" s="54"/>
      <c r="DH410" s="54"/>
      <c r="DR410" s="54"/>
      <c r="EB410" s="54"/>
      <c r="EL410" s="54"/>
      <c r="EV410" s="54"/>
      <c r="FF410" s="54"/>
      <c r="FP410" s="54"/>
      <c r="FZ410" s="54"/>
      <c r="GJ410" s="54"/>
      <c r="GT410" s="54"/>
      <c r="HD410" s="54"/>
      <c r="HN410" s="54"/>
      <c r="HX410" s="54"/>
      <c r="IH410" s="54"/>
    </row>
    <row r="411" spans="1:242" s="2" customFormat="1" x14ac:dyDescent="0.25">
      <c r="A411" s="165"/>
      <c r="B411" s="54"/>
      <c r="L411" s="54"/>
      <c r="V411" s="54"/>
      <c r="AF411" s="54"/>
      <c r="AP411" s="54"/>
      <c r="AZ411" s="54"/>
      <c r="BJ411" s="54"/>
      <c r="BT411" s="54"/>
      <c r="CD411" s="54"/>
      <c r="CN411" s="54"/>
      <c r="CX411" s="54"/>
      <c r="DH411" s="54"/>
      <c r="DR411" s="54"/>
      <c r="EB411" s="54"/>
      <c r="EL411" s="54"/>
      <c r="EV411" s="54"/>
      <c r="FF411" s="54"/>
      <c r="FP411" s="54"/>
      <c r="FZ411" s="54"/>
      <c r="GJ411" s="54"/>
      <c r="GT411" s="54"/>
      <c r="HD411" s="54"/>
      <c r="HN411" s="54"/>
      <c r="HX411" s="54"/>
      <c r="IH411" s="54"/>
    </row>
    <row r="412" spans="1:242" s="2" customFormat="1" x14ac:dyDescent="0.25">
      <c r="A412" s="165"/>
      <c r="B412" s="54"/>
      <c r="L412" s="54"/>
      <c r="V412" s="54"/>
      <c r="AF412" s="54"/>
      <c r="AP412" s="54"/>
      <c r="AZ412" s="54"/>
      <c r="BJ412" s="54"/>
      <c r="BT412" s="54"/>
      <c r="CD412" s="54"/>
      <c r="CN412" s="54"/>
      <c r="CX412" s="54"/>
      <c r="DH412" s="54"/>
      <c r="DR412" s="54"/>
      <c r="EB412" s="54"/>
      <c r="EL412" s="54"/>
      <c r="EV412" s="54"/>
      <c r="FF412" s="54"/>
      <c r="FP412" s="54"/>
      <c r="FZ412" s="54"/>
      <c r="GJ412" s="54"/>
      <c r="GT412" s="54"/>
      <c r="HD412" s="54"/>
      <c r="HN412" s="54"/>
      <c r="HX412" s="54"/>
      <c r="IH412" s="54"/>
    </row>
    <row r="413" spans="1:242" s="2" customFormat="1" x14ac:dyDescent="0.25">
      <c r="A413" s="165"/>
      <c r="B413" s="54"/>
      <c r="L413" s="54"/>
      <c r="V413" s="54"/>
      <c r="AF413" s="54"/>
      <c r="AP413" s="54"/>
      <c r="AZ413" s="54"/>
      <c r="BJ413" s="54"/>
      <c r="BT413" s="54"/>
      <c r="CD413" s="54"/>
      <c r="CN413" s="54"/>
      <c r="CX413" s="54"/>
      <c r="DH413" s="54"/>
      <c r="DR413" s="54"/>
      <c r="EB413" s="54"/>
      <c r="EL413" s="54"/>
      <c r="EV413" s="54"/>
      <c r="FF413" s="54"/>
      <c r="FP413" s="54"/>
      <c r="FZ413" s="54"/>
      <c r="GJ413" s="54"/>
      <c r="GT413" s="54"/>
      <c r="HD413" s="54"/>
      <c r="HN413" s="54"/>
      <c r="HX413" s="54"/>
      <c r="IH413" s="54"/>
    </row>
    <row r="414" spans="1:242" s="2" customFormat="1" x14ac:dyDescent="0.25">
      <c r="A414" s="165"/>
      <c r="B414" s="54"/>
      <c r="L414" s="54"/>
      <c r="V414" s="54"/>
      <c r="AF414" s="54"/>
      <c r="AP414" s="54"/>
      <c r="AZ414" s="54"/>
      <c r="BJ414" s="54"/>
      <c r="BT414" s="54"/>
      <c r="CD414" s="54"/>
      <c r="CN414" s="54"/>
      <c r="CX414" s="54"/>
      <c r="DH414" s="54"/>
      <c r="DR414" s="54"/>
      <c r="EB414" s="54"/>
      <c r="EL414" s="54"/>
      <c r="EV414" s="54"/>
      <c r="FF414" s="54"/>
      <c r="FP414" s="54"/>
      <c r="FZ414" s="54"/>
      <c r="GJ414" s="54"/>
      <c r="GT414" s="54"/>
      <c r="HD414" s="54"/>
      <c r="HN414" s="54"/>
      <c r="HX414" s="54"/>
      <c r="IH414" s="54"/>
    </row>
    <row r="415" spans="1:242" s="2" customFormat="1" x14ac:dyDescent="0.25">
      <c r="A415" s="165"/>
      <c r="B415" s="54"/>
      <c r="L415" s="54"/>
      <c r="V415" s="54"/>
      <c r="AF415" s="54"/>
      <c r="AP415" s="54"/>
      <c r="AZ415" s="54"/>
      <c r="BJ415" s="54"/>
      <c r="BT415" s="54"/>
      <c r="CD415" s="54"/>
      <c r="CN415" s="54"/>
      <c r="CX415" s="54"/>
      <c r="DH415" s="54"/>
      <c r="DR415" s="54"/>
      <c r="EB415" s="54"/>
      <c r="EL415" s="54"/>
      <c r="EV415" s="54"/>
      <c r="FF415" s="54"/>
      <c r="FP415" s="54"/>
      <c r="FZ415" s="54"/>
      <c r="GJ415" s="54"/>
      <c r="GT415" s="54"/>
      <c r="HD415" s="54"/>
      <c r="HN415" s="54"/>
      <c r="HX415" s="54"/>
      <c r="IH415" s="54"/>
    </row>
    <row r="416" spans="1:242" s="2" customFormat="1" x14ac:dyDescent="0.25">
      <c r="A416" s="165"/>
      <c r="B416" s="54"/>
      <c r="L416" s="54"/>
      <c r="V416" s="54"/>
      <c r="AF416" s="54"/>
      <c r="AP416" s="54"/>
      <c r="AZ416" s="54"/>
      <c r="BJ416" s="54"/>
      <c r="BT416" s="54"/>
      <c r="CD416" s="54"/>
      <c r="CN416" s="54"/>
      <c r="CX416" s="54"/>
      <c r="DH416" s="54"/>
      <c r="DR416" s="54"/>
      <c r="EB416" s="54"/>
      <c r="EL416" s="54"/>
      <c r="EV416" s="54"/>
      <c r="FF416" s="54"/>
      <c r="FP416" s="54"/>
      <c r="FZ416" s="54"/>
      <c r="GJ416" s="54"/>
      <c r="GT416" s="54"/>
      <c r="HD416" s="54"/>
      <c r="HN416" s="54"/>
      <c r="HX416" s="54"/>
      <c r="IH416" s="54"/>
    </row>
    <row r="417" spans="1:242" s="2" customFormat="1" x14ac:dyDescent="0.25">
      <c r="A417" s="165"/>
      <c r="B417" s="54"/>
      <c r="L417" s="54"/>
      <c r="V417" s="54"/>
      <c r="AF417" s="54"/>
      <c r="AP417" s="54"/>
      <c r="AZ417" s="54"/>
      <c r="BJ417" s="54"/>
      <c r="BT417" s="54"/>
      <c r="CD417" s="54"/>
      <c r="CN417" s="54"/>
      <c r="CX417" s="54"/>
      <c r="DH417" s="54"/>
      <c r="DR417" s="54"/>
      <c r="EB417" s="54"/>
      <c r="EL417" s="54"/>
      <c r="EV417" s="54"/>
      <c r="FF417" s="54"/>
      <c r="FP417" s="54"/>
      <c r="FZ417" s="54"/>
      <c r="GJ417" s="54"/>
      <c r="GT417" s="54"/>
      <c r="HD417" s="54"/>
      <c r="HN417" s="54"/>
      <c r="HX417" s="54"/>
      <c r="IH417" s="54"/>
    </row>
    <row r="418" spans="1:242" s="2" customFormat="1" x14ac:dyDescent="0.25">
      <c r="A418" s="165"/>
      <c r="B418" s="54"/>
      <c r="L418" s="54"/>
      <c r="V418" s="54"/>
      <c r="AF418" s="54"/>
      <c r="AP418" s="54"/>
      <c r="AZ418" s="54"/>
      <c r="BJ418" s="54"/>
      <c r="BT418" s="54"/>
      <c r="CD418" s="54"/>
      <c r="CN418" s="54"/>
      <c r="CX418" s="54"/>
      <c r="DH418" s="54"/>
      <c r="DR418" s="54"/>
      <c r="EB418" s="54"/>
      <c r="EL418" s="54"/>
      <c r="EV418" s="54"/>
      <c r="FF418" s="54"/>
      <c r="FP418" s="54"/>
      <c r="FZ418" s="54"/>
      <c r="GJ418" s="54"/>
      <c r="GT418" s="54"/>
      <c r="HD418" s="54"/>
      <c r="HN418" s="54"/>
      <c r="HX418" s="54"/>
      <c r="IH418" s="54"/>
    </row>
    <row r="419" spans="1:242" s="2" customFormat="1" x14ac:dyDescent="0.25">
      <c r="A419" s="165"/>
      <c r="B419" s="54"/>
      <c r="L419" s="54"/>
      <c r="V419" s="54"/>
      <c r="AF419" s="54"/>
      <c r="AP419" s="54"/>
      <c r="AZ419" s="54"/>
      <c r="BJ419" s="54"/>
      <c r="BT419" s="54"/>
      <c r="CD419" s="54"/>
      <c r="CN419" s="54"/>
      <c r="CX419" s="54"/>
      <c r="DH419" s="54"/>
      <c r="DR419" s="54"/>
      <c r="EB419" s="54"/>
      <c r="EL419" s="54"/>
      <c r="EV419" s="54"/>
      <c r="FF419" s="54"/>
      <c r="FP419" s="54"/>
      <c r="FZ419" s="54"/>
      <c r="GJ419" s="54"/>
      <c r="GT419" s="54"/>
      <c r="HD419" s="54"/>
      <c r="HN419" s="54"/>
      <c r="HX419" s="54"/>
      <c r="IH419" s="54"/>
    </row>
    <row r="420" spans="1:242" s="2" customFormat="1" x14ac:dyDescent="0.25">
      <c r="A420" s="165"/>
      <c r="B420" s="54"/>
      <c r="L420" s="54"/>
      <c r="V420" s="54"/>
      <c r="AF420" s="54"/>
      <c r="AP420" s="54"/>
      <c r="AZ420" s="54"/>
      <c r="BJ420" s="54"/>
      <c r="BT420" s="54"/>
      <c r="CD420" s="54"/>
      <c r="CN420" s="54"/>
      <c r="CX420" s="54"/>
      <c r="DH420" s="54"/>
      <c r="DR420" s="54"/>
      <c r="EB420" s="54"/>
      <c r="EL420" s="54"/>
      <c r="EV420" s="54"/>
      <c r="FF420" s="54"/>
      <c r="FP420" s="54"/>
      <c r="FZ420" s="54"/>
      <c r="GJ420" s="54"/>
      <c r="GT420" s="54"/>
      <c r="HD420" s="54"/>
      <c r="HN420" s="54"/>
      <c r="HX420" s="54"/>
      <c r="IH420" s="54"/>
    </row>
    <row r="421" spans="1:242" s="2" customFormat="1" x14ac:dyDescent="0.25">
      <c r="A421" s="165"/>
      <c r="B421" s="54"/>
      <c r="L421" s="54"/>
      <c r="V421" s="54"/>
      <c r="AF421" s="54"/>
      <c r="AP421" s="54"/>
      <c r="AZ421" s="54"/>
      <c r="BJ421" s="54"/>
      <c r="BT421" s="54"/>
      <c r="CD421" s="54"/>
      <c r="CN421" s="54"/>
      <c r="CX421" s="54"/>
      <c r="DH421" s="54"/>
      <c r="DR421" s="54"/>
      <c r="EB421" s="54"/>
      <c r="EL421" s="54"/>
      <c r="EV421" s="54"/>
      <c r="FF421" s="54"/>
      <c r="FP421" s="54"/>
      <c r="FZ421" s="54"/>
      <c r="GJ421" s="54"/>
      <c r="GT421" s="54"/>
      <c r="HD421" s="54"/>
      <c r="HN421" s="54"/>
      <c r="HX421" s="54"/>
      <c r="IH421" s="54"/>
    </row>
    <row r="422" spans="1:242" s="2" customFormat="1" x14ac:dyDescent="0.25">
      <c r="A422" s="165"/>
      <c r="B422" s="54"/>
      <c r="L422" s="54"/>
      <c r="V422" s="54"/>
      <c r="AF422" s="54"/>
      <c r="AP422" s="54"/>
      <c r="AZ422" s="54"/>
      <c r="BJ422" s="54"/>
      <c r="BT422" s="54"/>
      <c r="CD422" s="54"/>
      <c r="CN422" s="54"/>
      <c r="CX422" s="54"/>
      <c r="DH422" s="54"/>
      <c r="DR422" s="54"/>
      <c r="EB422" s="54"/>
      <c r="EL422" s="54"/>
      <c r="EV422" s="54"/>
      <c r="FF422" s="54"/>
      <c r="FP422" s="54"/>
      <c r="FZ422" s="54"/>
      <c r="GJ422" s="54"/>
      <c r="GT422" s="54"/>
      <c r="HD422" s="54"/>
      <c r="HN422" s="54"/>
      <c r="HX422" s="54"/>
      <c r="IH422" s="54"/>
    </row>
    <row r="423" spans="1:242" s="2" customFormat="1" x14ac:dyDescent="0.25">
      <c r="A423" s="165"/>
      <c r="B423" s="54"/>
      <c r="L423" s="54"/>
      <c r="V423" s="54"/>
      <c r="AF423" s="54"/>
      <c r="AP423" s="54"/>
      <c r="AZ423" s="54"/>
      <c r="BJ423" s="54"/>
      <c r="BT423" s="54"/>
      <c r="CD423" s="54"/>
      <c r="CN423" s="54"/>
      <c r="CX423" s="54"/>
      <c r="DH423" s="54"/>
      <c r="DR423" s="54"/>
      <c r="EB423" s="54"/>
      <c r="EL423" s="54"/>
      <c r="EV423" s="54"/>
      <c r="FF423" s="54"/>
      <c r="FP423" s="54"/>
      <c r="FZ423" s="54"/>
      <c r="GJ423" s="54"/>
      <c r="GT423" s="54"/>
      <c r="HD423" s="54"/>
      <c r="HN423" s="54"/>
      <c r="HX423" s="54"/>
      <c r="IH423" s="54"/>
    </row>
    <row r="424" spans="1:242" s="2" customFormat="1" x14ac:dyDescent="0.25">
      <c r="A424" s="165"/>
      <c r="B424" s="54"/>
      <c r="L424" s="54"/>
      <c r="V424" s="54"/>
      <c r="AF424" s="54"/>
      <c r="AP424" s="54"/>
      <c r="AZ424" s="54"/>
      <c r="BJ424" s="54"/>
      <c r="BT424" s="54"/>
      <c r="CD424" s="54"/>
      <c r="CN424" s="54"/>
      <c r="CX424" s="54"/>
      <c r="DH424" s="54"/>
      <c r="DR424" s="54"/>
      <c r="EB424" s="54"/>
      <c r="EL424" s="54"/>
      <c r="EV424" s="54"/>
      <c r="FF424" s="54"/>
      <c r="FP424" s="54"/>
      <c r="FZ424" s="54"/>
      <c r="GJ424" s="54"/>
      <c r="GT424" s="54"/>
      <c r="HD424" s="54"/>
      <c r="HN424" s="54"/>
      <c r="HX424" s="54"/>
      <c r="IH424" s="54"/>
    </row>
    <row r="425" spans="1:242" s="2" customFormat="1" x14ac:dyDescent="0.25">
      <c r="A425" s="165"/>
      <c r="B425" s="54"/>
      <c r="L425" s="54"/>
      <c r="V425" s="54"/>
      <c r="AF425" s="54"/>
      <c r="AP425" s="54"/>
      <c r="AZ425" s="54"/>
      <c r="BJ425" s="54"/>
      <c r="BT425" s="54"/>
      <c r="CD425" s="54"/>
      <c r="CN425" s="54"/>
      <c r="CX425" s="54"/>
      <c r="DH425" s="54"/>
      <c r="DR425" s="54"/>
      <c r="EB425" s="54"/>
      <c r="EL425" s="54"/>
      <c r="EV425" s="54"/>
      <c r="FF425" s="54"/>
      <c r="FP425" s="54"/>
      <c r="FZ425" s="54"/>
      <c r="GJ425" s="54"/>
      <c r="GT425" s="54"/>
      <c r="HD425" s="54"/>
      <c r="HN425" s="54"/>
      <c r="HX425" s="54"/>
      <c r="IH425" s="54"/>
    </row>
    <row r="426" spans="1:242" s="2" customFormat="1" x14ac:dyDescent="0.25">
      <c r="A426" s="165"/>
      <c r="B426" s="54"/>
      <c r="L426" s="54"/>
      <c r="V426" s="54"/>
      <c r="AF426" s="54"/>
      <c r="AP426" s="54"/>
      <c r="AZ426" s="54"/>
      <c r="BJ426" s="54"/>
      <c r="BT426" s="54"/>
      <c r="CD426" s="54"/>
      <c r="CN426" s="54"/>
      <c r="CX426" s="54"/>
      <c r="DH426" s="54"/>
      <c r="DR426" s="54"/>
      <c r="EB426" s="54"/>
      <c r="EL426" s="54"/>
      <c r="EV426" s="54"/>
      <c r="FF426" s="54"/>
      <c r="FP426" s="54"/>
      <c r="FZ426" s="54"/>
      <c r="GJ426" s="54"/>
      <c r="GT426" s="54"/>
      <c r="HD426" s="54"/>
      <c r="HN426" s="54"/>
      <c r="HX426" s="54"/>
      <c r="IH426" s="54"/>
    </row>
    <row r="427" spans="1:242" s="2" customFormat="1" x14ac:dyDescent="0.25">
      <c r="A427" s="165"/>
      <c r="B427" s="54"/>
      <c r="L427" s="54"/>
      <c r="V427" s="54"/>
      <c r="AF427" s="54"/>
      <c r="AP427" s="54"/>
      <c r="AZ427" s="54"/>
      <c r="BJ427" s="54"/>
      <c r="BT427" s="54"/>
      <c r="CD427" s="54"/>
      <c r="CN427" s="54"/>
      <c r="CX427" s="54"/>
      <c r="DH427" s="54"/>
      <c r="DR427" s="54"/>
      <c r="EB427" s="54"/>
      <c r="EL427" s="54"/>
      <c r="EV427" s="54"/>
      <c r="FF427" s="54"/>
      <c r="FP427" s="54"/>
      <c r="FZ427" s="54"/>
      <c r="GJ427" s="54"/>
      <c r="GT427" s="54"/>
      <c r="HD427" s="54"/>
      <c r="HN427" s="54"/>
      <c r="HX427" s="54"/>
      <c r="IH427" s="54"/>
    </row>
    <row r="428" spans="1:242" s="2" customFormat="1" x14ac:dyDescent="0.25">
      <c r="A428" s="165"/>
      <c r="B428" s="54"/>
      <c r="L428" s="54"/>
      <c r="V428" s="54"/>
      <c r="AF428" s="54"/>
      <c r="AP428" s="54"/>
      <c r="AZ428" s="54"/>
      <c r="BJ428" s="54"/>
      <c r="BT428" s="54"/>
      <c r="CD428" s="54"/>
      <c r="CN428" s="54"/>
      <c r="CX428" s="54"/>
      <c r="DH428" s="54"/>
      <c r="DR428" s="54"/>
      <c r="EB428" s="54"/>
      <c r="EL428" s="54"/>
      <c r="EV428" s="54"/>
      <c r="FF428" s="54"/>
      <c r="FP428" s="54"/>
      <c r="FZ428" s="54"/>
      <c r="GJ428" s="54"/>
      <c r="GT428" s="54"/>
      <c r="HD428" s="54"/>
      <c r="HN428" s="54"/>
      <c r="HX428" s="54"/>
      <c r="IH428" s="54"/>
    </row>
    <row r="429" spans="1:242" s="2" customFormat="1" x14ac:dyDescent="0.25">
      <c r="A429" s="165"/>
      <c r="B429" s="54"/>
      <c r="L429" s="54"/>
      <c r="V429" s="54"/>
      <c r="AF429" s="54"/>
      <c r="AP429" s="54"/>
      <c r="AZ429" s="54"/>
      <c r="BJ429" s="54"/>
      <c r="BT429" s="54"/>
      <c r="CD429" s="54"/>
      <c r="CN429" s="54"/>
      <c r="CX429" s="54"/>
      <c r="DH429" s="54"/>
      <c r="DR429" s="54"/>
      <c r="EB429" s="54"/>
      <c r="EL429" s="54"/>
      <c r="EV429" s="54"/>
      <c r="FF429" s="54"/>
      <c r="FP429" s="54"/>
      <c r="FZ429" s="54"/>
      <c r="GJ429" s="54"/>
      <c r="GT429" s="54"/>
      <c r="HD429" s="54"/>
      <c r="HN429" s="54"/>
      <c r="HX429" s="54"/>
      <c r="IH429" s="54"/>
    </row>
    <row r="430" spans="1:242" s="2" customFormat="1" x14ac:dyDescent="0.25">
      <c r="A430" s="165"/>
      <c r="B430" s="54"/>
      <c r="L430" s="54"/>
      <c r="V430" s="54"/>
      <c r="AF430" s="54"/>
      <c r="AP430" s="54"/>
      <c r="AZ430" s="54"/>
      <c r="BJ430" s="54"/>
      <c r="BT430" s="54"/>
      <c r="CD430" s="54"/>
      <c r="CN430" s="54"/>
      <c r="CX430" s="54"/>
      <c r="DH430" s="54"/>
      <c r="DR430" s="54"/>
      <c r="EB430" s="54"/>
      <c r="EL430" s="54"/>
      <c r="EV430" s="54"/>
      <c r="FF430" s="54"/>
      <c r="FP430" s="54"/>
      <c r="FZ430" s="54"/>
      <c r="GJ430" s="54"/>
      <c r="GT430" s="54"/>
      <c r="HD430" s="54"/>
      <c r="HN430" s="54"/>
      <c r="HX430" s="54"/>
      <c r="IH430" s="54"/>
    </row>
    <row r="431" spans="1:242" s="2" customFormat="1" x14ac:dyDescent="0.25">
      <c r="A431" s="165"/>
      <c r="B431" s="54"/>
      <c r="L431" s="54"/>
      <c r="V431" s="54"/>
      <c r="AF431" s="54"/>
      <c r="AP431" s="54"/>
      <c r="AZ431" s="54"/>
      <c r="BJ431" s="54"/>
      <c r="BT431" s="54"/>
      <c r="CD431" s="54"/>
      <c r="CN431" s="54"/>
      <c r="CX431" s="54"/>
      <c r="DH431" s="54"/>
      <c r="DR431" s="54"/>
      <c r="EB431" s="54"/>
      <c r="EL431" s="54"/>
      <c r="EV431" s="54"/>
      <c r="FF431" s="54"/>
      <c r="FP431" s="54"/>
      <c r="FZ431" s="54"/>
      <c r="GJ431" s="54"/>
      <c r="GT431" s="54"/>
      <c r="HD431" s="54"/>
      <c r="HN431" s="54"/>
      <c r="HX431" s="54"/>
      <c r="IH431" s="54"/>
    </row>
    <row r="432" spans="1:242" s="2" customFormat="1" x14ac:dyDescent="0.25">
      <c r="A432" s="165"/>
      <c r="B432" s="54"/>
      <c r="L432" s="54"/>
      <c r="V432" s="54"/>
      <c r="AF432" s="54"/>
      <c r="AP432" s="54"/>
      <c r="AZ432" s="54"/>
      <c r="BJ432" s="54"/>
      <c r="BT432" s="54"/>
      <c r="CD432" s="54"/>
      <c r="CN432" s="54"/>
      <c r="CX432" s="54"/>
      <c r="DH432" s="54"/>
      <c r="DR432" s="54"/>
      <c r="EB432" s="54"/>
      <c r="EL432" s="54"/>
      <c r="EV432" s="54"/>
      <c r="FF432" s="54"/>
      <c r="FP432" s="54"/>
      <c r="FZ432" s="54"/>
      <c r="GJ432" s="54"/>
      <c r="GT432" s="54"/>
      <c r="HD432" s="54"/>
      <c r="HN432" s="54"/>
      <c r="HX432" s="54"/>
      <c r="IH432" s="54"/>
    </row>
    <row r="433" spans="1:242" s="2" customFormat="1" x14ac:dyDescent="0.25">
      <c r="A433" s="165"/>
      <c r="B433" s="54"/>
      <c r="L433" s="54"/>
      <c r="V433" s="54"/>
      <c r="AF433" s="54"/>
      <c r="AP433" s="54"/>
      <c r="AZ433" s="54"/>
      <c r="BJ433" s="54"/>
      <c r="BT433" s="54"/>
      <c r="CD433" s="54"/>
      <c r="CN433" s="54"/>
      <c r="CX433" s="54"/>
      <c r="DH433" s="54"/>
      <c r="DR433" s="54"/>
      <c r="EB433" s="54"/>
      <c r="EL433" s="54"/>
      <c r="EV433" s="54"/>
      <c r="FF433" s="54"/>
      <c r="FP433" s="54"/>
      <c r="FZ433" s="54"/>
      <c r="GJ433" s="54"/>
      <c r="GT433" s="54"/>
      <c r="HD433" s="54"/>
      <c r="HN433" s="54"/>
      <c r="HX433" s="54"/>
      <c r="IH433" s="54"/>
    </row>
    <row r="434" spans="1:242" s="2" customFormat="1" x14ac:dyDescent="0.25">
      <c r="A434" s="165"/>
      <c r="B434" s="54"/>
      <c r="L434" s="54"/>
      <c r="V434" s="54"/>
      <c r="AF434" s="54"/>
      <c r="AP434" s="54"/>
      <c r="AZ434" s="54"/>
      <c r="BJ434" s="54"/>
      <c r="BT434" s="54"/>
      <c r="CD434" s="54"/>
      <c r="CN434" s="54"/>
      <c r="CX434" s="54"/>
      <c r="DH434" s="54"/>
      <c r="DR434" s="54"/>
      <c r="EB434" s="54"/>
      <c r="EL434" s="54"/>
      <c r="EV434" s="54"/>
      <c r="FF434" s="54"/>
      <c r="FP434" s="54"/>
      <c r="FZ434" s="54"/>
      <c r="GJ434" s="54"/>
      <c r="GT434" s="54"/>
      <c r="HD434" s="54"/>
      <c r="HN434" s="54"/>
      <c r="HX434" s="54"/>
      <c r="IH434" s="54"/>
    </row>
    <row r="435" spans="1:242" s="2" customFormat="1" x14ac:dyDescent="0.25">
      <c r="A435" s="165"/>
      <c r="B435" s="54"/>
      <c r="L435" s="54"/>
      <c r="V435" s="54"/>
      <c r="AF435" s="54"/>
      <c r="AP435" s="54"/>
      <c r="AZ435" s="54"/>
      <c r="BJ435" s="54"/>
      <c r="BT435" s="54"/>
      <c r="CD435" s="54"/>
      <c r="CN435" s="54"/>
      <c r="CX435" s="54"/>
      <c r="DH435" s="54"/>
      <c r="DR435" s="54"/>
      <c r="EB435" s="54"/>
      <c r="EL435" s="54"/>
      <c r="EV435" s="54"/>
      <c r="FF435" s="54"/>
      <c r="FP435" s="54"/>
      <c r="FZ435" s="54"/>
      <c r="GJ435" s="54"/>
      <c r="GT435" s="54"/>
      <c r="HD435" s="54"/>
      <c r="HN435" s="54"/>
      <c r="HX435" s="54"/>
      <c r="IH435" s="54"/>
    </row>
    <row r="436" spans="1:242" s="2" customFormat="1" x14ac:dyDescent="0.25">
      <c r="A436" s="165"/>
      <c r="B436" s="54"/>
      <c r="L436" s="54"/>
      <c r="V436" s="54"/>
      <c r="AF436" s="54"/>
      <c r="AP436" s="54"/>
      <c r="AZ436" s="54"/>
      <c r="BJ436" s="54"/>
      <c r="BT436" s="54"/>
      <c r="CD436" s="54"/>
      <c r="CN436" s="54"/>
      <c r="CX436" s="54"/>
      <c r="DH436" s="54"/>
      <c r="DR436" s="54"/>
      <c r="EB436" s="54"/>
      <c r="EL436" s="54"/>
      <c r="EV436" s="54"/>
      <c r="FF436" s="54"/>
      <c r="FP436" s="54"/>
      <c r="FZ436" s="54"/>
      <c r="GJ436" s="54"/>
      <c r="GT436" s="54"/>
      <c r="HD436" s="54"/>
      <c r="HN436" s="54"/>
      <c r="HX436" s="54"/>
      <c r="IH436" s="54"/>
    </row>
    <row r="437" spans="1:242" s="2" customFormat="1" x14ac:dyDescent="0.25">
      <c r="A437" s="165"/>
      <c r="B437" s="54"/>
      <c r="L437" s="54"/>
      <c r="V437" s="54"/>
      <c r="AF437" s="54"/>
      <c r="AP437" s="54"/>
      <c r="AZ437" s="54"/>
      <c r="BJ437" s="54"/>
      <c r="BT437" s="54"/>
      <c r="CD437" s="54"/>
      <c r="CN437" s="54"/>
      <c r="CX437" s="54"/>
      <c r="DH437" s="54"/>
      <c r="DR437" s="54"/>
      <c r="EB437" s="54"/>
      <c r="EL437" s="54"/>
      <c r="EV437" s="54"/>
      <c r="FF437" s="54"/>
      <c r="FP437" s="54"/>
      <c r="FZ437" s="54"/>
      <c r="GJ437" s="54"/>
      <c r="GT437" s="54"/>
      <c r="HD437" s="54"/>
      <c r="HN437" s="54"/>
      <c r="HX437" s="54"/>
      <c r="IH437" s="54"/>
    </row>
    <row r="438" spans="1:242" s="2" customFormat="1" x14ac:dyDescent="0.25">
      <c r="A438" s="165"/>
      <c r="B438" s="54"/>
      <c r="L438" s="54"/>
      <c r="V438" s="54"/>
      <c r="AF438" s="54"/>
      <c r="AP438" s="54"/>
      <c r="AZ438" s="54"/>
      <c r="BJ438" s="54"/>
      <c r="BT438" s="54"/>
      <c r="CD438" s="54"/>
      <c r="CN438" s="54"/>
      <c r="CX438" s="54"/>
      <c r="DH438" s="54"/>
      <c r="DR438" s="54"/>
      <c r="EB438" s="54"/>
      <c r="EL438" s="54"/>
      <c r="EV438" s="54"/>
      <c r="FF438" s="54"/>
      <c r="FP438" s="54"/>
      <c r="FZ438" s="54"/>
      <c r="GJ438" s="54"/>
      <c r="GT438" s="54"/>
      <c r="HD438" s="54"/>
      <c r="HN438" s="54"/>
      <c r="HX438" s="54"/>
      <c r="IH438" s="54"/>
    </row>
    <row r="439" spans="1:242" s="2" customFormat="1" x14ac:dyDescent="0.25">
      <c r="A439" s="165"/>
      <c r="B439" s="54"/>
      <c r="L439" s="54"/>
      <c r="V439" s="54"/>
      <c r="AF439" s="54"/>
      <c r="AP439" s="54"/>
      <c r="AZ439" s="54"/>
      <c r="BJ439" s="54"/>
      <c r="BT439" s="54"/>
      <c r="CD439" s="54"/>
      <c r="CN439" s="54"/>
      <c r="CX439" s="54"/>
      <c r="DH439" s="54"/>
      <c r="DR439" s="54"/>
      <c r="EB439" s="54"/>
      <c r="EL439" s="54"/>
      <c r="EV439" s="54"/>
      <c r="FF439" s="54"/>
      <c r="FP439" s="54"/>
      <c r="FZ439" s="54"/>
      <c r="GJ439" s="54"/>
      <c r="GT439" s="54"/>
      <c r="HD439" s="54"/>
      <c r="HN439" s="54"/>
      <c r="HX439" s="54"/>
      <c r="IH439" s="54"/>
    </row>
    <row r="440" spans="1:242" s="2" customFormat="1" x14ac:dyDescent="0.25">
      <c r="A440" s="165"/>
      <c r="B440" s="54"/>
      <c r="L440" s="54"/>
      <c r="V440" s="54"/>
      <c r="AF440" s="54"/>
      <c r="AP440" s="54"/>
      <c r="AZ440" s="54"/>
      <c r="BJ440" s="54"/>
      <c r="BT440" s="54"/>
      <c r="CD440" s="54"/>
      <c r="CN440" s="54"/>
      <c r="CX440" s="54"/>
      <c r="DH440" s="54"/>
      <c r="DR440" s="54"/>
      <c r="EB440" s="54"/>
      <c r="EL440" s="54"/>
      <c r="EV440" s="54"/>
      <c r="FF440" s="54"/>
      <c r="FP440" s="54"/>
      <c r="FZ440" s="54"/>
      <c r="GJ440" s="54"/>
      <c r="GT440" s="54"/>
      <c r="HD440" s="54"/>
      <c r="HN440" s="54"/>
      <c r="HX440" s="54"/>
      <c r="IH440" s="54"/>
    </row>
    <row r="441" spans="1:242" s="2" customFormat="1" x14ac:dyDescent="0.25">
      <c r="A441" s="165"/>
      <c r="B441" s="54"/>
      <c r="L441" s="54"/>
      <c r="V441" s="54"/>
      <c r="AF441" s="54"/>
      <c r="AP441" s="54"/>
      <c r="AZ441" s="54"/>
      <c r="BJ441" s="54"/>
      <c r="BT441" s="54"/>
      <c r="CD441" s="54"/>
      <c r="CN441" s="54"/>
      <c r="CX441" s="54"/>
      <c r="DH441" s="54"/>
      <c r="DR441" s="54"/>
      <c r="EB441" s="54"/>
      <c r="EL441" s="54"/>
      <c r="EV441" s="54"/>
      <c r="FF441" s="54"/>
      <c r="FP441" s="54"/>
      <c r="FZ441" s="54"/>
      <c r="GJ441" s="54"/>
      <c r="GT441" s="54"/>
      <c r="HD441" s="54"/>
      <c r="HN441" s="54"/>
      <c r="HX441" s="54"/>
      <c r="IH441" s="54"/>
    </row>
    <row r="442" spans="1:242" s="2" customFormat="1" x14ac:dyDescent="0.25">
      <c r="A442" s="165"/>
      <c r="B442" s="54"/>
      <c r="L442" s="54"/>
      <c r="V442" s="54"/>
      <c r="AF442" s="54"/>
      <c r="AP442" s="54"/>
      <c r="AZ442" s="54"/>
      <c r="BJ442" s="54"/>
      <c r="BT442" s="54"/>
      <c r="CD442" s="54"/>
      <c r="CN442" s="54"/>
      <c r="CX442" s="54"/>
      <c r="DH442" s="54"/>
      <c r="DR442" s="54"/>
      <c r="EB442" s="54"/>
      <c r="EL442" s="54"/>
      <c r="EV442" s="54"/>
      <c r="FF442" s="54"/>
      <c r="FP442" s="54"/>
      <c r="FZ442" s="54"/>
      <c r="GJ442" s="54"/>
      <c r="GT442" s="54"/>
      <c r="HD442" s="54"/>
      <c r="HN442" s="54"/>
      <c r="HX442" s="54"/>
      <c r="IH442" s="54"/>
    </row>
    <row r="443" spans="1:242" s="2" customFormat="1" x14ac:dyDescent="0.25">
      <c r="A443" s="165"/>
      <c r="B443" s="54"/>
      <c r="L443" s="54"/>
      <c r="V443" s="54"/>
      <c r="AF443" s="54"/>
      <c r="AP443" s="54"/>
      <c r="AZ443" s="54"/>
      <c r="BJ443" s="54"/>
      <c r="BT443" s="54"/>
      <c r="CD443" s="54"/>
      <c r="CN443" s="54"/>
      <c r="CX443" s="54"/>
      <c r="DH443" s="54"/>
      <c r="DR443" s="54"/>
      <c r="EB443" s="54"/>
      <c r="EL443" s="54"/>
      <c r="EV443" s="54"/>
      <c r="FF443" s="54"/>
      <c r="FP443" s="54"/>
      <c r="FZ443" s="54"/>
      <c r="GJ443" s="54"/>
      <c r="GT443" s="54"/>
      <c r="HD443" s="54"/>
      <c r="HN443" s="54"/>
      <c r="HX443" s="54"/>
      <c r="IH443" s="54"/>
    </row>
    <row r="444" spans="1:242" s="2" customFormat="1" x14ac:dyDescent="0.25">
      <c r="A444" s="165"/>
      <c r="B444" s="54"/>
      <c r="L444" s="54"/>
      <c r="V444" s="54"/>
      <c r="AF444" s="54"/>
      <c r="AP444" s="54"/>
      <c r="AZ444" s="54"/>
      <c r="BJ444" s="54"/>
      <c r="BT444" s="54"/>
      <c r="CD444" s="54"/>
      <c r="CN444" s="54"/>
      <c r="CX444" s="54"/>
      <c r="DH444" s="54"/>
      <c r="DR444" s="54"/>
      <c r="EB444" s="54"/>
      <c r="EL444" s="54"/>
      <c r="EV444" s="54"/>
      <c r="FF444" s="54"/>
      <c r="FP444" s="54"/>
      <c r="FZ444" s="54"/>
      <c r="GJ444" s="54"/>
      <c r="GT444" s="54"/>
      <c r="HD444" s="54"/>
      <c r="HN444" s="54"/>
      <c r="HX444" s="54"/>
      <c r="IH444" s="54"/>
    </row>
    <row r="445" spans="1:242" s="2" customFormat="1" x14ac:dyDescent="0.25">
      <c r="A445" s="165"/>
      <c r="B445" s="54"/>
      <c r="L445" s="54"/>
      <c r="V445" s="54"/>
      <c r="AF445" s="54"/>
      <c r="AP445" s="54"/>
      <c r="AZ445" s="54"/>
      <c r="BJ445" s="54"/>
      <c r="BT445" s="54"/>
      <c r="CD445" s="54"/>
      <c r="CN445" s="54"/>
      <c r="CX445" s="54"/>
      <c r="DH445" s="54"/>
      <c r="DR445" s="54"/>
      <c r="EB445" s="54"/>
      <c r="EL445" s="54"/>
      <c r="EV445" s="54"/>
      <c r="FF445" s="54"/>
      <c r="FP445" s="54"/>
      <c r="FZ445" s="54"/>
      <c r="GJ445" s="54"/>
      <c r="GT445" s="54"/>
      <c r="HD445" s="54"/>
      <c r="HN445" s="54"/>
      <c r="HX445" s="54"/>
      <c r="IH445" s="54"/>
    </row>
    <row r="446" spans="1:242" s="2" customFormat="1" x14ac:dyDescent="0.25">
      <c r="A446" s="165"/>
      <c r="B446" s="54"/>
      <c r="L446" s="54"/>
      <c r="V446" s="54"/>
      <c r="AF446" s="54"/>
      <c r="AP446" s="54"/>
      <c r="AZ446" s="54"/>
      <c r="BJ446" s="54"/>
      <c r="BT446" s="54"/>
      <c r="CD446" s="54"/>
      <c r="CN446" s="54"/>
      <c r="CX446" s="54"/>
      <c r="DH446" s="54"/>
      <c r="DR446" s="54"/>
      <c r="EB446" s="54"/>
      <c r="EL446" s="54"/>
      <c r="EV446" s="54"/>
      <c r="FF446" s="54"/>
      <c r="FP446" s="54"/>
      <c r="FZ446" s="54"/>
      <c r="GJ446" s="54"/>
      <c r="GT446" s="54"/>
      <c r="HD446" s="54"/>
      <c r="HN446" s="54"/>
      <c r="HX446" s="54"/>
      <c r="IH446" s="54"/>
    </row>
    <row r="447" spans="1:242" s="2" customFormat="1" x14ac:dyDescent="0.25">
      <c r="A447" s="165"/>
      <c r="B447" s="54"/>
      <c r="L447" s="54"/>
      <c r="V447" s="54"/>
      <c r="AF447" s="54"/>
      <c r="AP447" s="54"/>
      <c r="AZ447" s="54"/>
      <c r="BJ447" s="54"/>
      <c r="BT447" s="54"/>
      <c r="CD447" s="54"/>
      <c r="CN447" s="54"/>
      <c r="CX447" s="54"/>
      <c r="DH447" s="54"/>
      <c r="DR447" s="54"/>
      <c r="EB447" s="54"/>
      <c r="EL447" s="54"/>
      <c r="EV447" s="54"/>
      <c r="FF447" s="54"/>
      <c r="FP447" s="54"/>
      <c r="FZ447" s="54"/>
      <c r="GJ447" s="54"/>
      <c r="GT447" s="54"/>
      <c r="HD447" s="54"/>
      <c r="HN447" s="54"/>
      <c r="HX447" s="54"/>
      <c r="IH447" s="54"/>
    </row>
    <row r="448" spans="1:242" s="2" customFormat="1" x14ac:dyDescent="0.25">
      <c r="A448" s="165"/>
      <c r="B448" s="54"/>
      <c r="L448" s="54"/>
      <c r="V448" s="54"/>
      <c r="AF448" s="54"/>
      <c r="AP448" s="54"/>
      <c r="AZ448" s="54"/>
      <c r="BJ448" s="54"/>
      <c r="BT448" s="54"/>
      <c r="CD448" s="54"/>
      <c r="CN448" s="54"/>
      <c r="CX448" s="54"/>
      <c r="DH448" s="54"/>
      <c r="DR448" s="54"/>
      <c r="EB448" s="54"/>
      <c r="EL448" s="54"/>
      <c r="EV448" s="54"/>
      <c r="FF448" s="54"/>
      <c r="FP448" s="54"/>
      <c r="FZ448" s="54"/>
      <c r="GJ448" s="54"/>
      <c r="GT448" s="54"/>
      <c r="HD448" s="54"/>
      <c r="HN448" s="54"/>
      <c r="HX448" s="54"/>
      <c r="IH448" s="54"/>
    </row>
    <row r="449" spans="1:242" s="2" customFormat="1" x14ac:dyDescent="0.25">
      <c r="A449" s="165"/>
      <c r="B449" s="54"/>
      <c r="L449" s="54"/>
      <c r="V449" s="54"/>
      <c r="AF449" s="54"/>
      <c r="AP449" s="54"/>
      <c r="AZ449" s="54"/>
      <c r="BJ449" s="54"/>
      <c r="BT449" s="54"/>
      <c r="CD449" s="54"/>
      <c r="CN449" s="54"/>
      <c r="CX449" s="54"/>
      <c r="DH449" s="54"/>
      <c r="DR449" s="54"/>
      <c r="EB449" s="54"/>
      <c r="EL449" s="54"/>
      <c r="EV449" s="54"/>
      <c r="FF449" s="54"/>
      <c r="FP449" s="54"/>
      <c r="FZ449" s="54"/>
      <c r="GJ449" s="54"/>
      <c r="GT449" s="54"/>
      <c r="HD449" s="54"/>
      <c r="HN449" s="54"/>
      <c r="HX449" s="54"/>
      <c r="IH449" s="54"/>
    </row>
    <row r="450" spans="1:242" s="2" customFormat="1" x14ac:dyDescent="0.25">
      <c r="A450" s="165"/>
      <c r="B450" s="54"/>
      <c r="L450" s="54"/>
      <c r="V450" s="54"/>
      <c r="AF450" s="54"/>
      <c r="AP450" s="54"/>
      <c r="AZ450" s="54"/>
      <c r="BJ450" s="54"/>
      <c r="BT450" s="54"/>
      <c r="CD450" s="54"/>
      <c r="CN450" s="54"/>
      <c r="CX450" s="54"/>
      <c r="DH450" s="54"/>
      <c r="DR450" s="54"/>
      <c r="EB450" s="54"/>
      <c r="EL450" s="54"/>
      <c r="EV450" s="54"/>
      <c r="FF450" s="54"/>
      <c r="FP450" s="54"/>
      <c r="FZ450" s="54"/>
      <c r="GJ450" s="54"/>
      <c r="GT450" s="54"/>
      <c r="HD450" s="54"/>
      <c r="HN450" s="54"/>
      <c r="HX450" s="54"/>
      <c r="IH450" s="54"/>
    </row>
    <row r="451" spans="1:242" s="2" customFormat="1" x14ac:dyDescent="0.25">
      <c r="A451" s="165"/>
      <c r="B451" s="54"/>
      <c r="L451" s="54"/>
      <c r="V451" s="54"/>
      <c r="AF451" s="54"/>
      <c r="AP451" s="54"/>
      <c r="AZ451" s="54"/>
      <c r="BJ451" s="54"/>
      <c r="BT451" s="54"/>
      <c r="CD451" s="54"/>
      <c r="CN451" s="54"/>
      <c r="CX451" s="54"/>
      <c r="DH451" s="54"/>
      <c r="DR451" s="54"/>
      <c r="EB451" s="54"/>
      <c r="EL451" s="54"/>
      <c r="EV451" s="54"/>
      <c r="FF451" s="54"/>
      <c r="FP451" s="54"/>
      <c r="FZ451" s="54"/>
      <c r="GJ451" s="54"/>
      <c r="GT451" s="54"/>
      <c r="HD451" s="54"/>
      <c r="HN451" s="54"/>
      <c r="HX451" s="54"/>
      <c r="IH451" s="54"/>
    </row>
    <row r="452" spans="1:242" s="2" customFormat="1" x14ac:dyDescent="0.25">
      <c r="A452" s="165"/>
      <c r="B452" s="54"/>
      <c r="L452" s="54"/>
      <c r="V452" s="54"/>
      <c r="AF452" s="54"/>
      <c r="AP452" s="54"/>
      <c r="AZ452" s="54"/>
      <c r="BJ452" s="54"/>
      <c r="BT452" s="54"/>
      <c r="CD452" s="54"/>
      <c r="CN452" s="54"/>
      <c r="CX452" s="54"/>
      <c r="DH452" s="54"/>
      <c r="DR452" s="54"/>
      <c r="EB452" s="54"/>
      <c r="EL452" s="54"/>
      <c r="EV452" s="54"/>
      <c r="FF452" s="54"/>
      <c r="FP452" s="54"/>
      <c r="FZ452" s="54"/>
      <c r="GJ452" s="54"/>
      <c r="GT452" s="54"/>
      <c r="HD452" s="54"/>
      <c r="HN452" s="54"/>
      <c r="HX452" s="54"/>
      <c r="IH452" s="54"/>
    </row>
    <row r="453" spans="1:242" s="2" customFormat="1" x14ac:dyDescent="0.25">
      <c r="A453" s="165"/>
      <c r="B453" s="54"/>
      <c r="L453" s="54"/>
      <c r="V453" s="54"/>
      <c r="AF453" s="54"/>
      <c r="AP453" s="54"/>
      <c r="AZ453" s="54"/>
      <c r="BJ453" s="54"/>
      <c r="BT453" s="54"/>
      <c r="CD453" s="54"/>
      <c r="CN453" s="54"/>
      <c r="CX453" s="54"/>
      <c r="DH453" s="54"/>
      <c r="DR453" s="54"/>
      <c r="EB453" s="54"/>
      <c r="EL453" s="54"/>
      <c r="EV453" s="54"/>
      <c r="FF453" s="54"/>
      <c r="FP453" s="54"/>
      <c r="FZ453" s="54"/>
      <c r="GJ453" s="54"/>
      <c r="GT453" s="54"/>
      <c r="HD453" s="54"/>
      <c r="HN453" s="54"/>
      <c r="HX453" s="54"/>
      <c r="IH453" s="54"/>
    </row>
    <row r="454" spans="1:242" s="2" customFormat="1" x14ac:dyDescent="0.25">
      <c r="A454" s="165"/>
      <c r="B454" s="54"/>
      <c r="L454" s="54"/>
      <c r="V454" s="54"/>
      <c r="AF454" s="54"/>
      <c r="AP454" s="54"/>
      <c r="AZ454" s="54"/>
      <c r="BJ454" s="54"/>
      <c r="BT454" s="54"/>
      <c r="CD454" s="54"/>
      <c r="CN454" s="54"/>
      <c r="CX454" s="54"/>
      <c r="DH454" s="54"/>
      <c r="DR454" s="54"/>
      <c r="EB454" s="54"/>
      <c r="EL454" s="54"/>
      <c r="EV454" s="54"/>
      <c r="FF454" s="54"/>
      <c r="FP454" s="54"/>
      <c r="FZ454" s="54"/>
      <c r="GJ454" s="54"/>
      <c r="GT454" s="54"/>
      <c r="HD454" s="54"/>
      <c r="HN454" s="54"/>
      <c r="HX454" s="54"/>
      <c r="IH454" s="54"/>
    </row>
    <row r="455" spans="1:242" s="2" customFormat="1" x14ac:dyDescent="0.25">
      <c r="A455" s="165"/>
      <c r="B455" s="54"/>
      <c r="L455" s="54"/>
      <c r="V455" s="54"/>
      <c r="AF455" s="54"/>
      <c r="AP455" s="54"/>
      <c r="AZ455" s="54"/>
      <c r="BJ455" s="54"/>
      <c r="BT455" s="54"/>
      <c r="CD455" s="54"/>
      <c r="CN455" s="54"/>
      <c r="CX455" s="54"/>
      <c r="DH455" s="54"/>
      <c r="DR455" s="54"/>
      <c r="EB455" s="54"/>
      <c r="EL455" s="54"/>
      <c r="EV455" s="54"/>
      <c r="FF455" s="54"/>
      <c r="FP455" s="54"/>
      <c r="FZ455" s="54"/>
      <c r="GJ455" s="54"/>
      <c r="GT455" s="54"/>
      <c r="HD455" s="54"/>
      <c r="HN455" s="54"/>
      <c r="HX455" s="54"/>
      <c r="IH455" s="54"/>
    </row>
    <row r="456" spans="1:242" s="2" customFormat="1" x14ac:dyDescent="0.25">
      <c r="A456" s="165"/>
      <c r="B456" s="54"/>
      <c r="L456" s="54"/>
      <c r="V456" s="54"/>
      <c r="AF456" s="54"/>
      <c r="AP456" s="54"/>
      <c r="AZ456" s="54"/>
      <c r="BJ456" s="54"/>
      <c r="BT456" s="54"/>
      <c r="CD456" s="54"/>
      <c r="CN456" s="54"/>
      <c r="CX456" s="54"/>
      <c r="DH456" s="54"/>
      <c r="DR456" s="54"/>
      <c r="EB456" s="54"/>
      <c r="EL456" s="54"/>
      <c r="EV456" s="54"/>
      <c r="FF456" s="54"/>
      <c r="FP456" s="54"/>
      <c r="FZ456" s="54"/>
      <c r="GJ456" s="54"/>
      <c r="GT456" s="54"/>
      <c r="HD456" s="54"/>
      <c r="HN456" s="54"/>
      <c r="HX456" s="54"/>
      <c r="IH456" s="54"/>
    </row>
    <row r="457" spans="1:242" s="2" customFormat="1" x14ac:dyDescent="0.25">
      <c r="A457" s="165"/>
      <c r="B457" s="54"/>
      <c r="L457" s="54"/>
      <c r="V457" s="54"/>
      <c r="AF457" s="54"/>
      <c r="AP457" s="54"/>
      <c r="AZ457" s="54"/>
      <c r="BJ457" s="54"/>
      <c r="BT457" s="54"/>
      <c r="CD457" s="54"/>
      <c r="CN457" s="54"/>
      <c r="CX457" s="54"/>
      <c r="DH457" s="54"/>
      <c r="DR457" s="54"/>
      <c r="EB457" s="54"/>
      <c r="EL457" s="54"/>
      <c r="EV457" s="54"/>
      <c r="FF457" s="54"/>
      <c r="FP457" s="54"/>
      <c r="FZ457" s="54"/>
      <c r="GJ457" s="54"/>
      <c r="GT457" s="54"/>
      <c r="HD457" s="54"/>
      <c r="HN457" s="54"/>
      <c r="HX457" s="54"/>
      <c r="IH457" s="54"/>
    </row>
    <row r="458" spans="1:242" s="2" customFormat="1" x14ac:dyDescent="0.25">
      <c r="A458" s="165"/>
      <c r="B458" s="54"/>
      <c r="L458" s="54"/>
      <c r="V458" s="54"/>
      <c r="AF458" s="54"/>
      <c r="AP458" s="54"/>
      <c r="AZ458" s="54"/>
      <c r="BJ458" s="54"/>
      <c r="BT458" s="54"/>
      <c r="CD458" s="54"/>
      <c r="CN458" s="54"/>
      <c r="CX458" s="54"/>
      <c r="DH458" s="54"/>
      <c r="DR458" s="54"/>
      <c r="EB458" s="54"/>
      <c r="EL458" s="54"/>
      <c r="EV458" s="54"/>
      <c r="FF458" s="54"/>
      <c r="FP458" s="54"/>
      <c r="FZ458" s="54"/>
      <c r="GJ458" s="54"/>
      <c r="GT458" s="54"/>
      <c r="HD458" s="54"/>
      <c r="HN458" s="54"/>
      <c r="HX458" s="54"/>
      <c r="IH458" s="54"/>
    </row>
    <row r="459" spans="1:242" s="2" customFormat="1" x14ac:dyDescent="0.25">
      <c r="A459" s="165"/>
      <c r="B459" s="54"/>
      <c r="L459" s="54"/>
      <c r="V459" s="54"/>
      <c r="AF459" s="54"/>
      <c r="AP459" s="54"/>
      <c r="AZ459" s="54"/>
      <c r="BJ459" s="54"/>
      <c r="BT459" s="54"/>
      <c r="CD459" s="54"/>
      <c r="CN459" s="54"/>
      <c r="CX459" s="54"/>
      <c r="DH459" s="54"/>
      <c r="DR459" s="54"/>
      <c r="EB459" s="54"/>
      <c r="EL459" s="54"/>
      <c r="EV459" s="54"/>
      <c r="FF459" s="54"/>
      <c r="FP459" s="54"/>
      <c r="FZ459" s="54"/>
      <c r="GJ459" s="54"/>
      <c r="GT459" s="54"/>
      <c r="HD459" s="54"/>
      <c r="HN459" s="54"/>
      <c r="HX459" s="54"/>
      <c r="IH459" s="54"/>
    </row>
    <row r="460" spans="1:242" s="2" customFormat="1" x14ac:dyDescent="0.25">
      <c r="A460" s="165"/>
      <c r="B460" s="54"/>
      <c r="L460" s="54"/>
      <c r="V460" s="54"/>
      <c r="AF460" s="54"/>
      <c r="AP460" s="54"/>
      <c r="AZ460" s="54"/>
      <c r="BJ460" s="54"/>
      <c r="BT460" s="54"/>
      <c r="CD460" s="54"/>
      <c r="CN460" s="54"/>
      <c r="CX460" s="54"/>
      <c r="DH460" s="54"/>
      <c r="DR460" s="54"/>
      <c r="EB460" s="54"/>
      <c r="EL460" s="54"/>
      <c r="EV460" s="54"/>
      <c r="FF460" s="54"/>
      <c r="FP460" s="54"/>
      <c r="FZ460" s="54"/>
      <c r="GJ460" s="54"/>
      <c r="GT460" s="54"/>
      <c r="HD460" s="54"/>
      <c r="HN460" s="54"/>
      <c r="HX460" s="54"/>
      <c r="IH460" s="54"/>
    </row>
    <row r="461" spans="1:242" s="2" customFormat="1" x14ac:dyDescent="0.25">
      <c r="A461" s="165"/>
      <c r="B461" s="54"/>
      <c r="L461" s="54"/>
      <c r="V461" s="54"/>
      <c r="AF461" s="54"/>
      <c r="AP461" s="54"/>
      <c r="AZ461" s="54"/>
      <c r="BJ461" s="54"/>
      <c r="BT461" s="54"/>
      <c r="CD461" s="54"/>
      <c r="CN461" s="54"/>
      <c r="CX461" s="54"/>
      <c r="DH461" s="54"/>
      <c r="DR461" s="54"/>
      <c r="EB461" s="54"/>
      <c r="EL461" s="54"/>
      <c r="EV461" s="54"/>
      <c r="FF461" s="54"/>
      <c r="FP461" s="54"/>
      <c r="FZ461" s="54"/>
      <c r="GJ461" s="54"/>
      <c r="GT461" s="54"/>
      <c r="HD461" s="54"/>
      <c r="HN461" s="54"/>
      <c r="HX461" s="54"/>
      <c r="IH461" s="54"/>
    </row>
    <row r="462" spans="1:242" s="2" customFormat="1" x14ac:dyDescent="0.25">
      <c r="A462" s="165"/>
      <c r="B462" s="54"/>
      <c r="L462" s="54"/>
      <c r="V462" s="54"/>
      <c r="AF462" s="54"/>
      <c r="AP462" s="54"/>
      <c r="AZ462" s="54"/>
      <c r="BJ462" s="54"/>
      <c r="BT462" s="54"/>
      <c r="CD462" s="54"/>
      <c r="CN462" s="54"/>
      <c r="CX462" s="54"/>
      <c r="DH462" s="54"/>
      <c r="DR462" s="54"/>
      <c r="EB462" s="54"/>
      <c r="EL462" s="54"/>
      <c r="EV462" s="54"/>
      <c r="FF462" s="54"/>
      <c r="FP462" s="54"/>
      <c r="FZ462" s="54"/>
      <c r="GJ462" s="54"/>
      <c r="GT462" s="54"/>
      <c r="HD462" s="54"/>
      <c r="HN462" s="54"/>
      <c r="HX462" s="54"/>
      <c r="IH462" s="54"/>
    </row>
    <row r="463" spans="1:242" s="2" customFormat="1" x14ac:dyDescent="0.25">
      <c r="A463" s="165"/>
      <c r="B463" s="54"/>
      <c r="L463" s="54"/>
      <c r="V463" s="54"/>
      <c r="AF463" s="54"/>
      <c r="AP463" s="54"/>
      <c r="AZ463" s="54"/>
      <c r="BJ463" s="54"/>
      <c r="BT463" s="54"/>
      <c r="CD463" s="54"/>
      <c r="CN463" s="54"/>
      <c r="CX463" s="54"/>
      <c r="DH463" s="54"/>
      <c r="DR463" s="54"/>
      <c r="EB463" s="54"/>
      <c r="EL463" s="54"/>
      <c r="EV463" s="54"/>
      <c r="FF463" s="54"/>
      <c r="FP463" s="54"/>
      <c r="FZ463" s="54"/>
      <c r="GJ463" s="54"/>
      <c r="GT463" s="54"/>
      <c r="HD463" s="54"/>
      <c r="HN463" s="54"/>
      <c r="HX463" s="54"/>
      <c r="IH463" s="54"/>
    </row>
    <row r="464" spans="1:242" s="2" customFormat="1" x14ac:dyDescent="0.25">
      <c r="A464" s="165"/>
      <c r="B464" s="54"/>
      <c r="L464" s="54"/>
      <c r="V464" s="54"/>
      <c r="AF464" s="54"/>
      <c r="AP464" s="54"/>
      <c r="AZ464" s="54"/>
      <c r="BJ464" s="54"/>
      <c r="BT464" s="54"/>
      <c r="CD464" s="54"/>
      <c r="CN464" s="54"/>
      <c r="CX464" s="54"/>
      <c r="DH464" s="54"/>
      <c r="DR464" s="54"/>
      <c r="EB464" s="54"/>
      <c r="EL464" s="54"/>
      <c r="EV464" s="54"/>
      <c r="FF464" s="54"/>
      <c r="FP464" s="54"/>
      <c r="FZ464" s="54"/>
      <c r="GJ464" s="54"/>
      <c r="GT464" s="54"/>
      <c r="HD464" s="54"/>
      <c r="HN464" s="54"/>
      <c r="HX464" s="54"/>
      <c r="IH464" s="54"/>
    </row>
    <row r="465" spans="1:242" s="2" customFormat="1" x14ac:dyDescent="0.25">
      <c r="A465" s="165"/>
      <c r="B465" s="54"/>
      <c r="L465" s="54"/>
      <c r="V465" s="54"/>
      <c r="AF465" s="54"/>
      <c r="AP465" s="54"/>
      <c r="AZ465" s="54"/>
      <c r="BJ465" s="54"/>
      <c r="BT465" s="54"/>
      <c r="CD465" s="54"/>
      <c r="CN465" s="54"/>
      <c r="CX465" s="54"/>
      <c r="DH465" s="54"/>
      <c r="DR465" s="54"/>
      <c r="EB465" s="54"/>
      <c r="EL465" s="54"/>
      <c r="EV465" s="54"/>
      <c r="FF465" s="54"/>
      <c r="FP465" s="54"/>
      <c r="FZ465" s="54"/>
      <c r="GJ465" s="54"/>
      <c r="GT465" s="54"/>
      <c r="HD465" s="54"/>
      <c r="HN465" s="54"/>
      <c r="HX465" s="54"/>
      <c r="IH465" s="54"/>
    </row>
    <row r="466" spans="1:242" s="2" customFormat="1" x14ac:dyDescent="0.25">
      <c r="A466" s="165"/>
      <c r="B466" s="54"/>
      <c r="L466" s="54"/>
      <c r="V466" s="54"/>
      <c r="AF466" s="54"/>
      <c r="AP466" s="54"/>
      <c r="AZ466" s="54"/>
      <c r="BJ466" s="54"/>
      <c r="BT466" s="54"/>
      <c r="CD466" s="54"/>
      <c r="CN466" s="54"/>
      <c r="CX466" s="54"/>
      <c r="DH466" s="54"/>
      <c r="DR466" s="54"/>
      <c r="EB466" s="54"/>
      <c r="EL466" s="54"/>
      <c r="EV466" s="54"/>
      <c r="FF466" s="54"/>
      <c r="FP466" s="54"/>
      <c r="FZ466" s="54"/>
      <c r="GJ466" s="54"/>
      <c r="GT466" s="54"/>
      <c r="HD466" s="54"/>
      <c r="HN466" s="54"/>
      <c r="HX466" s="54"/>
      <c r="IH466" s="54"/>
    </row>
    <row r="467" spans="1:242" s="2" customFormat="1" x14ac:dyDescent="0.25">
      <c r="A467" s="165"/>
      <c r="B467" s="54"/>
      <c r="L467" s="54"/>
      <c r="V467" s="54"/>
      <c r="AF467" s="54"/>
      <c r="AP467" s="54"/>
      <c r="AZ467" s="54"/>
      <c r="BJ467" s="54"/>
      <c r="BT467" s="54"/>
      <c r="CD467" s="54"/>
      <c r="CN467" s="54"/>
      <c r="CX467" s="54"/>
      <c r="DH467" s="54"/>
      <c r="DR467" s="54"/>
      <c r="EB467" s="54"/>
      <c r="EL467" s="54"/>
      <c r="EV467" s="54"/>
      <c r="FF467" s="54"/>
      <c r="FP467" s="54"/>
      <c r="FZ467" s="54"/>
      <c r="GJ467" s="54"/>
      <c r="GT467" s="54"/>
      <c r="HD467" s="54"/>
      <c r="HN467" s="54"/>
      <c r="HX467" s="54"/>
      <c r="IH467" s="54"/>
    </row>
    <row r="468" spans="1:242" s="2" customFormat="1" x14ac:dyDescent="0.25">
      <c r="A468" s="165"/>
      <c r="B468" s="54"/>
      <c r="L468" s="54"/>
      <c r="V468" s="54"/>
      <c r="AF468" s="54"/>
      <c r="AP468" s="54"/>
      <c r="AZ468" s="54"/>
      <c r="BJ468" s="54"/>
      <c r="BT468" s="54"/>
      <c r="CD468" s="54"/>
      <c r="CN468" s="54"/>
      <c r="CX468" s="54"/>
      <c r="DH468" s="54"/>
      <c r="DR468" s="54"/>
      <c r="EB468" s="54"/>
      <c r="EL468" s="54"/>
      <c r="EV468" s="54"/>
      <c r="FF468" s="54"/>
      <c r="FP468" s="54"/>
      <c r="FZ468" s="54"/>
      <c r="GJ468" s="54"/>
      <c r="GT468" s="54"/>
      <c r="HD468" s="54"/>
      <c r="HN468" s="54"/>
      <c r="HX468" s="54"/>
      <c r="IH468" s="54"/>
    </row>
    <row r="469" spans="1:242" s="2" customFormat="1" x14ac:dyDescent="0.25">
      <c r="A469" s="165"/>
      <c r="B469" s="54"/>
      <c r="L469" s="54"/>
      <c r="V469" s="54"/>
      <c r="AF469" s="54"/>
      <c r="AP469" s="54"/>
      <c r="AZ469" s="54"/>
      <c r="BJ469" s="54"/>
      <c r="BT469" s="54"/>
      <c r="CD469" s="54"/>
      <c r="CN469" s="54"/>
      <c r="CX469" s="54"/>
      <c r="DH469" s="54"/>
      <c r="DR469" s="54"/>
      <c r="EB469" s="54"/>
      <c r="EL469" s="54"/>
      <c r="EV469" s="54"/>
      <c r="FF469" s="54"/>
      <c r="FP469" s="54"/>
      <c r="FZ469" s="54"/>
      <c r="GJ469" s="54"/>
      <c r="GT469" s="54"/>
      <c r="HD469" s="54"/>
      <c r="HN469" s="54"/>
      <c r="HX469" s="54"/>
      <c r="IH469" s="54"/>
    </row>
    <row r="470" spans="1:242" s="2" customFormat="1" x14ac:dyDescent="0.25">
      <c r="A470" s="165"/>
      <c r="B470" s="54"/>
      <c r="L470" s="54"/>
      <c r="V470" s="54"/>
      <c r="AF470" s="54"/>
      <c r="AP470" s="54"/>
      <c r="AZ470" s="54"/>
      <c r="BJ470" s="54"/>
      <c r="BT470" s="54"/>
      <c r="CD470" s="54"/>
      <c r="CN470" s="54"/>
      <c r="CX470" s="54"/>
      <c r="DH470" s="54"/>
      <c r="DR470" s="54"/>
      <c r="EB470" s="54"/>
      <c r="EL470" s="54"/>
      <c r="EV470" s="54"/>
      <c r="FF470" s="54"/>
      <c r="FP470" s="54"/>
      <c r="FZ470" s="54"/>
      <c r="GJ470" s="54"/>
      <c r="GT470" s="54"/>
      <c r="HD470" s="54"/>
      <c r="HN470" s="54"/>
      <c r="HX470" s="54"/>
      <c r="IH470" s="54"/>
    </row>
    <row r="471" spans="1:242" s="2" customFormat="1" x14ac:dyDescent="0.25">
      <c r="A471" s="165"/>
      <c r="B471" s="54"/>
      <c r="L471" s="54"/>
      <c r="V471" s="54"/>
      <c r="AF471" s="54"/>
      <c r="AP471" s="54"/>
      <c r="AZ471" s="54"/>
      <c r="BJ471" s="54"/>
      <c r="BT471" s="54"/>
      <c r="CD471" s="54"/>
      <c r="CN471" s="54"/>
      <c r="CX471" s="54"/>
      <c r="DH471" s="54"/>
      <c r="DR471" s="54"/>
      <c r="EB471" s="54"/>
      <c r="EL471" s="54"/>
      <c r="EV471" s="54"/>
      <c r="FF471" s="54"/>
      <c r="FP471" s="54"/>
      <c r="FZ471" s="54"/>
      <c r="GJ471" s="54"/>
      <c r="GT471" s="54"/>
      <c r="HD471" s="54"/>
      <c r="HN471" s="54"/>
      <c r="HX471" s="54"/>
      <c r="IH471" s="54"/>
    </row>
    <row r="472" spans="1:242" s="2" customFormat="1" x14ac:dyDescent="0.25">
      <c r="A472" s="165"/>
      <c r="B472" s="54"/>
      <c r="L472" s="54"/>
      <c r="V472" s="54"/>
      <c r="AF472" s="54"/>
      <c r="AP472" s="54"/>
      <c r="AZ472" s="54"/>
      <c r="BJ472" s="54"/>
      <c r="BT472" s="54"/>
      <c r="CD472" s="54"/>
      <c r="CN472" s="54"/>
      <c r="CX472" s="54"/>
      <c r="DH472" s="54"/>
      <c r="DR472" s="54"/>
      <c r="EB472" s="54"/>
      <c r="EL472" s="54"/>
      <c r="EV472" s="54"/>
      <c r="FF472" s="54"/>
      <c r="FP472" s="54"/>
      <c r="FZ472" s="54"/>
      <c r="GJ472" s="54"/>
      <c r="GT472" s="54"/>
      <c r="HD472" s="54"/>
      <c r="HN472" s="54"/>
      <c r="HX472" s="54"/>
      <c r="IH472" s="54"/>
    </row>
    <row r="473" spans="1:242" s="2" customFormat="1" x14ac:dyDescent="0.25">
      <c r="A473" s="165"/>
      <c r="B473" s="54"/>
      <c r="L473" s="54"/>
      <c r="V473" s="54"/>
      <c r="AF473" s="54"/>
      <c r="AP473" s="54"/>
      <c r="AZ473" s="54"/>
      <c r="BJ473" s="54"/>
      <c r="BT473" s="54"/>
      <c r="CD473" s="54"/>
      <c r="CN473" s="54"/>
      <c r="CX473" s="54"/>
      <c r="DH473" s="54"/>
      <c r="DR473" s="54"/>
      <c r="EB473" s="54"/>
      <c r="EL473" s="54"/>
      <c r="EV473" s="54"/>
      <c r="FF473" s="54"/>
      <c r="FP473" s="54"/>
      <c r="FZ473" s="54"/>
      <c r="GJ473" s="54"/>
      <c r="GT473" s="54"/>
      <c r="HD473" s="54"/>
      <c r="HN473" s="54"/>
      <c r="HX473" s="54"/>
      <c r="IH473" s="54"/>
    </row>
    <row r="474" spans="1:242" s="2" customFormat="1" x14ac:dyDescent="0.25">
      <c r="A474" s="165"/>
      <c r="B474" s="54"/>
      <c r="L474" s="54"/>
      <c r="V474" s="54"/>
      <c r="AF474" s="54"/>
      <c r="AP474" s="54"/>
      <c r="AZ474" s="54"/>
      <c r="BJ474" s="54"/>
      <c r="BT474" s="54"/>
      <c r="CD474" s="54"/>
      <c r="CN474" s="54"/>
      <c r="CX474" s="54"/>
      <c r="DH474" s="54"/>
      <c r="DR474" s="54"/>
      <c r="EB474" s="54"/>
      <c r="EL474" s="54"/>
      <c r="EV474" s="54"/>
      <c r="FF474" s="54"/>
      <c r="FP474" s="54"/>
      <c r="FZ474" s="54"/>
      <c r="GJ474" s="54"/>
      <c r="GT474" s="54"/>
      <c r="HD474" s="54"/>
      <c r="HN474" s="54"/>
      <c r="HX474" s="54"/>
      <c r="IH474" s="54"/>
    </row>
    <row r="475" spans="1:242" s="2" customFormat="1" x14ac:dyDescent="0.25">
      <c r="A475" s="165"/>
      <c r="B475" s="54"/>
      <c r="L475" s="54"/>
      <c r="V475" s="54"/>
      <c r="AF475" s="54"/>
      <c r="AP475" s="54"/>
      <c r="AZ475" s="54"/>
      <c r="BJ475" s="54"/>
      <c r="BT475" s="54"/>
      <c r="CD475" s="54"/>
      <c r="CN475" s="54"/>
      <c r="CX475" s="54"/>
      <c r="DH475" s="54"/>
      <c r="DR475" s="54"/>
      <c r="EB475" s="54"/>
      <c r="EL475" s="54"/>
      <c r="EV475" s="54"/>
      <c r="FF475" s="54"/>
      <c r="FP475" s="54"/>
      <c r="FZ475" s="54"/>
      <c r="GJ475" s="54"/>
      <c r="GT475" s="54"/>
      <c r="HD475" s="54"/>
      <c r="HN475" s="54"/>
      <c r="HX475" s="54"/>
      <c r="IH475" s="54"/>
    </row>
    <row r="476" spans="1:242" s="2" customFormat="1" x14ac:dyDescent="0.25">
      <c r="A476" s="165"/>
      <c r="B476" s="54"/>
      <c r="L476" s="54"/>
      <c r="V476" s="54"/>
      <c r="AF476" s="54"/>
      <c r="AP476" s="54"/>
      <c r="AZ476" s="54"/>
      <c r="BJ476" s="54"/>
      <c r="BT476" s="54"/>
      <c r="CD476" s="54"/>
      <c r="CN476" s="54"/>
      <c r="CX476" s="54"/>
      <c r="DH476" s="54"/>
      <c r="DR476" s="54"/>
      <c r="EB476" s="54"/>
      <c r="EL476" s="54"/>
      <c r="EV476" s="54"/>
      <c r="FF476" s="54"/>
      <c r="FP476" s="54"/>
      <c r="FZ476" s="54"/>
      <c r="GJ476" s="54"/>
      <c r="GT476" s="54"/>
      <c r="HD476" s="54"/>
      <c r="HN476" s="54"/>
      <c r="HX476" s="54"/>
      <c r="IH476" s="54"/>
    </row>
    <row r="477" spans="1:242" s="2" customFormat="1" x14ac:dyDescent="0.25">
      <c r="A477" s="165"/>
      <c r="B477" s="54"/>
      <c r="L477" s="54"/>
      <c r="V477" s="54"/>
      <c r="AF477" s="54"/>
      <c r="AP477" s="54"/>
      <c r="AZ477" s="54"/>
      <c r="BJ477" s="54"/>
      <c r="BT477" s="54"/>
      <c r="CD477" s="54"/>
      <c r="CN477" s="54"/>
      <c r="CX477" s="54"/>
      <c r="DH477" s="54"/>
      <c r="DR477" s="54"/>
      <c r="EB477" s="54"/>
      <c r="EL477" s="54"/>
      <c r="EV477" s="54"/>
      <c r="FF477" s="54"/>
      <c r="FP477" s="54"/>
      <c r="FZ477" s="54"/>
      <c r="GJ477" s="54"/>
      <c r="GT477" s="54"/>
      <c r="HD477" s="54"/>
      <c r="HN477" s="54"/>
      <c r="HX477" s="54"/>
      <c r="IH477" s="54"/>
    </row>
    <row r="478" spans="1:242" s="2" customFormat="1" x14ac:dyDescent="0.25">
      <c r="A478" s="165"/>
      <c r="B478" s="54"/>
      <c r="L478" s="54"/>
      <c r="V478" s="54"/>
      <c r="AF478" s="54"/>
      <c r="AP478" s="54"/>
      <c r="AZ478" s="54"/>
      <c r="BJ478" s="54"/>
      <c r="BT478" s="54"/>
      <c r="CD478" s="54"/>
      <c r="CN478" s="54"/>
      <c r="CX478" s="54"/>
      <c r="DH478" s="54"/>
      <c r="DR478" s="54"/>
      <c r="EB478" s="54"/>
      <c r="EL478" s="54"/>
      <c r="EV478" s="54"/>
      <c r="FF478" s="54"/>
      <c r="FP478" s="54"/>
      <c r="FZ478" s="54"/>
      <c r="GJ478" s="54"/>
      <c r="GT478" s="54"/>
      <c r="HD478" s="54"/>
      <c r="HN478" s="54"/>
      <c r="HX478" s="54"/>
      <c r="IH478" s="54"/>
    </row>
    <row r="479" spans="1:242" s="2" customFormat="1" x14ac:dyDescent="0.25">
      <c r="A479" s="165"/>
      <c r="B479" s="54"/>
      <c r="L479" s="54"/>
      <c r="V479" s="54"/>
      <c r="AF479" s="54"/>
      <c r="AP479" s="54"/>
      <c r="AZ479" s="54"/>
      <c r="BJ479" s="54"/>
      <c r="BT479" s="54"/>
      <c r="CD479" s="54"/>
      <c r="CN479" s="54"/>
      <c r="CX479" s="54"/>
      <c r="DH479" s="54"/>
      <c r="DR479" s="54"/>
      <c r="EB479" s="54"/>
      <c r="EL479" s="54"/>
      <c r="EV479" s="54"/>
      <c r="FF479" s="54"/>
      <c r="FP479" s="54"/>
      <c r="FZ479" s="54"/>
      <c r="GJ479" s="54"/>
      <c r="GT479" s="54"/>
      <c r="HD479" s="54"/>
      <c r="HN479" s="54"/>
      <c r="HX479" s="54"/>
      <c r="IH479" s="54"/>
    </row>
    <row r="480" spans="1:242" s="2" customFormat="1" x14ac:dyDescent="0.25">
      <c r="A480" s="165"/>
      <c r="B480" s="54"/>
      <c r="L480" s="54"/>
      <c r="V480" s="54"/>
      <c r="AF480" s="54"/>
      <c r="AP480" s="54"/>
      <c r="AZ480" s="54"/>
      <c r="BJ480" s="54"/>
      <c r="BT480" s="54"/>
      <c r="CD480" s="54"/>
      <c r="CN480" s="54"/>
      <c r="CX480" s="54"/>
      <c r="DH480" s="54"/>
      <c r="DR480" s="54"/>
      <c r="EB480" s="54"/>
      <c r="EL480" s="54"/>
      <c r="EV480" s="54"/>
      <c r="FF480" s="54"/>
      <c r="FP480" s="54"/>
      <c r="FZ480" s="54"/>
      <c r="GJ480" s="54"/>
      <c r="GT480" s="54"/>
      <c r="HD480" s="54"/>
      <c r="HN480" s="54"/>
      <c r="HX480" s="54"/>
      <c r="IH480" s="54"/>
    </row>
    <row r="481" spans="1:242" s="2" customFormat="1" x14ac:dyDescent="0.25">
      <c r="A481" s="165"/>
      <c r="B481" s="54"/>
      <c r="L481" s="54"/>
      <c r="V481" s="54"/>
      <c r="AF481" s="54"/>
      <c r="AP481" s="54"/>
      <c r="AZ481" s="54"/>
      <c r="BJ481" s="54"/>
      <c r="BT481" s="54"/>
      <c r="CD481" s="54"/>
      <c r="CN481" s="54"/>
      <c r="CX481" s="54"/>
      <c r="DH481" s="54"/>
      <c r="DR481" s="54"/>
      <c r="EB481" s="54"/>
      <c r="EL481" s="54"/>
      <c r="EV481" s="54"/>
      <c r="FF481" s="54"/>
      <c r="FP481" s="54"/>
      <c r="FZ481" s="54"/>
      <c r="GJ481" s="54"/>
      <c r="GT481" s="54"/>
      <c r="HD481" s="54"/>
      <c r="HN481" s="54"/>
      <c r="HX481" s="54"/>
      <c r="IH481" s="54"/>
    </row>
    <row r="482" spans="1:242" s="2" customFormat="1" x14ac:dyDescent="0.25">
      <c r="A482" s="165"/>
      <c r="B482" s="54"/>
      <c r="L482" s="54"/>
      <c r="V482" s="54"/>
      <c r="AF482" s="54"/>
      <c r="AP482" s="54"/>
      <c r="AZ482" s="54"/>
      <c r="BJ482" s="54"/>
      <c r="BT482" s="54"/>
      <c r="CD482" s="54"/>
      <c r="CN482" s="54"/>
      <c r="CX482" s="54"/>
      <c r="DH482" s="54"/>
      <c r="DR482" s="54"/>
      <c r="EB482" s="54"/>
      <c r="EL482" s="54"/>
      <c r="EV482" s="54"/>
      <c r="FF482" s="54"/>
      <c r="FP482" s="54"/>
      <c r="FZ482" s="54"/>
      <c r="GJ482" s="54"/>
      <c r="GT482" s="54"/>
      <c r="HD482" s="54"/>
      <c r="HN482" s="54"/>
      <c r="HX482" s="54"/>
      <c r="IH482" s="54"/>
    </row>
    <row r="483" spans="1:242" s="2" customFormat="1" x14ac:dyDescent="0.25">
      <c r="A483" s="165"/>
      <c r="B483" s="54"/>
      <c r="L483" s="54"/>
      <c r="V483" s="54"/>
      <c r="AF483" s="54"/>
      <c r="AP483" s="54"/>
      <c r="AZ483" s="54"/>
      <c r="BJ483" s="54"/>
      <c r="BT483" s="54"/>
      <c r="CD483" s="54"/>
      <c r="CN483" s="54"/>
      <c r="CX483" s="54"/>
      <c r="DH483" s="54"/>
      <c r="DR483" s="54"/>
      <c r="EB483" s="54"/>
      <c r="EL483" s="54"/>
      <c r="EV483" s="54"/>
      <c r="FF483" s="54"/>
      <c r="FP483" s="54"/>
      <c r="FZ483" s="54"/>
      <c r="GJ483" s="54"/>
      <c r="GT483" s="54"/>
      <c r="HD483" s="54"/>
      <c r="HN483" s="54"/>
      <c r="HX483" s="54"/>
      <c r="IH483" s="54"/>
    </row>
    <row r="484" spans="1:242" s="2" customFormat="1" x14ac:dyDescent="0.25">
      <c r="A484" s="165"/>
      <c r="B484" s="54"/>
      <c r="L484" s="54"/>
      <c r="V484" s="54"/>
      <c r="AF484" s="54"/>
      <c r="AP484" s="54"/>
      <c r="AZ484" s="54"/>
      <c r="BJ484" s="54"/>
      <c r="BT484" s="54"/>
      <c r="CD484" s="54"/>
      <c r="CN484" s="54"/>
      <c r="CX484" s="54"/>
      <c r="DH484" s="54"/>
      <c r="DR484" s="54"/>
      <c r="EB484" s="54"/>
      <c r="EL484" s="54"/>
      <c r="EV484" s="54"/>
      <c r="FF484" s="54"/>
      <c r="FP484" s="54"/>
      <c r="FZ484" s="54"/>
      <c r="GJ484" s="54"/>
      <c r="GT484" s="54"/>
      <c r="HD484" s="54"/>
      <c r="HN484" s="54"/>
      <c r="HX484" s="54"/>
      <c r="IH484" s="54"/>
    </row>
    <row r="485" spans="1:242" s="2" customFormat="1" x14ac:dyDescent="0.25">
      <c r="A485" s="165"/>
      <c r="B485" s="54"/>
      <c r="L485" s="54"/>
      <c r="V485" s="54"/>
      <c r="AF485" s="54"/>
      <c r="AP485" s="54"/>
      <c r="AZ485" s="54"/>
      <c r="BJ485" s="54"/>
      <c r="BT485" s="54"/>
      <c r="CD485" s="54"/>
      <c r="CN485" s="54"/>
      <c r="CX485" s="54"/>
      <c r="DH485" s="54"/>
      <c r="DR485" s="54"/>
      <c r="EB485" s="54"/>
      <c r="EL485" s="54"/>
      <c r="EV485" s="54"/>
      <c r="FF485" s="54"/>
      <c r="FP485" s="54"/>
      <c r="FZ485" s="54"/>
      <c r="GJ485" s="54"/>
      <c r="GT485" s="54"/>
      <c r="HD485" s="54"/>
      <c r="HN485" s="54"/>
      <c r="HX485" s="54"/>
      <c r="IH485" s="54"/>
    </row>
    <row r="486" spans="1:242" s="2" customFormat="1" x14ac:dyDescent="0.25">
      <c r="A486" s="165"/>
      <c r="B486" s="54"/>
      <c r="L486" s="54"/>
      <c r="V486" s="54"/>
      <c r="AF486" s="54"/>
      <c r="AP486" s="54"/>
      <c r="AZ486" s="54"/>
      <c r="BJ486" s="54"/>
      <c r="BT486" s="54"/>
      <c r="CD486" s="54"/>
      <c r="CN486" s="54"/>
      <c r="CX486" s="54"/>
      <c r="DH486" s="54"/>
      <c r="DR486" s="54"/>
      <c r="EB486" s="54"/>
      <c r="EL486" s="54"/>
      <c r="EV486" s="54"/>
      <c r="FF486" s="54"/>
      <c r="FP486" s="54"/>
      <c r="FZ486" s="54"/>
      <c r="GJ486" s="54"/>
      <c r="GT486" s="54"/>
      <c r="HD486" s="54"/>
      <c r="HN486" s="54"/>
      <c r="HX486" s="54"/>
      <c r="IH486" s="54"/>
    </row>
    <row r="487" spans="1:242" s="2" customFormat="1" x14ac:dyDescent="0.25">
      <c r="A487" s="165"/>
      <c r="B487" s="54"/>
      <c r="L487" s="54"/>
      <c r="V487" s="54"/>
      <c r="AF487" s="54"/>
      <c r="AP487" s="54"/>
      <c r="AZ487" s="54"/>
      <c r="BJ487" s="54"/>
      <c r="BT487" s="54"/>
      <c r="CD487" s="54"/>
      <c r="CN487" s="54"/>
      <c r="CX487" s="54"/>
      <c r="DH487" s="54"/>
      <c r="DR487" s="54"/>
      <c r="EB487" s="54"/>
      <c r="EL487" s="54"/>
      <c r="EV487" s="54"/>
      <c r="FF487" s="54"/>
      <c r="FP487" s="54"/>
      <c r="FZ487" s="54"/>
      <c r="GJ487" s="54"/>
      <c r="GT487" s="54"/>
      <c r="HD487" s="54"/>
      <c r="HN487" s="54"/>
      <c r="HX487" s="54"/>
      <c r="IH487" s="54"/>
    </row>
    <row r="488" spans="1:242" s="2" customFormat="1" x14ac:dyDescent="0.25">
      <c r="A488" s="165"/>
      <c r="B488" s="54"/>
      <c r="L488" s="54"/>
      <c r="V488" s="54"/>
      <c r="AF488" s="54"/>
      <c r="AP488" s="54"/>
      <c r="AZ488" s="54"/>
      <c r="BJ488" s="54"/>
      <c r="BT488" s="54"/>
      <c r="CD488" s="54"/>
      <c r="CN488" s="54"/>
      <c r="CX488" s="54"/>
      <c r="DH488" s="54"/>
      <c r="DR488" s="54"/>
      <c r="EB488" s="54"/>
      <c r="EL488" s="54"/>
      <c r="EV488" s="54"/>
      <c r="FF488" s="54"/>
      <c r="FP488" s="54"/>
      <c r="FZ488" s="54"/>
      <c r="GJ488" s="54"/>
      <c r="GT488" s="54"/>
      <c r="HD488" s="54"/>
      <c r="HN488" s="54"/>
      <c r="HX488" s="54"/>
      <c r="IH488" s="54"/>
    </row>
    <row r="489" spans="1:242" s="2" customFormat="1" x14ac:dyDescent="0.25">
      <c r="A489" s="165"/>
      <c r="B489" s="54"/>
      <c r="L489" s="54"/>
      <c r="V489" s="54"/>
      <c r="AF489" s="54"/>
      <c r="AP489" s="54"/>
      <c r="AZ489" s="54"/>
      <c r="BJ489" s="54"/>
      <c r="BT489" s="54"/>
      <c r="CD489" s="54"/>
      <c r="CN489" s="54"/>
      <c r="CX489" s="54"/>
      <c r="DH489" s="54"/>
      <c r="DR489" s="54"/>
      <c r="EB489" s="54"/>
      <c r="EL489" s="54"/>
      <c r="EV489" s="54"/>
      <c r="FF489" s="54"/>
      <c r="FP489" s="54"/>
      <c r="FZ489" s="54"/>
      <c r="GJ489" s="54"/>
      <c r="GT489" s="54"/>
      <c r="HD489" s="54"/>
      <c r="HN489" s="54"/>
      <c r="HX489" s="54"/>
      <c r="IH489" s="54"/>
    </row>
    <row r="490" spans="1:242" s="2" customFormat="1" x14ac:dyDescent="0.25">
      <c r="A490" s="165"/>
      <c r="B490" s="54"/>
      <c r="L490" s="54"/>
      <c r="V490" s="54"/>
      <c r="AF490" s="54"/>
      <c r="AP490" s="54"/>
      <c r="AZ490" s="54"/>
      <c r="BJ490" s="54"/>
      <c r="BT490" s="54"/>
      <c r="CD490" s="54"/>
      <c r="CN490" s="54"/>
      <c r="CX490" s="54"/>
      <c r="DH490" s="54"/>
      <c r="DR490" s="54"/>
      <c r="EB490" s="54"/>
      <c r="EL490" s="54"/>
      <c r="EV490" s="54"/>
      <c r="FF490" s="54"/>
      <c r="FP490" s="54"/>
      <c r="FZ490" s="54"/>
      <c r="GJ490" s="54"/>
      <c r="GT490" s="54"/>
      <c r="HD490" s="54"/>
      <c r="HN490" s="54"/>
      <c r="HX490" s="54"/>
      <c r="IH490" s="54"/>
    </row>
    <row r="491" spans="1:242" s="2" customFormat="1" x14ac:dyDescent="0.25">
      <c r="A491" s="165"/>
      <c r="B491" s="54"/>
      <c r="L491" s="54"/>
      <c r="V491" s="54"/>
      <c r="AF491" s="54"/>
      <c r="AP491" s="54"/>
      <c r="AZ491" s="54"/>
      <c r="BJ491" s="54"/>
      <c r="BT491" s="54"/>
      <c r="CD491" s="54"/>
      <c r="CN491" s="54"/>
      <c r="CX491" s="54"/>
      <c r="DH491" s="54"/>
      <c r="DR491" s="54"/>
      <c r="EB491" s="54"/>
      <c r="EL491" s="54"/>
      <c r="EV491" s="54"/>
      <c r="FF491" s="54"/>
      <c r="FP491" s="54"/>
      <c r="FZ491" s="54"/>
      <c r="GJ491" s="54"/>
      <c r="GT491" s="54"/>
      <c r="HD491" s="54"/>
      <c r="HN491" s="54"/>
      <c r="HX491" s="54"/>
      <c r="IH491" s="54"/>
    </row>
    <row r="492" spans="1:242" s="2" customFormat="1" x14ac:dyDescent="0.25">
      <c r="A492" s="165"/>
      <c r="B492" s="54"/>
      <c r="L492" s="54"/>
      <c r="V492" s="54"/>
      <c r="AF492" s="54"/>
      <c r="AP492" s="54"/>
      <c r="AZ492" s="54"/>
      <c r="BJ492" s="54"/>
      <c r="BT492" s="54"/>
      <c r="CD492" s="54"/>
      <c r="CN492" s="54"/>
      <c r="CX492" s="54"/>
      <c r="DH492" s="54"/>
      <c r="DR492" s="54"/>
      <c r="EB492" s="54"/>
      <c r="EL492" s="54"/>
      <c r="EV492" s="54"/>
      <c r="FF492" s="54"/>
      <c r="FP492" s="54"/>
      <c r="FZ492" s="54"/>
      <c r="GJ492" s="54"/>
      <c r="GT492" s="54"/>
      <c r="HD492" s="54"/>
      <c r="HN492" s="54"/>
      <c r="HX492" s="54"/>
      <c r="IH492" s="54"/>
    </row>
    <row r="493" spans="1:242" s="2" customFormat="1" x14ac:dyDescent="0.25">
      <c r="A493" s="165"/>
      <c r="B493" s="54"/>
      <c r="L493" s="54"/>
      <c r="V493" s="54"/>
      <c r="AF493" s="54"/>
      <c r="AP493" s="54"/>
      <c r="AZ493" s="54"/>
      <c r="BJ493" s="54"/>
      <c r="BT493" s="54"/>
      <c r="CD493" s="54"/>
      <c r="CN493" s="54"/>
      <c r="CX493" s="54"/>
      <c r="DH493" s="54"/>
      <c r="DR493" s="54"/>
      <c r="EB493" s="54"/>
      <c r="EL493" s="54"/>
      <c r="EV493" s="54"/>
      <c r="FF493" s="54"/>
      <c r="FP493" s="54"/>
      <c r="FZ493" s="54"/>
      <c r="GJ493" s="54"/>
      <c r="GT493" s="54"/>
      <c r="HD493" s="54"/>
      <c r="HN493" s="54"/>
      <c r="HX493" s="54"/>
      <c r="IH493" s="54"/>
    </row>
    <row r="494" spans="1:242" s="2" customFormat="1" x14ac:dyDescent="0.25">
      <c r="A494" s="165"/>
      <c r="B494" s="54"/>
      <c r="L494" s="54"/>
      <c r="V494" s="54"/>
      <c r="AF494" s="54"/>
      <c r="AP494" s="54"/>
      <c r="AZ494" s="54"/>
      <c r="BJ494" s="54"/>
      <c r="BT494" s="54"/>
      <c r="CD494" s="54"/>
      <c r="CN494" s="54"/>
      <c r="CX494" s="54"/>
      <c r="DH494" s="54"/>
      <c r="DR494" s="54"/>
      <c r="EB494" s="54"/>
      <c r="EL494" s="54"/>
      <c r="EV494" s="54"/>
      <c r="FF494" s="54"/>
      <c r="FP494" s="54"/>
      <c r="FZ494" s="54"/>
      <c r="GJ494" s="54"/>
      <c r="GT494" s="54"/>
      <c r="HD494" s="54"/>
      <c r="HN494" s="54"/>
      <c r="HX494" s="54"/>
      <c r="IH494" s="54"/>
    </row>
    <row r="495" spans="1:242" s="2" customFormat="1" x14ac:dyDescent="0.25">
      <c r="A495" s="165"/>
      <c r="B495" s="54"/>
      <c r="L495" s="54"/>
      <c r="V495" s="54"/>
      <c r="AF495" s="54"/>
      <c r="AP495" s="54"/>
      <c r="AZ495" s="54"/>
      <c r="BJ495" s="54"/>
      <c r="BT495" s="54"/>
      <c r="CD495" s="54"/>
      <c r="CN495" s="54"/>
      <c r="CX495" s="54"/>
      <c r="DH495" s="54"/>
      <c r="DR495" s="54"/>
      <c r="EB495" s="54"/>
      <c r="EL495" s="54"/>
      <c r="EV495" s="54"/>
      <c r="FF495" s="54"/>
      <c r="FP495" s="54"/>
      <c r="FZ495" s="54"/>
      <c r="GJ495" s="54"/>
      <c r="GT495" s="54"/>
      <c r="HD495" s="54"/>
      <c r="HN495" s="54"/>
      <c r="HX495" s="54"/>
      <c r="IH495" s="54"/>
    </row>
    <row r="496" spans="1:242" s="2" customFormat="1" x14ac:dyDescent="0.25">
      <c r="A496" s="165"/>
      <c r="B496" s="54"/>
      <c r="L496" s="54"/>
      <c r="V496" s="54"/>
      <c r="AF496" s="54"/>
      <c r="AP496" s="54"/>
      <c r="AZ496" s="54"/>
      <c r="BJ496" s="54"/>
      <c r="BT496" s="54"/>
      <c r="CD496" s="54"/>
      <c r="CN496" s="54"/>
      <c r="CX496" s="54"/>
      <c r="DH496" s="54"/>
      <c r="DR496" s="54"/>
      <c r="EB496" s="54"/>
      <c r="EL496" s="54"/>
      <c r="EV496" s="54"/>
      <c r="FF496" s="54"/>
      <c r="FP496" s="54"/>
      <c r="FZ496" s="54"/>
      <c r="GJ496" s="54"/>
      <c r="GT496" s="54"/>
      <c r="HD496" s="54"/>
      <c r="HN496" s="54"/>
      <c r="HX496" s="54"/>
      <c r="IH496" s="54"/>
    </row>
    <row r="497" spans="1:242" s="2" customFormat="1" x14ac:dyDescent="0.25">
      <c r="A497" s="165"/>
      <c r="B497" s="54"/>
      <c r="L497" s="54"/>
      <c r="V497" s="54"/>
      <c r="AF497" s="54"/>
      <c r="AP497" s="54"/>
      <c r="AZ497" s="54"/>
      <c r="BJ497" s="54"/>
      <c r="BT497" s="54"/>
      <c r="CD497" s="54"/>
      <c r="CN497" s="54"/>
      <c r="CX497" s="54"/>
      <c r="DH497" s="54"/>
      <c r="DR497" s="54"/>
      <c r="EB497" s="54"/>
      <c r="EL497" s="54"/>
      <c r="EV497" s="54"/>
      <c r="FF497" s="54"/>
      <c r="FP497" s="54"/>
      <c r="FZ497" s="54"/>
      <c r="GJ497" s="54"/>
      <c r="GT497" s="54"/>
      <c r="HD497" s="54"/>
      <c r="HN497" s="54"/>
      <c r="HX497" s="54"/>
      <c r="IH497" s="54"/>
    </row>
    <row r="498" spans="1:242" s="2" customFormat="1" x14ac:dyDescent="0.25">
      <c r="A498" s="165"/>
      <c r="B498" s="54"/>
      <c r="L498" s="54"/>
      <c r="V498" s="54"/>
      <c r="AF498" s="54"/>
      <c r="AP498" s="54"/>
      <c r="AZ498" s="54"/>
      <c r="BJ498" s="54"/>
      <c r="BT498" s="54"/>
      <c r="CD498" s="54"/>
      <c r="CN498" s="54"/>
      <c r="CX498" s="54"/>
      <c r="DH498" s="54"/>
      <c r="DR498" s="54"/>
      <c r="EB498" s="54"/>
      <c r="EL498" s="54"/>
      <c r="EV498" s="54"/>
      <c r="FF498" s="54"/>
      <c r="FP498" s="54"/>
      <c r="FZ498" s="54"/>
      <c r="GJ498" s="54"/>
      <c r="GT498" s="54"/>
      <c r="HD498" s="54"/>
      <c r="HN498" s="54"/>
      <c r="HX498" s="54"/>
      <c r="IH498" s="54"/>
    </row>
    <row r="499" spans="1:242" s="2" customFormat="1" x14ac:dyDescent="0.25">
      <c r="A499" s="165"/>
      <c r="B499" s="54"/>
      <c r="L499" s="54"/>
      <c r="V499" s="54"/>
      <c r="AF499" s="54"/>
      <c r="AP499" s="54"/>
      <c r="AZ499" s="54"/>
      <c r="BJ499" s="54"/>
      <c r="BT499" s="54"/>
      <c r="CD499" s="54"/>
      <c r="CN499" s="54"/>
      <c r="CX499" s="54"/>
      <c r="DH499" s="54"/>
      <c r="DR499" s="54"/>
      <c r="EB499" s="54"/>
      <c r="EL499" s="54"/>
      <c r="EV499" s="54"/>
      <c r="FF499" s="54"/>
      <c r="FP499" s="54"/>
      <c r="FZ499" s="54"/>
      <c r="GJ499" s="54"/>
      <c r="GT499" s="54"/>
      <c r="HD499" s="54"/>
      <c r="HN499" s="54"/>
      <c r="HX499" s="54"/>
      <c r="IH499" s="54"/>
    </row>
    <row r="500" spans="1:242" s="2" customFormat="1" x14ac:dyDescent="0.25">
      <c r="A500" s="165"/>
      <c r="B500" s="54"/>
      <c r="L500" s="54"/>
      <c r="V500" s="54"/>
      <c r="AF500" s="54"/>
      <c r="AP500" s="54"/>
      <c r="AZ500" s="54"/>
      <c r="BJ500" s="54"/>
      <c r="BT500" s="54"/>
      <c r="CD500" s="54"/>
      <c r="CN500" s="54"/>
      <c r="CX500" s="54"/>
      <c r="DH500" s="54"/>
      <c r="DR500" s="54"/>
      <c r="EB500" s="54"/>
      <c r="EL500" s="54"/>
      <c r="EV500" s="54"/>
      <c r="FF500" s="54"/>
      <c r="FP500" s="54"/>
      <c r="FZ500" s="54"/>
      <c r="GJ500" s="54"/>
      <c r="GT500" s="54"/>
      <c r="HD500" s="54"/>
      <c r="HN500" s="54"/>
      <c r="HX500" s="54"/>
      <c r="IH500" s="54"/>
    </row>
    <row r="501" spans="1:242" s="2" customFormat="1" x14ac:dyDescent="0.25">
      <c r="A501" s="165"/>
      <c r="B501" s="54"/>
      <c r="L501" s="54"/>
      <c r="V501" s="54"/>
      <c r="AF501" s="54"/>
      <c r="AP501" s="54"/>
      <c r="AZ501" s="54"/>
      <c r="BJ501" s="54"/>
      <c r="BT501" s="54"/>
      <c r="CD501" s="54"/>
      <c r="CN501" s="54"/>
      <c r="CX501" s="54"/>
      <c r="DH501" s="54"/>
      <c r="DR501" s="54"/>
      <c r="EB501" s="54"/>
      <c r="EL501" s="54"/>
      <c r="EV501" s="54"/>
      <c r="FF501" s="54"/>
      <c r="FP501" s="54"/>
      <c r="FZ501" s="54"/>
      <c r="GJ501" s="54"/>
      <c r="GT501" s="54"/>
      <c r="HD501" s="54"/>
      <c r="HN501" s="54"/>
      <c r="HX501" s="54"/>
      <c r="IH501" s="54"/>
    </row>
    <row r="502" spans="1:242" s="2" customFormat="1" x14ac:dyDescent="0.25">
      <c r="A502" s="165"/>
      <c r="B502" s="54"/>
      <c r="L502" s="54"/>
      <c r="V502" s="54"/>
      <c r="AF502" s="54"/>
      <c r="AP502" s="54"/>
      <c r="AZ502" s="54"/>
      <c r="BJ502" s="54"/>
      <c r="BT502" s="54"/>
      <c r="CD502" s="54"/>
      <c r="CN502" s="54"/>
      <c r="CX502" s="54"/>
      <c r="DH502" s="54"/>
      <c r="DR502" s="54"/>
      <c r="EB502" s="54"/>
      <c r="EL502" s="54"/>
      <c r="EV502" s="54"/>
      <c r="FF502" s="54"/>
      <c r="FP502" s="54"/>
      <c r="FZ502" s="54"/>
      <c r="GJ502" s="54"/>
      <c r="GT502" s="54"/>
      <c r="HD502" s="54"/>
      <c r="HN502" s="54"/>
      <c r="HX502" s="54"/>
      <c r="IH502" s="54"/>
    </row>
    <row r="503" spans="1:242" s="2" customFormat="1" x14ac:dyDescent="0.25">
      <c r="A503" s="165"/>
      <c r="B503" s="54"/>
      <c r="L503" s="54"/>
      <c r="V503" s="54"/>
      <c r="AF503" s="54"/>
      <c r="AP503" s="54"/>
      <c r="AZ503" s="54"/>
      <c r="BJ503" s="54"/>
      <c r="BT503" s="54"/>
      <c r="CD503" s="54"/>
      <c r="CN503" s="54"/>
      <c r="CX503" s="54"/>
      <c r="DH503" s="54"/>
      <c r="DR503" s="54"/>
      <c r="EB503" s="54"/>
      <c r="EL503" s="54"/>
      <c r="EV503" s="54"/>
      <c r="FF503" s="54"/>
      <c r="FP503" s="54"/>
      <c r="FZ503" s="54"/>
      <c r="GJ503" s="54"/>
      <c r="GT503" s="54"/>
      <c r="HD503" s="54"/>
      <c r="HN503" s="54"/>
      <c r="HX503" s="54"/>
      <c r="IH503" s="54"/>
    </row>
    <row r="504" spans="1:242" s="2" customFormat="1" x14ac:dyDescent="0.25">
      <c r="A504" s="165"/>
      <c r="B504" s="54"/>
      <c r="L504" s="54"/>
      <c r="V504" s="54"/>
      <c r="AF504" s="54"/>
      <c r="AP504" s="54"/>
      <c r="AZ504" s="54"/>
      <c r="BJ504" s="54"/>
      <c r="BT504" s="54"/>
      <c r="CD504" s="54"/>
      <c r="CN504" s="54"/>
      <c r="CX504" s="54"/>
      <c r="DH504" s="54"/>
      <c r="DR504" s="54"/>
      <c r="EB504" s="54"/>
      <c r="EL504" s="54"/>
      <c r="EV504" s="54"/>
      <c r="FF504" s="54"/>
      <c r="FP504" s="54"/>
      <c r="FZ504" s="54"/>
      <c r="GJ504" s="54"/>
      <c r="GT504" s="54"/>
      <c r="HD504" s="54"/>
      <c r="HN504" s="54"/>
      <c r="HX504" s="54"/>
      <c r="IH504" s="54"/>
    </row>
    <row r="505" spans="1:242" s="2" customFormat="1" x14ac:dyDescent="0.25">
      <c r="A505" s="165"/>
      <c r="B505" s="54"/>
      <c r="L505" s="54"/>
      <c r="V505" s="54"/>
      <c r="AF505" s="54"/>
      <c r="AP505" s="54"/>
      <c r="AZ505" s="54"/>
      <c r="BJ505" s="54"/>
      <c r="BT505" s="54"/>
      <c r="CD505" s="54"/>
      <c r="CN505" s="54"/>
      <c r="CX505" s="54"/>
      <c r="DH505" s="54"/>
      <c r="DR505" s="54"/>
      <c r="EB505" s="54"/>
      <c r="EL505" s="54"/>
      <c r="EV505" s="54"/>
      <c r="FF505" s="54"/>
      <c r="FP505" s="54"/>
      <c r="FZ505" s="54"/>
      <c r="GJ505" s="54"/>
      <c r="GT505" s="54"/>
      <c r="HD505" s="54"/>
      <c r="HN505" s="54"/>
      <c r="HX505" s="54"/>
      <c r="IH505" s="54"/>
    </row>
    <row r="506" spans="1:242" s="2" customFormat="1" x14ac:dyDescent="0.25">
      <c r="A506" s="165"/>
      <c r="B506" s="54"/>
      <c r="L506" s="54"/>
      <c r="V506" s="54"/>
      <c r="AF506" s="54"/>
      <c r="AP506" s="54"/>
      <c r="AZ506" s="54"/>
      <c r="BJ506" s="54"/>
      <c r="BT506" s="54"/>
      <c r="CD506" s="54"/>
      <c r="CN506" s="54"/>
      <c r="CX506" s="54"/>
      <c r="DH506" s="54"/>
      <c r="DR506" s="54"/>
      <c r="EB506" s="54"/>
      <c r="EL506" s="54"/>
      <c r="EV506" s="54"/>
      <c r="FF506" s="54"/>
      <c r="FP506" s="54"/>
      <c r="FZ506" s="54"/>
      <c r="GJ506" s="54"/>
      <c r="GT506" s="54"/>
      <c r="HD506" s="54"/>
      <c r="HN506" s="54"/>
      <c r="HX506" s="54"/>
      <c r="IH506" s="54"/>
    </row>
    <row r="507" spans="1:242" s="2" customFormat="1" x14ac:dyDescent="0.25">
      <c r="A507" s="165"/>
      <c r="B507" s="54"/>
      <c r="L507" s="54"/>
      <c r="V507" s="54"/>
      <c r="AF507" s="54"/>
      <c r="AP507" s="54"/>
      <c r="AZ507" s="54"/>
      <c r="BJ507" s="54"/>
      <c r="BT507" s="54"/>
      <c r="CD507" s="54"/>
      <c r="CN507" s="54"/>
      <c r="CX507" s="54"/>
      <c r="DH507" s="54"/>
      <c r="DR507" s="54"/>
      <c r="EB507" s="54"/>
      <c r="EL507" s="54"/>
      <c r="EV507" s="54"/>
      <c r="FF507" s="54"/>
      <c r="FP507" s="54"/>
      <c r="FZ507" s="54"/>
      <c r="GJ507" s="54"/>
      <c r="GT507" s="54"/>
      <c r="HD507" s="54"/>
      <c r="HN507" s="54"/>
      <c r="HX507" s="54"/>
      <c r="IH507" s="54"/>
    </row>
    <row r="508" spans="1:242" s="2" customFormat="1" x14ac:dyDescent="0.25">
      <c r="A508" s="165"/>
      <c r="B508" s="54"/>
      <c r="L508" s="54"/>
      <c r="V508" s="54"/>
      <c r="AF508" s="54"/>
      <c r="AP508" s="54"/>
      <c r="AZ508" s="54"/>
      <c r="BJ508" s="54"/>
      <c r="BT508" s="54"/>
      <c r="CD508" s="54"/>
      <c r="CN508" s="54"/>
      <c r="CX508" s="54"/>
      <c r="DH508" s="54"/>
      <c r="DR508" s="54"/>
      <c r="EB508" s="54"/>
      <c r="EL508" s="54"/>
      <c r="EV508" s="54"/>
      <c r="FF508" s="54"/>
      <c r="FP508" s="54"/>
      <c r="FZ508" s="54"/>
      <c r="GJ508" s="54"/>
      <c r="GT508" s="54"/>
      <c r="HD508" s="54"/>
      <c r="HN508" s="54"/>
      <c r="HX508" s="54"/>
      <c r="IH508" s="54"/>
    </row>
    <row r="509" spans="1:242" s="2" customFormat="1" x14ac:dyDescent="0.25">
      <c r="A509" s="165"/>
      <c r="B509" s="54"/>
      <c r="L509" s="54"/>
      <c r="V509" s="54"/>
      <c r="AF509" s="54"/>
      <c r="AP509" s="54"/>
      <c r="AZ509" s="54"/>
      <c r="BJ509" s="54"/>
      <c r="BT509" s="54"/>
      <c r="CD509" s="54"/>
      <c r="CN509" s="54"/>
      <c r="CX509" s="54"/>
      <c r="DH509" s="54"/>
      <c r="DR509" s="54"/>
      <c r="EB509" s="54"/>
      <c r="EL509" s="54"/>
      <c r="EV509" s="54"/>
      <c r="FF509" s="54"/>
      <c r="FP509" s="54"/>
      <c r="FZ509" s="54"/>
      <c r="GJ509" s="54"/>
      <c r="GT509" s="54"/>
      <c r="HD509" s="54"/>
      <c r="HN509" s="54"/>
      <c r="HX509" s="54"/>
      <c r="IH509" s="54"/>
    </row>
    <row r="510" spans="1:242" s="2" customFormat="1" x14ac:dyDescent="0.25">
      <c r="A510" s="165"/>
      <c r="B510" s="54"/>
      <c r="L510" s="54"/>
      <c r="V510" s="54"/>
      <c r="AF510" s="54"/>
      <c r="AP510" s="54"/>
      <c r="AZ510" s="54"/>
      <c r="BJ510" s="54"/>
      <c r="BT510" s="54"/>
      <c r="CD510" s="54"/>
      <c r="CN510" s="54"/>
      <c r="CX510" s="54"/>
      <c r="DH510" s="54"/>
      <c r="DR510" s="54"/>
      <c r="EB510" s="54"/>
      <c r="EL510" s="54"/>
      <c r="EV510" s="54"/>
      <c r="FF510" s="54"/>
      <c r="FP510" s="54"/>
      <c r="FZ510" s="54"/>
      <c r="GJ510" s="54"/>
      <c r="GT510" s="54"/>
      <c r="HD510" s="54"/>
      <c r="HN510" s="54"/>
      <c r="HX510" s="54"/>
      <c r="IH510" s="54"/>
    </row>
    <row r="511" spans="1:242" s="2" customFormat="1" x14ac:dyDescent="0.25">
      <c r="A511" s="165"/>
      <c r="B511" s="54"/>
      <c r="L511" s="54"/>
      <c r="V511" s="54"/>
      <c r="AF511" s="54"/>
      <c r="AP511" s="54"/>
      <c r="AZ511" s="54"/>
      <c r="BJ511" s="54"/>
      <c r="BT511" s="54"/>
      <c r="CD511" s="54"/>
      <c r="CN511" s="54"/>
      <c r="CX511" s="54"/>
      <c r="DH511" s="54"/>
      <c r="DR511" s="54"/>
      <c r="EB511" s="54"/>
      <c r="EL511" s="54"/>
      <c r="EV511" s="54"/>
      <c r="FF511" s="54"/>
      <c r="FP511" s="54"/>
      <c r="FZ511" s="54"/>
      <c r="GJ511" s="54"/>
      <c r="GT511" s="54"/>
      <c r="HD511" s="54"/>
      <c r="HN511" s="54"/>
      <c r="HX511" s="54"/>
      <c r="IH511" s="54"/>
    </row>
    <row r="512" spans="1:242" s="2" customFormat="1" x14ac:dyDescent="0.25">
      <c r="A512" s="165"/>
      <c r="B512" s="54"/>
      <c r="L512" s="54"/>
      <c r="V512" s="54"/>
      <c r="AF512" s="54"/>
      <c r="AP512" s="54"/>
      <c r="AZ512" s="54"/>
      <c r="BJ512" s="54"/>
      <c r="BT512" s="54"/>
      <c r="CD512" s="54"/>
      <c r="CN512" s="54"/>
      <c r="CX512" s="54"/>
      <c r="DH512" s="54"/>
      <c r="DR512" s="54"/>
      <c r="EB512" s="54"/>
      <c r="EL512" s="54"/>
      <c r="EV512" s="54"/>
      <c r="FF512" s="54"/>
      <c r="FP512" s="54"/>
      <c r="FZ512" s="54"/>
      <c r="GJ512" s="54"/>
      <c r="GT512" s="54"/>
      <c r="HD512" s="54"/>
      <c r="HN512" s="54"/>
      <c r="HX512" s="54"/>
      <c r="IH512" s="54"/>
    </row>
    <row r="513" spans="1:242" s="2" customFormat="1" x14ac:dyDescent="0.25">
      <c r="A513" s="165"/>
      <c r="B513" s="54"/>
      <c r="L513" s="54"/>
      <c r="V513" s="54"/>
      <c r="AF513" s="54"/>
      <c r="AP513" s="54"/>
      <c r="AZ513" s="54"/>
      <c r="BJ513" s="54"/>
      <c r="BT513" s="54"/>
      <c r="CD513" s="54"/>
      <c r="CN513" s="54"/>
      <c r="CX513" s="54"/>
      <c r="DH513" s="54"/>
      <c r="DR513" s="54"/>
      <c r="EB513" s="54"/>
      <c r="EL513" s="54"/>
      <c r="EV513" s="54"/>
      <c r="FF513" s="54"/>
      <c r="FP513" s="54"/>
      <c r="FZ513" s="54"/>
      <c r="GJ513" s="54"/>
      <c r="GT513" s="54"/>
      <c r="HD513" s="54"/>
      <c r="HN513" s="54"/>
      <c r="HX513" s="54"/>
      <c r="IH513" s="54"/>
    </row>
    <row r="514" spans="1:242" s="2" customFormat="1" x14ac:dyDescent="0.25">
      <c r="A514" s="165"/>
      <c r="B514" s="54"/>
      <c r="L514" s="54"/>
      <c r="V514" s="54"/>
      <c r="AF514" s="54"/>
      <c r="AP514" s="54"/>
      <c r="AZ514" s="54"/>
      <c r="BJ514" s="54"/>
      <c r="BT514" s="54"/>
      <c r="CD514" s="54"/>
      <c r="CN514" s="54"/>
      <c r="CX514" s="54"/>
      <c r="DH514" s="54"/>
      <c r="DR514" s="54"/>
      <c r="EB514" s="54"/>
      <c r="EL514" s="54"/>
      <c r="EV514" s="54"/>
      <c r="FF514" s="54"/>
      <c r="FP514" s="54"/>
      <c r="FZ514" s="54"/>
      <c r="GJ514" s="54"/>
      <c r="GT514" s="54"/>
      <c r="HD514" s="54"/>
      <c r="HN514" s="54"/>
      <c r="HX514" s="54"/>
      <c r="IH514" s="54"/>
    </row>
    <row r="515" spans="1:242" s="2" customFormat="1" x14ac:dyDescent="0.25">
      <c r="A515" s="165"/>
      <c r="B515" s="54"/>
      <c r="L515" s="54"/>
      <c r="V515" s="54"/>
      <c r="AF515" s="54"/>
      <c r="AP515" s="54"/>
      <c r="AZ515" s="54"/>
      <c r="BJ515" s="54"/>
      <c r="BT515" s="54"/>
      <c r="CD515" s="54"/>
      <c r="CN515" s="54"/>
      <c r="CX515" s="54"/>
      <c r="DH515" s="54"/>
      <c r="DR515" s="54"/>
      <c r="EB515" s="54"/>
      <c r="EL515" s="54"/>
      <c r="EV515" s="54"/>
      <c r="FF515" s="54"/>
      <c r="FP515" s="54"/>
      <c r="FZ515" s="54"/>
      <c r="GJ515" s="54"/>
      <c r="GT515" s="54"/>
      <c r="HD515" s="54"/>
      <c r="HN515" s="54"/>
      <c r="HX515" s="54"/>
      <c r="IH515" s="54"/>
    </row>
    <row r="516" spans="1:242" s="2" customFormat="1" x14ac:dyDescent="0.25">
      <c r="A516" s="165"/>
      <c r="B516" s="54"/>
      <c r="L516" s="54"/>
      <c r="V516" s="54"/>
      <c r="AF516" s="54"/>
      <c r="AP516" s="54"/>
      <c r="AZ516" s="54"/>
      <c r="BJ516" s="54"/>
      <c r="BT516" s="54"/>
      <c r="CD516" s="54"/>
      <c r="CN516" s="54"/>
      <c r="CX516" s="54"/>
      <c r="DH516" s="54"/>
      <c r="DR516" s="54"/>
      <c r="EB516" s="54"/>
      <c r="EL516" s="54"/>
      <c r="EV516" s="54"/>
      <c r="FF516" s="54"/>
      <c r="FP516" s="54"/>
      <c r="FZ516" s="54"/>
      <c r="GJ516" s="54"/>
      <c r="GT516" s="54"/>
      <c r="HD516" s="54"/>
      <c r="HN516" s="54"/>
      <c r="HX516" s="54"/>
      <c r="IH516" s="54"/>
    </row>
    <row r="517" spans="1:242" s="2" customFormat="1" x14ac:dyDescent="0.25">
      <c r="A517" s="165"/>
      <c r="B517" s="54"/>
      <c r="L517" s="54"/>
      <c r="V517" s="54"/>
      <c r="AF517" s="54"/>
      <c r="AP517" s="54"/>
      <c r="AZ517" s="54"/>
      <c r="BJ517" s="54"/>
      <c r="BT517" s="54"/>
      <c r="CD517" s="54"/>
      <c r="CN517" s="54"/>
      <c r="CX517" s="54"/>
      <c r="DH517" s="54"/>
      <c r="DR517" s="54"/>
      <c r="EB517" s="54"/>
      <c r="EL517" s="54"/>
      <c r="EV517" s="54"/>
      <c r="FF517" s="54"/>
      <c r="FP517" s="54"/>
      <c r="FZ517" s="54"/>
      <c r="GJ517" s="54"/>
      <c r="GT517" s="54"/>
      <c r="HD517" s="54"/>
      <c r="HN517" s="54"/>
      <c r="HX517" s="54"/>
      <c r="IH517" s="54"/>
    </row>
    <row r="518" spans="1:242" s="2" customFormat="1" x14ac:dyDescent="0.25">
      <c r="A518" s="165"/>
      <c r="B518" s="54"/>
      <c r="L518" s="54"/>
      <c r="V518" s="54"/>
      <c r="AF518" s="54"/>
      <c r="AP518" s="54"/>
      <c r="AZ518" s="54"/>
      <c r="BJ518" s="54"/>
      <c r="BT518" s="54"/>
      <c r="CD518" s="54"/>
      <c r="CN518" s="54"/>
      <c r="CX518" s="54"/>
      <c r="DH518" s="54"/>
      <c r="DR518" s="54"/>
      <c r="EB518" s="54"/>
      <c r="EL518" s="54"/>
      <c r="EV518" s="54"/>
      <c r="FF518" s="54"/>
      <c r="FP518" s="54"/>
      <c r="FZ518" s="54"/>
      <c r="GJ518" s="54"/>
      <c r="GT518" s="54"/>
      <c r="HD518" s="54"/>
      <c r="HN518" s="54"/>
      <c r="HX518" s="54"/>
      <c r="IH518" s="54"/>
    </row>
    <row r="519" spans="1:242" s="2" customFormat="1" x14ac:dyDescent="0.25">
      <c r="A519" s="165"/>
      <c r="B519" s="54"/>
      <c r="L519" s="54"/>
      <c r="V519" s="54"/>
      <c r="AF519" s="54"/>
      <c r="AP519" s="54"/>
      <c r="AZ519" s="54"/>
      <c r="BJ519" s="54"/>
      <c r="BT519" s="54"/>
      <c r="CD519" s="54"/>
      <c r="CN519" s="54"/>
      <c r="CX519" s="54"/>
      <c r="DH519" s="54"/>
      <c r="DR519" s="54"/>
      <c r="EB519" s="54"/>
      <c r="EL519" s="54"/>
      <c r="EV519" s="54"/>
      <c r="FF519" s="54"/>
      <c r="FP519" s="54"/>
      <c r="FZ519" s="54"/>
      <c r="GJ519" s="54"/>
      <c r="GT519" s="54"/>
      <c r="HD519" s="54"/>
      <c r="HN519" s="54"/>
      <c r="HX519" s="54"/>
      <c r="IH519" s="54"/>
    </row>
    <row r="520" spans="1:242" s="2" customFormat="1" x14ac:dyDescent="0.25">
      <c r="A520" s="165"/>
      <c r="B520" s="54"/>
      <c r="L520" s="54"/>
      <c r="V520" s="54"/>
      <c r="AF520" s="54"/>
      <c r="AP520" s="54"/>
      <c r="AZ520" s="54"/>
      <c r="BJ520" s="54"/>
      <c r="BT520" s="54"/>
      <c r="CD520" s="54"/>
      <c r="CN520" s="54"/>
      <c r="CX520" s="54"/>
      <c r="DH520" s="54"/>
      <c r="DR520" s="54"/>
      <c r="EB520" s="54"/>
      <c r="EL520" s="54"/>
      <c r="EV520" s="54"/>
      <c r="FF520" s="54"/>
      <c r="FP520" s="54"/>
      <c r="FZ520" s="54"/>
      <c r="GJ520" s="54"/>
      <c r="GT520" s="54"/>
      <c r="HD520" s="54"/>
      <c r="HN520" s="54"/>
      <c r="HX520" s="54"/>
      <c r="IH520" s="54"/>
    </row>
    <row r="521" spans="1:242" s="2" customFormat="1" x14ac:dyDescent="0.25">
      <c r="A521" s="165"/>
      <c r="B521" s="54"/>
      <c r="L521" s="54"/>
      <c r="V521" s="54"/>
      <c r="AF521" s="54"/>
      <c r="AP521" s="54"/>
      <c r="AZ521" s="54"/>
      <c r="BJ521" s="54"/>
      <c r="BT521" s="54"/>
      <c r="CD521" s="54"/>
      <c r="CN521" s="54"/>
      <c r="CX521" s="54"/>
      <c r="DH521" s="54"/>
      <c r="DR521" s="54"/>
      <c r="EB521" s="54"/>
      <c r="EL521" s="54"/>
      <c r="EV521" s="54"/>
      <c r="FF521" s="54"/>
      <c r="FP521" s="54"/>
      <c r="FZ521" s="54"/>
      <c r="GJ521" s="54"/>
      <c r="GT521" s="54"/>
      <c r="HD521" s="54"/>
      <c r="HN521" s="54"/>
      <c r="HX521" s="54"/>
      <c r="IH521" s="54"/>
    </row>
    <row r="522" spans="1:242" s="2" customFormat="1" x14ac:dyDescent="0.25">
      <c r="A522" s="165"/>
      <c r="B522" s="54"/>
      <c r="L522" s="54"/>
      <c r="V522" s="54"/>
      <c r="AF522" s="54"/>
      <c r="AP522" s="54"/>
      <c r="AZ522" s="54"/>
      <c r="BJ522" s="54"/>
      <c r="BT522" s="54"/>
      <c r="CD522" s="54"/>
      <c r="CN522" s="54"/>
      <c r="CX522" s="54"/>
      <c r="DH522" s="54"/>
      <c r="DR522" s="54"/>
      <c r="EB522" s="54"/>
      <c r="EL522" s="54"/>
      <c r="EV522" s="54"/>
      <c r="FF522" s="54"/>
      <c r="FP522" s="54"/>
      <c r="FZ522" s="54"/>
      <c r="GJ522" s="54"/>
      <c r="GT522" s="54"/>
      <c r="HD522" s="54"/>
      <c r="HN522" s="54"/>
      <c r="HX522" s="54"/>
      <c r="IH522" s="54"/>
    </row>
    <row r="523" spans="1:242" s="2" customFormat="1" x14ac:dyDescent="0.25">
      <c r="A523" s="165"/>
      <c r="B523" s="54"/>
      <c r="L523" s="54"/>
      <c r="V523" s="54"/>
      <c r="AF523" s="54"/>
      <c r="AP523" s="54"/>
      <c r="AZ523" s="54"/>
      <c r="BJ523" s="54"/>
      <c r="BT523" s="54"/>
      <c r="CD523" s="54"/>
      <c r="CN523" s="54"/>
      <c r="CX523" s="54"/>
      <c r="DH523" s="54"/>
      <c r="DR523" s="54"/>
      <c r="EB523" s="54"/>
      <c r="EL523" s="54"/>
      <c r="EV523" s="54"/>
      <c r="FF523" s="54"/>
      <c r="FP523" s="54"/>
      <c r="FZ523" s="54"/>
      <c r="GJ523" s="54"/>
      <c r="GT523" s="54"/>
      <c r="HD523" s="54"/>
      <c r="HN523" s="54"/>
      <c r="HX523" s="54"/>
      <c r="IH523" s="54"/>
    </row>
    <row r="524" spans="1:242" s="2" customFormat="1" x14ac:dyDescent="0.25">
      <c r="A524" s="165"/>
      <c r="B524" s="54"/>
      <c r="L524" s="54"/>
      <c r="V524" s="54"/>
      <c r="AF524" s="54"/>
      <c r="AP524" s="54"/>
      <c r="AZ524" s="54"/>
      <c r="BJ524" s="54"/>
      <c r="BT524" s="54"/>
      <c r="CD524" s="54"/>
      <c r="CN524" s="54"/>
      <c r="CX524" s="54"/>
      <c r="DH524" s="54"/>
      <c r="DR524" s="54"/>
      <c r="EB524" s="54"/>
      <c r="EL524" s="54"/>
      <c r="EV524" s="54"/>
      <c r="FF524" s="54"/>
      <c r="FP524" s="54"/>
      <c r="FZ524" s="54"/>
      <c r="GJ524" s="54"/>
      <c r="GT524" s="54"/>
      <c r="HD524" s="54"/>
      <c r="HN524" s="54"/>
      <c r="HX524" s="54"/>
      <c r="IH524" s="54"/>
    </row>
    <row r="525" spans="1:242" s="2" customFormat="1" x14ac:dyDescent="0.25">
      <c r="A525" s="165"/>
      <c r="B525" s="54"/>
      <c r="L525" s="54"/>
      <c r="V525" s="54"/>
      <c r="AF525" s="54"/>
      <c r="AP525" s="54"/>
      <c r="AZ525" s="54"/>
      <c r="BJ525" s="54"/>
      <c r="BT525" s="54"/>
      <c r="CD525" s="54"/>
      <c r="CN525" s="54"/>
      <c r="CX525" s="54"/>
      <c r="DH525" s="54"/>
      <c r="DR525" s="54"/>
      <c r="EB525" s="54"/>
      <c r="EL525" s="54"/>
      <c r="EV525" s="54"/>
      <c r="FF525" s="54"/>
      <c r="FP525" s="54"/>
      <c r="FZ525" s="54"/>
      <c r="GJ525" s="54"/>
      <c r="GT525" s="54"/>
      <c r="HD525" s="54"/>
      <c r="HN525" s="54"/>
      <c r="HX525" s="54"/>
      <c r="IH525" s="54"/>
    </row>
    <row r="526" spans="1:242" s="2" customFormat="1" x14ac:dyDescent="0.25">
      <c r="A526" s="165"/>
      <c r="B526" s="54"/>
      <c r="L526" s="54"/>
      <c r="V526" s="54"/>
      <c r="AF526" s="54"/>
      <c r="AP526" s="54"/>
      <c r="AZ526" s="54"/>
      <c r="BJ526" s="54"/>
      <c r="BT526" s="54"/>
      <c r="CD526" s="54"/>
      <c r="CN526" s="54"/>
      <c r="CX526" s="54"/>
      <c r="DH526" s="54"/>
      <c r="DR526" s="54"/>
      <c r="EB526" s="54"/>
      <c r="EL526" s="54"/>
      <c r="EV526" s="54"/>
      <c r="FF526" s="54"/>
      <c r="FP526" s="54"/>
      <c r="FZ526" s="54"/>
      <c r="GJ526" s="54"/>
      <c r="GT526" s="54"/>
      <c r="HD526" s="54"/>
      <c r="HN526" s="54"/>
      <c r="HX526" s="54"/>
      <c r="IH526" s="54"/>
    </row>
    <row r="527" spans="1:242" s="2" customFormat="1" x14ac:dyDescent="0.25">
      <c r="A527" s="165"/>
      <c r="B527" s="54"/>
      <c r="L527" s="54"/>
      <c r="V527" s="54"/>
      <c r="AF527" s="54"/>
      <c r="AP527" s="54"/>
      <c r="AZ527" s="54"/>
      <c r="BJ527" s="54"/>
      <c r="BT527" s="54"/>
      <c r="CD527" s="54"/>
      <c r="CN527" s="54"/>
      <c r="CX527" s="54"/>
      <c r="DH527" s="54"/>
      <c r="DR527" s="54"/>
      <c r="EB527" s="54"/>
      <c r="EL527" s="54"/>
      <c r="EV527" s="54"/>
      <c r="FF527" s="54"/>
      <c r="FP527" s="54"/>
      <c r="FZ527" s="54"/>
      <c r="GJ527" s="54"/>
      <c r="GT527" s="54"/>
      <c r="HD527" s="54"/>
      <c r="HN527" s="54"/>
      <c r="HX527" s="54"/>
      <c r="IH527" s="54"/>
    </row>
    <row r="528" spans="1:242" s="2" customFormat="1" x14ac:dyDescent="0.25">
      <c r="A528" s="165"/>
      <c r="B528" s="54"/>
      <c r="L528" s="54"/>
      <c r="V528" s="54"/>
      <c r="AF528" s="54"/>
      <c r="AP528" s="54"/>
      <c r="AZ528" s="54"/>
      <c r="BJ528" s="54"/>
      <c r="BT528" s="54"/>
      <c r="CD528" s="54"/>
      <c r="CN528" s="54"/>
      <c r="CX528" s="54"/>
      <c r="DH528" s="54"/>
      <c r="DR528" s="54"/>
      <c r="EB528" s="54"/>
      <c r="EL528" s="54"/>
      <c r="EV528" s="54"/>
      <c r="FF528" s="54"/>
      <c r="FP528" s="54"/>
      <c r="FZ528" s="54"/>
      <c r="GJ528" s="54"/>
      <c r="GT528" s="54"/>
      <c r="HD528" s="54"/>
      <c r="HN528" s="54"/>
      <c r="HX528" s="54"/>
      <c r="IH528" s="54"/>
    </row>
    <row r="529" spans="1:242" s="2" customFormat="1" x14ac:dyDescent="0.25">
      <c r="A529" s="165"/>
      <c r="B529" s="54"/>
      <c r="L529" s="54"/>
      <c r="V529" s="54"/>
      <c r="AF529" s="54"/>
      <c r="AP529" s="54"/>
      <c r="AZ529" s="54"/>
      <c r="BJ529" s="54"/>
      <c r="BT529" s="54"/>
      <c r="CD529" s="54"/>
      <c r="CN529" s="54"/>
      <c r="CX529" s="54"/>
      <c r="DH529" s="54"/>
      <c r="DR529" s="54"/>
      <c r="EB529" s="54"/>
      <c r="EL529" s="54"/>
      <c r="EV529" s="54"/>
      <c r="FF529" s="54"/>
      <c r="FP529" s="54"/>
      <c r="FZ529" s="54"/>
      <c r="GJ529" s="54"/>
      <c r="GT529" s="54"/>
      <c r="HD529" s="54"/>
      <c r="HN529" s="54"/>
      <c r="HX529" s="54"/>
      <c r="IH529" s="54"/>
    </row>
    <row r="530" spans="1:242" s="2" customFormat="1" x14ac:dyDescent="0.25">
      <c r="A530" s="165"/>
      <c r="B530" s="54"/>
      <c r="L530" s="54"/>
      <c r="V530" s="54"/>
      <c r="AF530" s="54"/>
      <c r="AP530" s="54"/>
      <c r="AZ530" s="54"/>
      <c r="BJ530" s="54"/>
      <c r="BT530" s="54"/>
      <c r="CD530" s="54"/>
      <c r="CN530" s="54"/>
      <c r="CX530" s="54"/>
      <c r="DH530" s="54"/>
      <c r="DR530" s="54"/>
      <c r="EB530" s="54"/>
      <c r="EL530" s="54"/>
      <c r="EV530" s="54"/>
      <c r="FF530" s="54"/>
      <c r="FP530" s="54"/>
      <c r="FZ530" s="54"/>
      <c r="GJ530" s="54"/>
      <c r="GT530" s="54"/>
      <c r="HD530" s="54"/>
      <c r="HN530" s="54"/>
      <c r="HX530" s="54"/>
      <c r="IH530" s="54"/>
    </row>
    <row r="531" spans="1:242" s="2" customFormat="1" x14ac:dyDescent="0.25">
      <c r="A531" s="165"/>
      <c r="B531" s="54"/>
      <c r="L531" s="54"/>
      <c r="V531" s="54"/>
      <c r="AF531" s="54"/>
      <c r="AP531" s="54"/>
      <c r="AZ531" s="54"/>
      <c r="BJ531" s="54"/>
      <c r="BT531" s="54"/>
      <c r="CD531" s="54"/>
      <c r="CN531" s="54"/>
      <c r="CX531" s="54"/>
      <c r="DH531" s="54"/>
      <c r="DR531" s="54"/>
      <c r="EB531" s="54"/>
      <c r="EL531" s="54"/>
      <c r="EV531" s="54"/>
      <c r="FF531" s="54"/>
      <c r="FP531" s="54"/>
      <c r="FZ531" s="54"/>
      <c r="GJ531" s="54"/>
      <c r="GT531" s="54"/>
      <c r="HD531" s="54"/>
      <c r="HN531" s="54"/>
      <c r="HX531" s="54"/>
      <c r="IH531" s="54"/>
    </row>
    <row r="532" spans="1:242" s="2" customFormat="1" x14ac:dyDescent="0.25">
      <c r="A532" s="165"/>
      <c r="B532" s="54"/>
      <c r="L532" s="54"/>
      <c r="V532" s="54"/>
      <c r="AF532" s="54"/>
      <c r="AP532" s="54"/>
      <c r="AZ532" s="54"/>
      <c r="BJ532" s="54"/>
      <c r="BT532" s="54"/>
      <c r="CD532" s="54"/>
      <c r="CN532" s="54"/>
      <c r="CX532" s="54"/>
      <c r="DH532" s="54"/>
      <c r="DR532" s="54"/>
      <c r="EB532" s="54"/>
      <c r="EL532" s="54"/>
      <c r="EV532" s="54"/>
      <c r="FF532" s="54"/>
      <c r="FP532" s="54"/>
      <c r="FZ532" s="54"/>
      <c r="GJ532" s="54"/>
      <c r="GT532" s="54"/>
      <c r="HD532" s="54"/>
      <c r="HN532" s="54"/>
      <c r="HX532" s="54"/>
      <c r="IH532" s="54"/>
    </row>
    <row r="533" spans="1:242" s="2" customFormat="1" x14ac:dyDescent="0.25">
      <c r="A533" s="165"/>
      <c r="B533" s="54"/>
      <c r="L533" s="54"/>
      <c r="V533" s="54"/>
      <c r="AF533" s="54"/>
      <c r="AP533" s="54"/>
      <c r="AZ533" s="54"/>
      <c r="BJ533" s="54"/>
      <c r="BT533" s="54"/>
      <c r="CD533" s="54"/>
      <c r="CN533" s="54"/>
      <c r="CX533" s="54"/>
      <c r="DH533" s="54"/>
      <c r="DR533" s="54"/>
      <c r="EB533" s="54"/>
      <c r="EL533" s="54"/>
      <c r="EV533" s="54"/>
      <c r="FF533" s="54"/>
      <c r="FP533" s="54"/>
      <c r="FZ533" s="54"/>
      <c r="GJ533" s="54"/>
      <c r="GT533" s="54"/>
      <c r="HD533" s="54"/>
      <c r="HN533" s="54"/>
      <c r="HX533" s="54"/>
      <c r="IH533" s="54"/>
    </row>
    <row r="534" spans="1:242" s="2" customFormat="1" x14ac:dyDescent="0.25">
      <c r="A534" s="165"/>
      <c r="B534" s="54"/>
      <c r="L534" s="54"/>
      <c r="V534" s="54"/>
      <c r="AF534" s="54"/>
      <c r="AP534" s="54"/>
      <c r="AZ534" s="54"/>
      <c r="BJ534" s="54"/>
      <c r="BT534" s="54"/>
      <c r="CD534" s="54"/>
      <c r="CN534" s="54"/>
      <c r="CX534" s="54"/>
      <c r="DH534" s="54"/>
      <c r="DR534" s="54"/>
      <c r="EB534" s="54"/>
      <c r="EL534" s="54"/>
      <c r="EV534" s="54"/>
      <c r="FF534" s="54"/>
      <c r="FP534" s="54"/>
      <c r="FZ534" s="54"/>
      <c r="GJ534" s="54"/>
      <c r="GT534" s="54"/>
      <c r="HD534" s="54"/>
      <c r="HN534" s="54"/>
      <c r="HX534" s="54"/>
      <c r="IH534" s="54"/>
    </row>
    <row r="535" spans="1:242" s="2" customFormat="1" x14ac:dyDescent="0.25">
      <c r="A535" s="165"/>
      <c r="B535" s="54"/>
      <c r="L535" s="54"/>
      <c r="V535" s="54"/>
      <c r="AF535" s="54"/>
      <c r="AP535" s="54"/>
      <c r="AZ535" s="54"/>
      <c r="BJ535" s="54"/>
      <c r="BT535" s="54"/>
      <c r="CD535" s="54"/>
      <c r="CN535" s="54"/>
      <c r="CX535" s="54"/>
      <c r="DH535" s="54"/>
      <c r="DR535" s="54"/>
      <c r="EB535" s="54"/>
      <c r="EL535" s="54"/>
      <c r="EV535" s="54"/>
      <c r="FF535" s="54"/>
      <c r="FP535" s="54"/>
      <c r="FZ535" s="54"/>
      <c r="GJ535" s="54"/>
      <c r="GT535" s="54"/>
      <c r="HD535" s="54"/>
      <c r="HN535" s="54"/>
      <c r="HX535" s="54"/>
      <c r="IH535" s="54"/>
    </row>
    <row r="536" spans="1:242" s="2" customFormat="1" x14ac:dyDescent="0.25">
      <c r="A536" s="165"/>
      <c r="B536" s="54"/>
      <c r="L536" s="54"/>
      <c r="V536" s="54"/>
      <c r="AF536" s="54"/>
      <c r="AP536" s="54"/>
      <c r="AZ536" s="54"/>
      <c r="BJ536" s="54"/>
      <c r="BT536" s="54"/>
      <c r="CD536" s="54"/>
      <c r="CN536" s="54"/>
      <c r="CX536" s="54"/>
      <c r="DH536" s="54"/>
      <c r="DR536" s="54"/>
      <c r="EB536" s="54"/>
      <c r="EL536" s="54"/>
      <c r="EV536" s="54"/>
      <c r="FF536" s="54"/>
      <c r="FP536" s="54"/>
      <c r="FZ536" s="54"/>
      <c r="GJ536" s="54"/>
      <c r="GT536" s="54"/>
      <c r="HD536" s="54"/>
      <c r="HN536" s="54"/>
      <c r="HX536" s="54"/>
      <c r="IH536" s="54"/>
    </row>
    <row r="537" spans="1:242" s="2" customFormat="1" x14ac:dyDescent="0.25">
      <c r="A537" s="165"/>
      <c r="B537" s="54"/>
      <c r="L537" s="54"/>
      <c r="V537" s="54"/>
      <c r="AF537" s="54"/>
      <c r="AP537" s="54"/>
      <c r="AZ537" s="54"/>
      <c r="BJ537" s="54"/>
      <c r="BT537" s="54"/>
      <c r="CD537" s="54"/>
      <c r="CN537" s="54"/>
      <c r="CX537" s="54"/>
      <c r="DH537" s="54"/>
      <c r="DR537" s="54"/>
      <c r="EB537" s="54"/>
      <c r="EL537" s="54"/>
      <c r="EV537" s="54"/>
      <c r="FF537" s="54"/>
      <c r="FP537" s="54"/>
      <c r="FZ537" s="54"/>
      <c r="GJ537" s="54"/>
      <c r="GT537" s="54"/>
      <c r="HD537" s="54"/>
      <c r="HN537" s="54"/>
      <c r="HX537" s="54"/>
      <c r="IH537" s="54"/>
    </row>
    <row r="538" spans="1:242" s="2" customFormat="1" x14ac:dyDescent="0.25">
      <c r="A538" s="165"/>
      <c r="B538" s="54"/>
      <c r="L538" s="54"/>
      <c r="V538" s="54"/>
      <c r="AF538" s="54"/>
      <c r="AP538" s="54"/>
      <c r="AZ538" s="54"/>
      <c r="BJ538" s="54"/>
      <c r="BT538" s="54"/>
      <c r="CD538" s="54"/>
      <c r="CN538" s="54"/>
      <c r="CX538" s="54"/>
      <c r="DH538" s="54"/>
      <c r="DR538" s="54"/>
      <c r="EB538" s="54"/>
      <c r="EL538" s="54"/>
      <c r="EV538" s="54"/>
      <c r="FF538" s="54"/>
      <c r="FP538" s="54"/>
      <c r="FZ538" s="54"/>
      <c r="GJ538" s="54"/>
      <c r="GT538" s="54"/>
      <c r="HD538" s="54"/>
      <c r="HN538" s="54"/>
      <c r="HX538" s="54"/>
      <c r="IH538" s="54"/>
    </row>
    <row r="539" spans="1:242" s="2" customFormat="1" x14ac:dyDescent="0.25">
      <c r="A539" s="165"/>
      <c r="B539" s="54"/>
      <c r="L539" s="54"/>
      <c r="V539" s="54"/>
      <c r="AF539" s="54"/>
      <c r="AP539" s="54"/>
      <c r="AZ539" s="54"/>
      <c r="BJ539" s="54"/>
      <c r="BT539" s="54"/>
      <c r="CD539" s="54"/>
      <c r="CN539" s="54"/>
      <c r="CX539" s="54"/>
      <c r="DH539" s="54"/>
      <c r="DR539" s="54"/>
      <c r="EB539" s="54"/>
      <c r="EL539" s="54"/>
      <c r="EV539" s="54"/>
      <c r="FF539" s="54"/>
      <c r="FP539" s="54"/>
      <c r="FZ539" s="54"/>
      <c r="GJ539" s="54"/>
      <c r="GT539" s="54"/>
      <c r="HD539" s="54"/>
      <c r="HN539" s="54"/>
      <c r="HX539" s="54"/>
      <c r="IH539" s="54"/>
    </row>
    <row r="540" spans="1:242" s="2" customFormat="1" x14ac:dyDescent="0.25">
      <c r="A540" s="165"/>
      <c r="B540" s="54"/>
      <c r="L540" s="54"/>
      <c r="V540" s="54"/>
      <c r="AF540" s="54"/>
      <c r="AP540" s="54"/>
      <c r="AZ540" s="54"/>
      <c r="BJ540" s="54"/>
      <c r="BT540" s="54"/>
      <c r="CD540" s="54"/>
      <c r="CN540" s="54"/>
      <c r="CX540" s="54"/>
      <c r="DH540" s="54"/>
      <c r="DR540" s="54"/>
      <c r="EB540" s="54"/>
      <c r="EL540" s="54"/>
      <c r="EV540" s="54"/>
      <c r="FF540" s="54"/>
      <c r="FP540" s="54"/>
      <c r="FZ540" s="54"/>
      <c r="GJ540" s="54"/>
      <c r="GT540" s="54"/>
      <c r="HD540" s="54"/>
      <c r="HN540" s="54"/>
      <c r="HX540" s="54"/>
      <c r="IH540" s="54"/>
    </row>
    <row r="541" spans="1:242" s="2" customFormat="1" x14ac:dyDescent="0.25">
      <c r="A541" s="165"/>
      <c r="B541" s="54"/>
      <c r="L541" s="54"/>
      <c r="V541" s="54"/>
      <c r="AF541" s="54"/>
      <c r="AP541" s="54"/>
      <c r="AZ541" s="54"/>
      <c r="BJ541" s="54"/>
      <c r="BT541" s="54"/>
      <c r="CD541" s="54"/>
      <c r="CN541" s="54"/>
      <c r="CX541" s="54"/>
      <c r="DH541" s="54"/>
      <c r="DR541" s="54"/>
      <c r="EB541" s="54"/>
      <c r="EL541" s="54"/>
      <c r="EV541" s="54"/>
      <c r="FF541" s="54"/>
      <c r="FP541" s="54"/>
      <c r="FZ541" s="54"/>
      <c r="GJ541" s="54"/>
      <c r="GT541" s="54"/>
      <c r="HD541" s="54"/>
      <c r="HN541" s="54"/>
      <c r="HX541" s="54"/>
      <c r="IH541" s="54"/>
    </row>
    <row r="542" spans="1:242" s="2" customFormat="1" x14ac:dyDescent="0.25">
      <c r="A542" s="165"/>
      <c r="B542" s="54"/>
      <c r="L542" s="54"/>
      <c r="V542" s="54"/>
      <c r="AF542" s="54"/>
      <c r="AP542" s="54"/>
      <c r="AZ542" s="54"/>
      <c r="BJ542" s="54"/>
      <c r="BT542" s="54"/>
      <c r="CD542" s="54"/>
      <c r="CN542" s="54"/>
      <c r="CX542" s="54"/>
      <c r="DH542" s="54"/>
      <c r="DR542" s="54"/>
      <c r="EB542" s="54"/>
      <c r="EL542" s="54"/>
      <c r="EV542" s="54"/>
      <c r="FF542" s="54"/>
      <c r="FP542" s="54"/>
      <c r="FZ542" s="54"/>
      <c r="GJ542" s="54"/>
      <c r="GT542" s="54"/>
      <c r="HD542" s="54"/>
      <c r="HN542" s="54"/>
      <c r="HX542" s="54"/>
      <c r="IH542" s="54"/>
    </row>
    <row r="543" spans="1:242" s="2" customFormat="1" x14ac:dyDescent="0.25">
      <c r="A543" s="165"/>
      <c r="B543" s="54"/>
      <c r="L543" s="54"/>
      <c r="V543" s="54"/>
      <c r="AF543" s="54"/>
      <c r="AP543" s="54"/>
      <c r="AZ543" s="54"/>
      <c r="BJ543" s="54"/>
      <c r="BT543" s="54"/>
      <c r="CD543" s="54"/>
      <c r="CN543" s="54"/>
      <c r="CX543" s="54"/>
      <c r="DH543" s="54"/>
      <c r="DR543" s="54"/>
      <c r="EB543" s="54"/>
      <c r="EL543" s="54"/>
      <c r="EV543" s="54"/>
      <c r="FF543" s="54"/>
      <c r="FP543" s="54"/>
      <c r="FZ543" s="54"/>
      <c r="GJ543" s="54"/>
      <c r="GT543" s="54"/>
      <c r="HD543" s="54"/>
      <c r="HN543" s="54"/>
      <c r="HX543" s="54"/>
      <c r="IH543" s="54"/>
    </row>
    <row r="544" spans="1:242" s="2" customFormat="1" x14ac:dyDescent="0.25">
      <c r="A544" s="165"/>
      <c r="B544" s="54"/>
      <c r="L544" s="54"/>
      <c r="V544" s="54"/>
      <c r="AF544" s="54"/>
      <c r="AP544" s="54"/>
      <c r="AZ544" s="54"/>
      <c r="BJ544" s="54"/>
      <c r="BT544" s="54"/>
      <c r="CD544" s="54"/>
      <c r="CN544" s="54"/>
      <c r="CX544" s="54"/>
      <c r="DH544" s="54"/>
      <c r="DR544" s="54"/>
      <c r="EB544" s="54"/>
      <c r="EL544" s="54"/>
      <c r="EV544" s="54"/>
      <c r="FF544" s="54"/>
      <c r="FP544" s="54"/>
      <c r="FZ544" s="54"/>
      <c r="GJ544" s="54"/>
      <c r="GT544" s="54"/>
      <c r="HD544" s="54"/>
      <c r="HN544" s="54"/>
      <c r="HX544" s="54"/>
      <c r="IH544" s="54"/>
    </row>
    <row r="545" spans="1:242" s="2" customFormat="1" x14ac:dyDescent="0.25">
      <c r="A545" s="165"/>
      <c r="B545" s="54"/>
      <c r="L545" s="54"/>
      <c r="V545" s="54"/>
      <c r="AF545" s="54"/>
      <c r="AP545" s="54"/>
      <c r="AZ545" s="54"/>
      <c r="BJ545" s="54"/>
      <c r="BT545" s="54"/>
      <c r="CD545" s="54"/>
      <c r="CN545" s="54"/>
      <c r="CX545" s="54"/>
      <c r="DH545" s="54"/>
      <c r="DR545" s="54"/>
      <c r="EB545" s="54"/>
      <c r="EL545" s="54"/>
      <c r="EV545" s="54"/>
      <c r="FF545" s="54"/>
      <c r="FP545" s="54"/>
      <c r="FZ545" s="54"/>
      <c r="GJ545" s="54"/>
      <c r="GT545" s="54"/>
      <c r="HD545" s="54"/>
      <c r="HN545" s="54"/>
      <c r="HX545" s="54"/>
      <c r="IH545" s="54"/>
    </row>
    <row r="546" spans="1:242" s="2" customFormat="1" x14ac:dyDescent="0.25">
      <c r="A546" s="165"/>
      <c r="B546" s="54"/>
      <c r="L546" s="54"/>
      <c r="V546" s="54"/>
      <c r="AF546" s="54"/>
      <c r="AP546" s="54"/>
      <c r="AZ546" s="54"/>
      <c r="BJ546" s="54"/>
      <c r="BT546" s="54"/>
      <c r="CD546" s="54"/>
      <c r="CN546" s="54"/>
      <c r="CX546" s="54"/>
      <c r="DH546" s="54"/>
      <c r="DR546" s="54"/>
      <c r="EB546" s="54"/>
      <c r="EL546" s="54"/>
      <c r="EV546" s="54"/>
      <c r="FF546" s="54"/>
      <c r="FP546" s="54"/>
      <c r="FZ546" s="54"/>
      <c r="GJ546" s="54"/>
      <c r="GT546" s="54"/>
      <c r="HD546" s="54"/>
      <c r="HN546" s="54"/>
      <c r="HX546" s="54"/>
      <c r="IH546" s="54"/>
    </row>
    <row r="547" spans="1:242" s="2" customFormat="1" x14ac:dyDescent="0.25">
      <c r="A547" s="165"/>
      <c r="B547" s="54"/>
      <c r="L547" s="54"/>
      <c r="V547" s="54"/>
      <c r="AF547" s="54"/>
      <c r="AP547" s="54"/>
      <c r="AZ547" s="54"/>
      <c r="BJ547" s="54"/>
      <c r="BT547" s="54"/>
      <c r="CD547" s="54"/>
      <c r="CN547" s="54"/>
      <c r="CX547" s="54"/>
      <c r="DH547" s="54"/>
      <c r="DR547" s="54"/>
      <c r="EB547" s="54"/>
      <c r="EL547" s="54"/>
      <c r="EV547" s="54"/>
      <c r="FF547" s="54"/>
      <c r="FP547" s="54"/>
      <c r="FZ547" s="54"/>
      <c r="GJ547" s="54"/>
      <c r="GT547" s="54"/>
      <c r="HD547" s="54"/>
      <c r="HN547" s="54"/>
      <c r="HX547" s="54"/>
      <c r="IH547" s="54"/>
    </row>
    <row r="548" spans="1:242" s="2" customFormat="1" x14ac:dyDescent="0.25">
      <c r="A548" s="165"/>
      <c r="B548" s="54"/>
      <c r="L548" s="54"/>
      <c r="V548" s="54"/>
      <c r="AF548" s="54"/>
      <c r="AP548" s="54"/>
      <c r="AZ548" s="54"/>
      <c r="BJ548" s="54"/>
      <c r="BT548" s="54"/>
      <c r="CD548" s="54"/>
      <c r="CN548" s="54"/>
      <c r="CX548" s="54"/>
      <c r="DH548" s="54"/>
      <c r="DR548" s="54"/>
      <c r="EB548" s="54"/>
      <c r="EL548" s="54"/>
      <c r="EV548" s="54"/>
      <c r="FF548" s="54"/>
      <c r="FP548" s="54"/>
      <c r="FZ548" s="54"/>
      <c r="GJ548" s="54"/>
      <c r="GT548" s="54"/>
      <c r="HD548" s="54"/>
      <c r="HN548" s="54"/>
      <c r="HX548" s="54"/>
      <c r="IH548" s="54"/>
    </row>
    <row r="549" spans="1:242" s="2" customFormat="1" x14ac:dyDescent="0.25">
      <c r="A549" s="165"/>
      <c r="B549" s="54"/>
      <c r="L549" s="54"/>
      <c r="V549" s="54"/>
      <c r="AF549" s="54"/>
      <c r="AP549" s="54"/>
      <c r="AZ549" s="54"/>
      <c r="BJ549" s="54"/>
      <c r="BT549" s="54"/>
      <c r="CD549" s="54"/>
      <c r="CN549" s="54"/>
      <c r="CX549" s="54"/>
      <c r="DH549" s="54"/>
      <c r="DR549" s="54"/>
      <c r="EB549" s="54"/>
      <c r="EL549" s="54"/>
      <c r="EV549" s="54"/>
      <c r="FF549" s="54"/>
      <c r="FP549" s="54"/>
      <c r="FZ549" s="54"/>
      <c r="GJ549" s="54"/>
      <c r="GT549" s="54"/>
      <c r="HD549" s="54"/>
      <c r="HN549" s="54"/>
      <c r="HX549" s="54"/>
      <c r="IH549" s="54"/>
    </row>
    <row r="550" spans="1:242" s="2" customFormat="1" x14ac:dyDescent="0.25">
      <c r="A550" s="165"/>
      <c r="B550" s="54"/>
      <c r="L550" s="54"/>
      <c r="V550" s="54"/>
      <c r="AF550" s="54"/>
      <c r="AP550" s="54"/>
      <c r="AZ550" s="54"/>
      <c r="BJ550" s="54"/>
      <c r="BT550" s="54"/>
      <c r="CD550" s="54"/>
      <c r="CN550" s="54"/>
      <c r="CX550" s="54"/>
      <c r="DH550" s="54"/>
      <c r="DR550" s="54"/>
      <c r="EB550" s="54"/>
      <c r="EL550" s="54"/>
      <c r="EV550" s="54"/>
      <c r="FF550" s="54"/>
      <c r="FP550" s="54"/>
      <c r="FZ550" s="54"/>
      <c r="GJ550" s="54"/>
      <c r="GT550" s="54"/>
      <c r="HD550" s="54"/>
      <c r="HN550" s="54"/>
      <c r="HX550" s="54"/>
      <c r="IH550" s="54"/>
    </row>
    <row r="551" spans="1:242" s="2" customFormat="1" x14ac:dyDescent="0.25">
      <c r="A551" s="165"/>
      <c r="B551" s="54"/>
      <c r="L551" s="54"/>
      <c r="V551" s="54"/>
      <c r="AF551" s="54"/>
      <c r="AP551" s="54"/>
      <c r="AZ551" s="54"/>
      <c r="BJ551" s="54"/>
      <c r="BT551" s="54"/>
      <c r="CD551" s="54"/>
      <c r="CN551" s="54"/>
      <c r="CX551" s="54"/>
      <c r="DH551" s="54"/>
      <c r="DR551" s="54"/>
      <c r="EB551" s="54"/>
      <c r="EL551" s="54"/>
      <c r="EV551" s="54"/>
      <c r="FF551" s="54"/>
      <c r="FP551" s="54"/>
      <c r="FZ551" s="54"/>
      <c r="GJ551" s="54"/>
      <c r="GT551" s="54"/>
      <c r="HD551" s="54"/>
      <c r="HN551" s="54"/>
      <c r="HX551" s="54"/>
      <c r="IH551" s="54"/>
    </row>
    <row r="552" spans="1:242" s="2" customFormat="1" x14ac:dyDescent="0.25">
      <c r="A552" s="165"/>
      <c r="B552" s="54"/>
      <c r="L552" s="54"/>
      <c r="V552" s="54"/>
      <c r="AF552" s="54"/>
      <c r="AP552" s="54"/>
      <c r="AZ552" s="54"/>
      <c r="BJ552" s="54"/>
      <c r="BT552" s="54"/>
      <c r="CD552" s="54"/>
      <c r="CN552" s="54"/>
      <c r="CX552" s="54"/>
      <c r="DH552" s="54"/>
      <c r="DR552" s="54"/>
      <c r="EB552" s="54"/>
      <c r="EL552" s="54"/>
      <c r="EV552" s="54"/>
      <c r="FF552" s="54"/>
      <c r="FP552" s="54"/>
      <c r="FZ552" s="54"/>
      <c r="GJ552" s="54"/>
      <c r="GT552" s="54"/>
      <c r="HD552" s="54"/>
      <c r="HN552" s="54"/>
      <c r="HX552" s="54"/>
      <c r="IH552" s="54"/>
    </row>
    <row r="553" spans="1:242" s="2" customFormat="1" x14ac:dyDescent="0.25">
      <c r="A553" s="165"/>
      <c r="B553" s="54"/>
      <c r="L553" s="54"/>
      <c r="V553" s="54"/>
      <c r="AF553" s="54"/>
      <c r="AP553" s="54"/>
      <c r="AZ553" s="54"/>
      <c r="BJ553" s="54"/>
      <c r="BT553" s="54"/>
      <c r="CD553" s="54"/>
      <c r="CN553" s="54"/>
      <c r="CX553" s="54"/>
      <c r="DH553" s="54"/>
      <c r="DR553" s="54"/>
      <c r="EB553" s="54"/>
      <c r="EL553" s="54"/>
      <c r="EV553" s="54"/>
      <c r="FF553" s="54"/>
      <c r="FP553" s="54"/>
      <c r="FZ553" s="54"/>
      <c r="GJ553" s="54"/>
      <c r="GT553" s="54"/>
      <c r="HD553" s="54"/>
      <c r="HN553" s="54"/>
      <c r="HX553" s="54"/>
      <c r="IH553" s="54"/>
    </row>
    <row r="554" spans="1:242" s="2" customFormat="1" x14ac:dyDescent="0.25">
      <c r="A554" s="165"/>
      <c r="B554" s="54"/>
      <c r="L554" s="54"/>
      <c r="V554" s="54"/>
      <c r="AF554" s="54"/>
      <c r="AP554" s="54"/>
      <c r="AZ554" s="54"/>
      <c r="BJ554" s="54"/>
      <c r="BT554" s="54"/>
      <c r="CD554" s="54"/>
      <c r="CN554" s="54"/>
      <c r="CX554" s="54"/>
      <c r="DH554" s="54"/>
      <c r="DR554" s="54"/>
      <c r="EB554" s="54"/>
      <c r="EL554" s="54"/>
      <c r="EV554" s="54"/>
      <c r="FF554" s="54"/>
      <c r="FP554" s="54"/>
      <c r="FZ554" s="54"/>
      <c r="GJ554" s="54"/>
      <c r="GT554" s="54"/>
      <c r="HD554" s="54"/>
      <c r="HN554" s="54"/>
      <c r="HX554" s="54"/>
      <c r="IH554" s="54"/>
    </row>
    <row r="555" spans="1:242" s="2" customFormat="1" x14ac:dyDescent="0.25">
      <c r="A555" s="165"/>
      <c r="B555" s="54"/>
      <c r="L555" s="54"/>
      <c r="V555" s="54"/>
      <c r="AF555" s="54"/>
      <c r="AP555" s="54"/>
      <c r="AZ555" s="54"/>
      <c r="BJ555" s="54"/>
      <c r="BT555" s="54"/>
      <c r="CD555" s="54"/>
      <c r="CN555" s="54"/>
      <c r="CX555" s="54"/>
      <c r="DH555" s="54"/>
      <c r="DR555" s="54"/>
      <c r="EB555" s="54"/>
      <c r="EL555" s="54"/>
      <c r="EV555" s="54"/>
      <c r="FF555" s="54"/>
      <c r="FP555" s="54"/>
      <c r="FZ555" s="54"/>
      <c r="GJ555" s="54"/>
      <c r="GT555" s="54"/>
      <c r="HD555" s="54"/>
      <c r="HN555" s="54"/>
      <c r="HX555" s="54"/>
      <c r="IH555" s="54"/>
    </row>
    <row r="556" spans="1:242" s="2" customFormat="1" x14ac:dyDescent="0.25">
      <c r="A556" s="165"/>
      <c r="B556" s="54"/>
      <c r="L556" s="54"/>
      <c r="V556" s="54"/>
      <c r="AF556" s="54"/>
      <c r="AP556" s="54"/>
      <c r="AZ556" s="54"/>
      <c r="BJ556" s="54"/>
      <c r="BT556" s="54"/>
      <c r="CD556" s="54"/>
      <c r="CN556" s="54"/>
      <c r="CX556" s="54"/>
      <c r="DH556" s="54"/>
      <c r="DR556" s="54"/>
      <c r="EB556" s="54"/>
      <c r="EL556" s="54"/>
      <c r="EV556" s="54"/>
      <c r="FF556" s="54"/>
      <c r="FP556" s="54"/>
      <c r="FZ556" s="54"/>
      <c r="GJ556" s="54"/>
      <c r="GT556" s="54"/>
      <c r="HD556" s="54"/>
      <c r="HN556" s="54"/>
      <c r="HX556" s="54"/>
      <c r="IH556" s="54"/>
    </row>
    <row r="557" spans="1:242" s="2" customFormat="1" x14ac:dyDescent="0.25">
      <c r="A557" s="165"/>
      <c r="B557" s="54"/>
      <c r="L557" s="54"/>
      <c r="V557" s="54"/>
      <c r="AF557" s="54"/>
      <c r="AP557" s="54"/>
      <c r="AZ557" s="54"/>
      <c r="BJ557" s="54"/>
      <c r="BT557" s="54"/>
      <c r="CD557" s="54"/>
      <c r="CN557" s="54"/>
      <c r="CX557" s="54"/>
      <c r="DH557" s="54"/>
      <c r="DR557" s="54"/>
      <c r="EB557" s="54"/>
      <c r="EL557" s="54"/>
      <c r="EV557" s="54"/>
      <c r="FF557" s="54"/>
      <c r="FP557" s="54"/>
      <c r="FZ557" s="54"/>
      <c r="GJ557" s="54"/>
      <c r="GT557" s="54"/>
      <c r="HD557" s="54"/>
      <c r="HN557" s="54"/>
      <c r="HX557" s="54"/>
      <c r="IH557" s="54"/>
    </row>
    <row r="558" spans="1:242" s="2" customFormat="1" x14ac:dyDescent="0.25">
      <c r="A558" s="165"/>
      <c r="B558" s="54"/>
      <c r="L558" s="54"/>
      <c r="V558" s="54"/>
      <c r="AF558" s="54"/>
      <c r="AP558" s="54"/>
      <c r="AZ558" s="54"/>
      <c r="BJ558" s="54"/>
      <c r="BT558" s="54"/>
      <c r="CD558" s="54"/>
      <c r="CN558" s="54"/>
      <c r="CX558" s="54"/>
      <c r="DH558" s="54"/>
      <c r="DR558" s="54"/>
      <c r="EB558" s="54"/>
      <c r="EL558" s="54"/>
      <c r="EV558" s="54"/>
      <c r="FF558" s="54"/>
      <c r="FP558" s="54"/>
      <c r="FZ558" s="54"/>
      <c r="GJ558" s="54"/>
      <c r="GT558" s="54"/>
      <c r="HD558" s="54"/>
      <c r="HN558" s="54"/>
      <c r="HX558" s="54"/>
      <c r="IH558" s="54"/>
    </row>
    <row r="559" spans="1:242" s="2" customFormat="1" x14ac:dyDescent="0.25">
      <c r="A559" s="165"/>
      <c r="B559" s="54"/>
      <c r="L559" s="54"/>
      <c r="V559" s="54"/>
      <c r="AF559" s="54"/>
      <c r="AP559" s="54"/>
      <c r="AZ559" s="54"/>
      <c r="BJ559" s="54"/>
      <c r="BT559" s="54"/>
      <c r="CD559" s="54"/>
      <c r="CN559" s="54"/>
      <c r="CX559" s="54"/>
      <c r="DH559" s="54"/>
      <c r="DR559" s="54"/>
      <c r="EB559" s="54"/>
      <c r="EL559" s="54"/>
      <c r="EV559" s="54"/>
      <c r="FF559" s="54"/>
      <c r="FP559" s="54"/>
      <c r="FZ559" s="54"/>
      <c r="GJ559" s="54"/>
      <c r="GT559" s="54"/>
      <c r="HD559" s="54"/>
      <c r="HN559" s="54"/>
      <c r="HX559" s="54"/>
      <c r="IH559" s="54"/>
    </row>
    <row r="560" spans="1:242" s="2" customFormat="1" x14ac:dyDescent="0.25">
      <c r="A560" s="165"/>
      <c r="B560" s="54"/>
      <c r="L560" s="54"/>
      <c r="V560" s="54"/>
      <c r="AF560" s="54"/>
      <c r="AP560" s="54"/>
      <c r="AZ560" s="54"/>
      <c r="BJ560" s="54"/>
      <c r="BT560" s="54"/>
      <c r="CD560" s="54"/>
      <c r="CN560" s="54"/>
      <c r="CX560" s="54"/>
      <c r="DH560" s="54"/>
      <c r="DR560" s="54"/>
      <c r="EB560" s="54"/>
      <c r="EL560" s="54"/>
      <c r="EV560" s="54"/>
      <c r="FF560" s="54"/>
      <c r="FP560" s="54"/>
      <c r="FZ560" s="54"/>
      <c r="GJ560" s="54"/>
      <c r="GT560" s="54"/>
      <c r="HD560" s="54"/>
      <c r="HN560" s="54"/>
      <c r="HX560" s="54"/>
      <c r="IH560" s="54"/>
    </row>
    <row r="561" spans="1:242" s="2" customFormat="1" x14ac:dyDescent="0.25">
      <c r="A561" s="165"/>
      <c r="B561" s="54"/>
      <c r="L561" s="54"/>
      <c r="V561" s="54"/>
      <c r="AF561" s="54"/>
      <c r="AP561" s="54"/>
      <c r="AZ561" s="54"/>
      <c r="BJ561" s="54"/>
      <c r="BT561" s="54"/>
      <c r="CD561" s="54"/>
      <c r="CN561" s="54"/>
      <c r="CX561" s="54"/>
      <c r="DH561" s="54"/>
      <c r="DR561" s="54"/>
      <c r="EB561" s="54"/>
      <c r="EL561" s="54"/>
      <c r="EV561" s="54"/>
      <c r="FF561" s="54"/>
      <c r="FP561" s="54"/>
      <c r="FZ561" s="54"/>
      <c r="GJ561" s="54"/>
      <c r="GT561" s="54"/>
      <c r="HD561" s="54"/>
      <c r="HN561" s="54"/>
      <c r="HX561" s="54"/>
      <c r="IH561" s="54"/>
    </row>
    <row r="562" spans="1:242" s="2" customFormat="1" x14ac:dyDescent="0.25">
      <c r="A562" s="165"/>
      <c r="B562" s="54"/>
      <c r="L562" s="54"/>
      <c r="V562" s="54"/>
      <c r="AF562" s="54"/>
      <c r="AP562" s="54"/>
      <c r="AZ562" s="54"/>
      <c r="BJ562" s="54"/>
      <c r="BT562" s="54"/>
      <c r="CD562" s="54"/>
      <c r="CN562" s="54"/>
      <c r="CX562" s="54"/>
      <c r="DH562" s="54"/>
      <c r="DR562" s="54"/>
      <c r="EB562" s="54"/>
      <c r="EL562" s="54"/>
      <c r="EV562" s="54"/>
      <c r="FF562" s="54"/>
      <c r="FP562" s="54"/>
      <c r="FZ562" s="54"/>
      <c r="GJ562" s="54"/>
      <c r="GT562" s="54"/>
      <c r="HD562" s="54"/>
      <c r="HN562" s="54"/>
      <c r="HX562" s="54"/>
      <c r="IH562" s="54"/>
    </row>
    <row r="563" spans="1:242" s="2" customFormat="1" x14ac:dyDescent="0.25">
      <c r="A563" s="165"/>
      <c r="B563" s="54"/>
      <c r="L563" s="54"/>
      <c r="V563" s="54"/>
      <c r="AF563" s="54"/>
      <c r="AP563" s="54"/>
      <c r="AZ563" s="54"/>
      <c r="BJ563" s="54"/>
      <c r="BT563" s="54"/>
      <c r="CD563" s="54"/>
      <c r="CN563" s="54"/>
      <c r="CX563" s="54"/>
      <c r="DH563" s="54"/>
      <c r="DR563" s="54"/>
      <c r="EB563" s="54"/>
      <c r="EL563" s="54"/>
      <c r="EV563" s="54"/>
      <c r="FF563" s="54"/>
      <c r="FP563" s="54"/>
      <c r="FZ563" s="54"/>
      <c r="GJ563" s="54"/>
      <c r="GT563" s="54"/>
      <c r="HD563" s="54"/>
      <c r="HN563" s="54"/>
      <c r="HX563" s="54"/>
      <c r="IH563" s="54"/>
    </row>
    <row r="564" spans="1:242" s="2" customFormat="1" x14ac:dyDescent="0.25">
      <c r="A564" s="165"/>
      <c r="B564" s="54"/>
      <c r="L564" s="54"/>
      <c r="V564" s="54"/>
      <c r="AF564" s="54"/>
      <c r="AP564" s="54"/>
      <c r="AZ564" s="54"/>
      <c r="BJ564" s="54"/>
      <c r="BT564" s="54"/>
      <c r="CD564" s="54"/>
      <c r="CN564" s="54"/>
      <c r="CX564" s="54"/>
      <c r="DH564" s="54"/>
      <c r="DR564" s="54"/>
      <c r="EB564" s="54"/>
      <c r="EL564" s="54"/>
      <c r="EV564" s="54"/>
      <c r="FF564" s="54"/>
      <c r="FP564" s="54"/>
      <c r="FZ564" s="54"/>
      <c r="GJ564" s="54"/>
      <c r="GT564" s="54"/>
      <c r="HD564" s="54"/>
      <c r="HN564" s="54"/>
      <c r="HX564" s="54"/>
      <c r="IH564" s="54"/>
    </row>
    <row r="565" spans="1:242" s="2" customFormat="1" x14ac:dyDescent="0.25">
      <c r="A565" s="165"/>
      <c r="B565" s="54"/>
      <c r="L565" s="54"/>
      <c r="V565" s="54"/>
      <c r="AF565" s="54"/>
      <c r="AP565" s="54"/>
      <c r="AZ565" s="54"/>
      <c r="BJ565" s="54"/>
      <c r="BT565" s="54"/>
      <c r="CD565" s="54"/>
      <c r="CN565" s="54"/>
      <c r="CX565" s="54"/>
      <c r="DH565" s="54"/>
      <c r="DR565" s="54"/>
      <c r="EB565" s="54"/>
      <c r="EL565" s="54"/>
      <c r="EV565" s="54"/>
      <c r="FF565" s="54"/>
      <c r="FP565" s="54"/>
      <c r="FZ565" s="54"/>
      <c r="GJ565" s="54"/>
      <c r="GT565" s="54"/>
      <c r="HD565" s="54"/>
      <c r="HN565" s="54"/>
      <c r="HX565" s="54"/>
      <c r="IH565" s="54"/>
    </row>
    <row r="566" spans="1:242" s="2" customFormat="1" x14ac:dyDescent="0.25">
      <c r="A566" s="165"/>
      <c r="B566" s="54"/>
      <c r="L566" s="54"/>
      <c r="V566" s="54"/>
      <c r="AF566" s="54"/>
      <c r="AP566" s="54"/>
      <c r="AZ566" s="54"/>
      <c r="BJ566" s="54"/>
      <c r="BT566" s="54"/>
      <c r="CD566" s="54"/>
      <c r="CN566" s="54"/>
      <c r="CX566" s="54"/>
      <c r="DH566" s="54"/>
      <c r="DR566" s="54"/>
      <c r="EB566" s="54"/>
      <c r="EL566" s="54"/>
      <c r="EV566" s="54"/>
      <c r="FF566" s="54"/>
      <c r="FP566" s="54"/>
      <c r="FZ566" s="54"/>
      <c r="GJ566" s="54"/>
      <c r="GT566" s="54"/>
      <c r="HD566" s="54"/>
      <c r="HN566" s="54"/>
      <c r="HX566" s="54"/>
      <c r="IH566" s="54"/>
    </row>
    <row r="567" spans="1:242" s="2" customFormat="1" x14ac:dyDescent="0.25">
      <c r="A567" s="165"/>
      <c r="B567" s="54"/>
      <c r="L567" s="54"/>
      <c r="V567" s="54"/>
      <c r="AF567" s="54"/>
      <c r="AP567" s="54"/>
      <c r="AZ567" s="54"/>
      <c r="BJ567" s="54"/>
      <c r="BT567" s="54"/>
      <c r="CD567" s="54"/>
      <c r="CN567" s="54"/>
      <c r="CX567" s="54"/>
      <c r="DH567" s="54"/>
      <c r="DR567" s="54"/>
      <c r="EB567" s="54"/>
      <c r="EL567" s="54"/>
      <c r="EV567" s="54"/>
      <c r="FF567" s="54"/>
      <c r="FP567" s="54"/>
      <c r="FZ567" s="54"/>
      <c r="GJ567" s="54"/>
      <c r="GT567" s="54"/>
      <c r="HD567" s="54"/>
      <c r="HN567" s="54"/>
      <c r="HX567" s="54"/>
      <c r="IH567" s="54"/>
    </row>
    <row r="568" spans="1:242" s="2" customFormat="1" x14ac:dyDescent="0.25">
      <c r="A568" s="165"/>
      <c r="B568" s="54"/>
      <c r="L568" s="54"/>
      <c r="V568" s="54"/>
      <c r="AF568" s="54"/>
      <c r="AP568" s="54"/>
      <c r="AZ568" s="54"/>
      <c r="BJ568" s="54"/>
      <c r="BT568" s="54"/>
      <c r="CD568" s="54"/>
      <c r="CN568" s="54"/>
      <c r="CX568" s="54"/>
      <c r="DH568" s="54"/>
      <c r="DR568" s="54"/>
      <c r="EB568" s="54"/>
      <c r="EL568" s="54"/>
      <c r="EV568" s="54"/>
      <c r="FF568" s="54"/>
      <c r="FP568" s="54"/>
      <c r="FZ568" s="54"/>
      <c r="GJ568" s="54"/>
      <c r="GT568" s="54"/>
      <c r="HD568" s="54"/>
      <c r="HN568" s="54"/>
      <c r="HX568" s="54"/>
      <c r="IH568" s="54"/>
    </row>
    <row r="569" spans="1:242" s="2" customFormat="1" x14ac:dyDescent="0.25">
      <c r="A569" s="165"/>
      <c r="B569" s="54"/>
      <c r="L569" s="54"/>
      <c r="V569" s="54"/>
      <c r="AF569" s="54"/>
      <c r="AP569" s="54"/>
      <c r="AZ569" s="54"/>
      <c r="BJ569" s="54"/>
      <c r="BT569" s="54"/>
      <c r="CD569" s="54"/>
      <c r="CN569" s="54"/>
      <c r="CX569" s="54"/>
      <c r="DH569" s="54"/>
      <c r="DR569" s="54"/>
      <c r="EB569" s="54"/>
      <c r="EL569" s="54"/>
      <c r="EV569" s="54"/>
      <c r="FF569" s="54"/>
      <c r="FP569" s="54"/>
      <c r="FZ569" s="54"/>
      <c r="GJ569" s="54"/>
      <c r="GT569" s="54"/>
      <c r="HD569" s="54"/>
      <c r="HN569" s="54"/>
      <c r="HX569" s="54"/>
      <c r="IH569" s="54"/>
    </row>
    <row r="570" spans="1:242" s="2" customFormat="1" x14ac:dyDescent="0.25">
      <c r="A570" s="165"/>
      <c r="B570" s="54"/>
      <c r="L570" s="54"/>
      <c r="V570" s="54"/>
      <c r="AF570" s="54"/>
      <c r="AP570" s="54"/>
      <c r="AZ570" s="54"/>
      <c r="BJ570" s="54"/>
      <c r="BT570" s="54"/>
      <c r="CD570" s="54"/>
      <c r="CN570" s="54"/>
      <c r="CX570" s="54"/>
      <c r="DH570" s="54"/>
      <c r="DR570" s="54"/>
      <c r="EB570" s="54"/>
      <c r="EL570" s="54"/>
      <c r="EV570" s="54"/>
      <c r="FF570" s="54"/>
      <c r="FP570" s="54"/>
      <c r="FZ570" s="54"/>
      <c r="GJ570" s="54"/>
      <c r="GT570" s="54"/>
      <c r="HD570" s="54"/>
      <c r="HN570" s="54"/>
      <c r="HX570" s="54"/>
      <c r="IH570" s="54"/>
    </row>
    <row r="571" spans="1:242" s="2" customFormat="1" x14ac:dyDescent="0.25">
      <c r="A571" s="165"/>
      <c r="B571" s="54"/>
      <c r="L571" s="54"/>
      <c r="V571" s="54"/>
      <c r="AF571" s="54"/>
      <c r="AP571" s="54"/>
      <c r="AZ571" s="54"/>
      <c r="BJ571" s="54"/>
      <c r="BT571" s="54"/>
      <c r="CD571" s="54"/>
      <c r="CN571" s="54"/>
      <c r="CX571" s="54"/>
      <c r="DH571" s="54"/>
      <c r="DR571" s="54"/>
      <c r="EB571" s="54"/>
      <c r="EL571" s="54"/>
      <c r="EV571" s="54"/>
      <c r="FF571" s="54"/>
      <c r="FP571" s="54"/>
      <c r="FZ571" s="54"/>
      <c r="GJ571" s="54"/>
      <c r="GT571" s="54"/>
      <c r="HD571" s="54"/>
      <c r="HN571" s="54"/>
      <c r="HX571" s="54"/>
      <c r="IH571" s="54"/>
    </row>
    <row r="572" spans="1:242" s="2" customFormat="1" x14ac:dyDescent="0.25">
      <c r="A572" s="165"/>
      <c r="B572" s="54"/>
      <c r="L572" s="54"/>
      <c r="V572" s="54"/>
      <c r="AF572" s="54"/>
      <c r="AP572" s="54"/>
      <c r="AZ572" s="54"/>
      <c r="BJ572" s="54"/>
      <c r="BT572" s="54"/>
      <c r="CD572" s="54"/>
      <c r="CN572" s="54"/>
      <c r="CX572" s="54"/>
      <c r="DH572" s="54"/>
      <c r="DR572" s="54"/>
      <c r="EB572" s="54"/>
      <c r="EL572" s="54"/>
      <c r="EV572" s="54"/>
      <c r="FF572" s="54"/>
      <c r="FP572" s="54"/>
      <c r="FZ572" s="54"/>
      <c r="GJ572" s="54"/>
      <c r="GT572" s="54"/>
      <c r="HD572" s="54"/>
      <c r="HN572" s="54"/>
      <c r="HX572" s="54"/>
      <c r="IH572" s="54"/>
    </row>
    <row r="573" spans="1:242" s="2" customFormat="1" x14ac:dyDescent="0.25">
      <c r="A573" s="165"/>
      <c r="B573" s="54"/>
      <c r="L573" s="54"/>
      <c r="V573" s="54"/>
      <c r="AF573" s="54"/>
      <c r="AP573" s="54"/>
      <c r="AZ573" s="54"/>
      <c r="BJ573" s="54"/>
      <c r="BT573" s="54"/>
      <c r="CD573" s="54"/>
      <c r="CN573" s="54"/>
      <c r="CX573" s="54"/>
      <c r="DH573" s="54"/>
      <c r="DR573" s="54"/>
      <c r="EB573" s="54"/>
      <c r="EL573" s="54"/>
      <c r="EV573" s="54"/>
      <c r="FF573" s="54"/>
      <c r="FP573" s="54"/>
      <c r="FZ573" s="54"/>
      <c r="GJ573" s="54"/>
      <c r="GT573" s="54"/>
      <c r="HD573" s="54"/>
      <c r="HN573" s="54"/>
      <c r="HX573" s="54"/>
      <c r="IH573" s="54"/>
    </row>
    <row r="574" spans="1:242" s="2" customFormat="1" x14ac:dyDescent="0.25">
      <c r="A574" s="165"/>
      <c r="B574" s="54"/>
      <c r="L574" s="54"/>
      <c r="V574" s="54"/>
      <c r="AF574" s="54"/>
      <c r="AP574" s="54"/>
      <c r="AZ574" s="54"/>
      <c r="BJ574" s="54"/>
      <c r="BT574" s="54"/>
      <c r="CD574" s="54"/>
      <c r="CN574" s="54"/>
      <c r="CX574" s="54"/>
      <c r="DH574" s="54"/>
      <c r="DR574" s="54"/>
      <c r="EB574" s="54"/>
      <c r="EL574" s="54"/>
      <c r="EV574" s="54"/>
      <c r="FF574" s="54"/>
      <c r="FP574" s="54"/>
      <c r="FZ574" s="54"/>
      <c r="GJ574" s="54"/>
      <c r="GT574" s="54"/>
      <c r="HD574" s="54"/>
      <c r="HN574" s="54"/>
      <c r="HX574" s="54"/>
      <c r="IH574" s="54"/>
    </row>
    <row r="575" spans="1:242" s="2" customFormat="1" x14ac:dyDescent="0.25">
      <c r="A575" s="165"/>
      <c r="B575" s="54"/>
      <c r="L575" s="54"/>
      <c r="V575" s="54"/>
      <c r="AF575" s="54"/>
      <c r="AP575" s="54"/>
      <c r="AZ575" s="54"/>
      <c r="BJ575" s="54"/>
      <c r="BT575" s="54"/>
      <c r="CD575" s="54"/>
      <c r="CN575" s="54"/>
      <c r="CX575" s="54"/>
      <c r="DH575" s="54"/>
      <c r="DR575" s="54"/>
      <c r="EB575" s="54"/>
      <c r="EL575" s="54"/>
      <c r="EV575" s="54"/>
      <c r="FF575" s="54"/>
      <c r="FP575" s="54"/>
      <c r="FZ575" s="54"/>
      <c r="GJ575" s="54"/>
      <c r="GT575" s="54"/>
      <c r="HD575" s="54"/>
      <c r="HN575" s="54"/>
      <c r="HX575" s="54"/>
      <c r="IH575" s="54"/>
    </row>
    <row r="576" spans="1:242" s="2" customFormat="1" x14ac:dyDescent="0.25">
      <c r="A576" s="165"/>
      <c r="B576" s="54"/>
      <c r="L576" s="54"/>
      <c r="V576" s="54"/>
      <c r="AF576" s="54"/>
      <c r="AP576" s="54"/>
      <c r="AZ576" s="54"/>
      <c r="BJ576" s="54"/>
      <c r="BT576" s="54"/>
      <c r="CD576" s="54"/>
      <c r="CN576" s="54"/>
      <c r="CX576" s="54"/>
      <c r="DH576" s="54"/>
      <c r="DR576" s="54"/>
      <c r="EB576" s="54"/>
      <c r="EL576" s="54"/>
      <c r="EV576" s="54"/>
      <c r="FF576" s="54"/>
      <c r="FP576" s="54"/>
      <c r="FZ576" s="54"/>
      <c r="GJ576" s="54"/>
      <c r="GT576" s="54"/>
      <c r="HD576" s="54"/>
      <c r="HN576" s="54"/>
      <c r="HX576" s="54"/>
      <c r="IH576" s="54"/>
    </row>
    <row r="577" spans="1:242" s="2" customFormat="1" x14ac:dyDescent="0.25">
      <c r="A577" s="165"/>
      <c r="B577" s="54"/>
      <c r="L577" s="54"/>
      <c r="V577" s="54"/>
      <c r="AF577" s="54"/>
      <c r="AP577" s="54"/>
      <c r="AZ577" s="54"/>
      <c r="BJ577" s="54"/>
      <c r="BT577" s="54"/>
      <c r="CD577" s="54"/>
      <c r="CN577" s="54"/>
      <c r="CX577" s="54"/>
      <c r="DH577" s="54"/>
      <c r="DR577" s="54"/>
      <c r="EB577" s="54"/>
      <c r="EL577" s="54"/>
      <c r="EV577" s="54"/>
      <c r="FF577" s="54"/>
      <c r="FP577" s="54"/>
      <c r="FZ577" s="54"/>
      <c r="GJ577" s="54"/>
      <c r="GT577" s="54"/>
      <c r="HD577" s="54"/>
      <c r="HN577" s="54"/>
      <c r="HX577" s="54"/>
      <c r="IH577" s="54"/>
    </row>
    <row r="578" spans="1:242" s="2" customFormat="1" x14ac:dyDescent="0.25">
      <c r="A578" s="165"/>
      <c r="B578" s="54"/>
      <c r="L578" s="54"/>
      <c r="V578" s="54"/>
      <c r="AF578" s="54"/>
      <c r="AP578" s="54"/>
      <c r="AZ578" s="54"/>
      <c r="BJ578" s="54"/>
      <c r="BT578" s="54"/>
      <c r="CD578" s="54"/>
      <c r="CN578" s="54"/>
      <c r="CX578" s="54"/>
      <c r="DH578" s="54"/>
      <c r="DR578" s="54"/>
      <c r="EB578" s="54"/>
      <c r="EL578" s="54"/>
      <c r="EV578" s="54"/>
      <c r="FF578" s="54"/>
      <c r="FP578" s="54"/>
      <c r="FZ578" s="54"/>
      <c r="GJ578" s="54"/>
      <c r="GT578" s="54"/>
      <c r="HD578" s="54"/>
      <c r="HN578" s="54"/>
      <c r="HX578" s="54"/>
      <c r="IH578" s="54"/>
    </row>
    <row r="579" spans="1:242" s="2" customFormat="1" x14ac:dyDescent="0.25">
      <c r="A579" s="165"/>
      <c r="B579" s="54"/>
      <c r="L579" s="54"/>
      <c r="V579" s="54"/>
      <c r="AF579" s="54"/>
      <c r="AP579" s="54"/>
      <c r="AZ579" s="54"/>
      <c r="BJ579" s="54"/>
      <c r="BT579" s="54"/>
      <c r="CD579" s="54"/>
      <c r="CN579" s="54"/>
      <c r="CX579" s="54"/>
      <c r="DH579" s="54"/>
      <c r="DR579" s="54"/>
      <c r="EB579" s="54"/>
      <c r="EL579" s="54"/>
      <c r="EV579" s="54"/>
      <c r="FF579" s="54"/>
      <c r="FP579" s="54"/>
      <c r="FZ579" s="54"/>
      <c r="GJ579" s="54"/>
      <c r="GT579" s="54"/>
      <c r="HD579" s="54"/>
      <c r="HN579" s="54"/>
      <c r="HX579" s="54"/>
      <c r="IH579" s="54"/>
    </row>
    <row r="580" spans="1:242" s="2" customFormat="1" x14ac:dyDescent="0.25">
      <c r="A580" s="165"/>
      <c r="B580" s="54"/>
      <c r="L580" s="54"/>
      <c r="V580" s="54"/>
      <c r="AF580" s="54"/>
      <c r="AP580" s="54"/>
      <c r="AZ580" s="54"/>
      <c r="BJ580" s="54"/>
      <c r="BT580" s="54"/>
      <c r="CD580" s="54"/>
      <c r="CN580" s="54"/>
      <c r="CX580" s="54"/>
      <c r="DH580" s="54"/>
      <c r="DR580" s="54"/>
      <c r="EB580" s="54"/>
      <c r="EL580" s="54"/>
      <c r="EV580" s="54"/>
      <c r="FF580" s="54"/>
      <c r="FP580" s="54"/>
      <c r="FZ580" s="54"/>
      <c r="GJ580" s="54"/>
      <c r="GT580" s="54"/>
      <c r="HD580" s="54"/>
      <c r="HN580" s="54"/>
      <c r="HX580" s="54"/>
      <c r="IH580" s="54"/>
    </row>
    <row r="581" spans="1:242" s="2" customFormat="1" x14ac:dyDescent="0.25">
      <c r="A581" s="165"/>
      <c r="B581" s="54"/>
      <c r="L581" s="54"/>
      <c r="V581" s="54"/>
      <c r="AF581" s="54"/>
      <c r="AP581" s="54"/>
      <c r="AZ581" s="54"/>
      <c r="BJ581" s="54"/>
      <c r="BT581" s="54"/>
      <c r="CD581" s="54"/>
      <c r="CN581" s="54"/>
      <c r="CX581" s="54"/>
      <c r="DH581" s="54"/>
      <c r="DR581" s="54"/>
      <c r="EB581" s="54"/>
      <c r="EL581" s="54"/>
      <c r="EV581" s="54"/>
      <c r="FF581" s="54"/>
      <c r="FP581" s="54"/>
      <c r="FZ581" s="54"/>
      <c r="GJ581" s="54"/>
      <c r="GT581" s="54"/>
      <c r="HD581" s="54"/>
      <c r="HN581" s="54"/>
      <c r="HX581" s="54"/>
      <c r="IH581" s="54"/>
    </row>
    <row r="582" spans="1:242" s="2" customFormat="1" x14ac:dyDescent="0.25">
      <c r="A582" s="165"/>
      <c r="B582" s="54"/>
      <c r="L582" s="54"/>
      <c r="V582" s="54"/>
      <c r="AF582" s="54"/>
      <c r="AP582" s="54"/>
      <c r="AZ582" s="54"/>
      <c r="BJ582" s="54"/>
      <c r="BT582" s="54"/>
      <c r="CD582" s="54"/>
      <c r="CN582" s="54"/>
      <c r="CX582" s="54"/>
      <c r="DH582" s="54"/>
      <c r="DR582" s="54"/>
      <c r="EB582" s="54"/>
      <c r="EL582" s="54"/>
      <c r="EV582" s="54"/>
      <c r="FF582" s="54"/>
      <c r="FP582" s="54"/>
      <c r="FZ582" s="54"/>
      <c r="GJ582" s="54"/>
      <c r="GT582" s="54"/>
      <c r="HD582" s="54"/>
      <c r="HN582" s="54"/>
      <c r="HX582" s="54"/>
      <c r="IH582" s="54"/>
    </row>
    <row r="583" spans="1:242" s="2" customFormat="1" x14ac:dyDescent="0.25">
      <c r="A583" s="165"/>
      <c r="B583" s="54"/>
      <c r="L583" s="54"/>
      <c r="V583" s="54"/>
      <c r="AF583" s="54"/>
      <c r="AP583" s="54"/>
      <c r="AZ583" s="54"/>
      <c r="BJ583" s="54"/>
      <c r="BT583" s="54"/>
      <c r="CD583" s="54"/>
      <c r="CN583" s="54"/>
      <c r="CX583" s="54"/>
      <c r="DH583" s="54"/>
      <c r="DR583" s="54"/>
      <c r="EB583" s="54"/>
      <c r="EL583" s="54"/>
      <c r="EV583" s="54"/>
      <c r="FF583" s="54"/>
      <c r="FP583" s="54"/>
      <c r="FZ583" s="54"/>
      <c r="GJ583" s="54"/>
      <c r="GT583" s="54"/>
      <c r="HD583" s="54"/>
      <c r="HN583" s="54"/>
      <c r="HX583" s="54"/>
      <c r="IH583" s="54"/>
    </row>
    <row r="584" spans="1:242" s="2" customFormat="1" x14ac:dyDescent="0.25">
      <c r="A584" s="165"/>
      <c r="B584" s="54"/>
      <c r="L584" s="54"/>
      <c r="V584" s="54"/>
      <c r="AF584" s="54"/>
      <c r="AP584" s="54"/>
      <c r="AZ584" s="54"/>
      <c r="BJ584" s="54"/>
      <c r="BT584" s="54"/>
      <c r="CD584" s="54"/>
      <c r="CN584" s="54"/>
      <c r="CX584" s="54"/>
      <c r="DH584" s="54"/>
      <c r="DR584" s="54"/>
      <c r="EB584" s="54"/>
      <c r="EL584" s="54"/>
      <c r="EV584" s="54"/>
      <c r="FF584" s="54"/>
      <c r="FP584" s="54"/>
      <c r="FZ584" s="54"/>
      <c r="GJ584" s="54"/>
      <c r="GT584" s="54"/>
      <c r="HD584" s="54"/>
      <c r="HN584" s="54"/>
      <c r="HX584" s="54"/>
      <c r="IH584" s="54"/>
    </row>
    <row r="585" spans="1:242" s="2" customFormat="1" x14ac:dyDescent="0.25">
      <c r="A585" s="165"/>
      <c r="B585" s="54"/>
      <c r="L585" s="54"/>
      <c r="V585" s="54"/>
      <c r="AF585" s="54"/>
      <c r="AP585" s="54"/>
      <c r="AZ585" s="54"/>
      <c r="BJ585" s="54"/>
      <c r="BT585" s="54"/>
      <c r="CD585" s="54"/>
      <c r="CN585" s="54"/>
      <c r="CX585" s="54"/>
      <c r="DH585" s="54"/>
      <c r="DR585" s="54"/>
      <c r="EB585" s="54"/>
      <c r="EL585" s="54"/>
      <c r="EV585" s="54"/>
      <c r="FF585" s="54"/>
      <c r="FP585" s="54"/>
      <c r="FZ585" s="54"/>
      <c r="GJ585" s="54"/>
      <c r="GT585" s="54"/>
      <c r="HD585" s="54"/>
      <c r="HN585" s="54"/>
      <c r="HX585" s="54"/>
      <c r="IH585" s="54"/>
    </row>
    <row r="586" spans="1:242" s="2" customFormat="1" x14ac:dyDescent="0.25">
      <c r="A586" s="165"/>
      <c r="B586" s="54"/>
      <c r="L586" s="54"/>
      <c r="V586" s="54"/>
      <c r="AF586" s="54"/>
      <c r="AP586" s="54"/>
      <c r="AZ586" s="54"/>
      <c r="BJ586" s="54"/>
      <c r="BT586" s="54"/>
      <c r="CD586" s="54"/>
      <c r="CN586" s="54"/>
      <c r="CX586" s="54"/>
      <c r="DH586" s="54"/>
      <c r="DR586" s="54"/>
      <c r="EB586" s="54"/>
      <c r="EL586" s="54"/>
      <c r="EV586" s="54"/>
      <c r="FF586" s="54"/>
      <c r="FP586" s="54"/>
      <c r="FZ586" s="54"/>
      <c r="GJ586" s="54"/>
      <c r="GT586" s="54"/>
      <c r="HD586" s="54"/>
      <c r="HN586" s="54"/>
      <c r="HX586" s="54"/>
      <c r="IH586" s="54"/>
    </row>
    <row r="587" spans="1:242" s="2" customFormat="1" x14ac:dyDescent="0.25">
      <c r="A587" s="165"/>
      <c r="B587" s="54"/>
      <c r="L587" s="54"/>
      <c r="V587" s="54"/>
      <c r="AF587" s="54"/>
      <c r="AP587" s="54"/>
      <c r="AZ587" s="54"/>
      <c r="BJ587" s="54"/>
      <c r="BT587" s="54"/>
      <c r="CD587" s="54"/>
      <c r="CN587" s="54"/>
      <c r="CX587" s="54"/>
      <c r="DH587" s="54"/>
      <c r="DR587" s="54"/>
      <c r="EB587" s="54"/>
      <c r="EL587" s="54"/>
      <c r="EV587" s="54"/>
      <c r="FF587" s="54"/>
      <c r="FP587" s="54"/>
      <c r="FZ587" s="54"/>
      <c r="GJ587" s="54"/>
      <c r="GT587" s="54"/>
      <c r="HD587" s="54"/>
      <c r="HN587" s="54"/>
      <c r="HX587" s="54"/>
      <c r="IH587" s="54"/>
    </row>
    <row r="588" spans="1:242" s="2" customFormat="1" x14ac:dyDescent="0.25">
      <c r="A588" s="165"/>
      <c r="B588" s="54"/>
      <c r="L588" s="54"/>
      <c r="V588" s="54"/>
      <c r="AF588" s="54"/>
      <c r="AP588" s="54"/>
      <c r="AZ588" s="54"/>
      <c r="BJ588" s="54"/>
      <c r="BT588" s="54"/>
      <c r="CD588" s="54"/>
      <c r="CN588" s="54"/>
      <c r="CX588" s="54"/>
      <c r="DH588" s="54"/>
      <c r="DR588" s="54"/>
      <c r="EB588" s="54"/>
      <c r="EL588" s="54"/>
      <c r="EV588" s="54"/>
      <c r="FF588" s="54"/>
      <c r="FP588" s="54"/>
      <c r="FZ588" s="54"/>
      <c r="GJ588" s="54"/>
      <c r="GT588" s="54"/>
      <c r="HD588" s="54"/>
      <c r="HN588" s="54"/>
      <c r="HX588" s="54"/>
      <c r="IH588" s="54"/>
    </row>
    <row r="589" spans="1:242" s="2" customFormat="1" x14ac:dyDescent="0.25">
      <c r="A589" s="165"/>
      <c r="B589" s="54"/>
      <c r="L589" s="54"/>
      <c r="V589" s="54"/>
      <c r="AF589" s="54"/>
      <c r="AP589" s="54"/>
      <c r="AZ589" s="54"/>
      <c r="BJ589" s="54"/>
      <c r="BT589" s="54"/>
      <c r="CD589" s="54"/>
      <c r="CN589" s="54"/>
      <c r="CX589" s="54"/>
      <c r="DH589" s="54"/>
      <c r="DR589" s="54"/>
      <c r="EB589" s="54"/>
      <c r="EL589" s="54"/>
      <c r="EV589" s="54"/>
      <c r="FF589" s="54"/>
      <c r="FP589" s="54"/>
      <c r="FZ589" s="54"/>
      <c r="GJ589" s="54"/>
      <c r="GT589" s="54"/>
      <c r="HD589" s="54"/>
      <c r="HN589" s="54"/>
      <c r="HX589" s="54"/>
      <c r="IH589" s="54"/>
    </row>
    <row r="590" spans="1:242" s="2" customFormat="1" x14ac:dyDescent="0.25">
      <c r="A590" s="165"/>
      <c r="B590" s="54"/>
      <c r="L590" s="54"/>
      <c r="V590" s="54"/>
      <c r="AF590" s="54"/>
      <c r="AP590" s="54"/>
      <c r="AZ590" s="54"/>
      <c r="BJ590" s="54"/>
      <c r="BT590" s="54"/>
      <c r="CD590" s="54"/>
      <c r="CN590" s="54"/>
      <c r="CX590" s="54"/>
      <c r="DH590" s="54"/>
      <c r="DR590" s="54"/>
      <c r="EB590" s="54"/>
      <c r="EL590" s="54"/>
      <c r="EV590" s="54"/>
      <c r="FF590" s="54"/>
      <c r="FP590" s="54"/>
      <c r="FZ590" s="54"/>
      <c r="GJ590" s="54"/>
      <c r="GT590" s="54"/>
      <c r="HD590" s="54"/>
      <c r="HN590" s="54"/>
      <c r="HX590" s="54"/>
      <c r="IH590" s="54"/>
    </row>
    <row r="591" spans="1:242" s="2" customFormat="1" x14ac:dyDescent="0.25">
      <c r="A591" s="165"/>
      <c r="B591" s="54"/>
      <c r="L591" s="54"/>
      <c r="V591" s="54"/>
      <c r="AF591" s="54"/>
      <c r="AP591" s="54"/>
      <c r="AZ591" s="54"/>
      <c r="BJ591" s="54"/>
      <c r="BT591" s="54"/>
      <c r="CD591" s="54"/>
      <c r="CN591" s="54"/>
      <c r="CX591" s="54"/>
      <c r="DH591" s="54"/>
      <c r="DR591" s="54"/>
      <c r="EB591" s="54"/>
      <c r="EL591" s="54"/>
      <c r="EV591" s="54"/>
      <c r="FF591" s="54"/>
      <c r="FP591" s="54"/>
      <c r="FZ591" s="54"/>
      <c r="GJ591" s="54"/>
      <c r="GT591" s="54"/>
      <c r="HD591" s="54"/>
      <c r="HN591" s="54"/>
      <c r="HX591" s="54"/>
      <c r="IH591" s="54"/>
    </row>
    <row r="592" spans="1:242" s="2" customFormat="1" x14ac:dyDescent="0.25">
      <c r="A592" s="165"/>
      <c r="B592" s="54"/>
      <c r="L592" s="54"/>
      <c r="V592" s="54"/>
      <c r="AF592" s="54"/>
      <c r="AP592" s="54"/>
      <c r="AZ592" s="54"/>
      <c r="BJ592" s="54"/>
      <c r="BT592" s="54"/>
      <c r="CD592" s="54"/>
      <c r="CN592" s="54"/>
      <c r="CX592" s="54"/>
      <c r="DH592" s="54"/>
      <c r="DR592" s="54"/>
      <c r="EB592" s="54"/>
      <c r="EL592" s="54"/>
      <c r="EV592" s="54"/>
      <c r="FF592" s="54"/>
      <c r="FP592" s="54"/>
      <c r="FZ592" s="54"/>
      <c r="GJ592" s="54"/>
      <c r="GT592" s="54"/>
      <c r="HD592" s="54"/>
      <c r="HN592" s="54"/>
      <c r="HX592" s="54"/>
      <c r="IH592" s="54"/>
    </row>
    <row r="593" spans="1:242" s="2" customFormat="1" x14ac:dyDescent="0.25">
      <c r="A593" s="165"/>
      <c r="B593" s="54"/>
      <c r="L593" s="54"/>
      <c r="V593" s="54"/>
      <c r="AF593" s="54"/>
      <c r="AP593" s="54"/>
      <c r="AZ593" s="54"/>
      <c r="BJ593" s="54"/>
      <c r="BT593" s="54"/>
      <c r="CD593" s="54"/>
      <c r="CN593" s="54"/>
      <c r="CX593" s="54"/>
      <c r="DH593" s="54"/>
      <c r="DR593" s="54"/>
      <c r="EB593" s="54"/>
      <c r="EL593" s="54"/>
      <c r="EV593" s="54"/>
      <c r="FF593" s="54"/>
      <c r="FP593" s="54"/>
      <c r="FZ593" s="54"/>
      <c r="GJ593" s="54"/>
      <c r="GT593" s="54"/>
      <c r="HD593" s="54"/>
      <c r="HN593" s="54"/>
      <c r="HX593" s="54"/>
      <c r="IH593" s="54"/>
    </row>
    <row r="594" spans="1:242" s="2" customFormat="1" x14ac:dyDescent="0.25">
      <c r="A594" s="165"/>
      <c r="B594" s="54"/>
      <c r="L594" s="54"/>
      <c r="V594" s="54"/>
      <c r="AF594" s="54"/>
      <c r="AP594" s="54"/>
      <c r="AZ594" s="54"/>
      <c r="BJ594" s="54"/>
      <c r="BT594" s="54"/>
      <c r="CD594" s="54"/>
      <c r="CN594" s="54"/>
      <c r="CX594" s="54"/>
      <c r="DH594" s="54"/>
      <c r="DR594" s="54"/>
      <c r="EB594" s="54"/>
      <c r="EL594" s="54"/>
      <c r="EV594" s="54"/>
      <c r="FF594" s="54"/>
      <c r="FP594" s="54"/>
      <c r="FZ594" s="54"/>
      <c r="GJ594" s="54"/>
      <c r="GT594" s="54"/>
      <c r="HD594" s="54"/>
      <c r="HN594" s="54"/>
      <c r="HX594" s="54"/>
      <c r="IH594" s="54"/>
    </row>
    <row r="595" spans="1:242" s="2" customFormat="1" x14ac:dyDescent="0.25">
      <c r="A595" s="165"/>
      <c r="B595" s="54"/>
      <c r="L595" s="54"/>
      <c r="V595" s="54"/>
      <c r="AF595" s="54"/>
      <c r="AP595" s="54"/>
      <c r="AZ595" s="54"/>
      <c r="BJ595" s="54"/>
      <c r="BT595" s="54"/>
      <c r="CD595" s="54"/>
      <c r="CN595" s="54"/>
      <c r="CX595" s="54"/>
      <c r="DH595" s="54"/>
      <c r="DR595" s="54"/>
      <c r="EB595" s="54"/>
      <c r="EL595" s="54"/>
      <c r="EV595" s="54"/>
      <c r="FF595" s="54"/>
      <c r="FP595" s="54"/>
      <c r="FZ595" s="54"/>
      <c r="GJ595" s="54"/>
      <c r="GT595" s="54"/>
      <c r="HD595" s="54"/>
      <c r="HN595" s="54"/>
      <c r="HX595" s="54"/>
      <c r="IH595" s="54"/>
    </row>
    <row r="596" spans="1:242" s="2" customFormat="1" x14ac:dyDescent="0.25">
      <c r="A596" s="165"/>
      <c r="B596" s="54"/>
      <c r="L596" s="54"/>
      <c r="V596" s="54"/>
      <c r="AF596" s="54"/>
      <c r="AP596" s="54"/>
      <c r="AZ596" s="54"/>
      <c r="BJ596" s="54"/>
      <c r="BT596" s="54"/>
      <c r="CD596" s="54"/>
      <c r="CN596" s="54"/>
      <c r="CX596" s="54"/>
      <c r="DH596" s="54"/>
      <c r="DR596" s="54"/>
      <c r="EB596" s="54"/>
      <c r="EL596" s="54"/>
      <c r="EV596" s="54"/>
      <c r="FF596" s="54"/>
      <c r="FP596" s="54"/>
      <c r="FZ596" s="54"/>
      <c r="GJ596" s="54"/>
      <c r="GT596" s="54"/>
      <c r="HD596" s="54"/>
      <c r="HN596" s="54"/>
      <c r="HX596" s="54"/>
      <c r="IH596" s="54"/>
    </row>
    <row r="597" spans="1:242" s="2" customFormat="1" x14ac:dyDescent="0.25">
      <c r="A597" s="165"/>
      <c r="B597" s="54"/>
      <c r="L597" s="54"/>
      <c r="V597" s="54"/>
      <c r="AF597" s="54"/>
      <c r="AP597" s="54"/>
      <c r="AZ597" s="54"/>
      <c r="BJ597" s="54"/>
      <c r="BT597" s="54"/>
      <c r="CD597" s="54"/>
      <c r="CN597" s="54"/>
      <c r="CX597" s="54"/>
      <c r="DH597" s="54"/>
      <c r="DR597" s="54"/>
      <c r="EB597" s="54"/>
      <c r="EL597" s="54"/>
      <c r="EV597" s="54"/>
      <c r="FF597" s="54"/>
      <c r="FP597" s="54"/>
      <c r="FZ597" s="54"/>
      <c r="GJ597" s="54"/>
      <c r="GT597" s="54"/>
      <c r="HD597" s="54"/>
      <c r="HN597" s="54"/>
      <c r="HX597" s="54"/>
      <c r="IH597" s="54"/>
    </row>
    <row r="598" spans="1:242" s="2" customFormat="1" x14ac:dyDescent="0.25">
      <c r="A598" s="165"/>
      <c r="B598" s="54"/>
      <c r="L598" s="54"/>
      <c r="V598" s="54"/>
      <c r="AF598" s="54"/>
      <c r="AP598" s="54"/>
      <c r="AZ598" s="54"/>
      <c r="BJ598" s="54"/>
      <c r="BT598" s="54"/>
      <c r="CD598" s="54"/>
      <c r="CN598" s="54"/>
      <c r="CX598" s="54"/>
      <c r="DH598" s="54"/>
      <c r="DR598" s="54"/>
      <c r="EB598" s="54"/>
      <c r="EL598" s="54"/>
      <c r="EV598" s="54"/>
      <c r="FF598" s="54"/>
      <c r="FP598" s="54"/>
      <c r="FZ598" s="54"/>
      <c r="GJ598" s="54"/>
      <c r="GT598" s="54"/>
      <c r="HD598" s="54"/>
      <c r="HN598" s="54"/>
      <c r="HX598" s="54"/>
      <c r="IH598" s="54"/>
    </row>
    <row r="599" spans="1:242" s="2" customFormat="1" x14ac:dyDescent="0.25">
      <c r="A599" s="165"/>
      <c r="B599" s="54"/>
      <c r="L599" s="54"/>
      <c r="V599" s="54"/>
      <c r="AF599" s="54"/>
      <c r="AP599" s="54"/>
      <c r="AZ599" s="54"/>
      <c r="BJ599" s="54"/>
      <c r="BT599" s="54"/>
      <c r="CD599" s="54"/>
      <c r="CN599" s="54"/>
      <c r="CX599" s="54"/>
      <c r="DH599" s="54"/>
      <c r="DR599" s="54"/>
      <c r="EB599" s="54"/>
      <c r="EL599" s="54"/>
      <c r="EV599" s="54"/>
      <c r="FF599" s="54"/>
      <c r="FP599" s="54"/>
      <c r="FZ599" s="54"/>
      <c r="GJ599" s="54"/>
      <c r="GT599" s="54"/>
      <c r="HD599" s="54"/>
      <c r="HN599" s="54"/>
      <c r="HX599" s="54"/>
      <c r="IH599" s="54"/>
    </row>
    <row r="600" spans="1:242" s="2" customFormat="1" x14ac:dyDescent="0.25">
      <c r="A600" s="165"/>
      <c r="B600" s="54"/>
      <c r="L600" s="54"/>
      <c r="V600" s="54"/>
      <c r="AF600" s="54"/>
      <c r="AP600" s="54"/>
      <c r="AZ600" s="54"/>
      <c r="BJ600" s="54"/>
      <c r="BT600" s="54"/>
      <c r="CD600" s="54"/>
      <c r="CN600" s="54"/>
      <c r="CX600" s="54"/>
      <c r="DH600" s="54"/>
      <c r="DR600" s="54"/>
      <c r="EB600" s="54"/>
      <c r="EL600" s="54"/>
      <c r="EV600" s="54"/>
      <c r="FF600" s="54"/>
      <c r="FP600" s="54"/>
      <c r="FZ600" s="54"/>
      <c r="GJ600" s="54"/>
      <c r="GT600" s="54"/>
      <c r="HD600" s="54"/>
      <c r="HN600" s="54"/>
      <c r="HX600" s="54"/>
      <c r="IH600" s="54"/>
    </row>
    <row r="601" spans="1:242" s="2" customFormat="1" x14ac:dyDescent="0.25">
      <c r="A601" s="165"/>
      <c r="B601" s="54"/>
      <c r="L601" s="54"/>
      <c r="V601" s="54"/>
      <c r="AF601" s="54"/>
      <c r="AP601" s="54"/>
      <c r="AZ601" s="54"/>
      <c r="BJ601" s="54"/>
      <c r="BT601" s="54"/>
      <c r="CD601" s="54"/>
      <c r="CN601" s="54"/>
      <c r="CX601" s="54"/>
      <c r="DH601" s="54"/>
      <c r="DR601" s="54"/>
      <c r="EB601" s="54"/>
      <c r="EL601" s="54"/>
      <c r="EV601" s="54"/>
      <c r="FF601" s="54"/>
      <c r="FP601" s="54"/>
      <c r="FZ601" s="54"/>
      <c r="GJ601" s="54"/>
      <c r="GT601" s="54"/>
      <c r="HD601" s="54"/>
      <c r="HN601" s="54"/>
      <c r="HX601" s="54"/>
      <c r="IH601" s="54"/>
    </row>
    <row r="602" spans="1:242" s="2" customFormat="1" x14ac:dyDescent="0.25">
      <c r="A602" s="165"/>
      <c r="B602" s="54"/>
      <c r="L602" s="54"/>
      <c r="V602" s="54"/>
      <c r="AF602" s="54"/>
      <c r="AP602" s="54"/>
      <c r="AZ602" s="54"/>
      <c r="BJ602" s="54"/>
      <c r="BT602" s="54"/>
      <c r="CD602" s="54"/>
      <c r="CN602" s="54"/>
      <c r="CX602" s="54"/>
      <c r="DH602" s="54"/>
      <c r="DR602" s="54"/>
      <c r="EB602" s="54"/>
      <c r="EL602" s="54"/>
      <c r="EV602" s="54"/>
      <c r="FF602" s="54"/>
      <c r="FP602" s="54"/>
      <c r="FZ602" s="54"/>
      <c r="GJ602" s="54"/>
      <c r="GT602" s="54"/>
      <c r="HD602" s="54"/>
      <c r="HN602" s="54"/>
      <c r="HX602" s="54"/>
      <c r="IH602" s="54"/>
    </row>
    <row r="603" spans="1:242" s="2" customFormat="1" x14ac:dyDescent="0.25">
      <c r="A603" s="165"/>
      <c r="B603" s="54"/>
      <c r="L603" s="54"/>
      <c r="V603" s="54"/>
      <c r="AF603" s="54"/>
      <c r="AP603" s="54"/>
      <c r="AZ603" s="54"/>
      <c r="BJ603" s="54"/>
      <c r="BT603" s="54"/>
      <c r="CD603" s="54"/>
      <c r="CN603" s="54"/>
      <c r="CX603" s="54"/>
      <c r="DH603" s="54"/>
      <c r="DR603" s="54"/>
      <c r="EB603" s="54"/>
      <c r="EL603" s="54"/>
      <c r="EV603" s="54"/>
      <c r="FF603" s="54"/>
      <c r="FP603" s="54"/>
      <c r="FZ603" s="54"/>
      <c r="GJ603" s="54"/>
      <c r="GT603" s="54"/>
      <c r="HD603" s="54"/>
      <c r="HN603" s="54"/>
      <c r="HX603" s="54"/>
      <c r="IH603" s="54"/>
    </row>
    <row r="604" spans="1:242" s="2" customFormat="1" x14ac:dyDescent="0.25">
      <c r="A604" s="165"/>
      <c r="B604" s="54"/>
      <c r="L604" s="54"/>
      <c r="V604" s="54"/>
      <c r="AF604" s="54"/>
      <c r="AP604" s="54"/>
      <c r="AZ604" s="54"/>
      <c r="BJ604" s="54"/>
      <c r="BT604" s="54"/>
      <c r="CD604" s="54"/>
      <c r="CN604" s="54"/>
      <c r="CX604" s="54"/>
      <c r="DH604" s="54"/>
      <c r="DR604" s="54"/>
      <c r="EB604" s="54"/>
      <c r="EL604" s="54"/>
      <c r="EV604" s="54"/>
      <c r="FF604" s="54"/>
      <c r="FP604" s="54"/>
      <c r="FZ604" s="54"/>
      <c r="GJ604" s="54"/>
      <c r="GT604" s="54"/>
      <c r="HD604" s="54"/>
      <c r="HN604" s="54"/>
      <c r="HX604" s="54"/>
      <c r="IH604" s="54"/>
    </row>
    <row r="605" spans="1:242" s="2" customFormat="1" x14ac:dyDescent="0.25">
      <c r="A605" s="165"/>
      <c r="B605" s="54"/>
      <c r="L605" s="54"/>
      <c r="V605" s="54"/>
      <c r="AF605" s="54"/>
      <c r="AP605" s="54"/>
      <c r="AZ605" s="54"/>
      <c r="BJ605" s="54"/>
      <c r="BT605" s="54"/>
      <c r="CD605" s="54"/>
      <c r="CN605" s="54"/>
      <c r="CX605" s="54"/>
      <c r="DH605" s="54"/>
      <c r="DR605" s="54"/>
      <c r="EB605" s="54"/>
      <c r="EL605" s="54"/>
      <c r="EV605" s="54"/>
      <c r="FF605" s="54"/>
      <c r="FP605" s="54"/>
      <c r="FZ605" s="54"/>
      <c r="GJ605" s="54"/>
      <c r="GT605" s="54"/>
      <c r="HD605" s="54"/>
      <c r="HN605" s="54"/>
      <c r="HX605" s="54"/>
      <c r="IH605" s="54"/>
    </row>
    <row r="606" spans="1:242" s="2" customFormat="1" x14ac:dyDescent="0.25">
      <c r="A606" s="165"/>
      <c r="B606" s="54"/>
      <c r="L606" s="54"/>
      <c r="V606" s="54"/>
      <c r="AF606" s="54"/>
      <c r="AP606" s="54"/>
      <c r="AZ606" s="54"/>
      <c r="BJ606" s="54"/>
      <c r="BT606" s="54"/>
      <c r="CD606" s="54"/>
      <c r="CN606" s="54"/>
      <c r="CX606" s="54"/>
      <c r="DH606" s="54"/>
      <c r="DR606" s="54"/>
      <c r="EB606" s="54"/>
      <c r="EL606" s="54"/>
      <c r="EV606" s="54"/>
      <c r="FF606" s="54"/>
      <c r="FP606" s="54"/>
      <c r="FZ606" s="54"/>
      <c r="GJ606" s="54"/>
      <c r="GT606" s="54"/>
      <c r="HD606" s="54"/>
      <c r="HN606" s="54"/>
      <c r="HX606" s="54"/>
      <c r="IH606" s="54"/>
    </row>
    <row r="607" spans="1:242" s="2" customFormat="1" x14ac:dyDescent="0.25">
      <c r="A607" s="165"/>
      <c r="B607" s="54"/>
      <c r="L607" s="54"/>
      <c r="V607" s="54"/>
      <c r="AF607" s="54"/>
      <c r="AP607" s="54"/>
      <c r="AZ607" s="54"/>
      <c r="BJ607" s="54"/>
      <c r="BT607" s="54"/>
      <c r="CD607" s="54"/>
      <c r="CN607" s="54"/>
      <c r="CX607" s="54"/>
      <c r="DH607" s="54"/>
      <c r="DR607" s="54"/>
      <c r="EB607" s="54"/>
      <c r="EL607" s="54"/>
      <c r="EV607" s="54"/>
      <c r="FF607" s="54"/>
      <c r="FP607" s="54"/>
      <c r="FZ607" s="54"/>
      <c r="GJ607" s="54"/>
      <c r="GT607" s="54"/>
      <c r="HD607" s="54"/>
      <c r="HN607" s="54"/>
      <c r="HX607" s="54"/>
      <c r="IH607" s="54"/>
    </row>
    <row r="608" spans="1:242" s="2" customFormat="1" x14ac:dyDescent="0.25">
      <c r="A608" s="165"/>
      <c r="B608" s="54"/>
      <c r="L608" s="54"/>
      <c r="V608" s="54"/>
      <c r="AF608" s="54"/>
      <c r="AP608" s="54"/>
      <c r="AZ608" s="54"/>
      <c r="BJ608" s="54"/>
      <c r="BT608" s="54"/>
      <c r="CD608" s="54"/>
      <c r="CN608" s="54"/>
      <c r="CX608" s="54"/>
      <c r="DH608" s="54"/>
      <c r="DR608" s="54"/>
      <c r="EB608" s="54"/>
      <c r="EL608" s="54"/>
      <c r="EV608" s="54"/>
      <c r="FF608" s="54"/>
      <c r="FP608" s="54"/>
      <c r="FZ608" s="54"/>
      <c r="GJ608" s="54"/>
      <c r="GT608" s="54"/>
      <c r="HD608" s="54"/>
      <c r="HN608" s="54"/>
      <c r="HX608" s="54"/>
      <c r="IH608" s="54"/>
    </row>
    <row r="609" spans="1:242" s="2" customFormat="1" x14ac:dyDescent="0.25">
      <c r="A609" s="165"/>
      <c r="B609" s="54"/>
      <c r="L609" s="54"/>
      <c r="V609" s="54"/>
      <c r="AF609" s="54"/>
      <c r="AP609" s="54"/>
      <c r="AZ609" s="54"/>
      <c r="BJ609" s="54"/>
      <c r="BT609" s="54"/>
      <c r="CD609" s="54"/>
      <c r="CN609" s="54"/>
      <c r="CX609" s="54"/>
      <c r="DH609" s="54"/>
      <c r="DR609" s="54"/>
      <c r="EB609" s="54"/>
      <c r="EL609" s="54"/>
      <c r="EV609" s="54"/>
      <c r="FF609" s="54"/>
      <c r="FP609" s="54"/>
      <c r="FZ609" s="54"/>
      <c r="GJ609" s="54"/>
      <c r="GT609" s="54"/>
      <c r="HD609" s="54"/>
      <c r="HN609" s="54"/>
      <c r="HX609" s="54"/>
      <c r="IH609" s="54"/>
    </row>
    <row r="610" spans="1:242" s="2" customFormat="1" x14ac:dyDescent="0.25">
      <c r="A610" s="165"/>
      <c r="B610" s="54"/>
      <c r="L610" s="54"/>
      <c r="V610" s="54"/>
      <c r="AF610" s="54"/>
      <c r="AP610" s="54"/>
      <c r="AZ610" s="54"/>
      <c r="BJ610" s="54"/>
      <c r="BT610" s="54"/>
      <c r="CD610" s="54"/>
      <c r="CN610" s="54"/>
      <c r="CX610" s="54"/>
      <c r="DH610" s="54"/>
      <c r="DR610" s="54"/>
      <c r="EB610" s="54"/>
      <c r="EL610" s="54"/>
      <c r="EV610" s="54"/>
      <c r="FF610" s="54"/>
      <c r="FP610" s="54"/>
      <c r="FZ610" s="54"/>
      <c r="GJ610" s="54"/>
      <c r="GT610" s="54"/>
      <c r="HD610" s="54"/>
      <c r="HN610" s="54"/>
      <c r="HX610" s="54"/>
      <c r="IH610" s="54"/>
    </row>
    <row r="611" spans="1:242" s="2" customFormat="1" x14ac:dyDescent="0.25">
      <c r="A611" s="165"/>
      <c r="B611" s="54"/>
      <c r="L611" s="54"/>
      <c r="V611" s="54"/>
      <c r="AF611" s="54"/>
      <c r="AP611" s="54"/>
      <c r="AZ611" s="54"/>
      <c r="BJ611" s="54"/>
      <c r="BT611" s="54"/>
      <c r="CD611" s="54"/>
      <c r="CN611" s="54"/>
      <c r="CX611" s="54"/>
      <c r="DH611" s="54"/>
      <c r="DR611" s="54"/>
      <c r="EB611" s="54"/>
      <c r="EL611" s="54"/>
      <c r="EV611" s="54"/>
      <c r="FF611" s="54"/>
      <c r="FP611" s="54"/>
      <c r="FZ611" s="54"/>
      <c r="GJ611" s="54"/>
      <c r="GT611" s="54"/>
      <c r="HD611" s="54"/>
      <c r="HN611" s="54"/>
      <c r="HX611" s="54"/>
      <c r="IH611" s="54"/>
    </row>
    <row r="612" spans="1:242" s="2" customFormat="1" x14ac:dyDescent="0.25">
      <c r="A612" s="165"/>
      <c r="B612" s="54"/>
      <c r="L612" s="54"/>
      <c r="V612" s="54"/>
      <c r="AF612" s="54"/>
      <c r="AP612" s="54"/>
      <c r="AZ612" s="54"/>
      <c r="BJ612" s="54"/>
      <c r="BT612" s="54"/>
      <c r="CD612" s="54"/>
      <c r="CN612" s="54"/>
      <c r="CX612" s="54"/>
      <c r="DH612" s="54"/>
      <c r="DR612" s="54"/>
      <c r="EB612" s="54"/>
      <c r="EL612" s="54"/>
      <c r="EV612" s="54"/>
      <c r="FF612" s="54"/>
      <c r="FP612" s="54"/>
      <c r="FZ612" s="54"/>
      <c r="GJ612" s="54"/>
      <c r="GT612" s="54"/>
      <c r="HD612" s="54"/>
      <c r="HN612" s="54"/>
      <c r="HX612" s="54"/>
      <c r="IH612" s="54"/>
    </row>
    <row r="613" spans="1:242" s="2" customFormat="1" x14ac:dyDescent="0.25">
      <c r="A613" s="165"/>
      <c r="B613" s="54"/>
      <c r="L613" s="54"/>
      <c r="V613" s="54"/>
      <c r="AF613" s="54"/>
      <c r="AP613" s="54"/>
      <c r="AZ613" s="54"/>
      <c r="BJ613" s="54"/>
      <c r="BT613" s="54"/>
      <c r="CD613" s="54"/>
      <c r="CN613" s="54"/>
      <c r="CX613" s="54"/>
      <c r="DH613" s="54"/>
      <c r="DR613" s="54"/>
      <c r="EB613" s="54"/>
      <c r="EL613" s="54"/>
      <c r="EV613" s="54"/>
      <c r="FF613" s="54"/>
      <c r="FP613" s="54"/>
      <c r="FZ613" s="54"/>
      <c r="GJ613" s="54"/>
      <c r="GT613" s="54"/>
      <c r="HD613" s="54"/>
      <c r="HN613" s="54"/>
      <c r="HX613" s="54"/>
      <c r="IH613" s="54"/>
    </row>
    <row r="614" spans="1:242" s="2" customFormat="1" x14ac:dyDescent="0.25">
      <c r="A614" s="165"/>
      <c r="B614" s="54"/>
      <c r="L614" s="54"/>
      <c r="V614" s="54"/>
      <c r="AF614" s="54"/>
      <c r="AP614" s="54"/>
      <c r="AZ614" s="54"/>
      <c r="BJ614" s="54"/>
      <c r="BT614" s="54"/>
      <c r="CD614" s="54"/>
      <c r="CN614" s="54"/>
      <c r="CX614" s="54"/>
      <c r="DH614" s="54"/>
      <c r="DR614" s="54"/>
      <c r="EB614" s="54"/>
      <c r="EL614" s="54"/>
      <c r="EV614" s="54"/>
      <c r="FF614" s="54"/>
      <c r="FP614" s="54"/>
      <c r="FZ614" s="54"/>
      <c r="GJ614" s="54"/>
      <c r="GT614" s="54"/>
      <c r="HD614" s="54"/>
      <c r="HN614" s="54"/>
      <c r="HX614" s="54"/>
      <c r="IH614" s="54"/>
    </row>
    <row r="615" spans="1:242" s="2" customFormat="1" x14ac:dyDescent="0.25">
      <c r="A615" s="165"/>
      <c r="B615" s="54"/>
      <c r="L615" s="54"/>
      <c r="V615" s="54"/>
      <c r="AF615" s="54"/>
      <c r="AP615" s="54"/>
      <c r="AZ615" s="54"/>
      <c r="BJ615" s="54"/>
      <c r="BT615" s="54"/>
      <c r="CD615" s="54"/>
      <c r="CN615" s="54"/>
      <c r="CX615" s="54"/>
      <c r="DH615" s="54"/>
      <c r="DR615" s="54"/>
      <c r="EB615" s="54"/>
      <c r="EL615" s="54"/>
      <c r="EV615" s="54"/>
      <c r="FF615" s="54"/>
      <c r="FP615" s="54"/>
      <c r="FZ615" s="54"/>
      <c r="GJ615" s="54"/>
      <c r="GT615" s="54"/>
      <c r="HD615" s="54"/>
      <c r="HN615" s="54"/>
      <c r="HX615" s="54"/>
      <c r="IH615" s="54"/>
    </row>
    <row r="616" spans="1:242" s="2" customFormat="1" x14ac:dyDescent="0.25">
      <c r="A616" s="165"/>
      <c r="B616" s="54"/>
      <c r="L616" s="54"/>
      <c r="V616" s="54"/>
      <c r="AF616" s="54"/>
      <c r="AP616" s="54"/>
      <c r="AZ616" s="54"/>
      <c r="BJ616" s="54"/>
      <c r="BT616" s="54"/>
      <c r="CD616" s="54"/>
      <c r="CN616" s="54"/>
      <c r="CX616" s="54"/>
      <c r="DH616" s="54"/>
      <c r="DR616" s="54"/>
      <c r="EB616" s="54"/>
      <c r="EL616" s="54"/>
      <c r="EV616" s="54"/>
      <c r="FF616" s="54"/>
      <c r="FP616" s="54"/>
      <c r="FZ616" s="54"/>
      <c r="GJ616" s="54"/>
      <c r="GT616" s="54"/>
      <c r="HD616" s="54"/>
      <c r="HN616" s="54"/>
      <c r="HX616" s="54"/>
      <c r="IH616" s="54"/>
    </row>
    <row r="617" spans="1:242" s="2" customFormat="1" x14ac:dyDescent="0.25">
      <c r="A617" s="165"/>
      <c r="B617" s="54"/>
      <c r="L617" s="54"/>
      <c r="V617" s="54"/>
      <c r="AF617" s="54"/>
      <c r="AP617" s="54"/>
      <c r="AZ617" s="54"/>
      <c r="BJ617" s="54"/>
      <c r="BT617" s="54"/>
      <c r="CD617" s="54"/>
      <c r="CN617" s="54"/>
      <c r="CX617" s="54"/>
      <c r="DH617" s="54"/>
      <c r="DR617" s="54"/>
      <c r="EB617" s="54"/>
      <c r="EL617" s="54"/>
      <c r="EV617" s="54"/>
      <c r="FF617" s="54"/>
      <c r="FP617" s="54"/>
      <c r="FZ617" s="54"/>
      <c r="GJ617" s="54"/>
      <c r="GT617" s="54"/>
      <c r="HD617" s="54"/>
      <c r="HN617" s="54"/>
      <c r="HX617" s="54"/>
      <c r="IH617" s="54"/>
    </row>
    <row r="618" spans="1:242" s="2" customFormat="1" x14ac:dyDescent="0.25">
      <c r="A618" s="165"/>
      <c r="B618" s="54"/>
      <c r="L618" s="54"/>
      <c r="V618" s="54"/>
      <c r="AF618" s="54"/>
      <c r="AP618" s="54"/>
      <c r="AZ618" s="54"/>
      <c r="BJ618" s="54"/>
      <c r="BT618" s="54"/>
      <c r="CD618" s="54"/>
      <c r="CN618" s="54"/>
      <c r="CX618" s="54"/>
      <c r="DH618" s="54"/>
      <c r="DR618" s="54"/>
      <c r="EB618" s="54"/>
      <c r="EL618" s="54"/>
      <c r="EV618" s="54"/>
      <c r="FF618" s="54"/>
      <c r="FP618" s="54"/>
      <c r="FZ618" s="54"/>
      <c r="GJ618" s="54"/>
      <c r="GT618" s="54"/>
      <c r="HD618" s="54"/>
      <c r="HN618" s="54"/>
      <c r="HX618" s="54"/>
      <c r="IH618" s="54"/>
    </row>
    <row r="619" spans="1:242" s="2" customFormat="1" x14ac:dyDescent="0.25">
      <c r="A619" s="165"/>
      <c r="B619" s="54"/>
      <c r="L619" s="54"/>
      <c r="V619" s="54"/>
      <c r="AF619" s="54"/>
      <c r="AP619" s="54"/>
      <c r="AZ619" s="54"/>
      <c r="BJ619" s="54"/>
      <c r="BT619" s="54"/>
      <c r="CD619" s="54"/>
      <c r="CN619" s="54"/>
      <c r="CX619" s="54"/>
      <c r="DH619" s="54"/>
      <c r="DR619" s="54"/>
      <c r="EB619" s="54"/>
      <c r="EL619" s="54"/>
      <c r="EV619" s="54"/>
      <c r="FF619" s="54"/>
      <c r="FP619" s="54"/>
      <c r="FZ619" s="54"/>
      <c r="GJ619" s="54"/>
      <c r="GT619" s="54"/>
      <c r="HD619" s="54"/>
      <c r="HN619" s="54"/>
      <c r="HX619" s="54"/>
      <c r="IH619" s="54"/>
    </row>
    <row r="620" spans="1:242" s="2" customFormat="1" x14ac:dyDescent="0.25">
      <c r="A620" s="165"/>
      <c r="B620" s="54"/>
      <c r="L620" s="54"/>
      <c r="V620" s="54"/>
      <c r="AF620" s="54"/>
      <c r="AP620" s="54"/>
      <c r="AZ620" s="54"/>
      <c r="BJ620" s="54"/>
      <c r="BT620" s="54"/>
      <c r="CD620" s="54"/>
      <c r="CN620" s="54"/>
      <c r="CX620" s="54"/>
      <c r="DH620" s="54"/>
      <c r="DR620" s="54"/>
      <c r="EB620" s="54"/>
      <c r="EL620" s="54"/>
      <c r="EV620" s="54"/>
      <c r="FF620" s="54"/>
      <c r="FP620" s="54"/>
      <c r="FZ620" s="54"/>
      <c r="GJ620" s="54"/>
      <c r="GT620" s="54"/>
      <c r="HD620" s="54"/>
      <c r="HN620" s="54"/>
      <c r="HX620" s="54"/>
      <c r="IH620" s="54"/>
    </row>
    <row r="621" spans="1:242" s="2" customFormat="1" x14ac:dyDescent="0.25">
      <c r="A621" s="165"/>
      <c r="B621" s="54"/>
      <c r="L621" s="54"/>
      <c r="V621" s="54"/>
      <c r="AF621" s="54"/>
      <c r="AP621" s="54"/>
      <c r="AZ621" s="54"/>
      <c r="BJ621" s="54"/>
      <c r="BT621" s="54"/>
      <c r="CD621" s="54"/>
      <c r="CN621" s="54"/>
      <c r="CX621" s="54"/>
      <c r="DH621" s="54"/>
      <c r="DR621" s="54"/>
      <c r="EB621" s="54"/>
      <c r="EL621" s="54"/>
      <c r="EV621" s="54"/>
      <c r="FF621" s="54"/>
      <c r="FP621" s="54"/>
      <c r="FZ621" s="54"/>
      <c r="GJ621" s="54"/>
      <c r="GT621" s="54"/>
      <c r="HD621" s="54"/>
      <c r="HN621" s="54"/>
      <c r="HX621" s="54"/>
      <c r="IH621" s="54"/>
    </row>
    <row r="622" spans="1:242" s="2" customFormat="1" x14ac:dyDescent="0.25">
      <c r="A622" s="165"/>
      <c r="B622" s="54"/>
      <c r="L622" s="54"/>
      <c r="V622" s="54"/>
      <c r="AF622" s="54"/>
      <c r="AP622" s="54"/>
      <c r="AZ622" s="54"/>
      <c r="BJ622" s="54"/>
      <c r="BT622" s="54"/>
      <c r="CD622" s="54"/>
      <c r="CN622" s="54"/>
      <c r="CX622" s="54"/>
      <c r="DH622" s="54"/>
      <c r="DR622" s="54"/>
      <c r="EB622" s="54"/>
      <c r="EL622" s="54"/>
      <c r="EV622" s="54"/>
      <c r="FF622" s="54"/>
      <c r="FP622" s="54"/>
      <c r="FZ622" s="54"/>
      <c r="GJ622" s="54"/>
      <c r="GT622" s="54"/>
      <c r="HD622" s="54"/>
      <c r="HN622" s="54"/>
      <c r="HX622" s="54"/>
      <c r="IH622" s="54"/>
    </row>
    <row r="623" spans="1:242" s="2" customFormat="1" x14ac:dyDescent="0.25">
      <c r="A623" s="165"/>
      <c r="B623" s="54"/>
      <c r="L623" s="54"/>
      <c r="V623" s="54"/>
      <c r="AF623" s="54"/>
      <c r="AP623" s="54"/>
      <c r="AZ623" s="54"/>
      <c r="BJ623" s="54"/>
      <c r="BT623" s="54"/>
      <c r="CD623" s="54"/>
      <c r="CN623" s="54"/>
      <c r="CX623" s="54"/>
      <c r="DH623" s="54"/>
      <c r="DR623" s="54"/>
      <c r="EB623" s="54"/>
      <c r="EL623" s="54"/>
      <c r="EV623" s="54"/>
      <c r="FF623" s="54"/>
      <c r="FP623" s="54"/>
      <c r="FZ623" s="54"/>
      <c r="GJ623" s="54"/>
      <c r="GT623" s="54"/>
      <c r="HD623" s="54"/>
      <c r="HN623" s="54"/>
      <c r="HX623" s="54"/>
      <c r="IH623" s="54"/>
    </row>
    <row r="624" spans="1:242" s="2" customFormat="1" x14ac:dyDescent="0.25">
      <c r="A624" s="165"/>
      <c r="B624" s="54"/>
      <c r="L624" s="54"/>
      <c r="V624" s="54"/>
      <c r="AF624" s="54"/>
      <c r="AP624" s="54"/>
      <c r="AZ624" s="54"/>
      <c r="BJ624" s="54"/>
      <c r="BT624" s="54"/>
      <c r="CD624" s="54"/>
      <c r="CN624" s="54"/>
      <c r="CX624" s="54"/>
      <c r="DH624" s="54"/>
      <c r="DR624" s="54"/>
      <c r="EB624" s="54"/>
      <c r="EL624" s="54"/>
      <c r="EV624" s="54"/>
      <c r="FF624" s="54"/>
      <c r="FP624" s="54"/>
      <c r="FZ624" s="54"/>
      <c r="GJ624" s="54"/>
      <c r="GT624" s="54"/>
      <c r="HD624" s="54"/>
      <c r="HN624" s="54"/>
      <c r="HX624" s="54"/>
      <c r="IH624" s="54"/>
    </row>
    <row r="625" spans="1:242" s="2" customFormat="1" x14ac:dyDescent="0.25">
      <c r="A625" s="165"/>
      <c r="B625" s="54"/>
      <c r="L625" s="54"/>
      <c r="V625" s="54"/>
      <c r="AF625" s="54"/>
      <c r="AP625" s="54"/>
      <c r="AZ625" s="54"/>
      <c r="BJ625" s="54"/>
      <c r="BT625" s="54"/>
      <c r="CD625" s="54"/>
      <c r="CN625" s="54"/>
      <c r="CX625" s="54"/>
      <c r="DH625" s="54"/>
      <c r="DR625" s="54"/>
      <c r="EB625" s="54"/>
      <c r="EL625" s="54"/>
      <c r="EV625" s="54"/>
      <c r="FF625" s="54"/>
      <c r="FP625" s="54"/>
      <c r="FZ625" s="54"/>
      <c r="GJ625" s="54"/>
      <c r="GT625" s="54"/>
      <c r="HD625" s="54"/>
      <c r="HN625" s="54"/>
      <c r="HX625" s="54"/>
      <c r="IH625" s="54"/>
    </row>
    <row r="626" spans="1:242" s="2" customFormat="1" x14ac:dyDescent="0.25">
      <c r="A626" s="165"/>
      <c r="B626" s="54"/>
      <c r="L626" s="54"/>
      <c r="V626" s="54"/>
      <c r="AF626" s="54"/>
      <c r="AP626" s="54"/>
      <c r="AZ626" s="54"/>
      <c r="BJ626" s="54"/>
      <c r="BT626" s="54"/>
      <c r="CD626" s="54"/>
      <c r="CN626" s="54"/>
      <c r="CX626" s="54"/>
      <c r="DH626" s="54"/>
      <c r="DR626" s="54"/>
      <c r="EB626" s="54"/>
      <c r="EL626" s="54"/>
      <c r="EV626" s="54"/>
      <c r="FF626" s="54"/>
      <c r="FP626" s="54"/>
      <c r="FZ626" s="54"/>
      <c r="GJ626" s="54"/>
      <c r="GT626" s="54"/>
      <c r="HD626" s="54"/>
      <c r="HN626" s="54"/>
      <c r="HX626" s="54"/>
      <c r="IH626" s="54"/>
    </row>
    <row r="627" spans="1:242" s="2" customFormat="1" x14ac:dyDescent="0.25">
      <c r="A627" s="165"/>
      <c r="B627" s="54"/>
      <c r="L627" s="54"/>
      <c r="V627" s="54"/>
      <c r="AF627" s="54"/>
      <c r="AP627" s="54"/>
      <c r="AZ627" s="54"/>
      <c r="BJ627" s="54"/>
      <c r="BT627" s="54"/>
      <c r="CD627" s="54"/>
      <c r="CN627" s="54"/>
      <c r="CX627" s="54"/>
      <c r="DH627" s="54"/>
      <c r="DR627" s="54"/>
      <c r="EB627" s="54"/>
      <c r="EL627" s="54"/>
      <c r="EV627" s="54"/>
      <c r="FF627" s="54"/>
      <c r="FP627" s="54"/>
      <c r="FZ627" s="54"/>
      <c r="GJ627" s="54"/>
      <c r="GT627" s="54"/>
      <c r="HD627" s="54"/>
      <c r="HN627" s="54"/>
      <c r="HX627" s="54"/>
      <c r="IH627" s="54"/>
    </row>
    <row r="628" spans="1:242" s="2" customFormat="1" x14ac:dyDescent="0.25">
      <c r="A628" s="165"/>
      <c r="B628" s="54"/>
      <c r="L628" s="54"/>
      <c r="V628" s="54"/>
      <c r="AF628" s="54"/>
      <c r="AP628" s="54"/>
      <c r="AZ628" s="54"/>
      <c r="BJ628" s="54"/>
      <c r="BT628" s="54"/>
      <c r="CD628" s="54"/>
      <c r="CN628" s="54"/>
      <c r="CX628" s="54"/>
      <c r="DH628" s="54"/>
      <c r="DR628" s="54"/>
      <c r="EB628" s="54"/>
      <c r="EL628" s="54"/>
      <c r="EV628" s="54"/>
      <c r="FF628" s="54"/>
      <c r="FP628" s="54"/>
      <c r="FZ628" s="54"/>
      <c r="GJ628" s="54"/>
      <c r="GT628" s="54"/>
      <c r="HD628" s="54"/>
      <c r="HN628" s="54"/>
      <c r="HX628" s="54"/>
      <c r="IH628" s="54"/>
    </row>
    <row r="629" spans="1:242" s="2" customFormat="1" x14ac:dyDescent="0.25">
      <c r="A629" s="165"/>
      <c r="B629" s="54"/>
      <c r="L629" s="54"/>
      <c r="V629" s="54"/>
      <c r="AF629" s="54"/>
      <c r="AP629" s="54"/>
      <c r="AZ629" s="54"/>
      <c r="BJ629" s="54"/>
      <c r="BT629" s="54"/>
      <c r="CD629" s="54"/>
      <c r="CN629" s="54"/>
      <c r="CX629" s="54"/>
      <c r="DH629" s="54"/>
      <c r="DR629" s="54"/>
      <c r="EB629" s="54"/>
      <c r="EL629" s="54"/>
      <c r="EV629" s="54"/>
      <c r="FF629" s="54"/>
      <c r="FP629" s="54"/>
      <c r="FZ629" s="54"/>
      <c r="GJ629" s="54"/>
      <c r="GT629" s="54"/>
      <c r="HD629" s="54"/>
      <c r="HN629" s="54"/>
      <c r="HX629" s="54"/>
      <c r="IH629" s="54"/>
    </row>
    <row r="630" spans="1:242" s="2" customFormat="1" x14ac:dyDescent="0.25">
      <c r="A630" s="165"/>
      <c r="B630" s="54"/>
      <c r="L630" s="54"/>
      <c r="V630" s="54"/>
      <c r="AF630" s="54"/>
      <c r="AP630" s="54"/>
      <c r="AZ630" s="54"/>
      <c r="BJ630" s="54"/>
      <c r="BT630" s="54"/>
      <c r="CD630" s="54"/>
      <c r="CN630" s="54"/>
      <c r="CX630" s="54"/>
      <c r="DH630" s="54"/>
      <c r="DR630" s="54"/>
      <c r="EB630" s="54"/>
      <c r="EL630" s="54"/>
      <c r="EV630" s="54"/>
      <c r="FF630" s="54"/>
      <c r="FP630" s="54"/>
      <c r="FZ630" s="54"/>
      <c r="GJ630" s="54"/>
      <c r="GT630" s="54"/>
      <c r="HD630" s="54"/>
      <c r="HN630" s="54"/>
      <c r="HX630" s="54"/>
      <c r="IH630" s="54"/>
    </row>
    <row r="631" spans="1:242" s="2" customFormat="1" x14ac:dyDescent="0.25">
      <c r="A631" s="165"/>
      <c r="B631" s="54"/>
      <c r="L631" s="54"/>
      <c r="V631" s="54"/>
      <c r="AF631" s="54"/>
      <c r="AP631" s="54"/>
      <c r="AZ631" s="54"/>
      <c r="BJ631" s="54"/>
      <c r="BT631" s="54"/>
      <c r="CD631" s="54"/>
      <c r="CN631" s="54"/>
      <c r="CX631" s="54"/>
      <c r="DH631" s="54"/>
      <c r="DR631" s="54"/>
      <c r="EB631" s="54"/>
      <c r="EL631" s="54"/>
      <c r="EV631" s="54"/>
      <c r="FF631" s="54"/>
      <c r="FP631" s="54"/>
      <c r="FZ631" s="54"/>
      <c r="GJ631" s="54"/>
      <c r="GT631" s="54"/>
      <c r="HD631" s="54"/>
      <c r="HN631" s="54"/>
      <c r="HX631" s="54"/>
      <c r="IH631" s="54"/>
    </row>
    <row r="632" spans="1:242" s="2" customFormat="1" x14ac:dyDescent="0.25">
      <c r="A632" s="165"/>
      <c r="B632" s="54"/>
      <c r="L632" s="54"/>
      <c r="V632" s="54"/>
      <c r="AF632" s="54"/>
      <c r="AP632" s="54"/>
      <c r="AZ632" s="54"/>
      <c r="BJ632" s="54"/>
      <c r="BT632" s="54"/>
      <c r="CD632" s="54"/>
      <c r="CN632" s="54"/>
      <c r="CX632" s="54"/>
      <c r="DH632" s="54"/>
      <c r="DR632" s="54"/>
      <c r="EB632" s="54"/>
      <c r="EL632" s="54"/>
      <c r="EV632" s="54"/>
      <c r="FF632" s="54"/>
      <c r="FP632" s="54"/>
      <c r="FZ632" s="54"/>
      <c r="GJ632" s="54"/>
      <c r="GT632" s="54"/>
      <c r="HD632" s="54"/>
      <c r="HN632" s="54"/>
      <c r="HX632" s="54"/>
      <c r="IH632" s="54"/>
    </row>
    <row r="633" spans="1:242" s="2" customFormat="1" x14ac:dyDescent="0.25">
      <c r="A633" s="165"/>
      <c r="B633" s="54"/>
      <c r="L633" s="54"/>
      <c r="V633" s="54"/>
      <c r="AF633" s="54"/>
      <c r="AP633" s="54"/>
      <c r="AZ633" s="54"/>
      <c r="BJ633" s="54"/>
      <c r="BT633" s="54"/>
      <c r="CD633" s="54"/>
      <c r="CN633" s="54"/>
      <c r="CX633" s="54"/>
      <c r="DH633" s="54"/>
      <c r="DR633" s="54"/>
      <c r="EB633" s="54"/>
      <c r="EL633" s="54"/>
      <c r="EV633" s="54"/>
      <c r="FF633" s="54"/>
      <c r="FP633" s="54"/>
      <c r="FZ633" s="54"/>
      <c r="GJ633" s="54"/>
      <c r="GT633" s="54"/>
      <c r="HD633" s="54"/>
      <c r="HN633" s="54"/>
      <c r="HX633" s="54"/>
      <c r="IH633" s="54"/>
    </row>
    <row r="634" spans="1:242" s="2" customFormat="1" x14ac:dyDescent="0.25">
      <c r="A634" s="165"/>
      <c r="B634" s="54"/>
      <c r="L634" s="54"/>
      <c r="V634" s="54"/>
      <c r="AF634" s="54"/>
      <c r="AP634" s="54"/>
      <c r="AZ634" s="54"/>
      <c r="BJ634" s="54"/>
      <c r="BT634" s="54"/>
      <c r="CD634" s="54"/>
      <c r="CN634" s="54"/>
      <c r="CX634" s="54"/>
      <c r="DH634" s="54"/>
      <c r="DR634" s="54"/>
      <c r="EB634" s="54"/>
      <c r="EL634" s="54"/>
      <c r="EV634" s="54"/>
      <c r="FF634" s="54"/>
      <c r="FP634" s="54"/>
      <c r="FZ634" s="54"/>
      <c r="GJ634" s="54"/>
      <c r="GT634" s="54"/>
      <c r="HD634" s="54"/>
      <c r="HN634" s="54"/>
      <c r="HX634" s="54"/>
      <c r="IH634" s="54"/>
    </row>
    <row r="635" spans="1:242" s="2" customFormat="1" x14ac:dyDescent="0.25">
      <c r="A635" s="165"/>
      <c r="B635" s="54"/>
      <c r="L635" s="54"/>
      <c r="V635" s="54"/>
      <c r="AF635" s="54"/>
      <c r="AP635" s="54"/>
      <c r="AZ635" s="54"/>
      <c r="BJ635" s="54"/>
      <c r="BT635" s="54"/>
      <c r="CD635" s="54"/>
      <c r="CN635" s="54"/>
      <c r="CX635" s="54"/>
      <c r="DH635" s="54"/>
      <c r="DR635" s="54"/>
      <c r="EB635" s="54"/>
      <c r="EL635" s="54"/>
      <c r="EV635" s="54"/>
      <c r="FF635" s="54"/>
      <c r="FP635" s="54"/>
      <c r="FZ635" s="54"/>
      <c r="GJ635" s="54"/>
      <c r="GT635" s="54"/>
      <c r="HD635" s="54"/>
      <c r="HN635" s="54"/>
      <c r="HX635" s="54"/>
      <c r="IH635" s="54"/>
    </row>
    <row r="636" spans="1:242" s="2" customFormat="1" x14ac:dyDescent="0.25">
      <c r="A636" s="165"/>
      <c r="B636" s="54"/>
      <c r="L636" s="54"/>
      <c r="V636" s="54"/>
      <c r="AF636" s="54"/>
      <c r="AP636" s="54"/>
      <c r="AZ636" s="54"/>
      <c r="BJ636" s="54"/>
      <c r="BT636" s="54"/>
      <c r="CD636" s="54"/>
      <c r="CN636" s="54"/>
      <c r="CX636" s="54"/>
      <c r="DH636" s="54"/>
      <c r="DR636" s="54"/>
      <c r="EB636" s="54"/>
      <c r="EL636" s="54"/>
      <c r="EV636" s="54"/>
      <c r="FF636" s="54"/>
      <c r="FP636" s="54"/>
      <c r="FZ636" s="54"/>
      <c r="GJ636" s="54"/>
      <c r="GT636" s="54"/>
      <c r="HD636" s="54"/>
      <c r="HN636" s="54"/>
      <c r="HX636" s="54"/>
      <c r="IH636" s="54"/>
    </row>
    <row r="637" spans="1:242" s="2" customFormat="1" x14ac:dyDescent="0.25">
      <c r="A637" s="165"/>
      <c r="B637" s="54"/>
      <c r="L637" s="54"/>
      <c r="V637" s="54"/>
      <c r="AF637" s="54"/>
      <c r="AP637" s="54"/>
      <c r="AZ637" s="54"/>
      <c r="BJ637" s="54"/>
      <c r="BT637" s="54"/>
      <c r="CD637" s="54"/>
      <c r="CN637" s="54"/>
      <c r="CX637" s="54"/>
      <c r="DH637" s="54"/>
      <c r="DR637" s="54"/>
      <c r="EB637" s="54"/>
      <c r="EL637" s="54"/>
      <c r="EV637" s="54"/>
      <c r="FF637" s="54"/>
      <c r="FP637" s="54"/>
      <c r="FZ637" s="54"/>
      <c r="GJ637" s="54"/>
      <c r="GT637" s="54"/>
      <c r="HD637" s="54"/>
      <c r="HN637" s="54"/>
      <c r="HX637" s="54"/>
      <c r="IH637" s="54"/>
    </row>
  </sheetData>
  <mergeCells count="10">
    <mergeCell ref="CE26:CK26"/>
    <mergeCell ref="BU26:CA26"/>
    <mergeCell ref="A2:A3"/>
    <mergeCell ref="C26:I26"/>
    <mergeCell ref="BK26:BQ26"/>
    <mergeCell ref="M26:S26"/>
    <mergeCell ref="W26:AC26"/>
    <mergeCell ref="AG26:AM26"/>
    <mergeCell ref="BA26:BG26"/>
    <mergeCell ref="AQ26:AW26"/>
  </mergeCells>
  <hyperlinks>
    <hyperlink ref="A4" location="myrangeW0" display="myrangeW0" xr:uid="{67C50CA1-8F19-4F38-B134-4CABA4F3AE98}"/>
    <hyperlink ref="A5" location="myrangeW1" display="myrangeW1" xr:uid="{69E6246C-1029-4195-AA11-FFA561BCE24C}"/>
    <hyperlink ref="A6" location="myrangeW2" display="myrangeW2" xr:uid="{05045504-42CB-4C59-872B-0B5BDD578126}"/>
    <hyperlink ref="A7" location="myrangeW3" display="myrangeW3" xr:uid="{CA87041E-2E4C-4BA2-A712-DB68DCCE350A}"/>
    <hyperlink ref="A8" location="myrangeW4" display="myrangeW4" xr:uid="{C01240D9-18D1-4CFA-BF44-022F96186E4B}"/>
    <hyperlink ref="A9" location="myrangeW5" display="myrangeW5" xr:uid="{1BA723EF-2654-4056-B2F6-32B6DC32145F}"/>
    <hyperlink ref="A10" location="myrangeW6" display="myrangeW6" xr:uid="{772971FC-4899-4BDC-85DA-03BCF8393360}"/>
    <hyperlink ref="A11" location="myrangeW7" display="myrangeW7" xr:uid="{B9BFA0B1-7A06-4C75-A22A-C70019CD1D64}"/>
    <hyperlink ref="A12" location="myrangeW8" display="myrangeW8" xr:uid="{CE6E8DF0-C2F2-44BE-BB02-F8362CAF0C62}"/>
    <hyperlink ref="A13" location="myrangeW9" display="myrangeW9" xr:uid="{CE1C8BE2-AB72-43A4-8B33-4A32D8818CD8}"/>
    <hyperlink ref="A14" location="myrangeW10" display="myrangeW10" xr:uid="{99C3BF0D-0024-42AB-96F3-37827359C45F}"/>
    <hyperlink ref="A15" location="myrangeW11" display="myrangeW11" xr:uid="{02E62178-6954-424C-8A1E-13A51C72708E}"/>
    <hyperlink ref="A16" location="myrangeW12" display="myrangeW12" xr:uid="{8AEFC21E-786C-4D63-B89E-1818802B9764}"/>
    <hyperlink ref="A17" location="myrangeW13" display="myrangeW13" xr:uid="{9B7F0554-2BB4-4F89-A02E-ADE9FBFD9A44}"/>
    <hyperlink ref="A18" location="myrangeW14" display="myrangeW14" xr:uid="{17E0F3BA-1515-41F6-8005-3602C19E6611}"/>
    <hyperlink ref="A19" location="myrangeW15" display="myrangeW15" xr:uid="{CE916536-AFA3-4F55-BA2D-3C31260A1690}"/>
    <hyperlink ref="A20" location="myrangeW16" display="myrangeW16" xr:uid="{01ACAAF0-3C85-4D3E-BAAE-C767D4574637}"/>
    <hyperlink ref="A21" location="myrangeW17" display="myrangeW17" xr:uid="{A1FA70AA-0BBF-4F8E-87FF-007B2B4BFB56}"/>
    <hyperlink ref="A22" location="myrangeW18" display="myrangeW18" xr:uid="{39030BA0-F980-4678-AD2E-320E191234B0}"/>
    <hyperlink ref="A23" location="myrangeW19" display="myrangeW19" xr:uid="{7345C77B-634F-44A4-945D-9AE0B632F61F}"/>
    <hyperlink ref="A24" location="myrangeW20" display="myrangeW20" xr:uid="{C3808D54-92B7-45F5-91A4-74BED47EF7A4}"/>
    <hyperlink ref="A25" location="myrangeW21" display="myrangeW21" xr:uid="{6A99D6E8-1DBB-409F-B9C9-D796DD6E044A}"/>
    <hyperlink ref="A26" location="myrangeW22" display="myrangeW22" xr:uid="{6291B1CB-6988-4CFC-BE73-4A3A49FF01AE}"/>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Töölehed</vt:lpstr>
      </vt:variant>
      <vt:variant>
        <vt:i4>13</vt:i4>
      </vt:variant>
      <vt:variant>
        <vt:lpstr>Nimega vahemikud</vt:lpstr>
      </vt:variant>
      <vt:variant>
        <vt:i4>30</vt:i4>
      </vt:variant>
    </vt:vector>
  </HeadingPairs>
  <TitlesOfParts>
    <vt:vector size="43" baseType="lpstr">
      <vt:lpstr>Key</vt:lpstr>
      <vt:lpstr>Introduction</vt:lpstr>
      <vt:lpstr>Regressions</vt:lpstr>
      <vt:lpstr>Ladders</vt:lpstr>
      <vt:lpstr>Charts</vt:lpstr>
      <vt:lpstr>Chart Data</vt:lpstr>
      <vt:lpstr>Estimates</vt:lpstr>
      <vt:lpstr>Data Summary</vt:lpstr>
      <vt:lpstr>Water Data</vt:lpstr>
      <vt:lpstr>Sanitation Data</vt:lpstr>
      <vt:lpstr>Hygiene Data</vt:lpstr>
      <vt:lpstr>Population</vt:lpstr>
      <vt:lpstr>Guidance</vt:lpstr>
      <vt:lpstr>ISO3language</vt:lpstr>
      <vt:lpstr>myrangeH0</vt:lpstr>
      <vt:lpstr>myrangeH1</vt:lpstr>
      <vt:lpstr>myrangeH2</vt:lpstr>
      <vt:lpstr>myrangeH3</vt:lpstr>
      <vt:lpstr>myrangeH4</vt:lpstr>
      <vt:lpstr>myrangeH5</vt:lpstr>
      <vt:lpstr>myrangeH6</vt:lpstr>
      <vt:lpstr>myrangeH7</vt:lpstr>
      <vt:lpstr>myrangeH8</vt:lpstr>
      <vt:lpstr>myrangeS0</vt:lpstr>
      <vt:lpstr>myrangeS1</vt:lpstr>
      <vt:lpstr>myrangeS2</vt:lpstr>
      <vt:lpstr>myrangeS3</vt:lpstr>
      <vt:lpstr>myrangeS4</vt:lpstr>
      <vt:lpstr>myrangeS5</vt:lpstr>
      <vt:lpstr>myrangeS6</vt:lpstr>
      <vt:lpstr>myrangeS7</vt:lpstr>
      <vt:lpstr>myrangeS8</vt:lpstr>
      <vt:lpstr>myrangeW0</vt:lpstr>
      <vt:lpstr>myrangeW1</vt:lpstr>
      <vt:lpstr>myrangeW2</vt:lpstr>
      <vt:lpstr>myrangeW3</vt:lpstr>
      <vt:lpstr>myrangeW4</vt:lpstr>
      <vt:lpstr>myrangeW5</vt:lpstr>
      <vt:lpstr>myrangeW6</vt:lpstr>
      <vt:lpstr>myrangeW7</vt:lpstr>
      <vt:lpstr>myrangeW8</vt:lpstr>
      <vt:lpstr>nametranslations</vt:lpstr>
      <vt:lpstr>translationcountries</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Kristina Aidla</cp:lastModifiedBy>
  <dcterms:created xsi:type="dcterms:W3CDTF">2016-05-11T21:02:10Z</dcterms:created>
  <dcterms:modified xsi:type="dcterms:W3CDTF">2024-01-30T09:39:08Z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-1520289784</vt:i4>
  </property>
  <property fmtid="{D5CDD505-2E9C-101B-9397-08002B2CF9AE}" pid="3" name="_NewReviewCycle">
    <vt:lpwstr/>
  </property>
  <property fmtid="{D5CDD505-2E9C-101B-9397-08002B2CF9AE}" pid="4" name="_EmailSubject">
    <vt:lpwstr>Country consultation on drinking-water, sanitation and hygiene in schools and health care facilities for 2024 SDG 6 progress reporting</vt:lpwstr>
  </property>
  <property fmtid="{D5CDD505-2E9C-101B-9397-08002B2CF9AE}" pid="5" name="_AuthorEmail">
    <vt:lpwstr>kristina.aidla@terviseamet.ee</vt:lpwstr>
  </property>
  <property fmtid="{D5CDD505-2E9C-101B-9397-08002B2CF9AE}" pid="6" name="_AuthorEmailDisplayName">
    <vt:lpwstr>Kristina Aidla</vt:lpwstr>
  </property>
</Properties>
</file>